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20\"/>
    </mc:Choice>
  </mc:AlternateContent>
  <bookViews>
    <workbookView xWindow="0" yWindow="0" windowWidth="2160" windowHeight="0" activeTab="2"/>
  </bookViews>
  <sheets>
    <sheet name="Input" sheetId="3" r:id="rId1"/>
    <sheet name="Calc" sheetId="2" r:id="rId2"/>
    <sheet name="results" sheetId="6" r:id="rId3"/>
    <sheet name="Std" sheetId="7" r:id="rId4"/>
  </sheets>
  <functionGroups builtInGroupCount="18"/>
  <definedNames>
    <definedName name="_xlnm._FilterDatabase" localSheetId="1" hidden="1">Calc!$A$4:$H$5</definedName>
  </definedNames>
  <calcPr calcId="152511"/>
</workbook>
</file>

<file path=xl/calcChain.xml><?xml version="1.0" encoding="utf-8"?>
<calcChain xmlns="http://schemas.openxmlformats.org/spreadsheetml/2006/main">
  <c r="S641" i="6" l="1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BA641" i="2"/>
  <c r="AZ641" i="2"/>
  <c r="AV641" i="2"/>
  <c r="AG641" i="2"/>
  <c r="AD641" i="2"/>
  <c r="AF641" i="2" s="1"/>
  <c r="X641" i="2"/>
  <c r="Z641" i="2" s="1"/>
  <c r="V641" i="2"/>
  <c r="AK641" i="2" s="1"/>
  <c r="S641" i="2"/>
  <c r="U641" i="2" s="1"/>
  <c r="AJ641" i="2" s="1"/>
  <c r="M641" i="2"/>
  <c r="J641" i="2"/>
  <c r="L641" i="2" s="1"/>
  <c r="E641" i="2"/>
  <c r="G641" i="2" s="1"/>
  <c r="O641" i="2" s="1"/>
  <c r="D641" i="2"/>
  <c r="C641" i="2"/>
  <c r="B641" i="2"/>
  <c r="A641" i="2"/>
  <c r="BA640" i="2"/>
  <c r="AZ640" i="2"/>
  <c r="AV640" i="2"/>
  <c r="AG640" i="2"/>
  <c r="AD640" i="2"/>
  <c r="AF640" i="2" s="1"/>
  <c r="X640" i="2"/>
  <c r="Z640" i="2" s="1"/>
  <c r="S640" i="2"/>
  <c r="J640" i="2"/>
  <c r="L640" i="2" s="1"/>
  <c r="M640" i="2" s="1"/>
  <c r="E640" i="2"/>
  <c r="G640" i="2" s="1"/>
  <c r="O640" i="2" s="1"/>
  <c r="D640" i="2"/>
  <c r="C640" i="2"/>
  <c r="B640" i="2"/>
  <c r="A640" i="2"/>
  <c r="BA639" i="2"/>
  <c r="AZ639" i="2"/>
  <c r="AV639" i="2"/>
  <c r="AG639" i="2"/>
  <c r="AD639" i="2"/>
  <c r="AF639" i="2" s="1"/>
  <c r="X639" i="2"/>
  <c r="Z639" i="2" s="1"/>
  <c r="V639" i="2"/>
  <c r="AK639" i="2" s="1"/>
  <c r="S639" i="2"/>
  <c r="U639" i="2" s="1"/>
  <c r="AJ639" i="2" s="1"/>
  <c r="J639" i="2"/>
  <c r="L639" i="2" s="1"/>
  <c r="M639" i="2" s="1"/>
  <c r="E639" i="2"/>
  <c r="G639" i="2" s="1"/>
  <c r="O639" i="2" s="1"/>
  <c r="D639" i="2"/>
  <c r="C639" i="2"/>
  <c r="B639" i="2"/>
  <c r="A639" i="2"/>
  <c r="BA638" i="2"/>
  <c r="AZ638" i="2"/>
  <c r="AV638" i="2"/>
  <c r="AG638" i="2"/>
  <c r="AD638" i="2"/>
  <c r="AF638" i="2" s="1"/>
  <c r="X638" i="2"/>
  <c r="Z638" i="2" s="1"/>
  <c r="S638" i="2"/>
  <c r="J638" i="2"/>
  <c r="E638" i="2"/>
  <c r="D638" i="2"/>
  <c r="C638" i="2"/>
  <c r="B638" i="2"/>
  <c r="A638" i="2"/>
  <c r="BA637" i="2"/>
  <c r="AZ637" i="2"/>
  <c r="AV637" i="2"/>
  <c r="AD637" i="2"/>
  <c r="X637" i="2"/>
  <c r="S637" i="2"/>
  <c r="J637" i="2"/>
  <c r="E637" i="2"/>
  <c r="D637" i="2"/>
  <c r="C637" i="2"/>
  <c r="B637" i="2"/>
  <c r="A637" i="2"/>
  <c r="BA636" i="2"/>
  <c r="AZ636" i="2"/>
  <c r="AV636" i="2"/>
  <c r="AD636" i="2"/>
  <c r="X636" i="2"/>
  <c r="S636" i="2"/>
  <c r="J636" i="2"/>
  <c r="E636" i="2"/>
  <c r="D636" i="2"/>
  <c r="C636" i="2"/>
  <c r="B636" i="2"/>
  <c r="A636" i="2"/>
  <c r="BA635" i="2"/>
  <c r="AZ635" i="2"/>
  <c r="AV635" i="2"/>
  <c r="AD635" i="2"/>
  <c r="X635" i="2"/>
  <c r="S635" i="2"/>
  <c r="J635" i="2"/>
  <c r="E635" i="2"/>
  <c r="D635" i="2"/>
  <c r="C635" i="2"/>
  <c r="B635" i="2"/>
  <c r="A635" i="2"/>
  <c r="BA634" i="2"/>
  <c r="AZ634" i="2"/>
  <c r="AV634" i="2"/>
  <c r="AD634" i="2"/>
  <c r="X634" i="2"/>
  <c r="S634" i="2"/>
  <c r="E634" i="2"/>
  <c r="D634" i="2"/>
  <c r="C634" i="2"/>
  <c r="J634" i="2" s="1"/>
  <c r="B634" i="2"/>
  <c r="A634" i="2"/>
  <c r="BA633" i="2"/>
  <c r="AZ633" i="2"/>
  <c r="AV633" i="2"/>
  <c r="AL633" i="2"/>
  <c r="AH633" i="2"/>
  <c r="AI633" i="2" s="1"/>
  <c r="AG633" i="2"/>
  <c r="AD633" i="2"/>
  <c r="AF633" i="2" s="1"/>
  <c r="AA633" i="2"/>
  <c r="Y633" i="2"/>
  <c r="X633" i="2"/>
  <c r="Z633" i="2" s="1"/>
  <c r="S633" i="2"/>
  <c r="U633" i="2" s="1"/>
  <c r="AJ633" i="2" s="1"/>
  <c r="O633" i="2"/>
  <c r="Q633" i="2" s="1"/>
  <c r="AS633" i="2" s="1"/>
  <c r="M633" i="2"/>
  <c r="J633" i="2"/>
  <c r="L633" i="2" s="1"/>
  <c r="H633" i="2"/>
  <c r="F633" i="2"/>
  <c r="E633" i="2"/>
  <c r="G633" i="2" s="1"/>
  <c r="D633" i="2"/>
  <c r="C633" i="2"/>
  <c r="B633" i="2"/>
  <c r="A633" i="2"/>
  <c r="BA632" i="2"/>
  <c r="AZ632" i="2"/>
  <c r="AV632" i="2"/>
  <c r="AH632" i="2"/>
  <c r="AD632" i="2"/>
  <c r="AF632" i="2" s="1"/>
  <c r="AL632" i="2" s="1"/>
  <c r="AA632" i="2"/>
  <c r="X632" i="2"/>
  <c r="Z632" i="2" s="1"/>
  <c r="T632" i="2"/>
  <c r="S632" i="2"/>
  <c r="O632" i="2"/>
  <c r="Q632" i="2" s="1"/>
  <c r="AS632" i="2" s="1"/>
  <c r="J632" i="2"/>
  <c r="L632" i="2" s="1"/>
  <c r="M632" i="2" s="1"/>
  <c r="H632" i="2"/>
  <c r="E632" i="2"/>
  <c r="G632" i="2" s="1"/>
  <c r="D632" i="2"/>
  <c r="C632" i="2"/>
  <c r="B632" i="2"/>
  <c r="A632" i="2"/>
  <c r="BA631" i="2"/>
  <c r="AZ631" i="2"/>
  <c r="AV631" i="2"/>
  <c r="AD631" i="2"/>
  <c r="AF631" i="2" s="1"/>
  <c r="AH631" i="2" s="1"/>
  <c r="X631" i="2"/>
  <c r="Z631" i="2" s="1"/>
  <c r="V631" i="2"/>
  <c r="AK631" i="2" s="1"/>
  <c r="S631" i="2"/>
  <c r="U631" i="2" s="1"/>
  <c r="AJ631" i="2" s="1"/>
  <c r="J631" i="2"/>
  <c r="L631" i="2" s="1"/>
  <c r="M631" i="2" s="1"/>
  <c r="E631" i="2"/>
  <c r="G631" i="2" s="1"/>
  <c r="O631" i="2" s="1"/>
  <c r="D631" i="2"/>
  <c r="C631" i="2"/>
  <c r="B631" i="2"/>
  <c r="A631" i="2"/>
  <c r="AM633" i="2" l="1"/>
  <c r="Q631" i="2"/>
  <c r="R631" i="2" s="1"/>
  <c r="P631" i="2"/>
  <c r="AS631" i="2"/>
  <c r="AI632" i="2"/>
  <c r="U635" i="2"/>
  <c r="T635" i="2"/>
  <c r="K631" i="2"/>
  <c r="AE631" i="2"/>
  <c r="F631" i="2"/>
  <c r="Y631" i="2"/>
  <c r="AG631" i="2"/>
  <c r="AI631" i="2" s="1"/>
  <c r="AL631" i="2"/>
  <c r="K632" i="2"/>
  <c r="R632" i="2"/>
  <c r="AM632" i="2" s="1"/>
  <c r="AE632" i="2"/>
  <c r="P633" i="2"/>
  <c r="AT633" i="2" s="1"/>
  <c r="V633" i="2"/>
  <c r="AN633" i="2"/>
  <c r="L634" i="2"/>
  <c r="M634" i="2" s="1"/>
  <c r="K634" i="2"/>
  <c r="AF636" i="2"/>
  <c r="AE636" i="2"/>
  <c r="L637" i="2"/>
  <c r="M637" i="2" s="1"/>
  <c r="K637" i="2"/>
  <c r="AA638" i="2"/>
  <c r="H631" i="2"/>
  <c r="T631" i="2"/>
  <c r="AA631" i="2"/>
  <c r="F632" i="2"/>
  <c r="U632" i="2"/>
  <c r="Y632" i="2"/>
  <c r="AT632" i="2" s="1"/>
  <c r="AG632" i="2"/>
  <c r="K633" i="2"/>
  <c r="R633" i="2"/>
  <c r="AE633" i="2"/>
  <c r="Z634" i="2"/>
  <c r="Y634" i="2"/>
  <c r="G635" i="2"/>
  <c r="F635" i="2"/>
  <c r="AF635" i="2"/>
  <c r="AE635" i="2"/>
  <c r="T636" i="2"/>
  <c r="AF637" i="2"/>
  <c r="AE637" i="2"/>
  <c r="G634" i="2"/>
  <c r="F634" i="2"/>
  <c r="L636" i="2"/>
  <c r="M636" i="2" s="1"/>
  <c r="K636" i="2"/>
  <c r="U637" i="2"/>
  <c r="T637" i="2"/>
  <c r="G638" i="2"/>
  <c r="F638" i="2"/>
  <c r="AS640" i="2"/>
  <c r="AA640" i="2"/>
  <c r="AN631" i="2"/>
  <c r="AN632" i="2" s="1"/>
  <c r="AO632" i="2" s="1"/>
  <c r="P632" i="2"/>
  <c r="T633" i="2"/>
  <c r="L635" i="2"/>
  <c r="M635" i="2" s="1"/>
  <c r="K635" i="2"/>
  <c r="Z635" i="2"/>
  <c r="Y635" i="2"/>
  <c r="AS639" i="2"/>
  <c r="AA639" i="2"/>
  <c r="G637" i="2"/>
  <c r="F637" i="2"/>
  <c r="Z637" i="2"/>
  <c r="Y637" i="2"/>
  <c r="Q639" i="2"/>
  <c r="R639" i="2" s="1"/>
  <c r="P639" i="2"/>
  <c r="Q640" i="2"/>
  <c r="R640" i="2" s="1"/>
  <c r="P640" i="2"/>
  <c r="Q641" i="2"/>
  <c r="R641" i="2" s="1"/>
  <c r="P641" i="2"/>
  <c r="AA641" i="2"/>
  <c r="U634" i="2"/>
  <c r="T634" i="2"/>
  <c r="AF634" i="2"/>
  <c r="AE634" i="2"/>
  <c r="G636" i="2"/>
  <c r="F636" i="2"/>
  <c r="Z636" i="2"/>
  <c r="Y636" i="2"/>
  <c r="L638" i="2"/>
  <c r="M638" i="2" s="1"/>
  <c r="K638" i="2"/>
  <c r="U638" i="2"/>
  <c r="T638" i="2"/>
  <c r="AH638" i="2"/>
  <c r="H639" i="2"/>
  <c r="AN639" i="2"/>
  <c r="AL639" i="2"/>
  <c r="AM639" i="2" s="1"/>
  <c r="AH639" i="2"/>
  <c r="H640" i="2"/>
  <c r="U640" i="2"/>
  <c r="AL640" i="2"/>
  <c r="AH640" i="2"/>
  <c r="H641" i="2"/>
  <c r="AN641" i="2"/>
  <c r="AL641" i="2"/>
  <c r="AM641" i="2" s="1"/>
  <c r="AH641" i="2"/>
  <c r="Y638" i="2"/>
  <c r="AE638" i="2"/>
  <c r="F639" i="2"/>
  <c r="K639" i="2"/>
  <c r="T639" i="2"/>
  <c r="Y639" i="2"/>
  <c r="AE639" i="2"/>
  <c r="F640" i="2"/>
  <c r="K640" i="2"/>
  <c r="T640" i="2"/>
  <c r="Y640" i="2"/>
  <c r="AE640" i="2"/>
  <c r="F641" i="2"/>
  <c r="K641" i="2"/>
  <c r="T641" i="2"/>
  <c r="Y641" i="2"/>
  <c r="AE641" i="2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BA629" i="2"/>
  <c r="AZ629" i="2"/>
  <c r="AV629" i="2"/>
  <c r="AD629" i="2"/>
  <c r="AF629" i="2" s="1"/>
  <c r="X629" i="2"/>
  <c r="Z629" i="2" s="1"/>
  <c r="S629" i="2"/>
  <c r="U629" i="2" s="1"/>
  <c r="J629" i="2"/>
  <c r="L629" i="2" s="1"/>
  <c r="M629" i="2" s="1"/>
  <c r="E629" i="2"/>
  <c r="G629" i="2" s="1"/>
  <c r="C629" i="2"/>
  <c r="D629" i="2" s="1"/>
  <c r="B629" i="2"/>
  <c r="A629" i="2"/>
  <c r="BA628" i="2"/>
  <c r="AZ628" i="2"/>
  <c r="AV628" i="2"/>
  <c r="AD628" i="2"/>
  <c r="AF628" i="2" s="1"/>
  <c r="X628" i="2"/>
  <c r="Z628" i="2" s="1"/>
  <c r="S628" i="2"/>
  <c r="J628" i="2"/>
  <c r="L628" i="2" s="1"/>
  <c r="M628" i="2" s="1"/>
  <c r="E628" i="2"/>
  <c r="G628" i="2" s="1"/>
  <c r="C628" i="2"/>
  <c r="D628" i="2" s="1"/>
  <c r="B628" i="2"/>
  <c r="A628" i="2"/>
  <c r="BA627" i="2"/>
  <c r="AZ627" i="2"/>
  <c r="AV627" i="2"/>
  <c r="AD627" i="2"/>
  <c r="AF627" i="2" s="1"/>
  <c r="X627" i="2"/>
  <c r="Z627" i="2" s="1"/>
  <c r="S627" i="2"/>
  <c r="U627" i="2" s="1"/>
  <c r="J627" i="2"/>
  <c r="L627" i="2" s="1"/>
  <c r="M627" i="2" s="1"/>
  <c r="E627" i="2"/>
  <c r="G627" i="2" s="1"/>
  <c r="C627" i="2"/>
  <c r="D627" i="2" s="1"/>
  <c r="B627" i="2"/>
  <c r="A627" i="2"/>
  <c r="BA626" i="2"/>
  <c r="AZ626" i="2"/>
  <c r="AV626" i="2"/>
  <c r="AD626" i="2"/>
  <c r="AF626" i="2" s="1"/>
  <c r="X626" i="2"/>
  <c r="Z626" i="2" s="1"/>
  <c r="S626" i="2"/>
  <c r="J626" i="2"/>
  <c r="L626" i="2" s="1"/>
  <c r="M626" i="2" s="1"/>
  <c r="E626" i="2"/>
  <c r="G626" i="2" s="1"/>
  <c r="C626" i="2"/>
  <c r="D626" i="2" s="1"/>
  <c r="B626" i="2"/>
  <c r="A626" i="2"/>
  <c r="BA625" i="2"/>
  <c r="AZ625" i="2"/>
  <c r="AV625" i="2"/>
  <c r="AF625" i="2"/>
  <c r="AE625" i="2"/>
  <c r="AD625" i="2"/>
  <c r="X625" i="2"/>
  <c r="U625" i="2"/>
  <c r="S625" i="2"/>
  <c r="T625" i="2" s="1"/>
  <c r="E625" i="2"/>
  <c r="C625" i="2"/>
  <c r="D625" i="2" s="1"/>
  <c r="B625" i="2"/>
  <c r="A625" i="2"/>
  <c r="BA624" i="2"/>
  <c r="AZ624" i="2"/>
  <c r="AV624" i="2"/>
  <c r="AD624" i="2"/>
  <c r="X624" i="2"/>
  <c r="Z624" i="2" s="1"/>
  <c r="T624" i="2"/>
  <c r="S624" i="2"/>
  <c r="G624" i="2"/>
  <c r="H624" i="2" s="1"/>
  <c r="E624" i="2"/>
  <c r="F624" i="2" s="1"/>
  <c r="C624" i="2"/>
  <c r="D624" i="2" s="1"/>
  <c r="B624" i="2"/>
  <c r="A624" i="2"/>
  <c r="BA623" i="2"/>
  <c r="AZ623" i="2"/>
  <c r="AV623" i="2"/>
  <c r="AD623" i="2"/>
  <c r="AE623" i="2" s="1"/>
  <c r="Z623" i="2"/>
  <c r="Y623" i="2"/>
  <c r="X623" i="2"/>
  <c r="S623" i="2"/>
  <c r="U623" i="2" s="1"/>
  <c r="O623" i="2"/>
  <c r="Q623" i="2" s="1"/>
  <c r="R623" i="2" s="1"/>
  <c r="G623" i="2"/>
  <c r="H623" i="2" s="1"/>
  <c r="F623" i="2"/>
  <c r="E623" i="2"/>
  <c r="C623" i="2"/>
  <c r="D623" i="2" s="1"/>
  <c r="B623" i="2"/>
  <c r="A623" i="2"/>
  <c r="BA622" i="2"/>
  <c r="AZ622" i="2"/>
  <c r="AV622" i="2"/>
  <c r="AF622" i="2"/>
  <c r="AG622" i="2" s="1"/>
  <c r="AE622" i="2"/>
  <c r="AD622" i="2"/>
  <c r="Z622" i="2"/>
  <c r="X622" i="2"/>
  <c r="Y622" i="2" s="1"/>
  <c r="S622" i="2"/>
  <c r="T622" i="2" s="1"/>
  <c r="E622" i="2"/>
  <c r="G622" i="2" s="1"/>
  <c r="C622" i="2"/>
  <c r="D622" i="2" s="1"/>
  <c r="B622" i="2"/>
  <c r="A622" i="2"/>
  <c r="BA621" i="2"/>
  <c r="AZ621" i="2"/>
  <c r="AV621" i="2"/>
  <c r="AF621" i="2"/>
  <c r="AD621" i="2"/>
  <c r="AE621" i="2" s="1"/>
  <c r="X621" i="2"/>
  <c r="Z621" i="2" s="1"/>
  <c r="S621" i="2"/>
  <c r="T621" i="2" s="1"/>
  <c r="J621" i="2"/>
  <c r="L621" i="2" s="1"/>
  <c r="M621" i="2" s="1"/>
  <c r="F621" i="2"/>
  <c r="E621" i="2"/>
  <c r="G621" i="2" s="1"/>
  <c r="C621" i="2"/>
  <c r="D621" i="2" s="1"/>
  <c r="B621" i="2"/>
  <c r="A621" i="2"/>
  <c r="BA620" i="2"/>
  <c r="AZ620" i="2"/>
  <c r="AV620" i="2"/>
  <c r="AD620" i="2"/>
  <c r="AF620" i="2" s="1"/>
  <c r="X620" i="2"/>
  <c r="Y620" i="2" s="1"/>
  <c r="T620" i="2"/>
  <c r="S620" i="2"/>
  <c r="J620" i="2"/>
  <c r="L620" i="2" s="1"/>
  <c r="M620" i="2" s="1"/>
  <c r="E620" i="2"/>
  <c r="F620" i="2" s="1"/>
  <c r="C620" i="2"/>
  <c r="D620" i="2" s="1"/>
  <c r="B620" i="2"/>
  <c r="A620" i="2"/>
  <c r="BA619" i="2"/>
  <c r="AZ619" i="2"/>
  <c r="AV619" i="2"/>
  <c r="AF619" i="2"/>
  <c r="AG619" i="2" s="1"/>
  <c r="AD619" i="2"/>
  <c r="AE619" i="2" s="1"/>
  <c r="Z619" i="2"/>
  <c r="Y619" i="2"/>
  <c r="X619" i="2"/>
  <c r="S619" i="2"/>
  <c r="U619" i="2" s="1"/>
  <c r="E619" i="2"/>
  <c r="G619" i="2" s="1"/>
  <c r="C619" i="2"/>
  <c r="D619" i="2" s="1"/>
  <c r="B619" i="2"/>
  <c r="A619" i="2"/>
  <c r="BA618" i="2"/>
  <c r="AZ618" i="2"/>
  <c r="AV618" i="2"/>
  <c r="AD618" i="2"/>
  <c r="AF618" i="2" s="1"/>
  <c r="X618" i="2"/>
  <c r="Z618" i="2" s="1"/>
  <c r="S618" i="2"/>
  <c r="T618" i="2" s="1"/>
  <c r="E618" i="2"/>
  <c r="G618" i="2" s="1"/>
  <c r="C618" i="2"/>
  <c r="D618" i="2" s="1"/>
  <c r="B618" i="2"/>
  <c r="A618" i="2"/>
  <c r="BA617" i="2"/>
  <c r="AZ617" i="2"/>
  <c r="AV617" i="2"/>
  <c r="AD617" i="2"/>
  <c r="AF617" i="2" s="1"/>
  <c r="Z617" i="2"/>
  <c r="X617" i="2"/>
  <c r="Y617" i="2" s="1"/>
  <c r="U617" i="2"/>
  <c r="T617" i="2"/>
  <c r="S617" i="2"/>
  <c r="G617" i="2"/>
  <c r="H617" i="2" s="1"/>
  <c r="E617" i="2"/>
  <c r="F617" i="2" s="1"/>
  <c r="C617" i="2"/>
  <c r="D617" i="2" s="1"/>
  <c r="B617" i="2"/>
  <c r="A617" i="2"/>
  <c r="AW631" i="2"/>
  <c r="AW639" i="2"/>
  <c r="AP639" i="2"/>
  <c r="AP641" i="2"/>
  <c r="AP633" i="2"/>
  <c r="AW633" i="2"/>
  <c r="AP631" i="2"/>
  <c r="AP632" i="2"/>
  <c r="AW632" i="2"/>
  <c r="BD632" i="2" l="1"/>
  <c r="BD633" i="2"/>
  <c r="BB633" i="2"/>
  <c r="BD639" i="2"/>
  <c r="BB639" i="2"/>
  <c r="BD631" i="2"/>
  <c r="BB631" i="2"/>
  <c r="AJ638" i="2"/>
  <c r="V638" i="2"/>
  <c r="AA636" i="2"/>
  <c r="AH634" i="2"/>
  <c r="AG634" i="2"/>
  <c r="AT640" i="2"/>
  <c r="AJ637" i="2"/>
  <c r="V637" i="2"/>
  <c r="H634" i="2"/>
  <c r="O634" i="2"/>
  <c r="AJ635" i="2"/>
  <c r="V635" i="2"/>
  <c r="AI641" i="2"/>
  <c r="AI640" i="2"/>
  <c r="AI639" i="2"/>
  <c r="AI638" i="2"/>
  <c r="H637" i="2"/>
  <c r="O637" i="2"/>
  <c r="AA635" i="2"/>
  <c r="AS641" i="2"/>
  <c r="U636" i="2"/>
  <c r="H635" i="2"/>
  <c r="O635" i="2"/>
  <c r="AJ632" i="2"/>
  <c r="AY632" i="2" s="1"/>
  <c r="V632" i="2"/>
  <c r="BC632" i="2" s="1"/>
  <c r="BB632" i="2"/>
  <c r="AM631" i="2"/>
  <c r="AJ634" i="2"/>
  <c r="V634" i="2"/>
  <c r="AO631" i="2"/>
  <c r="H638" i="2"/>
  <c r="O638" i="2"/>
  <c r="AO633" i="2"/>
  <c r="AN640" i="2"/>
  <c r="AM640" i="2"/>
  <c r="O636" i="2"/>
  <c r="H636" i="2"/>
  <c r="AO641" i="2"/>
  <c r="AJ640" i="2"/>
  <c r="V640" i="2"/>
  <c r="AO639" i="2"/>
  <c r="AA637" i="2"/>
  <c r="AT639" i="2"/>
  <c r="AH637" i="2"/>
  <c r="AG637" i="2"/>
  <c r="AG635" i="2"/>
  <c r="AH635" i="2"/>
  <c r="AI635" i="2" s="1"/>
  <c r="AA634" i="2"/>
  <c r="AH636" i="2"/>
  <c r="AG636" i="2"/>
  <c r="AK633" i="2"/>
  <c r="AT631" i="2"/>
  <c r="AA626" i="2"/>
  <c r="H627" i="2"/>
  <c r="O627" i="2"/>
  <c r="AG627" i="2"/>
  <c r="AH627" i="2"/>
  <c r="AI627" i="2" s="1"/>
  <c r="V629" i="2"/>
  <c r="AJ629" i="2"/>
  <c r="H626" i="2"/>
  <c r="O626" i="2"/>
  <c r="AG626" i="2"/>
  <c r="AH626" i="2"/>
  <c r="AI626" i="2" s="1"/>
  <c r="U628" i="2"/>
  <c r="AA629" i="2"/>
  <c r="V627" i="2"/>
  <c r="AJ627" i="2"/>
  <c r="AA628" i="2"/>
  <c r="H629" i="2"/>
  <c r="O629" i="2"/>
  <c r="AG629" i="2"/>
  <c r="AH629" i="2"/>
  <c r="AI629" i="2" s="1"/>
  <c r="U626" i="2"/>
  <c r="AA627" i="2"/>
  <c r="H628" i="2"/>
  <c r="O628" i="2"/>
  <c r="AG628" i="2"/>
  <c r="AH628" i="2"/>
  <c r="F626" i="2"/>
  <c r="K626" i="2"/>
  <c r="T626" i="2"/>
  <c r="Y626" i="2"/>
  <c r="AE626" i="2"/>
  <c r="F627" i="2"/>
  <c r="K627" i="2"/>
  <c r="T627" i="2"/>
  <c r="Y627" i="2"/>
  <c r="AE627" i="2"/>
  <c r="F628" i="2"/>
  <c r="K628" i="2"/>
  <c r="T628" i="2"/>
  <c r="Y628" i="2"/>
  <c r="AE628" i="2"/>
  <c r="F629" i="2"/>
  <c r="K629" i="2"/>
  <c r="T629" i="2"/>
  <c r="Y629" i="2"/>
  <c r="AE629" i="2"/>
  <c r="AG617" i="2"/>
  <c r="AH617" i="2"/>
  <c r="AI617" i="2" s="1"/>
  <c r="V623" i="2"/>
  <c r="AJ623" i="2"/>
  <c r="U624" i="2"/>
  <c r="AA618" i="2"/>
  <c r="H619" i="2"/>
  <c r="O619" i="2"/>
  <c r="AG618" i="2"/>
  <c r="AH618" i="2"/>
  <c r="V619" i="2"/>
  <c r="AJ619" i="2"/>
  <c r="U618" i="2"/>
  <c r="H618" i="2"/>
  <c r="O618" i="2"/>
  <c r="H622" i="2"/>
  <c r="O622" i="2"/>
  <c r="O617" i="2"/>
  <c r="AG620" i="2"/>
  <c r="J617" i="2"/>
  <c r="V617" i="2"/>
  <c r="AE618" i="2"/>
  <c r="F619" i="2"/>
  <c r="AH619" i="2"/>
  <c r="G620" i="2"/>
  <c r="AE620" i="2"/>
  <c r="Y621" i="2"/>
  <c r="T623" i="2"/>
  <c r="AS623" i="2"/>
  <c r="AA623" i="2"/>
  <c r="AF624" i="2"/>
  <c r="AE624" i="2"/>
  <c r="Z625" i="2"/>
  <c r="Y625" i="2"/>
  <c r="AE617" i="2"/>
  <c r="AJ617" i="2"/>
  <c r="F618" i="2"/>
  <c r="Y618" i="2"/>
  <c r="T619" i="2"/>
  <c r="AA619" i="2"/>
  <c r="AH620" i="2"/>
  <c r="K621" i="2"/>
  <c r="F622" i="2"/>
  <c r="J619" i="2"/>
  <c r="K620" i="2"/>
  <c r="Z620" i="2"/>
  <c r="H621" i="2"/>
  <c r="O621" i="2"/>
  <c r="U621" i="2"/>
  <c r="P623" i="2"/>
  <c r="AF623" i="2"/>
  <c r="J624" i="2"/>
  <c r="AA617" i="2"/>
  <c r="J618" i="2"/>
  <c r="AA621" i="2"/>
  <c r="AG621" i="2"/>
  <c r="AH621" i="2"/>
  <c r="AI621" i="2" s="1"/>
  <c r="U622" i="2"/>
  <c r="AA622" i="2"/>
  <c r="AH622" i="2"/>
  <c r="J623" i="2"/>
  <c r="AA624" i="2"/>
  <c r="G625" i="2"/>
  <c r="F625" i="2"/>
  <c r="AG625" i="2"/>
  <c r="J622" i="2"/>
  <c r="Y624" i="2"/>
  <c r="O624" i="2"/>
  <c r="J625" i="2"/>
  <c r="V625" i="2"/>
  <c r="AJ625" i="2"/>
  <c r="A612" i="6"/>
  <c r="B612" i="6"/>
  <c r="C612" i="6"/>
  <c r="D612" i="6"/>
  <c r="E612" i="6"/>
  <c r="F612" i="6"/>
  <c r="G612" i="6"/>
  <c r="H612" i="6"/>
  <c r="I612" i="6"/>
  <c r="J612" i="6"/>
  <c r="K612" i="6"/>
  <c r="L612" i="6"/>
  <c r="M612" i="6"/>
  <c r="N612" i="6"/>
  <c r="O612" i="6"/>
  <c r="P612" i="6"/>
  <c r="Q612" i="6"/>
  <c r="R612" i="6"/>
  <c r="S612" i="6"/>
  <c r="A613" i="6"/>
  <c r="B613" i="6"/>
  <c r="C613" i="6"/>
  <c r="D613" i="6"/>
  <c r="E613" i="6"/>
  <c r="F613" i="6"/>
  <c r="G613" i="6"/>
  <c r="H613" i="6"/>
  <c r="I613" i="6"/>
  <c r="J613" i="6"/>
  <c r="K613" i="6"/>
  <c r="L613" i="6"/>
  <c r="M613" i="6"/>
  <c r="N613" i="6"/>
  <c r="O613" i="6"/>
  <c r="P613" i="6"/>
  <c r="Q613" i="6"/>
  <c r="R613" i="6"/>
  <c r="S613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BA615" i="2"/>
  <c r="AZ615" i="2"/>
  <c r="AV615" i="2"/>
  <c r="AF615" i="2"/>
  <c r="AE615" i="2"/>
  <c r="AD615" i="2"/>
  <c r="X615" i="2"/>
  <c r="Z615" i="2" s="1"/>
  <c r="U615" i="2"/>
  <c r="T615" i="2"/>
  <c r="S615" i="2"/>
  <c r="E615" i="2"/>
  <c r="G615" i="2" s="1"/>
  <c r="C615" i="2"/>
  <c r="D615" i="2" s="1"/>
  <c r="B615" i="2"/>
  <c r="A615" i="2"/>
  <c r="BA614" i="2"/>
  <c r="AZ614" i="2"/>
  <c r="AV614" i="2"/>
  <c r="AD614" i="2"/>
  <c r="AF614" i="2" s="1"/>
  <c r="Z614" i="2"/>
  <c r="Y614" i="2"/>
  <c r="X614" i="2"/>
  <c r="S614" i="2"/>
  <c r="T614" i="2" s="1"/>
  <c r="G614" i="2"/>
  <c r="H614" i="2" s="1"/>
  <c r="F614" i="2"/>
  <c r="E614" i="2"/>
  <c r="C614" i="2"/>
  <c r="D614" i="2" s="1"/>
  <c r="B614" i="2"/>
  <c r="A614" i="2"/>
  <c r="BA613" i="2"/>
  <c r="AZ613" i="2"/>
  <c r="AV613" i="2"/>
  <c r="AF613" i="2"/>
  <c r="AG613" i="2" s="1"/>
  <c r="AE613" i="2"/>
  <c r="AD613" i="2"/>
  <c r="Z613" i="2"/>
  <c r="X613" i="2"/>
  <c r="Y613" i="2" s="1"/>
  <c r="T613" i="2"/>
  <c r="S613" i="2"/>
  <c r="U613" i="2" s="1"/>
  <c r="G613" i="2"/>
  <c r="H613" i="2" s="1"/>
  <c r="E613" i="2"/>
  <c r="F613" i="2" s="1"/>
  <c r="C613" i="2"/>
  <c r="D613" i="2" s="1"/>
  <c r="B613" i="2"/>
  <c r="A613" i="2"/>
  <c r="BA612" i="2"/>
  <c r="AZ612" i="2"/>
  <c r="AV612" i="2"/>
  <c r="AF612" i="2"/>
  <c r="AD612" i="2"/>
  <c r="AE612" i="2" s="1"/>
  <c r="Y612" i="2"/>
  <c r="X612" i="2"/>
  <c r="Z612" i="2" s="1"/>
  <c r="S612" i="2"/>
  <c r="F612" i="2"/>
  <c r="E612" i="2"/>
  <c r="G612" i="2" s="1"/>
  <c r="C612" i="2"/>
  <c r="B612" i="2"/>
  <c r="A612" i="2"/>
  <c r="BA611" i="2"/>
  <c r="AZ611" i="2"/>
  <c r="AV611" i="2"/>
  <c r="AJ611" i="2"/>
  <c r="AE611" i="2"/>
  <c r="AD611" i="2"/>
  <c r="AF611" i="2" s="1"/>
  <c r="X611" i="2"/>
  <c r="Y611" i="2" s="1"/>
  <c r="U611" i="2"/>
  <c r="T611" i="2"/>
  <c r="S611" i="2"/>
  <c r="E611" i="2"/>
  <c r="F611" i="2" s="1"/>
  <c r="C611" i="2"/>
  <c r="D611" i="2" s="1"/>
  <c r="B611" i="2"/>
  <c r="A611" i="2"/>
  <c r="BA610" i="2"/>
  <c r="AZ610" i="2"/>
  <c r="AV610" i="2"/>
  <c r="AD610" i="2"/>
  <c r="AE610" i="2" s="1"/>
  <c r="Z610" i="2"/>
  <c r="Y610" i="2"/>
  <c r="X610" i="2"/>
  <c r="S610" i="2"/>
  <c r="T610" i="2" s="1"/>
  <c r="G610" i="2"/>
  <c r="H610" i="2" s="1"/>
  <c r="F610" i="2"/>
  <c r="E610" i="2"/>
  <c r="C610" i="2"/>
  <c r="D610" i="2" s="1"/>
  <c r="B610" i="2"/>
  <c r="A610" i="2"/>
  <c r="BA609" i="2"/>
  <c r="AZ609" i="2"/>
  <c r="AV609" i="2"/>
  <c r="AF609" i="2"/>
  <c r="AG609" i="2" s="1"/>
  <c r="AE609" i="2"/>
  <c r="AD609" i="2"/>
  <c r="X609" i="2"/>
  <c r="Y609" i="2" s="1"/>
  <c r="T609" i="2"/>
  <c r="S609" i="2"/>
  <c r="U609" i="2" s="1"/>
  <c r="J609" i="2"/>
  <c r="L609" i="2" s="1"/>
  <c r="M609" i="2" s="1"/>
  <c r="E609" i="2"/>
  <c r="G609" i="2" s="1"/>
  <c r="O609" i="2" s="1"/>
  <c r="D609" i="2"/>
  <c r="C609" i="2"/>
  <c r="B609" i="2"/>
  <c r="A609" i="2"/>
  <c r="BA608" i="2"/>
  <c r="AZ608" i="2"/>
  <c r="AV608" i="2"/>
  <c r="AG608" i="2"/>
  <c r="AE608" i="2"/>
  <c r="AD608" i="2"/>
  <c r="AF608" i="2" s="1"/>
  <c r="X608" i="2"/>
  <c r="Z608" i="2" s="1"/>
  <c r="S608" i="2"/>
  <c r="M608" i="2"/>
  <c r="K608" i="2"/>
  <c r="J608" i="2"/>
  <c r="L608" i="2" s="1"/>
  <c r="E608" i="2"/>
  <c r="G608" i="2" s="1"/>
  <c r="O608" i="2" s="1"/>
  <c r="D608" i="2"/>
  <c r="C608" i="2"/>
  <c r="B608" i="2"/>
  <c r="A608" i="2"/>
  <c r="BA607" i="2"/>
  <c r="AZ607" i="2"/>
  <c r="AV607" i="2"/>
  <c r="AL607" i="2"/>
  <c r="AH607" i="2"/>
  <c r="AI607" i="2" s="1"/>
  <c r="AG607" i="2"/>
  <c r="AD607" i="2"/>
  <c r="AF607" i="2" s="1"/>
  <c r="AA607" i="2"/>
  <c r="Y607" i="2"/>
  <c r="X607" i="2"/>
  <c r="Z607" i="2" s="1"/>
  <c r="S607" i="2"/>
  <c r="U607" i="2" s="1"/>
  <c r="AJ607" i="2" s="1"/>
  <c r="O607" i="2"/>
  <c r="Q607" i="2" s="1"/>
  <c r="R607" i="2" s="1"/>
  <c r="M607" i="2"/>
  <c r="J607" i="2"/>
  <c r="L607" i="2" s="1"/>
  <c r="H607" i="2"/>
  <c r="F607" i="2"/>
  <c r="E607" i="2"/>
  <c r="G607" i="2" s="1"/>
  <c r="D607" i="2"/>
  <c r="C607" i="2"/>
  <c r="B607" i="2"/>
  <c r="A607" i="2"/>
  <c r="AW641" i="2"/>
  <c r="AW640" i="2"/>
  <c r="AP640" i="2"/>
  <c r="AQ639" i="2"/>
  <c r="AX632" i="2"/>
  <c r="AQ632" i="2"/>
  <c r="AX631" i="2"/>
  <c r="AQ631" i="2"/>
  <c r="AQ641" i="2"/>
  <c r="AX633" i="2"/>
  <c r="AQ633" i="2"/>
  <c r="AX639" i="2"/>
  <c r="BC639" i="2" l="1"/>
  <c r="AR633" i="2"/>
  <c r="BC633" i="2"/>
  <c r="AR641" i="2"/>
  <c r="AR631" i="2"/>
  <c r="BC631" i="2"/>
  <c r="AR632" i="2"/>
  <c r="AR639" i="2"/>
  <c r="BD640" i="2"/>
  <c r="BB640" i="2"/>
  <c r="BD641" i="2"/>
  <c r="BB641" i="2"/>
  <c r="BE632" i="2"/>
  <c r="BF632" i="2"/>
  <c r="Q635" i="2"/>
  <c r="P635" i="2"/>
  <c r="AK640" i="2"/>
  <c r="AK634" i="2"/>
  <c r="AK635" i="2"/>
  <c r="AK637" i="2"/>
  <c r="AI636" i="2"/>
  <c r="Q636" i="2"/>
  <c r="P636" i="2"/>
  <c r="Q638" i="2"/>
  <c r="P638" i="2"/>
  <c r="AK632" i="2"/>
  <c r="AJ636" i="2"/>
  <c r="V636" i="2"/>
  <c r="Q637" i="2"/>
  <c r="P637" i="2"/>
  <c r="AI634" i="2"/>
  <c r="AY639" i="2"/>
  <c r="AO640" i="2"/>
  <c r="AY640" i="2" s="1"/>
  <c r="AI637" i="2"/>
  <c r="AT641" i="2"/>
  <c r="Q634" i="2"/>
  <c r="P634" i="2"/>
  <c r="AK638" i="2"/>
  <c r="AY631" i="2"/>
  <c r="AY633" i="2"/>
  <c r="Q627" i="2"/>
  <c r="P627" i="2"/>
  <c r="Q628" i="2"/>
  <c r="P628" i="2"/>
  <c r="V626" i="2"/>
  <c r="AJ626" i="2"/>
  <c r="AI628" i="2"/>
  <c r="Q629" i="2"/>
  <c r="P629" i="2"/>
  <c r="AK629" i="2"/>
  <c r="AK627" i="2"/>
  <c r="V628" i="2"/>
  <c r="AJ628" i="2"/>
  <c r="Q626" i="2"/>
  <c r="P626" i="2"/>
  <c r="AK625" i="2"/>
  <c r="L618" i="2"/>
  <c r="M618" i="2" s="1"/>
  <c r="K618" i="2"/>
  <c r="AG623" i="2"/>
  <c r="AN623" i="2"/>
  <c r="AH623" i="2"/>
  <c r="AI623" i="2" s="1"/>
  <c r="AL623" i="2"/>
  <c r="L619" i="2"/>
  <c r="M619" i="2" s="1"/>
  <c r="K619" i="2"/>
  <c r="AA625" i="2"/>
  <c r="AT623" i="2"/>
  <c r="H620" i="2"/>
  <c r="O620" i="2"/>
  <c r="V618" i="2"/>
  <c r="AJ618" i="2"/>
  <c r="K622" i="2"/>
  <c r="L622" i="2"/>
  <c r="M622" i="2" s="1"/>
  <c r="AA620" i="2"/>
  <c r="AK617" i="2"/>
  <c r="P618" i="2"/>
  <c r="Q618" i="2"/>
  <c r="AI618" i="2"/>
  <c r="AK623" i="2"/>
  <c r="L625" i="2"/>
  <c r="M625" i="2" s="1"/>
  <c r="K625" i="2"/>
  <c r="V622" i="2"/>
  <c r="AJ622" i="2"/>
  <c r="V621" i="2"/>
  <c r="AJ621" i="2"/>
  <c r="AG624" i="2"/>
  <c r="AH624" i="2"/>
  <c r="AI624" i="2" s="1"/>
  <c r="AL624" i="2"/>
  <c r="AI619" i="2"/>
  <c r="Q617" i="2"/>
  <c r="P617" i="2"/>
  <c r="AK619" i="2"/>
  <c r="K623" i="2"/>
  <c r="L623" i="2"/>
  <c r="M623" i="2" s="1"/>
  <c r="Q624" i="2"/>
  <c r="P624" i="2"/>
  <c r="AH625" i="2"/>
  <c r="AI625" i="2" s="1"/>
  <c r="H625" i="2"/>
  <c r="O625" i="2"/>
  <c r="AI622" i="2"/>
  <c r="L624" i="2"/>
  <c r="M624" i="2" s="1"/>
  <c r="K624" i="2"/>
  <c r="P621" i="2"/>
  <c r="Q621" i="2"/>
  <c r="AI620" i="2"/>
  <c r="L617" i="2"/>
  <c r="M617" i="2" s="1"/>
  <c r="K617" i="2"/>
  <c r="P622" i="2"/>
  <c r="Q622" i="2"/>
  <c r="U620" i="2"/>
  <c r="Q619" i="2"/>
  <c r="P619" i="2"/>
  <c r="V624" i="2"/>
  <c r="AJ624" i="2"/>
  <c r="AS608" i="2"/>
  <c r="AM607" i="2"/>
  <c r="Q608" i="2"/>
  <c r="P608" i="2"/>
  <c r="Q609" i="2"/>
  <c r="R609" i="2" s="1"/>
  <c r="P609" i="2"/>
  <c r="T607" i="2"/>
  <c r="AS607" i="2"/>
  <c r="F608" i="2"/>
  <c r="U608" i="2"/>
  <c r="Y608" i="2"/>
  <c r="K609" i="2"/>
  <c r="Z609" i="2"/>
  <c r="J610" i="2"/>
  <c r="U610" i="2"/>
  <c r="D612" i="2"/>
  <c r="J612" i="2"/>
  <c r="U612" i="2"/>
  <c r="T612" i="2"/>
  <c r="AG612" i="2"/>
  <c r="AH612" i="2"/>
  <c r="AI612" i="2" s="1"/>
  <c r="P607" i="2"/>
  <c r="V607" i="2"/>
  <c r="AN607" i="2"/>
  <c r="H608" i="2"/>
  <c r="T608" i="2"/>
  <c r="AA608" i="2"/>
  <c r="AH608" i="2"/>
  <c r="AI608" i="2" s="1"/>
  <c r="F609" i="2"/>
  <c r="V609" i="2"/>
  <c r="AJ609" i="2"/>
  <c r="AF610" i="2"/>
  <c r="G611" i="2"/>
  <c r="Z611" i="2"/>
  <c r="H612" i="2"/>
  <c r="O612" i="2"/>
  <c r="AA612" i="2"/>
  <c r="K607" i="2"/>
  <c r="AE607" i="2"/>
  <c r="H609" i="2"/>
  <c r="AG611" i="2"/>
  <c r="H615" i="2"/>
  <c r="O615" i="2"/>
  <c r="AA615" i="2"/>
  <c r="V613" i="2"/>
  <c r="AJ613" i="2"/>
  <c r="U614" i="2"/>
  <c r="AG614" i="2"/>
  <c r="AH614" i="2"/>
  <c r="AI614" i="2" s="1"/>
  <c r="O613" i="2"/>
  <c r="AA613" i="2"/>
  <c r="AH613" i="2"/>
  <c r="AI613" i="2" s="1"/>
  <c r="J614" i="2"/>
  <c r="AN609" i="2"/>
  <c r="J613" i="2"/>
  <c r="AE614" i="2"/>
  <c r="F615" i="2"/>
  <c r="Y615" i="2"/>
  <c r="AG615" i="2"/>
  <c r="AH615" i="2"/>
  <c r="AL609" i="2"/>
  <c r="AM609" i="2" s="1"/>
  <c r="O610" i="2"/>
  <c r="AA610" i="2"/>
  <c r="J611" i="2"/>
  <c r="V611" i="2"/>
  <c r="O614" i="2"/>
  <c r="AA614" i="2"/>
  <c r="J615" i="2"/>
  <c r="V615" i="2"/>
  <c r="AJ615" i="2"/>
  <c r="AW607" i="2"/>
  <c r="AP607" i="2"/>
  <c r="AP609" i="2"/>
  <c r="AW623" i="2"/>
  <c r="AP623" i="2"/>
  <c r="AQ640" i="2"/>
  <c r="AX640" i="2"/>
  <c r="AX641" i="2"/>
  <c r="BC641" i="2" l="1"/>
  <c r="AR640" i="2"/>
  <c r="BE640" i="2"/>
  <c r="BF640" i="2"/>
  <c r="BC640" i="2"/>
  <c r="BE631" i="2"/>
  <c r="BF631" i="2"/>
  <c r="R638" i="2"/>
  <c r="AS638" i="2"/>
  <c r="AL638" i="2"/>
  <c r="R635" i="2"/>
  <c r="AS635" i="2"/>
  <c r="AN635" i="2"/>
  <c r="AL635" i="2"/>
  <c r="AM635" i="2" s="1"/>
  <c r="AY641" i="2"/>
  <c r="BE633" i="2"/>
  <c r="BF633" i="2"/>
  <c r="R634" i="2"/>
  <c r="AL634" i="2"/>
  <c r="AS634" i="2"/>
  <c r="R637" i="2"/>
  <c r="AS637" i="2"/>
  <c r="AL637" i="2"/>
  <c r="AN637" i="2"/>
  <c r="R636" i="2"/>
  <c r="AL636" i="2"/>
  <c r="AS636" i="2"/>
  <c r="BE639" i="2"/>
  <c r="BF639" i="2"/>
  <c r="AK636" i="2"/>
  <c r="AK628" i="2"/>
  <c r="AK626" i="2"/>
  <c r="R629" i="2"/>
  <c r="AL629" i="2"/>
  <c r="AM629" i="2" s="1"/>
  <c r="AS629" i="2"/>
  <c r="AN629" i="2"/>
  <c r="R627" i="2"/>
  <c r="AN627" i="2"/>
  <c r="AL627" i="2"/>
  <c r="AM627" i="2" s="1"/>
  <c r="AS627" i="2"/>
  <c r="R626" i="2"/>
  <c r="AS626" i="2"/>
  <c r="AL626" i="2"/>
  <c r="R628" i="2"/>
  <c r="AL628" i="2"/>
  <c r="AS628" i="2"/>
  <c r="BD623" i="2"/>
  <c r="BB623" i="2"/>
  <c r="R622" i="2"/>
  <c r="AL622" i="2"/>
  <c r="AS622" i="2"/>
  <c r="AK622" i="2"/>
  <c r="Q620" i="2"/>
  <c r="P620" i="2"/>
  <c r="R621" i="2"/>
  <c r="AL621" i="2"/>
  <c r="AM621" i="2" s="1"/>
  <c r="AS621" i="2"/>
  <c r="AN621" i="2"/>
  <c r="AK621" i="2"/>
  <c r="AO623" i="2"/>
  <c r="AY623" i="2" s="1"/>
  <c r="R619" i="2"/>
  <c r="AL619" i="2"/>
  <c r="AM619" i="2" s="1"/>
  <c r="AN619" i="2"/>
  <c r="AS619" i="2"/>
  <c r="P625" i="2"/>
  <c r="Q625" i="2"/>
  <c r="R624" i="2"/>
  <c r="AM624" i="2" s="1"/>
  <c r="AS624" i="2"/>
  <c r="R618" i="2"/>
  <c r="AS618" i="2"/>
  <c r="AL618" i="2"/>
  <c r="AK618" i="2"/>
  <c r="AK624" i="2"/>
  <c r="V620" i="2"/>
  <c r="AJ620" i="2"/>
  <c r="R617" i="2"/>
  <c r="AL617" i="2"/>
  <c r="AM617" i="2" s="1"/>
  <c r="AS617" i="2"/>
  <c r="AN617" i="2"/>
  <c r="AM623" i="2"/>
  <c r="BD607" i="2"/>
  <c r="BB607" i="2"/>
  <c r="Q614" i="2"/>
  <c r="P614" i="2"/>
  <c r="AG610" i="2"/>
  <c r="AH610" i="2"/>
  <c r="AI610" i="2" s="1"/>
  <c r="AL610" i="2"/>
  <c r="AS609" i="2"/>
  <c r="AA609" i="2"/>
  <c r="AH609" i="2"/>
  <c r="AI609" i="2" s="1"/>
  <c r="L615" i="2"/>
  <c r="M615" i="2" s="1"/>
  <c r="K615" i="2"/>
  <c r="AK613" i="2"/>
  <c r="AK611" i="2"/>
  <c r="AI615" i="2"/>
  <c r="AO609" i="2"/>
  <c r="AA611" i="2"/>
  <c r="AH611" i="2"/>
  <c r="AI611" i="2" s="1"/>
  <c r="AK609" i="2"/>
  <c r="AK607" i="2"/>
  <c r="V610" i="2"/>
  <c r="AJ610" i="2"/>
  <c r="AK615" i="2"/>
  <c r="Q610" i="2"/>
  <c r="P610" i="2"/>
  <c r="L614" i="2"/>
  <c r="M614" i="2" s="1"/>
  <c r="K614" i="2"/>
  <c r="Q613" i="2"/>
  <c r="P613" i="2"/>
  <c r="V614" i="2"/>
  <c r="AJ614" i="2"/>
  <c r="H611" i="2"/>
  <c r="O611" i="2"/>
  <c r="V612" i="2"/>
  <c r="AJ612" i="2"/>
  <c r="K610" i="2"/>
  <c r="L610" i="2"/>
  <c r="M610" i="2" s="1"/>
  <c r="AJ608" i="2"/>
  <c r="V608" i="2"/>
  <c r="R608" i="2"/>
  <c r="AL608" i="2"/>
  <c r="L611" i="2"/>
  <c r="M611" i="2" s="1"/>
  <c r="K611" i="2"/>
  <c r="Q612" i="2"/>
  <c r="P612" i="2"/>
  <c r="K612" i="2"/>
  <c r="L612" i="2"/>
  <c r="M612" i="2" s="1"/>
  <c r="L613" i="2"/>
  <c r="M613" i="2" s="1"/>
  <c r="K613" i="2"/>
  <c r="P615" i="2"/>
  <c r="Q615" i="2"/>
  <c r="AO607" i="2"/>
  <c r="AT607" i="2"/>
  <c r="AT608" i="2"/>
  <c r="AW609" i="2"/>
  <c r="AQ607" i="2"/>
  <c r="AX607" i="2"/>
  <c r="AQ609" i="2"/>
  <c r="AP629" i="2"/>
  <c r="AW627" i="2"/>
  <c r="AP627" i="2"/>
  <c r="AW629" i="2"/>
  <c r="AW621" i="2"/>
  <c r="AP619" i="2"/>
  <c r="AW617" i="2"/>
  <c r="AP621" i="2"/>
  <c r="AX623" i="2"/>
  <c r="AQ623" i="2"/>
  <c r="AW619" i="2"/>
  <c r="AP617" i="2"/>
  <c r="AP635" i="2"/>
  <c r="AW637" i="2"/>
  <c r="AW635" i="2"/>
  <c r="AP637" i="2"/>
  <c r="BD635" i="2" l="1"/>
  <c r="AY635" i="2"/>
  <c r="BB635" i="2"/>
  <c r="BD637" i="2"/>
  <c r="BB637" i="2"/>
  <c r="AO637" i="2"/>
  <c r="AT634" i="2"/>
  <c r="AT635" i="2"/>
  <c r="AT636" i="2"/>
  <c r="AM637" i="2"/>
  <c r="AN634" i="2"/>
  <c r="AM634" i="2"/>
  <c r="BE641" i="2"/>
  <c r="BF641" i="2"/>
  <c r="AN636" i="2"/>
  <c r="AM636" i="2"/>
  <c r="AT637" i="2"/>
  <c r="AN638" i="2"/>
  <c r="AM638" i="2"/>
  <c r="AO635" i="2"/>
  <c r="AT638" i="2"/>
  <c r="BD629" i="2"/>
  <c r="BB629" i="2"/>
  <c r="BD627" i="2"/>
  <c r="BB627" i="2"/>
  <c r="AN626" i="2"/>
  <c r="AM626" i="2"/>
  <c r="AT629" i="2"/>
  <c r="AT628" i="2"/>
  <c r="AT626" i="2"/>
  <c r="AO627" i="2"/>
  <c r="AN628" i="2"/>
  <c r="AM628" i="2"/>
  <c r="AT627" i="2"/>
  <c r="AO629" i="2"/>
  <c r="BD619" i="2"/>
  <c r="BB619" i="2"/>
  <c r="AR623" i="2"/>
  <c r="BC623" i="2"/>
  <c r="BD617" i="2"/>
  <c r="BB617" i="2"/>
  <c r="BD621" i="2"/>
  <c r="AY621" i="2"/>
  <c r="BB621" i="2"/>
  <c r="BF623" i="2"/>
  <c r="BE623" i="2"/>
  <c r="AO617" i="2"/>
  <c r="AT618" i="2"/>
  <c r="R625" i="2"/>
  <c r="AN625" i="2"/>
  <c r="AL625" i="2"/>
  <c r="AS625" i="2"/>
  <c r="AT622" i="2"/>
  <c r="AT619" i="2"/>
  <c r="AT624" i="2"/>
  <c r="AO621" i="2"/>
  <c r="AN622" i="2"/>
  <c r="AM622" i="2"/>
  <c r="AT617" i="2"/>
  <c r="AK620" i="2"/>
  <c r="AM618" i="2"/>
  <c r="AN618" i="2"/>
  <c r="AO619" i="2"/>
  <c r="AT621" i="2"/>
  <c r="R620" i="2"/>
  <c r="AL620" i="2"/>
  <c r="AS620" i="2"/>
  <c r="AR609" i="2"/>
  <c r="BC607" i="2"/>
  <c r="AR607" i="2"/>
  <c r="AY609" i="2"/>
  <c r="BD609" i="2"/>
  <c r="BB609" i="2"/>
  <c r="P611" i="2"/>
  <c r="Q611" i="2"/>
  <c r="AK608" i="2"/>
  <c r="AK610" i="2"/>
  <c r="R614" i="2"/>
  <c r="AL614" i="2"/>
  <c r="AS614" i="2"/>
  <c r="AN608" i="2"/>
  <c r="AM608" i="2"/>
  <c r="AK612" i="2"/>
  <c r="R613" i="2"/>
  <c r="AN613" i="2"/>
  <c r="AS613" i="2"/>
  <c r="AL613" i="2"/>
  <c r="R610" i="2"/>
  <c r="AM610" i="2" s="1"/>
  <c r="AS610" i="2"/>
  <c r="R612" i="2"/>
  <c r="AL612" i="2"/>
  <c r="AS612" i="2"/>
  <c r="AK614" i="2"/>
  <c r="AY607" i="2"/>
  <c r="R615" i="2"/>
  <c r="AS615" i="2"/>
  <c r="AL615" i="2"/>
  <c r="AM615" i="2" s="1"/>
  <c r="AN615" i="2"/>
  <c r="AT609" i="2"/>
  <c r="AP615" i="2"/>
  <c r="AX609" i="2"/>
  <c r="AW615" i="2"/>
  <c r="AP608" i="2"/>
  <c r="AW608" i="2"/>
  <c r="AP613" i="2"/>
  <c r="AW613" i="2"/>
  <c r="AQ627" i="2"/>
  <c r="AQ629" i="2"/>
  <c r="AX629" i="2"/>
  <c r="AW628" i="2"/>
  <c r="AP628" i="2"/>
  <c r="AW626" i="2"/>
  <c r="AP626" i="2"/>
  <c r="AX627" i="2"/>
  <c r="AQ617" i="2"/>
  <c r="AX617" i="2"/>
  <c r="AQ619" i="2"/>
  <c r="AQ621" i="2"/>
  <c r="AW625" i="2"/>
  <c r="AX621" i="2"/>
  <c r="AX619" i="2"/>
  <c r="AW618" i="2"/>
  <c r="AP618" i="2"/>
  <c r="AW622" i="2"/>
  <c r="AP622" i="2"/>
  <c r="AP625" i="2"/>
  <c r="AW634" i="2"/>
  <c r="AP634" i="2"/>
  <c r="AW636" i="2"/>
  <c r="AP636" i="2"/>
  <c r="AX635" i="2"/>
  <c r="AQ635" i="2"/>
  <c r="AX637" i="2"/>
  <c r="AQ637" i="2"/>
  <c r="AW638" i="2"/>
  <c r="AP638" i="2"/>
  <c r="BD638" i="2" l="1"/>
  <c r="BB638" i="2"/>
  <c r="AR637" i="2"/>
  <c r="BC637" i="2"/>
  <c r="AR635" i="2"/>
  <c r="BC635" i="2"/>
  <c r="BD636" i="2"/>
  <c r="AY636" i="2"/>
  <c r="BC636" i="2" s="1"/>
  <c r="BB636" i="2"/>
  <c r="BD634" i="2"/>
  <c r="BB634" i="2"/>
  <c r="BE635" i="2"/>
  <c r="BF635" i="2"/>
  <c r="AO638" i="2"/>
  <c r="AY637" i="2"/>
  <c r="AO636" i="2"/>
  <c r="AO634" i="2"/>
  <c r="AY634" i="2" s="1"/>
  <c r="BC627" i="2"/>
  <c r="BD626" i="2"/>
  <c r="AY626" i="2"/>
  <c r="BB626" i="2"/>
  <c r="BD628" i="2"/>
  <c r="AY628" i="2"/>
  <c r="BC628" i="2" s="1"/>
  <c r="BB628" i="2"/>
  <c r="BC629" i="2"/>
  <c r="AR629" i="2"/>
  <c r="AR627" i="2"/>
  <c r="AO626" i="2"/>
  <c r="AO628" i="2"/>
  <c r="AY627" i="2"/>
  <c r="AY629" i="2"/>
  <c r="BD622" i="2"/>
  <c r="BB622" i="2"/>
  <c r="BD618" i="2"/>
  <c r="BB618" i="2"/>
  <c r="BC619" i="2"/>
  <c r="BC621" i="2"/>
  <c r="BD625" i="2"/>
  <c r="BB625" i="2"/>
  <c r="AR621" i="2"/>
  <c r="AR619" i="2"/>
  <c r="BC617" i="2"/>
  <c r="AR617" i="2"/>
  <c r="AN620" i="2"/>
  <c r="AM620" i="2"/>
  <c r="AO625" i="2"/>
  <c r="AN624" i="2"/>
  <c r="AO622" i="2"/>
  <c r="AO618" i="2"/>
  <c r="AT625" i="2"/>
  <c r="AY619" i="2"/>
  <c r="BF621" i="2"/>
  <c r="BE621" i="2"/>
  <c r="AT620" i="2"/>
  <c r="AM625" i="2"/>
  <c r="AY617" i="2"/>
  <c r="BD613" i="2"/>
  <c r="BB613" i="2"/>
  <c r="BD608" i="2"/>
  <c r="BB608" i="2"/>
  <c r="BD615" i="2"/>
  <c r="BB615" i="2"/>
  <c r="BC609" i="2"/>
  <c r="BE607" i="2"/>
  <c r="BF607" i="2"/>
  <c r="AT613" i="2"/>
  <c r="AT610" i="2"/>
  <c r="AO613" i="2"/>
  <c r="AO608" i="2"/>
  <c r="R611" i="2"/>
  <c r="AL611" i="2"/>
  <c r="AN611" i="2"/>
  <c r="AN612" i="2" s="1"/>
  <c r="AS611" i="2"/>
  <c r="AT615" i="2"/>
  <c r="AY615" i="2" s="1"/>
  <c r="AT612" i="2"/>
  <c r="AT614" i="2"/>
  <c r="AM612" i="2"/>
  <c r="AM613" i="2"/>
  <c r="AM614" i="2"/>
  <c r="AN614" i="2"/>
  <c r="AO615" i="2"/>
  <c r="BF609" i="2"/>
  <c r="BE609" i="2"/>
  <c r="AX615" i="2"/>
  <c r="AQ613" i="2"/>
  <c r="AP611" i="2"/>
  <c r="AX608" i="2"/>
  <c r="AQ608" i="2"/>
  <c r="AW611" i="2"/>
  <c r="AW614" i="2"/>
  <c r="AP614" i="2"/>
  <c r="AX613" i="2"/>
  <c r="AQ615" i="2"/>
  <c r="AW612" i="2"/>
  <c r="AP612" i="2"/>
  <c r="AX626" i="2"/>
  <c r="AQ626" i="2"/>
  <c r="AX628" i="2"/>
  <c r="AQ628" i="2"/>
  <c r="AX625" i="2"/>
  <c r="AW624" i="2"/>
  <c r="AP624" i="2"/>
  <c r="AW620" i="2"/>
  <c r="AP620" i="2"/>
  <c r="AX622" i="2"/>
  <c r="AQ622" i="2"/>
  <c r="AX618" i="2"/>
  <c r="AQ618" i="2"/>
  <c r="AQ625" i="2"/>
  <c r="AX636" i="2"/>
  <c r="AQ636" i="2"/>
  <c r="AX634" i="2"/>
  <c r="AQ634" i="2"/>
  <c r="AX638" i="2"/>
  <c r="AQ638" i="2"/>
  <c r="AR638" i="2" l="1"/>
  <c r="AR634" i="2"/>
  <c r="AR636" i="2"/>
  <c r="BE634" i="2"/>
  <c r="BF634" i="2"/>
  <c r="BC634" i="2"/>
  <c r="BE637" i="2"/>
  <c r="BF637" i="2"/>
  <c r="AY638" i="2"/>
  <c r="BE636" i="2"/>
  <c r="BF636" i="2"/>
  <c r="AR628" i="2"/>
  <c r="AR626" i="2"/>
  <c r="BF626" i="2"/>
  <c r="BE626" i="2"/>
  <c r="BF627" i="2"/>
  <c r="BE627" i="2"/>
  <c r="BF629" i="2"/>
  <c r="BE629" i="2"/>
  <c r="BC626" i="2"/>
  <c r="BF628" i="2"/>
  <c r="BE628" i="2"/>
  <c r="AR625" i="2"/>
  <c r="AR618" i="2"/>
  <c r="AR622" i="2"/>
  <c r="AY620" i="2"/>
  <c r="BC620" i="2" s="1"/>
  <c r="BD620" i="2"/>
  <c r="BB620" i="2"/>
  <c r="BD624" i="2"/>
  <c r="AY624" i="2"/>
  <c r="BC624" i="2" s="1"/>
  <c r="BB624" i="2"/>
  <c r="BC625" i="2"/>
  <c r="BF617" i="2"/>
  <c r="BE617" i="2"/>
  <c r="AO620" i="2"/>
  <c r="AY622" i="2"/>
  <c r="BF619" i="2"/>
  <c r="BE619" i="2"/>
  <c r="AO624" i="2"/>
  <c r="AY618" i="2"/>
  <c r="AY625" i="2"/>
  <c r="BD612" i="2"/>
  <c r="BB612" i="2"/>
  <c r="AR615" i="2"/>
  <c r="BC613" i="2"/>
  <c r="BD614" i="2"/>
  <c r="BB614" i="2"/>
  <c r="BD611" i="2"/>
  <c r="BB611" i="2"/>
  <c r="AR608" i="2"/>
  <c r="AR613" i="2"/>
  <c r="BC615" i="2"/>
  <c r="AO612" i="2"/>
  <c r="BF615" i="2"/>
  <c r="BE615" i="2"/>
  <c r="AO614" i="2"/>
  <c r="AY614" i="2" s="1"/>
  <c r="AT611" i="2"/>
  <c r="AY611" i="2" s="1"/>
  <c r="AY608" i="2"/>
  <c r="AY613" i="2"/>
  <c r="AO611" i="2"/>
  <c r="AN610" i="2"/>
  <c r="AM611" i="2"/>
  <c r="AX614" i="2"/>
  <c r="AQ614" i="2"/>
  <c r="AQ611" i="2"/>
  <c r="AX611" i="2"/>
  <c r="AX612" i="2"/>
  <c r="AQ612" i="2"/>
  <c r="AW610" i="2"/>
  <c r="AP610" i="2"/>
  <c r="AX620" i="2"/>
  <c r="AQ620" i="2"/>
  <c r="AX624" i="2"/>
  <c r="AQ624" i="2"/>
  <c r="BE638" i="2" l="1"/>
  <c r="BF638" i="2"/>
  <c r="BC638" i="2"/>
  <c r="AR624" i="2"/>
  <c r="AR620" i="2"/>
  <c r="BF625" i="2"/>
  <c r="BE625" i="2"/>
  <c r="BF618" i="2"/>
  <c r="BE618" i="2"/>
  <c r="BC618" i="2"/>
  <c r="BF622" i="2"/>
  <c r="BE622" i="2"/>
  <c r="BC622" i="2"/>
  <c r="BF624" i="2"/>
  <c r="BE624" i="2"/>
  <c r="BF620" i="2"/>
  <c r="BE620" i="2"/>
  <c r="BD610" i="2"/>
  <c r="AY610" i="2"/>
  <c r="BB610" i="2"/>
  <c r="AR612" i="2"/>
  <c r="BC611" i="2"/>
  <c r="AR611" i="2"/>
  <c r="AR614" i="2"/>
  <c r="BF611" i="2"/>
  <c r="BE611" i="2"/>
  <c r="BF614" i="2"/>
  <c r="BE614" i="2"/>
  <c r="BC614" i="2"/>
  <c r="BF613" i="2"/>
  <c r="BE613" i="2"/>
  <c r="BE608" i="2"/>
  <c r="BF608" i="2"/>
  <c r="BC608" i="2"/>
  <c r="AO610" i="2"/>
  <c r="AY612" i="2"/>
  <c r="AX610" i="2"/>
  <c r="AQ610" i="2"/>
  <c r="AR610" i="2" l="1"/>
  <c r="BF610" i="2"/>
  <c r="BE610" i="2"/>
  <c r="BF612" i="2"/>
  <c r="BE612" i="2"/>
  <c r="BC612" i="2"/>
  <c r="BC610" i="2"/>
  <c r="S605" i="6" l="1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B605" i="6"/>
  <c r="A605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B604" i="6"/>
  <c r="A604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B603" i="6"/>
  <c r="A603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B602" i="6"/>
  <c r="A602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B600" i="6"/>
  <c r="A600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B598" i="6"/>
  <c r="A598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B597" i="6"/>
  <c r="A597" i="6"/>
  <c r="BA605" i="2"/>
  <c r="AZ605" i="2"/>
  <c r="AV605" i="2"/>
  <c r="AD605" i="2"/>
  <c r="AE605" i="2" s="1"/>
  <c r="X605" i="2"/>
  <c r="Y605" i="2" s="1"/>
  <c r="S605" i="2"/>
  <c r="T605" i="2" s="1"/>
  <c r="J605" i="2"/>
  <c r="K605" i="2" s="1"/>
  <c r="E605" i="2"/>
  <c r="F605" i="2" s="1"/>
  <c r="C605" i="2"/>
  <c r="D605" i="2" s="1"/>
  <c r="B605" i="2"/>
  <c r="A605" i="2"/>
  <c r="BA604" i="2"/>
  <c r="AZ604" i="2"/>
  <c r="AV604" i="2"/>
  <c r="AF604" i="2"/>
  <c r="AG604" i="2" s="1"/>
  <c r="AD604" i="2"/>
  <c r="AE604" i="2" s="1"/>
  <c r="Z604" i="2"/>
  <c r="X604" i="2"/>
  <c r="Y604" i="2" s="1"/>
  <c r="S604" i="2"/>
  <c r="T604" i="2" s="1"/>
  <c r="G604" i="2"/>
  <c r="H604" i="2" s="1"/>
  <c r="E604" i="2"/>
  <c r="F604" i="2" s="1"/>
  <c r="C604" i="2"/>
  <c r="D604" i="2" s="1"/>
  <c r="B604" i="2"/>
  <c r="A604" i="2"/>
  <c r="BA603" i="2"/>
  <c r="AZ603" i="2"/>
  <c r="AV603" i="2"/>
  <c r="AD603" i="2"/>
  <c r="AE603" i="2" s="1"/>
  <c r="X603" i="2"/>
  <c r="Y603" i="2" s="1"/>
  <c r="S603" i="2"/>
  <c r="T603" i="2" s="1"/>
  <c r="J603" i="2"/>
  <c r="K603" i="2" s="1"/>
  <c r="E603" i="2"/>
  <c r="F603" i="2" s="1"/>
  <c r="C603" i="2"/>
  <c r="D603" i="2" s="1"/>
  <c r="B603" i="2"/>
  <c r="A603" i="2"/>
  <c r="BA602" i="2"/>
  <c r="AZ602" i="2"/>
  <c r="AV602" i="2"/>
  <c r="AF602" i="2"/>
  <c r="AG602" i="2" s="1"/>
  <c r="AD602" i="2"/>
  <c r="AE602" i="2" s="1"/>
  <c r="Z602" i="2"/>
  <c r="X602" i="2"/>
  <c r="Y602" i="2" s="1"/>
  <c r="S602" i="2"/>
  <c r="T602" i="2" s="1"/>
  <c r="G602" i="2"/>
  <c r="H602" i="2" s="1"/>
  <c r="E602" i="2"/>
  <c r="F602" i="2" s="1"/>
  <c r="C602" i="2"/>
  <c r="D602" i="2" s="1"/>
  <c r="B602" i="2"/>
  <c r="A602" i="2"/>
  <c r="BA601" i="2"/>
  <c r="AZ601" i="2"/>
  <c r="AV601" i="2"/>
  <c r="AD601" i="2"/>
  <c r="AE601" i="2" s="1"/>
  <c r="X601" i="2"/>
  <c r="Y601" i="2" s="1"/>
  <c r="S601" i="2"/>
  <c r="T601" i="2" s="1"/>
  <c r="J601" i="2"/>
  <c r="K601" i="2" s="1"/>
  <c r="E601" i="2"/>
  <c r="F601" i="2" s="1"/>
  <c r="C601" i="2"/>
  <c r="D601" i="2" s="1"/>
  <c r="B601" i="2"/>
  <c r="A601" i="2"/>
  <c r="BA600" i="2"/>
  <c r="AZ600" i="2"/>
  <c r="AV600" i="2"/>
  <c r="AF600" i="2"/>
  <c r="AG600" i="2" s="1"/>
  <c r="AD600" i="2"/>
  <c r="AE600" i="2" s="1"/>
  <c r="Z600" i="2"/>
  <c r="X600" i="2"/>
  <c r="Y600" i="2" s="1"/>
  <c r="S600" i="2"/>
  <c r="T600" i="2" s="1"/>
  <c r="G600" i="2"/>
  <c r="H600" i="2" s="1"/>
  <c r="E600" i="2"/>
  <c r="F600" i="2" s="1"/>
  <c r="C600" i="2"/>
  <c r="D600" i="2" s="1"/>
  <c r="B600" i="2"/>
  <c r="A600" i="2"/>
  <c r="BA599" i="2"/>
  <c r="AZ599" i="2"/>
  <c r="AV599" i="2"/>
  <c r="AD599" i="2"/>
  <c r="AE599" i="2" s="1"/>
  <c r="Z599" i="2"/>
  <c r="X599" i="2"/>
  <c r="Y599" i="2" s="1"/>
  <c r="S599" i="2"/>
  <c r="T599" i="2" s="1"/>
  <c r="J599" i="2"/>
  <c r="K599" i="2" s="1"/>
  <c r="G599" i="2"/>
  <c r="O599" i="2" s="1"/>
  <c r="E599" i="2"/>
  <c r="F599" i="2" s="1"/>
  <c r="D599" i="2"/>
  <c r="C599" i="2"/>
  <c r="B599" i="2"/>
  <c r="A599" i="2"/>
  <c r="BA598" i="2"/>
  <c r="AZ598" i="2"/>
  <c r="AV598" i="2"/>
  <c r="AD598" i="2"/>
  <c r="AE598" i="2" s="1"/>
  <c r="Z598" i="2"/>
  <c r="X598" i="2"/>
  <c r="Y598" i="2" s="1"/>
  <c r="S598" i="2"/>
  <c r="T598" i="2" s="1"/>
  <c r="J598" i="2"/>
  <c r="K598" i="2" s="1"/>
  <c r="G598" i="2"/>
  <c r="O598" i="2" s="1"/>
  <c r="E598" i="2"/>
  <c r="F598" i="2" s="1"/>
  <c r="D598" i="2"/>
  <c r="C598" i="2"/>
  <c r="B598" i="2"/>
  <c r="A598" i="2"/>
  <c r="BA597" i="2"/>
  <c r="AZ597" i="2"/>
  <c r="AV597" i="2"/>
  <c r="AD597" i="2"/>
  <c r="AE597" i="2" s="1"/>
  <c r="Z597" i="2"/>
  <c r="X597" i="2"/>
  <c r="Y597" i="2" s="1"/>
  <c r="S597" i="2"/>
  <c r="T597" i="2" s="1"/>
  <c r="H597" i="2"/>
  <c r="G597" i="2"/>
  <c r="O597" i="2" s="1"/>
  <c r="F597" i="2"/>
  <c r="E597" i="2"/>
  <c r="D597" i="2"/>
  <c r="C597" i="2"/>
  <c r="J597" i="2" s="1"/>
  <c r="B597" i="2"/>
  <c r="A597" i="2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B595" i="6"/>
  <c r="A595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B594" i="6"/>
  <c r="A594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B592" i="6"/>
  <c r="A592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B590" i="6"/>
  <c r="A590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B589" i="6"/>
  <c r="A589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B588" i="6"/>
  <c r="A588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B587" i="6"/>
  <c r="A587" i="6"/>
  <c r="BA595" i="2"/>
  <c r="AZ595" i="2"/>
  <c r="AV595" i="2"/>
  <c r="AD595" i="2"/>
  <c r="AF595" i="2" s="1"/>
  <c r="X595" i="2"/>
  <c r="Z595" i="2" s="1"/>
  <c r="S595" i="2"/>
  <c r="U595" i="2" s="1"/>
  <c r="AJ595" i="2" s="1"/>
  <c r="M595" i="2"/>
  <c r="J595" i="2"/>
  <c r="L595" i="2" s="1"/>
  <c r="E595" i="2"/>
  <c r="G595" i="2" s="1"/>
  <c r="O595" i="2" s="1"/>
  <c r="D595" i="2"/>
  <c r="C595" i="2"/>
  <c r="B595" i="2"/>
  <c r="A595" i="2"/>
  <c r="BA594" i="2"/>
  <c r="AZ594" i="2"/>
  <c r="AV594" i="2"/>
  <c r="AD594" i="2"/>
  <c r="AF594" i="2" s="1"/>
  <c r="X594" i="2"/>
  <c r="Z594" i="2" s="1"/>
  <c r="AA594" i="2" s="1"/>
  <c r="S594" i="2"/>
  <c r="M594" i="2"/>
  <c r="J594" i="2"/>
  <c r="L594" i="2" s="1"/>
  <c r="E594" i="2"/>
  <c r="G594" i="2" s="1"/>
  <c r="O594" i="2" s="1"/>
  <c r="D594" i="2"/>
  <c r="C594" i="2"/>
  <c r="B594" i="2"/>
  <c r="A594" i="2"/>
  <c r="BA593" i="2"/>
  <c r="AZ593" i="2"/>
  <c r="AV593" i="2"/>
  <c r="AD593" i="2"/>
  <c r="AF593" i="2" s="1"/>
  <c r="X593" i="2"/>
  <c r="Z593" i="2" s="1"/>
  <c r="S593" i="2"/>
  <c r="U593" i="2" s="1"/>
  <c r="AJ593" i="2" s="1"/>
  <c r="M593" i="2"/>
  <c r="J593" i="2"/>
  <c r="L593" i="2" s="1"/>
  <c r="E593" i="2"/>
  <c r="G593" i="2" s="1"/>
  <c r="O593" i="2" s="1"/>
  <c r="D593" i="2"/>
  <c r="C593" i="2"/>
  <c r="B593" i="2"/>
  <c r="A593" i="2"/>
  <c r="BA592" i="2"/>
  <c r="AZ592" i="2"/>
  <c r="AV592" i="2"/>
  <c r="AD592" i="2"/>
  <c r="AF592" i="2" s="1"/>
  <c r="X592" i="2"/>
  <c r="S592" i="2"/>
  <c r="J592" i="2"/>
  <c r="E592" i="2"/>
  <c r="D592" i="2"/>
  <c r="C592" i="2"/>
  <c r="B592" i="2"/>
  <c r="A592" i="2"/>
  <c r="BA591" i="2"/>
  <c r="AZ591" i="2"/>
  <c r="AV591" i="2"/>
  <c r="AD591" i="2"/>
  <c r="X591" i="2"/>
  <c r="V591" i="2"/>
  <c r="AK591" i="2" s="1"/>
  <c r="S591" i="2"/>
  <c r="U591" i="2" s="1"/>
  <c r="AJ591" i="2" s="1"/>
  <c r="J591" i="2"/>
  <c r="L591" i="2" s="1"/>
  <c r="M591" i="2" s="1"/>
  <c r="E591" i="2"/>
  <c r="G591" i="2" s="1"/>
  <c r="O591" i="2" s="1"/>
  <c r="D591" i="2"/>
  <c r="C591" i="2"/>
  <c r="B591" i="2"/>
  <c r="A591" i="2"/>
  <c r="BA590" i="2"/>
  <c r="AZ590" i="2"/>
  <c r="AV590" i="2"/>
  <c r="AG590" i="2"/>
  <c r="AE590" i="2"/>
  <c r="AD590" i="2"/>
  <c r="AF590" i="2" s="1"/>
  <c r="X590" i="2"/>
  <c r="Z590" i="2" s="1"/>
  <c r="S590" i="2"/>
  <c r="M590" i="2"/>
  <c r="K590" i="2"/>
  <c r="J590" i="2"/>
  <c r="L590" i="2" s="1"/>
  <c r="E590" i="2"/>
  <c r="G590" i="2" s="1"/>
  <c r="O590" i="2" s="1"/>
  <c r="D590" i="2"/>
  <c r="C590" i="2"/>
  <c r="B590" i="2"/>
  <c r="A590" i="2"/>
  <c r="BA589" i="2"/>
  <c r="AZ589" i="2"/>
  <c r="AV589" i="2"/>
  <c r="AL589" i="2"/>
  <c r="AH589" i="2"/>
  <c r="AI589" i="2" s="1"/>
  <c r="AG589" i="2"/>
  <c r="AD589" i="2"/>
  <c r="AF589" i="2" s="1"/>
  <c r="AA589" i="2"/>
  <c r="Y589" i="2"/>
  <c r="X589" i="2"/>
  <c r="Z589" i="2" s="1"/>
  <c r="S589" i="2"/>
  <c r="U589" i="2" s="1"/>
  <c r="AJ589" i="2" s="1"/>
  <c r="O589" i="2"/>
  <c r="Q589" i="2" s="1"/>
  <c r="R589" i="2" s="1"/>
  <c r="M589" i="2"/>
  <c r="J589" i="2"/>
  <c r="L589" i="2" s="1"/>
  <c r="H589" i="2"/>
  <c r="F589" i="2"/>
  <c r="E589" i="2"/>
  <c r="G589" i="2" s="1"/>
  <c r="D589" i="2"/>
  <c r="C589" i="2"/>
  <c r="B589" i="2"/>
  <c r="A589" i="2"/>
  <c r="BA588" i="2"/>
  <c r="AZ588" i="2"/>
  <c r="AV588" i="2"/>
  <c r="AH588" i="2"/>
  <c r="AD588" i="2"/>
  <c r="AF588" i="2" s="1"/>
  <c r="AL588" i="2" s="1"/>
  <c r="AA588" i="2"/>
  <c r="X588" i="2"/>
  <c r="Z588" i="2" s="1"/>
  <c r="T588" i="2"/>
  <c r="S588" i="2"/>
  <c r="O588" i="2"/>
  <c r="Q588" i="2" s="1"/>
  <c r="AS588" i="2" s="1"/>
  <c r="H588" i="2"/>
  <c r="E588" i="2"/>
  <c r="G588" i="2" s="1"/>
  <c r="C588" i="2"/>
  <c r="J588" i="2" s="1"/>
  <c r="B588" i="2"/>
  <c r="A588" i="2"/>
  <c r="BA587" i="2"/>
  <c r="AZ587" i="2"/>
  <c r="AV587" i="2"/>
  <c r="AF587" i="2"/>
  <c r="AD587" i="2"/>
  <c r="AE587" i="2" s="1"/>
  <c r="Z587" i="2"/>
  <c r="AA587" i="2" s="1"/>
  <c r="X587" i="2"/>
  <c r="Y587" i="2" s="1"/>
  <c r="U587" i="2"/>
  <c r="S587" i="2"/>
  <c r="T587" i="2" s="1"/>
  <c r="G587" i="2"/>
  <c r="H587" i="2" s="1"/>
  <c r="E587" i="2"/>
  <c r="F587" i="2" s="1"/>
  <c r="C587" i="2"/>
  <c r="J587" i="2" s="1"/>
  <c r="B587" i="2"/>
  <c r="A587" i="2"/>
  <c r="L597" i="2" l="1"/>
  <c r="M597" i="2" s="1"/>
  <c r="K597" i="2"/>
  <c r="P597" i="2"/>
  <c r="Q597" i="2"/>
  <c r="R597" i="2" s="1"/>
  <c r="P599" i="2"/>
  <c r="Q599" i="2"/>
  <c r="R599" i="2" s="1"/>
  <c r="AS599" i="2"/>
  <c r="P598" i="2"/>
  <c r="Q598" i="2"/>
  <c r="R598" i="2" s="1"/>
  <c r="AA602" i="2"/>
  <c r="U597" i="2"/>
  <c r="AA597" i="2"/>
  <c r="L598" i="2"/>
  <c r="M598" i="2" s="1"/>
  <c r="AF598" i="2"/>
  <c r="H599" i="2"/>
  <c r="U599" i="2"/>
  <c r="AA599" i="2"/>
  <c r="O600" i="2"/>
  <c r="AH600" i="2"/>
  <c r="L601" i="2"/>
  <c r="M601" i="2" s="1"/>
  <c r="U601" i="2"/>
  <c r="AF601" i="2"/>
  <c r="J602" i="2"/>
  <c r="G603" i="2"/>
  <c r="Z603" i="2"/>
  <c r="O604" i="2"/>
  <c r="AH604" i="2"/>
  <c r="L605" i="2"/>
  <c r="M605" i="2" s="1"/>
  <c r="U605" i="2"/>
  <c r="AF605" i="2"/>
  <c r="AA600" i="2"/>
  <c r="AA604" i="2"/>
  <c r="AF597" i="2"/>
  <c r="H598" i="2"/>
  <c r="AA598" i="2"/>
  <c r="L599" i="2"/>
  <c r="M599" i="2" s="1"/>
  <c r="AF599" i="2"/>
  <c r="J600" i="2"/>
  <c r="G601" i="2"/>
  <c r="Z601" i="2"/>
  <c r="O602" i="2"/>
  <c r="AH602" i="2"/>
  <c r="AI602" i="2" s="1"/>
  <c r="L603" i="2"/>
  <c r="M603" i="2" s="1"/>
  <c r="U603" i="2"/>
  <c r="AF603" i="2"/>
  <c r="J604" i="2"/>
  <c r="G605" i="2"/>
  <c r="Z605" i="2"/>
  <c r="L588" i="2"/>
  <c r="M588" i="2" s="1"/>
  <c r="K588" i="2"/>
  <c r="AM588" i="2"/>
  <c r="K587" i="2"/>
  <c r="L587" i="2"/>
  <c r="M587" i="2" s="1"/>
  <c r="AM589" i="2"/>
  <c r="Q590" i="2"/>
  <c r="P590" i="2"/>
  <c r="Q591" i="2"/>
  <c r="R591" i="2" s="1"/>
  <c r="P591" i="2"/>
  <c r="AS593" i="2"/>
  <c r="AJ587" i="2"/>
  <c r="D587" i="2"/>
  <c r="V587" i="2"/>
  <c r="AG587" i="2"/>
  <c r="T589" i="2"/>
  <c r="AS589" i="2"/>
  <c r="U590" i="2"/>
  <c r="K591" i="2"/>
  <c r="Q593" i="2"/>
  <c r="R593" i="2" s="1"/>
  <c r="P593" i="2"/>
  <c r="AA593" i="2"/>
  <c r="Q595" i="2"/>
  <c r="R595" i="2" s="1"/>
  <c r="P595" i="2"/>
  <c r="AA595" i="2"/>
  <c r="O587" i="2"/>
  <c r="AH587" i="2"/>
  <c r="AI587" i="2" s="1"/>
  <c r="R588" i="2"/>
  <c r="AE588" i="2"/>
  <c r="P589" i="2"/>
  <c r="V589" i="2"/>
  <c r="AN589" i="2"/>
  <c r="H590" i="2"/>
  <c r="T590" i="2"/>
  <c r="AA590" i="2"/>
  <c r="AH590" i="2"/>
  <c r="AI590" i="2" s="1"/>
  <c r="F591" i="2"/>
  <c r="L592" i="2"/>
  <c r="M592" i="2" s="1"/>
  <c r="K592" i="2"/>
  <c r="U592" i="2"/>
  <c r="T592" i="2"/>
  <c r="H593" i="2"/>
  <c r="AL593" i="2"/>
  <c r="AM593" i="2" s="1"/>
  <c r="AH593" i="2"/>
  <c r="H594" i="2"/>
  <c r="U594" i="2"/>
  <c r="AL594" i="2"/>
  <c r="AH594" i="2"/>
  <c r="AS594" i="2"/>
  <c r="H595" i="2"/>
  <c r="AN595" i="2"/>
  <c r="AH595" i="2"/>
  <c r="AI595" i="2" s="1"/>
  <c r="D588" i="2"/>
  <c r="P588" i="2"/>
  <c r="AT588" i="2" s="1"/>
  <c r="F590" i="2"/>
  <c r="Y590" i="2"/>
  <c r="Z591" i="2"/>
  <c r="Y591" i="2"/>
  <c r="Q594" i="2"/>
  <c r="R594" i="2" s="1"/>
  <c r="P594" i="2"/>
  <c r="F588" i="2"/>
  <c r="U588" i="2"/>
  <c r="Y588" i="2"/>
  <c r="AG588" i="2"/>
  <c r="AI588" i="2" s="1"/>
  <c r="K589" i="2"/>
  <c r="AE589" i="2"/>
  <c r="H591" i="2"/>
  <c r="T591" i="2"/>
  <c r="AF591" i="2"/>
  <c r="AE591" i="2"/>
  <c r="AG592" i="2"/>
  <c r="V593" i="2"/>
  <c r="AG593" i="2"/>
  <c r="AG594" i="2"/>
  <c r="V595" i="2"/>
  <c r="AG595" i="2"/>
  <c r="G592" i="2"/>
  <c r="F592" i="2"/>
  <c r="Z592" i="2"/>
  <c r="Y592" i="2"/>
  <c r="AE592" i="2"/>
  <c r="F593" i="2"/>
  <c r="K593" i="2"/>
  <c r="T593" i="2"/>
  <c r="Y593" i="2"/>
  <c r="AE593" i="2"/>
  <c r="F594" i="2"/>
  <c r="K594" i="2"/>
  <c r="T594" i="2"/>
  <c r="Y594" i="2"/>
  <c r="AE594" i="2"/>
  <c r="F595" i="2"/>
  <c r="K595" i="2"/>
  <c r="T595" i="2"/>
  <c r="Y595" i="2"/>
  <c r="AE595" i="2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B585" i="6"/>
  <c r="A585" i="6"/>
  <c r="S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B584" i="6"/>
  <c r="A584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S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B582" i="6"/>
  <c r="A582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S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B580" i="6"/>
  <c r="A580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B579" i="6"/>
  <c r="A579" i="6"/>
  <c r="S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B578" i="6"/>
  <c r="A578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B577" i="6"/>
  <c r="A577" i="6"/>
  <c r="S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B576" i="6"/>
  <c r="A576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B575" i="6"/>
  <c r="A575" i="6"/>
  <c r="S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B574" i="6"/>
  <c r="A574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B573" i="6"/>
  <c r="A573" i="6"/>
  <c r="BA585" i="2"/>
  <c r="AZ585" i="2"/>
  <c r="AV585" i="2"/>
  <c r="AD585" i="2"/>
  <c r="AF585" i="2" s="1"/>
  <c r="X585" i="2"/>
  <c r="Z585" i="2" s="1"/>
  <c r="S585" i="2"/>
  <c r="U585" i="2" s="1"/>
  <c r="J585" i="2"/>
  <c r="L585" i="2" s="1"/>
  <c r="M585" i="2" s="1"/>
  <c r="E585" i="2"/>
  <c r="G585" i="2" s="1"/>
  <c r="D585" i="2"/>
  <c r="C585" i="2"/>
  <c r="B585" i="2"/>
  <c r="A585" i="2"/>
  <c r="BA584" i="2"/>
  <c r="AZ584" i="2"/>
  <c r="AV584" i="2"/>
  <c r="AD584" i="2"/>
  <c r="AF584" i="2" s="1"/>
  <c r="X584" i="2"/>
  <c r="Z584" i="2" s="1"/>
  <c r="S584" i="2"/>
  <c r="J584" i="2"/>
  <c r="L584" i="2" s="1"/>
  <c r="M584" i="2" s="1"/>
  <c r="E584" i="2"/>
  <c r="G584" i="2" s="1"/>
  <c r="D584" i="2"/>
  <c r="C584" i="2"/>
  <c r="B584" i="2"/>
  <c r="A584" i="2"/>
  <c r="BA583" i="2"/>
  <c r="AZ583" i="2"/>
  <c r="AV583" i="2"/>
  <c r="AD583" i="2"/>
  <c r="AF583" i="2" s="1"/>
  <c r="X583" i="2"/>
  <c r="Z583" i="2" s="1"/>
  <c r="S583" i="2"/>
  <c r="U583" i="2" s="1"/>
  <c r="J583" i="2"/>
  <c r="L583" i="2" s="1"/>
  <c r="M583" i="2" s="1"/>
  <c r="E583" i="2"/>
  <c r="G583" i="2" s="1"/>
  <c r="D583" i="2"/>
  <c r="C583" i="2"/>
  <c r="B583" i="2"/>
  <c r="A583" i="2"/>
  <c r="BA582" i="2"/>
  <c r="AZ582" i="2"/>
  <c r="AV582" i="2"/>
  <c r="AD582" i="2"/>
  <c r="AF582" i="2" s="1"/>
  <c r="X582" i="2"/>
  <c r="Z582" i="2" s="1"/>
  <c r="S582" i="2"/>
  <c r="J582" i="2"/>
  <c r="L582" i="2" s="1"/>
  <c r="M582" i="2" s="1"/>
  <c r="E582" i="2"/>
  <c r="G582" i="2" s="1"/>
  <c r="C582" i="2"/>
  <c r="D582" i="2" s="1"/>
  <c r="B582" i="2"/>
  <c r="A582" i="2"/>
  <c r="BA581" i="2"/>
  <c r="AZ581" i="2"/>
  <c r="AV581" i="2"/>
  <c r="AD581" i="2"/>
  <c r="X581" i="2"/>
  <c r="S581" i="2"/>
  <c r="J581" i="2"/>
  <c r="E581" i="2"/>
  <c r="C581" i="2"/>
  <c r="D581" i="2" s="1"/>
  <c r="B581" i="2"/>
  <c r="A581" i="2"/>
  <c r="BA580" i="2"/>
  <c r="AZ580" i="2"/>
  <c r="AV580" i="2"/>
  <c r="AD580" i="2"/>
  <c r="X580" i="2"/>
  <c r="S580" i="2"/>
  <c r="J580" i="2"/>
  <c r="E580" i="2"/>
  <c r="C580" i="2"/>
  <c r="D580" i="2" s="1"/>
  <c r="B580" i="2"/>
  <c r="A580" i="2"/>
  <c r="BA579" i="2"/>
  <c r="AZ579" i="2"/>
  <c r="AV579" i="2"/>
  <c r="AJ579" i="2"/>
  <c r="AF579" i="2"/>
  <c r="AE579" i="2"/>
  <c r="AD579" i="2"/>
  <c r="Z579" i="2"/>
  <c r="Y579" i="2"/>
  <c r="X579" i="2"/>
  <c r="U579" i="2"/>
  <c r="T579" i="2"/>
  <c r="S579" i="2"/>
  <c r="G579" i="2"/>
  <c r="F579" i="2"/>
  <c r="E579" i="2"/>
  <c r="C579" i="2"/>
  <c r="B579" i="2"/>
  <c r="A579" i="2"/>
  <c r="BA578" i="2"/>
  <c r="AZ578" i="2"/>
  <c r="AV578" i="2"/>
  <c r="AF578" i="2"/>
  <c r="AE578" i="2"/>
  <c r="AD578" i="2"/>
  <c r="Z578" i="2"/>
  <c r="Y578" i="2"/>
  <c r="X578" i="2"/>
  <c r="T578" i="2"/>
  <c r="S578" i="2"/>
  <c r="G578" i="2"/>
  <c r="F578" i="2"/>
  <c r="E578" i="2"/>
  <c r="C578" i="2"/>
  <c r="B578" i="2"/>
  <c r="A578" i="2"/>
  <c r="BA577" i="2"/>
  <c r="AZ577" i="2"/>
  <c r="AV577" i="2"/>
  <c r="AJ577" i="2"/>
  <c r="AF577" i="2"/>
  <c r="AE577" i="2"/>
  <c r="AD577" i="2"/>
  <c r="Z577" i="2"/>
  <c r="Y577" i="2"/>
  <c r="X577" i="2"/>
  <c r="U577" i="2"/>
  <c r="T577" i="2"/>
  <c r="S577" i="2"/>
  <c r="G577" i="2"/>
  <c r="F577" i="2"/>
  <c r="E577" i="2"/>
  <c r="C577" i="2"/>
  <c r="B577" i="2"/>
  <c r="A577" i="2"/>
  <c r="BA576" i="2"/>
  <c r="AZ576" i="2"/>
  <c r="AV576" i="2"/>
  <c r="AG576" i="2"/>
  <c r="AF576" i="2"/>
  <c r="AE576" i="2"/>
  <c r="AD576" i="2"/>
  <c r="AA576" i="2"/>
  <c r="Z576" i="2"/>
  <c r="Y576" i="2"/>
  <c r="X576" i="2"/>
  <c r="T576" i="2"/>
  <c r="S576" i="2"/>
  <c r="L576" i="2"/>
  <c r="M576" i="2" s="1"/>
  <c r="H576" i="2"/>
  <c r="G576" i="2"/>
  <c r="O576" i="2" s="1"/>
  <c r="P576" i="2" s="1"/>
  <c r="F576" i="2"/>
  <c r="E576" i="2"/>
  <c r="D576" i="2"/>
  <c r="C576" i="2"/>
  <c r="J576" i="2" s="1"/>
  <c r="K576" i="2" s="1"/>
  <c r="B576" i="2"/>
  <c r="A576" i="2"/>
  <c r="BA575" i="2"/>
  <c r="AZ575" i="2"/>
  <c r="AV575" i="2"/>
  <c r="AF575" i="2"/>
  <c r="AE575" i="2"/>
  <c r="AD575" i="2"/>
  <c r="Z575" i="2"/>
  <c r="AA575" i="2" s="1"/>
  <c r="Y575" i="2"/>
  <c r="X575" i="2"/>
  <c r="U575" i="2"/>
  <c r="U576" i="2" s="1"/>
  <c r="T575" i="2"/>
  <c r="S575" i="2"/>
  <c r="G575" i="2"/>
  <c r="O575" i="2" s="1"/>
  <c r="P575" i="2" s="1"/>
  <c r="F575" i="2"/>
  <c r="E575" i="2"/>
  <c r="C575" i="2"/>
  <c r="J575" i="2" s="1"/>
  <c r="K575" i="2" s="1"/>
  <c r="B575" i="2"/>
  <c r="A575" i="2"/>
  <c r="BA574" i="2"/>
  <c r="AZ574" i="2"/>
  <c r="AV574" i="2"/>
  <c r="AG574" i="2"/>
  <c r="AF574" i="2"/>
  <c r="AE574" i="2"/>
  <c r="AD574" i="2"/>
  <c r="AA574" i="2"/>
  <c r="Z574" i="2"/>
  <c r="Y574" i="2"/>
  <c r="X574" i="2"/>
  <c r="T574" i="2"/>
  <c r="S574" i="2"/>
  <c r="L574" i="2"/>
  <c r="M574" i="2" s="1"/>
  <c r="H574" i="2"/>
  <c r="G574" i="2"/>
  <c r="O574" i="2" s="1"/>
  <c r="P574" i="2" s="1"/>
  <c r="F574" i="2"/>
  <c r="E574" i="2"/>
  <c r="D574" i="2"/>
  <c r="C574" i="2"/>
  <c r="J574" i="2" s="1"/>
  <c r="K574" i="2" s="1"/>
  <c r="B574" i="2"/>
  <c r="A574" i="2"/>
  <c r="BA573" i="2"/>
  <c r="AZ573" i="2"/>
  <c r="AV573" i="2"/>
  <c r="AF573" i="2"/>
  <c r="AE573" i="2"/>
  <c r="AD573" i="2"/>
  <c r="Z573" i="2"/>
  <c r="AA573" i="2" s="1"/>
  <c r="Y573" i="2"/>
  <c r="X573" i="2"/>
  <c r="U573" i="2"/>
  <c r="U574" i="2" s="1"/>
  <c r="AJ574" i="2" s="1"/>
  <c r="T573" i="2"/>
  <c r="S573" i="2"/>
  <c r="G573" i="2"/>
  <c r="O573" i="2" s="1"/>
  <c r="P573" i="2" s="1"/>
  <c r="F573" i="2"/>
  <c r="E573" i="2"/>
  <c r="C573" i="2"/>
  <c r="J573" i="2" s="1"/>
  <c r="K573" i="2" s="1"/>
  <c r="B573" i="2"/>
  <c r="A573" i="2"/>
  <c r="AP595" i="2"/>
  <c r="AW589" i="2"/>
  <c r="AP589" i="2"/>
  <c r="H605" i="2" l="1"/>
  <c r="O605" i="2"/>
  <c r="V603" i="2"/>
  <c r="AJ603" i="2"/>
  <c r="U604" i="2"/>
  <c r="AA601" i="2"/>
  <c r="AN599" i="2"/>
  <c r="AH599" i="2"/>
  <c r="AI599" i="2" s="1"/>
  <c r="AL599" i="2"/>
  <c r="AG599" i="2"/>
  <c r="H603" i="2"/>
  <c r="O603" i="2"/>
  <c r="V601" i="2"/>
  <c r="AJ601" i="2"/>
  <c r="U602" i="2"/>
  <c r="AT599" i="2"/>
  <c r="H601" i="2"/>
  <c r="O601" i="2"/>
  <c r="AG597" i="2"/>
  <c r="AL597" i="2"/>
  <c r="AN597" i="2"/>
  <c r="AH597" i="2"/>
  <c r="AI604" i="2"/>
  <c r="AJ599" i="2"/>
  <c r="V599" i="2"/>
  <c r="U600" i="2"/>
  <c r="AS598" i="2"/>
  <c r="AG605" i="2"/>
  <c r="AH605" i="2"/>
  <c r="AI605" i="2" s="1"/>
  <c r="P604" i="2"/>
  <c r="Q604" i="2"/>
  <c r="K602" i="2"/>
  <c r="L602" i="2"/>
  <c r="M602" i="2" s="1"/>
  <c r="AI600" i="2"/>
  <c r="AJ597" i="2"/>
  <c r="V597" i="2"/>
  <c r="K604" i="2"/>
  <c r="L604" i="2"/>
  <c r="M604" i="2" s="1"/>
  <c r="AA605" i="2"/>
  <c r="AG603" i="2"/>
  <c r="AH603" i="2"/>
  <c r="P602" i="2"/>
  <c r="Q602" i="2"/>
  <c r="K600" i="2"/>
  <c r="L600" i="2"/>
  <c r="M600" i="2" s="1"/>
  <c r="U598" i="2"/>
  <c r="V605" i="2"/>
  <c r="AJ605" i="2"/>
  <c r="AA603" i="2"/>
  <c r="AG601" i="2"/>
  <c r="AH601" i="2"/>
  <c r="P600" i="2"/>
  <c r="Q600" i="2"/>
  <c r="AH598" i="2"/>
  <c r="AL598" i="2"/>
  <c r="AG598" i="2"/>
  <c r="AS597" i="2"/>
  <c r="BD589" i="2"/>
  <c r="BB589" i="2"/>
  <c r="AM594" i="2"/>
  <c r="AA592" i="2"/>
  <c r="AN591" i="2"/>
  <c r="AG591" i="2"/>
  <c r="AL591" i="2"/>
  <c r="AH591" i="2"/>
  <c r="AS591" i="2"/>
  <c r="AA591" i="2"/>
  <c r="AJ594" i="2"/>
  <c r="V594" i="2"/>
  <c r="AN593" i="2"/>
  <c r="P587" i="2"/>
  <c r="Q587" i="2"/>
  <c r="AJ590" i="2"/>
  <c r="V590" i="2"/>
  <c r="AK595" i="2"/>
  <c r="AK593" i="2"/>
  <c r="AT594" i="2"/>
  <c r="AJ592" i="2"/>
  <c r="V592" i="2"/>
  <c r="AO589" i="2"/>
  <c r="AT589" i="2"/>
  <c r="AK587" i="2"/>
  <c r="AT593" i="2"/>
  <c r="AS595" i="2"/>
  <c r="AJ588" i="2"/>
  <c r="V588" i="2"/>
  <c r="AO595" i="2"/>
  <c r="AL590" i="2"/>
  <c r="R590" i="2"/>
  <c r="O592" i="2"/>
  <c r="H592" i="2"/>
  <c r="AL595" i="2"/>
  <c r="AM595" i="2" s="1"/>
  <c r="AI594" i="2"/>
  <c r="AI593" i="2"/>
  <c r="AH592" i="2"/>
  <c r="AI592" i="2" s="1"/>
  <c r="AK589" i="2"/>
  <c r="AS590" i="2"/>
  <c r="T580" i="2"/>
  <c r="L581" i="2"/>
  <c r="M581" i="2" s="1"/>
  <c r="K581" i="2"/>
  <c r="AF581" i="2"/>
  <c r="AE581" i="2"/>
  <c r="V583" i="2"/>
  <c r="AJ583" i="2"/>
  <c r="U584" i="2"/>
  <c r="V585" i="2"/>
  <c r="AJ585" i="2"/>
  <c r="G580" i="2"/>
  <c r="F580" i="2"/>
  <c r="AA582" i="2"/>
  <c r="AA583" i="2"/>
  <c r="AA584" i="2"/>
  <c r="AA585" i="2"/>
  <c r="L580" i="2"/>
  <c r="M580" i="2" s="1"/>
  <c r="K580" i="2"/>
  <c r="AF580" i="2"/>
  <c r="AE580" i="2"/>
  <c r="U581" i="2"/>
  <c r="U582" i="2" s="1"/>
  <c r="T581" i="2"/>
  <c r="H582" i="2"/>
  <c r="O582" i="2"/>
  <c r="AG582" i="2"/>
  <c r="AH582" i="2"/>
  <c r="H583" i="2"/>
  <c r="O583" i="2"/>
  <c r="AG583" i="2"/>
  <c r="AH583" i="2"/>
  <c r="H584" i="2"/>
  <c r="O584" i="2"/>
  <c r="AG584" i="2"/>
  <c r="AH584" i="2"/>
  <c r="AI584" i="2" s="1"/>
  <c r="H585" i="2"/>
  <c r="O585" i="2"/>
  <c r="AG585" i="2"/>
  <c r="AH585" i="2"/>
  <c r="G581" i="2"/>
  <c r="F581" i="2"/>
  <c r="Z581" i="2"/>
  <c r="Y581" i="2"/>
  <c r="Z580" i="2"/>
  <c r="Y580" i="2"/>
  <c r="F582" i="2"/>
  <c r="K582" i="2"/>
  <c r="T582" i="2"/>
  <c r="Y582" i="2"/>
  <c r="AE582" i="2"/>
  <c r="F583" i="2"/>
  <c r="K583" i="2"/>
  <c r="T583" i="2"/>
  <c r="Y583" i="2"/>
  <c r="AE583" i="2"/>
  <c r="F584" i="2"/>
  <c r="K584" i="2"/>
  <c r="T584" i="2"/>
  <c r="Y584" i="2"/>
  <c r="AE584" i="2"/>
  <c r="F585" i="2"/>
  <c r="K585" i="2"/>
  <c r="T585" i="2"/>
  <c r="Y585" i="2"/>
  <c r="AE585" i="2"/>
  <c r="V574" i="2"/>
  <c r="AJ576" i="2"/>
  <c r="V576" i="2"/>
  <c r="O577" i="2"/>
  <c r="H577" i="2"/>
  <c r="AA577" i="2"/>
  <c r="AH578" i="2"/>
  <c r="AG578" i="2"/>
  <c r="Q573" i="2"/>
  <c r="AL573" i="2"/>
  <c r="AH573" i="2"/>
  <c r="Q575" i="2"/>
  <c r="AL575" i="2"/>
  <c r="AH575" i="2"/>
  <c r="AI575" i="2" s="1"/>
  <c r="D577" i="2"/>
  <c r="J577" i="2"/>
  <c r="V577" i="2"/>
  <c r="O578" i="2"/>
  <c r="H578" i="2"/>
  <c r="AA578" i="2"/>
  <c r="AH579" i="2"/>
  <c r="AG579" i="2"/>
  <c r="D573" i="2"/>
  <c r="H573" i="2"/>
  <c r="V573" i="2"/>
  <c r="AG573" i="2"/>
  <c r="D575" i="2"/>
  <c r="H575" i="2"/>
  <c r="V575" i="2"/>
  <c r="AG575" i="2"/>
  <c r="J578" i="2"/>
  <c r="D578" i="2"/>
  <c r="U578" i="2"/>
  <c r="O579" i="2"/>
  <c r="H579" i="2"/>
  <c r="AA579" i="2"/>
  <c r="L573" i="2"/>
  <c r="M573" i="2" s="1"/>
  <c r="AJ573" i="2"/>
  <c r="Q574" i="2"/>
  <c r="AL574" i="2" s="1"/>
  <c r="AH574" i="2"/>
  <c r="AI574" i="2" s="1"/>
  <c r="L575" i="2"/>
  <c r="M575" i="2" s="1"/>
  <c r="AJ575" i="2"/>
  <c r="Q576" i="2"/>
  <c r="AL576" i="2"/>
  <c r="AH576" i="2"/>
  <c r="AI576" i="2" s="1"/>
  <c r="AG577" i="2"/>
  <c r="AH577" i="2"/>
  <c r="J579" i="2"/>
  <c r="D579" i="2"/>
  <c r="V579" i="2"/>
  <c r="AW597" i="2"/>
  <c r="AP597" i="2"/>
  <c r="AW599" i="2"/>
  <c r="AP599" i="2"/>
  <c r="AP591" i="2"/>
  <c r="AW591" i="2"/>
  <c r="AW593" i="2"/>
  <c r="AP593" i="2"/>
  <c r="AW595" i="2"/>
  <c r="AQ595" i="2"/>
  <c r="AQ589" i="2"/>
  <c r="AX589" i="2"/>
  <c r="BD599" i="2" l="1"/>
  <c r="AY599" i="2"/>
  <c r="BB599" i="2"/>
  <c r="BD597" i="2"/>
  <c r="BB597" i="2"/>
  <c r="AK605" i="2"/>
  <c r="AK597" i="2"/>
  <c r="V600" i="2"/>
  <c r="AJ600" i="2"/>
  <c r="V602" i="2"/>
  <c r="AJ602" i="2"/>
  <c r="P603" i="2"/>
  <c r="Q603" i="2"/>
  <c r="V604" i="2"/>
  <c r="AJ604" i="2"/>
  <c r="P605" i="2"/>
  <c r="Q605" i="2"/>
  <c r="AM598" i="2"/>
  <c r="AN598" i="2"/>
  <c r="R602" i="2"/>
  <c r="AL602" i="2"/>
  <c r="AS602" i="2"/>
  <c r="R604" i="2"/>
  <c r="AS604" i="2"/>
  <c r="AL604" i="2"/>
  <c r="AK599" i="2"/>
  <c r="P601" i="2"/>
  <c r="Q601" i="2"/>
  <c r="AO599" i="2"/>
  <c r="AI598" i="2"/>
  <c r="V598" i="2"/>
  <c r="AJ598" i="2"/>
  <c r="AO597" i="2"/>
  <c r="AK601" i="2"/>
  <c r="AK603" i="2"/>
  <c r="AT597" i="2"/>
  <c r="R600" i="2"/>
  <c r="AL600" i="2"/>
  <c r="AS600" i="2"/>
  <c r="AI601" i="2"/>
  <c r="AI603" i="2"/>
  <c r="AT598" i="2"/>
  <c r="AM597" i="2"/>
  <c r="AM599" i="2"/>
  <c r="AI597" i="2"/>
  <c r="BC589" i="2"/>
  <c r="AR589" i="2"/>
  <c r="AR595" i="2"/>
  <c r="BD595" i="2"/>
  <c r="BB595" i="2"/>
  <c r="BD593" i="2"/>
  <c r="AY593" i="2"/>
  <c r="BB593" i="2"/>
  <c r="BD591" i="2"/>
  <c r="BB591" i="2"/>
  <c r="AT590" i="2"/>
  <c r="R587" i="2"/>
  <c r="AL587" i="2"/>
  <c r="AM587" i="2" s="1"/>
  <c r="AN587" i="2"/>
  <c r="AS587" i="2"/>
  <c r="AI591" i="2"/>
  <c r="AN590" i="2"/>
  <c r="AM590" i="2"/>
  <c r="AM591" i="2"/>
  <c r="AT595" i="2"/>
  <c r="AY595" i="2" s="1"/>
  <c r="AK590" i="2"/>
  <c r="AO593" i="2"/>
  <c r="Q592" i="2"/>
  <c r="P592" i="2"/>
  <c r="AK588" i="2"/>
  <c r="AK592" i="2"/>
  <c r="AK594" i="2"/>
  <c r="AT591" i="2"/>
  <c r="AY591" i="2" s="1"/>
  <c r="AO591" i="2"/>
  <c r="AN594" i="2"/>
  <c r="AY589" i="2"/>
  <c r="V582" i="2"/>
  <c r="AJ582" i="2"/>
  <c r="AA580" i="2"/>
  <c r="AI583" i="2"/>
  <c r="AK583" i="2"/>
  <c r="AI585" i="2"/>
  <c r="Q585" i="2"/>
  <c r="P585" i="2"/>
  <c r="Q582" i="2"/>
  <c r="P582" i="2"/>
  <c r="H581" i="2"/>
  <c r="O581" i="2"/>
  <c r="Q583" i="2"/>
  <c r="P583" i="2"/>
  <c r="AK585" i="2"/>
  <c r="AA581" i="2"/>
  <c r="Q584" i="2"/>
  <c r="P584" i="2"/>
  <c r="AI582" i="2"/>
  <c r="AG580" i="2"/>
  <c r="AH580" i="2"/>
  <c r="H580" i="2"/>
  <c r="O580" i="2"/>
  <c r="V584" i="2"/>
  <c r="AJ584" i="2"/>
  <c r="V581" i="2"/>
  <c r="AJ581" i="2"/>
  <c r="AG581" i="2"/>
  <c r="AH581" i="2"/>
  <c r="U580" i="2"/>
  <c r="AK575" i="2"/>
  <c r="AK577" i="2"/>
  <c r="AI578" i="2"/>
  <c r="K579" i="2"/>
  <c r="L579" i="2"/>
  <c r="M579" i="2" s="1"/>
  <c r="K578" i="2"/>
  <c r="L578" i="2"/>
  <c r="M578" i="2" s="1"/>
  <c r="AK573" i="2"/>
  <c r="AI579" i="2"/>
  <c r="K577" i="2"/>
  <c r="L577" i="2"/>
  <c r="M577" i="2" s="1"/>
  <c r="AM575" i="2"/>
  <c r="AK579" i="2"/>
  <c r="AI577" i="2"/>
  <c r="P579" i="2"/>
  <c r="Q579" i="2"/>
  <c r="P578" i="2"/>
  <c r="Q578" i="2"/>
  <c r="R575" i="2"/>
  <c r="AS575" i="2"/>
  <c r="R573" i="2"/>
  <c r="AM573" i="2" s="1"/>
  <c r="AS573" i="2"/>
  <c r="AK576" i="2"/>
  <c r="AS576" i="2"/>
  <c r="R576" i="2"/>
  <c r="AM576" i="2" s="1"/>
  <c r="V578" i="2"/>
  <c r="AJ578" i="2"/>
  <c r="AN575" i="2"/>
  <c r="AN573" i="2"/>
  <c r="AI573" i="2"/>
  <c r="AS574" i="2"/>
  <c r="R574" i="2"/>
  <c r="AM574" i="2" s="1"/>
  <c r="P577" i="2"/>
  <c r="Q577" i="2"/>
  <c r="AK574" i="2"/>
  <c r="AW573" i="2"/>
  <c r="AP573" i="2"/>
  <c r="AW575" i="2"/>
  <c r="AP575" i="2"/>
  <c r="AP598" i="2"/>
  <c r="AW598" i="2"/>
  <c r="AQ599" i="2"/>
  <c r="AX599" i="2"/>
  <c r="AX597" i="2"/>
  <c r="AQ597" i="2"/>
  <c r="AX595" i="2"/>
  <c r="AX591" i="2"/>
  <c r="AW590" i="2"/>
  <c r="AP590" i="2"/>
  <c r="AQ591" i="2"/>
  <c r="AP587" i="2"/>
  <c r="AX593" i="2"/>
  <c r="AQ593" i="2"/>
  <c r="AP594" i="2"/>
  <c r="AW594" i="2"/>
  <c r="AW587" i="2"/>
  <c r="AR597" i="2" l="1"/>
  <c r="BC597" i="2"/>
  <c r="BC599" i="2"/>
  <c r="AR599" i="2"/>
  <c r="BD598" i="2"/>
  <c r="BB598" i="2"/>
  <c r="AK598" i="2"/>
  <c r="R601" i="2"/>
  <c r="AS601" i="2"/>
  <c r="AN601" i="2"/>
  <c r="AL601" i="2"/>
  <c r="AT604" i="2"/>
  <c r="R603" i="2"/>
  <c r="AN603" i="2"/>
  <c r="AS603" i="2"/>
  <c r="AL603" i="2"/>
  <c r="AM603" i="2" s="1"/>
  <c r="AT602" i="2"/>
  <c r="AK604" i="2"/>
  <c r="AK600" i="2"/>
  <c r="AM604" i="2"/>
  <c r="AM602" i="2"/>
  <c r="R605" i="2"/>
  <c r="AL605" i="2"/>
  <c r="AN605" i="2"/>
  <c r="AS605" i="2"/>
  <c r="AK602" i="2"/>
  <c r="AY597" i="2"/>
  <c r="BF599" i="2"/>
  <c r="BE599" i="2"/>
  <c r="AT600" i="2"/>
  <c r="AM600" i="2"/>
  <c r="AN600" i="2"/>
  <c r="AO598" i="2"/>
  <c r="AY598" i="2" s="1"/>
  <c r="BD587" i="2"/>
  <c r="BB587" i="2"/>
  <c r="BD594" i="2"/>
  <c r="BB594" i="2"/>
  <c r="AR593" i="2"/>
  <c r="BC593" i="2"/>
  <c r="AR591" i="2"/>
  <c r="BD590" i="2"/>
  <c r="AY590" i="2"/>
  <c r="BB590" i="2"/>
  <c r="BC591" i="2"/>
  <c r="BC595" i="2"/>
  <c r="BE591" i="2"/>
  <c r="BF591" i="2"/>
  <c r="BE595" i="2"/>
  <c r="BF595" i="2"/>
  <c r="BE589" i="2"/>
  <c r="BF589" i="2"/>
  <c r="R592" i="2"/>
  <c r="AL592" i="2"/>
  <c r="AS592" i="2"/>
  <c r="AT587" i="2"/>
  <c r="AO594" i="2"/>
  <c r="AO587" i="2"/>
  <c r="AN588" i="2"/>
  <c r="AO590" i="2"/>
  <c r="BE593" i="2"/>
  <c r="BF593" i="2"/>
  <c r="Q581" i="2"/>
  <c r="P581" i="2"/>
  <c r="AK582" i="2"/>
  <c r="R584" i="2"/>
  <c r="AL584" i="2"/>
  <c r="AS584" i="2"/>
  <c r="V580" i="2"/>
  <c r="AJ580" i="2"/>
  <c r="AI581" i="2"/>
  <c r="AK584" i="2"/>
  <c r="R585" i="2"/>
  <c r="AS585" i="2"/>
  <c r="AL585" i="2"/>
  <c r="AM585" i="2" s="1"/>
  <c r="AN585" i="2"/>
  <c r="AK581" i="2"/>
  <c r="AI580" i="2"/>
  <c r="Q580" i="2"/>
  <c r="P580" i="2"/>
  <c r="R583" i="2"/>
  <c r="AS583" i="2"/>
  <c r="AN583" i="2"/>
  <c r="AL583" i="2"/>
  <c r="R582" i="2"/>
  <c r="AS582" i="2"/>
  <c r="AL582" i="2"/>
  <c r="BD575" i="2"/>
  <c r="BB575" i="2"/>
  <c r="BD573" i="2"/>
  <c r="BB573" i="2"/>
  <c r="AO575" i="2"/>
  <c r="AN574" i="2"/>
  <c r="AT574" i="2"/>
  <c r="AT576" i="2"/>
  <c r="AT575" i="2"/>
  <c r="R579" i="2"/>
  <c r="AL579" i="2"/>
  <c r="AN579" i="2"/>
  <c r="AS579" i="2"/>
  <c r="R577" i="2"/>
  <c r="AN577" i="2"/>
  <c r="AS577" i="2"/>
  <c r="AL577" i="2"/>
  <c r="AK578" i="2"/>
  <c r="AO573" i="2"/>
  <c r="AT573" i="2"/>
  <c r="R578" i="2"/>
  <c r="AS578" i="2"/>
  <c r="AL578" i="2"/>
  <c r="AN576" i="2"/>
  <c r="AP585" i="2"/>
  <c r="AW585" i="2"/>
  <c r="AP583" i="2"/>
  <c r="AW583" i="2"/>
  <c r="AP577" i="2"/>
  <c r="AQ573" i="2"/>
  <c r="AP579" i="2"/>
  <c r="AW577" i="2"/>
  <c r="AX573" i="2"/>
  <c r="AW576" i="2"/>
  <c r="AP576" i="2"/>
  <c r="AQ575" i="2"/>
  <c r="AX575" i="2"/>
  <c r="AW579" i="2"/>
  <c r="AW574" i="2"/>
  <c r="AP574" i="2"/>
  <c r="AW603" i="2"/>
  <c r="AW605" i="2"/>
  <c r="AQ598" i="2"/>
  <c r="AX598" i="2"/>
  <c r="AW601" i="2"/>
  <c r="AP601" i="2"/>
  <c r="AP603" i="2"/>
  <c r="AP605" i="2"/>
  <c r="AW600" i="2"/>
  <c r="AP600" i="2"/>
  <c r="AQ587" i="2"/>
  <c r="AW588" i="2"/>
  <c r="AP588" i="2"/>
  <c r="AX587" i="2"/>
  <c r="AX590" i="2"/>
  <c r="AQ590" i="2"/>
  <c r="AX594" i="2"/>
  <c r="AQ594" i="2"/>
  <c r="BD600" i="2" l="1"/>
  <c r="AY600" i="2"/>
  <c r="BC600" i="2" s="1"/>
  <c r="BB600" i="2"/>
  <c r="BD601" i="2"/>
  <c r="BB601" i="2"/>
  <c r="AR598" i="2"/>
  <c r="BD605" i="2"/>
  <c r="BB605" i="2"/>
  <c r="BD603" i="2"/>
  <c r="BB603" i="2"/>
  <c r="BF598" i="2"/>
  <c r="BE598" i="2"/>
  <c r="BC598" i="2"/>
  <c r="AO600" i="2"/>
  <c r="AO605" i="2"/>
  <c r="AO603" i="2"/>
  <c r="AO601" i="2"/>
  <c r="BE597" i="2"/>
  <c r="BF597" i="2"/>
  <c r="AM605" i="2"/>
  <c r="AN604" i="2"/>
  <c r="AT601" i="2"/>
  <c r="AT605" i="2"/>
  <c r="AY605" i="2" s="1"/>
  <c r="AN602" i="2"/>
  <c r="AT603" i="2"/>
  <c r="AM601" i="2"/>
  <c r="AR594" i="2"/>
  <c r="AR590" i="2"/>
  <c r="BC587" i="2"/>
  <c r="BD588" i="2"/>
  <c r="AY588" i="2"/>
  <c r="BC588" i="2" s="1"/>
  <c r="BB588" i="2"/>
  <c r="AR587" i="2"/>
  <c r="BE590" i="2"/>
  <c r="BF590" i="2"/>
  <c r="AY594" i="2"/>
  <c r="AY587" i="2"/>
  <c r="AO588" i="2"/>
  <c r="AT592" i="2"/>
  <c r="AN592" i="2"/>
  <c r="AM592" i="2"/>
  <c r="BC590" i="2"/>
  <c r="O576" i="6"/>
  <c r="O574" i="6"/>
  <c r="BD583" i="2"/>
  <c r="BB583" i="2"/>
  <c r="BD585" i="2"/>
  <c r="BB585" i="2"/>
  <c r="AM582" i="2"/>
  <c r="AT584" i="2"/>
  <c r="AT582" i="2"/>
  <c r="AT583" i="2"/>
  <c r="AO583" i="2"/>
  <c r="R580" i="2"/>
  <c r="AS580" i="2"/>
  <c r="AL580" i="2"/>
  <c r="AT585" i="2"/>
  <c r="AN584" i="2"/>
  <c r="AM584" i="2"/>
  <c r="R581" i="2"/>
  <c r="AN581" i="2"/>
  <c r="AS581" i="2"/>
  <c r="AL581" i="2"/>
  <c r="AK580" i="2"/>
  <c r="AM583" i="2"/>
  <c r="AO585" i="2"/>
  <c r="BD574" i="2"/>
  <c r="BB574" i="2"/>
  <c r="Q574" i="6" s="1"/>
  <c r="BD579" i="2"/>
  <c r="BB579" i="2"/>
  <c r="BC575" i="2"/>
  <c r="AR575" i="2"/>
  <c r="BD576" i="2"/>
  <c r="BB576" i="2"/>
  <c r="Q576" i="6" s="1"/>
  <c r="BC573" i="2"/>
  <c r="BD577" i="2"/>
  <c r="BB577" i="2"/>
  <c r="AR573" i="2"/>
  <c r="AT578" i="2"/>
  <c r="AO574" i="2"/>
  <c r="AY574" i="2" s="1"/>
  <c r="P574" i="6" s="1"/>
  <c r="AM577" i="2"/>
  <c r="AT579" i="2"/>
  <c r="AO576" i="2"/>
  <c r="AT577" i="2"/>
  <c r="AO579" i="2"/>
  <c r="AM578" i="2"/>
  <c r="AN578" i="2"/>
  <c r="AO577" i="2"/>
  <c r="AM579" i="2"/>
  <c r="AY573" i="2"/>
  <c r="AY575" i="2"/>
  <c r="AW584" i="2"/>
  <c r="AP584" i="2"/>
  <c r="AW581" i="2"/>
  <c r="AQ585" i="2"/>
  <c r="AX585" i="2"/>
  <c r="AX583" i="2"/>
  <c r="AQ583" i="2"/>
  <c r="AP581" i="2"/>
  <c r="AX576" i="2"/>
  <c r="AQ576" i="2"/>
  <c r="AW578" i="2"/>
  <c r="AP578" i="2"/>
  <c r="AX574" i="2"/>
  <c r="AQ574" i="2"/>
  <c r="AX577" i="2"/>
  <c r="AQ579" i="2"/>
  <c r="AX579" i="2"/>
  <c r="AQ577" i="2"/>
  <c r="AX600" i="2"/>
  <c r="AQ600" i="2"/>
  <c r="AX601" i="2"/>
  <c r="AX605" i="2"/>
  <c r="AQ605" i="2"/>
  <c r="AQ603" i="2"/>
  <c r="AW602" i="2"/>
  <c r="AP602" i="2"/>
  <c r="AQ601" i="2"/>
  <c r="AW604" i="2"/>
  <c r="AP604" i="2"/>
  <c r="AX603" i="2"/>
  <c r="AQ588" i="2"/>
  <c r="AX588" i="2"/>
  <c r="AW592" i="2"/>
  <c r="AP592" i="2"/>
  <c r="BC603" i="2" l="1"/>
  <c r="BD604" i="2"/>
  <c r="BB604" i="2"/>
  <c r="AR601" i="2"/>
  <c r="BD602" i="2"/>
  <c r="AY602" i="2"/>
  <c r="BC602" i="2" s="1"/>
  <c r="BB602" i="2"/>
  <c r="AR603" i="2"/>
  <c r="AR605" i="2"/>
  <c r="BC605" i="2"/>
  <c r="BC601" i="2"/>
  <c r="AR600" i="2"/>
  <c r="BF605" i="2"/>
  <c r="BE605" i="2"/>
  <c r="AO604" i="2"/>
  <c r="AY604" i="2" s="1"/>
  <c r="AO602" i="2"/>
  <c r="AY603" i="2"/>
  <c r="BF600" i="2"/>
  <c r="BE600" i="2"/>
  <c r="AY601" i="2"/>
  <c r="BD592" i="2"/>
  <c r="BB592" i="2"/>
  <c r="AR588" i="2"/>
  <c r="BF587" i="2"/>
  <c r="BE587" i="2"/>
  <c r="AO592" i="2"/>
  <c r="BE594" i="2"/>
  <c r="BF594" i="2"/>
  <c r="BC594" i="2"/>
  <c r="BE588" i="2"/>
  <c r="BF588" i="2"/>
  <c r="O578" i="6"/>
  <c r="O584" i="6"/>
  <c r="AR583" i="2"/>
  <c r="BC583" i="2"/>
  <c r="BC585" i="2"/>
  <c r="AR585" i="2"/>
  <c r="BD581" i="2"/>
  <c r="BB581" i="2"/>
  <c r="BD584" i="2"/>
  <c r="BB584" i="2"/>
  <c r="Q584" i="6" s="1"/>
  <c r="AO581" i="2"/>
  <c r="AN580" i="2"/>
  <c r="AM580" i="2"/>
  <c r="AN582" i="2"/>
  <c r="AM581" i="2"/>
  <c r="AT580" i="2"/>
  <c r="AT581" i="2"/>
  <c r="AO584" i="2"/>
  <c r="AY585" i="2"/>
  <c r="AY583" i="2"/>
  <c r="AR577" i="2"/>
  <c r="BC579" i="2"/>
  <c r="AR579" i="2"/>
  <c r="BC577" i="2"/>
  <c r="AR574" i="2"/>
  <c r="BD578" i="2"/>
  <c r="BB578" i="2"/>
  <c r="Q578" i="6" s="1"/>
  <c r="AR576" i="2"/>
  <c r="BF574" i="2"/>
  <c r="BE574" i="2"/>
  <c r="BC574" i="2"/>
  <c r="R574" i="6" s="1"/>
  <c r="BE573" i="2"/>
  <c r="BF573" i="2"/>
  <c r="AY579" i="2"/>
  <c r="AY577" i="2"/>
  <c r="BE575" i="2"/>
  <c r="BF575" i="2"/>
  <c r="AO578" i="2"/>
  <c r="AY576" i="2"/>
  <c r="P576" i="6" s="1"/>
  <c r="AW580" i="2"/>
  <c r="AP580" i="2"/>
  <c r="AX581" i="2"/>
  <c r="AW582" i="2"/>
  <c r="AP582" i="2"/>
  <c r="AX584" i="2"/>
  <c r="AQ584" i="2"/>
  <c r="AQ581" i="2"/>
  <c r="AX578" i="2"/>
  <c r="AQ578" i="2"/>
  <c r="AX604" i="2"/>
  <c r="AQ604" i="2"/>
  <c r="AX602" i="2"/>
  <c r="AQ602" i="2"/>
  <c r="AX592" i="2"/>
  <c r="AQ592" i="2"/>
  <c r="AR602" i="2" l="1"/>
  <c r="AR604" i="2"/>
  <c r="BF604" i="2"/>
  <c r="BE604" i="2"/>
  <c r="BC604" i="2"/>
  <c r="BF603" i="2"/>
  <c r="BE603" i="2"/>
  <c r="BF601" i="2"/>
  <c r="BE601" i="2"/>
  <c r="BF602" i="2"/>
  <c r="BE602" i="2"/>
  <c r="AR592" i="2"/>
  <c r="AY592" i="2"/>
  <c r="O582" i="6"/>
  <c r="O580" i="6"/>
  <c r="AR581" i="2"/>
  <c r="AR584" i="2"/>
  <c r="BD582" i="2"/>
  <c r="AY582" i="2"/>
  <c r="P582" i="6" s="1"/>
  <c r="BB582" i="2"/>
  <c r="Q582" i="6" s="1"/>
  <c r="BC581" i="2"/>
  <c r="BD580" i="2"/>
  <c r="AY580" i="2"/>
  <c r="P580" i="6" s="1"/>
  <c r="BB580" i="2"/>
  <c r="Q580" i="6" s="1"/>
  <c r="BF585" i="2"/>
  <c r="BE585" i="2"/>
  <c r="AY581" i="2"/>
  <c r="AO582" i="2"/>
  <c r="AY584" i="2"/>
  <c r="P584" i="6" s="1"/>
  <c r="BF583" i="2"/>
  <c r="BE583" i="2"/>
  <c r="AO580" i="2"/>
  <c r="AR578" i="2"/>
  <c r="BF577" i="2"/>
  <c r="BE577" i="2"/>
  <c r="BF579" i="2"/>
  <c r="BE579" i="2"/>
  <c r="AY578" i="2"/>
  <c r="P578" i="6" s="1"/>
  <c r="BF576" i="2"/>
  <c r="BE576" i="2"/>
  <c r="BC576" i="2"/>
  <c r="R576" i="6" s="1"/>
  <c r="AX582" i="2"/>
  <c r="AQ582" i="2"/>
  <c r="AX580" i="2"/>
  <c r="AQ580" i="2"/>
  <c r="BE592" i="2" l="1"/>
  <c r="BF592" i="2"/>
  <c r="BC592" i="2"/>
  <c r="AR580" i="2"/>
  <c r="AR582" i="2"/>
  <c r="BF580" i="2"/>
  <c r="BE580" i="2"/>
  <c r="BF582" i="2"/>
  <c r="BE582" i="2"/>
  <c r="BF584" i="2"/>
  <c r="BE584" i="2"/>
  <c r="BC584" i="2"/>
  <c r="R584" i="6" s="1"/>
  <c r="BC582" i="2"/>
  <c r="R582" i="6" s="1"/>
  <c r="BF581" i="2"/>
  <c r="BE581" i="2"/>
  <c r="BC580" i="2"/>
  <c r="R580" i="6" s="1"/>
  <c r="BF578" i="2"/>
  <c r="BE578" i="2"/>
  <c r="BC578" i="2"/>
  <c r="R578" i="6" s="1"/>
  <c r="S571" i="6" l="1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B571" i="6"/>
  <c r="A571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B570" i="6"/>
  <c r="A570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B569" i="6"/>
  <c r="A569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B568" i="6"/>
  <c r="A568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B567" i="6"/>
  <c r="A567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B566" i="6"/>
  <c r="A566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BA571" i="2"/>
  <c r="AZ571" i="2"/>
  <c r="AV571" i="2"/>
  <c r="AD571" i="2"/>
  <c r="AF571" i="2" s="1"/>
  <c r="X571" i="2"/>
  <c r="Z571" i="2" s="1"/>
  <c r="AA571" i="2" s="1"/>
  <c r="S571" i="2"/>
  <c r="U571" i="2" s="1"/>
  <c r="AJ571" i="2" s="1"/>
  <c r="M571" i="2"/>
  <c r="J571" i="2"/>
  <c r="L571" i="2" s="1"/>
  <c r="E571" i="2"/>
  <c r="G571" i="2" s="1"/>
  <c r="O571" i="2" s="1"/>
  <c r="D571" i="2"/>
  <c r="C571" i="2"/>
  <c r="B571" i="2"/>
  <c r="A571" i="2"/>
  <c r="BA570" i="2"/>
  <c r="AZ570" i="2"/>
  <c r="AV570" i="2"/>
  <c r="AD570" i="2"/>
  <c r="X570" i="2"/>
  <c r="S570" i="2"/>
  <c r="J570" i="2"/>
  <c r="E570" i="2"/>
  <c r="D570" i="2"/>
  <c r="C570" i="2"/>
  <c r="B570" i="2"/>
  <c r="A570" i="2"/>
  <c r="BA569" i="2"/>
  <c r="AZ569" i="2"/>
  <c r="AV569" i="2"/>
  <c r="AD569" i="2"/>
  <c r="X569" i="2"/>
  <c r="S569" i="2"/>
  <c r="J569" i="2"/>
  <c r="E569" i="2"/>
  <c r="D569" i="2"/>
  <c r="C569" i="2"/>
  <c r="B569" i="2"/>
  <c r="A569" i="2"/>
  <c r="BA568" i="2"/>
  <c r="AZ568" i="2"/>
  <c r="AV568" i="2"/>
  <c r="AD568" i="2"/>
  <c r="X568" i="2"/>
  <c r="S568" i="2"/>
  <c r="J568" i="2"/>
  <c r="E568" i="2"/>
  <c r="D568" i="2"/>
  <c r="C568" i="2"/>
  <c r="B568" i="2"/>
  <c r="A568" i="2"/>
  <c r="BA567" i="2"/>
  <c r="AZ567" i="2"/>
  <c r="AV567" i="2"/>
  <c r="AD567" i="2"/>
  <c r="X567" i="2"/>
  <c r="S567" i="2"/>
  <c r="J567" i="2"/>
  <c r="E567" i="2"/>
  <c r="D567" i="2"/>
  <c r="C567" i="2"/>
  <c r="B567" i="2"/>
  <c r="A567" i="2"/>
  <c r="BA566" i="2"/>
  <c r="AZ566" i="2"/>
  <c r="AV566" i="2"/>
  <c r="AD566" i="2"/>
  <c r="X566" i="2"/>
  <c r="S566" i="2"/>
  <c r="J566" i="2"/>
  <c r="E566" i="2"/>
  <c r="D566" i="2"/>
  <c r="C566" i="2"/>
  <c r="B566" i="2"/>
  <c r="A566" i="2"/>
  <c r="BA565" i="2"/>
  <c r="AZ565" i="2"/>
  <c r="AV565" i="2"/>
  <c r="AD565" i="2"/>
  <c r="X565" i="2"/>
  <c r="S565" i="2"/>
  <c r="J565" i="2"/>
  <c r="E565" i="2"/>
  <c r="D565" i="2"/>
  <c r="C565" i="2"/>
  <c r="B565" i="2"/>
  <c r="A565" i="2"/>
  <c r="L567" i="2" l="1"/>
  <c r="M567" i="2" s="1"/>
  <c r="K567" i="2"/>
  <c r="U567" i="2"/>
  <c r="T567" i="2"/>
  <c r="G569" i="2"/>
  <c r="F569" i="2"/>
  <c r="Z569" i="2"/>
  <c r="Y569" i="2"/>
  <c r="G565" i="2"/>
  <c r="F565" i="2"/>
  <c r="Z565" i="2"/>
  <c r="Y565" i="2"/>
  <c r="AF567" i="2"/>
  <c r="AE567" i="2"/>
  <c r="L566" i="2"/>
  <c r="M566" i="2" s="1"/>
  <c r="K566" i="2"/>
  <c r="U566" i="2"/>
  <c r="T566" i="2"/>
  <c r="AF566" i="2"/>
  <c r="AE566" i="2"/>
  <c r="G568" i="2"/>
  <c r="F568" i="2"/>
  <c r="Z568" i="2"/>
  <c r="Y568" i="2"/>
  <c r="L570" i="2"/>
  <c r="M570" i="2" s="1"/>
  <c r="K570" i="2"/>
  <c r="AF570" i="2"/>
  <c r="AE570" i="2"/>
  <c r="L565" i="2"/>
  <c r="M565" i="2" s="1"/>
  <c r="K565" i="2"/>
  <c r="U565" i="2"/>
  <c r="T565" i="2"/>
  <c r="AF565" i="2"/>
  <c r="AE565" i="2"/>
  <c r="G567" i="2"/>
  <c r="F567" i="2"/>
  <c r="Z567" i="2"/>
  <c r="Y567" i="2"/>
  <c r="L569" i="2"/>
  <c r="M569" i="2" s="1"/>
  <c r="K569" i="2"/>
  <c r="U569" i="2"/>
  <c r="U570" i="2" s="1"/>
  <c r="T569" i="2"/>
  <c r="AF569" i="2"/>
  <c r="AE569" i="2"/>
  <c r="H571" i="2"/>
  <c r="AN571" i="2"/>
  <c r="AH571" i="2"/>
  <c r="AI571" i="2" s="1"/>
  <c r="G566" i="2"/>
  <c r="F566" i="2"/>
  <c r="Z566" i="2"/>
  <c r="Y566" i="2"/>
  <c r="L568" i="2"/>
  <c r="M568" i="2" s="1"/>
  <c r="K568" i="2"/>
  <c r="U568" i="2"/>
  <c r="T568" i="2"/>
  <c r="AF568" i="2"/>
  <c r="AE568" i="2"/>
  <c r="G570" i="2"/>
  <c r="F570" i="2"/>
  <c r="Z570" i="2"/>
  <c r="Y570" i="2"/>
  <c r="V571" i="2"/>
  <c r="AG571" i="2"/>
  <c r="T570" i="2"/>
  <c r="Q571" i="2"/>
  <c r="R571" i="2" s="1"/>
  <c r="P571" i="2"/>
  <c r="F571" i="2"/>
  <c r="K571" i="2"/>
  <c r="T571" i="2"/>
  <c r="Y571" i="2"/>
  <c r="AE571" i="2"/>
  <c r="S563" i="6"/>
  <c r="L563" i="6"/>
  <c r="K563" i="6"/>
  <c r="E563" i="6"/>
  <c r="B563" i="6"/>
  <c r="A563" i="6"/>
  <c r="S562" i="6"/>
  <c r="L562" i="6"/>
  <c r="K562" i="6"/>
  <c r="J562" i="6"/>
  <c r="I562" i="6"/>
  <c r="F562" i="6"/>
  <c r="E562" i="6"/>
  <c r="D562" i="6"/>
  <c r="C562" i="6"/>
  <c r="B562" i="6"/>
  <c r="A562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B561" i="6"/>
  <c r="A561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B560" i="6"/>
  <c r="A560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B558" i="6"/>
  <c r="A558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B557" i="6"/>
  <c r="A557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B556" i="6"/>
  <c r="A556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B555" i="6"/>
  <c r="A555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B554" i="6"/>
  <c r="A554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B553" i="6"/>
  <c r="A553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B552" i="6"/>
  <c r="A552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BA563" i="2"/>
  <c r="AZ563" i="2"/>
  <c r="AV563" i="2"/>
  <c r="AD563" i="2"/>
  <c r="X563" i="2"/>
  <c r="S563" i="2"/>
  <c r="J563" i="2"/>
  <c r="E563" i="2"/>
  <c r="C563" i="2"/>
  <c r="D563" i="2" s="1"/>
  <c r="B563" i="2"/>
  <c r="A563" i="2"/>
  <c r="BA562" i="2"/>
  <c r="AZ562" i="2"/>
  <c r="AV562" i="2"/>
  <c r="AD562" i="2"/>
  <c r="X562" i="2"/>
  <c r="S562" i="2"/>
  <c r="J562" i="2"/>
  <c r="E562" i="2"/>
  <c r="C562" i="2"/>
  <c r="D562" i="2" s="1"/>
  <c r="B562" i="2"/>
  <c r="A562" i="2"/>
  <c r="BA561" i="2"/>
  <c r="AZ561" i="2"/>
  <c r="AV561" i="2"/>
  <c r="AD561" i="2"/>
  <c r="X561" i="2"/>
  <c r="S561" i="2"/>
  <c r="J561" i="2"/>
  <c r="E561" i="2"/>
  <c r="C561" i="2"/>
  <c r="D561" i="2" s="1"/>
  <c r="B561" i="2"/>
  <c r="A561" i="2"/>
  <c r="BA560" i="2"/>
  <c r="AZ560" i="2"/>
  <c r="AV560" i="2"/>
  <c r="AD560" i="2"/>
  <c r="X560" i="2"/>
  <c r="S560" i="2"/>
  <c r="J560" i="2"/>
  <c r="E560" i="2"/>
  <c r="D560" i="2"/>
  <c r="C560" i="2"/>
  <c r="B560" i="2"/>
  <c r="A560" i="2"/>
  <c r="BA559" i="2"/>
  <c r="AZ559" i="2"/>
  <c r="AV559" i="2"/>
  <c r="AD559" i="2"/>
  <c r="X559" i="2"/>
  <c r="S559" i="2"/>
  <c r="J559" i="2"/>
  <c r="E559" i="2"/>
  <c r="C559" i="2"/>
  <c r="D559" i="2" s="1"/>
  <c r="B559" i="2"/>
  <c r="A559" i="2"/>
  <c r="BA558" i="2"/>
  <c r="AZ558" i="2"/>
  <c r="AV558" i="2"/>
  <c r="AE558" i="2"/>
  <c r="AD558" i="2"/>
  <c r="AF558" i="2" s="1"/>
  <c r="AG558" i="2" s="1"/>
  <c r="Y558" i="2"/>
  <c r="X558" i="2"/>
  <c r="Z558" i="2" s="1"/>
  <c r="T558" i="2"/>
  <c r="S558" i="2"/>
  <c r="K558" i="2"/>
  <c r="J558" i="2"/>
  <c r="L558" i="2" s="1"/>
  <c r="M558" i="2" s="1"/>
  <c r="F558" i="2"/>
  <c r="E558" i="2"/>
  <c r="G558" i="2" s="1"/>
  <c r="H558" i="2" s="1"/>
  <c r="C558" i="2"/>
  <c r="D558" i="2" s="1"/>
  <c r="B558" i="2"/>
  <c r="A558" i="2"/>
  <c r="BA557" i="2"/>
  <c r="AZ557" i="2"/>
  <c r="AV557" i="2"/>
  <c r="AE557" i="2"/>
  <c r="AD557" i="2"/>
  <c r="AF557" i="2" s="1"/>
  <c r="AH557" i="2" s="1"/>
  <c r="Y557" i="2"/>
  <c r="X557" i="2"/>
  <c r="Z557" i="2" s="1"/>
  <c r="T557" i="2"/>
  <c r="S557" i="2"/>
  <c r="U557" i="2" s="1"/>
  <c r="H557" i="2"/>
  <c r="G557" i="2"/>
  <c r="O557" i="2" s="1"/>
  <c r="F557" i="2"/>
  <c r="E557" i="2"/>
  <c r="D557" i="2"/>
  <c r="C557" i="2"/>
  <c r="J557" i="2" s="1"/>
  <c r="B557" i="2"/>
  <c r="A557" i="2"/>
  <c r="BA556" i="2"/>
  <c r="AZ556" i="2"/>
  <c r="AV556" i="2"/>
  <c r="AG556" i="2"/>
  <c r="AF556" i="2"/>
  <c r="AE556" i="2"/>
  <c r="AD556" i="2"/>
  <c r="AA556" i="2"/>
  <c r="Z556" i="2"/>
  <c r="Y556" i="2"/>
  <c r="X556" i="2"/>
  <c r="T556" i="2"/>
  <c r="S556" i="2"/>
  <c r="H556" i="2"/>
  <c r="G556" i="2"/>
  <c r="O556" i="2" s="1"/>
  <c r="F556" i="2"/>
  <c r="E556" i="2"/>
  <c r="D556" i="2"/>
  <c r="C556" i="2"/>
  <c r="J556" i="2" s="1"/>
  <c r="B556" i="2"/>
  <c r="A556" i="2"/>
  <c r="BA555" i="2"/>
  <c r="AZ555" i="2"/>
  <c r="AV555" i="2"/>
  <c r="AG555" i="2"/>
  <c r="AF555" i="2"/>
  <c r="AE555" i="2"/>
  <c r="AD555" i="2"/>
  <c r="AA555" i="2"/>
  <c r="Z555" i="2"/>
  <c r="Y555" i="2"/>
  <c r="X555" i="2"/>
  <c r="V555" i="2"/>
  <c r="AK555" i="2" s="1"/>
  <c r="U555" i="2"/>
  <c r="U556" i="2" s="1"/>
  <c r="T555" i="2"/>
  <c r="S555" i="2"/>
  <c r="H555" i="2"/>
  <c r="G555" i="2"/>
  <c r="O555" i="2" s="1"/>
  <c r="F555" i="2"/>
  <c r="E555" i="2"/>
  <c r="D555" i="2"/>
  <c r="C555" i="2"/>
  <c r="J555" i="2" s="1"/>
  <c r="B555" i="2"/>
  <c r="A555" i="2"/>
  <c r="BA554" i="2"/>
  <c r="AZ554" i="2"/>
  <c r="AV554" i="2"/>
  <c r="AG554" i="2"/>
  <c r="AF554" i="2"/>
  <c r="AE554" i="2"/>
  <c r="AD554" i="2"/>
  <c r="AA554" i="2"/>
  <c r="Z554" i="2"/>
  <c r="Y554" i="2"/>
  <c r="X554" i="2"/>
  <c r="T554" i="2"/>
  <c r="S554" i="2"/>
  <c r="H554" i="2"/>
  <c r="G554" i="2"/>
  <c r="O554" i="2" s="1"/>
  <c r="F554" i="2"/>
  <c r="E554" i="2"/>
  <c r="D554" i="2"/>
  <c r="C554" i="2"/>
  <c r="J554" i="2" s="1"/>
  <c r="B554" i="2"/>
  <c r="A554" i="2"/>
  <c r="BA553" i="2"/>
  <c r="AZ553" i="2"/>
  <c r="AV553" i="2"/>
  <c r="AG553" i="2"/>
  <c r="AF553" i="2"/>
  <c r="AE553" i="2"/>
  <c r="AD553" i="2"/>
  <c r="AA553" i="2"/>
  <c r="Z553" i="2"/>
  <c r="Y553" i="2"/>
  <c r="X553" i="2"/>
  <c r="V553" i="2"/>
  <c r="AK553" i="2" s="1"/>
  <c r="U553" i="2"/>
  <c r="U554" i="2" s="1"/>
  <c r="T553" i="2"/>
  <c r="S553" i="2"/>
  <c r="F553" i="2"/>
  <c r="E553" i="2"/>
  <c r="G553" i="2" s="1"/>
  <c r="D553" i="2"/>
  <c r="C553" i="2"/>
  <c r="J553" i="2" s="1"/>
  <c r="B553" i="2"/>
  <c r="A553" i="2"/>
  <c r="BA552" i="2"/>
  <c r="AZ552" i="2"/>
  <c r="AV552" i="2"/>
  <c r="AE552" i="2"/>
  <c r="AD552" i="2"/>
  <c r="AF552" i="2" s="1"/>
  <c r="Y552" i="2"/>
  <c r="X552" i="2"/>
  <c r="Z552" i="2" s="1"/>
  <c r="T552" i="2"/>
  <c r="S552" i="2"/>
  <c r="K552" i="2"/>
  <c r="J552" i="2"/>
  <c r="L552" i="2" s="1"/>
  <c r="M552" i="2" s="1"/>
  <c r="F552" i="2"/>
  <c r="E552" i="2"/>
  <c r="G552" i="2" s="1"/>
  <c r="D552" i="2"/>
  <c r="C552" i="2"/>
  <c r="B552" i="2"/>
  <c r="A552" i="2"/>
  <c r="BA551" i="2"/>
  <c r="AZ551" i="2"/>
  <c r="AV551" i="2"/>
  <c r="AD551" i="2"/>
  <c r="AF551" i="2" s="1"/>
  <c r="X551" i="2"/>
  <c r="Z551" i="2" s="1"/>
  <c r="S551" i="2"/>
  <c r="U551" i="2" s="1"/>
  <c r="E551" i="2"/>
  <c r="G551" i="2" s="1"/>
  <c r="D551" i="2"/>
  <c r="C551" i="2"/>
  <c r="J551" i="2" s="1"/>
  <c r="B551" i="2"/>
  <c r="A551" i="2"/>
  <c r="AP571" i="2"/>
  <c r="AJ570" i="2" l="1"/>
  <c r="V570" i="2"/>
  <c r="AL571" i="2"/>
  <c r="AM571" i="2" s="1"/>
  <c r="AG569" i="2"/>
  <c r="AH569" i="2"/>
  <c r="AI569" i="2" s="1"/>
  <c r="H567" i="2"/>
  <c r="O567" i="2"/>
  <c r="AJ565" i="2"/>
  <c r="V565" i="2"/>
  <c r="AH570" i="2"/>
  <c r="AG570" i="2"/>
  <c r="AA568" i="2"/>
  <c r="AH566" i="2"/>
  <c r="AG566" i="2"/>
  <c r="AA565" i="2"/>
  <c r="AA569" i="2"/>
  <c r="AJ567" i="2"/>
  <c r="V567" i="2"/>
  <c r="AJ568" i="2"/>
  <c r="V568" i="2"/>
  <c r="AA570" i="2"/>
  <c r="O566" i="2"/>
  <c r="H566" i="2"/>
  <c r="AO571" i="2"/>
  <c r="AK571" i="2"/>
  <c r="O570" i="2"/>
  <c r="H570" i="2"/>
  <c r="AA566" i="2"/>
  <c r="AH568" i="2"/>
  <c r="AG568" i="2"/>
  <c r="AS571" i="2"/>
  <c r="AJ569" i="2"/>
  <c r="V569" i="2"/>
  <c r="AA567" i="2"/>
  <c r="AG565" i="2"/>
  <c r="AH565" i="2"/>
  <c r="AI565" i="2" s="1"/>
  <c r="H568" i="2"/>
  <c r="O568" i="2"/>
  <c r="AJ566" i="2"/>
  <c r="V566" i="2"/>
  <c r="AH567" i="2"/>
  <c r="AG567" i="2"/>
  <c r="H565" i="2"/>
  <c r="O565" i="2"/>
  <c r="H569" i="2"/>
  <c r="O569" i="2"/>
  <c r="AJ551" i="2"/>
  <c r="V551" i="2"/>
  <c r="AA552" i="2"/>
  <c r="AL554" i="2"/>
  <c r="L551" i="2"/>
  <c r="M551" i="2" s="1"/>
  <c r="K551" i="2"/>
  <c r="AA551" i="2"/>
  <c r="L553" i="2"/>
  <c r="M553" i="2" s="1"/>
  <c r="K553" i="2"/>
  <c r="AG551" i="2"/>
  <c r="AH551" i="2"/>
  <c r="H552" i="2"/>
  <c r="O552" i="2"/>
  <c r="U552" i="2"/>
  <c r="AG552" i="2"/>
  <c r="AH552" i="2"/>
  <c r="AI552" i="2" s="1"/>
  <c r="L554" i="2"/>
  <c r="M554" i="2" s="1"/>
  <c r="K554" i="2"/>
  <c r="Q554" i="2"/>
  <c r="P554" i="2"/>
  <c r="L556" i="2"/>
  <c r="M556" i="2" s="1"/>
  <c r="K556" i="2"/>
  <c r="Q556" i="2"/>
  <c r="P556" i="2"/>
  <c r="H551" i="2"/>
  <c r="O551" i="2"/>
  <c r="H553" i="2"/>
  <c r="O553" i="2"/>
  <c r="AJ554" i="2"/>
  <c r="V554" i="2"/>
  <c r="L555" i="2"/>
  <c r="M555" i="2" s="1"/>
  <c r="K555" i="2"/>
  <c r="Q555" i="2"/>
  <c r="P555" i="2"/>
  <c r="AJ556" i="2"/>
  <c r="V556" i="2"/>
  <c r="AN555" i="2"/>
  <c r="L557" i="2"/>
  <c r="M557" i="2" s="1"/>
  <c r="K557" i="2"/>
  <c r="Q557" i="2"/>
  <c r="R557" i="2" s="1"/>
  <c r="P557" i="2"/>
  <c r="Z559" i="2"/>
  <c r="Y559" i="2"/>
  <c r="U563" i="2"/>
  <c r="T563" i="2"/>
  <c r="AH553" i="2"/>
  <c r="AI553" i="2" s="1"/>
  <c r="AH554" i="2"/>
  <c r="AI554" i="2" s="1"/>
  <c r="AH555" i="2"/>
  <c r="AI555" i="2" s="1"/>
  <c r="AL555" i="2"/>
  <c r="AH556" i="2"/>
  <c r="AI556" i="2" s="1"/>
  <c r="AS557" i="2"/>
  <c r="AA557" i="2"/>
  <c r="O558" i="2"/>
  <c r="AA558" i="2"/>
  <c r="AH558" i="2"/>
  <c r="AI558" i="2" s="1"/>
  <c r="L559" i="2"/>
  <c r="M559" i="2" s="1"/>
  <c r="K559" i="2"/>
  <c r="AF559" i="2"/>
  <c r="AE559" i="2"/>
  <c r="G561" i="2"/>
  <c r="F561" i="2"/>
  <c r="Z561" i="2"/>
  <c r="Y561" i="2"/>
  <c r="G563" i="2"/>
  <c r="F563" i="2"/>
  <c r="Z563" i="2"/>
  <c r="Y563" i="2"/>
  <c r="F563" i="6" s="1"/>
  <c r="L560" i="2"/>
  <c r="M560" i="2" s="1"/>
  <c r="K560" i="2"/>
  <c r="U561" i="2"/>
  <c r="T561" i="2"/>
  <c r="L562" i="2"/>
  <c r="M562" i="2" s="1"/>
  <c r="K562" i="2"/>
  <c r="AF562" i="2"/>
  <c r="AE562" i="2"/>
  <c r="F551" i="2"/>
  <c r="T551" i="2"/>
  <c r="Y551" i="2"/>
  <c r="AE551" i="2"/>
  <c r="U560" i="2"/>
  <c r="T560" i="2"/>
  <c r="L561" i="2"/>
  <c r="M561" i="2" s="1"/>
  <c r="K561" i="2"/>
  <c r="AF561" i="2"/>
  <c r="AE561" i="2"/>
  <c r="U562" i="2"/>
  <c r="T562" i="2"/>
  <c r="L563" i="2"/>
  <c r="M563" i="2" s="1"/>
  <c r="K563" i="2"/>
  <c r="AF563" i="2"/>
  <c r="AE563" i="2"/>
  <c r="G559" i="2"/>
  <c r="F559" i="2"/>
  <c r="AF560" i="2"/>
  <c r="AE560" i="2"/>
  <c r="AJ553" i="2"/>
  <c r="AJ555" i="2"/>
  <c r="V557" i="2"/>
  <c r="AJ557" i="2"/>
  <c r="AG557" i="2"/>
  <c r="AI557" i="2" s="1"/>
  <c r="AN557" i="2"/>
  <c r="AL557" i="2"/>
  <c r="AM557" i="2" s="1"/>
  <c r="U558" i="2"/>
  <c r="U559" i="2"/>
  <c r="T559" i="2"/>
  <c r="G560" i="2"/>
  <c r="F560" i="2"/>
  <c r="Z560" i="2"/>
  <c r="Y560" i="2"/>
  <c r="G562" i="2"/>
  <c r="F562" i="2"/>
  <c r="Z562" i="2"/>
  <c r="Y562" i="2"/>
  <c r="AW557" i="2"/>
  <c r="AP557" i="2"/>
  <c r="AP555" i="2"/>
  <c r="AW571" i="2"/>
  <c r="AQ571" i="2"/>
  <c r="AR571" i="2" l="1"/>
  <c r="BD571" i="2"/>
  <c r="BB571" i="2"/>
  <c r="Q568" i="2"/>
  <c r="P568" i="2"/>
  <c r="AK567" i="2"/>
  <c r="AK565" i="2"/>
  <c r="Q569" i="2"/>
  <c r="P569" i="2"/>
  <c r="AK566" i="2"/>
  <c r="AK569" i="2"/>
  <c r="AI568" i="2"/>
  <c r="AK568" i="2"/>
  <c r="AI566" i="2"/>
  <c r="AI570" i="2"/>
  <c r="AK570" i="2"/>
  <c r="Q570" i="2"/>
  <c r="P570" i="2"/>
  <c r="Q567" i="2"/>
  <c r="P567" i="2"/>
  <c r="Q566" i="2"/>
  <c r="P566" i="2"/>
  <c r="Q565" i="2"/>
  <c r="P565" i="2"/>
  <c r="AI567" i="2"/>
  <c r="AT571" i="2"/>
  <c r="BD557" i="2"/>
  <c r="BB557" i="2"/>
  <c r="AK557" i="2"/>
  <c r="AO555" i="2"/>
  <c r="Q553" i="2"/>
  <c r="P553" i="2"/>
  <c r="Q552" i="2"/>
  <c r="P552" i="2"/>
  <c r="AA562" i="2"/>
  <c r="AA560" i="2"/>
  <c r="V559" i="2"/>
  <c r="AJ559" i="2"/>
  <c r="AO557" i="2"/>
  <c r="AG560" i="2"/>
  <c r="AH560" i="2"/>
  <c r="AG563" i="2"/>
  <c r="AH563" i="2"/>
  <c r="I563" i="6" s="1"/>
  <c r="V562" i="2"/>
  <c r="AJ562" i="2"/>
  <c r="AG562" i="2"/>
  <c r="AH562" i="2"/>
  <c r="V561" i="2"/>
  <c r="AJ561" i="2"/>
  <c r="AA563" i="2"/>
  <c r="AA561" i="2"/>
  <c r="AG559" i="2"/>
  <c r="AH559" i="2"/>
  <c r="AT557" i="2"/>
  <c r="V563" i="2"/>
  <c r="AJ563" i="2"/>
  <c r="AK556" i="2"/>
  <c r="R555" i="2"/>
  <c r="AS555" i="2"/>
  <c r="AK554" i="2"/>
  <c r="AS556" i="2"/>
  <c r="R556" i="2"/>
  <c r="R554" i="2"/>
  <c r="AS554" i="2"/>
  <c r="AL556" i="2"/>
  <c r="AK551" i="2"/>
  <c r="Q551" i="2"/>
  <c r="P551" i="2"/>
  <c r="AI551" i="2"/>
  <c r="AM554" i="2"/>
  <c r="H562" i="2"/>
  <c r="O562" i="2"/>
  <c r="H560" i="2"/>
  <c r="O560" i="2"/>
  <c r="V558" i="2"/>
  <c r="AJ558" i="2"/>
  <c r="H559" i="2"/>
  <c r="O559" i="2"/>
  <c r="AG561" i="2"/>
  <c r="AH561" i="2"/>
  <c r="V560" i="2"/>
  <c r="AJ560" i="2"/>
  <c r="H563" i="2"/>
  <c r="O563" i="2"/>
  <c r="C563" i="6" s="1"/>
  <c r="H561" i="2"/>
  <c r="O561" i="2"/>
  <c r="Q558" i="2"/>
  <c r="P558" i="2"/>
  <c r="AM555" i="2"/>
  <c r="AA559" i="2"/>
  <c r="AJ552" i="2"/>
  <c r="V552" i="2"/>
  <c r="AQ555" i="2"/>
  <c r="AX557" i="2"/>
  <c r="AW555" i="2"/>
  <c r="AQ557" i="2"/>
  <c r="AX571" i="2"/>
  <c r="BC571" i="2" l="1"/>
  <c r="R567" i="2"/>
  <c r="AS567" i="2"/>
  <c r="AL567" i="2"/>
  <c r="AN567" i="2"/>
  <c r="R566" i="2"/>
  <c r="AL566" i="2"/>
  <c r="AS566" i="2"/>
  <c r="R570" i="2"/>
  <c r="AL570" i="2"/>
  <c r="AS570" i="2"/>
  <c r="R565" i="2"/>
  <c r="AL565" i="2"/>
  <c r="AM565" i="2" s="1"/>
  <c r="AS565" i="2"/>
  <c r="AN565" i="2"/>
  <c r="R569" i="2"/>
  <c r="AN569" i="2"/>
  <c r="AL569" i="2"/>
  <c r="AM569" i="2" s="1"/>
  <c r="AS569" i="2"/>
  <c r="R568" i="2"/>
  <c r="AS568" i="2"/>
  <c r="AL568" i="2"/>
  <c r="AY571" i="2"/>
  <c r="AR557" i="2"/>
  <c r="BD555" i="2"/>
  <c r="BB555" i="2"/>
  <c r="BC557" i="2"/>
  <c r="AR555" i="2"/>
  <c r="R558" i="2"/>
  <c r="AL558" i="2"/>
  <c r="AS558" i="2"/>
  <c r="Q559" i="2"/>
  <c r="P559" i="2"/>
  <c r="AT554" i="2"/>
  <c r="AI559" i="2"/>
  <c r="AY557" i="2"/>
  <c r="AK552" i="2"/>
  <c r="Q561" i="2"/>
  <c r="P561" i="2"/>
  <c r="AI561" i="2"/>
  <c r="Q560" i="2"/>
  <c r="P560" i="2"/>
  <c r="R551" i="2"/>
  <c r="AL551" i="2"/>
  <c r="AS551" i="2"/>
  <c r="AN551" i="2"/>
  <c r="AT555" i="2"/>
  <c r="AY555" i="2" s="1"/>
  <c r="AK563" i="2"/>
  <c r="AK561" i="2"/>
  <c r="AI560" i="2"/>
  <c r="R552" i="2"/>
  <c r="AL552" i="2"/>
  <c r="AS552" i="2"/>
  <c r="AK560" i="2"/>
  <c r="AI563" i="2"/>
  <c r="J563" i="6" s="1"/>
  <c r="AK559" i="2"/>
  <c r="Q563" i="2"/>
  <c r="P563" i="2"/>
  <c r="D563" i="6" s="1"/>
  <c r="AK558" i="2"/>
  <c r="Q562" i="2"/>
  <c r="P562" i="2"/>
  <c r="AN556" i="2"/>
  <c r="AM556" i="2"/>
  <c r="AT556" i="2"/>
  <c r="AI562" i="2"/>
  <c r="AK562" i="2"/>
  <c r="AS553" i="2"/>
  <c r="R553" i="2"/>
  <c r="AL553" i="2"/>
  <c r="AM553" i="2" s="1"/>
  <c r="AN553" i="2"/>
  <c r="AW556" i="2"/>
  <c r="AP556" i="2"/>
  <c r="AX555" i="2"/>
  <c r="AW551" i="2"/>
  <c r="AP551" i="2"/>
  <c r="AP553" i="2"/>
  <c r="AW553" i="2"/>
  <c r="AP567" i="2"/>
  <c r="AW567" i="2"/>
  <c r="AP565" i="2"/>
  <c r="AW569" i="2"/>
  <c r="AP569" i="2"/>
  <c r="AW565" i="2"/>
  <c r="BD565" i="2" l="1"/>
  <c r="BB565" i="2"/>
  <c r="BD569" i="2"/>
  <c r="BB569" i="2"/>
  <c r="BD567" i="2"/>
  <c r="BB567" i="2"/>
  <c r="AT565" i="2"/>
  <c r="AN570" i="2"/>
  <c r="AM570" i="2"/>
  <c r="AT568" i="2"/>
  <c r="AO569" i="2"/>
  <c r="AT566" i="2"/>
  <c r="AM567" i="2"/>
  <c r="BE571" i="2"/>
  <c r="BF571" i="2"/>
  <c r="AT569" i="2"/>
  <c r="AO565" i="2"/>
  <c r="AT570" i="2"/>
  <c r="AN566" i="2"/>
  <c r="AM566" i="2"/>
  <c r="AT567" i="2"/>
  <c r="AN568" i="2"/>
  <c r="AM568" i="2"/>
  <c r="AO567" i="2"/>
  <c r="BD553" i="2"/>
  <c r="BB553" i="2"/>
  <c r="BD551" i="2"/>
  <c r="BB551" i="2"/>
  <c r="BC555" i="2"/>
  <c r="BD556" i="2"/>
  <c r="BB556" i="2"/>
  <c r="BE555" i="2"/>
  <c r="BF555" i="2"/>
  <c r="AT553" i="2"/>
  <c r="AO553" i="2"/>
  <c r="AN554" i="2"/>
  <c r="AO551" i="2"/>
  <c r="R561" i="2"/>
  <c r="AL561" i="2"/>
  <c r="AM561" i="2" s="1"/>
  <c r="AN561" i="2"/>
  <c r="AS561" i="2"/>
  <c r="R563" i="2"/>
  <c r="AN563" i="2"/>
  <c r="G563" i="6" s="1"/>
  <c r="AS563" i="2"/>
  <c r="AL563" i="2"/>
  <c r="AT552" i="2"/>
  <c r="AT551" i="2"/>
  <c r="R560" i="2"/>
  <c r="AL560" i="2"/>
  <c r="AS560" i="2"/>
  <c r="R562" i="2"/>
  <c r="AL562" i="2"/>
  <c r="AS562" i="2"/>
  <c r="AN552" i="2"/>
  <c r="AM552" i="2"/>
  <c r="AM551" i="2"/>
  <c r="BF557" i="2"/>
  <c r="BE557" i="2"/>
  <c r="R559" i="2"/>
  <c r="AN559" i="2"/>
  <c r="AL559" i="2"/>
  <c r="AS559" i="2"/>
  <c r="AT558" i="2"/>
  <c r="AO556" i="2"/>
  <c r="AY556" i="2" s="1"/>
  <c r="AM558" i="2"/>
  <c r="AW554" i="2"/>
  <c r="AP554" i="2"/>
  <c r="AX556" i="2"/>
  <c r="AQ556" i="2"/>
  <c r="AQ551" i="2"/>
  <c r="AW561" i="2"/>
  <c r="AX553" i="2"/>
  <c r="AW552" i="2"/>
  <c r="AP552" i="2"/>
  <c r="AW559" i="2"/>
  <c r="AQ553" i="2"/>
  <c r="AX551" i="2"/>
  <c r="AP561" i="2"/>
  <c r="AP559" i="2"/>
  <c r="AQ567" i="2"/>
  <c r="AQ565" i="2"/>
  <c r="AX567" i="2"/>
  <c r="AW568" i="2"/>
  <c r="AP568" i="2"/>
  <c r="AX565" i="2"/>
  <c r="AQ569" i="2"/>
  <c r="AW566" i="2"/>
  <c r="AP566" i="2"/>
  <c r="AW570" i="2"/>
  <c r="AP570" i="2"/>
  <c r="AX569" i="2"/>
  <c r="AW563" i="2"/>
  <c r="AP563" i="2"/>
  <c r="BC569" i="2" l="1"/>
  <c r="BD570" i="2"/>
  <c r="BB570" i="2"/>
  <c r="BD566" i="2"/>
  <c r="BB566" i="2"/>
  <c r="AR569" i="2"/>
  <c r="BC565" i="2"/>
  <c r="BD568" i="2"/>
  <c r="AY568" i="2"/>
  <c r="BB568" i="2"/>
  <c r="BC567" i="2"/>
  <c r="AR565" i="2"/>
  <c r="AR567" i="2"/>
  <c r="AO570" i="2"/>
  <c r="AO566" i="2"/>
  <c r="AO568" i="2"/>
  <c r="AY567" i="2"/>
  <c r="AY569" i="2"/>
  <c r="AY565" i="2"/>
  <c r="M563" i="6"/>
  <c r="O563" i="6"/>
  <c r="BD563" i="2"/>
  <c r="BB563" i="2"/>
  <c r="Q563" i="6" s="1"/>
  <c r="BC551" i="2"/>
  <c r="AR553" i="2"/>
  <c r="BD559" i="2"/>
  <c r="BB559" i="2"/>
  <c r="BD552" i="2"/>
  <c r="AY552" i="2"/>
  <c r="BC552" i="2" s="1"/>
  <c r="BB552" i="2"/>
  <c r="BC553" i="2"/>
  <c r="BD561" i="2"/>
  <c r="BB561" i="2"/>
  <c r="AR551" i="2"/>
  <c r="AR556" i="2"/>
  <c r="BD554" i="2"/>
  <c r="BB554" i="2"/>
  <c r="BE556" i="2"/>
  <c r="BF556" i="2"/>
  <c r="BC556" i="2"/>
  <c r="AO559" i="2"/>
  <c r="AN562" i="2"/>
  <c r="G562" i="6" s="1"/>
  <c r="AM562" i="2"/>
  <c r="AT563" i="2"/>
  <c r="AO561" i="2"/>
  <c r="AY561" i="2" s="1"/>
  <c r="AT559" i="2"/>
  <c r="AY559" i="2" s="1"/>
  <c r="AO552" i="2"/>
  <c r="AT560" i="2"/>
  <c r="AN558" i="2"/>
  <c r="AM559" i="2"/>
  <c r="AT562" i="2"/>
  <c r="AN560" i="2"/>
  <c r="AM560" i="2"/>
  <c r="AM563" i="2"/>
  <c r="AT561" i="2"/>
  <c r="AY551" i="2"/>
  <c r="AY553" i="2"/>
  <c r="AO554" i="2"/>
  <c r="AY554" i="2" s="1"/>
  <c r="AO563" i="2"/>
  <c r="H563" i="6" s="1"/>
  <c r="AQ559" i="2"/>
  <c r="AQ561" i="2"/>
  <c r="AW558" i="2"/>
  <c r="AP558" i="2"/>
  <c r="AX559" i="2"/>
  <c r="AX554" i="2"/>
  <c r="AQ554" i="2"/>
  <c r="AX552" i="2"/>
  <c r="AQ552" i="2"/>
  <c r="AX561" i="2"/>
  <c r="AW560" i="2"/>
  <c r="AP560" i="2"/>
  <c r="AX568" i="2"/>
  <c r="AQ568" i="2"/>
  <c r="AX570" i="2"/>
  <c r="AQ570" i="2"/>
  <c r="AX566" i="2"/>
  <c r="AQ566" i="2"/>
  <c r="AW562" i="2"/>
  <c r="AQ563" i="2"/>
  <c r="AP562" i="2"/>
  <c r="AX563" i="2"/>
  <c r="AR566" i="2" l="1"/>
  <c r="AR570" i="2"/>
  <c r="AR568" i="2"/>
  <c r="BE565" i="2"/>
  <c r="BF565" i="2"/>
  <c r="BE569" i="2"/>
  <c r="BF569" i="2"/>
  <c r="AY566" i="2"/>
  <c r="AY570" i="2"/>
  <c r="BE567" i="2"/>
  <c r="BF567" i="2"/>
  <c r="BE568" i="2"/>
  <c r="BF568" i="2"/>
  <c r="BC568" i="2"/>
  <c r="M562" i="6"/>
  <c r="N563" i="6"/>
  <c r="O562" i="6"/>
  <c r="BD560" i="2"/>
  <c r="BB560" i="2"/>
  <c r="BC563" i="2"/>
  <c r="R563" i="6" s="1"/>
  <c r="AR563" i="2"/>
  <c r="BC561" i="2"/>
  <c r="AR552" i="2"/>
  <c r="AR554" i="2"/>
  <c r="BC559" i="2"/>
  <c r="BD562" i="2"/>
  <c r="BB562" i="2"/>
  <c r="Q562" i="6" s="1"/>
  <c r="BD558" i="2"/>
  <c r="AY558" i="2"/>
  <c r="BC558" i="2" s="1"/>
  <c r="BB558" i="2"/>
  <c r="AR561" i="2"/>
  <c r="AR559" i="2"/>
  <c r="BE554" i="2"/>
  <c r="BF554" i="2"/>
  <c r="BC554" i="2"/>
  <c r="BF559" i="2"/>
  <c r="BE559" i="2"/>
  <c r="BF561" i="2"/>
  <c r="BE561" i="2"/>
  <c r="BE551" i="2"/>
  <c r="BF551" i="2"/>
  <c r="AO560" i="2"/>
  <c r="AY563" i="2"/>
  <c r="P563" i="6" s="1"/>
  <c r="AO562" i="2"/>
  <c r="H562" i="6" s="1"/>
  <c r="BE553" i="2"/>
  <c r="BF553" i="2"/>
  <c r="AO558" i="2"/>
  <c r="BE552" i="2"/>
  <c r="BF552" i="2"/>
  <c r="AX558" i="2"/>
  <c r="AQ558" i="2"/>
  <c r="AX560" i="2"/>
  <c r="AQ560" i="2"/>
  <c r="AX562" i="2"/>
  <c r="AQ562" i="2"/>
  <c r="BE566" i="2" l="1"/>
  <c r="BF566" i="2"/>
  <c r="BC566" i="2"/>
  <c r="BE570" i="2"/>
  <c r="BF570" i="2"/>
  <c r="BC570" i="2"/>
  <c r="N562" i="6"/>
  <c r="AR560" i="2"/>
  <c r="AR562" i="2"/>
  <c r="AR558" i="2"/>
  <c r="AY562" i="2"/>
  <c r="P562" i="6" s="1"/>
  <c r="BF563" i="2"/>
  <c r="BE563" i="2"/>
  <c r="AY560" i="2"/>
  <c r="BF558" i="2"/>
  <c r="BE558" i="2"/>
  <c r="BF562" i="2" l="1"/>
  <c r="BE562" i="2"/>
  <c r="BC562" i="2"/>
  <c r="R562" i="6" s="1"/>
  <c r="BF560" i="2"/>
  <c r="BE560" i="2"/>
  <c r="BC560" i="2"/>
  <c r="S549" i="6" l="1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B548" i="6"/>
  <c r="A548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B547" i="6"/>
  <c r="A547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B546" i="6"/>
  <c r="A546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B545" i="6"/>
  <c r="A545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B544" i="6"/>
  <c r="A544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B542" i="6"/>
  <c r="A542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B541" i="6"/>
  <c r="A541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B540" i="6"/>
  <c r="A540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B539" i="6"/>
  <c r="A539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B538" i="6"/>
  <c r="A538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B537" i="6"/>
  <c r="A537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B536" i="6"/>
  <c r="A536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B535" i="6"/>
  <c r="A535" i="6"/>
  <c r="BA549" i="2"/>
  <c r="AZ549" i="2"/>
  <c r="AV549" i="2"/>
  <c r="AD549" i="2"/>
  <c r="AF549" i="2" s="1"/>
  <c r="AA549" i="2"/>
  <c r="X549" i="2"/>
  <c r="Z549" i="2" s="1"/>
  <c r="S549" i="2"/>
  <c r="U549" i="2" s="1"/>
  <c r="AJ549" i="2" s="1"/>
  <c r="M549" i="2"/>
  <c r="J549" i="2"/>
  <c r="L549" i="2" s="1"/>
  <c r="E549" i="2"/>
  <c r="G549" i="2" s="1"/>
  <c r="D549" i="2"/>
  <c r="C549" i="2"/>
  <c r="B549" i="2"/>
  <c r="A549" i="2"/>
  <c r="BA548" i="2"/>
  <c r="AZ548" i="2"/>
  <c r="AV548" i="2"/>
  <c r="AD548" i="2"/>
  <c r="AF548" i="2" s="1"/>
  <c r="AA548" i="2"/>
  <c r="X548" i="2"/>
  <c r="Z548" i="2" s="1"/>
  <c r="S548" i="2"/>
  <c r="M548" i="2"/>
  <c r="J548" i="2"/>
  <c r="L548" i="2" s="1"/>
  <c r="E548" i="2"/>
  <c r="G548" i="2" s="1"/>
  <c r="D548" i="2"/>
  <c r="C548" i="2"/>
  <c r="B548" i="2"/>
  <c r="A548" i="2"/>
  <c r="BA547" i="2"/>
  <c r="AZ547" i="2"/>
  <c r="AV547" i="2"/>
  <c r="AD547" i="2"/>
  <c r="AF547" i="2" s="1"/>
  <c r="AA547" i="2"/>
  <c r="X547" i="2"/>
  <c r="Z547" i="2" s="1"/>
  <c r="S547" i="2"/>
  <c r="U547" i="2" s="1"/>
  <c r="AJ547" i="2" s="1"/>
  <c r="M547" i="2"/>
  <c r="J547" i="2"/>
  <c r="L547" i="2" s="1"/>
  <c r="E547" i="2"/>
  <c r="G547" i="2" s="1"/>
  <c r="D547" i="2"/>
  <c r="C547" i="2"/>
  <c r="B547" i="2"/>
  <c r="A547" i="2"/>
  <c r="BA546" i="2"/>
  <c r="AZ546" i="2"/>
  <c r="AV546" i="2"/>
  <c r="AD546" i="2"/>
  <c r="AF546" i="2" s="1"/>
  <c r="X546" i="2"/>
  <c r="S546" i="2"/>
  <c r="J546" i="2"/>
  <c r="E546" i="2"/>
  <c r="D546" i="2"/>
  <c r="C546" i="2"/>
  <c r="B546" i="2"/>
  <c r="A546" i="2"/>
  <c r="BA545" i="2"/>
  <c r="AZ545" i="2"/>
  <c r="AV545" i="2"/>
  <c r="AD545" i="2"/>
  <c r="X545" i="2"/>
  <c r="S545" i="2"/>
  <c r="J545" i="2"/>
  <c r="E545" i="2"/>
  <c r="D545" i="2"/>
  <c r="C545" i="2"/>
  <c r="B545" i="2"/>
  <c r="A545" i="2"/>
  <c r="BA544" i="2"/>
  <c r="AZ544" i="2"/>
  <c r="AV544" i="2"/>
  <c r="AD544" i="2"/>
  <c r="X544" i="2"/>
  <c r="S544" i="2"/>
  <c r="J544" i="2"/>
  <c r="E544" i="2"/>
  <c r="D544" i="2"/>
  <c r="C544" i="2"/>
  <c r="B544" i="2"/>
  <c r="A544" i="2"/>
  <c r="BA543" i="2"/>
  <c r="AZ543" i="2"/>
  <c r="AV543" i="2"/>
  <c r="AD543" i="2"/>
  <c r="X543" i="2"/>
  <c r="S543" i="2"/>
  <c r="J543" i="2"/>
  <c r="E543" i="2"/>
  <c r="D543" i="2"/>
  <c r="C543" i="2"/>
  <c r="B543" i="2"/>
  <c r="A543" i="2"/>
  <c r="BA542" i="2"/>
  <c r="AZ542" i="2"/>
  <c r="AV542" i="2"/>
  <c r="AD542" i="2"/>
  <c r="X542" i="2"/>
  <c r="S542" i="2"/>
  <c r="E542" i="2"/>
  <c r="C542" i="2"/>
  <c r="D542" i="2" s="1"/>
  <c r="B542" i="2"/>
  <c r="A542" i="2"/>
  <c r="BA541" i="2"/>
  <c r="AZ541" i="2"/>
  <c r="AV541" i="2"/>
  <c r="AE541" i="2"/>
  <c r="AD541" i="2"/>
  <c r="AF541" i="2" s="1"/>
  <c r="Y541" i="2"/>
  <c r="X541" i="2"/>
  <c r="Z541" i="2" s="1"/>
  <c r="T541" i="2"/>
  <c r="S541" i="2"/>
  <c r="U541" i="2" s="1"/>
  <c r="K541" i="2"/>
  <c r="J541" i="2"/>
  <c r="L541" i="2" s="1"/>
  <c r="M541" i="2" s="1"/>
  <c r="F541" i="2"/>
  <c r="E541" i="2"/>
  <c r="G541" i="2" s="1"/>
  <c r="C541" i="2"/>
  <c r="D541" i="2" s="1"/>
  <c r="B541" i="2"/>
  <c r="A541" i="2"/>
  <c r="BA540" i="2"/>
  <c r="AZ540" i="2"/>
  <c r="AV540" i="2"/>
  <c r="AE540" i="2"/>
  <c r="AD540" i="2"/>
  <c r="AF540" i="2" s="1"/>
  <c r="AG540" i="2" s="1"/>
  <c r="X540" i="2"/>
  <c r="Z540" i="2" s="1"/>
  <c r="T540" i="2"/>
  <c r="S540" i="2"/>
  <c r="G540" i="2"/>
  <c r="H540" i="2" s="1"/>
  <c r="E540" i="2"/>
  <c r="F540" i="2" s="1"/>
  <c r="C540" i="2"/>
  <c r="D540" i="2" s="1"/>
  <c r="B540" i="2"/>
  <c r="A540" i="2"/>
  <c r="BA539" i="2"/>
  <c r="AZ539" i="2"/>
  <c r="AV539" i="2"/>
  <c r="AF539" i="2"/>
  <c r="AG539" i="2" s="1"/>
  <c r="AD539" i="2"/>
  <c r="AE539" i="2" s="1"/>
  <c r="Z539" i="2"/>
  <c r="Y539" i="2"/>
  <c r="X539" i="2"/>
  <c r="S539" i="2"/>
  <c r="U539" i="2" s="1"/>
  <c r="G539" i="2"/>
  <c r="H539" i="2" s="1"/>
  <c r="F539" i="2"/>
  <c r="E539" i="2"/>
  <c r="C539" i="2"/>
  <c r="D539" i="2" s="1"/>
  <c r="B539" i="2"/>
  <c r="A539" i="2"/>
  <c r="BA538" i="2"/>
  <c r="AZ538" i="2"/>
  <c r="AV538" i="2"/>
  <c r="AF538" i="2"/>
  <c r="AG538" i="2" s="1"/>
  <c r="AE538" i="2"/>
  <c r="AD538" i="2"/>
  <c r="X538" i="2"/>
  <c r="Z538" i="2" s="1"/>
  <c r="S538" i="2"/>
  <c r="U538" i="2" s="1"/>
  <c r="E538" i="2"/>
  <c r="G538" i="2" s="1"/>
  <c r="C538" i="2"/>
  <c r="D538" i="2" s="1"/>
  <c r="B538" i="2"/>
  <c r="A538" i="2"/>
  <c r="BA537" i="2"/>
  <c r="AZ537" i="2"/>
  <c r="AV537" i="2"/>
  <c r="AD537" i="2"/>
  <c r="AF537" i="2" s="1"/>
  <c r="X537" i="2"/>
  <c r="Z537" i="2" s="1"/>
  <c r="U537" i="2"/>
  <c r="AJ537" i="2" s="1"/>
  <c r="S537" i="2"/>
  <c r="T537" i="2" s="1"/>
  <c r="E537" i="2"/>
  <c r="G537" i="2" s="1"/>
  <c r="C537" i="2"/>
  <c r="D537" i="2" s="1"/>
  <c r="B537" i="2"/>
  <c r="A537" i="2"/>
  <c r="BA536" i="2"/>
  <c r="AZ536" i="2"/>
  <c r="AV536" i="2"/>
  <c r="AD536" i="2"/>
  <c r="AF536" i="2" s="1"/>
  <c r="Z536" i="2"/>
  <c r="X536" i="2"/>
  <c r="Y536" i="2" s="1"/>
  <c r="T536" i="2"/>
  <c r="S536" i="2"/>
  <c r="G536" i="2"/>
  <c r="H536" i="2" s="1"/>
  <c r="E536" i="2"/>
  <c r="F536" i="2" s="1"/>
  <c r="C536" i="2"/>
  <c r="D536" i="2" s="1"/>
  <c r="B536" i="2"/>
  <c r="A536" i="2"/>
  <c r="BA535" i="2"/>
  <c r="AZ535" i="2"/>
  <c r="AV535" i="2"/>
  <c r="AF535" i="2"/>
  <c r="AG535" i="2" s="1"/>
  <c r="AD535" i="2"/>
  <c r="AE535" i="2" s="1"/>
  <c r="Z535" i="2"/>
  <c r="Y535" i="2"/>
  <c r="X535" i="2"/>
  <c r="S535" i="2"/>
  <c r="U535" i="2" s="1"/>
  <c r="G535" i="2"/>
  <c r="H535" i="2" s="1"/>
  <c r="F535" i="2"/>
  <c r="E535" i="2"/>
  <c r="C535" i="2"/>
  <c r="D535" i="2" s="1"/>
  <c r="B535" i="2"/>
  <c r="A535" i="2"/>
  <c r="V535" i="2" l="1"/>
  <c r="AJ535" i="2"/>
  <c r="U536" i="2"/>
  <c r="AA537" i="2"/>
  <c r="H538" i="2"/>
  <c r="O538" i="2"/>
  <c r="H537" i="2"/>
  <c r="O537" i="2"/>
  <c r="AG537" i="2"/>
  <c r="AH537" i="2"/>
  <c r="V538" i="2"/>
  <c r="AJ538" i="2"/>
  <c r="AG536" i="2"/>
  <c r="AH536" i="2"/>
  <c r="AA538" i="2"/>
  <c r="V539" i="2"/>
  <c r="AJ539" i="2"/>
  <c r="U540" i="2"/>
  <c r="O535" i="2"/>
  <c r="T535" i="2"/>
  <c r="AA535" i="2"/>
  <c r="AH535" i="2"/>
  <c r="J536" i="2"/>
  <c r="AE537" i="2"/>
  <c r="F538" i="2"/>
  <c r="Y538" i="2"/>
  <c r="O539" i="2"/>
  <c r="T539" i="2"/>
  <c r="AA539" i="2"/>
  <c r="AH539" i="2"/>
  <c r="J540" i="2"/>
  <c r="AA541" i="2"/>
  <c r="AF543" i="2"/>
  <c r="AE543" i="2"/>
  <c r="O547" i="2"/>
  <c r="H547" i="2"/>
  <c r="O548" i="2"/>
  <c r="H548" i="2"/>
  <c r="O549" i="2"/>
  <c r="H549" i="2"/>
  <c r="J535" i="2"/>
  <c r="AE536" i="2"/>
  <c r="F537" i="2"/>
  <c r="Y537" i="2"/>
  <c r="T538" i="2"/>
  <c r="AH538" i="2"/>
  <c r="J539" i="2"/>
  <c r="AA540" i="2"/>
  <c r="AH540" i="2"/>
  <c r="AI540" i="2" s="1"/>
  <c r="O541" i="2"/>
  <c r="H541" i="2"/>
  <c r="L543" i="2"/>
  <c r="M543" i="2" s="1"/>
  <c r="K543" i="2"/>
  <c r="J538" i="2"/>
  <c r="Y540" i="2"/>
  <c r="V541" i="2"/>
  <c r="AJ541" i="2"/>
  <c r="AH541" i="2"/>
  <c r="AG541" i="2"/>
  <c r="U543" i="2"/>
  <c r="U542" i="2" s="1"/>
  <c r="T543" i="2"/>
  <c r="O536" i="2"/>
  <c r="AA536" i="2"/>
  <c r="J537" i="2"/>
  <c r="V537" i="2"/>
  <c r="O540" i="2"/>
  <c r="G545" i="2"/>
  <c r="F545" i="2"/>
  <c r="Z545" i="2"/>
  <c r="Y545" i="2"/>
  <c r="J542" i="2"/>
  <c r="T542" i="2"/>
  <c r="AF542" i="2"/>
  <c r="AE542" i="2"/>
  <c r="G544" i="2"/>
  <c r="F544" i="2"/>
  <c r="Z544" i="2"/>
  <c r="Y544" i="2"/>
  <c r="L546" i="2"/>
  <c r="M546" i="2" s="1"/>
  <c r="K546" i="2"/>
  <c r="T546" i="2"/>
  <c r="AH547" i="2"/>
  <c r="U548" i="2"/>
  <c r="AH548" i="2"/>
  <c r="AI548" i="2" s="1"/>
  <c r="AH549" i="2"/>
  <c r="G543" i="2"/>
  <c r="F543" i="2"/>
  <c r="Z543" i="2"/>
  <c r="Y543" i="2"/>
  <c r="L545" i="2"/>
  <c r="M545" i="2" s="1"/>
  <c r="K545" i="2"/>
  <c r="U545" i="2"/>
  <c r="T545" i="2"/>
  <c r="AF545" i="2"/>
  <c r="AE545" i="2"/>
  <c r="AG546" i="2"/>
  <c r="V547" i="2"/>
  <c r="AG547" i="2"/>
  <c r="AG548" i="2"/>
  <c r="V549" i="2"/>
  <c r="AG549" i="2"/>
  <c r="G542" i="2"/>
  <c r="F542" i="2"/>
  <c r="Z542" i="2"/>
  <c r="Y542" i="2"/>
  <c r="L544" i="2"/>
  <c r="M544" i="2" s="1"/>
  <c r="K544" i="2"/>
  <c r="U544" i="2"/>
  <c r="T544" i="2"/>
  <c r="AF544" i="2"/>
  <c r="AE544" i="2"/>
  <c r="G546" i="2"/>
  <c r="F546" i="2"/>
  <c r="Z546" i="2"/>
  <c r="Y546" i="2"/>
  <c r="AE546" i="2"/>
  <c r="F547" i="2"/>
  <c r="K547" i="2"/>
  <c r="T547" i="2"/>
  <c r="Y547" i="2"/>
  <c r="AE547" i="2"/>
  <c r="F548" i="2"/>
  <c r="K548" i="2"/>
  <c r="T548" i="2"/>
  <c r="Y548" i="2"/>
  <c r="AE548" i="2"/>
  <c r="F549" i="2"/>
  <c r="K549" i="2"/>
  <c r="T549" i="2"/>
  <c r="Y549" i="2"/>
  <c r="AE549" i="2"/>
  <c r="AJ542" i="2" l="1"/>
  <c r="V542" i="2"/>
  <c r="AA546" i="2"/>
  <c r="AH544" i="2"/>
  <c r="AG544" i="2"/>
  <c r="O542" i="2"/>
  <c r="H542" i="2"/>
  <c r="AJ545" i="2"/>
  <c r="V545" i="2"/>
  <c r="AA543" i="2"/>
  <c r="AJ548" i="2"/>
  <c r="V548" i="2"/>
  <c r="AH546" i="2"/>
  <c r="AA545" i="2"/>
  <c r="Q540" i="2"/>
  <c r="P540" i="2"/>
  <c r="L537" i="2"/>
  <c r="M537" i="2" s="1"/>
  <c r="K537" i="2"/>
  <c r="AK541" i="2"/>
  <c r="L539" i="2"/>
  <c r="M539" i="2" s="1"/>
  <c r="K539" i="2"/>
  <c r="L536" i="2"/>
  <c r="M536" i="2" s="1"/>
  <c r="K536" i="2"/>
  <c r="AK539" i="2"/>
  <c r="AK538" i="2"/>
  <c r="Q538" i="2"/>
  <c r="P538" i="2"/>
  <c r="V536" i="2"/>
  <c r="AJ536" i="2"/>
  <c r="AI547" i="2"/>
  <c r="H544" i="2"/>
  <c r="O544" i="2"/>
  <c r="AI541" i="2"/>
  <c r="AI538" i="2"/>
  <c r="Q549" i="2"/>
  <c r="P549" i="2"/>
  <c r="Q547" i="2"/>
  <c r="P547" i="2"/>
  <c r="AI535" i="2"/>
  <c r="Q535" i="2"/>
  <c r="P535" i="2"/>
  <c r="AI536" i="2"/>
  <c r="O546" i="2"/>
  <c r="H546" i="2"/>
  <c r="L542" i="2"/>
  <c r="M542" i="2" s="1"/>
  <c r="K542" i="2"/>
  <c r="H545" i="2"/>
  <c r="O545" i="2"/>
  <c r="AK537" i="2"/>
  <c r="AJ543" i="2"/>
  <c r="V543" i="2"/>
  <c r="L540" i="2"/>
  <c r="M540" i="2" s="1"/>
  <c r="K540" i="2"/>
  <c r="V540" i="2"/>
  <c r="AJ540" i="2"/>
  <c r="P537" i="2"/>
  <c r="Q537" i="2"/>
  <c r="AK535" i="2"/>
  <c r="AJ544" i="2"/>
  <c r="V544" i="2"/>
  <c r="AA542" i="2"/>
  <c r="AG545" i="2"/>
  <c r="AH545" i="2"/>
  <c r="AI545" i="2" s="1"/>
  <c r="H543" i="2"/>
  <c r="O543" i="2"/>
  <c r="AK549" i="2"/>
  <c r="AK547" i="2"/>
  <c r="AI549" i="2"/>
  <c r="U546" i="2"/>
  <c r="AA544" i="2"/>
  <c r="AH542" i="2"/>
  <c r="AI542" i="2" s="1"/>
  <c r="AG542" i="2"/>
  <c r="Q536" i="2"/>
  <c r="P536" i="2"/>
  <c r="K538" i="2"/>
  <c r="L538" i="2"/>
  <c r="M538" i="2" s="1"/>
  <c r="Q541" i="2"/>
  <c r="P541" i="2"/>
  <c r="K535" i="2"/>
  <c r="L535" i="2"/>
  <c r="M535" i="2" s="1"/>
  <c r="Q548" i="2"/>
  <c r="P548" i="2"/>
  <c r="AH543" i="2"/>
  <c r="AG543" i="2"/>
  <c r="AI539" i="2"/>
  <c r="Q539" i="2"/>
  <c r="P539" i="2"/>
  <c r="AI537" i="2"/>
  <c r="R540" i="2" l="1"/>
  <c r="AL540" i="2"/>
  <c r="AS540" i="2"/>
  <c r="AS548" i="2"/>
  <c r="R548" i="2"/>
  <c r="AL548" i="2"/>
  <c r="R536" i="2"/>
  <c r="AS536" i="2"/>
  <c r="AL536" i="2"/>
  <c r="AS547" i="2"/>
  <c r="R547" i="2"/>
  <c r="AN547" i="2"/>
  <c r="AL547" i="2"/>
  <c r="AM547" i="2" s="1"/>
  <c r="Q542" i="2"/>
  <c r="P542" i="2"/>
  <c r="R539" i="2"/>
  <c r="AN539" i="2"/>
  <c r="AS539" i="2"/>
  <c r="AL539" i="2"/>
  <c r="AI543" i="2"/>
  <c r="AK540" i="2"/>
  <c r="AK543" i="2"/>
  <c r="Q545" i="2"/>
  <c r="P545" i="2"/>
  <c r="R535" i="2"/>
  <c r="AS535" i="2"/>
  <c r="AN535" i="2"/>
  <c r="AL535" i="2"/>
  <c r="Q544" i="2"/>
  <c r="P544" i="2"/>
  <c r="AK536" i="2"/>
  <c r="AK545" i="2"/>
  <c r="AJ546" i="2"/>
  <c r="V546" i="2"/>
  <c r="Q543" i="2"/>
  <c r="P543" i="2"/>
  <c r="AK544" i="2"/>
  <c r="R537" i="2"/>
  <c r="AS537" i="2"/>
  <c r="AL537" i="2"/>
  <c r="AM537" i="2" s="1"/>
  <c r="AN537" i="2"/>
  <c r="Q546" i="2"/>
  <c r="P546" i="2"/>
  <c r="AS549" i="2"/>
  <c r="R549" i="2"/>
  <c r="AN549" i="2"/>
  <c r="AL549" i="2"/>
  <c r="AI546" i="2"/>
  <c r="AI544" i="2"/>
  <c r="AK542" i="2"/>
  <c r="AK548" i="2"/>
  <c r="R541" i="2"/>
  <c r="AN541" i="2"/>
  <c r="AL541" i="2"/>
  <c r="AS541" i="2"/>
  <c r="R538" i="2"/>
  <c r="AS538" i="2"/>
  <c r="AL538" i="2"/>
  <c r="AP535" i="2"/>
  <c r="AP549" i="2"/>
  <c r="AP547" i="2"/>
  <c r="AW537" i="2"/>
  <c r="AW541" i="2"/>
  <c r="AP539" i="2"/>
  <c r="AW549" i="2"/>
  <c r="AW547" i="2"/>
  <c r="AW539" i="2"/>
  <c r="AW535" i="2"/>
  <c r="AP537" i="2"/>
  <c r="AP541" i="2"/>
  <c r="BD535" i="2" l="1"/>
  <c r="BB535" i="2"/>
  <c r="BD539" i="2"/>
  <c r="BB539" i="2"/>
  <c r="BD547" i="2"/>
  <c r="BB547" i="2"/>
  <c r="BD549" i="2"/>
  <c r="BB549" i="2"/>
  <c r="BD541" i="2"/>
  <c r="BB541" i="2"/>
  <c r="BD537" i="2"/>
  <c r="AY537" i="2"/>
  <c r="BB537" i="2"/>
  <c r="AT538" i="2"/>
  <c r="AO541" i="2"/>
  <c r="AO537" i="2"/>
  <c r="AT535" i="2"/>
  <c r="AT539" i="2"/>
  <c r="AY539" i="2" s="1"/>
  <c r="R542" i="2"/>
  <c r="AL542" i="2"/>
  <c r="AS542" i="2"/>
  <c r="AT547" i="2"/>
  <c r="AN548" i="2"/>
  <c r="AM548" i="2"/>
  <c r="AN540" i="2"/>
  <c r="AM540" i="2"/>
  <c r="AT549" i="2"/>
  <c r="R544" i="2"/>
  <c r="AL544" i="2"/>
  <c r="AS544" i="2"/>
  <c r="AO539" i="2"/>
  <c r="AM536" i="2"/>
  <c r="AN536" i="2"/>
  <c r="AT541" i="2"/>
  <c r="AM549" i="2"/>
  <c r="AT537" i="2"/>
  <c r="R543" i="2"/>
  <c r="AN543" i="2"/>
  <c r="AS543" i="2"/>
  <c r="AL543" i="2"/>
  <c r="AM535" i="2"/>
  <c r="AO547" i="2"/>
  <c r="AT536" i="2"/>
  <c r="AT548" i="2"/>
  <c r="AN538" i="2"/>
  <c r="AM538" i="2"/>
  <c r="AM541" i="2"/>
  <c r="AO549" i="2"/>
  <c r="R546" i="2"/>
  <c r="AL546" i="2"/>
  <c r="AS546" i="2"/>
  <c r="AK546" i="2"/>
  <c r="AO535" i="2"/>
  <c r="R545" i="2"/>
  <c r="AN545" i="2"/>
  <c r="AS545" i="2"/>
  <c r="AL545" i="2"/>
  <c r="AM539" i="2"/>
  <c r="AT540" i="2"/>
  <c r="AX539" i="2"/>
  <c r="AQ539" i="2"/>
  <c r="AQ537" i="2"/>
  <c r="AX537" i="2"/>
  <c r="AQ549" i="2"/>
  <c r="AW545" i="2"/>
  <c r="AX535" i="2"/>
  <c r="AW540" i="2"/>
  <c r="AP540" i="2"/>
  <c r="AW536" i="2"/>
  <c r="AP536" i="2"/>
  <c r="AW538" i="2"/>
  <c r="AP538" i="2"/>
  <c r="AQ535" i="2"/>
  <c r="AX547" i="2"/>
  <c r="AX541" i="2"/>
  <c r="AP543" i="2"/>
  <c r="AQ547" i="2"/>
  <c r="AQ541" i="2"/>
  <c r="AW548" i="2"/>
  <c r="AP548" i="2"/>
  <c r="AX549" i="2"/>
  <c r="AW543" i="2"/>
  <c r="AP545" i="2"/>
  <c r="BD543" i="2" l="1"/>
  <c r="BB543" i="2"/>
  <c r="BC549" i="2"/>
  <c r="BD548" i="2"/>
  <c r="AY548" i="2"/>
  <c r="BB548" i="2"/>
  <c r="AR541" i="2"/>
  <c r="AR547" i="2"/>
  <c r="BC541" i="2"/>
  <c r="BC547" i="2"/>
  <c r="AR535" i="2"/>
  <c r="BD538" i="2"/>
  <c r="AY538" i="2"/>
  <c r="BB538" i="2"/>
  <c r="BD536" i="2"/>
  <c r="AY536" i="2"/>
  <c r="BB536" i="2"/>
  <c r="BD540" i="2"/>
  <c r="AY540" i="2"/>
  <c r="BB540" i="2"/>
  <c r="BC535" i="2"/>
  <c r="BD545" i="2"/>
  <c r="BB545" i="2"/>
  <c r="AR549" i="2"/>
  <c r="BC537" i="2"/>
  <c r="AR537" i="2"/>
  <c r="AR539" i="2"/>
  <c r="BC539" i="2"/>
  <c r="BF539" i="2"/>
  <c r="BE539" i="2"/>
  <c r="AO545" i="2"/>
  <c r="AT546" i="2"/>
  <c r="AT543" i="2"/>
  <c r="AY543" i="2" s="1"/>
  <c r="AO548" i="2"/>
  <c r="AY541" i="2"/>
  <c r="AN546" i="2"/>
  <c r="AM546" i="2"/>
  <c r="AO543" i="2"/>
  <c r="AT544" i="2"/>
  <c r="AM545" i="2"/>
  <c r="AO538" i="2"/>
  <c r="AO536" i="2"/>
  <c r="AN544" i="2"/>
  <c r="AM544" i="2"/>
  <c r="AO540" i="2"/>
  <c r="AT542" i="2"/>
  <c r="AT545" i="2"/>
  <c r="AM543" i="2"/>
  <c r="AN542" i="2"/>
  <c r="AM542" i="2"/>
  <c r="AY549" i="2"/>
  <c r="AY547" i="2"/>
  <c r="AY535" i="2"/>
  <c r="BF537" i="2"/>
  <c r="BE537" i="2"/>
  <c r="AX543" i="2"/>
  <c r="AX538" i="2"/>
  <c r="AQ538" i="2"/>
  <c r="AX540" i="2"/>
  <c r="AQ540" i="2"/>
  <c r="AW542" i="2"/>
  <c r="AP542" i="2"/>
  <c r="AX548" i="2"/>
  <c r="AQ548" i="2"/>
  <c r="AQ543" i="2"/>
  <c r="AX536" i="2"/>
  <c r="AQ536" i="2"/>
  <c r="AQ545" i="2"/>
  <c r="AW544" i="2"/>
  <c r="AP544" i="2"/>
  <c r="AX545" i="2"/>
  <c r="AW546" i="2"/>
  <c r="AP546" i="2"/>
  <c r="BD546" i="2" l="1"/>
  <c r="BB546" i="2"/>
  <c r="BC545" i="2"/>
  <c r="BD544" i="2"/>
  <c r="BB544" i="2"/>
  <c r="AR545" i="2"/>
  <c r="AR536" i="2"/>
  <c r="AR543" i="2"/>
  <c r="AR548" i="2"/>
  <c r="BD542" i="2"/>
  <c r="AY542" i="2"/>
  <c r="BB542" i="2"/>
  <c r="AR540" i="2"/>
  <c r="AR538" i="2"/>
  <c r="BC543" i="2"/>
  <c r="BE543" i="2"/>
  <c r="BF543" i="2"/>
  <c r="AO546" i="2"/>
  <c r="BF536" i="2"/>
  <c r="BE536" i="2"/>
  <c r="BE548" i="2"/>
  <c r="BF548" i="2"/>
  <c r="BE549" i="2"/>
  <c r="BF549" i="2"/>
  <c r="AO544" i="2"/>
  <c r="AY544" i="2" s="1"/>
  <c r="BF541" i="2"/>
  <c r="BE541" i="2"/>
  <c r="BC548" i="2"/>
  <c r="BF538" i="2"/>
  <c r="BE538" i="2"/>
  <c r="AY545" i="2"/>
  <c r="BE547" i="2"/>
  <c r="BF547" i="2"/>
  <c r="BF540" i="2"/>
  <c r="BE540" i="2"/>
  <c r="BF535" i="2"/>
  <c r="BE535" i="2"/>
  <c r="AO542" i="2"/>
  <c r="BC540" i="2"/>
  <c r="BC536" i="2"/>
  <c r="BC538" i="2"/>
  <c r="AX544" i="2"/>
  <c r="AQ544" i="2"/>
  <c r="AX546" i="2"/>
  <c r="AQ546" i="2"/>
  <c r="AX542" i="2"/>
  <c r="AQ542" i="2"/>
  <c r="AR542" i="2" l="1"/>
  <c r="AR546" i="2"/>
  <c r="AR544" i="2"/>
  <c r="BE544" i="2"/>
  <c r="BF544" i="2"/>
  <c r="BC544" i="2"/>
  <c r="BE545" i="2"/>
  <c r="BF545" i="2"/>
  <c r="BE542" i="2"/>
  <c r="BF542" i="2"/>
  <c r="BC542" i="2"/>
  <c r="AY546" i="2"/>
  <c r="BE546" i="2" l="1"/>
  <c r="BF546" i="2"/>
  <c r="BC546" i="2"/>
  <c r="S533" i="6" l="1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B533" i="6"/>
  <c r="A533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B532" i="6"/>
  <c r="A532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B531" i="6"/>
  <c r="A531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B530" i="6"/>
  <c r="A530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B529" i="6"/>
  <c r="A529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B528" i="6"/>
  <c r="A528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B527" i="6"/>
  <c r="A527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B526" i="6"/>
  <c r="A526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B525" i="6"/>
  <c r="A525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524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523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522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521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520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519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518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B517" i="6"/>
  <c r="A517" i="6"/>
  <c r="BA533" i="2"/>
  <c r="AZ533" i="2"/>
  <c r="AV533" i="2"/>
  <c r="AD533" i="2"/>
  <c r="AF533" i="2" s="1"/>
  <c r="X533" i="2"/>
  <c r="Z533" i="2" s="1"/>
  <c r="S533" i="2"/>
  <c r="U533" i="2" s="1"/>
  <c r="J533" i="2"/>
  <c r="L533" i="2" s="1"/>
  <c r="M533" i="2" s="1"/>
  <c r="E533" i="2"/>
  <c r="G533" i="2" s="1"/>
  <c r="C533" i="2"/>
  <c r="D533" i="2" s="1"/>
  <c r="B533" i="2"/>
  <c r="A533" i="2"/>
  <c r="BA532" i="2"/>
  <c r="AZ532" i="2"/>
  <c r="AV532" i="2"/>
  <c r="AD532" i="2"/>
  <c r="AF532" i="2" s="1"/>
  <c r="X532" i="2"/>
  <c r="Z532" i="2" s="1"/>
  <c r="S532" i="2"/>
  <c r="J532" i="2"/>
  <c r="L532" i="2" s="1"/>
  <c r="M532" i="2" s="1"/>
  <c r="E532" i="2"/>
  <c r="G532" i="2" s="1"/>
  <c r="C532" i="2"/>
  <c r="D532" i="2" s="1"/>
  <c r="B532" i="2"/>
  <c r="A532" i="2"/>
  <c r="BA531" i="2"/>
  <c r="AZ531" i="2"/>
  <c r="AV531" i="2"/>
  <c r="AD531" i="2"/>
  <c r="AF531" i="2" s="1"/>
  <c r="X531" i="2"/>
  <c r="Z531" i="2" s="1"/>
  <c r="S531" i="2"/>
  <c r="U531" i="2" s="1"/>
  <c r="J531" i="2"/>
  <c r="L531" i="2" s="1"/>
  <c r="M531" i="2" s="1"/>
  <c r="E531" i="2"/>
  <c r="G531" i="2" s="1"/>
  <c r="C531" i="2"/>
  <c r="D531" i="2" s="1"/>
  <c r="B531" i="2"/>
  <c r="A531" i="2"/>
  <c r="BA530" i="2"/>
  <c r="AZ530" i="2"/>
  <c r="AV530" i="2"/>
  <c r="AD530" i="2"/>
  <c r="AF530" i="2" s="1"/>
  <c r="X530" i="2"/>
  <c r="Z530" i="2" s="1"/>
  <c r="S530" i="2"/>
  <c r="J530" i="2"/>
  <c r="L530" i="2" s="1"/>
  <c r="M530" i="2" s="1"/>
  <c r="E530" i="2"/>
  <c r="G530" i="2" s="1"/>
  <c r="C530" i="2"/>
  <c r="D530" i="2" s="1"/>
  <c r="B530" i="2"/>
  <c r="A530" i="2"/>
  <c r="BA529" i="2"/>
  <c r="AZ529" i="2"/>
  <c r="AV529" i="2"/>
  <c r="AE529" i="2"/>
  <c r="AD529" i="2"/>
  <c r="AF529" i="2" s="1"/>
  <c r="Y529" i="2"/>
  <c r="X529" i="2"/>
  <c r="Z529" i="2" s="1"/>
  <c r="T529" i="2"/>
  <c r="S529" i="2"/>
  <c r="U529" i="2" s="1"/>
  <c r="K529" i="2"/>
  <c r="J529" i="2"/>
  <c r="L529" i="2" s="1"/>
  <c r="M529" i="2" s="1"/>
  <c r="F529" i="2"/>
  <c r="E529" i="2"/>
  <c r="G529" i="2" s="1"/>
  <c r="C529" i="2"/>
  <c r="D529" i="2" s="1"/>
  <c r="B529" i="2"/>
  <c r="A529" i="2"/>
  <c r="BA528" i="2"/>
  <c r="AZ528" i="2"/>
  <c r="AV528" i="2"/>
  <c r="AE528" i="2"/>
  <c r="AD528" i="2"/>
  <c r="AF528" i="2" s="1"/>
  <c r="Y528" i="2"/>
  <c r="X528" i="2"/>
  <c r="Z528" i="2" s="1"/>
  <c r="T528" i="2"/>
  <c r="S528" i="2"/>
  <c r="K528" i="2"/>
  <c r="J528" i="2"/>
  <c r="L528" i="2" s="1"/>
  <c r="M528" i="2" s="1"/>
  <c r="F528" i="2"/>
  <c r="E528" i="2"/>
  <c r="G528" i="2" s="1"/>
  <c r="H528" i="2" s="1"/>
  <c r="C528" i="2"/>
  <c r="D528" i="2" s="1"/>
  <c r="B528" i="2"/>
  <c r="A528" i="2"/>
  <c r="BA527" i="2"/>
  <c r="AZ527" i="2"/>
  <c r="AV527" i="2"/>
  <c r="AE527" i="2"/>
  <c r="AD527" i="2"/>
  <c r="AF527" i="2" s="1"/>
  <c r="AH527" i="2" s="1"/>
  <c r="Y527" i="2"/>
  <c r="X527" i="2"/>
  <c r="Z527" i="2" s="1"/>
  <c r="T527" i="2"/>
  <c r="S527" i="2"/>
  <c r="U527" i="2" s="1"/>
  <c r="K527" i="2"/>
  <c r="J527" i="2"/>
  <c r="L527" i="2" s="1"/>
  <c r="M527" i="2" s="1"/>
  <c r="F527" i="2"/>
  <c r="E527" i="2"/>
  <c r="G527" i="2" s="1"/>
  <c r="H527" i="2" s="1"/>
  <c r="C527" i="2"/>
  <c r="D527" i="2" s="1"/>
  <c r="B527" i="2"/>
  <c r="A527" i="2"/>
  <c r="BA526" i="2"/>
  <c r="AZ526" i="2"/>
  <c r="AV526" i="2"/>
  <c r="AE526" i="2"/>
  <c r="AD526" i="2"/>
  <c r="AF526" i="2" s="1"/>
  <c r="AG526" i="2" s="1"/>
  <c r="Y526" i="2"/>
  <c r="X526" i="2"/>
  <c r="Z526" i="2" s="1"/>
  <c r="T526" i="2"/>
  <c r="S526" i="2"/>
  <c r="K526" i="2"/>
  <c r="J526" i="2"/>
  <c r="L526" i="2" s="1"/>
  <c r="M526" i="2" s="1"/>
  <c r="F526" i="2"/>
  <c r="E526" i="2"/>
  <c r="G526" i="2" s="1"/>
  <c r="H526" i="2" s="1"/>
  <c r="C526" i="2"/>
  <c r="D526" i="2" s="1"/>
  <c r="B526" i="2"/>
  <c r="A526" i="2"/>
  <c r="BA525" i="2"/>
  <c r="AZ525" i="2"/>
  <c r="AV525" i="2"/>
  <c r="AE525" i="2"/>
  <c r="AD525" i="2"/>
  <c r="AF525" i="2" s="1"/>
  <c r="AH525" i="2" s="1"/>
  <c r="Y525" i="2"/>
  <c r="X525" i="2"/>
  <c r="Z525" i="2" s="1"/>
  <c r="T525" i="2"/>
  <c r="S525" i="2"/>
  <c r="U525" i="2" s="1"/>
  <c r="K525" i="2"/>
  <c r="J525" i="2"/>
  <c r="L525" i="2" s="1"/>
  <c r="M525" i="2" s="1"/>
  <c r="F525" i="2"/>
  <c r="E525" i="2"/>
  <c r="G525" i="2" s="1"/>
  <c r="H525" i="2" s="1"/>
  <c r="C525" i="2"/>
  <c r="D525" i="2" s="1"/>
  <c r="B525" i="2"/>
  <c r="A525" i="2"/>
  <c r="BA524" i="2"/>
  <c r="AZ524" i="2"/>
  <c r="AV524" i="2"/>
  <c r="AE524" i="2"/>
  <c r="AD524" i="2"/>
  <c r="AF524" i="2" s="1"/>
  <c r="AG524" i="2" s="1"/>
  <c r="Y524" i="2"/>
  <c r="X524" i="2"/>
  <c r="Z524" i="2" s="1"/>
  <c r="T524" i="2"/>
  <c r="S524" i="2"/>
  <c r="K524" i="2"/>
  <c r="J524" i="2"/>
  <c r="L524" i="2" s="1"/>
  <c r="M524" i="2" s="1"/>
  <c r="F524" i="2"/>
  <c r="E524" i="2"/>
  <c r="G524" i="2" s="1"/>
  <c r="H524" i="2" s="1"/>
  <c r="C524" i="2"/>
  <c r="D524" i="2" s="1"/>
  <c r="B524" i="2"/>
  <c r="A524" i="2"/>
  <c r="BA523" i="2"/>
  <c r="AZ523" i="2"/>
  <c r="AV523" i="2"/>
  <c r="AD523" i="2"/>
  <c r="AF523" i="2" s="1"/>
  <c r="Y523" i="2"/>
  <c r="X523" i="2"/>
  <c r="Z523" i="2" s="1"/>
  <c r="S523" i="2"/>
  <c r="U523" i="2" s="1"/>
  <c r="M523" i="2"/>
  <c r="J523" i="2"/>
  <c r="L523" i="2" s="1"/>
  <c r="F523" i="2"/>
  <c r="E523" i="2"/>
  <c r="G523" i="2" s="1"/>
  <c r="O523" i="2" s="1"/>
  <c r="D523" i="2"/>
  <c r="C523" i="2"/>
  <c r="B523" i="2"/>
  <c r="A523" i="2"/>
  <c r="BA522" i="2"/>
  <c r="AZ522" i="2"/>
  <c r="AV522" i="2"/>
  <c r="AH522" i="2"/>
  <c r="AI522" i="2" s="1"/>
  <c r="AG522" i="2"/>
  <c r="AE522" i="2"/>
  <c r="AD522" i="2"/>
  <c r="AF522" i="2" s="1"/>
  <c r="AA522" i="2"/>
  <c r="X522" i="2"/>
  <c r="Z522" i="2" s="1"/>
  <c r="T522" i="2"/>
  <c r="S522" i="2"/>
  <c r="O522" i="2"/>
  <c r="Q522" i="2" s="1"/>
  <c r="AL522" i="2" s="1"/>
  <c r="M522" i="2"/>
  <c r="K522" i="2"/>
  <c r="J522" i="2"/>
  <c r="L522" i="2" s="1"/>
  <c r="H522" i="2"/>
  <c r="E522" i="2"/>
  <c r="G522" i="2" s="1"/>
  <c r="D522" i="2"/>
  <c r="C522" i="2"/>
  <c r="B522" i="2"/>
  <c r="A522" i="2"/>
  <c r="BA521" i="2"/>
  <c r="AZ521" i="2"/>
  <c r="AV521" i="2"/>
  <c r="AD521" i="2"/>
  <c r="AF521" i="2" s="1"/>
  <c r="AN521" i="2" s="1"/>
  <c r="AA521" i="2"/>
  <c r="Y521" i="2"/>
  <c r="X521" i="2"/>
  <c r="Z521" i="2" s="1"/>
  <c r="V521" i="2"/>
  <c r="AK521" i="2" s="1"/>
  <c r="S521" i="2"/>
  <c r="U521" i="2" s="1"/>
  <c r="AJ521" i="2" s="1"/>
  <c r="P521" i="2"/>
  <c r="O521" i="2"/>
  <c r="Q521" i="2" s="1"/>
  <c r="AS521" i="2" s="1"/>
  <c r="AT521" i="2" s="1"/>
  <c r="J521" i="2"/>
  <c r="L521" i="2" s="1"/>
  <c r="M521" i="2" s="1"/>
  <c r="H521" i="2"/>
  <c r="F521" i="2"/>
  <c r="E521" i="2"/>
  <c r="G521" i="2" s="1"/>
  <c r="D521" i="2"/>
  <c r="C521" i="2"/>
  <c r="B521" i="2"/>
  <c r="A521" i="2"/>
  <c r="BA520" i="2"/>
  <c r="AZ520" i="2"/>
  <c r="AV520" i="2"/>
  <c r="AE520" i="2"/>
  <c r="AD520" i="2"/>
  <c r="AF520" i="2" s="1"/>
  <c r="X520" i="2"/>
  <c r="Z520" i="2" s="1"/>
  <c r="T520" i="2"/>
  <c r="S520" i="2"/>
  <c r="K520" i="2"/>
  <c r="J520" i="2"/>
  <c r="L520" i="2" s="1"/>
  <c r="M520" i="2" s="1"/>
  <c r="E520" i="2"/>
  <c r="G520" i="2" s="1"/>
  <c r="O520" i="2" s="1"/>
  <c r="D520" i="2"/>
  <c r="C520" i="2"/>
  <c r="B520" i="2"/>
  <c r="A520" i="2"/>
  <c r="BA519" i="2"/>
  <c r="AZ519" i="2"/>
  <c r="AV519" i="2"/>
  <c r="AG519" i="2"/>
  <c r="AD519" i="2"/>
  <c r="AF519" i="2" s="1"/>
  <c r="AH519" i="2" s="1"/>
  <c r="Y519" i="2"/>
  <c r="X519" i="2"/>
  <c r="Z519" i="2" s="1"/>
  <c r="S519" i="2"/>
  <c r="U519" i="2" s="1"/>
  <c r="AJ519" i="2" s="1"/>
  <c r="M519" i="2"/>
  <c r="J519" i="2"/>
  <c r="L519" i="2" s="1"/>
  <c r="F519" i="2"/>
  <c r="E519" i="2"/>
  <c r="G519" i="2" s="1"/>
  <c r="O519" i="2" s="1"/>
  <c r="D519" i="2"/>
  <c r="C519" i="2"/>
  <c r="B519" i="2"/>
  <c r="A519" i="2"/>
  <c r="BA518" i="2"/>
  <c r="AZ518" i="2"/>
  <c r="AV518" i="2"/>
  <c r="AH518" i="2"/>
  <c r="AI518" i="2" s="1"/>
  <c r="AG518" i="2"/>
  <c r="AE518" i="2"/>
  <c r="AD518" i="2"/>
  <c r="AF518" i="2" s="1"/>
  <c r="AA518" i="2"/>
  <c r="X518" i="2"/>
  <c r="Z518" i="2" s="1"/>
  <c r="T518" i="2"/>
  <c r="S518" i="2"/>
  <c r="O518" i="2"/>
  <c r="Q518" i="2" s="1"/>
  <c r="AL518" i="2" s="1"/>
  <c r="M518" i="2"/>
  <c r="K518" i="2"/>
  <c r="J518" i="2"/>
  <c r="L518" i="2" s="1"/>
  <c r="H518" i="2"/>
  <c r="E518" i="2"/>
  <c r="G518" i="2" s="1"/>
  <c r="D518" i="2"/>
  <c r="C518" i="2"/>
  <c r="B518" i="2"/>
  <c r="A518" i="2"/>
  <c r="BA517" i="2"/>
  <c r="AZ517" i="2"/>
  <c r="AV517" i="2"/>
  <c r="AG517" i="2"/>
  <c r="AF517" i="2"/>
  <c r="AE517" i="2"/>
  <c r="AD517" i="2"/>
  <c r="AA517" i="2"/>
  <c r="Z517" i="2"/>
  <c r="Y517" i="2"/>
  <c r="X517" i="2"/>
  <c r="V517" i="2"/>
  <c r="AK517" i="2" s="1"/>
  <c r="U517" i="2"/>
  <c r="AJ517" i="2" s="1"/>
  <c r="T517" i="2"/>
  <c r="S517" i="2"/>
  <c r="H517" i="2"/>
  <c r="G517" i="2"/>
  <c r="O517" i="2" s="1"/>
  <c r="F517" i="2"/>
  <c r="E517" i="2"/>
  <c r="D517" i="2"/>
  <c r="C517" i="2"/>
  <c r="J517" i="2" s="1"/>
  <c r="B517" i="2"/>
  <c r="A517" i="2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515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514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513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512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511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A510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B509" i="6"/>
  <c r="A509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508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507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506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505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504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503" i="6"/>
  <c r="BA515" i="2"/>
  <c r="AZ515" i="2"/>
  <c r="AV515" i="2"/>
  <c r="AD515" i="2"/>
  <c r="AF515" i="2" s="1"/>
  <c r="X515" i="2"/>
  <c r="Z515" i="2" s="1"/>
  <c r="S515" i="2"/>
  <c r="U515" i="2" s="1"/>
  <c r="J515" i="2"/>
  <c r="L515" i="2" s="1"/>
  <c r="M515" i="2" s="1"/>
  <c r="E515" i="2"/>
  <c r="G515" i="2" s="1"/>
  <c r="C515" i="2"/>
  <c r="D515" i="2" s="1"/>
  <c r="B515" i="2"/>
  <c r="A515" i="2"/>
  <c r="BA514" i="2"/>
  <c r="AZ514" i="2"/>
  <c r="AV514" i="2"/>
  <c r="AD514" i="2"/>
  <c r="AF514" i="2" s="1"/>
  <c r="X514" i="2"/>
  <c r="Z514" i="2" s="1"/>
  <c r="S514" i="2"/>
  <c r="J514" i="2"/>
  <c r="E514" i="2"/>
  <c r="C514" i="2"/>
  <c r="D514" i="2" s="1"/>
  <c r="B514" i="2"/>
  <c r="A514" i="2"/>
  <c r="BA513" i="2"/>
  <c r="AZ513" i="2"/>
  <c r="AV513" i="2"/>
  <c r="AD513" i="2"/>
  <c r="X513" i="2"/>
  <c r="S513" i="2"/>
  <c r="J513" i="2"/>
  <c r="E513" i="2"/>
  <c r="C513" i="2"/>
  <c r="D513" i="2" s="1"/>
  <c r="B513" i="2"/>
  <c r="A513" i="2"/>
  <c r="BA512" i="2"/>
  <c r="AZ512" i="2"/>
  <c r="AV512" i="2"/>
  <c r="AD512" i="2"/>
  <c r="X512" i="2"/>
  <c r="S512" i="2"/>
  <c r="J512" i="2"/>
  <c r="E512" i="2"/>
  <c r="C512" i="2"/>
  <c r="D512" i="2" s="1"/>
  <c r="B512" i="2"/>
  <c r="A512" i="2"/>
  <c r="BA511" i="2"/>
  <c r="AZ511" i="2"/>
  <c r="AV511" i="2"/>
  <c r="AF511" i="2"/>
  <c r="AD511" i="2"/>
  <c r="AE511" i="2" s="1"/>
  <c r="X511" i="2"/>
  <c r="Y511" i="2" s="1"/>
  <c r="U511" i="2"/>
  <c r="S511" i="2"/>
  <c r="T511" i="2" s="1"/>
  <c r="E511" i="2"/>
  <c r="F511" i="2" s="1"/>
  <c r="C511" i="2"/>
  <c r="D511" i="2" s="1"/>
  <c r="B511" i="2"/>
  <c r="A511" i="2"/>
  <c r="BA510" i="2"/>
  <c r="AZ510" i="2"/>
  <c r="AV510" i="2"/>
  <c r="AD510" i="2"/>
  <c r="AE510" i="2" s="1"/>
  <c r="X510" i="2"/>
  <c r="Y510" i="2" s="1"/>
  <c r="S510" i="2"/>
  <c r="T510" i="2" s="1"/>
  <c r="J510" i="2"/>
  <c r="K510" i="2" s="1"/>
  <c r="E510" i="2"/>
  <c r="F510" i="2" s="1"/>
  <c r="C510" i="2"/>
  <c r="D510" i="2" s="1"/>
  <c r="B510" i="2"/>
  <c r="A510" i="2"/>
  <c r="BA509" i="2"/>
  <c r="AZ509" i="2"/>
  <c r="AV509" i="2"/>
  <c r="AE509" i="2"/>
  <c r="AD509" i="2"/>
  <c r="AF509" i="2" s="1"/>
  <c r="Y509" i="2"/>
  <c r="X509" i="2"/>
  <c r="Z509" i="2" s="1"/>
  <c r="T509" i="2"/>
  <c r="S509" i="2"/>
  <c r="U509" i="2" s="1"/>
  <c r="K509" i="2"/>
  <c r="J509" i="2"/>
  <c r="L509" i="2" s="1"/>
  <c r="M509" i="2" s="1"/>
  <c r="F509" i="2"/>
  <c r="E509" i="2"/>
  <c r="G509" i="2" s="1"/>
  <c r="D509" i="2"/>
  <c r="C509" i="2"/>
  <c r="B509" i="2"/>
  <c r="A509" i="2"/>
  <c r="BA508" i="2"/>
  <c r="AZ508" i="2"/>
  <c r="AV508" i="2"/>
  <c r="AE508" i="2"/>
  <c r="AD508" i="2"/>
  <c r="AF508" i="2" s="1"/>
  <c r="Y508" i="2"/>
  <c r="X508" i="2"/>
  <c r="Z508" i="2" s="1"/>
  <c r="T508" i="2"/>
  <c r="S508" i="2"/>
  <c r="U508" i="2" s="1"/>
  <c r="K508" i="2"/>
  <c r="J508" i="2"/>
  <c r="L508" i="2" s="1"/>
  <c r="M508" i="2" s="1"/>
  <c r="F508" i="2"/>
  <c r="E508" i="2"/>
  <c r="G508" i="2" s="1"/>
  <c r="D508" i="2"/>
  <c r="C508" i="2"/>
  <c r="B508" i="2"/>
  <c r="A508" i="2"/>
  <c r="BA507" i="2"/>
  <c r="AZ507" i="2"/>
  <c r="AV507" i="2"/>
  <c r="AD507" i="2"/>
  <c r="AF507" i="2" s="1"/>
  <c r="X507" i="2"/>
  <c r="Z507" i="2" s="1"/>
  <c r="S507" i="2"/>
  <c r="U507" i="2" s="1"/>
  <c r="J507" i="2"/>
  <c r="L507" i="2" s="1"/>
  <c r="M507" i="2" s="1"/>
  <c r="E507" i="2"/>
  <c r="G507" i="2" s="1"/>
  <c r="D507" i="2"/>
  <c r="C507" i="2"/>
  <c r="B507" i="2"/>
  <c r="A507" i="2"/>
  <c r="BA506" i="2"/>
  <c r="AZ506" i="2"/>
  <c r="AV506" i="2"/>
  <c r="AD506" i="2"/>
  <c r="AF506" i="2" s="1"/>
  <c r="AG506" i="2" s="1"/>
  <c r="AA506" i="2"/>
  <c r="X506" i="2"/>
  <c r="Z506" i="2" s="1"/>
  <c r="S506" i="2"/>
  <c r="U506" i="2" s="1"/>
  <c r="AJ506" i="2" s="1"/>
  <c r="E506" i="2"/>
  <c r="G506" i="2" s="1"/>
  <c r="O506" i="2" s="1"/>
  <c r="D506" i="2"/>
  <c r="C506" i="2"/>
  <c r="J506" i="2" s="1"/>
  <c r="B506" i="2"/>
  <c r="A506" i="2"/>
  <c r="BA505" i="2"/>
  <c r="AZ505" i="2"/>
  <c r="AV505" i="2"/>
  <c r="AD505" i="2"/>
  <c r="AF505" i="2" s="1"/>
  <c r="X505" i="2"/>
  <c r="Z505" i="2" s="1"/>
  <c r="S505" i="2"/>
  <c r="U505" i="2" s="1"/>
  <c r="AJ505" i="2" s="1"/>
  <c r="M505" i="2"/>
  <c r="J505" i="2"/>
  <c r="L505" i="2" s="1"/>
  <c r="E505" i="2"/>
  <c r="G505" i="2" s="1"/>
  <c r="O505" i="2" s="1"/>
  <c r="D505" i="2"/>
  <c r="C505" i="2"/>
  <c r="B505" i="2"/>
  <c r="A505" i="2"/>
  <c r="BA504" i="2"/>
  <c r="AZ504" i="2"/>
  <c r="AV504" i="2"/>
  <c r="AD504" i="2"/>
  <c r="AF504" i="2" s="1"/>
  <c r="X504" i="2"/>
  <c r="Z504" i="2" s="1"/>
  <c r="S504" i="2"/>
  <c r="M504" i="2"/>
  <c r="J504" i="2"/>
  <c r="L504" i="2" s="1"/>
  <c r="E504" i="2"/>
  <c r="G504" i="2" s="1"/>
  <c r="O504" i="2" s="1"/>
  <c r="D504" i="2"/>
  <c r="C504" i="2"/>
  <c r="B504" i="2"/>
  <c r="A504" i="2"/>
  <c r="BA503" i="2"/>
  <c r="AZ503" i="2"/>
  <c r="AV503" i="2"/>
  <c r="AD503" i="2"/>
  <c r="AF503" i="2" s="1"/>
  <c r="X503" i="2"/>
  <c r="Z503" i="2" s="1"/>
  <c r="S503" i="2"/>
  <c r="U503" i="2" s="1"/>
  <c r="AJ503" i="2" s="1"/>
  <c r="M503" i="2"/>
  <c r="J503" i="2"/>
  <c r="L503" i="2" s="1"/>
  <c r="E503" i="2"/>
  <c r="G503" i="2" s="1"/>
  <c r="O503" i="2" s="1"/>
  <c r="D503" i="2"/>
  <c r="C503" i="2"/>
  <c r="B503" i="2"/>
  <c r="A503" i="2"/>
  <c r="AW521" i="2"/>
  <c r="AP521" i="2"/>
  <c r="AG531" i="2" l="1"/>
  <c r="AH531" i="2"/>
  <c r="AI531" i="2" s="1"/>
  <c r="H530" i="2"/>
  <c r="O530" i="2"/>
  <c r="AG530" i="2"/>
  <c r="AH530" i="2"/>
  <c r="V531" i="2"/>
  <c r="AJ531" i="2"/>
  <c r="AA532" i="2"/>
  <c r="H533" i="2"/>
  <c r="O533" i="2"/>
  <c r="AG533" i="2"/>
  <c r="AH533" i="2"/>
  <c r="U530" i="2"/>
  <c r="AA531" i="2"/>
  <c r="H532" i="2"/>
  <c r="O532" i="2"/>
  <c r="AG532" i="2"/>
  <c r="AH532" i="2"/>
  <c r="AA530" i="2"/>
  <c r="V533" i="2"/>
  <c r="AJ533" i="2"/>
  <c r="H531" i="2"/>
  <c r="O531" i="2"/>
  <c r="U532" i="2"/>
  <c r="AA533" i="2"/>
  <c r="F530" i="2"/>
  <c r="K530" i="2"/>
  <c r="T530" i="2"/>
  <c r="Y530" i="2"/>
  <c r="AE530" i="2"/>
  <c r="F531" i="2"/>
  <c r="K531" i="2"/>
  <c r="T531" i="2"/>
  <c r="Y531" i="2"/>
  <c r="AE531" i="2"/>
  <c r="F532" i="2"/>
  <c r="K532" i="2"/>
  <c r="T532" i="2"/>
  <c r="Y532" i="2"/>
  <c r="AE532" i="2"/>
  <c r="F533" i="2"/>
  <c r="K533" i="2"/>
  <c r="T533" i="2"/>
  <c r="Y533" i="2"/>
  <c r="AE533" i="2"/>
  <c r="BD521" i="2"/>
  <c r="Q519" i="2"/>
  <c r="AN519" i="2" s="1"/>
  <c r="P519" i="2"/>
  <c r="Q520" i="2"/>
  <c r="R520" i="2" s="1"/>
  <c r="P520" i="2"/>
  <c r="AS519" i="2"/>
  <c r="L517" i="2"/>
  <c r="M517" i="2" s="1"/>
  <c r="K517" i="2"/>
  <c r="Q517" i="2"/>
  <c r="R517" i="2" s="1"/>
  <c r="P517" i="2"/>
  <c r="AS517" i="2"/>
  <c r="AI519" i="2"/>
  <c r="Q523" i="2"/>
  <c r="R523" i="2" s="1"/>
  <c r="P523" i="2"/>
  <c r="AS518" i="2"/>
  <c r="AS522" i="2"/>
  <c r="V523" i="2"/>
  <c r="AJ523" i="2"/>
  <c r="AG523" i="2"/>
  <c r="AN523" i="2"/>
  <c r="AH523" i="2"/>
  <c r="AI523" i="2" s="1"/>
  <c r="AH517" i="2"/>
  <c r="AI517" i="2" s="1"/>
  <c r="P518" i="2"/>
  <c r="H519" i="2"/>
  <c r="T519" i="2"/>
  <c r="AA519" i="2"/>
  <c r="F520" i="2"/>
  <c r="U520" i="2"/>
  <c r="Y520" i="2"/>
  <c r="AG520" i="2"/>
  <c r="K521" i="2"/>
  <c r="R521" i="2"/>
  <c r="AO521" i="2" s="1"/>
  <c r="AE521" i="2"/>
  <c r="P522" i="2"/>
  <c r="H523" i="2"/>
  <c r="T523" i="2"/>
  <c r="AE523" i="2"/>
  <c r="R518" i="2"/>
  <c r="AM518" i="2" s="1"/>
  <c r="V519" i="2"/>
  <c r="H520" i="2"/>
  <c r="AA520" i="2"/>
  <c r="AH520" i="2"/>
  <c r="AI520" i="2" s="1"/>
  <c r="AG521" i="2"/>
  <c r="AL521" i="2"/>
  <c r="AM521" i="2" s="1"/>
  <c r="BB521" i="2"/>
  <c r="R522" i="2"/>
  <c r="AM522" i="2" s="1"/>
  <c r="V529" i="2"/>
  <c r="AJ529" i="2"/>
  <c r="AG529" i="2"/>
  <c r="AH529" i="2"/>
  <c r="AI529" i="2" s="1"/>
  <c r="F518" i="2"/>
  <c r="U518" i="2"/>
  <c r="Y518" i="2"/>
  <c r="K519" i="2"/>
  <c r="AE519" i="2"/>
  <c r="T521" i="2"/>
  <c r="AH521" i="2"/>
  <c r="AI521" i="2" s="1"/>
  <c r="F522" i="2"/>
  <c r="U522" i="2"/>
  <c r="Y522" i="2"/>
  <c r="K523" i="2"/>
  <c r="AL523" i="2"/>
  <c r="AM523" i="2" s="1"/>
  <c r="AS523" i="2"/>
  <c r="AA523" i="2"/>
  <c r="O524" i="2"/>
  <c r="AA524" i="2"/>
  <c r="AH524" i="2"/>
  <c r="O525" i="2"/>
  <c r="AA525" i="2"/>
  <c r="O526" i="2"/>
  <c r="AA526" i="2"/>
  <c r="AH526" i="2"/>
  <c r="O527" i="2"/>
  <c r="AA527" i="2"/>
  <c r="O528" i="2"/>
  <c r="AA528" i="2"/>
  <c r="AA529" i="2"/>
  <c r="U524" i="2"/>
  <c r="V525" i="2"/>
  <c r="AJ525" i="2"/>
  <c r="AG525" i="2"/>
  <c r="AI525" i="2" s="1"/>
  <c r="U526" i="2"/>
  <c r="V527" i="2"/>
  <c r="AJ527" i="2"/>
  <c r="AG527" i="2"/>
  <c r="AI527" i="2" s="1"/>
  <c r="U528" i="2"/>
  <c r="AG528" i="2"/>
  <c r="AH528" i="2"/>
  <c r="H529" i="2"/>
  <c r="O529" i="2"/>
  <c r="V511" i="2"/>
  <c r="Z513" i="2"/>
  <c r="Y513" i="2"/>
  <c r="G510" i="2"/>
  <c r="Z510" i="2"/>
  <c r="U512" i="2"/>
  <c r="T512" i="2"/>
  <c r="AF513" i="2"/>
  <c r="AE513" i="2"/>
  <c r="U514" i="2"/>
  <c r="T514" i="2"/>
  <c r="G511" i="2"/>
  <c r="Z511" i="2"/>
  <c r="AJ511" i="2"/>
  <c r="G512" i="2"/>
  <c r="F512" i="2"/>
  <c r="Z512" i="2"/>
  <c r="Y512" i="2"/>
  <c r="G514" i="2"/>
  <c r="F514" i="2"/>
  <c r="AA514" i="2"/>
  <c r="H515" i="2"/>
  <c r="O515" i="2"/>
  <c r="AG515" i="2"/>
  <c r="AH515" i="2"/>
  <c r="L510" i="2"/>
  <c r="M510" i="2" s="1"/>
  <c r="U510" i="2"/>
  <c r="AF510" i="2"/>
  <c r="J511" i="2"/>
  <c r="L512" i="2"/>
  <c r="M512" i="2" s="1"/>
  <c r="K512" i="2"/>
  <c r="AF512" i="2"/>
  <c r="AE512" i="2"/>
  <c r="U513" i="2"/>
  <c r="T513" i="2"/>
  <c r="L514" i="2"/>
  <c r="M514" i="2" s="1"/>
  <c r="K514" i="2"/>
  <c r="AG514" i="2"/>
  <c r="AH514" i="2"/>
  <c r="AI514" i="2" s="1"/>
  <c r="AG511" i="2"/>
  <c r="G513" i="2"/>
  <c r="F513" i="2"/>
  <c r="V515" i="2"/>
  <c r="AJ515" i="2"/>
  <c r="L513" i="2"/>
  <c r="M513" i="2" s="1"/>
  <c r="K513" i="2"/>
  <c r="AA515" i="2"/>
  <c r="Y514" i="2"/>
  <c r="AE514" i="2"/>
  <c r="F515" i="2"/>
  <c r="K515" i="2"/>
  <c r="T515" i="2"/>
  <c r="Y515" i="2"/>
  <c r="AE515" i="2"/>
  <c r="AS503" i="2"/>
  <c r="AJ508" i="2"/>
  <c r="V508" i="2"/>
  <c r="Q503" i="2"/>
  <c r="R503" i="2" s="1"/>
  <c r="P503" i="2"/>
  <c r="AA503" i="2"/>
  <c r="Q504" i="2"/>
  <c r="R504" i="2" s="1"/>
  <c r="P504" i="2"/>
  <c r="AA504" i="2"/>
  <c r="AA505" i="2"/>
  <c r="Q506" i="2"/>
  <c r="P506" i="2"/>
  <c r="AJ509" i="2"/>
  <c r="V509" i="2"/>
  <c r="H503" i="2"/>
  <c r="AN503" i="2"/>
  <c r="AL503" i="2"/>
  <c r="AH503" i="2"/>
  <c r="H504" i="2"/>
  <c r="U504" i="2"/>
  <c r="AL504" i="2"/>
  <c r="AH504" i="2"/>
  <c r="H505" i="2"/>
  <c r="AN505" i="2"/>
  <c r="AL505" i="2"/>
  <c r="AH505" i="2"/>
  <c r="H506" i="2"/>
  <c r="V506" i="2"/>
  <c r="AJ507" i="2"/>
  <c r="V507" i="2"/>
  <c r="AA508" i="2"/>
  <c r="V503" i="2"/>
  <c r="AG503" i="2"/>
  <c r="AG504" i="2"/>
  <c r="V505" i="2"/>
  <c r="AG505" i="2"/>
  <c r="L506" i="2"/>
  <c r="M506" i="2" s="1"/>
  <c r="K506" i="2"/>
  <c r="AA507" i="2"/>
  <c r="AA509" i="2"/>
  <c r="AG507" i="2"/>
  <c r="AH507" i="2"/>
  <c r="AG508" i="2"/>
  <c r="AH508" i="2"/>
  <c r="O507" i="2"/>
  <c r="H507" i="2"/>
  <c r="H508" i="2"/>
  <c r="O508" i="2"/>
  <c r="Q505" i="2"/>
  <c r="R505" i="2" s="1"/>
  <c r="P505" i="2"/>
  <c r="AL506" i="2"/>
  <c r="AH506" i="2"/>
  <c r="AI506" i="2" s="1"/>
  <c r="O509" i="2"/>
  <c r="H509" i="2"/>
  <c r="AG509" i="2"/>
  <c r="AH509" i="2"/>
  <c r="AI509" i="2" s="1"/>
  <c r="F503" i="2"/>
  <c r="K503" i="2"/>
  <c r="T503" i="2"/>
  <c r="Y503" i="2"/>
  <c r="AE503" i="2"/>
  <c r="F504" i="2"/>
  <c r="K504" i="2"/>
  <c r="T504" i="2"/>
  <c r="Y504" i="2"/>
  <c r="AE504" i="2"/>
  <c r="F505" i="2"/>
  <c r="K505" i="2"/>
  <c r="T505" i="2"/>
  <c r="Y505" i="2"/>
  <c r="AE505" i="2"/>
  <c r="F506" i="2"/>
  <c r="T506" i="2"/>
  <c r="Y506" i="2"/>
  <c r="AE506" i="2"/>
  <c r="F507" i="2"/>
  <c r="K507" i="2"/>
  <c r="T507" i="2"/>
  <c r="Y507" i="2"/>
  <c r="AE507" i="2"/>
  <c r="AW519" i="2"/>
  <c r="AW523" i="2"/>
  <c r="AP523" i="2"/>
  <c r="AQ521" i="2"/>
  <c r="AX521" i="2"/>
  <c r="AP519" i="2"/>
  <c r="AW503" i="2"/>
  <c r="AP505" i="2"/>
  <c r="AP503" i="2"/>
  <c r="V532" i="2" l="1"/>
  <c r="AJ532" i="2"/>
  <c r="AK533" i="2"/>
  <c r="AI532" i="2"/>
  <c r="AI533" i="2"/>
  <c r="Q533" i="2"/>
  <c r="P533" i="2"/>
  <c r="AI530" i="2"/>
  <c r="Q531" i="2"/>
  <c r="P531" i="2"/>
  <c r="AK531" i="2"/>
  <c r="Q530" i="2"/>
  <c r="P530" i="2"/>
  <c r="Q532" i="2"/>
  <c r="P532" i="2"/>
  <c r="V530" i="2"/>
  <c r="AJ530" i="2"/>
  <c r="BC521" i="2"/>
  <c r="AR521" i="2"/>
  <c r="BD523" i="2"/>
  <c r="AY523" i="2"/>
  <c r="BB523" i="2"/>
  <c r="BD519" i="2"/>
  <c r="BB519" i="2"/>
  <c r="AO519" i="2"/>
  <c r="AY521" i="2"/>
  <c r="AT517" i="2"/>
  <c r="V528" i="2"/>
  <c r="AJ528" i="2"/>
  <c r="V526" i="2"/>
  <c r="AJ526" i="2"/>
  <c r="V524" i="2"/>
  <c r="AJ524" i="2"/>
  <c r="Q527" i="2"/>
  <c r="P527" i="2"/>
  <c r="Q526" i="2"/>
  <c r="P526" i="2"/>
  <c r="AI524" i="2"/>
  <c r="AJ518" i="2"/>
  <c r="V518" i="2"/>
  <c r="AJ520" i="2"/>
  <c r="V520" i="2"/>
  <c r="AT522" i="2"/>
  <c r="AS520" i="2"/>
  <c r="Q524" i="2"/>
  <c r="P524" i="2"/>
  <c r="AK529" i="2"/>
  <c r="AO523" i="2"/>
  <c r="AI528" i="2"/>
  <c r="AK527" i="2"/>
  <c r="AK525" i="2"/>
  <c r="Q528" i="2"/>
  <c r="P528" i="2"/>
  <c r="AI526" i="2"/>
  <c r="AT523" i="2"/>
  <c r="AJ522" i="2"/>
  <c r="V522" i="2"/>
  <c r="AK519" i="2"/>
  <c r="AL520" i="2"/>
  <c r="AT519" i="2"/>
  <c r="R519" i="2"/>
  <c r="AL519" i="2"/>
  <c r="AM519" i="2" s="1"/>
  <c r="Q529" i="2"/>
  <c r="P529" i="2"/>
  <c r="Q525" i="2"/>
  <c r="P525" i="2"/>
  <c r="AL517" i="2"/>
  <c r="AM517" i="2" s="1"/>
  <c r="AK523" i="2"/>
  <c r="AT518" i="2"/>
  <c r="AN522" i="2"/>
  <c r="AN517" i="2"/>
  <c r="AG512" i="2"/>
  <c r="AH512" i="2"/>
  <c r="H514" i="2"/>
  <c r="O514" i="2"/>
  <c r="V510" i="2"/>
  <c r="AJ510" i="2"/>
  <c r="AK515" i="2"/>
  <c r="V513" i="2"/>
  <c r="AJ513" i="2"/>
  <c r="AA512" i="2"/>
  <c r="AA511" i="2"/>
  <c r="AH511" i="2"/>
  <c r="AI511" i="2" s="1"/>
  <c r="AA513" i="2"/>
  <c r="K511" i="2"/>
  <c r="L511" i="2"/>
  <c r="M511" i="2" s="1"/>
  <c r="AI515" i="2"/>
  <c r="Q515" i="2"/>
  <c r="P515" i="2"/>
  <c r="H511" i="2"/>
  <c r="O511" i="2"/>
  <c r="AG513" i="2"/>
  <c r="AH513" i="2"/>
  <c r="AI513" i="2" s="1"/>
  <c r="AA510" i="2"/>
  <c r="AK511" i="2"/>
  <c r="H510" i="2"/>
  <c r="O510" i="2"/>
  <c r="AG510" i="2"/>
  <c r="AH510" i="2"/>
  <c r="AI510" i="2" s="1"/>
  <c r="H512" i="2"/>
  <c r="O512" i="2"/>
  <c r="H513" i="2"/>
  <c r="O513" i="2"/>
  <c r="V514" i="2"/>
  <c r="AJ514" i="2"/>
  <c r="V512" i="2"/>
  <c r="AJ512" i="2"/>
  <c r="BD503" i="2"/>
  <c r="BB503" i="2"/>
  <c r="AK506" i="2"/>
  <c r="AJ504" i="2"/>
  <c r="V504" i="2"/>
  <c r="AO503" i="2"/>
  <c r="Q509" i="2"/>
  <c r="P509" i="2"/>
  <c r="Q507" i="2"/>
  <c r="P507" i="2"/>
  <c r="AI507" i="2"/>
  <c r="AK505" i="2"/>
  <c r="AK503" i="2"/>
  <c r="AK507" i="2"/>
  <c r="AS505" i="2"/>
  <c r="AO505" i="2"/>
  <c r="Q508" i="2"/>
  <c r="P508" i="2"/>
  <c r="AI508" i="2"/>
  <c r="AI505" i="2"/>
  <c r="AI504" i="2"/>
  <c r="AI503" i="2"/>
  <c r="AK509" i="2"/>
  <c r="R506" i="2"/>
  <c r="AS506" i="2"/>
  <c r="AK508" i="2"/>
  <c r="AS504" i="2"/>
  <c r="AM506" i="2"/>
  <c r="AM505" i="2"/>
  <c r="AN504" i="2"/>
  <c r="AM504" i="2"/>
  <c r="AM503" i="2"/>
  <c r="AT503" i="2"/>
  <c r="AY503" i="2" s="1"/>
  <c r="AX523" i="2"/>
  <c r="AW522" i="2"/>
  <c r="AP522" i="2"/>
  <c r="AQ519" i="2"/>
  <c r="AQ523" i="2"/>
  <c r="AW517" i="2"/>
  <c r="AP517" i="2"/>
  <c r="AX519" i="2"/>
  <c r="AQ503" i="2"/>
  <c r="AX503" i="2"/>
  <c r="AW505" i="2"/>
  <c r="AW504" i="2"/>
  <c r="AP504" i="2"/>
  <c r="AQ505" i="2"/>
  <c r="AK530" i="2" l="1"/>
  <c r="R531" i="2"/>
  <c r="AN531" i="2"/>
  <c r="AS531" i="2"/>
  <c r="AL531" i="2"/>
  <c r="AK532" i="2"/>
  <c r="R530" i="2"/>
  <c r="AL530" i="2"/>
  <c r="AS530" i="2"/>
  <c r="R532" i="2"/>
  <c r="AS532" i="2"/>
  <c r="AL532" i="2"/>
  <c r="R533" i="2"/>
  <c r="AS533" i="2"/>
  <c r="AN533" i="2"/>
  <c r="AL533" i="2"/>
  <c r="BC519" i="2"/>
  <c r="BB517" i="2"/>
  <c r="BD517" i="2"/>
  <c r="AR523" i="2"/>
  <c r="AR519" i="2"/>
  <c r="BD522" i="2"/>
  <c r="BB522" i="2"/>
  <c r="BC523" i="2"/>
  <c r="R524" i="2"/>
  <c r="AS524" i="2"/>
  <c r="AL524" i="2"/>
  <c r="AK520" i="2"/>
  <c r="AO517" i="2"/>
  <c r="AY517" i="2" s="1"/>
  <c r="AN518" i="2"/>
  <c r="R529" i="2"/>
  <c r="AS529" i="2"/>
  <c r="AL529" i="2"/>
  <c r="AM529" i="2" s="1"/>
  <c r="AN529" i="2"/>
  <c r="AN520" i="2"/>
  <c r="AM520" i="2"/>
  <c r="R528" i="2"/>
  <c r="AL528" i="2"/>
  <c r="AS528" i="2"/>
  <c r="AT520" i="2"/>
  <c r="R527" i="2"/>
  <c r="AN527" i="2"/>
  <c r="AL527" i="2"/>
  <c r="AS527" i="2"/>
  <c r="AK528" i="2"/>
  <c r="BF523" i="2"/>
  <c r="BE523" i="2"/>
  <c r="AO522" i="2"/>
  <c r="AK518" i="2"/>
  <c r="AK526" i="2"/>
  <c r="BE521" i="2"/>
  <c r="BF521" i="2"/>
  <c r="R525" i="2"/>
  <c r="AS525" i="2"/>
  <c r="AN525" i="2"/>
  <c r="AL525" i="2"/>
  <c r="AK522" i="2"/>
  <c r="R526" i="2"/>
  <c r="AL526" i="2"/>
  <c r="AS526" i="2"/>
  <c r="AK524" i="2"/>
  <c r="AY519" i="2"/>
  <c r="Q513" i="2"/>
  <c r="P513" i="2"/>
  <c r="P511" i="2"/>
  <c r="Q511" i="2"/>
  <c r="Q514" i="2"/>
  <c r="P514" i="2"/>
  <c r="AK514" i="2"/>
  <c r="Q512" i="2"/>
  <c r="P512" i="2"/>
  <c r="AK512" i="2"/>
  <c r="P510" i="2"/>
  <c r="Q510" i="2"/>
  <c r="R515" i="2"/>
  <c r="AN515" i="2"/>
  <c r="AS515" i="2"/>
  <c r="AL515" i="2"/>
  <c r="AK513" i="2"/>
  <c r="AK510" i="2"/>
  <c r="AI512" i="2"/>
  <c r="AR505" i="2"/>
  <c r="BD504" i="2"/>
  <c r="BB504" i="2"/>
  <c r="BD505" i="2"/>
  <c r="BB505" i="2"/>
  <c r="BC503" i="2"/>
  <c r="AR503" i="2"/>
  <c r="BE503" i="2"/>
  <c r="BF503" i="2"/>
  <c r="AT506" i="2"/>
  <c r="R508" i="2"/>
  <c r="AS508" i="2"/>
  <c r="AL508" i="2"/>
  <c r="R507" i="2"/>
  <c r="AL507" i="2"/>
  <c r="AN507" i="2"/>
  <c r="AS507" i="2"/>
  <c r="AK504" i="2"/>
  <c r="AO504" i="2"/>
  <c r="AT504" i="2"/>
  <c r="AT505" i="2"/>
  <c r="R509" i="2"/>
  <c r="AN509" i="2"/>
  <c r="AS509" i="2"/>
  <c r="AL509" i="2"/>
  <c r="AP531" i="2"/>
  <c r="AP533" i="2"/>
  <c r="AW531" i="2"/>
  <c r="AW533" i="2"/>
  <c r="AX517" i="2"/>
  <c r="AQ517" i="2"/>
  <c r="AP518" i="2"/>
  <c r="AW518" i="2"/>
  <c r="AP529" i="2"/>
  <c r="AP527" i="2"/>
  <c r="AW525" i="2"/>
  <c r="AW520" i="2"/>
  <c r="AP520" i="2"/>
  <c r="AP525" i="2"/>
  <c r="AW529" i="2"/>
  <c r="AW527" i="2"/>
  <c r="AX522" i="2"/>
  <c r="AQ522" i="2"/>
  <c r="AW515" i="2"/>
  <c r="AP515" i="2"/>
  <c r="AQ504" i="2"/>
  <c r="AP509" i="2"/>
  <c r="AP507" i="2"/>
  <c r="AX504" i="2"/>
  <c r="AW509" i="2"/>
  <c r="AW507" i="2"/>
  <c r="AX505" i="2"/>
  <c r="BD533" i="2" l="1"/>
  <c r="BB533" i="2"/>
  <c r="BD531" i="2"/>
  <c r="BB531" i="2"/>
  <c r="AT533" i="2"/>
  <c r="AT530" i="2"/>
  <c r="AM531" i="2"/>
  <c r="AM533" i="2"/>
  <c r="AN532" i="2"/>
  <c r="AM532" i="2"/>
  <c r="AN530" i="2"/>
  <c r="AM530" i="2"/>
  <c r="AT531" i="2"/>
  <c r="AO533" i="2"/>
  <c r="AT532" i="2"/>
  <c r="AO531" i="2"/>
  <c r="AR522" i="2"/>
  <c r="BD527" i="2"/>
  <c r="BB527" i="2"/>
  <c r="BD529" i="2"/>
  <c r="BB529" i="2"/>
  <c r="BD520" i="2"/>
  <c r="AY520" i="2"/>
  <c r="BC520" i="2" s="1"/>
  <c r="BB520" i="2"/>
  <c r="BD525" i="2"/>
  <c r="BB525" i="2"/>
  <c r="BD518" i="2"/>
  <c r="AY518" i="2"/>
  <c r="BB518" i="2"/>
  <c r="AR517" i="2"/>
  <c r="BC517" i="2"/>
  <c r="BE517" i="2"/>
  <c r="BF517" i="2"/>
  <c r="AT526" i="2"/>
  <c r="AM525" i="2"/>
  <c r="AT527" i="2"/>
  <c r="AY527" i="2" s="1"/>
  <c r="AT529" i="2"/>
  <c r="AN526" i="2"/>
  <c r="AM526" i="2"/>
  <c r="AO525" i="2"/>
  <c r="AM527" i="2"/>
  <c r="AT528" i="2"/>
  <c r="AO520" i="2"/>
  <c r="AN524" i="2"/>
  <c r="AM524" i="2"/>
  <c r="BE519" i="2"/>
  <c r="BF519" i="2"/>
  <c r="AT525" i="2"/>
  <c r="AY525" i="2" s="1"/>
  <c r="AO527" i="2"/>
  <c r="AN528" i="2"/>
  <c r="AM528" i="2"/>
  <c r="AO529" i="2"/>
  <c r="AO518" i="2"/>
  <c r="AT524" i="2"/>
  <c r="AY522" i="2"/>
  <c r="BD515" i="2"/>
  <c r="BB515" i="2"/>
  <c r="AO515" i="2"/>
  <c r="R514" i="2"/>
  <c r="AS514" i="2"/>
  <c r="AL514" i="2"/>
  <c r="R513" i="2"/>
  <c r="AN513" i="2"/>
  <c r="AL513" i="2"/>
  <c r="AS513" i="2"/>
  <c r="AM515" i="2"/>
  <c r="R510" i="2"/>
  <c r="AS510" i="2"/>
  <c r="AL510" i="2"/>
  <c r="R512" i="2"/>
  <c r="AS512" i="2"/>
  <c r="AL512" i="2"/>
  <c r="R511" i="2"/>
  <c r="AL511" i="2"/>
  <c r="AM511" i="2" s="1"/>
  <c r="AN511" i="2"/>
  <c r="AS511" i="2"/>
  <c r="AT515" i="2"/>
  <c r="BC505" i="2"/>
  <c r="BD507" i="2"/>
  <c r="BB507" i="2"/>
  <c r="BD509" i="2"/>
  <c r="AY509" i="2"/>
  <c r="BB509" i="2"/>
  <c r="AR504" i="2"/>
  <c r="AM509" i="2"/>
  <c r="AT507" i="2"/>
  <c r="AY507" i="2" s="1"/>
  <c r="AN508" i="2"/>
  <c r="AM508" i="2"/>
  <c r="AT509" i="2"/>
  <c r="AO507" i="2"/>
  <c r="AN506" i="2"/>
  <c r="AT508" i="2"/>
  <c r="AY505" i="2"/>
  <c r="AY504" i="2"/>
  <c r="AO509" i="2"/>
  <c r="AM507" i="2"/>
  <c r="AW532" i="2"/>
  <c r="AP532" i="2"/>
  <c r="AW530" i="2"/>
  <c r="AP530" i="2"/>
  <c r="AQ531" i="2"/>
  <c r="AX533" i="2"/>
  <c r="AX531" i="2"/>
  <c r="AQ533" i="2"/>
  <c r="AX529" i="2"/>
  <c r="AQ527" i="2"/>
  <c r="AQ518" i="2"/>
  <c r="AX518" i="2"/>
  <c r="AW526" i="2"/>
  <c r="AP526" i="2"/>
  <c r="AW528" i="2"/>
  <c r="AP528" i="2"/>
  <c r="AX527" i="2"/>
  <c r="AQ525" i="2"/>
  <c r="AW524" i="2"/>
  <c r="AP524" i="2"/>
  <c r="AX525" i="2"/>
  <c r="AQ529" i="2"/>
  <c r="AX520" i="2"/>
  <c r="AQ520" i="2"/>
  <c r="AQ515" i="2"/>
  <c r="AP513" i="2"/>
  <c r="AW511" i="2"/>
  <c r="AW513" i="2"/>
  <c r="AX515" i="2"/>
  <c r="AP511" i="2"/>
  <c r="AW508" i="2"/>
  <c r="AP508" i="2"/>
  <c r="AW506" i="2"/>
  <c r="AP506" i="2"/>
  <c r="AQ509" i="2"/>
  <c r="AX507" i="2"/>
  <c r="AQ507" i="2"/>
  <c r="AX509" i="2"/>
  <c r="AR533" i="2" l="1"/>
  <c r="BC531" i="2"/>
  <c r="BC533" i="2"/>
  <c r="AR531" i="2"/>
  <c r="BD530" i="2"/>
  <c r="BB530" i="2"/>
  <c r="BD532" i="2"/>
  <c r="BB532" i="2"/>
  <c r="AO530" i="2"/>
  <c r="AY530" i="2" s="1"/>
  <c r="AY531" i="2"/>
  <c r="AY533" i="2"/>
  <c r="AO532" i="2"/>
  <c r="AR520" i="2"/>
  <c r="AR529" i="2"/>
  <c r="BC525" i="2"/>
  <c r="BD524" i="2"/>
  <c r="BB524" i="2"/>
  <c r="AR525" i="2"/>
  <c r="BC527" i="2"/>
  <c r="BD528" i="2"/>
  <c r="BB528" i="2"/>
  <c r="BD526" i="2"/>
  <c r="BB526" i="2"/>
  <c r="AR518" i="2"/>
  <c r="AR527" i="2"/>
  <c r="BC529" i="2"/>
  <c r="BF525" i="2"/>
  <c r="BE525" i="2"/>
  <c r="BF527" i="2"/>
  <c r="BE527" i="2"/>
  <c r="BE518" i="2"/>
  <c r="BF518" i="2"/>
  <c r="BE522" i="2"/>
  <c r="BF522" i="2"/>
  <c r="BC522" i="2"/>
  <c r="BC518" i="2"/>
  <c r="AO524" i="2"/>
  <c r="AY529" i="2"/>
  <c r="AO528" i="2"/>
  <c r="AY528" i="2" s="1"/>
  <c r="AO526" i="2"/>
  <c r="AY526" i="2" s="1"/>
  <c r="BE520" i="2"/>
  <c r="BF520" i="2"/>
  <c r="BC515" i="2"/>
  <c r="BD513" i="2"/>
  <c r="BB513" i="2"/>
  <c r="BD511" i="2"/>
  <c r="BB511" i="2"/>
  <c r="AR515" i="2"/>
  <c r="AO511" i="2"/>
  <c r="AM510" i="2"/>
  <c r="AN510" i="2"/>
  <c r="AT513" i="2"/>
  <c r="AN514" i="2"/>
  <c r="AM514" i="2"/>
  <c r="AT511" i="2"/>
  <c r="AN512" i="2"/>
  <c r="AM512" i="2"/>
  <c r="AT510" i="2"/>
  <c r="AM513" i="2"/>
  <c r="AT514" i="2"/>
  <c r="AY515" i="2"/>
  <c r="AO513" i="2"/>
  <c r="AT512" i="2"/>
  <c r="BC509" i="2"/>
  <c r="AR507" i="2"/>
  <c r="BC507" i="2"/>
  <c r="AR509" i="2"/>
  <c r="BD506" i="2"/>
  <c r="BB506" i="2"/>
  <c r="BD508" i="2"/>
  <c r="BB508" i="2"/>
  <c r="BE507" i="2"/>
  <c r="BF507" i="2"/>
  <c r="BE509" i="2"/>
  <c r="BF509" i="2"/>
  <c r="BE505" i="2"/>
  <c r="BF505" i="2"/>
  <c r="BE504" i="2"/>
  <c r="BF504" i="2"/>
  <c r="BC504" i="2"/>
  <c r="AO506" i="2"/>
  <c r="AY506" i="2" s="1"/>
  <c r="AO508" i="2"/>
  <c r="AX530" i="2"/>
  <c r="AQ530" i="2"/>
  <c r="AX532" i="2"/>
  <c r="AQ532" i="2"/>
  <c r="AX528" i="2"/>
  <c r="AQ528" i="2"/>
  <c r="AX526" i="2"/>
  <c r="AQ526" i="2"/>
  <c r="AX524" i="2"/>
  <c r="AQ524" i="2"/>
  <c r="AW510" i="2"/>
  <c r="AP510" i="2"/>
  <c r="AW512" i="2"/>
  <c r="AP512" i="2"/>
  <c r="AQ511" i="2"/>
  <c r="AW514" i="2"/>
  <c r="AP514" i="2"/>
  <c r="AQ513" i="2"/>
  <c r="AX511" i="2"/>
  <c r="AX513" i="2"/>
  <c r="AX506" i="2"/>
  <c r="AQ506" i="2"/>
  <c r="AX508" i="2"/>
  <c r="AQ508" i="2"/>
  <c r="AR532" i="2" l="1"/>
  <c r="AR530" i="2"/>
  <c r="BF530" i="2"/>
  <c r="BE530" i="2"/>
  <c r="BC530" i="2"/>
  <c r="BF533" i="2"/>
  <c r="BE533" i="2"/>
  <c r="AY532" i="2"/>
  <c r="BF531" i="2"/>
  <c r="BE531" i="2"/>
  <c r="AR524" i="2"/>
  <c r="AR526" i="2"/>
  <c r="AR528" i="2"/>
  <c r="BF526" i="2"/>
  <c r="BE526" i="2"/>
  <c r="BC526" i="2"/>
  <c r="BF528" i="2"/>
  <c r="BE528" i="2"/>
  <c r="BC528" i="2"/>
  <c r="BF529" i="2"/>
  <c r="BE529" i="2"/>
  <c r="AY524" i="2"/>
  <c r="BC513" i="2"/>
  <c r="BC511" i="2"/>
  <c r="AR513" i="2"/>
  <c r="BD514" i="2"/>
  <c r="AY514" i="2"/>
  <c r="BB514" i="2"/>
  <c r="AR511" i="2"/>
  <c r="BD512" i="2"/>
  <c r="BB512" i="2"/>
  <c r="BD510" i="2"/>
  <c r="BB510" i="2"/>
  <c r="BF515" i="2"/>
  <c r="BE515" i="2"/>
  <c r="AO514" i="2"/>
  <c r="AY511" i="2"/>
  <c r="AY513" i="2"/>
  <c r="AO512" i="2"/>
  <c r="AO510" i="2"/>
  <c r="AR508" i="2"/>
  <c r="AR506" i="2"/>
  <c r="BE506" i="2"/>
  <c r="BF506" i="2"/>
  <c r="BC506" i="2"/>
  <c r="AY508" i="2"/>
  <c r="AX514" i="2"/>
  <c r="AQ514" i="2"/>
  <c r="AX510" i="2"/>
  <c r="AQ510" i="2"/>
  <c r="AX512" i="2"/>
  <c r="AQ512" i="2"/>
  <c r="BF532" i="2" l="1"/>
  <c r="BE532" i="2"/>
  <c r="BC532" i="2"/>
  <c r="BF524" i="2"/>
  <c r="BE524" i="2"/>
  <c r="BC524" i="2"/>
  <c r="AR512" i="2"/>
  <c r="AR510" i="2"/>
  <c r="AR514" i="2"/>
  <c r="BF511" i="2"/>
  <c r="BE511" i="2"/>
  <c r="AY510" i="2"/>
  <c r="AY512" i="2"/>
  <c r="BF514" i="2"/>
  <c r="BE514" i="2"/>
  <c r="BF513" i="2"/>
  <c r="BE513" i="2"/>
  <c r="BC514" i="2"/>
  <c r="BE508" i="2"/>
  <c r="BF508" i="2"/>
  <c r="BC508" i="2"/>
  <c r="BF512" i="2" l="1"/>
  <c r="BE512" i="2"/>
  <c r="BC512" i="2"/>
  <c r="BF510" i="2"/>
  <c r="BE510" i="2"/>
  <c r="BC510" i="2"/>
  <c r="S501" i="6" l="1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B501" i="6"/>
  <c r="A501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500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499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498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497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496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495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493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492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491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490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489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488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487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486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485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484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483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482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481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480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479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478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477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475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474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473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472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471" i="6"/>
  <c r="BA501" i="2"/>
  <c r="AZ501" i="2"/>
  <c r="AV501" i="2"/>
  <c r="AD501" i="2"/>
  <c r="X501" i="2"/>
  <c r="S501" i="2"/>
  <c r="J501" i="2"/>
  <c r="E501" i="2"/>
  <c r="D501" i="2"/>
  <c r="C501" i="2"/>
  <c r="B501" i="2"/>
  <c r="A501" i="2"/>
  <c r="BA500" i="2"/>
  <c r="AZ500" i="2"/>
  <c r="AV500" i="2"/>
  <c r="AE500" i="2"/>
  <c r="AD500" i="2"/>
  <c r="AF500" i="2" s="1"/>
  <c r="AG500" i="2" s="1"/>
  <c r="X500" i="2"/>
  <c r="Z500" i="2" s="1"/>
  <c r="T500" i="2"/>
  <c r="S500" i="2"/>
  <c r="K500" i="2"/>
  <c r="J500" i="2"/>
  <c r="L500" i="2" s="1"/>
  <c r="M500" i="2" s="1"/>
  <c r="E500" i="2"/>
  <c r="G500" i="2" s="1"/>
  <c r="H500" i="2" s="1"/>
  <c r="D500" i="2"/>
  <c r="C500" i="2"/>
  <c r="B500" i="2"/>
  <c r="A500" i="2"/>
  <c r="BA499" i="2"/>
  <c r="AZ499" i="2"/>
  <c r="AV499" i="2"/>
  <c r="AD499" i="2"/>
  <c r="AF499" i="2" s="1"/>
  <c r="Y499" i="2"/>
  <c r="X499" i="2"/>
  <c r="Z499" i="2" s="1"/>
  <c r="S499" i="2"/>
  <c r="U499" i="2" s="1"/>
  <c r="J499" i="2"/>
  <c r="L499" i="2" s="1"/>
  <c r="M499" i="2" s="1"/>
  <c r="F499" i="2"/>
  <c r="E499" i="2"/>
  <c r="G499" i="2" s="1"/>
  <c r="H499" i="2" s="1"/>
  <c r="D499" i="2"/>
  <c r="C499" i="2"/>
  <c r="B499" i="2"/>
  <c r="A499" i="2"/>
  <c r="BA498" i="2"/>
  <c r="AZ498" i="2"/>
  <c r="AV498" i="2"/>
  <c r="AD498" i="2"/>
  <c r="AF498" i="2" s="1"/>
  <c r="AG498" i="2" s="1"/>
  <c r="X498" i="2"/>
  <c r="Z498" i="2" s="1"/>
  <c r="S498" i="2"/>
  <c r="U498" i="2" s="1"/>
  <c r="J498" i="2"/>
  <c r="L498" i="2" s="1"/>
  <c r="M498" i="2" s="1"/>
  <c r="E498" i="2"/>
  <c r="G498" i="2" s="1"/>
  <c r="H498" i="2" s="1"/>
  <c r="D498" i="2"/>
  <c r="C498" i="2"/>
  <c r="B498" i="2"/>
  <c r="A498" i="2"/>
  <c r="BA497" i="2"/>
  <c r="AZ497" i="2"/>
  <c r="AV497" i="2"/>
  <c r="AE497" i="2"/>
  <c r="AD497" i="2"/>
  <c r="AF497" i="2" s="1"/>
  <c r="X497" i="2"/>
  <c r="Z497" i="2" s="1"/>
  <c r="T497" i="2"/>
  <c r="S497" i="2"/>
  <c r="U497" i="2" s="1"/>
  <c r="K497" i="2"/>
  <c r="J497" i="2"/>
  <c r="L497" i="2" s="1"/>
  <c r="M497" i="2" s="1"/>
  <c r="E497" i="2"/>
  <c r="G497" i="2" s="1"/>
  <c r="H497" i="2" s="1"/>
  <c r="D497" i="2"/>
  <c r="C497" i="2"/>
  <c r="B497" i="2"/>
  <c r="A497" i="2"/>
  <c r="BA496" i="2"/>
  <c r="AZ496" i="2"/>
  <c r="AV496" i="2"/>
  <c r="AD496" i="2"/>
  <c r="AF496" i="2" s="1"/>
  <c r="AG496" i="2" s="1"/>
  <c r="X496" i="2"/>
  <c r="Z496" i="2" s="1"/>
  <c r="S496" i="2"/>
  <c r="J496" i="2"/>
  <c r="L496" i="2" s="1"/>
  <c r="M496" i="2" s="1"/>
  <c r="E496" i="2"/>
  <c r="G496" i="2" s="1"/>
  <c r="H496" i="2" s="1"/>
  <c r="D496" i="2"/>
  <c r="C496" i="2"/>
  <c r="B496" i="2"/>
  <c r="A496" i="2"/>
  <c r="BA495" i="2"/>
  <c r="AZ495" i="2"/>
  <c r="AV495" i="2"/>
  <c r="AD495" i="2"/>
  <c r="AF495" i="2" s="1"/>
  <c r="Y495" i="2"/>
  <c r="X495" i="2"/>
  <c r="Z495" i="2" s="1"/>
  <c r="S495" i="2"/>
  <c r="U495" i="2" s="1"/>
  <c r="J495" i="2"/>
  <c r="L495" i="2" s="1"/>
  <c r="M495" i="2" s="1"/>
  <c r="F495" i="2"/>
  <c r="E495" i="2"/>
  <c r="G495" i="2" s="1"/>
  <c r="H495" i="2" s="1"/>
  <c r="D495" i="2"/>
  <c r="C495" i="2"/>
  <c r="B495" i="2"/>
  <c r="A495" i="2"/>
  <c r="BA493" i="2"/>
  <c r="AZ493" i="2"/>
  <c r="AV493" i="2"/>
  <c r="AD493" i="2"/>
  <c r="X493" i="2"/>
  <c r="S493" i="2"/>
  <c r="J493" i="2"/>
  <c r="E493" i="2"/>
  <c r="C493" i="2"/>
  <c r="D493" i="2" s="1"/>
  <c r="B493" i="2"/>
  <c r="A493" i="2"/>
  <c r="BA492" i="2"/>
  <c r="AZ492" i="2"/>
  <c r="AV492" i="2"/>
  <c r="AD492" i="2"/>
  <c r="X492" i="2"/>
  <c r="S492" i="2"/>
  <c r="J492" i="2"/>
  <c r="E492" i="2"/>
  <c r="C492" i="2"/>
  <c r="D492" i="2" s="1"/>
  <c r="B492" i="2"/>
  <c r="A492" i="2"/>
  <c r="BA491" i="2"/>
  <c r="AZ491" i="2"/>
  <c r="AV491" i="2"/>
  <c r="AD491" i="2"/>
  <c r="X491" i="2"/>
  <c r="S491" i="2"/>
  <c r="E491" i="2"/>
  <c r="F491" i="2" s="1"/>
  <c r="C491" i="2"/>
  <c r="D491" i="2" s="1"/>
  <c r="B491" i="2"/>
  <c r="A491" i="2"/>
  <c r="BA490" i="2"/>
  <c r="AZ490" i="2"/>
  <c r="AV490" i="2"/>
  <c r="AD490" i="2"/>
  <c r="AE490" i="2" s="1"/>
  <c r="Z490" i="2"/>
  <c r="X490" i="2"/>
  <c r="Y490" i="2" s="1"/>
  <c r="S490" i="2"/>
  <c r="T490" i="2" s="1"/>
  <c r="J490" i="2"/>
  <c r="K490" i="2" s="1"/>
  <c r="G490" i="2"/>
  <c r="H490" i="2" s="1"/>
  <c r="E490" i="2"/>
  <c r="F490" i="2" s="1"/>
  <c r="C490" i="2"/>
  <c r="D490" i="2" s="1"/>
  <c r="B490" i="2"/>
  <c r="A490" i="2"/>
  <c r="BA489" i="2"/>
  <c r="AZ489" i="2"/>
  <c r="AV489" i="2"/>
  <c r="AD489" i="2"/>
  <c r="AE489" i="2" s="1"/>
  <c r="Z489" i="2"/>
  <c r="X489" i="2"/>
  <c r="Y489" i="2" s="1"/>
  <c r="S489" i="2"/>
  <c r="T489" i="2" s="1"/>
  <c r="J489" i="2"/>
  <c r="K489" i="2" s="1"/>
  <c r="G489" i="2"/>
  <c r="H489" i="2" s="1"/>
  <c r="E489" i="2"/>
  <c r="F489" i="2" s="1"/>
  <c r="C489" i="2"/>
  <c r="D489" i="2" s="1"/>
  <c r="B489" i="2"/>
  <c r="A489" i="2"/>
  <c r="BA488" i="2"/>
  <c r="AZ488" i="2"/>
  <c r="AV488" i="2"/>
  <c r="AF488" i="2"/>
  <c r="AG488" i="2" s="1"/>
  <c r="AD488" i="2"/>
  <c r="AE488" i="2" s="1"/>
  <c r="X488" i="2"/>
  <c r="Y488" i="2" s="1"/>
  <c r="S488" i="2"/>
  <c r="T488" i="2" s="1"/>
  <c r="E488" i="2"/>
  <c r="F488" i="2" s="1"/>
  <c r="C488" i="2"/>
  <c r="D488" i="2" s="1"/>
  <c r="B488" i="2"/>
  <c r="A488" i="2"/>
  <c r="BA487" i="2"/>
  <c r="AZ487" i="2"/>
  <c r="AV487" i="2"/>
  <c r="AF487" i="2"/>
  <c r="AG487" i="2" s="1"/>
  <c r="AD487" i="2"/>
  <c r="AE487" i="2" s="1"/>
  <c r="X487" i="2"/>
  <c r="U487" i="2"/>
  <c r="AJ487" i="2" s="1"/>
  <c r="S487" i="2"/>
  <c r="T487" i="2" s="1"/>
  <c r="J487" i="2"/>
  <c r="E487" i="2"/>
  <c r="F487" i="2" s="1"/>
  <c r="D487" i="2"/>
  <c r="C487" i="2"/>
  <c r="B487" i="2"/>
  <c r="A487" i="2"/>
  <c r="BA486" i="2"/>
  <c r="AZ486" i="2"/>
  <c r="AV486" i="2"/>
  <c r="AG486" i="2"/>
  <c r="AF486" i="2"/>
  <c r="AD486" i="2"/>
  <c r="AE486" i="2" s="1"/>
  <c r="Z486" i="2"/>
  <c r="X486" i="2"/>
  <c r="Y486" i="2" s="1"/>
  <c r="S486" i="2"/>
  <c r="G486" i="2"/>
  <c r="E486" i="2"/>
  <c r="F486" i="2" s="1"/>
  <c r="C486" i="2"/>
  <c r="J486" i="2" s="1"/>
  <c r="B486" i="2"/>
  <c r="A486" i="2"/>
  <c r="BA485" i="2"/>
  <c r="AZ485" i="2"/>
  <c r="AV485" i="2"/>
  <c r="AD485" i="2"/>
  <c r="AF485" i="2" s="1"/>
  <c r="X485" i="2"/>
  <c r="Z485" i="2" s="1"/>
  <c r="S485" i="2"/>
  <c r="U485" i="2" s="1"/>
  <c r="J485" i="2"/>
  <c r="L485" i="2" s="1"/>
  <c r="M485" i="2" s="1"/>
  <c r="E485" i="2"/>
  <c r="G485" i="2" s="1"/>
  <c r="C485" i="2"/>
  <c r="D485" i="2" s="1"/>
  <c r="B485" i="2"/>
  <c r="A485" i="2"/>
  <c r="BA484" i="2"/>
  <c r="AZ484" i="2"/>
  <c r="AV484" i="2"/>
  <c r="AD484" i="2"/>
  <c r="AF484" i="2" s="1"/>
  <c r="X484" i="2"/>
  <c r="Z484" i="2" s="1"/>
  <c r="S484" i="2"/>
  <c r="J484" i="2"/>
  <c r="L484" i="2" s="1"/>
  <c r="M484" i="2" s="1"/>
  <c r="E484" i="2"/>
  <c r="G484" i="2" s="1"/>
  <c r="C484" i="2"/>
  <c r="D484" i="2" s="1"/>
  <c r="B484" i="2"/>
  <c r="A484" i="2"/>
  <c r="BA483" i="2"/>
  <c r="AZ483" i="2"/>
  <c r="AV483" i="2"/>
  <c r="AD483" i="2"/>
  <c r="AF483" i="2" s="1"/>
  <c r="X483" i="2"/>
  <c r="Z483" i="2" s="1"/>
  <c r="S483" i="2"/>
  <c r="U483" i="2" s="1"/>
  <c r="J483" i="2"/>
  <c r="L483" i="2" s="1"/>
  <c r="M483" i="2" s="1"/>
  <c r="E483" i="2"/>
  <c r="G483" i="2" s="1"/>
  <c r="C483" i="2"/>
  <c r="D483" i="2" s="1"/>
  <c r="B483" i="2"/>
  <c r="A483" i="2"/>
  <c r="BA482" i="2"/>
  <c r="AZ482" i="2"/>
  <c r="AV482" i="2"/>
  <c r="AD482" i="2"/>
  <c r="AF482" i="2" s="1"/>
  <c r="X482" i="2"/>
  <c r="Z482" i="2" s="1"/>
  <c r="S482" i="2"/>
  <c r="J482" i="2"/>
  <c r="L482" i="2" s="1"/>
  <c r="M482" i="2" s="1"/>
  <c r="E482" i="2"/>
  <c r="G482" i="2" s="1"/>
  <c r="C482" i="2"/>
  <c r="D482" i="2" s="1"/>
  <c r="B482" i="2"/>
  <c r="A482" i="2"/>
  <c r="BA481" i="2"/>
  <c r="AZ481" i="2"/>
  <c r="AV481" i="2"/>
  <c r="AD481" i="2"/>
  <c r="AF481" i="2" s="1"/>
  <c r="X481" i="2"/>
  <c r="Z481" i="2" s="1"/>
  <c r="S481" i="2"/>
  <c r="U481" i="2" s="1"/>
  <c r="J481" i="2"/>
  <c r="L481" i="2" s="1"/>
  <c r="M481" i="2" s="1"/>
  <c r="E481" i="2"/>
  <c r="G481" i="2" s="1"/>
  <c r="C481" i="2"/>
  <c r="D481" i="2" s="1"/>
  <c r="B481" i="2"/>
  <c r="A481" i="2"/>
  <c r="BA480" i="2"/>
  <c r="AZ480" i="2"/>
  <c r="AV480" i="2"/>
  <c r="AD480" i="2"/>
  <c r="AF480" i="2" s="1"/>
  <c r="X480" i="2"/>
  <c r="Z480" i="2" s="1"/>
  <c r="S480" i="2"/>
  <c r="J480" i="2"/>
  <c r="L480" i="2" s="1"/>
  <c r="M480" i="2" s="1"/>
  <c r="E480" i="2"/>
  <c r="G480" i="2" s="1"/>
  <c r="C480" i="2"/>
  <c r="D480" i="2" s="1"/>
  <c r="B480" i="2"/>
  <c r="A480" i="2"/>
  <c r="BA479" i="2"/>
  <c r="AZ479" i="2"/>
  <c r="AV479" i="2"/>
  <c r="AD479" i="2"/>
  <c r="AF479" i="2" s="1"/>
  <c r="X479" i="2"/>
  <c r="Z479" i="2" s="1"/>
  <c r="S479" i="2"/>
  <c r="U479" i="2" s="1"/>
  <c r="J479" i="2"/>
  <c r="L479" i="2" s="1"/>
  <c r="M479" i="2" s="1"/>
  <c r="E479" i="2"/>
  <c r="G479" i="2" s="1"/>
  <c r="C479" i="2"/>
  <c r="D479" i="2" s="1"/>
  <c r="B479" i="2"/>
  <c r="A479" i="2"/>
  <c r="BA478" i="2"/>
  <c r="AZ478" i="2"/>
  <c r="AV478" i="2"/>
  <c r="AD478" i="2"/>
  <c r="AF478" i="2" s="1"/>
  <c r="X478" i="2"/>
  <c r="Z478" i="2" s="1"/>
  <c r="S478" i="2"/>
  <c r="J478" i="2"/>
  <c r="L478" i="2" s="1"/>
  <c r="M478" i="2" s="1"/>
  <c r="E478" i="2"/>
  <c r="G478" i="2" s="1"/>
  <c r="C478" i="2"/>
  <c r="D478" i="2" s="1"/>
  <c r="B478" i="2"/>
  <c r="A478" i="2"/>
  <c r="BA477" i="2"/>
  <c r="AZ477" i="2"/>
  <c r="AV477" i="2"/>
  <c r="AG477" i="2"/>
  <c r="AD477" i="2"/>
  <c r="AF477" i="2" s="1"/>
  <c r="X477" i="2"/>
  <c r="Z477" i="2" s="1"/>
  <c r="V477" i="2"/>
  <c r="AK477" i="2" s="1"/>
  <c r="S477" i="2"/>
  <c r="U477" i="2" s="1"/>
  <c r="AJ477" i="2" s="1"/>
  <c r="J477" i="2"/>
  <c r="L477" i="2" s="1"/>
  <c r="M477" i="2" s="1"/>
  <c r="E477" i="2"/>
  <c r="G477" i="2" s="1"/>
  <c r="O477" i="2" s="1"/>
  <c r="D477" i="2"/>
  <c r="C477" i="2"/>
  <c r="B477" i="2"/>
  <c r="A477" i="2"/>
  <c r="BA475" i="2"/>
  <c r="AZ475" i="2"/>
  <c r="AV475" i="2"/>
  <c r="AG475" i="2"/>
  <c r="AD475" i="2"/>
  <c r="AF475" i="2" s="1"/>
  <c r="X475" i="2"/>
  <c r="Z475" i="2" s="1"/>
  <c r="V475" i="2"/>
  <c r="AK475" i="2" s="1"/>
  <c r="S475" i="2"/>
  <c r="U475" i="2" s="1"/>
  <c r="AJ475" i="2" s="1"/>
  <c r="J475" i="2"/>
  <c r="L475" i="2" s="1"/>
  <c r="M475" i="2" s="1"/>
  <c r="E475" i="2"/>
  <c r="G475" i="2" s="1"/>
  <c r="O475" i="2" s="1"/>
  <c r="D475" i="2"/>
  <c r="C475" i="2"/>
  <c r="B475" i="2"/>
  <c r="A475" i="2"/>
  <c r="BA474" i="2"/>
  <c r="AZ474" i="2"/>
  <c r="AV474" i="2"/>
  <c r="AG474" i="2"/>
  <c r="AD474" i="2"/>
  <c r="AF474" i="2" s="1"/>
  <c r="X474" i="2"/>
  <c r="Z474" i="2" s="1"/>
  <c r="S474" i="2"/>
  <c r="J474" i="2"/>
  <c r="L474" i="2" s="1"/>
  <c r="M474" i="2" s="1"/>
  <c r="E474" i="2"/>
  <c r="G474" i="2" s="1"/>
  <c r="O474" i="2" s="1"/>
  <c r="D474" i="2"/>
  <c r="C474" i="2"/>
  <c r="B474" i="2"/>
  <c r="A474" i="2"/>
  <c r="BA473" i="2"/>
  <c r="AZ473" i="2"/>
  <c r="AV473" i="2"/>
  <c r="AG473" i="2"/>
  <c r="AD473" i="2"/>
  <c r="AF473" i="2" s="1"/>
  <c r="X473" i="2"/>
  <c r="Z473" i="2" s="1"/>
  <c r="V473" i="2"/>
  <c r="AK473" i="2" s="1"/>
  <c r="S473" i="2"/>
  <c r="U473" i="2" s="1"/>
  <c r="AJ473" i="2" s="1"/>
  <c r="J473" i="2"/>
  <c r="L473" i="2" s="1"/>
  <c r="M473" i="2" s="1"/>
  <c r="E473" i="2"/>
  <c r="G473" i="2" s="1"/>
  <c r="O473" i="2" s="1"/>
  <c r="D473" i="2"/>
  <c r="C473" i="2"/>
  <c r="B473" i="2"/>
  <c r="A473" i="2"/>
  <c r="BA472" i="2"/>
  <c r="AZ472" i="2"/>
  <c r="AV472" i="2"/>
  <c r="AG472" i="2"/>
  <c r="AD472" i="2"/>
  <c r="AF472" i="2" s="1"/>
  <c r="X472" i="2"/>
  <c r="Z472" i="2" s="1"/>
  <c r="S472" i="2"/>
  <c r="J472" i="2"/>
  <c r="L472" i="2" s="1"/>
  <c r="M472" i="2" s="1"/>
  <c r="E472" i="2"/>
  <c r="G472" i="2" s="1"/>
  <c r="O472" i="2" s="1"/>
  <c r="D472" i="2"/>
  <c r="C472" i="2"/>
  <c r="B472" i="2"/>
  <c r="A472" i="2"/>
  <c r="BA471" i="2"/>
  <c r="AZ471" i="2"/>
  <c r="AV471" i="2"/>
  <c r="AD471" i="2"/>
  <c r="X471" i="2"/>
  <c r="S471" i="2"/>
  <c r="J471" i="2"/>
  <c r="E471" i="2"/>
  <c r="D471" i="2"/>
  <c r="C471" i="2"/>
  <c r="B471" i="2"/>
  <c r="A471" i="2"/>
  <c r="K499" i="2" l="1"/>
  <c r="T499" i="2"/>
  <c r="AE499" i="2"/>
  <c r="U500" i="2"/>
  <c r="K501" i="2"/>
  <c r="L501" i="2"/>
  <c r="M501" i="2" s="1"/>
  <c r="AE501" i="2"/>
  <c r="AF501" i="2"/>
  <c r="O496" i="2"/>
  <c r="AA496" i="2"/>
  <c r="AH496" i="2"/>
  <c r="V498" i="2"/>
  <c r="AJ498" i="2"/>
  <c r="O500" i="2"/>
  <c r="AA500" i="2"/>
  <c r="AH500" i="2"/>
  <c r="T501" i="2"/>
  <c r="U501" i="2"/>
  <c r="V495" i="2"/>
  <c r="AJ495" i="2"/>
  <c r="AG495" i="2"/>
  <c r="F496" i="2"/>
  <c r="Y496" i="2"/>
  <c r="O497" i="2"/>
  <c r="AA497" i="2"/>
  <c r="AH497" i="2"/>
  <c r="K498" i="2"/>
  <c r="T498" i="2"/>
  <c r="AE498" i="2"/>
  <c r="V499" i="2"/>
  <c r="AJ499" i="2"/>
  <c r="AG499" i="2"/>
  <c r="F500" i="2"/>
  <c r="Y500" i="2"/>
  <c r="G501" i="2"/>
  <c r="F501" i="2"/>
  <c r="Z501" i="2"/>
  <c r="Y501" i="2"/>
  <c r="K495" i="2"/>
  <c r="T495" i="2"/>
  <c r="AE495" i="2"/>
  <c r="U496" i="2"/>
  <c r="F497" i="2"/>
  <c r="Y497" i="2"/>
  <c r="O498" i="2"/>
  <c r="AA498" i="2"/>
  <c r="AH498" i="2"/>
  <c r="O495" i="2"/>
  <c r="AA495" i="2"/>
  <c r="AH495" i="2"/>
  <c r="K496" i="2"/>
  <c r="T496" i="2"/>
  <c r="AE496" i="2"/>
  <c r="V497" i="2"/>
  <c r="AJ497" i="2"/>
  <c r="AG497" i="2"/>
  <c r="F498" i="2"/>
  <c r="Y498" i="2"/>
  <c r="O499" i="2"/>
  <c r="AA499" i="2"/>
  <c r="AH499" i="2"/>
  <c r="AI499" i="2" s="1"/>
  <c r="O486" i="2"/>
  <c r="H486" i="2"/>
  <c r="AA486" i="2"/>
  <c r="K487" i="2"/>
  <c r="L487" i="2"/>
  <c r="M487" i="2" s="1"/>
  <c r="Y487" i="2"/>
  <c r="Z487" i="2"/>
  <c r="K486" i="2"/>
  <c r="L486" i="2"/>
  <c r="M486" i="2" s="1"/>
  <c r="T486" i="2"/>
  <c r="U486" i="2"/>
  <c r="AH486" i="2"/>
  <c r="AA490" i="2"/>
  <c r="G492" i="2"/>
  <c r="F492" i="2"/>
  <c r="Z492" i="2"/>
  <c r="Y492" i="2"/>
  <c r="AH488" i="2"/>
  <c r="L489" i="2"/>
  <c r="M489" i="2" s="1"/>
  <c r="U489" i="2"/>
  <c r="AF489" i="2"/>
  <c r="G491" i="2"/>
  <c r="U491" i="2"/>
  <c r="U492" i="2" s="1"/>
  <c r="T491" i="2"/>
  <c r="L492" i="2"/>
  <c r="M492" i="2" s="1"/>
  <c r="K492" i="2"/>
  <c r="AF492" i="2"/>
  <c r="AE492" i="2"/>
  <c r="U493" i="2"/>
  <c r="T493" i="2"/>
  <c r="D486" i="2"/>
  <c r="G487" i="2"/>
  <c r="G488" i="2"/>
  <c r="Z488" i="2"/>
  <c r="O489" i="2"/>
  <c r="L490" i="2"/>
  <c r="M490" i="2" s="1"/>
  <c r="U490" i="2"/>
  <c r="AF490" i="2"/>
  <c r="J491" i="2"/>
  <c r="Z491" i="2"/>
  <c r="Y491" i="2"/>
  <c r="G493" i="2"/>
  <c r="F493" i="2"/>
  <c r="Z493" i="2"/>
  <c r="Y493" i="2"/>
  <c r="V487" i="2"/>
  <c r="J488" i="2"/>
  <c r="AA489" i="2"/>
  <c r="O490" i="2"/>
  <c r="AF491" i="2"/>
  <c r="AE491" i="2"/>
  <c r="T492" i="2"/>
  <c r="L493" i="2"/>
  <c r="M493" i="2" s="1"/>
  <c r="K493" i="2"/>
  <c r="AF493" i="2"/>
  <c r="AE493" i="2"/>
  <c r="AA482" i="2"/>
  <c r="H483" i="2"/>
  <c r="O483" i="2"/>
  <c r="AG483" i="2"/>
  <c r="AH483" i="2"/>
  <c r="AI483" i="2" s="1"/>
  <c r="V485" i="2"/>
  <c r="AJ485" i="2"/>
  <c r="H482" i="2"/>
  <c r="O482" i="2"/>
  <c r="AG482" i="2"/>
  <c r="AH482" i="2"/>
  <c r="AI482" i="2" s="1"/>
  <c r="U484" i="2"/>
  <c r="AA485" i="2"/>
  <c r="V483" i="2"/>
  <c r="AJ483" i="2"/>
  <c r="AA484" i="2"/>
  <c r="H485" i="2"/>
  <c r="O485" i="2"/>
  <c r="AG485" i="2"/>
  <c r="AH485" i="2"/>
  <c r="AI485" i="2" s="1"/>
  <c r="U482" i="2"/>
  <c r="AA483" i="2"/>
  <c r="H484" i="2"/>
  <c r="O484" i="2"/>
  <c r="AG484" i="2"/>
  <c r="AH484" i="2"/>
  <c r="AI484" i="2" s="1"/>
  <c r="F482" i="2"/>
  <c r="K482" i="2"/>
  <c r="T482" i="2"/>
  <c r="Y482" i="2"/>
  <c r="AE482" i="2"/>
  <c r="F483" i="2"/>
  <c r="K483" i="2"/>
  <c r="T483" i="2"/>
  <c r="Y483" i="2"/>
  <c r="AE483" i="2"/>
  <c r="F484" i="2"/>
  <c r="K484" i="2"/>
  <c r="T484" i="2"/>
  <c r="Y484" i="2"/>
  <c r="AE484" i="2"/>
  <c r="F485" i="2"/>
  <c r="K485" i="2"/>
  <c r="T485" i="2"/>
  <c r="Y485" i="2"/>
  <c r="AE485" i="2"/>
  <c r="AA478" i="2"/>
  <c r="H479" i="2"/>
  <c r="O479" i="2"/>
  <c r="AG479" i="2"/>
  <c r="AH479" i="2"/>
  <c r="AI479" i="2" s="1"/>
  <c r="V481" i="2"/>
  <c r="AJ481" i="2"/>
  <c r="H478" i="2"/>
  <c r="O478" i="2"/>
  <c r="AG478" i="2"/>
  <c r="AH478" i="2"/>
  <c r="AI478" i="2" s="1"/>
  <c r="U480" i="2"/>
  <c r="AA481" i="2"/>
  <c r="V479" i="2"/>
  <c r="AJ479" i="2"/>
  <c r="AA480" i="2"/>
  <c r="H481" i="2"/>
  <c r="O481" i="2"/>
  <c r="AG481" i="2"/>
  <c r="AH481" i="2"/>
  <c r="U478" i="2"/>
  <c r="AA479" i="2"/>
  <c r="H480" i="2"/>
  <c r="O480" i="2"/>
  <c r="AG480" i="2"/>
  <c r="AH480" i="2"/>
  <c r="F478" i="2"/>
  <c r="K478" i="2"/>
  <c r="T478" i="2"/>
  <c r="Y478" i="2"/>
  <c r="AE478" i="2"/>
  <c r="F479" i="2"/>
  <c r="K479" i="2"/>
  <c r="T479" i="2"/>
  <c r="Y479" i="2"/>
  <c r="AE479" i="2"/>
  <c r="F480" i="2"/>
  <c r="K480" i="2"/>
  <c r="T480" i="2"/>
  <c r="Y480" i="2"/>
  <c r="AE480" i="2"/>
  <c r="F481" i="2"/>
  <c r="K481" i="2"/>
  <c r="T481" i="2"/>
  <c r="Y481" i="2"/>
  <c r="AE481" i="2"/>
  <c r="AS472" i="2"/>
  <c r="AS473" i="2"/>
  <c r="AS474" i="2"/>
  <c r="G471" i="2"/>
  <c r="F471" i="2"/>
  <c r="L471" i="2"/>
  <c r="M471" i="2" s="1"/>
  <c r="K471" i="2"/>
  <c r="U471" i="2"/>
  <c r="T471" i="2"/>
  <c r="AF471" i="2"/>
  <c r="AE471" i="2"/>
  <c r="Q472" i="2"/>
  <c r="R472" i="2" s="1"/>
  <c r="P472" i="2"/>
  <c r="AA472" i="2"/>
  <c r="Q473" i="2"/>
  <c r="R473" i="2" s="1"/>
  <c r="P473" i="2"/>
  <c r="AA473" i="2"/>
  <c r="Q474" i="2"/>
  <c r="R474" i="2" s="1"/>
  <c r="P474" i="2"/>
  <c r="AA474" i="2"/>
  <c r="Q475" i="2"/>
  <c r="R475" i="2" s="1"/>
  <c r="P475" i="2"/>
  <c r="AA475" i="2"/>
  <c r="Q477" i="2"/>
  <c r="R477" i="2" s="1"/>
  <c r="P477" i="2"/>
  <c r="AA477" i="2"/>
  <c r="H472" i="2"/>
  <c r="U472" i="2"/>
  <c r="AL472" i="2"/>
  <c r="AH472" i="2"/>
  <c r="AI472" i="2" s="1"/>
  <c r="H473" i="2"/>
  <c r="AN473" i="2"/>
  <c r="AH473" i="2"/>
  <c r="AI473" i="2" s="1"/>
  <c r="H474" i="2"/>
  <c r="U474" i="2"/>
  <c r="AL474" i="2"/>
  <c r="AH474" i="2"/>
  <c r="AI474" i="2" s="1"/>
  <c r="H475" i="2"/>
  <c r="AH475" i="2"/>
  <c r="AI475" i="2" s="1"/>
  <c r="H477" i="2"/>
  <c r="AN477" i="2"/>
  <c r="AH477" i="2"/>
  <c r="AI477" i="2" s="1"/>
  <c r="Z471" i="2"/>
  <c r="Y471" i="2"/>
  <c r="F472" i="2"/>
  <c r="K472" i="2"/>
  <c r="T472" i="2"/>
  <c r="Y472" i="2"/>
  <c r="AE472" i="2"/>
  <c r="F473" i="2"/>
  <c r="K473" i="2"/>
  <c r="T473" i="2"/>
  <c r="Y473" i="2"/>
  <c r="AE473" i="2"/>
  <c r="F474" i="2"/>
  <c r="K474" i="2"/>
  <c r="T474" i="2"/>
  <c r="Y474" i="2"/>
  <c r="AE474" i="2"/>
  <c r="F475" i="2"/>
  <c r="K475" i="2"/>
  <c r="T475" i="2"/>
  <c r="Y475" i="2"/>
  <c r="AE475" i="2"/>
  <c r="F477" i="2"/>
  <c r="K477" i="2"/>
  <c r="T477" i="2"/>
  <c r="Y477" i="2"/>
  <c r="AE477" i="2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469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468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467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466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465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464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463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462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461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460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459" i="6"/>
  <c r="BA469" i="2"/>
  <c r="AZ469" i="2"/>
  <c r="AV469" i="2"/>
  <c r="AJ469" i="2"/>
  <c r="AF469" i="2"/>
  <c r="AE469" i="2"/>
  <c r="AD469" i="2"/>
  <c r="Z469" i="2"/>
  <c r="Y469" i="2"/>
  <c r="X469" i="2"/>
  <c r="U469" i="2"/>
  <c r="T469" i="2"/>
  <c r="S469" i="2"/>
  <c r="L469" i="2"/>
  <c r="M469" i="2" s="1"/>
  <c r="G469" i="2"/>
  <c r="O469" i="2" s="1"/>
  <c r="P469" i="2" s="1"/>
  <c r="F469" i="2"/>
  <c r="E469" i="2"/>
  <c r="C469" i="2"/>
  <c r="J469" i="2" s="1"/>
  <c r="K469" i="2" s="1"/>
  <c r="B469" i="2"/>
  <c r="A469" i="2"/>
  <c r="BA468" i="2"/>
  <c r="AZ468" i="2"/>
  <c r="AV468" i="2"/>
  <c r="AF468" i="2"/>
  <c r="AE468" i="2"/>
  <c r="AD468" i="2"/>
  <c r="Z468" i="2"/>
  <c r="AA468" i="2" s="1"/>
  <c r="Y468" i="2"/>
  <c r="X468" i="2"/>
  <c r="U468" i="2"/>
  <c r="T468" i="2"/>
  <c r="S468" i="2"/>
  <c r="G468" i="2"/>
  <c r="O468" i="2" s="1"/>
  <c r="P468" i="2" s="1"/>
  <c r="F468" i="2"/>
  <c r="E468" i="2"/>
  <c r="C468" i="2"/>
  <c r="J468" i="2" s="1"/>
  <c r="K468" i="2" s="1"/>
  <c r="B468" i="2"/>
  <c r="A468" i="2"/>
  <c r="BA467" i="2"/>
  <c r="AZ467" i="2"/>
  <c r="AV467" i="2"/>
  <c r="AJ467" i="2"/>
  <c r="AF467" i="2"/>
  <c r="AE467" i="2"/>
  <c r="AD467" i="2"/>
  <c r="Z467" i="2"/>
  <c r="Y467" i="2"/>
  <c r="X467" i="2"/>
  <c r="U467" i="2"/>
  <c r="T467" i="2"/>
  <c r="S467" i="2"/>
  <c r="L467" i="2"/>
  <c r="M467" i="2" s="1"/>
  <c r="G467" i="2"/>
  <c r="O467" i="2" s="1"/>
  <c r="P467" i="2" s="1"/>
  <c r="F467" i="2"/>
  <c r="E467" i="2"/>
  <c r="C467" i="2"/>
  <c r="J467" i="2" s="1"/>
  <c r="K467" i="2" s="1"/>
  <c r="B467" i="2"/>
  <c r="A467" i="2"/>
  <c r="BA466" i="2"/>
  <c r="AZ466" i="2"/>
  <c r="AV466" i="2"/>
  <c r="AF466" i="2"/>
  <c r="AE466" i="2"/>
  <c r="AD466" i="2"/>
  <c r="Z466" i="2"/>
  <c r="AA466" i="2" s="1"/>
  <c r="Y466" i="2"/>
  <c r="X466" i="2"/>
  <c r="U466" i="2"/>
  <c r="T466" i="2"/>
  <c r="S466" i="2"/>
  <c r="G466" i="2"/>
  <c r="O466" i="2" s="1"/>
  <c r="P466" i="2" s="1"/>
  <c r="F466" i="2"/>
  <c r="E466" i="2"/>
  <c r="C466" i="2"/>
  <c r="J466" i="2" s="1"/>
  <c r="K466" i="2" s="1"/>
  <c r="B466" i="2"/>
  <c r="A466" i="2"/>
  <c r="BA465" i="2"/>
  <c r="AZ465" i="2"/>
  <c r="AV465" i="2"/>
  <c r="AJ465" i="2"/>
  <c r="AF465" i="2"/>
  <c r="AE465" i="2"/>
  <c r="AD465" i="2"/>
  <c r="Z465" i="2"/>
  <c r="Y465" i="2"/>
  <c r="X465" i="2"/>
  <c r="U465" i="2"/>
  <c r="T465" i="2"/>
  <c r="S465" i="2"/>
  <c r="L465" i="2"/>
  <c r="M465" i="2" s="1"/>
  <c r="G465" i="2"/>
  <c r="O465" i="2" s="1"/>
  <c r="P465" i="2" s="1"/>
  <c r="F465" i="2"/>
  <c r="E465" i="2"/>
  <c r="C465" i="2"/>
  <c r="J465" i="2" s="1"/>
  <c r="K465" i="2" s="1"/>
  <c r="B465" i="2"/>
  <c r="A465" i="2"/>
  <c r="BA464" i="2"/>
  <c r="AZ464" i="2"/>
  <c r="AV464" i="2"/>
  <c r="AF464" i="2"/>
  <c r="AE464" i="2"/>
  <c r="AD464" i="2"/>
  <c r="Z464" i="2"/>
  <c r="AA464" i="2" s="1"/>
  <c r="Y464" i="2"/>
  <c r="X464" i="2"/>
  <c r="U464" i="2"/>
  <c r="T464" i="2"/>
  <c r="S464" i="2"/>
  <c r="G464" i="2"/>
  <c r="O464" i="2" s="1"/>
  <c r="P464" i="2" s="1"/>
  <c r="F464" i="2"/>
  <c r="E464" i="2"/>
  <c r="C464" i="2"/>
  <c r="J464" i="2" s="1"/>
  <c r="K464" i="2" s="1"/>
  <c r="B464" i="2"/>
  <c r="A464" i="2"/>
  <c r="BA463" i="2"/>
  <c r="AZ463" i="2"/>
  <c r="AV463" i="2"/>
  <c r="AJ463" i="2"/>
  <c r="AF463" i="2"/>
  <c r="AE463" i="2"/>
  <c r="AD463" i="2"/>
  <c r="Z463" i="2"/>
  <c r="Y463" i="2"/>
  <c r="X463" i="2"/>
  <c r="U463" i="2"/>
  <c r="U462" i="2" s="1"/>
  <c r="T463" i="2"/>
  <c r="S463" i="2"/>
  <c r="L463" i="2"/>
  <c r="M463" i="2" s="1"/>
  <c r="G463" i="2"/>
  <c r="O463" i="2" s="1"/>
  <c r="P463" i="2" s="1"/>
  <c r="F463" i="2"/>
  <c r="E463" i="2"/>
  <c r="C463" i="2"/>
  <c r="J463" i="2" s="1"/>
  <c r="K463" i="2" s="1"/>
  <c r="B463" i="2"/>
  <c r="A463" i="2"/>
  <c r="BA462" i="2"/>
  <c r="AZ462" i="2"/>
  <c r="AV462" i="2"/>
  <c r="AF462" i="2"/>
  <c r="AE462" i="2"/>
  <c r="AD462" i="2"/>
  <c r="Z462" i="2"/>
  <c r="AA462" i="2" s="1"/>
  <c r="X462" i="2"/>
  <c r="Y462" i="2" s="1"/>
  <c r="S462" i="2"/>
  <c r="T462" i="2" s="1"/>
  <c r="L462" i="2"/>
  <c r="M462" i="2" s="1"/>
  <c r="G462" i="2"/>
  <c r="O462" i="2" s="1"/>
  <c r="P462" i="2" s="1"/>
  <c r="E462" i="2"/>
  <c r="F462" i="2" s="1"/>
  <c r="D462" i="2"/>
  <c r="C462" i="2"/>
  <c r="J462" i="2" s="1"/>
  <c r="K462" i="2" s="1"/>
  <c r="B462" i="2"/>
  <c r="A462" i="2"/>
  <c r="BA461" i="2"/>
  <c r="AZ461" i="2"/>
  <c r="AV461" i="2"/>
  <c r="AG461" i="2"/>
  <c r="AF461" i="2"/>
  <c r="AD461" i="2"/>
  <c r="AE461" i="2" s="1"/>
  <c r="Z461" i="2"/>
  <c r="AA461" i="2" s="1"/>
  <c r="X461" i="2"/>
  <c r="Y461" i="2" s="1"/>
  <c r="V461" i="2"/>
  <c r="AK461" i="2" s="1"/>
  <c r="U461" i="2"/>
  <c r="AJ461" i="2" s="1"/>
  <c r="S461" i="2"/>
  <c r="T461" i="2" s="1"/>
  <c r="L461" i="2"/>
  <c r="M461" i="2" s="1"/>
  <c r="G461" i="2"/>
  <c r="O461" i="2" s="1"/>
  <c r="P461" i="2" s="1"/>
  <c r="E461" i="2"/>
  <c r="F461" i="2" s="1"/>
  <c r="D461" i="2"/>
  <c r="C461" i="2"/>
  <c r="J461" i="2" s="1"/>
  <c r="K461" i="2" s="1"/>
  <c r="B461" i="2"/>
  <c r="A461" i="2"/>
  <c r="BA460" i="2"/>
  <c r="AZ460" i="2"/>
  <c r="AV460" i="2"/>
  <c r="AD460" i="2"/>
  <c r="AE460" i="2" s="1"/>
  <c r="Z460" i="2"/>
  <c r="X460" i="2"/>
  <c r="Y460" i="2" s="1"/>
  <c r="S460" i="2"/>
  <c r="T460" i="2" s="1"/>
  <c r="J460" i="2"/>
  <c r="K460" i="2" s="1"/>
  <c r="G460" i="2"/>
  <c r="O460" i="2" s="1"/>
  <c r="E460" i="2"/>
  <c r="F460" i="2" s="1"/>
  <c r="D460" i="2"/>
  <c r="C460" i="2"/>
  <c r="B460" i="2"/>
  <c r="A460" i="2"/>
  <c r="BA459" i="2"/>
  <c r="AZ459" i="2"/>
  <c r="AV459" i="2"/>
  <c r="AD459" i="2"/>
  <c r="AE459" i="2" s="1"/>
  <c r="Z459" i="2"/>
  <c r="X459" i="2"/>
  <c r="Y459" i="2" s="1"/>
  <c r="S459" i="2"/>
  <c r="T459" i="2" s="1"/>
  <c r="J459" i="2"/>
  <c r="K459" i="2" s="1"/>
  <c r="G459" i="2"/>
  <c r="O459" i="2" s="1"/>
  <c r="E459" i="2"/>
  <c r="F459" i="2" s="1"/>
  <c r="D459" i="2"/>
  <c r="C459" i="2"/>
  <c r="B459" i="2"/>
  <c r="A459" i="2"/>
  <c r="AP473" i="2"/>
  <c r="AP477" i="2"/>
  <c r="AW473" i="2"/>
  <c r="AK499" i="2" l="1"/>
  <c r="V500" i="2"/>
  <c r="AJ500" i="2"/>
  <c r="H501" i="2"/>
  <c r="O501" i="2"/>
  <c r="AI497" i="2"/>
  <c r="AK497" i="2"/>
  <c r="Q495" i="2"/>
  <c r="P495" i="2"/>
  <c r="Q498" i="2"/>
  <c r="P498" i="2"/>
  <c r="V496" i="2"/>
  <c r="AJ496" i="2"/>
  <c r="Q500" i="2"/>
  <c r="P500" i="2"/>
  <c r="Q496" i="2"/>
  <c r="P496" i="2"/>
  <c r="Q497" i="2"/>
  <c r="P497" i="2"/>
  <c r="V501" i="2"/>
  <c r="AJ501" i="2"/>
  <c r="AK498" i="2"/>
  <c r="Q499" i="2"/>
  <c r="P499" i="2"/>
  <c r="AI495" i="2"/>
  <c r="AI498" i="2"/>
  <c r="AA501" i="2"/>
  <c r="AK495" i="2"/>
  <c r="AI500" i="2"/>
  <c r="AI496" i="2"/>
  <c r="AG501" i="2"/>
  <c r="AH501" i="2"/>
  <c r="V492" i="2"/>
  <c r="AJ492" i="2"/>
  <c r="P490" i="2"/>
  <c r="Q490" i="2"/>
  <c r="K488" i="2"/>
  <c r="L488" i="2"/>
  <c r="M488" i="2" s="1"/>
  <c r="V490" i="2"/>
  <c r="AJ490" i="2"/>
  <c r="H488" i="2"/>
  <c r="O488" i="2"/>
  <c r="H491" i="2"/>
  <c r="O491" i="2"/>
  <c r="H492" i="2"/>
  <c r="O492" i="2"/>
  <c r="AJ486" i="2"/>
  <c r="V486" i="2"/>
  <c r="AA487" i="2"/>
  <c r="AH487" i="2"/>
  <c r="AG493" i="2"/>
  <c r="AH493" i="2"/>
  <c r="AA493" i="2"/>
  <c r="AA491" i="2"/>
  <c r="V493" i="2"/>
  <c r="AJ493" i="2"/>
  <c r="AG489" i="2"/>
  <c r="AH489" i="2"/>
  <c r="AI489" i="2" s="1"/>
  <c r="AN489" i="2"/>
  <c r="AL489" i="2"/>
  <c r="AK487" i="2"/>
  <c r="K491" i="2"/>
  <c r="L491" i="2"/>
  <c r="M491" i="2" s="1"/>
  <c r="P489" i="2"/>
  <c r="Q489" i="2"/>
  <c r="O487" i="2"/>
  <c r="H487" i="2"/>
  <c r="V489" i="2"/>
  <c r="AJ489" i="2"/>
  <c r="U488" i="2"/>
  <c r="AA492" i="2"/>
  <c r="AG491" i="2"/>
  <c r="AH491" i="2"/>
  <c r="H493" i="2"/>
  <c r="O493" i="2"/>
  <c r="AG490" i="2"/>
  <c r="AH490" i="2"/>
  <c r="AL490" i="2"/>
  <c r="AA488" i="2"/>
  <c r="AI488" i="2" s="1"/>
  <c r="AG492" i="2"/>
  <c r="AH492" i="2"/>
  <c r="AI492" i="2" s="1"/>
  <c r="V491" i="2"/>
  <c r="AJ491" i="2"/>
  <c r="AI486" i="2"/>
  <c r="P486" i="2"/>
  <c r="Q486" i="2"/>
  <c r="Q483" i="2"/>
  <c r="P483" i="2"/>
  <c r="Q484" i="2"/>
  <c r="P484" i="2"/>
  <c r="V482" i="2"/>
  <c r="AJ482" i="2"/>
  <c r="Q485" i="2"/>
  <c r="P485" i="2"/>
  <c r="AK485" i="2"/>
  <c r="AK483" i="2"/>
  <c r="V484" i="2"/>
  <c r="AJ484" i="2"/>
  <c r="Q482" i="2"/>
  <c r="P482" i="2"/>
  <c r="Q479" i="2"/>
  <c r="P479" i="2"/>
  <c r="Q480" i="2"/>
  <c r="P480" i="2"/>
  <c r="V478" i="2"/>
  <c r="AJ478" i="2"/>
  <c r="AI480" i="2"/>
  <c r="AI481" i="2"/>
  <c r="Q481" i="2"/>
  <c r="P481" i="2"/>
  <c r="AK481" i="2"/>
  <c r="AK479" i="2"/>
  <c r="V480" i="2"/>
  <c r="AJ480" i="2"/>
  <c r="Q478" i="2"/>
  <c r="P478" i="2"/>
  <c r="BD473" i="2"/>
  <c r="BB473" i="2"/>
  <c r="AT473" i="2"/>
  <c r="AY473" i="2" s="1"/>
  <c r="AL477" i="2"/>
  <c r="AM477" i="2" s="1"/>
  <c r="AL475" i="2"/>
  <c r="AM475" i="2" s="1"/>
  <c r="AM474" i="2"/>
  <c r="AL473" i="2"/>
  <c r="AM473" i="2" s="1"/>
  <c r="AM472" i="2"/>
  <c r="AJ471" i="2"/>
  <c r="V471" i="2"/>
  <c r="H471" i="2"/>
  <c r="O471" i="2"/>
  <c r="AS475" i="2"/>
  <c r="AO477" i="2"/>
  <c r="AN475" i="2"/>
  <c r="AJ474" i="2"/>
  <c r="V474" i="2"/>
  <c r="AO473" i="2"/>
  <c r="AJ472" i="2"/>
  <c r="V472" i="2"/>
  <c r="AT474" i="2"/>
  <c r="AS477" i="2"/>
  <c r="AA471" i="2"/>
  <c r="AH471" i="2"/>
  <c r="AG471" i="2"/>
  <c r="AT472" i="2"/>
  <c r="P460" i="2"/>
  <c r="Q460" i="2"/>
  <c r="R460" i="2" s="1"/>
  <c r="AJ462" i="2"/>
  <c r="V462" i="2"/>
  <c r="AS465" i="2"/>
  <c r="AS469" i="2"/>
  <c r="P459" i="2"/>
  <c r="Q459" i="2"/>
  <c r="R459" i="2" s="1"/>
  <c r="Q462" i="2"/>
  <c r="R462" i="2" s="1"/>
  <c r="Q463" i="2"/>
  <c r="R463" i="2" s="1"/>
  <c r="AL463" i="2"/>
  <c r="AH463" i="2"/>
  <c r="AN463" i="2"/>
  <c r="L464" i="2"/>
  <c r="M464" i="2" s="1"/>
  <c r="AJ464" i="2"/>
  <c r="Q465" i="2"/>
  <c r="R465" i="2" s="1"/>
  <c r="AL465" i="2"/>
  <c r="AM465" i="2" s="1"/>
  <c r="AH465" i="2"/>
  <c r="AN465" i="2"/>
  <c r="L466" i="2"/>
  <c r="M466" i="2" s="1"/>
  <c r="AJ466" i="2"/>
  <c r="Q467" i="2"/>
  <c r="R467" i="2" s="1"/>
  <c r="AL467" i="2"/>
  <c r="AM467" i="2" s="1"/>
  <c r="AH467" i="2"/>
  <c r="AN467" i="2"/>
  <c r="L468" i="2"/>
  <c r="M468" i="2" s="1"/>
  <c r="AJ468" i="2"/>
  <c r="Q469" i="2"/>
  <c r="R469" i="2" s="1"/>
  <c r="AL469" i="2"/>
  <c r="AM469" i="2" s="1"/>
  <c r="AH469" i="2"/>
  <c r="AN469" i="2"/>
  <c r="L459" i="2"/>
  <c r="M459" i="2" s="1"/>
  <c r="AF459" i="2"/>
  <c r="H460" i="2"/>
  <c r="U460" i="2"/>
  <c r="AA460" i="2"/>
  <c r="H462" i="2"/>
  <c r="D463" i="2"/>
  <c r="H463" i="2"/>
  <c r="V463" i="2"/>
  <c r="AA463" i="2"/>
  <c r="AG463" i="2"/>
  <c r="AS464" i="2"/>
  <c r="D465" i="2"/>
  <c r="H465" i="2"/>
  <c r="V465" i="2"/>
  <c r="AA465" i="2"/>
  <c r="AG465" i="2"/>
  <c r="D467" i="2"/>
  <c r="H467" i="2"/>
  <c r="V467" i="2"/>
  <c r="AA467" i="2"/>
  <c r="AG467" i="2"/>
  <c r="AS468" i="2"/>
  <c r="D469" i="2"/>
  <c r="H469" i="2"/>
  <c r="V469" i="2"/>
  <c r="AA469" i="2"/>
  <c r="AG469" i="2"/>
  <c r="Q461" i="2"/>
  <c r="Q464" i="2"/>
  <c r="R464" i="2" s="1"/>
  <c r="AL464" i="2"/>
  <c r="AH464" i="2"/>
  <c r="AI464" i="2" s="1"/>
  <c r="Q466" i="2"/>
  <c r="R466" i="2" s="1"/>
  <c r="AH466" i="2"/>
  <c r="AI466" i="2" s="1"/>
  <c r="Q468" i="2"/>
  <c r="R468" i="2" s="1"/>
  <c r="AL468" i="2"/>
  <c r="AH468" i="2"/>
  <c r="AL462" i="2"/>
  <c r="AH462" i="2"/>
  <c r="AI462" i="2" s="1"/>
  <c r="H459" i="2"/>
  <c r="U459" i="2"/>
  <c r="AA459" i="2"/>
  <c r="L460" i="2"/>
  <c r="M460" i="2" s="1"/>
  <c r="AF460" i="2"/>
  <c r="H461" i="2"/>
  <c r="AL461" i="2"/>
  <c r="AH461" i="2"/>
  <c r="AI461" i="2" s="1"/>
  <c r="AN461" i="2"/>
  <c r="AG462" i="2"/>
  <c r="D464" i="2"/>
  <c r="H464" i="2"/>
  <c r="V464" i="2"/>
  <c r="AG464" i="2"/>
  <c r="D466" i="2"/>
  <c r="H466" i="2"/>
  <c r="V466" i="2"/>
  <c r="AG466" i="2"/>
  <c r="D468" i="2"/>
  <c r="H468" i="2"/>
  <c r="V468" i="2"/>
  <c r="AG468" i="2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457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456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455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454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453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452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451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450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449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448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447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446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445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444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443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442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441" i="6"/>
  <c r="BA457" i="2"/>
  <c r="AZ457" i="2"/>
  <c r="AV457" i="2"/>
  <c r="AD457" i="2"/>
  <c r="AF457" i="2" s="1"/>
  <c r="X457" i="2"/>
  <c r="Z457" i="2" s="1"/>
  <c r="S457" i="2"/>
  <c r="U457" i="2" s="1"/>
  <c r="J457" i="2"/>
  <c r="L457" i="2" s="1"/>
  <c r="M457" i="2" s="1"/>
  <c r="E457" i="2"/>
  <c r="G457" i="2" s="1"/>
  <c r="C457" i="2"/>
  <c r="D457" i="2" s="1"/>
  <c r="B457" i="2"/>
  <c r="A457" i="2"/>
  <c r="BA456" i="2"/>
  <c r="AZ456" i="2"/>
  <c r="AV456" i="2"/>
  <c r="AD456" i="2"/>
  <c r="X456" i="2"/>
  <c r="S456" i="2"/>
  <c r="J456" i="2"/>
  <c r="E456" i="2"/>
  <c r="C456" i="2"/>
  <c r="D456" i="2" s="1"/>
  <c r="B456" i="2"/>
  <c r="A456" i="2"/>
  <c r="BA455" i="2"/>
  <c r="AZ455" i="2"/>
  <c r="AV455" i="2"/>
  <c r="AD455" i="2"/>
  <c r="X455" i="2"/>
  <c r="S455" i="2"/>
  <c r="J455" i="2"/>
  <c r="E455" i="2"/>
  <c r="C455" i="2"/>
  <c r="D455" i="2" s="1"/>
  <c r="B455" i="2"/>
  <c r="A455" i="2"/>
  <c r="BA454" i="2"/>
  <c r="AZ454" i="2"/>
  <c r="AV454" i="2"/>
  <c r="AD454" i="2"/>
  <c r="X454" i="2"/>
  <c r="S454" i="2"/>
  <c r="J454" i="2"/>
  <c r="E454" i="2"/>
  <c r="C454" i="2"/>
  <c r="D454" i="2" s="1"/>
  <c r="B454" i="2"/>
  <c r="A454" i="2"/>
  <c r="BA453" i="2"/>
  <c r="AZ453" i="2"/>
  <c r="AV453" i="2"/>
  <c r="AD453" i="2"/>
  <c r="X453" i="2"/>
  <c r="S453" i="2"/>
  <c r="J453" i="2"/>
  <c r="E453" i="2"/>
  <c r="C453" i="2"/>
  <c r="D453" i="2" s="1"/>
  <c r="B453" i="2"/>
  <c r="A453" i="2"/>
  <c r="BA452" i="2"/>
  <c r="AZ452" i="2"/>
  <c r="AV452" i="2"/>
  <c r="AF452" i="2"/>
  <c r="AG452" i="2" s="1"/>
  <c r="AD452" i="2"/>
  <c r="AE452" i="2" s="1"/>
  <c r="X452" i="2"/>
  <c r="Y452" i="2" s="1"/>
  <c r="S452" i="2"/>
  <c r="T452" i="2" s="1"/>
  <c r="J452" i="2"/>
  <c r="K452" i="2" s="1"/>
  <c r="E452" i="2"/>
  <c r="F452" i="2" s="1"/>
  <c r="D452" i="2"/>
  <c r="C452" i="2"/>
  <c r="B452" i="2"/>
  <c r="A452" i="2"/>
  <c r="BA451" i="2"/>
  <c r="AZ451" i="2"/>
  <c r="AV451" i="2"/>
  <c r="AD451" i="2"/>
  <c r="AE451" i="2" s="1"/>
  <c r="Z451" i="2"/>
  <c r="X451" i="2"/>
  <c r="Y451" i="2" s="1"/>
  <c r="S451" i="2"/>
  <c r="T451" i="2" s="1"/>
  <c r="G451" i="2"/>
  <c r="O451" i="2" s="1"/>
  <c r="E451" i="2"/>
  <c r="F451" i="2" s="1"/>
  <c r="C451" i="2"/>
  <c r="J451" i="2" s="1"/>
  <c r="B451" i="2"/>
  <c r="A451" i="2"/>
  <c r="BA450" i="2"/>
  <c r="AZ450" i="2"/>
  <c r="AV450" i="2"/>
  <c r="AD450" i="2"/>
  <c r="AE450" i="2" s="1"/>
  <c r="X450" i="2"/>
  <c r="Y450" i="2" s="1"/>
  <c r="S450" i="2"/>
  <c r="T450" i="2" s="1"/>
  <c r="J450" i="2"/>
  <c r="K450" i="2" s="1"/>
  <c r="E450" i="2"/>
  <c r="F450" i="2" s="1"/>
  <c r="D450" i="2"/>
  <c r="C450" i="2"/>
  <c r="B450" i="2"/>
  <c r="A450" i="2"/>
  <c r="BA449" i="2"/>
  <c r="AZ449" i="2"/>
  <c r="AV449" i="2"/>
  <c r="AF449" i="2"/>
  <c r="AG449" i="2" s="1"/>
  <c r="AD449" i="2"/>
  <c r="AE449" i="2" s="1"/>
  <c r="Z449" i="2"/>
  <c r="X449" i="2"/>
  <c r="Y449" i="2" s="1"/>
  <c r="U449" i="2"/>
  <c r="S449" i="2"/>
  <c r="T449" i="2" s="1"/>
  <c r="G449" i="2"/>
  <c r="H449" i="2" s="1"/>
  <c r="E449" i="2"/>
  <c r="F449" i="2" s="1"/>
  <c r="C449" i="2"/>
  <c r="D449" i="2" s="1"/>
  <c r="B449" i="2"/>
  <c r="A449" i="2"/>
  <c r="BA448" i="2"/>
  <c r="AZ448" i="2"/>
  <c r="AV448" i="2"/>
  <c r="AF448" i="2"/>
  <c r="AG448" i="2" s="1"/>
  <c r="AD448" i="2"/>
  <c r="AE448" i="2" s="1"/>
  <c r="Z448" i="2"/>
  <c r="X448" i="2"/>
  <c r="Y448" i="2" s="1"/>
  <c r="S448" i="2"/>
  <c r="T448" i="2" s="1"/>
  <c r="G448" i="2"/>
  <c r="H448" i="2" s="1"/>
  <c r="E448" i="2"/>
  <c r="F448" i="2" s="1"/>
  <c r="C448" i="2"/>
  <c r="D448" i="2" s="1"/>
  <c r="B448" i="2"/>
  <c r="A448" i="2"/>
  <c r="BA447" i="2"/>
  <c r="AZ447" i="2"/>
  <c r="AV447" i="2"/>
  <c r="AF447" i="2"/>
  <c r="AG447" i="2" s="1"/>
  <c r="AD447" i="2"/>
  <c r="AE447" i="2" s="1"/>
  <c r="Z447" i="2"/>
  <c r="X447" i="2"/>
  <c r="Y447" i="2" s="1"/>
  <c r="U447" i="2"/>
  <c r="S447" i="2"/>
  <c r="T447" i="2" s="1"/>
  <c r="G447" i="2"/>
  <c r="H447" i="2" s="1"/>
  <c r="E447" i="2"/>
  <c r="F447" i="2" s="1"/>
  <c r="C447" i="2"/>
  <c r="D447" i="2" s="1"/>
  <c r="B447" i="2"/>
  <c r="A447" i="2"/>
  <c r="BA446" i="2"/>
  <c r="AZ446" i="2"/>
  <c r="AV446" i="2"/>
  <c r="AF446" i="2"/>
  <c r="AG446" i="2" s="1"/>
  <c r="AD446" i="2"/>
  <c r="AE446" i="2" s="1"/>
  <c r="Z446" i="2"/>
  <c r="X446" i="2"/>
  <c r="Y446" i="2" s="1"/>
  <c r="U446" i="2"/>
  <c r="S446" i="2"/>
  <c r="T446" i="2" s="1"/>
  <c r="G446" i="2"/>
  <c r="H446" i="2" s="1"/>
  <c r="E446" i="2"/>
  <c r="F446" i="2" s="1"/>
  <c r="C446" i="2"/>
  <c r="D446" i="2" s="1"/>
  <c r="B446" i="2"/>
  <c r="A446" i="2"/>
  <c r="BA445" i="2"/>
  <c r="AZ445" i="2"/>
  <c r="AV445" i="2"/>
  <c r="AG445" i="2"/>
  <c r="AF445" i="2"/>
  <c r="AE445" i="2"/>
  <c r="AD445" i="2"/>
  <c r="AA445" i="2"/>
  <c r="Z445" i="2"/>
  <c r="Y445" i="2"/>
  <c r="X445" i="2"/>
  <c r="V445" i="2"/>
  <c r="AK445" i="2" s="1"/>
  <c r="U445" i="2"/>
  <c r="AJ445" i="2" s="1"/>
  <c r="T445" i="2"/>
  <c r="S445" i="2"/>
  <c r="H445" i="2"/>
  <c r="G445" i="2"/>
  <c r="O445" i="2" s="1"/>
  <c r="F445" i="2"/>
  <c r="E445" i="2"/>
  <c r="D445" i="2"/>
  <c r="C445" i="2"/>
  <c r="J445" i="2" s="1"/>
  <c r="B445" i="2"/>
  <c r="A445" i="2"/>
  <c r="BA444" i="2"/>
  <c r="AZ444" i="2"/>
  <c r="AV444" i="2"/>
  <c r="AG444" i="2"/>
  <c r="AF444" i="2"/>
  <c r="AE444" i="2"/>
  <c r="AD444" i="2"/>
  <c r="AA444" i="2"/>
  <c r="Z444" i="2"/>
  <c r="X444" i="2"/>
  <c r="Y444" i="2" s="1"/>
  <c r="S444" i="2"/>
  <c r="T444" i="2" s="1"/>
  <c r="H444" i="2"/>
  <c r="G444" i="2"/>
  <c r="O444" i="2" s="1"/>
  <c r="E444" i="2"/>
  <c r="F444" i="2" s="1"/>
  <c r="D444" i="2"/>
  <c r="C444" i="2"/>
  <c r="J444" i="2" s="1"/>
  <c r="B444" i="2"/>
  <c r="A444" i="2"/>
  <c r="BA443" i="2"/>
  <c r="AZ443" i="2"/>
  <c r="AV443" i="2"/>
  <c r="AG443" i="2"/>
  <c r="AF443" i="2"/>
  <c r="AD443" i="2"/>
  <c r="AE443" i="2" s="1"/>
  <c r="AA443" i="2"/>
  <c r="Z443" i="2"/>
  <c r="X443" i="2"/>
  <c r="Y443" i="2" s="1"/>
  <c r="V443" i="2"/>
  <c r="AK443" i="2" s="1"/>
  <c r="U443" i="2"/>
  <c r="U444" i="2" s="1"/>
  <c r="S443" i="2"/>
  <c r="T443" i="2" s="1"/>
  <c r="H443" i="2"/>
  <c r="G443" i="2"/>
  <c r="O443" i="2" s="1"/>
  <c r="E443" i="2"/>
  <c r="F443" i="2" s="1"/>
  <c r="D443" i="2"/>
  <c r="C443" i="2"/>
  <c r="J443" i="2" s="1"/>
  <c r="B443" i="2"/>
  <c r="A443" i="2"/>
  <c r="BA442" i="2"/>
  <c r="AZ442" i="2"/>
  <c r="AV442" i="2"/>
  <c r="AG442" i="2"/>
  <c r="AF442" i="2"/>
  <c r="AE442" i="2"/>
  <c r="AD442" i="2"/>
  <c r="AA442" i="2"/>
  <c r="Z442" i="2"/>
  <c r="Y442" i="2"/>
  <c r="X442" i="2"/>
  <c r="T442" i="2"/>
  <c r="S442" i="2"/>
  <c r="H442" i="2"/>
  <c r="G442" i="2"/>
  <c r="O442" i="2" s="1"/>
  <c r="F442" i="2"/>
  <c r="E442" i="2"/>
  <c r="D442" i="2"/>
  <c r="C442" i="2"/>
  <c r="J442" i="2" s="1"/>
  <c r="B442" i="2"/>
  <c r="A442" i="2"/>
  <c r="BA441" i="2"/>
  <c r="AZ441" i="2"/>
  <c r="AV441" i="2"/>
  <c r="AG441" i="2"/>
  <c r="AF441" i="2"/>
  <c r="AE441" i="2"/>
  <c r="AD441" i="2"/>
  <c r="AA441" i="2"/>
  <c r="Z441" i="2"/>
  <c r="Y441" i="2"/>
  <c r="X441" i="2"/>
  <c r="V441" i="2"/>
  <c r="AK441" i="2" s="1"/>
  <c r="U441" i="2"/>
  <c r="U442" i="2" s="1"/>
  <c r="T441" i="2"/>
  <c r="S441" i="2"/>
  <c r="H441" i="2"/>
  <c r="G441" i="2"/>
  <c r="O441" i="2" s="1"/>
  <c r="F441" i="2"/>
  <c r="E441" i="2"/>
  <c r="D441" i="2"/>
  <c r="C441" i="2"/>
  <c r="J441" i="2" s="1"/>
  <c r="B441" i="2"/>
  <c r="A441" i="2"/>
  <c r="AW469" i="2"/>
  <c r="AP465" i="2"/>
  <c r="AP469" i="2"/>
  <c r="AP461" i="2"/>
  <c r="AW465" i="2"/>
  <c r="AP463" i="2"/>
  <c r="AP467" i="2"/>
  <c r="AP489" i="2"/>
  <c r="AW477" i="2"/>
  <c r="AW475" i="2"/>
  <c r="AX473" i="2"/>
  <c r="AQ477" i="2"/>
  <c r="AQ473" i="2"/>
  <c r="AP475" i="2"/>
  <c r="R497" i="2" l="1"/>
  <c r="AS497" i="2"/>
  <c r="AN497" i="2"/>
  <c r="AL497" i="2"/>
  <c r="AM497" i="2" s="1"/>
  <c r="R500" i="2"/>
  <c r="AL500" i="2"/>
  <c r="AS500" i="2"/>
  <c r="AK501" i="2"/>
  <c r="R498" i="2"/>
  <c r="AL498" i="2"/>
  <c r="AS498" i="2"/>
  <c r="AK500" i="2"/>
  <c r="R499" i="2"/>
  <c r="AN499" i="2"/>
  <c r="AS499" i="2"/>
  <c r="AL499" i="2"/>
  <c r="AM499" i="2" s="1"/>
  <c r="R496" i="2"/>
  <c r="AS496" i="2"/>
  <c r="AL496" i="2"/>
  <c r="AK496" i="2"/>
  <c r="Q501" i="2"/>
  <c r="P501" i="2"/>
  <c r="AI501" i="2"/>
  <c r="R495" i="2"/>
  <c r="AL495" i="2"/>
  <c r="AS495" i="2"/>
  <c r="AN495" i="2"/>
  <c r="P487" i="2"/>
  <c r="Q487" i="2"/>
  <c r="P488" i="2"/>
  <c r="Q488" i="2"/>
  <c r="R486" i="2"/>
  <c r="AL486" i="2"/>
  <c r="AS486" i="2"/>
  <c r="AK491" i="2"/>
  <c r="AI490" i="2"/>
  <c r="AI491" i="2"/>
  <c r="AK489" i="2"/>
  <c r="R489" i="2"/>
  <c r="AS489" i="2"/>
  <c r="AI493" i="2"/>
  <c r="AI487" i="2"/>
  <c r="AK486" i="2"/>
  <c r="AM489" i="2"/>
  <c r="Q491" i="2"/>
  <c r="P491" i="2"/>
  <c r="AK492" i="2"/>
  <c r="Q493" i="2"/>
  <c r="P493" i="2"/>
  <c r="V488" i="2"/>
  <c r="AJ488" i="2"/>
  <c r="AO489" i="2"/>
  <c r="AK493" i="2"/>
  <c r="Q492" i="2"/>
  <c r="P492" i="2"/>
  <c r="AK490" i="2"/>
  <c r="R490" i="2"/>
  <c r="AM490" i="2" s="1"/>
  <c r="AS490" i="2"/>
  <c r="R485" i="2"/>
  <c r="AL485" i="2"/>
  <c r="AS485" i="2"/>
  <c r="AN485" i="2"/>
  <c r="R482" i="2"/>
  <c r="AS482" i="2"/>
  <c r="AL482" i="2"/>
  <c r="R484" i="2"/>
  <c r="AL484" i="2"/>
  <c r="AS484" i="2"/>
  <c r="AK482" i="2"/>
  <c r="AK484" i="2"/>
  <c r="R483" i="2"/>
  <c r="AN483" i="2"/>
  <c r="AL483" i="2"/>
  <c r="AS483" i="2"/>
  <c r="AK480" i="2"/>
  <c r="R480" i="2"/>
  <c r="AL480" i="2"/>
  <c r="AS480" i="2"/>
  <c r="R481" i="2"/>
  <c r="AL481" i="2"/>
  <c r="AM481" i="2" s="1"/>
  <c r="AN481" i="2"/>
  <c r="AS481" i="2"/>
  <c r="AK478" i="2"/>
  <c r="R478" i="2"/>
  <c r="AS478" i="2"/>
  <c r="AL478" i="2"/>
  <c r="R479" i="2"/>
  <c r="AS479" i="2"/>
  <c r="AN479" i="2"/>
  <c r="AL479" i="2"/>
  <c r="AM479" i="2" s="1"/>
  <c r="AR473" i="2"/>
  <c r="AR477" i="2"/>
  <c r="BC473" i="2"/>
  <c r="BD475" i="2"/>
  <c r="BB475" i="2"/>
  <c r="BD477" i="2"/>
  <c r="AY477" i="2"/>
  <c r="BB477" i="2"/>
  <c r="BE473" i="2"/>
  <c r="BF473" i="2"/>
  <c r="AO475" i="2"/>
  <c r="AY475" i="2" s="1"/>
  <c r="AK472" i="2"/>
  <c r="Q471" i="2"/>
  <c r="P471" i="2"/>
  <c r="AK471" i="2"/>
  <c r="AK474" i="2"/>
  <c r="AT475" i="2"/>
  <c r="AI471" i="2"/>
  <c r="AT477" i="2"/>
  <c r="AN474" i="2"/>
  <c r="BD465" i="2"/>
  <c r="BB465" i="2"/>
  <c r="BD469" i="2"/>
  <c r="BB469" i="2"/>
  <c r="AM462" i="2"/>
  <c r="AN462" i="2"/>
  <c r="AM464" i="2"/>
  <c r="AN464" i="2"/>
  <c r="AT468" i="2"/>
  <c r="AT464" i="2"/>
  <c r="AK463" i="2"/>
  <c r="AN459" i="2"/>
  <c r="AH459" i="2"/>
  <c r="AI459" i="2" s="1"/>
  <c r="AL459" i="2"/>
  <c r="AG459" i="2"/>
  <c r="AO467" i="2"/>
  <c r="AO463" i="2"/>
  <c r="AT465" i="2"/>
  <c r="AJ459" i="2"/>
  <c r="V459" i="2"/>
  <c r="AI468" i="2"/>
  <c r="AL466" i="2"/>
  <c r="AK469" i="2"/>
  <c r="AK465" i="2"/>
  <c r="AI467" i="2"/>
  <c r="AI463" i="2"/>
  <c r="AS460" i="2"/>
  <c r="AS467" i="2"/>
  <c r="AK468" i="2"/>
  <c r="AK466" i="2"/>
  <c r="AK464" i="2"/>
  <c r="AO461" i="2"/>
  <c r="AH460" i="2"/>
  <c r="AL460" i="2"/>
  <c r="AG460" i="2"/>
  <c r="AM468" i="2"/>
  <c r="AN468" i="2"/>
  <c r="R461" i="2"/>
  <c r="AM461" i="2" s="1"/>
  <c r="AS461" i="2"/>
  <c r="AS466" i="2"/>
  <c r="AJ460" i="2"/>
  <c r="V460" i="2"/>
  <c r="AO469" i="2"/>
  <c r="AO465" i="2"/>
  <c r="AM463" i="2"/>
  <c r="AT469" i="2"/>
  <c r="AK462" i="2"/>
  <c r="AK467" i="2"/>
  <c r="AS462" i="2"/>
  <c r="AI469" i="2"/>
  <c r="AI465" i="2"/>
  <c r="AS459" i="2"/>
  <c r="AS463" i="2"/>
  <c r="K451" i="2"/>
  <c r="L451" i="2"/>
  <c r="M451" i="2" s="1"/>
  <c r="P451" i="2"/>
  <c r="Q451" i="2"/>
  <c r="R451" i="2" s="1"/>
  <c r="U453" i="2"/>
  <c r="T453" i="2"/>
  <c r="AF454" i="2"/>
  <c r="AE454" i="2"/>
  <c r="AF456" i="2"/>
  <c r="AE456" i="2"/>
  <c r="AF450" i="2"/>
  <c r="H451" i="2"/>
  <c r="Z455" i="2"/>
  <c r="Y455" i="2"/>
  <c r="U455" i="2"/>
  <c r="T455" i="2"/>
  <c r="L456" i="2"/>
  <c r="M456" i="2" s="1"/>
  <c r="K456" i="2"/>
  <c r="H457" i="2"/>
  <c r="O457" i="2"/>
  <c r="L450" i="2"/>
  <c r="M450" i="2" s="1"/>
  <c r="AA451" i="2"/>
  <c r="Z453" i="2"/>
  <c r="Y453" i="2"/>
  <c r="G455" i="2"/>
  <c r="F455" i="2"/>
  <c r="G450" i="2"/>
  <c r="Z450" i="2"/>
  <c r="D451" i="2"/>
  <c r="G452" i="2"/>
  <c r="Z452" i="2"/>
  <c r="L453" i="2"/>
  <c r="M453" i="2" s="1"/>
  <c r="K453" i="2"/>
  <c r="AF453" i="2"/>
  <c r="AE453" i="2"/>
  <c r="T454" i="2"/>
  <c r="L455" i="2"/>
  <c r="M455" i="2" s="1"/>
  <c r="K455" i="2"/>
  <c r="AF455" i="2"/>
  <c r="AE455" i="2"/>
  <c r="T456" i="2"/>
  <c r="V457" i="2"/>
  <c r="AJ457" i="2"/>
  <c r="L454" i="2"/>
  <c r="M454" i="2" s="1"/>
  <c r="K454" i="2"/>
  <c r="AG457" i="2"/>
  <c r="AH457" i="2"/>
  <c r="U451" i="2"/>
  <c r="L452" i="2"/>
  <c r="M452" i="2" s="1"/>
  <c r="AH452" i="2"/>
  <c r="G453" i="2"/>
  <c r="F453" i="2"/>
  <c r="AF451" i="2"/>
  <c r="G454" i="2"/>
  <c r="F454" i="2"/>
  <c r="Z454" i="2"/>
  <c r="Y454" i="2"/>
  <c r="G456" i="2"/>
  <c r="F456" i="2"/>
  <c r="Z456" i="2"/>
  <c r="Y456" i="2"/>
  <c r="AA457" i="2"/>
  <c r="F457" i="2"/>
  <c r="K457" i="2"/>
  <c r="T457" i="2"/>
  <c r="Y457" i="2"/>
  <c r="AE457" i="2"/>
  <c r="J446" i="2"/>
  <c r="O446" i="2"/>
  <c r="AH446" i="2"/>
  <c r="AI446" i="2" s="1"/>
  <c r="J447" i="2"/>
  <c r="O447" i="2"/>
  <c r="AH447" i="2"/>
  <c r="AI447" i="2" s="1"/>
  <c r="J448" i="2"/>
  <c r="O448" i="2"/>
  <c r="AH448" i="2"/>
  <c r="J449" i="2"/>
  <c r="O449" i="2"/>
  <c r="AH449" i="2"/>
  <c r="AI449" i="2" s="1"/>
  <c r="AJ449" i="2"/>
  <c r="AJ446" i="2"/>
  <c r="AJ447" i="2"/>
  <c r="U448" i="2"/>
  <c r="V446" i="2"/>
  <c r="AA446" i="2"/>
  <c r="V447" i="2"/>
  <c r="AA447" i="2"/>
  <c r="AA448" i="2"/>
  <c r="V449" i="2"/>
  <c r="AA449" i="2"/>
  <c r="AJ444" i="2"/>
  <c r="V444" i="2"/>
  <c r="AL444" i="2"/>
  <c r="Q442" i="2"/>
  <c r="P442" i="2"/>
  <c r="L444" i="2"/>
  <c r="M444" i="2" s="1"/>
  <c r="K444" i="2"/>
  <c r="Q441" i="2"/>
  <c r="P441" i="2"/>
  <c r="AJ442" i="2"/>
  <c r="V442" i="2"/>
  <c r="AN441" i="2"/>
  <c r="L443" i="2"/>
  <c r="M443" i="2" s="1"/>
  <c r="K443" i="2"/>
  <c r="Q444" i="2"/>
  <c r="P444" i="2"/>
  <c r="L442" i="2"/>
  <c r="M442" i="2" s="1"/>
  <c r="K442" i="2"/>
  <c r="Q443" i="2"/>
  <c r="P443" i="2"/>
  <c r="L441" i="2"/>
  <c r="M441" i="2" s="1"/>
  <c r="K441" i="2"/>
  <c r="AL442" i="2"/>
  <c r="L445" i="2"/>
  <c r="M445" i="2" s="1"/>
  <c r="K445" i="2"/>
  <c r="Q445" i="2"/>
  <c r="AN445" i="2" s="1"/>
  <c r="P445" i="2"/>
  <c r="AH441" i="2"/>
  <c r="AI441" i="2" s="1"/>
  <c r="AL441" i="2"/>
  <c r="AH442" i="2"/>
  <c r="AI442" i="2" s="1"/>
  <c r="AH443" i="2"/>
  <c r="AI443" i="2" s="1"/>
  <c r="AL443" i="2"/>
  <c r="AH444" i="2"/>
  <c r="AI444" i="2" s="1"/>
  <c r="AH445" i="2"/>
  <c r="AI445" i="2" s="1"/>
  <c r="AJ441" i="2"/>
  <c r="AJ443" i="2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439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438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437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436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435" i="6"/>
  <c r="BA439" i="2"/>
  <c r="AZ439" i="2"/>
  <c r="AV439" i="2"/>
  <c r="AD439" i="2"/>
  <c r="AF439" i="2" s="1"/>
  <c r="X439" i="2"/>
  <c r="Z439" i="2" s="1"/>
  <c r="S439" i="2"/>
  <c r="U439" i="2" s="1"/>
  <c r="J439" i="2"/>
  <c r="L439" i="2" s="1"/>
  <c r="M439" i="2" s="1"/>
  <c r="E439" i="2"/>
  <c r="G439" i="2" s="1"/>
  <c r="D439" i="2"/>
  <c r="C439" i="2"/>
  <c r="B439" i="2"/>
  <c r="A439" i="2"/>
  <c r="BA438" i="2"/>
  <c r="AZ438" i="2"/>
  <c r="AV438" i="2"/>
  <c r="AD438" i="2"/>
  <c r="AF438" i="2" s="1"/>
  <c r="X438" i="2"/>
  <c r="Z438" i="2" s="1"/>
  <c r="S438" i="2"/>
  <c r="J438" i="2"/>
  <c r="L438" i="2" s="1"/>
  <c r="M438" i="2" s="1"/>
  <c r="E438" i="2"/>
  <c r="G438" i="2" s="1"/>
  <c r="D438" i="2"/>
  <c r="C438" i="2"/>
  <c r="B438" i="2"/>
  <c r="A438" i="2"/>
  <c r="BA437" i="2"/>
  <c r="AZ437" i="2"/>
  <c r="AV437" i="2"/>
  <c r="AD437" i="2"/>
  <c r="AF437" i="2" s="1"/>
  <c r="X437" i="2"/>
  <c r="Z437" i="2" s="1"/>
  <c r="S437" i="2"/>
  <c r="U437" i="2" s="1"/>
  <c r="J437" i="2"/>
  <c r="L437" i="2" s="1"/>
  <c r="M437" i="2" s="1"/>
  <c r="E437" i="2"/>
  <c r="G437" i="2" s="1"/>
  <c r="D437" i="2"/>
  <c r="C437" i="2"/>
  <c r="B437" i="2"/>
  <c r="A437" i="2"/>
  <c r="BA436" i="2"/>
  <c r="AZ436" i="2"/>
  <c r="AV436" i="2"/>
  <c r="AD436" i="2"/>
  <c r="AF436" i="2" s="1"/>
  <c r="X436" i="2"/>
  <c r="Z436" i="2" s="1"/>
  <c r="S436" i="2"/>
  <c r="J436" i="2"/>
  <c r="L436" i="2" s="1"/>
  <c r="M436" i="2" s="1"/>
  <c r="E436" i="2"/>
  <c r="G436" i="2" s="1"/>
  <c r="D436" i="2"/>
  <c r="C436" i="2"/>
  <c r="B436" i="2"/>
  <c r="A436" i="2"/>
  <c r="BA435" i="2"/>
  <c r="AZ435" i="2"/>
  <c r="AV435" i="2"/>
  <c r="AD435" i="2"/>
  <c r="AF435" i="2" s="1"/>
  <c r="X435" i="2"/>
  <c r="Z435" i="2" s="1"/>
  <c r="S435" i="2"/>
  <c r="U435" i="2" s="1"/>
  <c r="J435" i="2"/>
  <c r="L435" i="2" s="1"/>
  <c r="M435" i="2" s="1"/>
  <c r="E435" i="2"/>
  <c r="G435" i="2" s="1"/>
  <c r="D435" i="2"/>
  <c r="C435" i="2"/>
  <c r="B435" i="2"/>
  <c r="A435" i="2"/>
  <c r="AP441" i="2"/>
  <c r="AP445" i="2"/>
  <c r="AW464" i="2"/>
  <c r="AP464" i="2"/>
  <c r="AP459" i="2"/>
  <c r="AQ467" i="2"/>
  <c r="AQ469" i="2"/>
  <c r="AP462" i="2"/>
  <c r="AX465" i="2"/>
  <c r="AW468" i="2"/>
  <c r="AP468" i="2"/>
  <c r="AQ465" i="2"/>
  <c r="AW459" i="2"/>
  <c r="AW462" i="2"/>
  <c r="AW463" i="2"/>
  <c r="AW461" i="2"/>
  <c r="AX469" i="2"/>
  <c r="AQ463" i="2"/>
  <c r="AW467" i="2"/>
  <c r="AQ461" i="2"/>
  <c r="AW497" i="2"/>
  <c r="AP499" i="2"/>
  <c r="AW495" i="2"/>
  <c r="AP497" i="2"/>
  <c r="AW499" i="2"/>
  <c r="AP495" i="2"/>
  <c r="AW489" i="2"/>
  <c r="AQ489" i="2"/>
  <c r="AP483" i="2"/>
  <c r="AW485" i="2"/>
  <c r="AP485" i="2"/>
  <c r="AW483" i="2"/>
  <c r="AW481" i="2"/>
  <c r="AW479" i="2"/>
  <c r="AP481" i="2"/>
  <c r="AP479" i="2"/>
  <c r="AX477" i="2"/>
  <c r="AQ475" i="2"/>
  <c r="AP474" i="2"/>
  <c r="AW474" i="2"/>
  <c r="AX475" i="2"/>
  <c r="BD499" i="2" l="1"/>
  <c r="BB499" i="2"/>
  <c r="BD495" i="2"/>
  <c r="BB495" i="2"/>
  <c r="BD497" i="2"/>
  <c r="AY497" i="2"/>
  <c r="BB497" i="2"/>
  <c r="AO495" i="2"/>
  <c r="AN496" i="2"/>
  <c r="AM496" i="2"/>
  <c r="AT499" i="2"/>
  <c r="AT498" i="2"/>
  <c r="AT500" i="2"/>
  <c r="AO497" i="2"/>
  <c r="AT495" i="2"/>
  <c r="AT496" i="2"/>
  <c r="AO499" i="2"/>
  <c r="AN498" i="2"/>
  <c r="AM498" i="2"/>
  <c r="AN500" i="2"/>
  <c r="AM500" i="2"/>
  <c r="AT497" i="2"/>
  <c r="AM495" i="2"/>
  <c r="R501" i="2"/>
  <c r="AS501" i="2"/>
  <c r="AL501" i="2"/>
  <c r="AN501" i="2"/>
  <c r="AR489" i="2"/>
  <c r="BD489" i="2"/>
  <c r="BB489" i="2"/>
  <c r="R491" i="2"/>
  <c r="AN491" i="2"/>
  <c r="AS491" i="2"/>
  <c r="AL491" i="2"/>
  <c r="AM486" i="2"/>
  <c r="AN486" i="2"/>
  <c r="R487" i="2"/>
  <c r="AL487" i="2"/>
  <c r="AN487" i="2"/>
  <c r="AS487" i="2"/>
  <c r="R493" i="2"/>
  <c r="AN493" i="2"/>
  <c r="AL493" i="2"/>
  <c r="AS493" i="2"/>
  <c r="AT489" i="2"/>
  <c r="AT490" i="2"/>
  <c r="R492" i="2"/>
  <c r="AS492" i="2"/>
  <c r="AL492" i="2"/>
  <c r="AK488" i="2"/>
  <c r="R488" i="2"/>
  <c r="AL488" i="2"/>
  <c r="AS488" i="2"/>
  <c r="AT486" i="2"/>
  <c r="BD483" i="2"/>
  <c r="BB483" i="2"/>
  <c r="BD485" i="2"/>
  <c r="AY485" i="2"/>
  <c r="BB485" i="2"/>
  <c r="AT483" i="2"/>
  <c r="AO485" i="2"/>
  <c r="AM483" i="2"/>
  <c r="AN482" i="2"/>
  <c r="AM482" i="2"/>
  <c r="AT485" i="2"/>
  <c r="AO483" i="2"/>
  <c r="AT484" i="2"/>
  <c r="AT482" i="2"/>
  <c r="AM485" i="2"/>
  <c r="AN484" i="2"/>
  <c r="AM484" i="2"/>
  <c r="BD479" i="2"/>
  <c r="BB479" i="2"/>
  <c r="BD481" i="2"/>
  <c r="BB481" i="2"/>
  <c r="AN478" i="2"/>
  <c r="AM478" i="2"/>
  <c r="AO479" i="2"/>
  <c r="AT478" i="2"/>
  <c r="AO481" i="2"/>
  <c r="AN480" i="2"/>
  <c r="AM480" i="2"/>
  <c r="AT480" i="2"/>
  <c r="AT479" i="2"/>
  <c r="AY479" i="2" s="1"/>
  <c r="AT481" i="2"/>
  <c r="AY481" i="2" s="1"/>
  <c r="BC475" i="2"/>
  <c r="BD474" i="2"/>
  <c r="BB474" i="2"/>
  <c r="AR475" i="2"/>
  <c r="BC477" i="2"/>
  <c r="BE475" i="2"/>
  <c r="BF475" i="2"/>
  <c r="R471" i="2"/>
  <c r="AL471" i="2"/>
  <c r="AM471" i="2" s="1"/>
  <c r="AN471" i="2"/>
  <c r="AS471" i="2"/>
  <c r="BE477" i="2"/>
  <c r="BF477" i="2"/>
  <c r="AO474" i="2"/>
  <c r="AR461" i="2"/>
  <c r="BD467" i="2"/>
  <c r="AY467" i="2"/>
  <c r="BB467" i="2"/>
  <c r="AR463" i="2"/>
  <c r="BC469" i="2"/>
  <c r="BD461" i="2"/>
  <c r="BB461" i="2"/>
  <c r="BD463" i="2"/>
  <c r="AY463" i="2"/>
  <c r="BB463" i="2"/>
  <c r="BD462" i="2"/>
  <c r="BB462" i="2"/>
  <c r="BD459" i="2"/>
  <c r="BB459" i="2"/>
  <c r="AR465" i="2"/>
  <c r="BD468" i="2"/>
  <c r="BB468" i="2"/>
  <c r="BC465" i="2"/>
  <c r="AR469" i="2"/>
  <c r="AR467" i="2"/>
  <c r="BD464" i="2"/>
  <c r="BB464" i="2"/>
  <c r="AT466" i="2"/>
  <c r="AT467" i="2"/>
  <c r="AT461" i="2"/>
  <c r="AY461" i="2" s="1"/>
  <c r="AT463" i="2"/>
  <c r="AT462" i="2"/>
  <c r="AK460" i="2"/>
  <c r="AM460" i="2"/>
  <c r="AN460" i="2"/>
  <c r="AM466" i="2"/>
  <c r="AN466" i="2"/>
  <c r="AT459" i="2"/>
  <c r="AO468" i="2"/>
  <c r="AI460" i="2"/>
  <c r="AM459" i="2"/>
  <c r="AO462" i="2"/>
  <c r="AY469" i="2"/>
  <c r="AY465" i="2"/>
  <c r="AK459" i="2"/>
  <c r="AT460" i="2"/>
  <c r="AO459" i="2"/>
  <c r="AO464" i="2"/>
  <c r="AY464" i="2" s="1"/>
  <c r="AJ451" i="2"/>
  <c r="V451" i="2"/>
  <c r="AK457" i="2"/>
  <c r="AA455" i="2"/>
  <c r="V453" i="2"/>
  <c r="AJ453" i="2"/>
  <c r="AA456" i="2"/>
  <c r="AA454" i="2"/>
  <c r="H453" i="2"/>
  <c r="O453" i="2"/>
  <c r="AH451" i="2"/>
  <c r="AL451" i="2"/>
  <c r="AG451" i="2"/>
  <c r="AN451" i="2"/>
  <c r="AA452" i="2"/>
  <c r="AI452" i="2" s="1"/>
  <c r="O450" i="2"/>
  <c r="H450" i="2"/>
  <c r="AA453" i="2"/>
  <c r="V455" i="2"/>
  <c r="AJ455" i="2"/>
  <c r="AH450" i="2"/>
  <c r="AG450" i="2"/>
  <c r="AG454" i="2"/>
  <c r="AH454" i="2"/>
  <c r="H456" i="2"/>
  <c r="O456" i="2"/>
  <c r="H454" i="2"/>
  <c r="O454" i="2"/>
  <c r="U450" i="2"/>
  <c r="U456" i="2"/>
  <c r="AG453" i="2"/>
  <c r="AH453" i="2"/>
  <c r="O452" i="2"/>
  <c r="H452" i="2"/>
  <c r="AS451" i="2"/>
  <c r="H455" i="2"/>
  <c r="O455" i="2"/>
  <c r="AG456" i="2"/>
  <c r="AH456" i="2"/>
  <c r="AI456" i="2" s="1"/>
  <c r="U452" i="2"/>
  <c r="AI457" i="2"/>
  <c r="AG455" i="2"/>
  <c r="AH455" i="2"/>
  <c r="AI455" i="2" s="1"/>
  <c r="U454" i="2"/>
  <c r="AA450" i="2"/>
  <c r="Q457" i="2"/>
  <c r="P457" i="2"/>
  <c r="AK446" i="2"/>
  <c r="Q448" i="2"/>
  <c r="P448" i="2"/>
  <c r="AK447" i="2"/>
  <c r="L449" i="2"/>
  <c r="M449" i="2" s="1"/>
  <c r="K449" i="2"/>
  <c r="L448" i="2"/>
  <c r="M448" i="2" s="1"/>
  <c r="K448" i="2"/>
  <c r="L447" i="2"/>
  <c r="M447" i="2" s="1"/>
  <c r="K447" i="2"/>
  <c r="L446" i="2"/>
  <c r="M446" i="2" s="1"/>
  <c r="K446" i="2"/>
  <c r="AK449" i="2"/>
  <c r="AI448" i="2"/>
  <c r="V448" i="2"/>
  <c r="AJ448" i="2"/>
  <c r="Q449" i="2"/>
  <c r="P449" i="2"/>
  <c r="Q447" i="2"/>
  <c r="P447" i="2"/>
  <c r="Q446" i="2"/>
  <c r="P446" i="2"/>
  <c r="AO445" i="2"/>
  <c r="AL445" i="2"/>
  <c r="AM445" i="2" s="1"/>
  <c r="AK444" i="2"/>
  <c r="AS443" i="2"/>
  <c r="R443" i="2"/>
  <c r="AM443" i="2" s="1"/>
  <c r="AS444" i="2"/>
  <c r="R444" i="2"/>
  <c r="AM444" i="2" s="1"/>
  <c r="AO441" i="2"/>
  <c r="AM441" i="2"/>
  <c r="R445" i="2"/>
  <c r="AS445" i="2"/>
  <c r="AN443" i="2"/>
  <c r="AK442" i="2"/>
  <c r="AS441" i="2"/>
  <c r="R441" i="2"/>
  <c r="AS442" i="2"/>
  <c r="R442" i="2"/>
  <c r="AM442" i="2" s="1"/>
  <c r="AJ435" i="2"/>
  <c r="V435" i="2"/>
  <c r="U436" i="2"/>
  <c r="AJ437" i="2"/>
  <c r="V437" i="2"/>
  <c r="U438" i="2"/>
  <c r="AJ439" i="2"/>
  <c r="V439" i="2"/>
  <c r="AA435" i="2"/>
  <c r="AA436" i="2"/>
  <c r="AA437" i="2"/>
  <c r="AA438" i="2"/>
  <c r="AA439" i="2"/>
  <c r="H435" i="2"/>
  <c r="O435" i="2"/>
  <c r="AG435" i="2"/>
  <c r="AH435" i="2"/>
  <c r="O436" i="2"/>
  <c r="H436" i="2"/>
  <c r="AH436" i="2"/>
  <c r="AI436" i="2" s="1"/>
  <c r="AG436" i="2"/>
  <c r="H437" i="2"/>
  <c r="O437" i="2"/>
  <c r="AG437" i="2"/>
  <c r="AH437" i="2"/>
  <c r="AI437" i="2" s="1"/>
  <c r="H438" i="2"/>
  <c r="O438" i="2"/>
  <c r="AG438" i="2"/>
  <c r="AH438" i="2"/>
  <c r="H439" i="2"/>
  <c r="O439" i="2"/>
  <c r="AH439" i="2"/>
  <c r="AG439" i="2"/>
  <c r="F435" i="2"/>
  <c r="K435" i="2"/>
  <c r="T435" i="2"/>
  <c r="Y435" i="2"/>
  <c r="AE435" i="2"/>
  <c r="F436" i="2"/>
  <c r="K436" i="2"/>
  <c r="T436" i="2"/>
  <c r="Y436" i="2"/>
  <c r="AE436" i="2"/>
  <c r="F437" i="2"/>
  <c r="K437" i="2"/>
  <c r="T437" i="2"/>
  <c r="Y437" i="2"/>
  <c r="AE437" i="2"/>
  <c r="F438" i="2"/>
  <c r="K438" i="2"/>
  <c r="T438" i="2"/>
  <c r="Y438" i="2"/>
  <c r="AE438" i="2"/>
  <c r="F439" i="2"/>
  <c r="K439" i="2"/>
  <c r="T439" i="2"/>
  <c r="Y439" i="2"/>
  <c r="AE439" i="2"/>
  <c r="AP451" i="2"/>
  <c r="AW451" i="2"/>
  <c r="AW441" i="2"/>
  <c r="AW445" i="2"/>
  <c r="AQ445" i="2"/>
  <c r="AW443" i="2"/>
  <c r="AQ441" i="2"/>
  <c r="AP443" i="2"/>
  <c r="AX467" i="2"/>
  <c r="AW466" i="2"/>
  <c r="AP466" i="2"/>
  <c r="AX461" i="2"/>
  <c r="AX459" i="2"/>
  <c r="AQ462" i="2"/>
  <c r="AX464" i="2"/>
  <c r="AQ464" i="2"/>
  <c r="AX463" i="2"/>
  <c r="AW460" i="2"/>
  <c r="AP460" i="2"/>
  <c r="AX468" i="2"/>
  <c r="AQ468" i="2"/>
  <c r="AQ459" i="2"/>
  <c r="AX462" i="2"/>
  <c r="AQ495" i="2"/>
  <c r="AW500" i="2"/>
  <c r="AP500" i="2"/>
  <c r="AQ497" i="2"/>
  <c r="AW498" i="2"/>
  <c r="AP498" i="2"/>
  <c r="AX497" i="2"/>
  <c r="AX499" i="2"/>
  <c r="AX495" i="2"/>
  <c r="AP501" i="2"/>
  <c r="AW496" i="2"/>
  <c r="AP496" i="2"/>
  <c r="AQ499" i="2"/>
  <c r="AW501" i="2"/>
  <c r="AP493" i="2"/>
  <c r="AP491" i="2"/>
  <c r="AW486" i="2"/>
  <c r="AP486" i="2"/>
  <c r="AP487" i="2"/>
  <c r="AW487" i="2"/>
  <c r="AW493" i="2"/>
  <c r="AW491" i="2"/>
  <c r="AX489" i="2"/>
  <c r="AX483" i="2"/>
  <c r="AQ483" i="2"/>
  <c r="AW484" i="2"/>
  <c r="AP484" i="2"/>
  <c r="AW482" i="2"/>
  <c r="AP482" i="2"/>
  <c r="AQ485" i="2"/>
  <c r="AX485" i="2"/>
  <c r="AQ481" i="2"/>
  <c r="AW480" i="2"/>
  <c r="AP480" i="2"/>
  <c r="AX481" i="2"/>
  <c r="AX479" i="2"/>
  <c r="AQ479" i="2"/>
  <c r="AW478" i="2"/>
  <c r="AP478" i="2"/>
  <c r="AW471" i="2"/>
  <c r="AX474" i="2"/>
  <c r="AQ474" i="2"/>
  <c r="AP471" i="2"/>
  <c r="BD501" i="2" l="1"/>
  <c r="BB501" i="2"/>
  <c r="AR499" i="2"/>
  <c r="BD496" i="2"/>
  <c r="BB496" i="2"/>
  <c r="BC495" i="2"/>
  <c r="BC499" i="2"/>
  <c r="BC497" i="2"/>
  <c r="BD498" i="2"/>
  <c r="BB498" i="2"/>
  <c r="AR497" i="2"/>
  <c r="BD500" i="2"/>
  <c r="BB500" i="2"/>
  <c r="AR495" i="2"/>
  <c r="AT501" i="2"/>
  <c r="AO496" i="2"/>
  <c r="AO501" i="2"/>
  <c r="AM501" i="2"/>
  <c r="AO498" i="2"/>
  <c r="BF497" i="2"/>
  <c r="BE497" i="2"/>
  <c r="AY495" i="2"/>
  <c r="AY499" i="2"/>
  <c r="AO500" i="2"/>
  <c r="BC489" i="2"/>
  <c r="BD491" i="2"/>
  <c r="BB491" i="2"/>
  <c r="BD493" i="2"/>
  <c r="BB493" i="2"/>
  <c r="BD487" i="2"/>
  <c r="BB487" i="2"/>
  <c r="BD486" i="2"/>
  <c r="BB486" i="2"/>
  <c r="AT488" i="2"/>
  <c r="AN492" i="2"/>
  <c r="AM492" i="2"/>
  <c r="AT491" i="2"/>
  <c r="AY491" i="2" s="1"/>
  <c r="AM488" i="2"/>
  <c r="AN488" i="2"/>
  <c r="AT493" i="2"/>
  <c r="AT487" i="2"/>
  <c r="AY487" i="2" s="1"/>
  <c r="AY489" i="2"/>
  <c r="AM493" i="2"/>
  <c r="AO487" i="2"/>
  <c r="AT492" i="2"/>
  <c r="AO486" i="2"/>
  <c r="AY486" i="2" s="1"/>
  <c r="AO491" i="2"/>
  <c r="AN490" i="2"/>
  <c r="AO493" i="2"/>
  <c r="AM487" i="2"/>
  <c r="AM491" i="2"/>
  <c r="BC485" i="2"/>
  <c r="AR485" i="2"/>
  <c r="BD482" i="2"/>
  <c r="BB482" i="2"/>
  <c r="BD484" i="2"/>
  <c r="BB484" i="2"/>
  <c r="AR483" i="2"/>
  <c r="BC483" i="2"/>
  <c r="BF485" i="2"/>
  <c r="BE485" i="2"/>
  <c r="AO482" i="2"/>
  <c r="AO484" i="2"/>
  <c r="AY483" i="2"/>
  <c r="BD478" i="2"/>
  <c r="BB478" i="2"/>
  <c r="AR479" i="2"/>
  <c r="BC479" i="2"/>
  <c r="BC481" i="2"/>
  <c r="BD480" i="2"/>
  <c r="BB480" i="2"/>
  <c r="AR481" i="2"/>
  <c r="BF481" i="2"/>
  <c r="BE481" i="2"/>
  <c r="BF479" i="2"/>
  <c r="BE479" i="2"/>
  <c r="AO478" i="2"/>
  <c r="AO480" i="2"/>
  <c r="AR474" i="2"/>
  <c r="BD471" i="2"/>
  <c r="BB471" i="2"/>
  <c r="AO471" i="2"/>
  <c r="AN472" i="2"/>
  <c r="AY474" i="2"/>
  <c r="AT471" i="2"/>
  <c r="AR459" i="2"/>
  <c r="AR468" i="2"/>
  <c r="BD460" i="2"/>
  <c r="AY460" i="2"/>
  <c r="BB460" i="2"/>
  <c r="BC463" i="2"/>
  <c r="AR464" i="2"/>
  <c r="AR462" i="2"/>
  <c r="BC459" i="2"/>
  <c r="BC461" i="2"/>
  <c r="BD466" i="2"/>
  <c r="BB466" i="2"/>
  <c r="BC467" i="2"/>
  <c r="BE461" i="2"/>
  <c r="BF461" i="2"/>
  <c r="BF464" i="2"/>
  <c r="BE464" i="2"/>
  <c r="BC464" i="2"/>
  <c r="BF467" i="2"/>
  <c r="BE467" i="2"/>
  <c r="BF469" i="2"/>
  <c r="BE469" i="2"/>
  <c r="AO460" i="2"/>
  <c r="AY468" i="2"/>
  <c r="BF465" i="2"/>
  <c r="BE465" i="2"/>
  <c r="BF463" i="2"/>
  <c r="BE463" i="2"/>
  <c r="AY459" i="2"/>
  <c r="AY462" i="2"/>
  <c r="AO466" i="2"/>
  <c r="BD451" i="2"/>
  <c r="BB451" i="2"/>
  <c r="AJ452" i="2"/>
  <c r="V452" i="2"/>
  <c r="Q455" i="2"/>
  <c r="P455" i="2"/>
  <c r="P452" i="2"/>
  <c r="Q452" i="2"/>
  <c r="AI450" i="2"/>
  <c r="V456" i="2"/>
  <c r="AJ456" i="2"/>
  <c r="Q456" i="2"/>
  <c r="P456" i="2"/>
  <c r="AM451" i="2"/>
  <c r="V454" i="2"/>
  <c r="AJ454" i="2"/>
  <c r="AT451" i="2"/>
  <c r="AI453" i="2"/>
  <c r="AJ450" i="2"/>
  <c r="V450" i="2"/>
  <c r="AK455" i="2"/>
  <c r="AI451" i="2"/>
  <c r="AK453" i="2"/>
  <c r="R457" i="2"/>
  <c r="AN457" i="2"/>
  <c r="AS457" i="2"/>
  <c r="AL457" i="2"/>
  <c r="Q454" i="2"/>
  <c r="P454" i="2"/>
  <c r="AI454" i="2"/>
  <c r="P450" i="2"/>
  <c r="Q450" i="2"/>
  <c r="AO451" i="2"/>
  <c r="Q453" i="2"/>
  <c r="P453" i="2"/>
  <c r="AK451" i="2"/>
  <c r="R446" i="2"/>
  <c r="AL446" i="2"/>
  <c r="AS446" i="2"/>
  <c r="R449" i="2"/>
  <c r="AS449" i="2"/>
  <c r="AL449" i="2"/>
  <c r="AM449" i="2" s="1"/>
  <c r="AN449" i="2"/>
  <c r="R448" i="2"/>
  <c r="AL448" i="2"/>
  <c r="AS448" i="2"/>
  <c r="R447" i="2"/>
  <c r="AS447" i="2"/>
  <c r="AL447" i="2"/>
  <c r="AM447" i="2" s="1"/>
  <c r="AN447" i="2"/>
  <c r="AK448" i="2"/>
  <c r="AR441" i="2"/>
  <c r="BD443" i="2"/>
  <c r="BB443" i="2"/>
  <c r="AR445" i="2"/>
  <c r="BD445" i="2"/>
  <c r="BB445" i="2"/>
  <c r="BD441" i="2"/>
  <c r="AY441" i="2"/>
  <c r="BB441" i="2"/>
  <c r="AT442" i="2"/>
  <c r="AO443" i="2"/>
  <c r="AT443" i="2"/>
  <c r="AT445" i="2"/>
  <c r="AT441" i="2"/>
  <c r="AT444" i="2"/>
  <c r="AN442" i="2"/>
  <c r="AN444" i="2"/>
  <c r="Q439" i="2"/>
  <c r="P439" i="2"/>
  <c r="AI439" i="2"/>
  <c r="Q438" i="2"/>
  <c r="P438" i="2"/>
  <c r="Q436" i="2"/>
  <c r="P436" i="2"/>
  <c r="AJ438" i="2"/>
  <c r="V438" i="2"/>
  <c r="AJ436" i="2"/>
  <c r="V436" i="2"/>
  <c r="AI438" i="2"/>
  <c r="AI435" i="2"/>
  <c r="Q435" i="2"/>
  <c r="P435" i="2"/>
  <c r="AK439" i="2"/>
  <c r="AK437" i="2"/>
  <c r="AK435" i="2"/>
  <c r="Q437" i="2"/>
  <c r="P437" i="2"/>
  <c r="AP457" i="2"/>
  <c r="AQ451" i="2"/>
  <c r="AW457" i="2"/>
  <c r="AX451" i="2"/>
  <c r="AP449" i="2"/>
  <c r="AW447" i="2"/>
  <c r="AW449" i="2"/>
  <c r="AP447" i="2"/>
  <c r="AX445" i="2"/>
  <c r="AX441" i="2"/>
  <c r="AQ443" i="2"/>
  <c r="AX443" i="2"/>
  <c r="AW442" i="2"/>
  <c r="AP442" i="2"/>
  <c r="AW444" i="2"/>
  <c r="AP444" i="2"/>
  <c r="AX460" i="2"/>
  <c r="AQ460" i="2"/>
  <c r="AX466" i="2"/>
  <c r="AQ466" i="2"/>
  <c r="AQ501" i="2"/>
  <c r="AX501" i="2"/>
  <c r="AX498" i="2"/>
  <c r="AQ498" i="2"/>
  <c r="AX496" i="2"/>
  <c r="AQ496" i="2"/>
  <c r="AX500" i="2"/>
  <c r="AQ500" i="2"/>
  <c r="AX491" i="2"/>
  <c r="AX487" i="2"/>
  <c r="AQ493" i="2"/>
  <c r="AX486" i="2"/>
  <c r="AQ486" i="2"/>
  <c r="AW492" i="2"/>
  <c r="AP492" i="2"/>
  <c r="AW488" i="2"/>
  <c r="AP488" i="2"/>
  <c r="AQ491" i="2"/>
  <c r="AX493" i="2"/>
  <c r="AQ487" i="2"/>
  <c r="AW490" i="2"/>
  <c r="AP490" i="2"/>
  <c r="AX482" i="2"/>
  <c r="AQ482" i="2"/>
  <c r="AX484" i="2"/>
  <c r="AQ484" i="2"/>
  <c r="AX478" i="2"/>
  <c r="AQ478" i="2"/>
  <c r="AX480" i="2"/>
  <c r="AQ480" i="2"/>
  <c r="AX471" i="2"/>
  <c r="AQ471" i="2"/>
  <c r="AP472" i="2"/>
  <c r="AW472" i="2"/>
  <c r="AR500" i="2" l="1"/>
  <c r="AR496" i="2"/>
  <c r="AR498" i="2"/>
  <c r="BC501" i="2"/>
  <c r="AR501" i="2"/>
  <c r="AY500" i="2"/>
  <c r="AY496" i="2"/>
  <c r="BF499" i="2"/>
  <c r="BE499" i="2"/>
  <c r="AY498" i="2"/>
  <c r="AY501" i="2"/>
  <c r="BF495" i="2"/>
  <c r="BE495" i="2"/>
  <c r="BD490" i="2"/>
  <c r="BB490" i="2"/>
  <c r="AR487" i="2"/>
  <c r="BC493" i="2"/>
  <c r="AR491" i="2"/>
  <c r="BD488" i="2"/>
  <c r="BB488" i="2"/>
  <c r="BD492" i="2"/>
  <c r="AY492" i="2"/>
  <c r="BC492" i="2" s="1"/>
  <c r="BB492" i="2"/>
  <c r="AR486" i="2"/>
  <c r="AR493" i="2"/>
  <c r="BC487" i="2"/>
  <c r="BC491" i="2"/>
  <c r="BE486" i="2"/>
  <c r="BF486" i="2"/>
  <c r="BC486" i="2"/>
  <c r="BF487" i="2"/>
  <c r="BE487" i="2"/>
  <c r="BF491" i="2"/>
  <c r="BE491" i="2"/>
  <c r="BF489" i="2"/>
  <c r="BE489" i="2"/>
  <c r="AO490" i="2"/>
  <c r="AY490" i="2" s="1"/>
  <c r="AO488" i="2"/>
  <c r="AO492" i="2"/>
  <c r="AY493" i="2"/>
  <c r="AR484" i="2"/>
  <c r="AR482" i="2"/>
  <c r="AY482" i="2"/>
  <c r="BF483" i="2"/>
  <c r="BE483" i="2"/>
  <c r="AY484" i="2"/>
  <c r="AR480" i="2"/>
  <c r="AR478" i="2"/>
  <c r="AY480" i="2"/>
  <c r="AY478" i="2"/>
  <c r="BD472" i="2"/>
  <c r="BB472" i="2"/>
  <c r="AR471" i="2"/>
  <c r="BC471" i="2"/>
  <c r="BE474" i="2"/>
  <c r="BF474" i="2"/>
  <c r="BC474" i="2"/>
  <c r="AO472" i="2"/>
  <c r="AY472" i="2" s="1"/>
  <c r="AY471" i="2"/>
  <c r="AR466" i="2"/>
  <c r="AR460" i="2"/>
  <c r="BE460" i="2"/>
  <c r="BF460" i="2"/>
  <c r="BF468" i="2"/>
  <c r="BE468" i="2"/>
  <c r="BC468" i="2"/>
  <c r="BF459" i="2"/>
  <c r="BE459" i="2"/>
  <c r="AY466" i="2"/>
  <c r="BF462" i="2"/>
  <c r="BE462" i="2"/>
  <c r="BC462" i="2"/>
  <c r="BC460" i="2"/>
  <c r="BC451" i="2"/>
  <c r="BD457" i="2"/>
  <c r="BB457" i="2"/>
  <c r="AR451" i="2"/>
  <c r="R450" i="2"/>
  <c r="AL450" i="2"/>
  <c r="AS450" i="2"/>
  <c r="R454" i="2"/>
  <c r="AS454" i="2"/>
  <c r="AL454" i="2"/>
  <c r="AK450" i="2"/>
  <c r="AK456" i="2"/>
  <c r="AM457" i="2"/>
  <c r="R453" i="2"/>
  <c r="AS453" i="2"/>
  <c r="AN453" i="2"/>
  <c r="AL453" i="2"/>
  <c r="AT457" i="2"/>
  <c r="AK454" i="2"/>
  <c r="R456" i="2"/>
  <c r="AL456" i="2"/>
  <c r="AS456" i="2"/>
  <c r="R455" i="2"/>
  <c r="AN455" i="2"/>
  <c r="AL455" i="2"/>
  <c r="AS455" i="2"/>
  <c r="AO457" i="2"/>
  <c r="R452" i="2"/>
  <c r="AL452" i="2"/>
  <c r="AS452" i="2"/>
  <c r="AK452" i="2"/>
  <c r="AY451" i="2"/>
  <c r="BD449" i="2"/>
  <c r="BB449" i="2"/>
  <c r="BD447" i="2"/>
  <c r="BB447" i="2"/>
  <c r="AO447" i="2"/>
  <c r="AT448" i="2"/>
  <c r="AN446" i="2"/>
  <c r="AM446" i="2"/>
  <c r="AN448" i="2"/>
  <c r="AM448" i="2"/>
  <c r="AT449" i="2"/>
  <c r="AT447" i="2"/>
  <c r="AO449" i="2"/>
  <c r="AT446" i="2"/>
  <c r="BD444" i="2"/>
  <c r="BB444" i="2"/>
  <c r="BD442" i="2"/>
  <c r="BB442" i="2"/>
  <c r="BC443" i="2"/>
  <c r="AR443" i="2"/>
  <c r="BC441" i="2"/>
  <c r="BC445" i="2"/>
  <c r="AO444" i="2"/>
  <c r="AY444" i="2" s="1"/>
  <c r="AO442" i="2"/>
  <c r="AY442" i="2" s="1"/>
  <c r="BE441" i="2"/>
  <c r="BF441" i="2"/>
  <c r="AY443" i="2"/>
  <c r="AY445" i="2"/>
  <c r="AK438" i="2"/>
  <c r="R436" i="2"/>
  <c r="AL436" i="2"/>
  <c r="AS436" i="2"/>
  <c r="R437" i="2"/>
  <c r="AN437" i="2"/>
  <c r="AS437" i="2"/>
  <c r="AL437" i="2"/>
  <c r="AK436" i="2"/>
  <c r="R439" i="2"/>
  <c r="AS439" i="2"/>
  <c r="AL439" i="2"/>
  <c r="AN439" i="2"/>
  <c r="R435" i="2"/>
  <c r="AL435" i="2"/>
  <c r="AS435" i="2"/>
  <c r="AN435" i="2"/>
  <c r="R438" i="2"/>
  <c r="AS438" i="2"/>
  <c r="AL438" i="2"/>
  <c r="AW437" i="2"/>
  <c r="AW439" i="2"/>
  <c r="AW435" i="2"/>
  <c r="AP439" i="2"/>
  <c r="AP435" i="2"/>
  <c r="AP437" i="2"/>
  <c r="AX457" i="2"/>
  <c r="AW455" i="2"/>
  <c r="AW453" i="2"/>
  <c r="AQ457" i="2"/>
  <c r="AP453" i="2"/>
  <c r="AP455" i="2"/>
  <c r="AW446" i="2"/>
  <c r="AP446" i="2"/>
  <c r="AX449" i="2"/>
  <c r="AX447" i="2"/>
  <c r="AQ447" i="2"/>
  <c r="AW448" i="2"/>
  <c r="AP448" i="2"/>
  <c r="AQ449" i="2"/>
  <c r="AX444" i="2"/>
  <c r="AQ444" i="2"/>
  <c r="AX442" i="2"/>
  <c r="AQ442" i="2"/>
  <c r="AX490" i="2"/>
  <c r="AQ490" i="2"/>
  <c r="AX488" i="2"/>
  <c r="AQ488" i="2"/>
  <c r="AX492" i="2"/>
  <c r="AQ492" i="2"/>
  <c r="AQ472" i="2"/>
  <c r="AX472" i="2"/>
  <c r="BF501" i="2" l="1"/>
  <c r="BE501" i="2"/>
  <c r="BF496" i="2"/>
  <c r="BE496" i="2"/>
  <c r="BC496" i="2"/>
  <c r="BF498" i="2"/>
  <c r="BE498" i="2"/>
  <c r="BC498" i="2"/>
  <c r="BF500" i="2"/>
  <c r="BE500" i="2"/>
  <c r="BC500" i="2"/>
  <c r="AR492" i="2"/>
  <c r="AR488" i="2"/>
  <c r="AR490" i="2"/>
  <c r="BF490" i="2"/>
  <c r="BE490" i="2"/>
  <c r="BC490" i="2"/>
  <c r="BF493" i="2"/>
  <c r="BE493" i="2"/>
  <c r="BF492" i="2"/>
  <c r="BE492" i="2"/>
  <c r="AY488" i="2"/>
  <c r="BF482" i="2"/>
  <c r="BE482" i="2"/>
  <c r="BC482" i="2"/>
  <c r="BF484" i="2"/>
  <c r="BE484" i="2"/>
  <c r="BC484" i="2"/>
  <c r="BF478" i="2"/>
  <c r="BE478" i="2"/>
  <c r="BC478" i="2"/>
  <c r="BF480" i="2"/>
  <c r="BE480" i="2"/>
  <c r="BC480" i="2"/>
  <c r="AR472" i="2"/>
  <c r="BE472" i="2"/>
  <c r="BF472" i="2"/>
  <c r="BC472" i="2"/>
  <c r="BE471" i="2"/>
  <c r="BF471" i="2"/>
  <c r="BF466" i="2"/>
  <c r="BE466" i="2"/>
  <c r="BC466" i="2"/>
  <c r="AR457" i="2"/>
  <c r="BD453" i="2"/>
  <c r="AY453" i="2"/>
  <c r="BB453" i="2"/>
  <c r="BD455" i="2"/>
  <c r="BB455" i="2"/>
  <c r="BC457" i="2"/>
  <c r="BE451" i="2"/>
  <c r="BF451" i="2"/>
  <c r="AO455" i="2"/>
  <c r="AY455" i="2" s="1"/>
  <c r="AO453" i="2"/>
  <c r="AT453" i="2"/>
  <c r="AT450" i="2"/>
  <c r="AT452" i="2"/>
  <c r="AT455" i="2"/>
  <c r="AT456" i="2"/>
  <c r="AN454" i="2"/>
  <c r="AM454" i="2"/>
  <c r="AM450" i="2"/>
  <c r="AN450" i="2"/>
  <c r="AY457" i="2"/>
  <c r="AM452" i="2"/>
  <c r="AN452" i="2"/>
  <c r="AM455" i="2"/>
  <c r="AN456" i="2"/>
  <c r="AM456" i="2"/>
  <c r="AM453" i="2"/>
  <c r="AT454" i="2"/>
  <c r="AR449" i="2"/>
  <c r="BD448" i="2"/>
  <c r="BB448" i="2"/>
  <c r="AR447" i="2"/>
  <c r="BC447" i="2"/>
  <c r="BC449" i="2"/>
  <c r="BD446" i="2"/>
  <c r="BB446" i="2"/>
  <c r="AO448" i="2"/>
  <c r="AY448" i="2" s="1"/>
  <c r="AO446" i="2"/>
  <c r="AY446" i="2" s="1"/>
  <c r="AY447" i="2"/>
  <c r="AY449" i="2"/>
  <c r="AR442" i="2"/>
  <c r="AR444" i="2"/>
  <c r="BE442" i="2"/>
  <c r="BF442" i="2"/>
  <c r="BC442" i="2"/>
  <c r="BE444" i="2"/>
  <c r="BF444" i="2"/>
  <c r="BC444" i="2"/>
  <c r="BE443" i="2"/>
  <c r="BF443" i="2"/>
  <c r="BE445" i="2"/>
  <c r="BF445" i="2"/>
  <c r="BD435" i="2"/>
  <c r="BB435" i="2"/>
  <c r="BD439" i="2"/>
  <c r="BB439" i="2"/>
  <c r="BD437" i="2"/>
  <c r="BB437" i="2"/>
  <c r="AO437" i="2"/>
  <c r="AO435" i="2"/>
  <c r="AO439" i="2"/>
  <c r="AN438" i="2"/>
  <c r="AM438" i="2"/>
  <c r="AT435" i="2"/>
  <c r="AM439" i="2"/>
  <c r="AM437" i="2"/>
  <c r="AT436" i="2"/>
  <c r="AT438" i="2"/>
  <c r="AM435" i="2"/>
  <c r="AT439" i="2"/>
  <c r="AT437" i="2"/>
  <c r="AN436" i="2"/>
  <c r="AM436" i="2"/>
  <c r="AW436" i="2"/>
  <c r="AP436" i="2"/>
  <c r="AQ439" i="2"/>
  <c r="AW438" i="2"/>
  <c r="AP438" i="2"/>
  <c r="AX439" i="2"/>
  <c r="AQ437" i="2"/>
  <c r="AX437" i="2"/>
  <c r="AQ435" i="2"/>
  <c r="AX435" i="2"/>
  <c r="AQ455" i="2"/>
  <c r="AQ453" i="2"/>
  <c r="AX455" i="2"/>
  <c r="AW452" i="2"/>
  <c r="AP452" i="2"/>
  <c r="AW456" i="2"/>
  <c r="AP456" i="2"/>
  <c r="AX453" i="2"/>
  <c r="AW450" i="2"/>
  <c r="AP450" i="2"/>
  <c r="AW454" i="2"/>
  <c r="AP454" i="2"/>
  <c r="AX448" i="2"/>
  <c r="AQ448" i="2"/>
  <c r="AX446" i="2"/>
  <c r="AQ446" i="2"/>
  <c r="BF488" i="2" l="1"/>
  <c r="BE488" i="2"/>
  <c r="BC488" i="2"/>
  <c r="BD454" i="2"/>
  <c r="BB454" i="2"/>
  <c r="BD450" i="2"/>
  <c r="BB450" i="2"/>
  <c r="BC453" i="2"/>
  <c r="BD456" i="2"/>
  <c r="AY456" i="2"/>
  <c r="BB456" i="2"/>
  <c r="BD452" i="2"/>
  <c r="AY452" i="2"/>
  <c r="BC452" i="2" s="1"/>
  <c r="BB452" i="2"/>
  <c r="BC455" i="2"/>
  <c r="AR453" i="2"/>
  <c r="AR455" i="2"/>
  <c r="BF455" i="2"/>
  <c r="BE455" i="2"/>
  <c r="BF457" i="2"/>
  <c r="BE457" i="2"/>
  <c r="AO454" i="2"/>
  <c r="AY454" i="2" s="1"/>
  <c r="AO450" i="2"/>
  <c r="AO456" i="2"/>
  <c r="BF453" i="2"/>
  <c r="BE453" i="2"/>
  <c r="AO452" i="2"/>
  <c r="AR446" i="2"/>
  <c r="AR448" i="2"/>
  <c r="BF446" i="2"/>
  <c r="BE446" i="2"/>
  <c r="BC446" i="2"/>
  <c r="BF448" i="2"/>
  <c r="BE448" i="2"/>
  <c r="BC448" i="2"/>
  <c r="BF449" i="2"/>
  <c r="BE449" i="2"/>
  <c r="BF447" i="2"/>
  <c r="BE447" i="2"/>
  <c r="BC435" i="2"/>
  <c r="AR435" i="2"/>
  <c r="BC437" i="2"/>
  <c r="AR437" i="2"/>
  <c r="BC439" i="2"/>
  <c r="BD438" i="2"/>
  <c r="AY438" i="2"/>
  <c r="BB438" i="2"/>
  <c r="AR439" i="2"/>
  <c r="BD436" i="2"/>
  <c r="AY436" i="2"/>
  <c r="BB436" i="2"/>
  <c r="AO438" i="2"/>
  <c r="AY437" i="2"/>
  <c r="AY439" i="2"/>
  <c r="AO436" i="2"/>
  <c r="AY435" i="2"/>
  <c r="AX436" i="2"/>
  <c r="AQ436" i="2"/>
  <c r="AX438" i="2"/>
  <c r="AQ438" i="2"/>
  <c r="AX450" i="2"/>
  <c r="AQ450" i="2"/>
  <c r="AX452" i="2"/>
  <c r="AQ452" i="2"/>
  <c r="AX454" i="2"/>
  <c r="AQ454" i="2"/>
  <c r="AX456" i="2"/>
  <c r="AQ456" i="2"/>
  <c r="AR456" i="2" l="1"/>
  <c r="AR454" i="2"/>
  <c r="AR452" i="2"/>
  <c r="AR450" i="2"/>
  <c r="BF454" i="2"/>
  <c r="BE454" i="2"/>
  <c r="BC454" i="2"/>
  <c r="BF456" i="2"/>
  <c r="BE456" i="2"/>
  <c r="BC456" i="2"/>
  <c r="BF452" i="2"/>
  <c r="BE452" i="2"/>
  <c r="AY450" i="2"/>
  <c r="AR438" i="2"/>
  <c r="AR436" i="2"/>
  <c r="BE437" i="2"/>
  <c r="BF437" i="2"/>
  <c r="BE438" i="2"/>
  <c r="BF438" i="2"/>
  <c r="BE435" i="2"/>
  <c r="BF435" i="2"/>
  <c r="BC438" i="2"/>
  <c r="BE436" i="2"/>
  <c r="BF436" i="2"/>
  <c r="BE439" i="2"/>
  <c r="BF439" i="2"/>
  <c r="BC436" i="2"/>
  <c r="BF450" i="2" l="1"/>
  <c r="BE450" i="2"/>
  <c r="BC450" i="2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433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432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431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430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429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428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427" i="6"/>
  <c r="BA433" i="2"/>
  <c r="AZ433" i="2"/>
  <c r="AV433" i="2"/>
  <c r="AG433" i="2"/>
  <c r="AE433" i="2"/>
  <c r="AD433" i="2"/>
  <c r="AF433" i="2" s="1"/>
  <c r="Y433" i="2"/>
  <c r="X433" i="2"/>
  <c r="Z433" i="2" s="1"/>
  <c r="T433" i="2"/>
  <c r="S433" i="2"/>
  <c r="U433" i="2" s="1"/>
  <c r="K433" i="2"/>
  <c r="J433" i="2"/>
  <c r="L433" i="2" s="1"/>
  <c r="M433" i="2" s="1"/>
  <c r="H433" i="2"/>
  <c r="F433" i="2"/>
  <c r="E433" i="2"/>
  <c r="G433" i="2" s="1"/>
  <c r="O433" i="2" s="1"/>
  <c r="D433" i="2"/>
  <c r="C433" i="2"/>
  <c r="B433" i="2"/>
  <c r="A433" i="2"/>
  <c r="BA432" i="2"/>
  <c r="AZ432" i="2"/>
  <c r="AV432" i="2"/>
  <c r="AG432" i="2"/>
  <c r="AE432" i="2"/>
  <c r="AD432" i="2"/>
  <c r="AF432" i="2" s="1"/>
  <c r="X432" i="2"/>
  <c r="Z432" i="2" s="1"/>
  <c r="S432" i="2"/>
  <c r="M432" i="2"/>
  <c r="J432" i="2"/>
  <c r="L432" i="2" s="1"/>
  <c r="E432" i="2"/>
  <c r="G432" i="2" s="1"/>
  <c r="O432" i="2" s="1"/>
  <c r="D432" i="2"/>
  <c r="C432" i="2"/>
  <c r="B432" i="2"/>
  <c r="A432" i="2"/>
  <c r="BA431" i="2"/>
  <c r="AZ431" i="2"/>
  <c r="AV431" i="2"/>
  <c r="AK431" i="2"/>
  <c r="AG431" i="2"/>
  <c r="AD431" i="2"/>
  <c r="AF431" i="2" s="1"/>
  <c r="X431" i="2"/>
  <c r="Z431" i="2" s="1"/>
  <c r="V431" i="2"/>
  <c r="S431" i="2"/>
  <c r="U431" i="2" s="1"/>
  <c r="AJ431" i="2" s="1"/>
  <c r="M431" i="2"/>
  <c r="J431" i="2"/>
  <c r="L431" i="2" s="1"/>
  <c r="E431" i="2"/>
  <c r="G431" i="2" s="1"/>
  <c r="O431" i="2" s="1"/>
  <c r="D431" i="2"/>
  <c r="C431" i="2"/>
  <c r="B431" i="2"/>
  <c r="A431" i="2"/>
  <c r="BA430" i="2"/>
  <c r="AZ430" i="2"/>
  <c r="AV430" i="2"/>
  <c r="AG430" i="2"/>
  <c r="AD430" i="2"/>
  <c r="AF430" i="2" s="1"/>
  <c r="X430" i="2"/>
  <c r="Z430" i="2" s="1"/>
  <c r="S430" i="2"/>
  <c r="M430" i="2"/>
  <c r="J430" i="2"/>
  <c r="L430" i="2" s="1"/>
  <c r="E430" i="2"/>
  <c r="G430" i="2" s="1"/>
  <c r="O430" i="2" s="1"/>
  <c r="D430" i="2"/>
  <c r="C430" i="2"/>
  <c r="B430" i="2"/>
  <c r="A430" i="2"/>
  <c r="BA429" i="2"/>
  <c r="AZ429" i="2"/>
  <c r="AV429" i="2"/>
  <c r="AK429" i="2"/>
  <c r="AG429" i="2"/>
  <c r="AD429" i="2"/>
  <c r="AF429" i="2" s="1"/>
  <c r="X429" i="2"/>
  <c r="Z429" i="2" s="1"/>
  <c r="V429" i="2"/>
  <c r="S429" i="2"/>
  <c r="U429" i="2" s="1"/>
  <c r="AJ429" i="2" s="1"/>
  <c r="M429" i="2"/>
  <c r="J429" i="2"/>
  <c r="L429" i="2" s="1"/>
  <c r="E429" i="2"/>
  <c r="G429" i="2" s="1"/>
  <c r="O429" i="2" s="1"/>
  <c r="D429" i="2"/>
  <c r="C429" i="2"/>
  <c r="B429" i="2"/>
  <c r="A429" i="2"/>
  <c r="BA428" i="2"/>
  <c r="AZ428" i="2"/>
  <c r="AV428" i="2"/>
  <c r="AG428" i="2"/>
  <c r="AD428" i="2"/>
  <c r="AF428" i="2" s="1"/>
  <c r="X428" i="2"/>
  <c r="Z428" i="2" s="1"/>
  <c r="S428" i="2"/>
  <c r="M428" i="2"/>
  <c r="J428" i="2"/>
  <c r="L428" i="2" s="1"/>
  <c r="E428" i="2"/>
  <c r="G428" i="2" s="1"/>
  <c r="O428" i="2" s="1"/>
  <c r="D428" i="2"/>
  <c r="C428" i="2"/>
  <c r="B428" i="2"/>
  <c r="A428" i="2"/>
  <c r="BA427" i="2"/>
  <c r="AZ427" i="2"/>
  <c r="AV427" i="2"/>
  <c r="AK427" i="2"/>
  <c r="AG427" i="2"/>
  <c r="AD427" i="2"/>
  <c r="AF427" i="2" s="1"/>
  <c r="X427" i="2"/>
  <c r="Z427" i="2" s="1"/>
  <c r="V427" i="2"/>
  <c r="S427" i="2"/>
  <c r="U427" i="2" s="1"/>
  <c r="AJ427" i="2" s="1"/>
  <c r="M427" i="2"/>
  <c r="J427" i="2"/>
  <c r="L427" i="2" s="1"/>
  <c r="E427" i="2"/>
  <c r="G427" i="2" s="1"/>
  <c r="O427" i="2" s="1"/>
  <c r="D427" i="2"/>
  <c r="C427" i="2"/>
  <c r="B427" i="2"/>
  <c r="A427" i="2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425" i="6"/>
  <c r="S424" i="6"/>
  <c r="B424" i="6"/>
  <c r="A424" i="6"/>
  <c r="S423" i="6"/>
  <c r="B423" i="6"/>
  <c r="A423" i="6"/>
  <c r="S422" i="6"/>
  <c r="B422" i="6"/>
  <c r="A422" i="6"/>
  <c r="S421" i="6"/>
  <c r="B421" i="6"/>
  <c r="A421" i="6"/>
  <c r="S420" i="6"/>
  <c r="B420" i="6"/>
  <c r="A420" i="6"/>
  <c r="S419" i="6"/>
  <c r="B419" i="6"/>
  <c r="A419" i="6"/>
  <c r="S418" i="6"/>
  <c r="B418" i="6"/>
  <c r="A418" i="6"/>
  <c r="S417" i="6"/>
  <c r="B417" i="6"/>
  <c r="A417" i="6"/>
  <c r="BA425" i="2"/>
  <c r="AZ425" i="2"/>
  <c r="AV425" i="2"/>
  <c r="AK425" i="2"/>
  <c r="AE425" i="2"/>
  <c r="AD425" i="2"/>
  <c r="AF425" i="2" s="1"/>
  <c r="AA425" i="2"/>
  <c r="Y425" i="2"/>
  <c r="X425" i="2"/>
  <c r="Z425" i="2" s="1"/>
  <c r="AS425" i="2" s="1"/>
  <c r="AT425" i="2" s="1"/>
  <c r="V425" i="2"/>
  <c r="T425" i="2"/>
  <c r="S425" i="2"/>
  <c r="U425" i="2" s="1"/>
  <c r="AJ425" i="2" s="1"/>
  <c r="R425" i="2"/>
  <c r="P425" i="2"/>
  <c r="M425" i="2"/>
  <c r="K425" i="2"/>
  <c r="J425" i="2"/>
  <c r="L425" i="2" s="1"/>
  <c r="H425" i="2"/>
  <c r="F425" i="2"/>
  <c r="E425" i="2"/>
  <c r="G425" i="2" s="1"/>
  <c r="O425" i="2" s="1"/>
  <c r="Q425" i="2" s="1"/>
  <c r="D425" i="2"/>
  <c r="C425" i="2"/>
  <c r="B425" i="2"/>
  <c r="A425" i="2"/>
  <c r="BA424" i="2"/>
  <c r="AZ424" i="2"/>
  <c r="AV424" i="2"/>
  <c r="AD424" i="2"/>
  <c r="AF424" i="2" s="1"/>
  <c r="AG424" i="2" s="1"/>
  <c r="X424" i="2"/>
  <c r="Z424" i="2" s="1"/>
  <c r="S424" i="2"/>
  <c r="U424" i="2" s="1"/>
  <c r="AJ424" i="2" s="1"/>
  <c r="K424" i="6" s="1"/>
  <c r="E424" i="2"/>
  <c r="G424" i="2" s="1"/>
  <c r="O424" i="2" s="1"/>
  <c r="Q424" i="2" s="1"/>
  <c r="R424" i="2" s="1"/>
  <c r="C424" i="2"/>
  <c r="D424" i="2" s="1"/>
  <c r="B424" i="2"/>
  <c r="A424" i="2"/>
  <c r="BA423" i="2"/>
  <c r="AZ423" i="2"/>
  <c r="AV423" i="2"/>
  <c r="AD423" i="2"/>
  <c r="AF423" i="2" s="1"/>
  <c r="X423" i="2"/>
  <c r="Z423" i="2" s="1"/>
  <c r="AA423" i="2" s="1"/>
  <c r="V423" i="2"/>
  <c r="AK423" i="2" s="1"/>
  <c r="L423" i="6" s="1"/>
  <c r="T423" i="2"/>
  <c r="S423" i="2"/>
  <c r="U423" i="2" s="1"/>
  <c r="AJ423" i="2" s="1"/>
  <c r="K423" i="6" s="1"/>
  <c r="E423" i="2"/>
  <c r="G423" i="2" s="1"/>
  <c r="H423" i="2" s="1"/>
  <c r="C423" i="2"/>
  <c r="J423" i="2" s="1"/>
  <c r="L423" i="2" s="1"/>
  <c r="M423" i="2" s="1"/>
  <c r="B423" i="2"/>
  <c r="A423" i="2"/>
  <c r="BA422" i="2"/>
  <c r="AZ422" i="2"/>
  <c r="AV422" i="2"/>
  <c r="AD422" i="2"/>
  <c r="AF422" i="2" s="1"/>
  <c r="X422" i="2"/>
  <c r="Z422" i="2" s="1"/>
  <c r="S422" i="2"/>
  <c r="E422" i="2"/>
  <c r="G422" i="2" s="1"/>
  <c r="O422" i="2" s="1"/>
  <c r="C422" i="6" s="1"/>
  <c r="C422" i="2"/>
  <c r="J422" i="2" s="1"/>
  <c r="L422" i="2" s="1"/>
  <c r="M422" i="2" s="1"/>
  <c r="B422" i="2"/>
  <c r="A422" i="2"/>
  <c r="BA421" i="2"/>
  <c r="AZ421" i="2"/>
  <c r="AV421" i="2"/>
  <c r="AD421" i="2"/>
  <c r="AF421" i="2" s="1"/>
  <c r="AG421" i="2" s="1"/>
  <c r="X421" i="2"/>
  <c r="Z421" i="2" s="1"/>
  <c r="S421" i="2"/>
  <c r="U421" i="2" s="1"/>
  <c r="AJ421" i="2" s="1"/>
  <c r="K421" i="6" s="1"/>
  <c r="E421" i="2"/>
  <c r="G421" i="2" s="1"/>
  <c r="O421" i="2" s="1"/>
  <c r="C421" i="6" s="1"/>
  <c r="C421" i="2"/>
  <c r="J421" i="2" s="1"/>
  <c r="B421" i="2"/>
  <c r="A421" i="2"/>
  <c r="BA420" i="2"/>
  <c r="AZ420" i="2"/>
  <c r="AV420" i="2"/>
  <c r="AD420" i="2"/>
  <c r="AF420" i="2" s="1"/>
  <c r="AG420" i="2" s="1"/>
  <c r="X420" i="2"/>
  <c r="Z420" i="2" s="1"/>
  <c r="AA420" i="2" s="1"/>
  <c r="S420" i="2"/>
  <c r="E420" i="2"/>
  <c r="G420" i="2" s="1"/>
  <c r="H420" i="2" s="1"/>
  <c r="C420" i="2"/>
  <c r="J420" i="2" s="1"/>
  <c r="L420" i="2" s="1"/>
  <c r="M420" i="2" s="1"/>
  <c r="B420" i="2"/>
  <c r="A420" i="2"/>
  <c r="BA419" i="2"/>
  <c r="AZ419" i="2"/>
  <c r="AV419" i="2"/>
  <c r="AD419" i="2"/>
  <c r="AF419" i="2" s="1"/>
  <c r="AH419" i="2" s="1"/>
  <c r="I419" i="6" s="1"/>
  <c r="X419" i="2"/>
  <c r="Z419" i="2" s="1"/>
  <c r="AA419" i="2" s="1"/>
  <c r="S419" i="2"/>
  <c r="U419" i="2" s="1"/>
  <c r="AJ419" i="2" s="1"/>
  <c r="K419" i="6" s="1"/>
  <c r="H419" i="2"/>
  <c r="E419" i="2"/>
  <c r="G419" i="2" s="1"/>
  <c r="O419" i="2" s="1"/>
  <c r="C419" i="6" s="1"/>
  <c r="C419" i="2"/>
  <c r="D419" i="2" s="1"/>
  <c r="B419" i="2"/>
  <c r="A419" i="2"/>
  <c r="BA418" i="2"/>
  <c r="AZ418" i="2"/>
  <c r="AV418" i="2"/>
  <c r="AD418" i="2"/>
  <c r="X418" i="2"/>
  <c r="Z418" i="2" s="1"/>
  <c r="S418" i="2"/>
  <c r="E418" i="2"/>
  <c r="G418" i="2" s="1"/>
  <c r="O418" i="2" s="1"/>
  <c r="Q418" i="2" s="1"/>
  <c r="R418" i="2" s="1"/>
  <c r="C418" i="2"/>
  <c r="J418" i="2" s="1"/>
  <c r="B418" i="2"/>
  <c r="A418" i="2"/>
  <c r="BA417" i="2"/>
  <c r="AZ417" i="2"/>
  <c r="AV417" i="2"/>
  <c r="AD417" i="2"/>
  <c r="AF417" i="2" s="1"/>
  <c r="X417" i="2"/>
  <c r="Z417" i="2" s="1"/>
  <c r="AA417" i="2" s="1"/>
  <c r="S417" i="2"/>
  <c r="U417" i="2" s="1"/>
  <c r="AJ417" i="2" s="1"/>
  <c r="K417" i="6" s="1"/>
  <c r="E417" i="2"/>
  <c r="G417" i="2" s="1"/>
  <c r="O417" i="2" s="1"/>
  <c r="C417" i="6" s="1"/>
  <c r="C417" i="2"/>
  <c r="J417" i="2" s="1"/>
  <c r="L417" i="2" s="1"/>
  <c r="M417" i="2" s="1"/>
  <c r="B417" i="2"/>
  <c r="A417" i="2"/>
  <c r="AS432" i="2" l="1"/>
  <c r="AS428" i="2"/>
  <c r="Q427" i="2"/>
  <c r="R427" i="2" s="1"/>
  <c r="P427" i="2"/>
  <c r="AA427" i="2"/>
  <c r="Q428" i="2"/>
  <c r="R428" i="2" s="1"/>
  <c r="P428" i="2"/>
  <c r="AA428" i="2"/>
  <c r="Q429" i="2"/>
  <c r="R429" i="2" s="1"/>
  <c r="P429" i="2"/>
  <c r="AA429" i="2"/>
  <c r="Q430" i="2"/>
  <c r="R430" i="2" s="1"/>
  <c r="P430" i="2"/>
  <c r="AA430" i="2"/>
  <c r="Q431" i="2"/>
  <c r="R431" i="2" s="1"/>
  <c r="P431" i="2"/>
  <c r="AA431" i="2"/>
  <c r="Q432" i="2"/>
  <c r="R432" i="2" s="1"/>
  <c r="P432" i="2"/>
  <c r="AA432" i="2"/>
  <c r="AJ433" i="2"/>
  <c r="H427" i="2"/>
  <c r="AH427" i="2"/>
  <c r="H428" i="2"/>
  <c r="U428" i="2"/>
  <c r="AL428" i="2"/>
  <c r="AH428" i="2"/>
  <c r="H429" i="2"/>
  <c r="AL429" i="2"/>
  <c r="AM429" i="2" s="1"/>
  <c r="AH429" i="2"/>
  <c r="H430" i="2"/>
  <c r="U430" i="2"/>
  <c r="AL430" i="2"/>
  <c r="AH430" i="2"/>
  <c r="AI430" i="2" s="1"/>
  <c r="H431" i="2"/>
  <c r="AH431" i="2"/>
  <c r="H432" i="2"/>
  <c r="U432" i="2"/>
  <c r="AL432" i="2"/>
  <c r="AH432" i="2"/>
  <c r="Q433" i="2"/>
  <c r="R433" i="2" s="1"/>
  <c r="P433" i="2"/>
  <c r="AA433" i="2"/>
  <c r="V433" i="2"/>
  <c r="AH433" i="2"/>
  <c r="AI433" i="2" s="1"/>
  <c r="K427" i="2"/>
  <c r="T427" i="2"/>
  <c r="AE427" i="2"/>
  <c r="F428" i="2"/>
  <c r="K428" i="2"/>
  <c r="T428" i="2"/>
  <c r="Y428" i="2"/>
  <c r="AE428" i="2"/>
  <c r="F429" i="2"/>
  <c r="K429" i="2"/>
  <c r="T429" i="2"/>
  <c r="Y429" i="2"/>
  <c r="AE429" i="2"/>
  <c r="F430" i="2"/>
  <c r="K430" i="2"/>
  <c r="T430" i="2"/>
  <c r="Y430" i="2"/>
  <c r="AE430" i="2"/>
  <c r="F431" i="2"/>
  <c r="K431" i="2"/>
  <c r="T431" i="2"/>
  <c r="Y431" i="2"/>
  <c r="AE431" i="2"/>
  <c r="F432" i="2"/>
  <c r="K432" i="2"/>
  <c r="T432" i="2"/>
  <c r="Y432" i="2"/>
  <c r="F427" i="2"/>
  <c r="Y427" i="2"/>
  <c r="V419" i="2"/>
  <c r="AK419" i="2" s="1"/>
  <c r="L419" i="6" s="1"/>
  <c r="O423" i="2"/>
  <c r="Q423" i="2" s="1"/>
  <c r="R423" i="2" s="1"/>
  <c r="E423" i="6"/>
  <c r="D417" i="2"/>
  <c r="P418" i="2"/>
  <c r="D418" i="6" s="1"/>
  <c r="D420" i="2"/>
  <c r="F424" i="2"/>
  <c r="E419" i="6"/>
  <c r="T419" i="2"/>
  <c r="L421" i="2"/>
  <c r="M421" i="2" s="1"/>
  <c r="K421" i="2"/>
  <c r="D418" i="2"/>
  <c r="J419" i="2"/>
  <c r="L419" i="2" s="1"/>
  <c r="M419" i="2" s="1"/>
  <c r="Y420" i="2"/>
  <c r="F420" i="6" s="1"/>
  <c r="AH420" i="2"/>
  <c r="I420" i="6" s="1"/>
  <c r="D421" i="2"/>
  <c r="AE421" i="2"/>
  <c r="D422" i="2"/>
  <c r="D423" i="2"/>
  <c r="J424" i="2"/>
  <c r="T424" i="2"/>
  <c r="AE424" i="2"/>
  <c r="E418" i="6"/>
  <c r="E422" i="6"/>
  <c r="C424" i="6"/>
  <c r="AS418" i="2"/>
  <c r="F420" i="2"/>
  <c r="O420" i="2"/>
  <c r="P420" i="2" s="1"/>
  <c r="D420" i="6" s="1"/>
  <c r="AH422" i="2"/>
  <c r="I422" i="6" s="1"/>
  <c r="AS424" i="2"/>
  <c r="E417" i="6"/>
  <c r="E421" i="6"/>
  <c r="H417" i="2"/>
  <c r="Y424" i="2"/>
  <c r="F424" i="6" s="1"/>
  <c r="C418" i="6"/>
  <c r="E420" i="6"/>
  <c r="E424" i="6"/>
  <c r="AH417" i="2"/>
  <c r="L418" i="2"/>
  <c r="M418" i="2" s="1"/>
  <c r="K418" i="2"/>
  <c r="Q419" i="2"/>
  <c r="AL419" i="2" s="1"/>
  <c r="P419" i="2"/>
  <c r="D419" i="6" s="1"/>
  <c r="V417" i="2"/>
  <c r="AG417" i="2"/>
  <c r="AF418" i="2"/>
  <c r="AE418" i="2"/>
  <c r="U420" i="2"/>
  <c r="T420" i="2"/>
  <c r="Q421" i="2"/>
  <c r="AS421" i="2" s="1"/>
  <c r="P421" i="2"/>
  <c r="D421" i="6" s="1"/>
  <c r="Q422" i="2"/>
  <c r="R422" i="2" s="1"/>
  <c r="P422" i="2"/>
  <c r="D422" i="6" s="1"/>
  <c r="Q417" i="2"/>
  <c r="AL417" i="2" s="1"/>
  <c r="P417" i="2"/>
  <c r="D417" i="6" s="1"/>
  <c r="F421" i="2"/>
  <c r="Y421" i="2"/>
  <c r="F421" i="6" s="1"/>
  <c r="K422" i="2"/>
  <c r="AE422" i="2"/>
  <c r="AN423" i="2"/>
  <c r="G423" i="6" s="1"/>
  <c r="AH423" i="2"/>
  <c r="AN425" i="2"/>
  <c r="AL425" i="2"/>
  <c r="AH425" i="2"/>
  <c r="AI425" i="2" s="1"/>
  <c r="F417" i="2"/>
  <c r="K417" i="2"/>
  <c r="T417" i="2"/>
  <c r="Y417" i="2"/>
  <c r="F417" i="6" s="1"/>
  <c r="AE417" i="2"/>
  <c r="F418" i="2"/>
  <c r="U418" i="2"/>
  <c r="Y418" i="2"/>
  <c r="K419" i="2"/>
  <c r="AE419" i="2"/>
  <c r="H421" i="2"/>
  <c r="T421" i="2"/>
  <c r="AA421" i="2"/>
  <c r="AH421" i="2"/>
  <c r="I421" i="6" s="1"/>
  <c r="F422" i="2"/>
  <c r="U422" i="2"/>
  <c r="Y422" i="2"/>
  <c r="F422" i="6" s="1"/>
  <c r="AG422" i="2"/>
  <c r="AL422" i="2"/>
  <c r="K423" i="2"/>
  <c r="AE423" i="2"/>
  <c r="AA424" i="2"/>
  <c r="H418" i="2"/>
  <c r="T418" i="2"/>
  <c r="AA418" i="2"/>
  <c r="F419" i="2"/>
  <c r="Y419" i="2"/>
  <c r="F419" i="6" s="1"/>
  <c r="AG419" i="2"/>
  <c r="AI419" i="2" s="1"/>
  <c r="J419" i="6" s="1"/>
  <c r="K420" i="2"/>
  <c r="AE420" i="2"/>
  <c r="V421" i="2"/>
  <c r="H422" i="2"/>
  <c r="T422" i="2"/>
  <c r="AA422" i="2"/>
  <c r="F423" i="2"/>
  <c r="Y423" i="2"/>
  <c r="F423" i="6" s="1"/>
  <c r="AG423" i="2"/>
  <c r="H424" i="2"/>
  <c r="P424" i="2"/>
  <c r="D424" i="6" s="1"/>
  <c r="V424" i="2"/>
  <c r="AL424" i="2"/>
  <c r="AH424" i="2"/>
  <c r="AG425" i="2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415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414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413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412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411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410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409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408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407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406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405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404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403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402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401" i="6"/>
  <c r="BA415" i="2"/>
  <c r="AZ415" i="2"/>
  <c r="AV415" i="2"/>
  <c r="AK415" i="2"/>
  <c r="AG415" i="2"/>
  <c r="AD415" i="2"/>
  <c r="AF415" i="2" s="1"/>
  <c r="X415" i="2"/>
  <c r="Z415" i="2" s="1"/>
  <c r="V415" i="2"/>
  <c r="S415" i="2"/>
  <c r="U415" i="2" s="1"/>
  <c r="AJ415" i="2" s="1"/>
  <c r="M415" i="2"/>
  <c r="J415" i="2"/>
  <c r="L415" i="2" s="1"/>
  <c r="E415" i="2"/>
  <c r="G415" i="2" s="1"/>
  <c r="O415" i="2" s="1"/>
  <c r="D415" i="2"/>
  <c r="C415" i="2"/>
  <c r="B415" i="2"/>
  <c r="A415" i="2"/>
  <c r="BA414" i="2"/>
  <c r="AZ414" i="2"/>
  <c r="AV414" i="2"/>
  <c r="AG414" i="2"/>
  <c r="AD414" i="2"/>
  <c r="AF414" i="2" s="1"/>
  <c r="X414" i="2"/>
  <c r="Z414" i="2" s="1"/>
  <c r="S414" i="2"/>
  <c r="M414" i="2"/>
  <c r="J414" i="2"/>
  <c r="L414" i="2" s="1"/>
  <c r="E414" i="2"/>
  <c r="G414" i="2" s="1"/>
  <c r="O414" i="2" s="1"/>
  <c r="D414" i="2"/>
  <c r="C414" i="2"/>
  <c r="B414" i="2"/>
  <c r="A414" i="2"/>
  <c r="BA413" i="2"/>
  <c r="AZ413" i="2"/>
  <c r="AV413" i="2"/>
  <c r="AK413" i="2"/>
  <c r="AG413" i="2"/>
  <c r="AD413" i="2"/>
  <c r="AF413" i="2" s="1"/>
  <c r="X413" i="2"/>
  <c r="Z413" i="2" s="1"/>
  <c r="V413" i="2"/>
  <c r="S413" i="2"/>
  <c r="U413" i="2" s="1"/>
  <c r="AJ413" i="2" s="1"/>
  <c r="M413" i="2"/>
  <c r="J413" i="2"/>
  <c r="L413" i="2" s="1"/>
  <c r="E413" i="2"/>
  <c r="G413" i="2" s="1"/>
  <c r="O413" i="2" s="1"/>
  <c r="D413" i="2"/>
  <c r="C413" i="2"/>
  <c r="B413" i="2"/>
  <c r="A413" i="2"/>
  <c r="BA412" i="2"/>
  <c r="AZ412" i="2"/>
  <c r="AV412" i="2"/>
  <c r="AG412" i="2"/>
  <c r="AD412" i="2"/>
  <c r="AF412" i="2" s="1"/>
  <c r="X412" i="2"/>
  <c r="Z412" i="2" s="1"/>
  <c r="S412" i="2"/>
  <c r="M412" i="2"/>
  <c r="J412" i="2"/>
  <c r="L412" i="2" s="1"/>
  <c r="E412" i="2"/>
  <c r="G412" i="2" s="1"/>
  <c r="O412" i="2" s="1"/>
  <c r="D412" i="2"/>
  <c r="C412" i="2"/>
  <c r="B412" i="2"/>
  <c r="A412" i="2"/>
  <c r="BA411" i="2"/>
  <c r="AZ411" i="2"/>
  <c r="AV411" i="2"/>
  <c r="AK411" i="2"/>
  <c r="AG411" i="2"/>
  <c r="AD411" i="2"/>
  <c r="AF411" i="2" s="1"/>
  <c r="X411" i="2"/>
  <c r="Z411" i="2" s="1"/>
  <c r="V411" i="2"/>
  <c r="S411" i="2"/>
  <c r="U411" i="2" s="1"/>
  <c r="AJ411" i="2" s="1"/>
  <c r="M411" i="2"/>
  <c r="J411" i="2"/>
  <c r="L411" i="2" s="1"/>
  <c r="E411" i="2"/>
  <c r="G411" i="2" s="1"/>
  <c r="O411" i="2" s="1"/>
  <c r="D411" i="2"/>
  <c r="C411" i="2"/>
  <c r="B411" i="2"/>
  <c r="A411" i="2"/>
  <c r="BA410" i="2"/>
  <c r="AZ410" i="2"/>
  <c r="AV410" i="2"/>
  <c r="AG410" i="2"/>
  <c r="AD410" i="2"/>
  <c r="AF410" i="2" s="1"/>
  <c r="X410" i="2"/>
  <c r="Z410" i="2" s="1"/>
  <c r="S410" i="2"/>
  <c r="M410" i="2"/>
  <c r="J410" i="2"/>
  <c r="L410" i="2" s="1"/>
  <c r="E410" i="2"/>
  <c r="G410" i="2" s="1"/>
  <c r="O410" i="2" s="1"/>
  <c r="D410" i="2"/>
  <c r="C410" i="2"/>
  <c r="B410" i="2"/>
  <c r="A410" i="2"/>
  <c r="BA409" i="2"/>
  <c r="AZ409" i="2"/>
  <c r="AV409" i="2"/>
  <c r="AK409" i="2"/>
  <c r="AG409" i="2"/>
  <c r="AD409" i="2"/>
  <c r="AF409" i="2" s="1"/>
  <c r="X409" i="2"/>
  <c r="Z409" i="2" s="1"/>
  <c r="V409" i="2"/>
  <c r="S409" i="2"/>
  <c r="U409" i="2" s="1"/>
  <c r="AJ409" i="2" s="1"/>
  <c r="M409" i="2"/>
  <c r="J409" i="2"/>
  <c r="L409" i="2" s="1"/>
  <c r="E409" i="2"/>
  <c r="G409" i="2" s="1"/>
  <c r="O409" i="2" s="1"/>
  <c r="D409" i="2"/>
  <c r="C409" i="2"/>
  <c r="B409" i="2"/>
  <c r="A409" i="2"/>
  <c r="BA408" i="2"/>
  <c r="AZ408" i="2"/>
  <c r="AV408" i="2"/>
  <c r="AG408" i="2"/>
  <c r="AF408" i="2"/>
  <c r="AD408" i="2"/>
  <c r="AE408" i="2" s="1"/>
  <c r="Z408" i="2"/>
  <c r="X408" i="2"/>
  <c r="Y408" i="2" s="1"/>
  <c r="S408" i="2"/>
  <c r="T408" i="2" s="1"/>
  <c r="L408" i="2"/>
  <c r="M408" i="2" s="1"/>
  <c r="H408" i="2"/>
  <c r="G408" i="2"/>
  <c r="O408" i="2" s="1"/>
  <c r="P408" i="2" s="1"/>
  <c r="E408" i="2"/>
  <c r="F408" i="2" s="1"/>
  <c r="D408" i="2"/>
  <c r="C408" i="2"/>
  <c r="J408" i="2" s="1"/>
  <c r="K408" i="2" s="1"/>
  <c r="B408" i="2"/>
  <c r="A408" i="2"/>
  <c r="BA407" i="2"/>
  <c r="AZ407" i="2"/>
  <c r="AV407" i="2"/>
  <c r="AF407" i="2"/>
  <c r="AD407" i="2"/>
  <c r="AE407" i="2" s="1"/>
  <c r="AA407" i="2"/>
  <c r="Z407" i="2"/>
  <c r="X407" i="2"/>
  <c r="Y407" i="2" s="1"/>
  <c r="V407" i="2"/>
  <c r="AK407" i="2" s="1"/>
  <c r="U407" i="2"/>
  <c r="AJ407" i="2" s="1"/>
  <c r="T407" i="2"/>
  <c r="S407" i="2"/>
  <c r="R407" i="2"/>
  <c r="Q407" i="2"/>
  <c r="AS407" i="2" s="1"/>
  <c r="AT407" i="2" s="1"/>
  <c r="G407" i="2"/>
  <c r="O407" i="2" s="1"/>
  <c r="P407" i="2" s="1"/>
  <c r="F407" i="2"/>
  <c r="E407" i="2"/>
  <c r="C407" i="2"/>
  <c r="J407" i="2" s="1"/>
  <c r="B407" i="2"/>
  <c r="A407" i="2"/>
  <c r="BA406" i="2"/>
  <c r="AZ406" i="2"/>
  <c r="AV406" i="2"/>
  <c r="AF406" i="2"/>
  <c r="AE406" i="2"/>
  <c r="AD406" i="2"/>
  <c r="Z406" i="2"/>
  <c r="Y406" i="2"/>
  <c r="X406" i="2"/>
  <c r="U406" i="2"/>
  <c r="T406" i="2"/>
  <c r="S406" i="2"/>
  <c r="G406" i="2"/>
  <c r="F406" i="2"/>
  <c r="E406" i="2"/>
  <c r="C406" i="2"/>
  <c r="B406" i="2"/>
  <c r="A406" i="2"/>
  <c r="BA405" i="2"/>
  <c r="AZ405" i="2"/>
  <c r="AV405" i="2"/>
  <c r="AF405" i="2"/>
  <c r="AE405" i="2"/>
  <c r="AD405" i="2"/>
  <c r="Z405" i="2"/>
  <c r="Y405" i="2"/>
  <c r="X405" i="2"/>
  <c r="U405" i="2"/>
  <c r="T405" i="2"/>
  <c r="S405" i="2"/>
  <c r="G405" i="2"/>
  <c r="F405" i="2"/>
  <c r="E405" i="2"/>
  <c r="C405" i="2"/>
  <c r="B405" i="2"/>
  <c r="A405" i="2"/>
  <c r="BA404" i="2"/>
  <c r="AZ404" i="2"/>
  <c r="AV404" i="2"/>
  <c r="AF404" i="2"/>
  <c r="AE404" i="2"/>
  <c r="AD404" i="2"/>
  <c r="Z404" i="2"/>
  <c r="Y404" i="2"/>
  <c r="X404" i="2"/>
  <c r="T404" i="2"/>
  <c r="S404" i="2"/>
  <c r="G404" i="2"/>
  <c r="F404" i="2"/>
  <c r="E404" i="2"/>
  <c r="C404" i="2"/>
  <c r="B404" i="2"/>
  <c r="A404" i="2"/>
  <c r="BA403" i="2"/>
  <c r="AZ403" i="2"/>
  <c r="AV403" i="2"/>
  <c r="AF403" i="2"/>
  <c r="AE403" i="2"/>
  <c r="AD403" i="2"/>
  <c r="Z403" i="2"/>
  <c r="Y403" i="2"/>
  <c r="X403" i="2"/>
  <c r="U403" i="2"/>
  <c r="U404" i="2" s="1"/>
  <c r="T403" i="2"/>
  <c r="S403" i="2"/>
  <c r="G403" i="2"/>
  <c r="F403" i="2"/>
  <c r="E403" i="2"/>
  <c r="C403" i="2"/>
  <c r="B403" i="2"/>
  <c r="A403" i="2"/>
  <c r="BA402" i="2"/>
  <c r="AZ402" i="2"/>
  <c r="AV402" i="2"/>
  <c r="AF402" i="2"/>
  <c r="AE402" i="2"/>
  <c r="AD402" i="2"/>
  <c r="Z402" i="2"/>
  <c r="Y402" i="2"/>
  <c r="X402" i="2"/>
  <c r="T402" i="2"/>
  <c r="S402" i="2"/>
  <c r="G402" i="2"/>
  <c r="F402" i="2"/>
  <c r="E402" i="2"/>
  <c r="C402" i="2"/>
  <c r="B402" i="2"/>
  <c r="A402" i="2"/>
  <c r="BA401" i="2"/>
  <c r="AZ401" i="2"/>
  <c r="AV401" i="2"/>
  <c r="AF401" i="2"/>
  <c r="AE401" i="2"/>
  <c r="AD401" i="2"/>
  <c r="Z401" i="2"/>
  <c r="Y401" i="2"/>
  <c r="X401" i="2"/>
  <c r="U401" i="2"/>
  <c r="T401" i="2"/>
  <c r="S401" i="2"/>
  <c r="Q401" i="2"/>
  <c r="R401" i="2" s="1"/>
  <c r="P401" i="2"/>
  <c r="L401" i="2"/>
  <c r="M401" i="2" s="1"/>
  <c r="K401" i="2"/>
  <c r="H401" i="2"/>
  <c r="G401" i="2"/>
  <c r="O401" i="2" s="1"/>
  <c r="F401" i="2"/>
  <c r="E401" i="2"/>
  <c r="D401" i="2"/>
  <c r="C401" i="2"/>
  <c r="J401" i="2" s="1"/>
  <c r="B401" i="2"/>
  <c r="A401" i="2"/>
  <c r="AP423" i="2"/>
  <c r="AP425" i="2"/>
  <c r="AW425" i="2"/>
  <c r="AT428" i="2" l="1"/>
  <c r="AK433" i="2"/>
  <c r="AI432" i="2"/>
  <c r="AI431" i="2"/>
  <c r="AI429" i="2"/>
  <c r="AI428" i="2"/>
  <c r="AI427" i="2"/>
  <c r="AS433" i="2"/>
  <c r="AS429" i="2"/>
  <c r="AN432" i="2"/>
  <c r="AM432" i="2"/>
  <c r="AL431" i="2"/>
  <c r="AM431" i="2" s="1"/>
  <c r="AM430" i="2"/>
  <c r="AM428" i="2"/>
  <c r="AL427" i="2"/>
  <c r="AM427" i="2" s="1"/>
  <c r="AS431" i="2"/>
  <c r="AT432" i="2"/>
  <c r="AN433" i="2"/>
  <c r="AL433" i="2"/>
  <c r="AM433" i="2" s="1"/>
  <c r="AJ432" i="2"/>
  <c r="V432" i="2"/>
  <c r="AN431" i="2"/>
  <c r="AJ430" i="2"/>
  <c r="V430" i="2"/>
  <c r="AN429" i="2"/>
  <c r="AJ428" i="2"/>
  <c r="V428" i="2"/>
  <c r="AN427" i="2"/>
  <c r="AN428" i="2" s="1"/>
  <c r="AS427" i="2"/>
  <c r="AS430" i="2"/>
  <c r="AL423" i="2"/>
  <c r="AM423" i="2" s="1"/>
  <c r="AT424" i="2"/>
  <c r="AS423" i="2"/>
  <c r="P423" i="2"/>
  <c r="D423" i="6" s="1"/>
  <c r="C423" i="6"/>
  <c r="M423" i="6"/>
  <c r="AI422" i="2"/>
  <c r="J422" i="6" s="1"/>
  <c r="AN419" i="2"/>
  <c r="AN421" i="2"/>
  <c r="AN422" i="2" s="1"/>
  <c r="G422" i="6" s="1"/>
  <c r="AI420" i="2"/>
  <c r="J420" i="6" s="1"/>
  <c r="Q420" i="2"/>
  <c r="C420" i="6"/>
  <c r="L424" i="2"/>
  <c r="M424" i="2" s="1"/>
  <c r="K424" i="2"/>
  <c r="AI424" i="2"/>
  <c r="J424" i="6" s="1"/>
  <c r="I424" i="6"/>
  <c r="AI417" i="2"/>
  <c r="J417" i="6" s="1"/>
  <c r="I417" i="6"/>
  <c r="AT418" i="2"/>
  <c r="F418" i="6"/>
  <c r="AI423" i="2"/>
  <c r="J423" i="6" s="1"/>
  <c r="I423" i="6"/>
  <c r="BD425" i="2"/>
  <c r="BB425" i="2"/>
  <c r="AK424" i="2"/>
  <c r="L424" i="6" s="1"/>
  <c r="AM422" i="2"/>
  <c r="AK417" i="2"/>
  <c r="L417" i="6" s="1"/>
  <c r="AI421" i="2"/>
  <c r="J421" i="6" s="1"/>
  <c r="AJ418" i="2"/>
  <c r="K418" i="6" s="1"/>
  <c r="V418" i="2"/>
  <c r="AM425" i="2"/>
  <c r="AL421" i="2"/>
  <c r="R421" i="2"/>
  <c r="AO421" i="2" s="1"/>
  <c r="H421" i="6" s="1"/>
  <c r="AH418" i="2"/>
  <c r="AL418" i="2"/>
  <c r="AG418" i="2"/>
  <c r="AS422" i="2"/>
  <c r="R419" i="2"/>
  <c r="AS419" i="2"/>
  <c r="AK421" i="2"/>
  <c r="L421" i="6" s="1"/>
  <c r="AO425" i="2"/>
  <c r="AO423" i="2"/>
  <c r="R417" i="2"/>
  <c r="AM417" i="2" s="1"/>
  <c r="AS417" i="2"/>
  <c r="AN417" i="2"/>
  <c r="G417" i="6" s="1"/>
  <c r="AN424" i="2"/>
  <c r="G424" i="6" s="1"/>
  <c r="AM424" i="2"/>
  <c r="AJ422" i="2"/>
  <c r="K422" i="6" s="1"/>
  <c r="V422" i="2"/>
  <c r="AT421" i="2"/>
  <c r="AJ420" i="2"/>
  <c r="K420" i="6" s="1"/>
  <c r="V420" i="2"/>
  <c r="V404" i="2"/>
  <c r="AJ404" i="2"/>
  <c r="AS401" i="2"/>
  <c r="AL401" i="2"/>
  <c r="AH401" i="2"/>
  <c r="U402" i="2"/>
  <c r="O403" i="2"/>
  <c r="H403" i="2"/>
  <c r="J404" i="2"/>
  <c r="D404" i="2"/>
  <c r="AH404" i="2"/>
  <c r="AG404" i="2"/>
  <c r="AA405" i="2"/>
  <c r="V406" i="2"/>
  <c r="AJ406" i="2"/>
  <c r="V401" i="2"/>
  <c r="AA401" i="2"/>
  <c r="AG401" i="2"/>
  <c r="O402" i="2"/>
  <c r="H402" i="2"/>
  <c r="J403" i="2"/>
  <c r="D403" i="2"/>
  <c r="AH403" i="2"/>
  <c r="AI403" i="2" s="1"/>
  <c r="AG403" i="2"/>
  <c r="AA404" i="2"/>
  <c r="V405" i="2"/>
  <c r="AJ405" i="2"/>
  <c r="O406" i="2"/>
  <c r="H406" i="2"/>
  <c r="K407" i="2"/>
  <c r="L407" i="2"/>
  <c r="M407" i="2" s="1"/>
  <c r="AN401" i="2"/>
  <c r="J402" i="2"/>
  <c r="D402" i="2"/>
  <c r="AH402" i="2"/>
  <c r="AI402" i="2" s="1"/>
  <c r="AG402" i="2"/>
  <c r="AA403" i="2"/>
  <c r="O405" i="2"/>
  <c r="H405" i="2"/>
  <c r="J406" i="2"/>
  <c r="D406" i="2"/>
  <c r="AH406" i="2"/>
  <c r="AG406" i="2"/>
  <c r="D407" i="2"/>
  <c r="H407" i="2"/>
  <c r="AA409" i="2"/>
  <c r="AJ401" i="2"/>
  <c r="AA402" i="2"/>
  <c r="V403" i="2"/>
  <c r="AJ403" i="2"/>
  <c r="O404" i="2"/>
  <c r="H404" i="2"/>
  <c r="J405" i="2"/>
  <c r="D405" i="2"/>
  <c r="AH405" i="2"/>
  <c r="AG405" i="2"/>
  <c r="AA406" i="2"/>
  <c r="U408" i="2"/>
  <c r="AA408" i="2"/>
  <c r="AA410" i="2"/>
  <c r="AL407" i="2"/>
  <c r="AH407" i="2"/>
  <c r="AI407" i="2" s="1"/>
  <c r="AN407" i="2"/>
  <c r="Q409" i="2"/>
  <c r="R409" i="2" s="1"/>
  <c r="P409" i="2"/>
  <c r="Q410" i="2"/>
  <c r="R410" i="2" s="1"/>
  <c r="P410" i="2"/>
  <c r="Q411" i="2"/>
  <c r="R411" i="2" s="1"/>
  <c r="P411" i="2"/>
  <c r="AA411" i="2"/>
  <c r="Q412" i="2"/>
  <c r="R412" i="2" s="1"/>
  <c r="P412" i="2"/>
  <c r="AA412" i="2"/>
  <c r="Q413" i="2"/>
  <c r="R413" i="2" s="1"/>
  <c r="P413" i="2"/>
  <c r="AA413" i="2"/>
  <c r="Q414" i="2"/>
  <c r="R414" i="2" s="1"/>
  <c r="P414" i="2"/>
  <c r="AA414" i="2"/>
  <c r="Q415" i="2"/>
  <c r="R415" i="2" s="1"/>
  <c r="P415" i="2"/>
  <c r="AA415" i="2"/>
  <c r="AG407" i="2"/>
  <c r="Q408" i="2"/>
  <c r="R408" i="2" s="1"/>
  <c r="H409" i="2"/>
  <c r="AN409" i="2"/>
  <c r="AH409" i="2"/>
  <c r="AI409" i="2" s="1"/>
  <c r="H410" i="2"/>
  <c r="U410" i="2"/>
  <c r="AH410" i="2"/>
  <c r="AI410" i="2" s="1"/>
  <c r="H411" i="2"/>
  <c r="AN411" i="2"/>
  <c r="AH411" i="2"/>
  <c r="H412" i="2"/>
  <c r="U412" i="2"/>
  <c r="AL412" i="2"/>
  <c r="AH412" i="2"/>
  <c r="AI412" i="2" s="1"/>
  <c r="H413" i="2"/>
  <c r="AN413" i="2"/>
  <c r="AH413" i="2"/>
  <c r="AI413" i="2" s="1"/>
  <c r="H414" i="2"/>
  <c r="U414" i="2"/>
  <c r="AL414" i="2"/>
  <c r="AH414" i="2"/>
  <c r="AI414" i="2" s="1"/>
  <c r="H415" i="2"/>
  <c r="AN415" i="2"/>
  <c r="AH415" i="2"/>
  <c r="AH408" i="2"/>
  <c r="AI408" i="2" s="1"/>
  <c r="F409" i="2"/>
  <c r="K409" i="2"/>
  <c r="T409" i="2"/>
  <c r="Y409" i="2"/>
  <c r="AE409" i="2"/>
  <c r="F410" i="2"/>
  <c r="K410" i="2"/>
  <c r="T410" i="2"/>
  <c r="Y410" i="2"/>
  <c r="AE410" i="2"/>
  <c r="F411" i="2"/>
  <c r="K411" i="2"/>
  <c r="T411" i="2"/>
  <c r="Y411" i="2"/>
  <c r="AE411" i="2"/>
  <c r="F412" i="2"/>
  <c r="K412" i="2"/>
  <c r="T412" i="2"/>
  <c r="Y412" i="2"/>
  <c r="AE412" i="2"/>
  <c r="F413" i="2"/>
  <c r="K413" i="2"/>
  <c r="T413" i="2"/>
  <c r="Y413" i="2"/>
  <c r="AE413" i="2"/>
  <c r="F414" i="2"/>
  <c r="K414" i="2"/>
  <c r="T414" i="2"/>
  <c r="Y414" i="2"/>
  <c r="AE414" i="2"/>
  <c r="F415" i="2"/>
  <c r="K415" i="2"/>
  <c r="T415" i="2"/>
  <c r="Y415" i="2"/>
  <c r="AE415" i="2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399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398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397" i="6"/>
  <c r="BA399" i="2"/>
  <c r="AZ399" i="2"/>
  <c r="AV399" i="2"/>
  <c r="AD399" i="2"/>
  <c r="AF399" i="2" s="1"/>
  <c r="X399" i="2"/>
  <c r="Z399" i="2" s="1"/>
  <c r="S399" i="2"/>
  <c r="U399" i="2" s="1"/>
  <c r="J399" i="2"/>
  <c r="L399" i="2" s="1"/>
  <c r="M399" i="2" s="1"/>
  <c r="E399" i="2"/>
  <c r="G399" i="2" s="1"/>
  <c r="C399" i="2"/>
  <c r="D399" i="2" s="1"/>
  <c r="B399" i="2"/>
  <c r="A399" i="2"/>
  <c r="BA398" i="2"/>
  <c r="AZ398" i="2"/>
  <c r="AV398" i="2"/>
  <c r="AD398" i="2"/>
  <c r="AF398" i="2" s="1"/>
  <c r="X398" i="2"/>
  <c r="Z398" i="2" s="1"/>
  <c r="S398" i="2"/>
  <c r="J398" i="2"/>
  <c r="L398" i="2" s="1"/>
  <c r="M398" i="2" s="1"/>
  <c r="E398" i="2"/>
  <c r="F398" i="2" s="1"/>
  <c r="C398" i="2"/>
  <c r="D398" i="2" s="1"/>
  <c r="B398" i="2"/>
  <c r="A398" i="2"/>
  <c r="BA397" i="2"/>
  <c r="AZ397" i="2"/>
  <c r="AV397" i="2"/>
  <c r="AD397" i="2"/>
  <c r="AF397" i="2" s="1"/>
  <c r="X397" i="2"/>
  <c r="Z397" i="2" s="1"/>
  <c r="S397" i="2"/>
  <c r="U397" i="2" s="1"/>
  <c r="J397" i="2"/>
  <c r="L397" i="2" s="1"/>
  <c r="M397" i="2" s="1"/>
  <c r="E397" i="2"/>
  <c r="G397" i="2" s="1"/>
  <c r="C397" i="2"/>
  <c r="D397" i="2" s="1"/>
  <c r="B397" i="2"/>
  <c r="A397" i="2"/>
  <c r="AW407" i="2"/>
  <c r="AP407" i="2"/>
  <c r="AP413" i="2"/>
  <c r="AW401" i="2"/>
  <c r="AP401" i="2"/>
  <c r="AP409" i="2"/>
  <c r="AP411" i="2"/>
  <c r="AP415" i="2"/>
  <c r="AW429" i="2"/>
  <c r="AP431" i="2"/>
  <c r="AP429" i="2"/>
  <c r="AP427" i="2"/>
  <c r="AW427" i="2"/>
  <c r="AW432" i="2"/>
  <c r="AP432" i="2"/>
  <c r="AW433" i="2"/>
  <c r="AP433" i="2"/>
  <c r="AW431" i="2"/>
  <c r="AW428" i="2"/>
  <c r="AP428" i="2"/>
  <c r="AW423" i="2"/>
  <c r="AP421" i="2"/>
  <c r="AW421" i="2"/>
  <c r="AP419" i="2"/>
  <c r="AW419" i="2"/>
  <c r="AQ423" i="2"/>
  <c r="AP417" i="2"/>
  <c r="AQ421" i="2"/>
  <c r="AP424" i="2"/>
  <c r="AW424" i="2"/>
  <c r="AW417" i="2"/>
  <c r="AX421" i="2"/>
  <c r="AP422" i="2"/>
  <c r="AW422" i="2"/>
  <c r="AX425" i="2"/>
  <c r="AQ425" i="2"/>
  <c r="BD428" i="2" l="1"/>
  <c r="BB428" i="2"/>
  <c r="BD431" i="2"/>
  <c r="BB431" i="2"/>
  <c r="BD433" i="2"/>
  <c r="BB433" i="2"/>
  <c r="BD432" i="2"/>
  <c r="BB432" i="2"/>
  <c r="BD427" i="2"/>
  <c r="BB427" i="2"/>
  <c r="BD429" i="2"/>
  <c r="BB429" i="2"/>
  <c r="AO428" i="2"/>
  <c r="AY428" i="2" s="1"/>
  <c r="AT431" i="2"/>
  <c r="AY431" i="2" s="1"/>
  <c r="AK428" i="2"/>
  <c r="AK430" i="2"/>
  <c r="AO433" i="2"/>
  <c r="AT433" i="2"/>
  <c r="AT430" i="2"/>
  <c r="AK432" i="2"/>
  <c r="AO432" i="2"/>
  <c r="AY432" i="2" s="1"/>
  <c r="AT427" i="2"/>
  <c r="AO427" i="2"/>
  <c r="AO429" i="2"/>
  <c r="AO431" i="2"/>
  <c r="AN430" i="2"/>
  <c r="AT429" i="2"/>
  <c r="O423" i="6"/>
  <c r="BB423" i="2"/>
  <c r="Q423" i="6" s="1"/>
  <c r="BD423" i="2"/>
  <c r="AT423" i="2"/>
  <c r="O422" i="6"/>
  <c r="M422" i="6"/>
  <c r="O417" i="6"/>
  <c r="O424" i="6"/>
  <c r="M424" i="6"/>
  <c r="N421" i="6"/>
  <c r="M417" i="6"/>
  <c r="N423" i="6"/>
  <c r="O419" i="6"/>
  <c r="M419" i="6"/>
  <c r="O421" i="6"/>
  <c r="BD421" i="2"/>
  <c r="BB421" i="2"/>
  <c r="Q421" i="6" s="1"/>
  <c r="M421" i="6"/>
  <c r="AM421" i="2"/>
  <c r="AY421" i="2"/>
  <c r="P421" i="6" s="1"/>
  <c r="G419" i="6"/>
  <c r="AY423" i="2"/>
  <c r="P423" i="6" s="1"/>
  <c r="H423" i="6"/>
  <c r="AO419" i="2"/>
  <c r="AI418" i="2"/>
  <c r="J418" i="6" s="1"/>
  <c r="I418" i="6"/>
  <c r="R420" i="2"/>
  <c r="AL420" i="2"/>
  <c r="AS420" i="2"/>
  <c r="G421" i="6"/>
  <c r="AR425" i="2"/>
  <c r="BC425" i="2"/>
  <c r="BD422" i="2"/>
  <c r="BB422" i="2"/>
  <c r="Q422" i="6" s="1"/>
  <c r="BC421" i="2"/>
  <c r="R421" i="6" s="1"/>
  <c r="BD417" i="2"/>
  <c r="BB417" i="2"/>
  <c r="Q417" i="6" s="1"/>
  <c r="BB424" i="2"/>
  <c r="Q424" i="6" s="1"/>
  <c r="BD424" i="2"/>
  <c r="AR421" i="2"/>
  <c r="AR423" i="2"/>
  <c r="BD419" i="2"/>
  <c r="BB419" i="2"/>
  <c r="Q419" i="6" s="1"/>
  <c r="AM419" i="2"/>
  <c r="AT422" i="2"/>
  <c r="AO422" i="2"/>
  <c r="H422" i="6" s="1"/>
  <c r="AY425" i="2"/>
  <c r="AT417" i="2"/>
  <c r="AK420" i="2"/>
  <c r="L420" i="6" s="1"/>
  <c r="AK422" i="2"/>
  <c r="L422" i="6" s="1"/>
  <c r="AO424" i="2"/>
  <c r="AK418" i="2"/>
  <c r="L418" i="6" s="1"/>
  <c r="AO417" i="2"/>
  <c r="H417" i="6" s="1"/>
  <c r="AT419" i="2"/>
  <c r="AN418" i="2"/>
  <c r="G418" i="6" s="1"/>
  <c r="AM418" i="2"/>
  <c r="BD401" i="2"/>
  <c r="BB401" i="2"/>
  <c r="BD407" i="2"/>
  <c r="BB407" i="2"/>
  <c r="AO415" i="2"/>
  <c r="AJ412" i="2"/>
  <c r="V412" i="2"/>
  <c r="AO411" i="2"/>
  <c r="AO409" i="2"/>
  <c r="AS410" i="2"/>
  <c r="K405" i="2"/>
  <c r="L405" i="2"/>
  <c r="M405" i="2" s="1"/>
  <c r="AK403" i="2"/>
  <c r="Q405" i="2"/>
  <c r="P405" i="2"/>
  <c r="AO401" i="2"/>
  <c r="AK405" i="2"/>
  <c r="V402" i="2"/>
  <c r="AJ402" i="2"/>
  <c r="AT401" i="2"/>
  <c r="AL408" i="2"/>
  <c r="AM407" i="2"/>
  <c r="AI405" i="2"/>
  <c r="AS414" i="2"/>
  <c r="AS415" i="2"/>
  <c r="L403" i="2"/>
  <c r="M403" i="2" s="1"/>
  <c r="K403" i="2"/>
  <c r="AK406" i="2"/>
  <c r="L404" i="2"/>
  <c r="M404" i="2" s="1"/>
  <c r="K404" i="2"/>
  <c r="AI401" i="2"/>
  <c r="AO413" i="2"/>
  <c r="AI411" i="2"/>
  <c r="AS413" i="2"/>
  <c r="AS408" i="2"/>
  <c r="Q404" i="2"/>
  <c r="P404" i="2"/>
  <c r="L406" i="2"/>
  <c r="M406" i="2" s="1"/>
  <c r="K406" i="2"/>
  <c r="AS411" i="2"/>
  <c r="Q406" i="2"/>
  <c r="P406" i="2"/>
  <c r="AK401" i="2"/>
  <c r="AI404" i="2"/>
  <c r="AM401" i="2"/>
  <c r="AK404" i="2"/>
  <c r="AJ414" i="2"/>
  <c r="V414" i="2"/>
  <c r="AJ410" i="2"/>
  <c r="V410" i="2"/>
  <c r="AI415" i="2"/>
  <c r="AL415" i="2"/>
  <c r="AM415" i="2" s="1"/>
  <c r="AN414" i="2"/>
  <c r="AM414" i="2"/>
  <c r="AL413" i="2"/>
  <c r="AM413" i="2" s="1"/>
  <c r="AN412" i="2"/>
  <c r="AM412" i="2"/>
  <c r="AL411" i="2"/>
  <c r="AM411" i="2" s="1"/>
  <c r="AL410" i="2"/>
  <c r="AL409" i="2"/>
  <c r="AM409" i="2" s="1"/>
  <c r="AO407" i="2"/>
  <c r="V408" i="2"/>
  <c r="AJ408" i="2"/>
  <c r="AS409" i="2"/>
  <c r="AI406" i="2"/>
  <c r="L402" i="2"/>
  <c r="M402" i="2" s="1"/>
  <c r="K402" i="2"/>
  <c r="Q402" i="2"/>
  <c r="P402" i="2"/>
  <c r="AS412" i="2"/>
  <c r="P403" i="2"/>
  <c r="Q403" i="2"/>
  <c r="H397" i="2"/>
  <c r="O397" i="2"/>
  <c r="AG397" i="2"/>
  <c r="AH397" i="2"/>
  <c r="V399" i="2"/>
  <c r="AJ399" i="2"/>
  <c r="U398" i="2"/>
  <c r="AA399" i="2"/>
  <c r="V397" i="2"/>
  <c r="AJ397" i="2"/>
  <c r="AA398" i="2"/>
  <c r="H399" i="2"/>
  <c r="O399" i="2"/>
  <c r="AG399" i="2"/>
  <c r="AH399" i="2"/>
  <c r="AA397" i="2"/>
  <c r="AG398" i="2"/>
  <c r="AH398" i="2"/>
  <c r="AI398" i="2" s="1"/>
  <c r="K397" i="2"/>
  <c r="Y397" i="2"/>
  <c r="K398" i="2"/>
  <c r="T398" i="2"/>
  <c r="Y398" i="2"/>
  <c r="AE398" i="2"/>
  <c r="F399" i="2"/>
  <c r="K399" i="2"/>
  <c r="T399" i="2"/>
  <c r="Y399" i="2"/>
  <c r="AE399" i="2"/>
  <c r="F397" i="2"/>
  <c r="T397" i="2"/>
  <c r="AE397" i="2"/>
  <c r="G398" i="2"/>
  <c r="AQ409" i="2"/>
  <c r="AX401" i="2"/>
  <c r="AW414" i="2"/>
  <c r="AQ413" i="2"/>
  <c r="AW415" i="2"/>
  <c r="AW412" i="2"/>
  <c r="AW413" i="2"/>
  <c r="AP412" i="2"/>
  <c r="AQ415" i="2"/>
  <c r="AQ411" i="2"/>
  <c r="AQ401" i="2"/>
  <c r="AP414" i="2"/>
  <c r="AX407" i="2"/>
  <c r="AQ407" i="2"/>
  <c r="AW409" i="2"/>
  <c r="AW411" i="2"/>
  <c r="AQ428" i="2"/>
  <c r="AX428" i="2"/>
  <c r="AQ433" i="2"/>
  <c r="AQ432" i="2"/>
  <c r="AX432" i="2"/>
  <c r="AQ431" i="2"/>
  <c r="AW430" i="2"/>
  <c r="AP430" i="2"/>
  <c r="AX431" i="2"/>
  <c r="AQ427" i="2"/>
  <c r="AX429" i="2"/>
  <c r="AQ429" i="2"/>
  <c r="AX433" i="2"/>
  <c r="AX427" i="2"/>
  <c r="AX423" i="2"/>
  <c r="AQ419" i="2"/>
  <c r="AX417" i="2"/>
  <c r="AQ424" i="2"/>
  <c r="AX424" i="2"/>
  <c r="AW418" i="2"/>
  <c r="AP418" i="2"/>
  <c r="AX422" i="2"/>
  <c r="AQ417" i="2"/>
  <c r="AQ422" i="2"/>
  <c r="AX419" i="2"/>
  <c r="BC427" i="2" l="1"/>
  <c r="BC433" i="2"/>
  <c r="AR429" i="2"/>
  <c r="BC429" i="2"/>
  <c r="AR427" i="2"/>
  <c r="BC431" i="2"/>
  <c r="BD430" i="2"/>
  <c r="BB430" i="2"/>
  <c r="AR431" i="2"/>
  <c r="AR432" i="2"/>
  <c r="AR433" i="2"/>
  <c r="AR428" i="2"/>
  <c r="BE431" i="2"/>
  <c r="BF431" i="2"/>
  <c r="BE432" i="2"/>
  <c r="BF432" i="2"/>
  <c r="BC432" i="2"/>
  <c r="BE428" i="2"/>
  <c r="BF428" i="2"/>
  <c r="BC428" i="2"/>
  <c r="AY429" i="2"/>
  <c r="AY427" i="2"/>
  <c r="AY433" i="2"/>
  <c r="AO430" i="2"/>
  <c r="BC423" i="2"/>
  <c r="R423" i="6" s="1"/>
  <c r="BF423" i="2"/>
  <c r="BE423" i="2"/>
  <c r="N422" i="6"/>
  <c r="N417" i="6"/>
  <c r="M418" i="6"/>
  <c r="O418" i="6"/>
  <c r="N424" i="6"/>
  <c r="N419" i="6"/>
  <c r="AR419" i="2"/>
  <c r="AM420" i="2"/>
  <c r="AN420" i="2"/>
  <c r="AY422" i="2"/>
  <c r="P422" i="6" s="1"/>
  <c r="BF421" i="2"/>
  <c r="H419" i="6"/>
  <c r="AY424" i="2"/>
  <c r="P424" i="6" s="1"/>
  <c r="H424" i="6"/>
  <c r="BE421" i="2"/>
  <c r="AY417" i="2"/>
  <c r="P417" i="6" s="1"/>
  <c r="AT420" i="2"/>
  <c r="BC419" i="2"/>
  <c r="R419" i="6" s="1"/>
  <c r="AR422" i="2"/>
  <c r="AR417" i="2"/>
  <c r="BD418" i="2"/>
  <c r="BB418" i="2"/>
  <c r="Q418" i="6" s="1"/>
  <c r="AR424" i="2"/>
  <c r="BC417" i="2"/>
  <c r="R417" i="6" s="1"/>
  <c r="BF424" i="2"/>
  <c r="BC424" i="2"/>
  <c r="R424" i="6" s="1"/>
  <c r="BF422" i="2"/>
  <c r="BE417" i="2"/>
  <c r="BE425" i="2"/>
  <c r="BF425" i="2"/>
  <c r="AO418" i="2"/>
  <c r="H418" i="6" s="1"/>
  <c r="AY419" i="2"/>
  <c r="P419" i="6" s="1"/>
  <c r="BD411" i="2"/>
  <c r="BB411" i="2"/>
  <c r="BD409" i="2"/>
  <c r="BB409" i="2"/>
  <c r="AR407" i="2"/>
  <c r="BC407" i="2"/>
  <c r="AR401" i="2"/>
  <c r="AR411" i="2"/>
  <c r="AR415" i="2"/>
  <c r="BD413" i="2"/>
  <c r="BB413" i="2"/>
  <c r="BD412" i="2"/>
  <c r="AY412" i="2"/>
  <c r="BB412" i="2"/>
  <c r="BD415" i="2"/>
  <c r="AY415" i="2"/>
  <c r="BB415" i="2"/>
  <c r="AR413" i="2"/>
  <c r="BD414" i="2"/>
  <c r="BB414" i="2"/>
  <c r="BC401" i="2"/>
  <c r="AR409" i="2"/>
  <c r="AK410" i="2"/>
  <c r="AT411" i="2"/>
  <c r="AY411" i="2" s="1"/>
  <c r="R403" i="2"/>
  <c r="AL403" i="2"/>
  <c r="AM403" i="2" s="1"/>
  <c r="AS403" i="2"/>
  <c r="AN403" i="2"/>
  <c r="R402" i="2"/>
  <c r="AS402" i="2"/>
  <c r="AL402" i="2"/>
  <c r="AT409" i="2"/>
  <c r="AY409" i="2" s="1"/>
  <c r="AO414" i="2"/>
  <c r="AT408" i="2"/>
  <c r="AO412" i="2"/>
  <c r="AT413" i="2"/>
  <c r="AY413" i="2" s="1"/>
  <c r="AK402" i="2"/>
  <c r="AK412" i="2"/>
  <c r="AT412" i="2"/>
  <c r="AK408" i="2"/>
  <c r="AN410" i="2"/>
  <c r="AM410" i="2"/>
  <c r="AK414" i="2"/>
  <c r="R406" i="2"/>
  <c r="AS406" i="2"/>
  <c r="AL406" i="2"/>
  <c r="AT415" i="2"/>
  <c r="AM408" i="2"/>
  <c r="AN408" i="2"/>
  <c r="R405" i="2"/>
  <c r="AN405" i="2"/>
  <c r="AL405" i="2"/>
  <c r="AS405" i="2"/>
  <c r="AT410" i="2"/>
  <c r="AY407" i="2"/>
  <c r="R404" i="2"/>
  <c r="AL404" i="2"/>
  <c r="AS404" i="2"/>
  <c r="AT414" i="2"/>
  <c r="AY401" i="2"/>
  <c r="AK399" i="2"/>
  <c r="H398" i="2"/>
  <c r="O398" i="2"/>
  <c r="AI399" i="2"/>
  <c r="Q399" i="2"/>
  <c r="P399" i="2"/>
  <c r="AK397" i="2"/>
  <c r="V398" i="2"/>
  <c r="AJ398" i="2"/>
  <c r="Q397" i="2"/>
  <c r="P397" i="2"/>
  <c r="AI397" i="2"/>
  <c r="AW403" i="2"/>
  <c r="AQ412" i="2"/>
  <c r="AX412" i="2"/>
  <c r="AX415" i="2"/>
  <c r="AP405" i="2"/>
  <c r="AX414" i="2"/>
  <c r="AX411" i="2"/>
  <c r="AP403" i="2"/>
  <c r="AX409" i="2"/>
  <c r="AX413" i="2"/>
  <c r="AQ414" i="2"/>
  <c r="AW410" i="2"/>
  <c r="AP410" i="2"/>
  <c r="AW408" i="2"/>
  <c r="AP408" i="2"/>
  <c r="AW405" i="2"/>
  <c r="AX430" i="2"/>
  <c r="AQ430" i="2"/>
  <c r="AW420" i="2"/>
  <c r="AP420" i="2"/>
  <c r="AQ418" i="2"/>
  <c r="AX418" i="2"/>
  <c r="AR430" i="2" l="1"/>
  <c r="BE427" i="2"/>
  <c r="BF427" i="2"/>
  <c r="BE429" i="2"/>
  <c r="BF429" i="2"/>
  <c r="BE433" i="2"/>
  <c r="BF433" i="2"/>
  <c r="AY430" i="2"/>
  <c r="N418" i="6"/>
  <c r="M420" i="6"/>
  <c r="O420" i="6"/>
  <c r="BB420" i="2"/>
  <c r="Q420" i="6" s="1"/>
  <c r="BD420" i="2"/>
  <c r="BC422" i="2"/>
  <c r="R422" i="6" s="1"/>
  <c r="BE424" i="2"/>
  <c r="AY418" i="2"/>
  <c r="BF417" i="2"/>
  <c r="BE422" i="2"/>
  <c r="G420" i="6"/>
  <c r="AO420" i="2"/>
  <c r="AR418" i="2"/>
  <c r="BE419" i="2"/>
  <c r="BF419" i="2"/>
  <c r="BD405" i="2"/>
  <c r="BB405" i="2"/>
  <c r="BD408" i="2"/>
  <c r="BB408" i="2"/>
  <c r="BD410" i="2"/>
  <c r="BB410" i="2"/>
  <c r="AR414" i="2"/>
  <c r="BC413" i="2"/>
  <c r="BC409" i="2"/>
  <c r="BC411" i="2"/>
  <c r="BC415" i="2"/>
  <c r="AR412" i="2"/>
  <c r="BD403" i="2"/>
  <c r="BB403" i="2"/>
  <c r="BE413" i="2"/>
  <c r="BF413" i="2"/>
  <c r="BE409" i="2"/>
  <c r="BF409" i="2"/>
  <c r="BE411" i="2"/>
  <c r="BF411" i="2"/>
  <c r="AN406" i="2"/>
  <c r="AM406" i="2"/>
  <c r="BE415" i="2"/>
  <c r="BF415" i="2"/>
  <c r="BE412" i="2"/>
  <c r="BF412" i="2"/>
  <c r="AM404" i="2"/>
  <c r="AN404" i="2"/>
  <c r="AT405" i="2"/>
  <c r="AY405" i="2" s="1"/>
  <c r="AO408" i="2"/>
  <c r="AY408" i="2" s="1"/>
  <c r="AT406" i="2"/>
  <c r="AO410" i="2"/>
  <c r="BC412" i="2"/>
  <c r="BF401" i="2"/>
  <c r="BE401" i="2"/>
  <c r="AT404" i="2"/>
  <c r="AT402" i="2"/>
  <c r="AM405" i="2"/>
  <c r="AO403" i="2"/>
  <c r="BF407" i="2"/>
  <c r="BE407" i="2"/>
  <c r="AO405" i="2"/>
  <c r="AN402" i="2"/>
  <c r="AM402" i="2"/>
  <c r="AT403" i="2"/>
  <c r="AY403" i="2" s="1"/>
  <c r="AY414" i="2"/>
  <c r="P398" i="2"/>
  <c r="Q398" i="2"/>
  <c r="R397" i="2"/>
  <c r="AL397" i="2"/>
  <c r="AM397" i="2" s="1"/>
  <c r="AN397" i="2"/>
  <c r="AS397" i="2"/>
  <c r="AK398" i="2"/>
  <c r="R399" i="2"/>
  <c r="AN399" i="2"/>
  <c r="AL399" i="2"/>
  <c r="AS399" i="2"/>
  <c r="AP397" i="2"/>
  <c r="AP399" i="2"/>
  <c r="AW397" i="2"/>
  <c r="AW399" i="2"/>
  <c r="AW406" i="2"/>
  <c r="AP406" i="2"/>
  <c r="AX405" i="2"/>
  <c r="AX403" i="2"/>
  <c r="AX408" i="2"/>
  <c r="AQ408" i="2"/>
  <c r="AQ403" i="2"/>
  <c r="AW402" i="2"/>
  <c r="AP402" i="2"/>
  <c r="AW404" i="2"/>
  <c r="AP404" i="2"/>
  <c r="AX410" i="2"/>
  <c r="AQ410" i="2"/>
  <c r="AQ405" i="2"/>
  <c r="AX420" i="2"/>
  <c r="AQ420" i="2"/>
  <c r="BE430" i="2" l="1"/>
  <c r="BF430" i="2"/>
  <c r="BC430" i="2"/>
  <c r="N420" i="6"/>
  <c r="AR420" i="2"/>
  <c r="AY420" i="2"/>
  <c r="H420" i="6"/>
  <c r="BC418" i="2"/>
  <c r="R418" i="6" s="1"/>
  <c r="P418" i="6"/>
  <c r="BF418" i="2"/>
  <c r="BE418" i="2"/>
  <c r="AR405" i="2"/>
  <c r="AR410" i="2"/>
  <c r="AY404" i="2"/>
  <c r="BD404" i="2"/>
  <c r="BB404" i="2"/>
  <c r="AY402" i="2"/>
  <c r="BC402" i="2" s="1"/>
  <c r="BD402" i="2"/>
  <c r="BB402" i="2"/>
  <c r="AR403" i="2"/>
  <c r="AR408" i="2"/>
  <c r="BC403" i="2"/>
  <c r="BC405" i="2"/>
  <c r="BD406" i="2"/>
  <c r="BB406" i="2"/>
  <c r="BE408" i="2"/>
  <c r="BF408" i="2"/>
  <c r="BC408" i="2"/>
  <c r="BF403" i="2"/>
  <c r="BE403" i="2"/>
  <c r="BF405" i="2"/>
  <c r="BE405" i="2"/>
  <c r="AO404" i="2"/>
  <c r="AO402" i="2"/>
  <c r="AY410" i="2"/>
  <c r="BE414" i="2"/>
  <c r="BF414" i="2"/>
  <c r="BC414" i="2"/>
  <c r="AO406" i="2"/>
  <c r="BD399" i="2"/>
  <c r="BB399" i="2"/>
  <c r="BD397" i="2"/>
  <c r="BB397" i="2"/>
  <c r="AT399" i="2"/>
  <c r="AM399" i="2"/>
  <c r="AT397" i="2"/>
  <c r="R398" i="2"/>
  <c r="AL398" i="2"/>
  <c r="AS398" i="2"/>
  <c r="AO399" i="2"/>
  <c r="AO397" i="2"/>
  <c r="AX399" i="2"/>
  <c r="AX397" i="2"/>
  <c r="AQ399" i="2"/>
  <c r="AQ397" i="2"/>
  <c r="AX406" i="2"/>
  <c r="AQ406" i="2"/>
  <c r="AX404" i="2"/>
  <c r="AQ404" i="2"/>
  <c r="AX402" i="2"/>
  <c r="AQ402" i="2"/>
  <c r="P420" i="6" l="1"/>
  <c r="BF420" i="2"/>
  <c r="BE420" i="2"/>
  <c r="BC420" i="2"/>
  <c r="R420" i="6" s="1"/>
  <c r="AR402" i="2"/>
  <c r="AR404" i="2"/>
  <c r="AR406" i="2"/>
  <c r="BE410" i="2"/>
  <c r="BF410" i="2"/>
  <c r="BC410" i="2"/>
  <c r="BF404" i="2"/>
  <c r="BE404" i="2"/>
  <c r="BC404" i="2"/>
  <c r="BF402" i="2"/>
  <c r="BE402" i="2"/>
  <c r="AY406" i="2"/>
  <c r="AR397" i="2"/>
  <c r="AR399" i="2"/>
  <c r="BC397" i="2"/>
  <c r="BC399" i="2"/>
  <c r="AT398" i="2"/>
  <c r="AY399" i="2"/>
  <c r="AN398" i="2"/>
  <c r="AM398" i="2"/>
  <c r="AY397" i="2"/>
  <c r="AW398" i="2"/>
  <c r="AP398" i="2"/>
  <c r="BF406" i="2" l="1"/>
  <c r="BE406" i="2"/>
  <c r="BC406" i="2"/>
  <c r="AY398" i="2"/>
  <c r="BD398" i="2"/>
  <c r="BB398" i="2"/>
  <c r="BF397" i="2"/>
  <c r="BE397" i="2"/>
  <c r="AO398" i="2"/>
  <c r="BF399" i="2"/>
  <c r="BE399" i="2"/>
  <c r="AX398" i="2"/>
  <c r="AQ398" i="2"/>
  <c r="AR398" i="2" l="1"/>
  <c r="BF398" i="2"/>
  <c r="BE398" i="2"/>
  <c r="BC398" i="2"/>
  <c r="S395" i="6" l="1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395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394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393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392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391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390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389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388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387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386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385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384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383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382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381" i="6"/>
  <c r="BA395" i="2"/>
  <c r="AZ395" i="2"/>
  <c r="AV395" i="2"/>
  <c r="AD395" i="2"/>
  <c r="AF395" i="2" s="1"/>
  <c r="X395" i="2"/>
  <c r="Z395" i="2" s="1"/>
  <c r="S395" i="2"/>
  <c r="U395" i="2" s="1"/>
  <c r="J395" i="2"/>
  <c r="L395" i="2" s="1"/>
  <c r="M395" i="2" s="1"/>
  <c r="E395" i="2"/>
  <c r="G395" i="2" s="1"/>
  <c r="C395" i="2"/>
  <c r="D395" i="2" s="1"/>
  <c r="B395" i="2"/>
  <c r="A395" i="2"/>
  <c r="BA394" i="2"/>
  <c r="AZ394" i="2"/>
  <c r="AV394" i="2"/>
  <c r="AD394" i="2"/>
  <c r="AF394" i="2" s="1"/>
  <c r="X394" i="2"/>
  <c r="Z394" i="2" s="1"/>
  <c r="S394" i="2"/>
  <c r="J394" i="2"/>
  <c r="L394" i="2" s="1"/>
  <c r="M394" i="2" s="1"/>
  <c r="E394" i="2"/>
  <c r="G394" i="2" s="1"/>
  <c r="C394" i="2"/>
  <c r="D394" i="2" s="1"/>
  <c r="B394" i="2"/>
  <c r="A394" i="2"/>
  <c r="BA393" i="2"/>
  <c r="AZ393" i="2"/>
  <c r="AV393" i="2"/>
  <c r="AD393" i="2"/>
  <c r="AF393" i="2" s="1"/>
  <c r="X393" i="2"/>
  <c r="Z393" i="2" s="1"/>
  <c r="S393" i="2"/>
  <c r="U393" i="2" s="1"/>
  <c r="J393" i="2"/>
  <c r="L393" i="2" s="1"/>
  <c r="M393" i="2" s="1"/>
  <c r="E393" i="2"/>
  <c r="G393" i="2" s="1"/>
  <c r="C393" i="2"/>
  <c r="D393" i="2" s="1"/>
  <c r="B393" i="2"/>
  <c r="A393" i="2"/>
  <c r="BA392" i="2"/>
  <c r="AZ392" i="2"/>
  <c r="AV392" i="2"/>
  <c r="AD392" i="2"/>
  <c r="AF392" i="2" s="1"/>
  <c r="X392" i="2"/>
  <c r="Z392" i="2" s="1"/>
  <c r="S392" i="2"/>
  <c r="J392" i="2"/>
  <c r="L392" i="2" s="1"/>
  <c r="M392" i="2" s="1"/>
  <c r="E392" i="2"/>
  <c r="G392" i="2" s="1"/>
  <c r="C392" i="2"/>
  <c r="D392" i="2" s="1"/>
  <c r="B392" i="2"/>
  <c r="A392" i="2"/>
  <c r="BA391" i="2"/>
  <c r="AZ391" i="2"/>
  <c r="AV391" i="2"/>
  <c r="AF391" i="2"/>
  <c r="AG391" i="2" s="1"/>
  <c r="AE391" i="2"/>
  <c r="AD391" i="2"/>
  <c r="Z391" i="2"/>
  <c r="Y391" i="2"/>
  <c r="X391" i="2"/>
  <c r="U391" i="2"/>
  <c r="T391" i="2"/>
  <c r="S391" i="2"/>
  <c r="G391" i="2"/>
  <c r="H391" i="2" s="1"/>
  <c r="F391" i="2"/>
  <c r="E391" i="2"/>
  <c r="C391" i="2"/>
  <c r="D391" i="2" s="1"/>
  <c r="B391" i="2"/>
  <c r="A391" i="2"/>
  <c r="BA390" i="2"/>
  <c r="AZ390" i="2"/>
  <c r="AV390" i="2"/>
  <c r="AF390" i="2"/>
  <c r="AG390" i="2" s="1"/>
  <c r="AE390" i="2"/>
  <c r="AD390" i="2"/>
  <c r="Z390" i="2"/>
  <c r="Y390" i="2"/>
  <c r="X390" i="2"/>
  <c r="T390" i="2"/>
  <c r="S390" i="2"/>
  <c r="G390" i="2"/>
  <c r="H390" i="2" s="1"/>
  <c r="F390" i="2"/>
  <c r="E390" i="2"/>
  <c r="C390" i="2"/>
  <c r="D390" i="2" s="1"/>
  <c r="B390" i="2"/>
  <c r="A390" i="2"/>
  <c r="BA389" i="2"/>
  <c r="AZ389" i="2"/>
  <c r="AV389" i="2"/>
  <c r="AF389" i="2"/>
  <c r="AG389" i="2" s="1"/>
  <c r="AE389" i="2"/>
  <c r="AD389" i="2"/>
  <c r="Z389" i="2"/>
  <c r="Y389" i="2"/>
  <c r="X389" i="2"/>
  <c r="U389" i="2"/>
  <c r="T389" i="2"/>
  <c r="S389" i="2"/>
  <c r="G389" i="2"/>
  <c r="H389" i="2" s="1"/>
  <c r="F389" i="2"/>
  <c r="E389" i="2"/>
  <c r="C389" i="2"/>
  <c r="D389" i="2" s="1"/>
  <c r="B389" i="2"/>
  <c r="A389" i="2"/>
  <c r="BA388" i="2"/>
  <c r="AZ388" i="2"/>
  <c r="AV388" i="2"/>
  <c r="AF388" i="2"/>
  <c r="AG388" i="2" s="1"/>
  <c r="AE388" i="2"/>
  <c r="AD388" i="2"/>
  <c r="Z388" i="2"/>
  <c r="Y388" i="2"/>
  <c r="X388" i="2"/>
  <c r="T388" i="2"/>
  <c r="S388" i="2"/>
  <c r="G388" i="2"/>
  <c r="H388" i="2" s="1"/>
  <c r="F388" i="2"/>
  <c r="E388" i="2"/>
  <c r="C388" i="2"/>
  <c r="D388" i="2" s="1"/>
  <c r="B388" i="2"/>
  <c r="A388" i="2"/>
  <c r="BA387" i="2"/>
  <c r="AZ387" i="2"/>
  <c r="AV387" i="2"/>
  <c r="AF387" i="2"/>
  <c r="AG387" i="2" s="1"/>
  <c r="AE387" i="2"/>
  <c r="AD387" i="2"/>
  <c r="Z387" i="2"/>
  <c r="Y387" i="2"/>
  <c r="X387" i="2"/>
  <c r="U387" i="2"/>
  <c r="T387" i="2"/>
  <c r="S387" i="2"/>
  <c r="G387" i="2"/>
  <c r="H387" i="2" s="1"/>
  <c r="F387" i="2"/>
  <c r="E387" i="2"/>
  <c r="C387" i="2"/>
  <c r="D387" i="2" s="1"/>
  <c r="B387" i="2"/>
  <c r="A387" i="2"/>
  <c r="BA386" i="2"/>
  <c r="AZ386" i="2"/>
  <c r="AV386" i="2"/>
  <c r="AF386" i="2"/>
  <c r="AE386" i="2"/>
  <c r="AD386" i="2"/>
  <c r="Y386" i="2"/>
  <c r="X386" i="2"/>
  <c r="Z386" i="2" s="1"/>
  <c r="S386" i="2"/>
  <c r="E386" i="2"/>
  <c r="G386" i="2" s="1"/>
  <c r="C386" i="2"/>
  <c r="D386" i="2" s="1"/>
  <c r="B386" i="2"/>
  <c r="A386" i="2"/>
  <c r="BA385" i="2"/>
  <c r="AZ385" i="2"/>
  <c r="AV385" i="2"/>
  <c r="AE385" i="2"/>
  <c r="AD385" i="2"/>
  <c r="AF385" i="2" s="1"/>
  <c r="X385" i="2"/>
  <c r="Z385" i="2" s="1"/>
  <c r="U385" i="2"/>
  <c r="S385" i="2"/>
  <c r="T385" i="2" s="1"/>
  <c r="O385" i="2"/>
  <c r="P385" i="2" s="1"/>
  <c r="H385" i="2"/>
  <c r="G385" i="2"/>
  <c r="E385" i="2"/>
  <c r="F385" i="2" s="1"/>
  <c r="C385" i="2"/>
  <c r="J385" i="2" s="1"/>
  <c r="B385" i="2"/>
  <c r="A385" i="2"/>
  <c r="BA384" i="2"/>
  <c r="AZ384" i="2"/>
  <c r="AV384" i="2"/>
  <c r="AF384" i="2"/>
  <c r="AD384" i="2"/>
  <c r="AE384" i="2" s="1"/>
  <c r="X384" i="2"/>
  <c r="Y384" i="2" s="1"/>
  <c r="S384" i="2"/>
  <c r="T384" i="2" s="1"/>
  <c r="L384" i="2"/>
  <c r="M384" i="2" s="1"/>
  <c r="J384" i="2"/>
  <c r="K384" i="2" s="1"/>
  <c r="E384" i="2"/>
  <c r="F384" i="2" s="1"/>
  <c r="D384" i="2"/>
  <c r="C384" i="2"/>
  <c r="B384" i="2"/>
  <c r="A384" i="2"/>
  <c r="BA383" i="2"/>
  <c r="AZ383" i="2"/>
  <c r="AV383" i="2"/>
  <c r="AD383" i="2"/>
  <c r="AE383" i="2" s="1"/>
  <c r="AA383" i="2"/>
  <c r="Z383" i="2"/>
  <c r="X383" i="2"/>
  <c r="Y383" i="2" s="1"/>
  <c r="U383" i="2"/>
  <c r="S383" i="2"/>
  <c r="T383" i="2" s="1"/>
  <c r="O383" i="2"/>
  <c r="P383" i="2" s="1"/>
  <c r="H383" i="2"/>
  <c r="G383" i="2"/>
  <c r="E383" i="2"/>
  <c r="F383" i="2" s="1"/>
  <c r="C383" i="2"/>
  <c r="J383" i="2" s="1"/>
  <c r="B383" i="2"/>
  <c r="A383" i="2"/>
  <c r="BA382" i="2"/>
  <c r="AZ382" i="2"/>
  <c r="AV382" i="2"/>
  <c r="AF382" i="2"/>
  <c r="AD382" i="2"/>
  <c r="AE382" i="2" s="1"/>
  <c r="X382" i="2"/>
  <c r="Y382" i="2" s="1"/>
  <c r="S382" i="2"/>
  <c r="T382" i="2" s="1"/>
  <c r="L382" i="2"/>
  <c r="M382" i="2" s="1"/>
  <c r="J382" i="2"/>
  <c r="K382" i="2" s="1"/>
  <c r="E382" i="2"/>
  <c r="F382" i="2" s="1"/>
  <c r="D382" i="2"/>
  <c r="C382" i="2"/>
  <c r="B382" i="2"/>
  <c r="A382" i="2"/>
  <c r="BA381" i="2"/>
  <c r="AZ381" i="2"/>
  <c r="AV381" i="2"/>
  <c r="AD381" i="2"/>
  <c r="AE381" i="2" s="1"/>
  <c r="AA381" i="2"/>
  <c r="Z381" i="2"/>
  <c r="X381" i="2"/>
  <c r="Y381" i="2" s="1"/>
  <c r="U381" i="2"/>
  <c r="S381" i="2"/>
  <c r="T381" i="2" s="1"/>
  <c r="O381" i="2"/>
  <c r="P381" i="2" s="1"/>
  <c r="H381" i="2"/>
  <c r="G381" i="2"/>
  <c r="E381" i="2"/>
  <c r="F381" i="2" s="1"/>
  <c r="C381" i="2"/>
  <c r="J381" i="2" s="1"/>
  <c r="B381" i="2"/>
  <c r="A381" i="2"/>
  <c r="AA392" i="2" l="1"/>
  <c r="H393" i="2"/>
  <c r="O393" i="2"/>
  <c r="AG393" i="2"/>
  <c r="AH393" i="2"/>
  <c r="V395" i="2"/>
  <c r="AJ395" i="2"/>
  <c r="H392" i="2"/>
  <c r="O392" i="2"/>
  <c r="AG392" i="2"/>
  <c r="AH392" i="2"/>
  <c r="U394" i="2"/>
  <c r="AA395" i="2"/>
  <c r="V393" i="2"/>
  <c r="AJ393" i="2"/>
  <c r="AA394" i="2"/>
  <c r="H395" i="2"/>
  <c r="O395" i="2"/>
  <c r="AG395" i="2"/>
  <c r="AH395" i="2"/>
  <c r="AI395" i="2" s="1"/>
  <c r="U392" i="2"/>
  <c r="AA393" i="2"/>
  <c r="H394" i="2"/>
  <c r="O394" i="2"/>
  <c r="AG394" i="2"/>
  <c r="AH394" i="2"/>
  <c r="AI394" i="2" s="1"/>
  <c r="F392" i="2"/>
  <c r="K392" i="2"/>
  <c r="T392" i="2"/>
  <c r="Y392" i="2"/>
  <c r="AE392" i="2"/>
  <c r="F393" i="2"/>
  <c r="K393" i="2"/>
  <c r="T393" i="2"/>
  <c r="Y393" i="2"/>
  <c r="AE393" i="2"/>
  <c r="F394" i="2"/>
  <c r="K394" i="2"/>
  <c r="T394" i="2"/>
  <c r="Y394" i="2"/>
  <c r="AE394" i="2"/>
  <c r="F395" i="2"/>
  <c r="K395" i="2"/>
  <c r="T395" i="2"/>
  <c r="Y395" i="2"/>
  <c r="AE395" i="2"/>
  <c r="K381" i="2"/>
  <c r="L381" i="2"/>
  <c r="M381" i="2" s="1"/>
  <c r="K385" i="2"/>
  <c r="L385" i="2"/>
  <c r="M385" i="2" s="1"/>
  <c r="K383" i="2"/>
  <c r="L383" i="2"/>
  <c r="M383" i="2" s="1"/>
  <c r="AH384" i="2"/>
  <c r="D381" i="2"/>
  <c r="Q381" i="2"/>
  <c r="V381" i="2"/>
  <c r="AJ381" i="2"/>
  <c r="AG382" i="2"/>
  <c r="D383" i="2"/>
  <c r="Q383" i="2"/>
  <c r="V383" i="2"/>
  <c r="AJ383" i="2"/>
  <c r="G384" i="2"/>
  <c r="Z384" i="2"/>
  <c r="D385" i="2"/>
  <c r="Q385" i="2"/>
  <c r="R385" i="2" s="1"/>
  <c r="V385" i="2"/>
  <c r="G382" i="2"/>
  <c r="Z382" i="2"/>
  <c r="AG384" i="2"/>
  <c r="AA385" i="2"/>
  <c r="H386" i="2"/>
  <c r="O386" i="2"/>
  <c r="AF381" i="2"/>
  <c r="U382" i="2"/>
  <c r="AF383" i="2"/>
  <c r="U384" i="2"/>
  <c r="Y385" i="2"/>
  <c r="AJ385" i="2"/>
  <c r="F386" i="2"/>
  <c r="U386" i="2"/>
  <c r="T386" i="2"/>
  <c r="AG385" i="2"/>
  <c r="AH385" i="2"/>
  <c r="AA386" i="2"/>
  <c r="AG386" i="2"/>
  <c r="AH386" i="2"/>
  <c r="J386" i="2"/>
  <c r="J387" i="2"/>
  <c r="O387" i="2"/>
  <c r="AH387" i="2"/>
  <c r="J388" i="2"/>
  <c r="O388" i="2"/>
  <c r="AH388" i="2"/>
  <c r="J389" i="2"/>
  <c r="O389" i="2"/>
  <c r="AH389" i="2"/>
  <c r="J390" i="2"/>
  <c r="O390" i="2"/>
  <c r="AH390" i="2"/>
  <c r="J391" i="2"/>
  <c r="O391" i="2"/>
  <c r="AH391" i="2"/>
  <c r="AJ387" i="2"/>
  <c r="U388" i="2"/>
  <c r="AJ389" i="2"/>
  <c r="U390" i="2"/>
  <c r="AJ391" i="2"/>
  <c r="V387" i="2"/>
  <c r="AA387" i="2"/>
  <c r="AA388" i="2"/>
  <c r="V389" i="2"/>
  <c r="AA389" i="2"/>
  <c r="AA390" i="2"/>
  <c r="V391" i="2"/>
  <c r="AA391" i="2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379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378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377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376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375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374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373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372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371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370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369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367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366" i="6"/>
  <c r="BA379" i="2"/>
  <c r="AZ379" i="2"/>
  <c r="AV379" i="2"/>
  <c r="AD379" i="2"/>
  <c r="X379" i="2"/>
  <c r="S379" i="2"/>
  <c r="J379" i="2"/>
  <c r="E379" i="2"/>
  <c r="C379" i="2"/>
  <c r="D379" i="2" s="1"/>
  <c r="B379" i="2"/>
  <c r="A379" i="2"/>
  <c r="BA378" i="2"/>
  <c r="AZ378" i="2"/>
  <c r="AV378" i="2"/>
  <c r="AD378" i="2"/>
  <c r="X378" i="2"/>
  <c r="S378" i="2"/>
  <c r="J378" i="2"/>
  <c r="E378" i="2"/>
  <c r="D378" i="2"/>
  <c r="C378" i="2"/>
  <c r="B378" i="2"/>
  <c r="A378" i="2"/>
  <c r="BA377" i="2"/>
  <c r="AZ377" i="2"/>
  <c r="AV377" i="2"/>
  <c r="AD377" i="2"/>
  <c r="X377" i="2"/>
  <c r="S377" i="2"/>
  <c r="J377" i="2"/>
  <c r="E377" i="2"/>
  <c r="D377" i="2"/>
  <c r="C377" i="2"/>
  <c r="B377" i="2"/>
  <c r="A377" i="2"/>
  <c r="BA376" i="2"/>
  <c r="AZ376" i="2"/>
  <c r="AV376" i="2"/>
  <c r="AD376" i="2"/>
  <c r="X376" i="2"/>
  <c r="S376" i="2"/>
  <c r="J376" i="2"/>
  <c r="E376" i="2"/>
  <c r="D376" i="2"/>
  <c r="C376" i="2"/>
  <c r="B376" i="2"/>
  <c r="A376" i="2"/>
  <c r="BA375" i="2"/>
  <c r="AZ375" i="2"/>
  <c r="AV375" i="2"/>
  <c r="AD375" i="2"/>
  <c r="X375" i="2"/>
  <c r="S375" i="2"/>
  <c r="J375" i="2"/>
  <c r="E375" i="2"/>
  <c r="D375" i="2"/>
  <c r="C375" i="2"/>
  <c r="B375" i="2"/>
  <c r="A375" i="2"/>
  <c r="BA374" i="2"/>
  <c r="AZ374" i="2"/>
  <c r="AV374" i="2"/>
  <c r="AD374" i="2"/>
  <c r="X374" i="2"/>
  <c r="S374" i="2"/>
  <c r="J374" i="2"/>
  <c r="E374" i="2"/>
  <c r="D374" i="2"/>
  <c r="C374" i="2"/>
  <c r="B374" i="2"/>
  <c r="A374" i="2"/>
  <c r="BA373" i="2"/>
  <c r="AZ373" i="2"/>
  <c r="AV373" i="2"/>
  <c r="AD373" i="2"/>
  <c r="X373" i="2"/>
  <c r="S373" i="2"/>
  <c r="J373" i="2"/>
  <c r="E373" i="2"/>
  <c r="D373" i="2"/>
  <c r="C373" i="2"/>
  <c r="B373" i="2"/>
  <c r="A373" i="2"/>
  <c r="BA372" i="2"/>
  <c r="AZ372" i="2"/>
  <c r="AV372" i="2"/>
  <c r="AD372" i="2"/>
  <c r="X372" i="2"/>
  <c r="S372" i="2"/>
  <c r="J372" i="2"/>
  <c r="E372" i="2"/>
  <c r="C372" i="2"/>
  <c r="D372" i="2" s="1"/>
  <c r="B372" i="2"/>
  <c r="A372" i="2"/>
  <c r="BA371" i="2"/>
  <c r="AZ371" i="2"/>
  <c r="AV371" i="2"/>
  <c r="AD371" i="2"/>
  <c r="AE371" i="2" s="1"/>
  <c r="X371" i="2"/>
  <c r="Y371" i="2" s="1"/>
  <c r="S371" i="2"/>
  <c r="T371" i="2" s="1"/>
  <c r="J371" i="2"/>
  <c r="K371" i="2" s="1"/>
  <c r="E371" i="2"/>
  <c r="F371" i="2" s="1"/>
  <c r="D371" i="2"/>
  <c r="C371" i="2"/>
  <c r="B371" i="2"/>
  <c r="A371" i="2"/>
  <c r="BA370" i="2"/>
  <c r="AZ370" i="2"/>
  <c r="AV370" i="2"/>
  <c r="AD370" i="2"/>
  <c r="AE370" i="2" s="1"/>
  <c r="Z370" i="2"/>
  <c r="X370" i="2"/>
  <c r="Y370" i="2" s="1"/>
  <c r="S370" i="2"/>
  <c r="T370" i="2" s="1"/>
  <c r="G370" i="2"/>
  <c r="O370" i="2" s="1"/>
  <c r="E370" i="2"/>
  <c r="F370" i="2" s="1"/>
  <c r="C370" i="2"/>
  <c r="J370" i="2" s="1"/>
  <c r="B370" i="2"/>
  <c r="A370" i="2"/>
  <c r="BA369" i="2"/>
  <c r="AZ369" i="2"/>
  <c r="AV369" i="2"/>
  <c r="AD369" i="2"/>
  <c r="AE369" i="2" s="1"/>
  <c r="X369" i="2"/>
  <c r="Y369" i="2" s="1"/>
  <c r="S369" i="2"/>
  <c r="T369" i="2" s="1"/>
  <c r="J369" i="2"/>
  <c r="K369" i="2" s="1"/>
  <c r="E369" i="2"/>
  <c r="F369" i="2" s="1"/>
  <c r="D369" i="2"/>
  <c r="C369" i="2"/>
  <c r="B369" i="2"/>
  <c r="A369" i="2"/>
  <c r="AI392" i="2" l="1"/>
  <c r="AI393" i="2"/>
  <c r="Q393" i="2"/>
  <c r="P393" i="2"/>
  <c r="Q394" i="2"/>
  <c r="P394" i="2"/>
  <c r="V392" i="2"/>
  <c r="AJ392" i="2"/>
  <c r="Q395" i="2"/>
  <c r="P395" i="2"/>
  <c r="AK395" i="2"/>
  <c r="AK393" i="2"/>
  <c r="V394" i="2"/>
  <c r="AJ394" i="2"/>
  <c r="Q392" i="2"/>
  <c r="P392" i="2"/>
  <c r="AK391" i="2"/>
  <c r="V388" i="2"/>
  <c r="AJ388" i="2"/>
  <c r="AI391" i="2"/>
  <c r="AI390" i="2"/>
  <c r="AI389" i="2"/>
  <c r="AI388" i="2"/>
  <c r="AI387" i="2"/>
  <c r="K386" i="2"/>
  <c r="L386" i="2"/>
  <c r="M386" i="2" s="1"/>
  <c r="AI386" i="2"/>
  <c r="AN385" i="2"/>
  <c r="AJ382" i="2"/>
  <c r="V382" i="2"/>
  <c r="AA382" i="2"/>
  <c r="AK385" i="2"/>
  <c r="AH382" i="2"/>
  <c r="AI382" i="2" s="1"/>
  <c r="O384" i="2"/>
  <c r="H384" i="2"/>
  <c r="V390" i="2"/>
  <c r="AJ390" i="2"/>
  <c r="Q391" i="2"/>
  <c r="P391" i="2"/>
  <c r="Q390" i="2"/>
  <c r="P390" i="2"/>
  <c r="Q389" i="2"/>
  <c r="P389" i="2"/>
  <c r="Q388" i="2"/>
  <c r="P388" i="2"/>
  <c r="Q387" i="2"/>
  <c r="P387" i="2"/>
  <c r="AL385" i="2"/>
  <c r="AM385" i="2" s="1"/>
  <c r="AL381" i="2"/>
  <c r="AG381" i="2"/>
  <c r="AH381" i="2"/>
  <c r="AN381" i="2"/>
  <c r="AS385" i="2"/>
  <c r="O382" i="2"/>
  <c r="H382" i="2"/>
  <c r="AK383" i="2"/>
  <c r="AK389" i="2"/>
  <c r="AL383" i="2"/>
  <c r="AG383" i="2"/>
  <c r="AN383" i="2"/>
  <c r="AH383" i="2"/>
  <c r="AS381" i="2"/>
  <c r="R381" i="2"/>
  <c r="AK387" i="2"/>
  <c r="L391" i="2"/>
  <c r="M391" i="2" s="1"/>
  <c r="K391" i="2"/>
  <c r="L390" i="2"/>
  <c r="M390" i="2" s="1"/>
  <c r="K390" i="2"/>
  <c r="L389" i="2"/>
  <c r="M389" i="2" s="1"/>
  <c r="K389" i="2"/>
  <c r="L388" i="2"/>
  <c r="M388" i="2" s="1"/>
  <c r="K388" i="2"/>
  <c r="L387" i="2"/>
  <c r="M387" i="2" s="1"/>
  <c r="K387" i="2"/>
  <c r="AI385" i="2"/>
  <c r="V386" i="2"/>
  <c r="AJ386" i="2"/>
  <c r="AJ384" i="2"/>
  <c r="V384" i="2"/>
  <c r="P386" i="2"/>
  <c r="Q386" i="2"/>
  <c r="AA384" i="2"/>
  <c r="AI384" i="2" s="1"/>
  <c r="R383" i="2"/>
  <c r="AS383" i="2"/>
  <c r="AK381" i="2"/>
  <c r="P370" i="2"/>
  <c r="Q370" i="2"/>
  <c r="R370" i="2" s="1"/>
  <c r="K370" i="2"/>
  <c r="L370" i="2"/>
  <c r="M370" i="2" s="1"/>
  <c r="L369" i="2"/>
  <c r="M369" i="2" s="1"/>
  <c r="AF369" i="2"/>
  <c r="H370" i="2"/>
  <c r="AA370" i="2"/>
  <c r="L371" i="2"/>
  <c r="M371" i="2" s="1"/>
  <c r="AF371" i="2"/>
  <c r="Z372" i="2"/>
  <c r="Y372" i="2"/>
  <c r="L374" i="2"/>
  <c r="M374" i="2" s="1"/>
  <c r="K374" i="2"/>
  <c r="Z374" i="2"/>
  <c r="Y374" i="2"/>
  <c r="AF376" i="2"/>
  <c r="AE376" i="2"/>
  <c r="G369" i="2"/>
  <c r="Z369" i="2"/>
  <c r="D370" i="2"/>
  <c r="G371" i="2"/>
  <c r="Z371" i="2"/>
  <c r="AF372" i="2"/>
  <c r="AE372" i="2"/>
  <c r="T376" i="2"/>
  <c r="G377" i="2"/>
  <c r="F377" i="2"/>
  <c r="U369" i="2"/>
  <c r="AF370" i="2"/>
  <c r="U371" i="2"/>
  <c r="G372" i="2"/>
  <c r="F372" i="2"/>
  <c r="T372" i="2"/>
  <c r="G373" i="2"/>
  <c r="F373" i="2"/>
  <c r="Z373" i="2"/>
  <c r="Y373" i="2"/>
  <c r="G374" i="2"/>
  <c r="F374" i="2"/>
  <c r="AF374" i="2"/>
  <c r="AE374" i="2"/>
  <c r="U375" i="2"/>
  <c r="T375" i="2"/>
  <c r="AF375" i="2"/>
  <c r="AE375" i="2"/>
  <c r="L372" i="2"/>
  <c r="M372" i="2" s="1"/>
  <c r="K372" i="2"/>
  <c r="U374" i="2"/>
  <c r="T374" i="2"/>
  <c r="L375" i="2"/>
  <c r="M375" i="2" s="1"/>
  <c r="K375" i="2"/>
  <c r="L376" i="2"/>
  <c r="M376" i="2" s="1"/>
  <c r="K376" i="2"/>
  <c r="Z377" i="2"/>
  <c r="Y377" i="2"/>
  <c r="G378" i="2"/>
  <c r="F378" i="2"/>
  <c r="Z378" i="2"/>
  <c r="Y378" i="2"/>
  <c r="G376" i="2"/>
  <c r="F376" i="2"/>
  <c r="Z376" i="2"/>
  <c r="Y376" i="2"/>
  <c r="L378" i="2"/>
  <c r="M378" i="2" s="1"/>
  <c r="K378" i="2"/>
  <c r="T378" i="2"/>
  <c r="AF378" i="2"/>
  <c r="AE378" i="2"/>
  <c r="U379" i="2"/>
  <c r="T379" i="2"/>
  <c r="L373" i="2"/>
  <c r="M373" i="2" s="1"/>
  <c r="K373" i="2"/>
  <c r="U373" i="2"/>
  <c r="T373" i="2"/>
  <c r="AF373" i="2"/>
  <c r="AE373" i="2"/>
  <c r="G375" i="2"/>
  <c r="F375" i="2"/>
  <c r="Z375" i="2"/>
  <c r="Y375" i="2"/>
  <c r="L377" i="2"/>
  <c r="M377" i="2" s="1"/>
  <c r="K377" i="2"/>
  <c r="U377" i="2"/>
  <c r="U378" i="2" s="1"/>
  <c r="T377" i="2"/>
  <c r="AF377" i="2"/>
  <c r="AE377" i="2"/>
  <c r="G379" i="2"/>
  <c r="F379" i="2"/>
  <c r="Z379" i="2"/>
  <c r="Y379" i="2"/>
  <c r="L379" i="2"/>
  <c r="M379" i="2" s="1"/>
  <c r="K379" i="2"/>
  <c r="AF379" i="2"/>
  <c r="AE379" i="2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365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364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363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362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361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360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359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358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357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356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355" i="6"/>
  <c r="BA367" i="2"/>
  <c r="AZ367" i="2"/>
  <c r="AV367" i="2"/>
  <c r="AF367" i="2"/>
  <c r="AG367" i="2" s="1"/>
  <c r="AD367" i="2"/>
  <c r="AE367" i="2" s="1"/>
  <c r="Z367" i="2"/>
  <c r="X367" i="2"/>
  <c r="Y367" i="2" s="1"/>
  <c r="U367" i="2"/>
  <c r="S367" i="2"/>
  <c r="T367" i="2" s="1"/>
  <c r="G367" i="2"/>
  <c r="H367" i="2" s="1"/>
  <c r="E367" i="2"/>
  <c r="F367" i="2" s="1"/>
  <c r="C367" i="2"/>
  <c r="D367" i="2" s="1"/>
  <c r="B367" i="2"/>
  <c r="A367" i="2"/>
  <c r="BA366" i="2"/>
  <c r="AZ366" i="2"/>
  <c r="AV366" i="2"/>
  <c r="AF366" i="2"/>
  <c r="AG366" i="2" s="1"/>
  <c r="AD366" i="2"/>
  <c r="AE366" i="2" s="1"/>
  <c r="Z366" i="2"/>
  <c r="X366" i="2"/>
  <c r="Y366" i="2" s="1"/>
  <c r="U366" i="2"/>
  <c r="S366" i="2"/>
  <c r="T366" i="2" s="1"/>
  <c r="G366" i="2"/>
  <c r="H366" i="2" s="1"/>
  <c r="E366" i="2"/>
  <c r="F366" i="2" s="1"/>
  <c r="C366" i="2"/>
  <c r="D366" i="2" s="1"/>
  <c r="B366" i="2"/>
  <c r="A366" i="2"/>
  <c r="BA365" i="2"/>
  <c r="AZ365" i="2"/>
  <c r="AV365" i="2"/>
  <c r="AS365" i="2"/>
  <c r="AT365" i="2" s="1"/>
  <c r="AD365" i="2"/>
  <c r="AA365" i="2"/>
  <c r="Y365" i="2"/>
  <c r="X365" i="2"/>
  <c r="Z365" i="2" s="1"/>
  <c r="V365" i="2"/>
  <c r="AK365" i="2" s="1"/>
  <c r="S365" i="2"/>
  <c r="U365" i="2" s="1"/>
  <c r="AJ365" i="2" s="1"/>
  <c r="P365" i="2"/>
  <c r="O365" i="2"/>
  <c r="Q365" i="2" s="1"/>
  <c r="R365" i="2" s="1"/>
  <c r="J365" i="2"/>
  <c r="H365" i="2"/>
  <c r="F365" i="2"/>
  <c r="E365" i="2"/>
  <c r="G365" i="2" s="1"/>
  <c r="D365" i="2"/>
  <c r="C365" i="2"/>
  <c r="B365" i="2"/>
  <c r="A365" i="2"/>
  <c r="BA364" i="2"/>
  <c r="AZ364" i="2"/>
  <c r="AV364" i="2"/>
  <c r="AE364" i="2"/>
  <c r="AD364" i="2"/>
  <c r="AF364" i="2" s="1"/>
  <c r="X364" i="2"/>
  <c r="T364" i="2"/>
  <c r="S364" i="2"/>
  <c r="K364" i="2"/>
  <c r="J364" i="2"/>
  <c r="L364" i="2" s="1"/>
  <c r="M364" i="2" s="1"/>
  <c r="E364" i="2"/>
  <c r="D364" i="2"/>
  <c r="C364" i="2"/>
  <c r="B364" i="2"/>
  <c r="A364" i="2"/>
  <c r="BA363" i="2"/>
  <c r="AZ363" i="2"/>
  <c r="AV363" i="2"/>
  <c r="AG363" i="2"/>
  <c r="AD363" i="2"/>
  <c r="AF363" i="2" s="1"/>
  <c r="AH363" i="2" s="1"/>
  <c r="Y363" i="2"/>
  <c r="X363" i="2"/>
  <c r="Z363" i="2" s="1"/>
  <c r="S363" i="2"/>
  <c r="M363" i="2"/>
  <c r="J363" i="2"/>
  <c r="L363" i="2" s="1"/>
  <c r="F363" i="2"/>
  <c r="E363" i="2"/>
  <c r="G363" i="2" s="1"/>
  <c r="O363" i="2" s="1"/>
  <c r="D363" i="2"/>
  <c r="C363" i="2"/>
  <c r="B363" i="2"/>
  <c r="A363" i="2"/>
  <c r="BA362" i="2"/>
  <c r="AZ362" i="2"/>
  <c r="AV362" i="2"/>
  <c r="AG362" i="2"/>
  <c r="AE362" i="2"/>
  <c r="AD362" i="2"/>
  <c r="AF362" i="2" s="1"/>
  <c r="X362" i="2"/>
  <c r="T362" i="2"/>
  <c r="S362" i="2"/>
  <c r="M362" i="2"/>
  <c r="K362" i="2"/>
  <c r="J362" i="2"/>
  <c r="L362" i="2" s="1"/>
  <c r="E362" i="2"/>
  <c r="D362" i="2"/>
  <c r="C362" i="2"/>
  <c r="B362" i="2"/>
  <c r="A362" i="2"/>
  <c r="BA361" i="2"/>
  <c r="AZ361" i="2"/>
  <c r="AV361" i="2"/>
  <c r="AD361" i="2"/>
  <c r="AA361" i="2"/>
  <c r="Y361" i="2"/>
  <c r="X361" i="2"/>
  <c r="Z361" i="2" s="1"/>
  <c r="S361" i="2"/>
  <c r="P361" i="2"/>
  <c r="O361" i="2"/>
  <c r="Q361" i="2" s="1"/>
  <c r="J361" i="2"/>
  <c r="H361" i="2"/>
  <c r="F361" i="2"/>
  <c r="E361" i="2"/>
  <c r="G361" i="2" s="1"/>
  <c r="D361" i="2"/>
  <c r="C361" i="2"/>
  <c r="B361" i="2"/>
  <c r="A361" i="2"/>
  <c r="BA360" i="2"/>
  <c r="AZ360" i="2"/>
  <c r="AV360" i="2"/>
  <c r="AD360" i="2"/>
  <c r="AF360" i="2" s="1"/>
  <c r="X360" i="2"/>
  <c r="T360" i="2"/>
  <c r="S360" i="2"/>
  <c r="J360" i="2"/>
  <c r="L360" i="2" s="1"/>
  <c r="M360" i="2" s="1"/>
  <c r="E360" i="2"/>
  <c r="D360" i="2"/>
  <c r="C360" i="2"/>
  <c r="B360" i="2"/>
  <c r="A360" i="2"/>
  <c r="BA359" i="2"/>
  <c r="AZ359" i="2"/>
  <c r="AV359" i="2"/>
  <c r="AG359" i="2"/>
  <c r="AE359" i="2"/>
  <c r="AD359" i="2"/>
  <c r="AF359" i="2" s="1"/>
  <c r="Y359" i="2"/>
  <c r="X359" i="2"/>
  <c r="Z359" i="2" s="1"/>
  <c r="S359" i="2"/>
  <c r="J359" i="2"/>
  <c r="L359" i="2" s="1"/>
  <c r="M359" i="2" s="1"/>
  <c r="E359" i="2"/>
  <c r="G359" i="2" s="1"/>
  <c r="D359" i="2"/>
  <c r="C359" i="2"/>
  <c r="B359" i="2"/>
  <c r="A359" i="2"/>
  <c r="BA358" i="2"/>
  <c r="AZ358" i="2"/>
  <c r="AV358" i="2"/>
  <c r="AH358" i="2"/>
  <c r="AG358" i="2"/>
  <c r="AE358" i="2"/>
  <c r="AD358" i="2"/>
  <c r="AF358" i="2" s="1"/>
  <c r="AA358" i="2"/>
  <c r="Y358" i="2"/>
  <c r="X358" i="2"/>
  <c r="Z358" i="2" s="1"/>
  <c r="T358" i="2"/>
  <c r="S358" i="2"/>
  <c r="E358" i="2"/>
  <c r="G358" i="2" s="1"/>
  <c r="H358" i="2" s="1"/>
  <c r="C358" i="2"/>
  <c r="B358" i="2"/>
  <c r="A358" i="2"/>
  <c r="BA357" i="2"/>
  <c r="AZ357" i="2"/>
  <c r="AV357" i="2"/>
  <c r="AD357" i="2"/>
  <c r="AF357" i="2" s="1"/>
  <c r="Z357" i="2"/>
  <c r="Y357" i="2"/>
  <c r="X357" i="2"/>
  <c r="U357" i="2"/>
  <c r="S357" i="2"/>
  <c r="T357" i="2" s="1"/>
  <c r="G357" i="2"/>
  <c r="H357" i="2" s="1"/>
  <c r="F357" i="2"/>
  <c r="E357" i="2"/>
  <c r="C357" i="2"/>
  <c r="D357" i="2" s="1"/>
  <c r="B357" i="2"/>
  <c r="A357" i="2"/>
  <c r="BA356" i="2"/>
  <c r="AZ356" i="2"/>
  <c r="AV356" i="2"/>
  <c r="AF356" i="2"/>
  <c r="AG356" i="2" s="1"/>
  <c r="AE356" i="2"/>
  <c r="AD356" i="2"/>
  <c r="X356" i="2"/>
  <c r="Y356" i="2" s="1"/>
  <c r="T356" i="2"/>
  <c r="S356" i="2"/>
  <c r="E356" i="2"/>
  <c r="F356" i="2" s="1"/>
  <c r="C356" i="2"/>
  <c r="J356" i="2" s="1"/>
  <c r="B356" i="2"/>
  <c r="A356" i="2"/>
  <c r="BA355" i="2"/>
  <c r="AZ355" i="2"/>
  <c r="AV355" i="2"/>
  <c r="AD355" i="2"/>
  <c r="AE355" i="2" s="1"/>
  <c r="X355" i="2"/>
  <c r="Y355" i="2" s="1"/>
  <c r="S355" i="2"/>
  <c r="T355" i="2" s="1"/>
  <c r="J355" i="2"/>
  <c r="K355" i="2" s="1"/>
  <c r="E355" i="2"/>
  <c r="F355" i="2" s="1"/>
  <c r="C355" i="2"/>
  <c r="D355" i="2" s="1"/>
  <c r="B355" i="2"/>
  <c r="A355" i="2"/>
  <c r="AP385" i="2"/>
  <c r="AW385" i="2"/>
  <c r="AP383" i="2"/>
  <c r="AP381" i="2"/>
  <c r="AW381" i="2"/>
  <c r="AW383" i="2"/>
  <c r="AK392" i="2" l="1"/>
  <c r="AK394" i="2"/>
  <c r="R393" i="2"/>
  <c r="AL393" i="2"/>
  <c r="AM393" i="2" s="1"/>
  <c r="AN393" i="2"/>
  <c r="AS393" i="2"/>
  <c r="R395" i="2"/>
  <c r="AL395" i="2"/>
  <c r="AM395" i="2" s="1"/>
  <c r="AS395" i="2"/>
  <c r="AN395" i="2"/>
  <c r="R392" i="2"/>
  <c r="AS392" i="2"/>
  <c r="AL392" i="2"/>
  <c r="R394" i="2"/>
  <c r="AL394" i="2"/>
  <c r="AS394" i="2"/>
  <c r="BD383" i="2"/>
  <c r="BB383" i="2"/>
  <c r="BD381" i="2"/>
  <c r="BB381" i="2"/>
  <c r="BD385" i="2"/>
  <c r="BB385" i="2"/>
  <c r="AT383" i="2"/>
  <c r="AY383" i="2" s="1"/>
  <c r="R388" i="2"/>
  <c r="AS388" i="2"/>
  <c r="AL388" i="2"/>
  <c r="AT381" i="2"/>
  <c r="AY381" i="2" s="1"/>
  <c r="AM383" i="2"/>
  <c r="AI381" i="2"/>
  <c r="AK382" i="2"/>
  <c r="AK388" i="2"/>
  <c r="AK386" i="2"/>
  <c r="AI383" i="2"/>
  <c r="P382" i="2"/>
  <c r="Q382" i="2"/>
  <c r="R387" i="2"/>
  <c r="AS387" i="2"/>
  <c r="AN387" i="2"/>
  <c r="AL387" i="2"/>
  <c r="AM387" i="2" s="1"/>
  <c r="R389" i="2"/>
  <c r="AN389" i="2"/>
  <c r="AS389" i="2"/>
  <c r="AL389" i="2"/>
  <c r="AM389" i="2" s="1"/>
  <c r="R391" i="2"/>
  <c r="AL391" i="2"/>
  <c r="AN391" i="2"/>
  <c r="AS391" i="2"/>
  <c r="R386" i="2"/>
  <c r="AL386" i="2"/>
  <c r="AS386" i="2"/>
  <c r="AO381" i="2"/>
  <c r="R390" i="2"/>
  <c r="AL390" i="2"/>
  <c r="AS390" i="2"/>
  <c r="AK390" i="2"/>
  <c r="AK384" i="2"/>
  <c r="AO383" i="2"/>
  <c r="AT385" i="2"/>
  <c r="AM381" i="2"/>
  <c r="P384" i="2"/>
  <c r="Q384" i="2"/>
  <c r="AO385" i="2"/>
  <c r="AJ378" i="2"/>
  <c r="V378" i="2"/>
  <c r="V369" i="2"/>
  <c r="AJ369" i="2"/>
  <c r="U376" i="2"/>
  <c r="O371" i="2"/>
  <c r="H371" i="2"/>
  <c r="AH371" i="2"/>
  <c r="AG371" i="2"/>
  <c r="AG379" i="2"/>
  <c r="AH379" i="2"/>
  <c r="AA379" i="2"/>
  <c r="AH377" i="2"/>
  <c r="AI377" i="2" s="1"/>
  <c r="AG377" i="2"/>
  <c r="O375" i="2"/>
  <c r="H375" i="2"/>
  <c r="AJ373" i="2"/>
  <c r="V373" i="2"/>
  <c r="V379" i="2"/>
  <c r="AJ379" i="2"/>
  <c r="AA376" i="2"/>
  <c r="AA378" i="2"/>
  <c r="AA377" i="2"/>
  <c r="AJ375" i="2"/>
  <c r="V375" i="2"/>
  <c r="H374" i="2"/>
  <c r="O374" i="2"/>
  <c r="H373" i="2"/>
  <c r="O373" i="2"/>
  <c r="H372" i="2"/>
  <c r="O372" i="2"/>
  <c r="AH376" i="2"/>
  <c r="AG376" i="2"/>
  <c r="AH369" i="2"/>
  <c r="AG369" i="2"/>
  <c r="AJ371" i="2"/>
  <c r="V371" i="2"/>
  <c r="H377" i="2"/>
  <c r="O377" i="2"/>
  <c r="AH372" i="2"/>
  <c r="AG372" i="2"/>
  <c r="AA369" i="2"/>
  <c r="H379" i="2"/>
  <c r="O379" i="2"/>
  <c r="AJ377" i="2"/>
  <c r="V377" i="2"/>
  <c r="AA375" i="2"/>
  <c r="AH373" i="2"/>
  <c r="AG373" i="2"/>
  <c r="AG378" i="2"/>
  <c r="AH378" i="2"/>
  <c r="AI378" i="2" s="1"/>
  <c r="H376" i="2"/>
  <c r="O376" i="2"/>
  <c r="H378" i="2"/>
  <c r="O378" i="2"/>
  <c r="AJ374" i="2"/>
  <c r="V374" i="2"/>
  <c r="AH375" i="2"/>
  <c r="AI375" i="2" s="1"/>
  <c r="AG375" i="2"/>
  <c r="AG374" i="2"/>
  <c r="AH374" i="2"/>
  <c r="AI374" i="2" s="1"/>
  <c r="AA373" i="2"/>
  <c r="U372" i="2"/>
  <c r="AH370" i="2"/>
  <c r="AL370" i="2"/>
  <c r="AG370" i="2"/>
  <c r="AA371" i="2"/>
  <c r="O369" i="2"/>
  <c r="H369" i="2"/>
  <c r="AA374" i="2"/>
  <c r="AA372" i="2"/>
  <c r="U370" i="2"/>
  <c r="AS370" i="2"/>
  <c r="J366" i="2"/>
  <c r="O366" i="2"/>
  <c r="AH366" i="2"/>
  <c r="J367" i="2"/>
  <c r="O367" i="2"/>
  <c r="AH367" i="2"/>
  <c r="AJ367" i="2"/>
  <c r="AJ366" i="2"/>
  <c r="V366" i="2"/>
  <c r="AA366" i="2"/>
  <c r="V367" i="2"/>
  <c r="AA367" i="2"/>
  <c r="AG357" i="2"/>
  <c r="AH357" i="2"/>
  <c r="AH360" i="2"/>
  <c r="L356" i="2"/>
  <c r="M356" i="2" s="1"/>
  <c r="K356" i="2"/>
  <c r="G355" i="2"/>
  <c r="L355" i="2"/>
  <c r="M355" i="2" s="1"/>
  <c r="U355" i="2"/>
  <c r="Z355" i="2"/>
  <c r="AF355" i="2"/>
  <c r="G356" i="2"/>
  <c r="Z356" i="2"/>
  <c r="J357" i="2"/>
  <c r="V357" i="2"/>
  <c r="Z360" i="2"/>
  <c r="Y360" i="2"/>
  <c r="AS361" i="2"/>
  <c r="R361" i="2"/>
  <c r="G362" i="2"/>
  <c r="F362" i="2"/>
  <c r="D356" i="2"/>
  <c r="AE357" i="2"/>
  <c r="AJ357" i="2"/>
  <c r="F358" i="2"/>
  <c r="O358" i="2"/>
  <c r="K359" i="2"/>
  <c r="U359" i="2"/>
  <c r="T359" i="2"/>
  <c r="AH359" i="2"/>
  <c r="K360" i="2"/>
  <c r="Z362" i="2"/>
  <c r="Y362" i="2"/>
  <c r="Z364" i="2"/>
  <c r="Y364" i="2"/>
  <c r="L365" i="2"/>
  <c r="M365" i="2" s="1"/>
  <c r="K365" i="2"/>
  <c r="AF365" i="2"/>
  <c r="AE365" i="2"/>
  <c r="O359" i="2"/>
  <c r="H359" i="2"/>
  <c r="G360" i="2"/>
  <c r="F360" i="2"/>
  <c r="AG360" i="2"/>
  <c r="L361" i="2"/>
  <c r="M361" i="2" s="1"/>
  <c r="K361" i="2"/>
  <c r="U361" i="2"/>
  <c r="T361" i="2"/>
  <c r="O357" i="2"/>
  <c r="AA357" i="2"/>
  <c r="J358" i="2"/>
  <c r="D358" i="2"/>
  <c r="U358" i="2"/>
  <c r="AI358" i="2"/>
  <c r="F359" i="2"/>
  <c r="AA359" i="2"/>
  <c r="AE360" i="2"/>
  <c r="AF361" i="2"/>
  <c r="AE361" i="2"/>
  <c r="Q363" i="2"/>
  <c r="P363" i="2"/>
  <c r="U363" i="2"/>
  <c r="T363" i="2"/>
  <c r="G364" i="2"/>
  <c r="F364" i="2"/>
  <c r="U360" i="2"/>
  <c r="H363" i="2"/>
  <c r="AA363" i="2"/>
  <c r="AI363" i="2" s="1"/>
  <c r="AG364" i="2"/>
  <c r="AN363" i="2"/>
  <c r="K363" i="2"/>
  <c r="AE363" i="2"/>
  <c r="T365" i="2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353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352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351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350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349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348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347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346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345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344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343" i="6"/>
  <c r="BA353" i="2"/>
  <c r="AZ353" i="2"/>
  <c r="AV353" i="2"/>
  <c r="AE353" i="2"/>
  <c r="AD353" i="2"/>
  <c r="AF353" i="2" s="1"/>
  <c r="Y353" i="2"/>
  <c r="X353" i="2"/>
  <c r="Z353" i="2" s="1"/>
  <c r="T353" i="2"/>
  <c r="S353" i="2"/>
  <c r="U353" i="2" s="1"/>
  <c r="E353" i="2"/>
  <c r="C353" i="2"/>
  <c r="D353" i="2" s="1"/>
  <c r="B353" i="2"/>
  <c r="A353" i="2"/>
  <c r="BA352" i="2"/>
  <c r="AZ352" i="2"/>
  <c r="AV352" i="2"/>
  <c r="AD352" i="2"/>
  <c r="Z352" i="2"/>
  <c r="Y352" i="2"/>
  <c r="X352" i="2"/>
  <c r="S352" i="2"/>
  <c r="T352" i="2" s="1"/>
  <c r="G352" i="2"/>
  <c r="H352" i="2" s="1"/>
  <c r="F352" i="2"/>
  <c r="E352" i="2"/>
  <c r="C352" i="2"/>
  <c r="D352" i="2" s="1"/>
  <c r="B352" i="2"/>
  <c r="A352" i="2"/>
  <c r="BA351" i="2"/>
  <c r="AZ351" i="2"/>
  <c r="AV351" i="2"/>
  <c r="AF351" i="2"/>
  <c r="AG351" i="2" s="1"/>
  <c r="AE351" i="2"/>
  <c r="AD351" i="2"/>
  <c r="X351" i="2"/>
  <c r="Y351" i="2" s="1"/>
  <c r="T351" i="2"/>
  <c r="S351" i="2"/>
  <c r="U351" i="2" s="1"/>
  <c r="G351" i="2"/>
  <c r="H351" i="2" s="1"/>
  <c r="E351" i="2"/>
  <c r="F351" i="2" s="1"/>
  <c r="C351" i="2"/>
  <c r="D351" i="2" s="1"/>
  <c r="B351" i="2"/>
  <c r="A351" i="2"/>
  <c r="BA350" i="2"/>
  <c r="AZ350" i="2"/>
  <c r="AV350" i="2"/>
  <c r="AF350" i="2"/>
  <c r="AD350" i="2"/>
  <c r="AE350" i="2" s="1"/>
  <c r="Y350" i="2"/>
  <c r="X350" i="2"/>
  <c r="Z350" i="2" s="1"/>
  <c r="S350" i="2"/>
  <c r="T350" i="2" s="1"/>
  <c r="J350" i="2"/>
  <c r="K350" i="2" s="1"/>
  <c r="F350" i="2"/>
  <c r="E350" i="2"/>
  <c r="G350" i="2" s="1"/>
  <c r="C350" i="2"/>
  <c r="D350" i="2" s="1"/>
  <c r="B350" i="2"/>
  <c r="A350" i="2"/>
  <c r="BA349" i="2"/>
  <c r="AZ349" i="2"/>
  <c r="AV349" i="2"/>
  <c r="AE349" i="2"/>
  <c r="AD349" i="2"/>
  <c r="AF349" i="2" s="1"/>
  <c r="Z349" i="2"/>
  <c r="X349" i="2"/>
  <c r="Y349" i="2" s="1"/>
  <c r="U349" i="2"/>
  <c r="AJ349" i="2" s="1"/>
  <c r="T349" i="2"/>
  <c r="S349" i="2"/>
  <c r="G349" i="2"/>
  <c r="H349" i="2" s="1"/>
  <c r="E349" i="2"/>
  <c r="F349" i="2" s="1"/>
  <c r="C349" i="2"/>
  <c r="D349" i="2" s="1"/>
  <c r="B349" i="2"/>
  <c r="A349" i="2"/>
  <c r="BA348" i="2"/>
  <c r="AZ348" i="2"/>
  <c r="AV348" i="2"/>
  <c r="AD348" i="2"/>
  <c r="AE348" i="2" s="1"/>
  <c r="Z348" i="2"/>
  <c r="Y348" i="2"/>
  <c r="X348" i="2"/>
  <c r="S348" i="2"/>
  <c r="T348" i="2" s="1"/>
  <c r="O348" i="2"/>
  <c r="Q348" i="2" s="1"/>
  <c r="R348" i="2" s="1"/>
  <c r="G348" i="2"/>
  <c r="H348" i="2" s="1"/>
  <c r="F348" i="2"/>
  <c r="E348" i="2"/>
  <c r="C348" i="2"/>
  <c r="D348" i="2" s="1"/>
  <c r="B348" i="2"/>
  <c r="A348" i="2"/>
  <c r="BA347" i="2"/>
  <c r="AZ347" i="2"/>
  <c r="AV347" i="2"/>
  <c r="AJ347" i="2"/>
  <c r="AF347" i="2"/>
  <c r="AE347" i="2"/>
  <c r="AD347" i="2"/>
  <c r="Z347" i="2"/>
  <c r="X347" i="2"/>
  <c r="Y347" i="2" s="1"/>
  <c r="T347" i="2"/>
  <c r="S347" i="2"/>
  <c r="U347" i="2" s="1"/>
  <c r="O347" i="2"/>
  <c r="Q347" i="2" s="1"/>
  <c r="R347" i="2" s="1"/>
  <c r="M347" i="2"/>
  <c r="J347" i="2"/>
  <c r="L347" i="2" s="1"/>
  <c r="H347" i="2"/>
  <c r="F347" i="2"/>
  <c r="E347" i="2"/>
  <c r="G347" i="2" s="1"/>
  <c r="D347" i="2"/>
  <c r="C347" i="2"/>
  <c r="B347" i="2"/>
  <c r="A347" i="2"/>
  <c r="BA346" i="2"/>
  <c r="AZ346" i="2"/>
  <c r="AV346" i="2"/>
  <c r="AD346" i="2"/>
  <c r="AF346" i="2" s="1"/>
  <c r="AH346" i="2" s="1"/>
  <c r="AA346" i="2"/>
  <c r="X346" i="2"/>
  <c r="Z346" i="2" s="1"/>
  <c r="T346" i="2"/>
  <c r="S346" i="2"/>
  <c r="P346" i="2"/>
  <c r="O346" i="2"/>
  <c r="Q346" i="2" s="1"/>
  <c r="AS346" i="2" s="1"/>
  <c r="J346" i="2"/>
  <c r="L346" i="2" s="1"/>
  <c r="M346" i="2" s="1"/>
  <c r="H346" i="2"/>
  <c r="E346" i="2"/>
  <c r="G346" i="2" s="1"/>
  <c r="D346" i="2"/>
  <c r="C346" i="2"/>
  <c r="B346" i="2"/>
  <c r="A346" i="2"/>
  <c r="BA345" i="2"/>
  <c r="AZ345" i="2"/>
  <c r="AV345" i="2"/>
  <c r="AK345" i="2"/>
  <c r="AE345" i="2"/>
  <c r="AD345" i="2"/>
  <c r="AF345" i="2" s="1"/>
  <c r="AH345" i="2" s="1"/>
  <c r="X345" i="2"/>
  <c r="Z345" i="2" s="1"/>
  <c r="V345" i="2"/>
  <c r="S345" i="2"/>
  <c r="U345" i="2" s="1"/>
  <c r="AJ345" i="2" s="1"/>
  <c r="K345" i="2"/>
  <c r="J345" i="2"/>
  <c r="L345" i="2" s="1"/>
  <c r="M345" i="2" s="1"/>
  <c r="E345" i="2"/>
  <c r="G345" i="2" s="1"/>
  <c r="O345" i="2" s="1"/>
  <c r="D345" i="2"/>
  <c r="C345" i="2"/>
  <c r="B345" i="2"/>
  <c r="A345" i="2"/>
  <c r="BA344" i="2"/>
  <c r="AZ344" i="2"/>
  <c r="AV344" i="2"/>
  <c r="AG344" i="2"/>
  <c r="AE344" i="2"/>
  <c r="AD344" i="2"/>
  <c r="AF344" i="2" s="1"/>
  <c r="Y344" i="2"/>
  <c r="X344" i="2"/>
  <c r="Z344" i="2" s="1"/>
  <c r="S344" i="2"/>
  <c r="U344" i="2" s="1"/>
  <c r="AJ344" i="2" s="1"/>
  <c r="M344" i="2"/>
  <c r="K344" i="2"/>
  <c r="J344" i="2"/>
  <c r="L344" i="2" s="1"/>
  <c r="F344" i="2"/>
  <c r="E344" i="2"/>
  <c r="G344" i="2" s="1"/>
  <c r="O344" i="2" s="1"/>
  <c r="D344" i="2"/>
  <c r="C344" i="2"/>
  <c r="B344" i="2"/>
  <c r="A344" i="2"/>
  <c r="BA343" i="2"/>
  <c r="AZ343" i="2"/>
  <c r="AV343" i="2"/>
  <c r="AH343" i="2"/>
  <c r="AI343" i="2" s="1"/>
  <c r="AG343" i="2"/>
  <c r="AD343" i="2"/>
  <c r="AF343" i="2" s="1"/>
  <c r="AA343" i="2"/>
  <c r="Y343" i="2"/>
  <c r="X343" i="2"/>
  <c r="Z343" i="2" s="1"/>
  <c r="T343" i="2"/>
  <c r="S343" i="2"/>
  <c r="U343" i="2" s="1"/>
  <c r="AJ343" i="2" s="1"/>
  <c r="K343" i="2"/>
  <c r="J343" i="2"/>
  <c r="L343" i="2" s="1"/>
  <c r="M343" i="2" s="1"/>
  <c r="F343" i="2"/>
  <c r="E343" i="2"/>
  <c r="G343" i="2" s="1"/>
  <c r="C343" i="2"/>
  <c r="D343" i="2" s="1"/>
  <c r="B343" i="2"/>
  <c r="A343" i="2"/>
  <c r="AP363" i="2"/>
  <c r="AP393" i="2"/>
  <c r="AW395" i="2"/>
  <c r="AW393" i="2"/>
  <c r="AP395" i="2"/>
  <c r="AX383" i="2"/>
  <c r="AX381" i="2"/>
  <c r="AW391" i="2"/>
  <c r="AQ381" i="2"/>
  <c r="AW387" i="2"/>
  <c r="AP389" i="2"/>
  <c r="AQ383" i="2"/>
  <c r="AP387" i="2"/>
  <c r="AW389" i="2"/>
  <c r="AP391" i="2"/>
  <c r="AX385" i="2"/>
  <c r="AQ385" i="2"/>
  <c r="BD393" i="2" l="1"/>
  <c r="BB393" i="2"/>
  <c r="BD395" i="2"/>
  <c r="BB395" i="2"/>
  <c r="AO395" i="2"/>
  <c r="AT393" i="2"/>
  <c r="AN392" i="2"/>
  <c r="AM392" i="2"/>
  <c r="AT394" i="2"/>
  <c r="AT392" i="2"/>
  <c r="AN394" i="2"/>
  <c r="AM394" i="2"/>
  <c r="AT395" i="2"/>
  <c r="AY395" i="2" s="1"/>
  <c r="AO393" i="2"/>
  <c r="AR385" i="2"/>
  <c r="BC385" i="2"/>
  <c r="BD389" i="2"/>
  <c r="BB389" i="2"/>
  <c r="AR383" i="2"/>
  <c r="AY387" i="2"/>
  <c r="BD387" i="2"/>
  <c r="BB387" i="2"/>
  <c r="AR381" i="2"/>
  <c r="BD391" i="2"/>
  <c r="BB391" i="2"/>
  <c r="BC381" i="2"/>
  <c r="BC383" i="2"/>
  <c r="BF383" i="2"/>
  <c r="BE383" i="2"/>
  <c r="BF381" i="2"/>
  <c r="BE381" i="2"/>
  <c r="AT390" i="2"/>
  <c r="AT386" i="2"/>
  <c r="AO391" i="2"/>
  <c r="AT389" i="2"/>
  <c r="AY389" i="2" s="1"/>
  <c r="AO387" i="2"/>
  <c r="AN388" i="2"/>
  <c r="AM388" i="2"/>
  <c r="R384" i="2"/>
  <c r="AL384" i="2"/>
  <c r="AS384" i="2"/>
  <c r="AN390" i="2"/>
  <c r="AM390" i="2"/>
  <c r="AN386" i="2"/>
  <c r="AM386" i="2"/>
  <c r="AM391" i="2"/>
  <c r="AO389" i="2"/>
  <c r="AT387" i="2"/>
  <c r="AT388" i="2"/>
  <c r="AY385" i="2"/>
  <c r="AT391" i="2"/>
  <c r="AY391" i="2" s="1"/>
  <c r="R382" i="2"/>
  <c r="AL382" i="2"/>
  <c r="AS382" i="2"/>
  <c r="AJ372" i="2"/>
  <c r="V372" i="2"/>
  <c r="Q374" i="2"/>
  <c r="P374" i="2"/>
  <c r="AK379" i="2"/>
  <c r="Q378" i="2"/>
  <c r="P378" i="2"/>
  <c r="AI373" i="2"/>
  <c r="P369" i="2"/>
  <c r="Q369" i="2"/>
  <c r="AM370" i="2"/>
  <c r="AK377" i="2"/>
  <c r="AK371" i="2"/>
  <c r="Q373" i="2"/>
  <c r="P373" i="2"/>
  <c r="AK375" i="2"/>
  <c r="Q375" i="2"/>
  <c r="P375" i="2"/>
  <c r="AI379" i="2"/>
  <c r="P371" i="2"/>
  <c r="Q371" i="2"/>
  <c r="AK369" i="2"/>
  <c r="AT370" i="2"/>
  <c r="AI370" i="2"/>
  <c r="AK374" i="2"/>
  <c r="Q376" i="2"/>
  <c r="P376" i="2"/>
  <c r="AI372" i="2"/>
  <c r="AI369" i="2"/>
  <c r="AI376" i="2"/>
  <c r="AK373" i="2"/>
  <c r="AI371" i="2"/>
  <c r="AJ376" i="2"/>
  <c r="V376" i="2"/>
  <c r="AK378" i="2"/>
  <c r="AJ370" i="2"/>
  <c r="V370" i="2"/>
  <c r="Q377" i="2"/>
  <c r="P377" i="2"/>
  <c r="Q372" i="2"/>
  <c r="P372" i="2"/>
  <c r="Q379" i="2"/>
  <c r="P379" i="2"/>
  <c r="AK366" i="2"/>
  <c r="AI367" i="2"/>
  <c r="AI366" i="2"/>
  <c r="AK367" i="2"/>
  <c r="Q367" i="2"/>
  <c r="P367" i="2"/>
  <c r="Q366" i="2"/>
  <c r="P366" i="2"/>
  <c r="L367" i="2"/>
  <c r="M367" i="2" s="1"/>
  <c r="K367" i="2"/>
  <c r="L366" i="2"/>
  <c r="M366" i="2" s="1"/>
  <c r="K366" i="2"/>
  <c r="AJ360" i="2"/>
  <c r="V360" i="2"/>
  <c r="AO363" i="2"/>
  <c r="O364" i="2"/>
  <c r="H364" i="2"/>
  <c r="R363" i="2"/>
  <c r="AL363" i="2"/>
  <c r="AM363" i="2" s="1"/>
  <c r="AJ358" i="2"/>
  <c r="V358" i="2"/>
  <c r="H360" i="2"/>
  <c r="O360" i="2"/>
  <c r="AN365" i="2"/>
  <c r="AH365" i="2"/>
  <c r="AL365" i="2"/>
  <c r="AG365" i="2"/>
  <c r="AH364" i="2"/>
  <c r="AA364" i="2"/>
  <c r="AI359" i="2"/>
  <c r="O362" i="2"/>
  <c r="H362" i="2"/>
  <c r="AA360" i="2"/>
  <c r="AA356" i="2"/>
  <c r="AH356" i="2"/>
  <c r="AI356" i="2" s="1"/>
  <c r="V355" i="2"/>
  <c r="AJ355" i="2"/>
  <c r="Q357" i="2"/>
  <c r="P357" i="2"/>
  <c r="Q358" i="2"/>
  <c r="P358" i="2"/>
  <c r="AK357" i="2"/>
  <c r="H356" i="2"/>
  <c r="O356" i="2"/>
  <c r="AI357" i="2"/>
  <c r="AN361" i="2"/>
  <c r="AH361" i="2"/>
  <c r="AI361" i="2" s="1"/>
  <c r="AL361" i="2"/>
  <c r="AM361" i="2" s="1"/>
  <c r="AG361" i="2"/>
  <c r="L358" i="2"/>
  <c r="M358" i="2" s="1"/>
  <c r="K358" i="2"/>
  <c r="AJ361" i="2"/>
  <c r="V361" i="2"/>
  <c r="Q359" i="2"/>
  <c r="P359" i="2"/>
  <c r="AH362" i="2"/>
  <c r="AA362" i="2"/>
  <c r="AS363" i="2"/>
  <c r="AT361" i="2"/>
  <c r="AH355" i="2"/>
  <c r="AG355" i="2"/>
  <c r="H355" i="2"/>
  <c r="O355" i="2"/>
  <c r="AI360" i="2"/>
  <c r="AJ363" i="2"/>
  <c r="V363" i="2"/>
  <c r="U362" i="2"/>
  <c r="U364" i="2"/>
  <c r="AJ359" i="2"/>
  <c r="V359" i="2"/>
  <c r="L357" i="2"/>
  <c r="M357" i="2" s="1"/>
  <c r="K357" i="2"/>
  <c r="AA355" i="2"/>
  <c r="U356" i="2"/>
  <c r="Q344" i="2"/>
  <c r="P344" i="2"/>
  <c r="O343" i="2"/>
  <c r="H343" i="2"/>
  <c r="AS344" i="2"/>
  <c r="Q345" i="2"/>
  <c r="R345" i="2" s="1"/>
  <c r="P345" i="2"/>
  <c r="AI346" i="2"/>
  <c r="V343" i="2"/>
  <c r="H344" i="2"/>
  <c r="T344" i="2"/>
  <c r="AA344" i="2"/>
  <c r="AH344" i="2"/>
  <c r="F345" i="2"/>
  <c r="Y345" i="2"/>
  <c r="AG345" i="2"/>
  <c r="AI345" i="2" s="1"/>
  <c r="K346" i="2"/>
  <c r="R346" i="2"/>
  <c r="AE346" i="2"/>
  <c r="P347" i="2"/>
  <c r="AL347" i="2"/>
  <c r="U348" i="2"/>
  <c r="AA349" i="2"/>
  <c r="H350" i="2"/>
  <c r="O350" i="2"/>
  <c r="O351" i="2"/>
  <c r="J352" i="2"/>
  <c r="AE343" i="2"/>
  <c r="V344" i="2"/>
  <c r="H345" i="2"/>
  <c r="T345" i="2"/>
  <c r="AA345" i="2"/>
  <c r="F346" i="2"/>
  <c r="U346" i="2"/>
  <c r="Y346" i="2"/>
  <c r="AT346" i="2" s="1"/>
  <c r="AG346" i="2"/>
  <c r="AL346" i="2"/>
  <c r="K347" i="2"/>
  <c r="AG347" i="2"/>
  <c r="AN347" i="2"/>
  <c r="P348" i="2"/>
  <c r="AF348" i="2"/>
  <c r="O349" i="2"/>
  <c r="AG349" i="2"/>
  <c r="Z351" i="2"/>
  <c r="V347" i="2"/>
  <c r="AS347" i="2"/>
  <c r="AA347" i="2"/>
  <c r="AH347" i="2"/>
  <c r="J348" i="2"/>
  <c r="V349" i="2"/>
  <c r="U350" i="2"/>
  <c r="AG350" i="2"/>
  <c r="AH350" i="2"/>
  <c r="V351" i="2"/>
  <c r="AJ351" i="2"/>
  <c r="G353" i="2"/>
  <c r="F353" i="2"/>
  <c r="AS348" i="2"/>
  <c r="AA348" i="2"/>
  <c r="J349" i="2"/>
  <c r="AH349" i="2"/>
  <c r="L350" i="2"/>
  <c r="M350" i="2" s="1"/>
  <c r="AA350" i="2"/>
  <c r="U352" i="2"/>
  <c r="AF352" i="2"/>
  <c r="AE352" i="2"/>
  <c r="J351" i="2"/>
  <c r="V353" i="2"/>
  <c r="AJ353" i="2"/>
  <c r="AG353" i="2"/>
  <c r="O352" i="2"/>
  <c r="AA352" i="2"/>
  <c r="J353" i="2"/>
  <c r="AA353" i="2"/>
  <c r="AH353" i="2"/>
  <c r="AI353" i="2" s="1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341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340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339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338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337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336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335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334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333" i="6"/>
  <c r="S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332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331" i="6"/>
  <c r="BA341" i="2"/>
  <c r="AZ341" i="2"/>
  <c r="AV341" i="2"/>
  <c r="AG341" i="2"/>
  <c r="AD341" i="2"/>
  <c r="AF341" i="2" s="1"/>
  <c r="X341" i="2"/>
  <c r="Z341" i="2" s="1"/>
  <c r="V341" i="2"/>
  <c r="AK341" i="2" s="1"/>
  <c r="S341" i="2"/>
  <c r="U341" i="2" s="1"/>
  <c r="AJ341" i="2" s="1"/>
  <c r="M341" i="2"/>
  <c r="J341" i="2"/>
  <c r="L341" i="2" s="1"/>
  <c r="E341" i="2"/>
  <c r="G341" i="2" s="1"/>
  <c r="O341" i="2" s="1"/>
  <c r="D341" i="2"/>
  <c r="C341" i="2"/>
  <c r="B341" i="2"/>
  <c r="A341" i="2"/>
  <c r="BA340" i="2"/>
  <c r="AZ340" i="2"/>
  <c r="AV340" i="2"/>
  <c r="AG340" i="2"/>
  <c r="AD340" i="2"/>
  <c r="AF340" i="2" s="1"/>
  <c r="X340" i="2"/>
  <c r="Z340" i="2" s="1"/>
  <c r="S340" i="2"/>
  <c r="J340" i="2"/>
  <c r="L340" i="2" s="1"/>
  <c r="M340" i="2" s="1"/>
  <c r="E340" i="2"/>
  <c r="G340" i="2" s="1"/>
  <c r="O340" i="2" s="1"/>
  <c r="D340" i="2"/>
  <c r="C340" i="2"/>
  <c r="B340" i="2"/>
  <c r="A340" i="2"/>
  <c r="BA339" i="2"/>
  <c r="AZ339" i="2"/>
  <c r="AV339" i="2"/>
  <c r="AG339" i="2"/>
  <c r="AD339" i="2"/>
  <c r="AF339" i="2" s="1"/>
  <c r="X339" i="2"/>
  <c r="Z339" i="2" s="1"/>
  <c r="V339" i="2"/>
  <c r="AK339" i="2" s="1"/>
  <c r="S339" i="2"/>
  <c r="U339" i="2" s="1"/>
  <c r="AJ339" i="2" s="1"/>
  <c r="J339" i="2"/>
  <c r="L339" i="2" s="1"/>
  <c r="M339" i="2" s="1"/>
  <c r="E339" i="2"/>
  <c r="G339" i="2" s="1"/>
  <c r="O339" i="2" s="1"/>
  <c r="D339" i="2"/>
  <c r="C339" i="2"/>
  <c r="B339" i="2"/>
  <c r="A339" i="2"/>
  <c r="BA338" i="2"/>
  <c r="AZ338" i="2"/>
  <c r="AV338" i="2"/>
  <c r="AG338" i="2"/>
  <c r="AD338" i="2"/>
  <c r="AF338" i="2" s="1"/>
  <c r="X338" i="2"/>
  <c r="Z338" i="2" s="1"/>
  <c r="S338" i="2"/>
  <c r="M338" i="2"/>
  <c r="J338" i="2"/>
  <c r="L338" i="2" s="1"/>
  <c r="E338" i="2"/>
  <c r="G338" i="2" s="1"/>
  <c r="O338" i="2" s="1"/>
  <c r="D338" i="2"/>
  <c r="C338" i="2"/>
  <c r="B338" i="2"/>
  <c r="A338" i="2"/>
  <c r="BA337" i="2"/>
  <c r="AZ337" i="2"/>
  <c r="AV337" i="2"/>
  <c r="AG337" i="2"/>
  <c r="AD337" i="2"/>
  <c r="AF337" i="2" s="1"/>
  <c r="X337" i="2"/>
  <c r="Z337" i="2" s="1"/>
  <c r="V337" i="2"/>
  <c r="AK337" i="2" s="1"/>
  <c r="S337" i="2"/>
  <c r="U337" i="2" s="1"/>
  <c r="AJ337" i="2" s="1"/>
  <c r="J337" i="2"/>
  <c r="L337" i="2" s="1"/>
  <c r="M337" i="2" s="1"/>
  <c r="E337" i="2"/>
  <c r="G337" i="2" s="1"/>
  <c r="O337" i="2" s="1"/>
  <c r="D337" i="2"/>
  <c r="C337" i="2"/>
  <c r="B337" i="2"/>
  <c r="A337" i="2"/>
  <c r="BA336" i="2"/>
  <c r="AZ336" i="2"/>
  <c r="AV336" i="2"/>
  <c r="AD336" i="2"/>
  <c r="X336" i="2"/>
  <c r="S336" i="2"/>
  <c r="J336" i="2"/>
  <c r="E336" i="2"/>
  <c r="D336" i="2"/>
  <c r="C336" i="2"/>
  <c r="B336" i="2"/>
  <c r="A336" i="2"/>
  <c r="BA335" i="2"/>
  <c r="AZ335" i="2"/>
  <c r="AV335" i="2"/>
  <c r="AD335" i="2"/>
  <c r="X335" i="2"/>
  <c r="S335" i="2"/>
  <c r="J335" i="2"/>
  <c r="E335" i="2"/>
  <c r="D335" i="2"/>
  <c r="C335" i="2"/>
  <c r="B335" i="2"/>
  <c r="A335" i="2"/>
  <c r="BA334" i="2"/>
  <c r="AZ334" i="2"/>
  <c r="AV334" i="2"/>
  <c r="AD334" i="2"/>
  <c r="X334" i="2"/>
  <c r="S334" i="2"/>
  <c r="E334" i="2"/>
  <c r="C334" i="2"/>
  <c r="J334" i="2" s="1"/>
  <c r="B334" i="2"/>
  <c r="A334" i="2"/>
  <c r="BA333" i="2"/>
  <c r="AZ333" i="2"/>
  <c r="AV333" i="2"/>
  <c r="AD333" i="2"/>
  <c r="AE333" i="2" s="1"/>
  <c r="X333" i="2"/>
  <c r="Y333" i="2" s="1"/>
  <c r="S333" i="2"/>
  <c r="T333" i="2" s="1"/>
  <c r="J333" i="2"/>
  <c r="K333" i="2" s="1"/>
  <c r="E333" i="2"/>
  <c r="F333" i="2" s="1"/>
  <c r="D333" i="2"/>
  <c r="C333" i="2"/>
  <c r="B333" i="2"/>
  <c r="A333" i="2"/>
  <c r="BA332" i="2"/>
  <c r="AZ332" i="2"/>
  <c r="AV332" i="2"/>
  <c r="AD332" i="2"/>
  <c r="AE332" i="2" s="1"/>
  <c r="Z332" i="2"/>
  <c r="X332" i="2"/>
  <c r="Y332" i="2" s="1"/>
  <c r="S332" i="2"/>
  <c r="T332" i="2" s="1"/>
  <c r="G332" i="2"/>
  <c r="O332" i="2" s="1"/>
  <c r="E332" i="2"/>
  <c r="F332" i="2" s="1"/>
  <c r="C332" i="2"/>
  <c r="J332" i="2" s="1"/>
  <c r="B332" i="2"/>
  <c r="A332" i="2"/>
  <c r="BA331" i="2"/>
  <c r="AZ331" i="2"/>
  <c r="AV331" i="2"/>
  <c r="AD331" i="2"/>
  <c r="AE331" i="2" s="1"/>
  <c r="X331" i="2"/>
  <c r="Y331" i="2" s="1"/>
  <c r="S331" i="2"/>
  <c r="T331" i="2" s="1"/>
  <c r="J331" i="2"/>
  <c r="K331" i="2" s="1"/>
  <c r="E331" i="2"/>
  <c r="F331" i="2" s="1"/>
  <c r="D331" i="2"/>
  <c r="C331" i="2"/>
  <c r="B331" i="2"/>
  <c r="A331" i="2"/>
  <c r="AP347" i="2"/>
  <c r="AW347" i="2"/>
  <c r="AP365" i="2"/>
  <c r="AW365" i="2"/>
  <c r="AP361" i="2"/>
  <c r="AW361" i="2"/>
  <c r="AQ363" i="2"/>
  <c r="AW363" i="2"/>
  <c r="AQ395" i="2"/>
  <c r="AX395" i="2"/>
  <c r="AW392" i="2"/>
  <c r="AP392" i="2"/>
  <c r="AW394" i="2"/>
  <c r="AP394" i="2"/>
  <c r="AX393" i="2"/>
  <c r="AQ393" i="2"/>
  <c r="AQ391" i="2"/>
  <c r="AW390" i="2"/>
  <c r="AP390" i="2"/>
  <c r="AX391" i="2"/>
  <c r="AX389" i="2"/>
  <c r="AQ389" i="2"/>
  <c r="AQ387" i="2"/>
  <c r="AW386" i="2"/>
  <c r="AP386" i="2"/>
  <c r="AX387" i="2"/>
  <c r="AW388" i="2"/>
  <c r="AP388" i="2"/>
  <c r="AR393" i="2" l="1"/>
  <c r="BC393" i="2"/>
  <c r="BD394" i="2"/>
  <c r="BB394" i="2"/>
  <c r="BD392" i="2"/>
  <c r="BB392" i="2"/>
  <c r="BC395" i="2"/>
  <c r="AR395" i="2"/>
  <c r="BF395" i="2"/>
  <c r="BE395" i="2"/>
  <c r="AO394" i="2"/>
  <c r="AO392" i="2"/>
  <c r="AY393" i="2"/>
  <c r="BD388" i="2"/>
  <c r="BB388" i="2"/>
  <c r="BC387" i="2"/>
  <c r="BD386" i="2"/>
  <c r="BB386" i="2"/>
  <c r="AR387" i="2"/>
  <c r="AR389" i="2"/>
  <c r="BC389" i="2"/>
  <c r="BC391" i="2"/>
  <c r="BD390" i="2"/>
  <c r="BB390" i="2"/>
  <c r="AR391" i="2"/>
  <c r="BF391" i="2"/>
  <c r="BE391" i="2"/>
  <c r="BF389" i="2"/>
  <c r="BE389" i="2"/>
  <c r="AM382" i="2"/>
  <c r="AN382" i="2"/>
  <c r="AT384" i="2"/>
  <c r="AO388" i="2"/>
  <c r="AO386" i="2"/>
  <c r="AM384" i="2"/>
  <c r="AN384" i="2"/>
  <c r="AT382" i="2"/>
  <c r="BF385" i="2"/>
  <c r="BE385" i="2"/>
  <c r="AO390" i="2"/>
  <c r="AY390" i="2" s="1"/>
  <c r="BF387" i="2"/>
  <c r="BE387" i="2"/>
  <c r="R379" i="2"/>
  <c r="AL379" i="2"/>
  <c r="AM379" i="2" s="1"/>
  <c r="AN379" i="2"/>
  <c r="AS379" i="2"/>
  <c r="R377" i="2"/>
  <c r="AL377" i="2"/>
  <c r="AM377" i="2" s="1"/>
  <c r="AN377" i="2"/>
  <c r="AS377" i="2"/>
  <c r="AK372" i="2"/>
  <c r="AK376" i="2"/>
  <c r="R372" i="2"/>
  <c r="AL372" i="2"/>
  <c r="AS372" i="2"/>
  <c r="AK370" i="2"/>
  <c r="R376" i="2"/>
  <c r="AS376" i="2"/>
  <c r="AL376" i="2"/>
  <c r="R373" i="2"/>
  <c r="AN373" i="2"/>
  <c r="AL373" i="2"/>
  <c r="AS373" i="2"/>
  <c r="R374" i="2"/>
  <c r="AS374" i="2"/>
  <c r="AL374" i="2"/>
  <c r="R371" i="2"/>
  <c r="AN371" i="2"/>
  <c r="AS371" i="2"/>
  <c r="AL371" i="2"/>
  <c r="AM371" i="2" s="1"/>
  <c r="R375" i="2"/>
  <c r="AL375" i="2"/>
  <c r="AM375" i="2" s="1"/>
  <c r="AS375" i="2"/>
  <c r="AN375" i="2"/>
  <c r="R369" i="2"/>
  <c r="AL369" i="2"/>
  <c r="AM369" i="2" s="1"/>
  <c r="AN369" i="2"/>
  <c r="AS369" i="2"/>
  <c r="R378" i="2"/>
  <c r="AL378" i="2"/>
  <c r="AS378" i="2"/>
  <c r="R366" i="2"/>
  <c r="AL366" i="2"/>
  <c r="AS366" i="2"/>
  <c r="R367" i="2"/>
  <c r="AL367" i="2"/>
  <c r="AM367" i="2" s="1"/>
  <c r="AS367" i="2"/>
  <c r="AN367" i="2"/>
  <c r="BD363" i="2"/>
  <c r="BB363" i="2"/>
  <c r="AR363" i="2"/>
  <c r="BD361" i="2"/>
  <c r="BB361" i="2"/>
  <c r="BD365" i="2"/>
  <c r="AY365" i="2"/>
  <c r="BB365" i="2"/>
  <c r="AK359" i="2"/>
  <c r="AT363" i="2"/>
  <c r="Q356" i="2"/>
  <c r="P356" i="2"/>
  <c r="AI355" i="2"/>
  <c r="AK363" i="2"/>
  <c r="AO361" i="2"/>
  <c r="R357" i="2"/>
  <c r="AN357" i="2"/>
  <c r="AL357" i="2"/>
  <c r="AM357" i="2" s="1"/>
  <c r="AS357" i="2"/>
  <c r="AM365" i="2"/>
  <c r="V356" i="2"/>
  <c r="AJ356" i="2"/>
  <c r="AJ364" i="2"/>
  <c r="V364" i="2"/>
  <c r="AI362" i="2"/>
  <c r="AK361" i="2"/>
  <c r="AI364" i="2"/>
  <c r="AI365" i="2"/>
  <c r="AK360" i="2"/>
  <c r="AJ362" i="2"/>
  <c r="V362" i="2"/>
  <c r="R358" i="2"/>
  <c r="AL358" i="2"/>
  <c r="AS358" i="2"/>
  <c r="AK355" i="2"/>
  <c r="Q362" i="2"/>
  <c r="P362" i="2"/>
  <c r="AO365" i="2"/>
  <c r="AK358" i="2"/>
  <c r="P355" i="2"/>
  <c r="Q355" i="2"/>
  <c r="AL359" i="2"/>
  <c r="R359" i="2"/>
  <c r="AN359" i="2"/>
  <c r="AS359" i="2"/>
  <c r="Q360" i="2"/>
  <c r="P360" i="2"/>
  <c r="Q364" i="2"/>
  <c r="P364" i="2"/>
  <c r="BD347" i="2"/>
  <c r="BB347" i="2"/>
  <c r="K348" i="2"/>
  <c r="L348" i="2"/>
  <c r="M348" i="2" s="1"/>
  <c r="Q349" i="2"/>
  <c r="P349" i="2"/>
  <c r="AG352" i="2"/>
  <c r="AH352" i="2"/>
  <c r="AT348" i="2"/>
  <c r="AK351" i="2"/>
  <c r="V350" i="2"/>
  <c r="AJ350" i="2"/>
  <c r="AI347" i="2"/>
  <c r="AG348" i="2"/>
  <c r="AH348" i="2"/>
  <c r="AL348" i="2"/>
  <c r="AJ346" i="2"/>
  <c r="V346" i="2"/>
  <c r="P351" i="2"/>
  <c r="Q351" i="2"/>
  <c r="AS351" i="2" s="1"/>
  <c r="AL345" i="2"/>
  <c r="AM345" i="2" s="1"/>
  <c r="AI344" i="2"/>
  <c r="AS345" i="2"/>
  <c r="AK353" i="2"/>
  <c r="AK347" i="2"/>
  <c r="AA351" i="2"/>
  <c r="AH351" i="2"/>
  <c r="L352" i="2"/>
  <c r="M352" i="2" s="1"/>
  <c r="K352" i="2"/>
  <c r="AT344" i="2"/>
  <c r="Q352" i="2"/>
  <c r="AL352" i="2" s="1"/>
  <c r="P352" i="2"/>
  <c r="V352" i="2"/>
  <c r="AJ352" i="2"/>
  <c r="AI349" i="2"/>
  <c r="AK349" i="2"/>
  <c r="AN345" i="2"/>
  <c r="AM346" i="2"/>
  <c r="AK344" i="2"/>
  <c r="Q350" i="2"/>
  <c r="P350" i="2"/>
  <c r="V348" i="2"/>
  <c r="AJ348" i="2"/>
  <c r="AK343" i="2"/>
  <c r="L353" i="2"/>
  <c r="M353" i="2" s="1"/>
  <c r="K353" i="2"/>
  <c r="L351" i="2"/>
  <c r="M351" i="2" s="1"/>
  <c r="K351" i="2"/>
  <c r="L349" i="2"/>
  <c r="M349" i="2" s="1"/>
  <c r="K349" i="2"/>
  <c r="H353" i="2"/>
  <c r="O353" i="2"/>
  <c r="AI350" i="2"/>
  <c r="AT347" i="2"/>
  <c r="AO347" i="2"/>
  <c r="AM347" i="2"/>
  <c r="Q343" i="2"/>
  <c r="P343" i="2"/>
  <c r="R344" i="2"/>
  <c r="AL344" i="2"/>
  <c r="K332" i="2"/>
  <c r="L332" i="2"/>
  <c r="M332" i="2" s="1"/>
  <c r="L334" i="2"/>
  <c r="M334" i="2" s="1"/>
  <c r="K334" i="2"/>
  <c r="AS332" i="2"/>
  <c r="P332" i="2"/>
  <c r="Q332" i="2"/>
  <c r="R332" i="2" s="1"/>
  <c r="L331" i="2"/>
  <c r="M331" i="2" s="1"/>
  <c r="AF331" i="2"/>
  <c r="H332" i="2"/>
  <c r="AA332" i="2"/>
  <c r="L333" i="2"/>
  <c r="M333" i="2" s="1"/>
  <c r="G331" i="2"/>
  <c r="Z331" i="2"/>
  <c r="D332" i="2"/>
  <c r="G333" i="2"/>
  <c r="Z333" i="2"/>
  <c r="D334" i="2"/>
  <c r="AF334" i="2"/>
  <c r="AE334" i="2"/>
  <c r="G335" i="2"/>
  <c r="F335" i="2"/>
  <c r="AA339" i="2"/>
  <c r="U331" i="2"/>
  <c r="AF332" i="2"/>
  <c r="U333" i="2"/>
  <c r="G334" i="2"/>
  <c r="F334" i="2"/>
  <c r="U334" i="2"/>
  <c r="T334" i="2"/>
  <c r="G336" i="2"/>
  <c r="F336" i="2"/>
  <c r="AA338" i="2"/>
  <c r="Z335" i="2"/>
  <c r="Y335" i="2"/>
  <c r="AS337" i="2"/>
  <c r="AA337" i="2"/>
  <c r="AA341" i="2"/>
  <c r="U332" i="2"/>
  <c r="AF333" i="2"/>
  <c r="Z334" i="2"/>
  <c r="Y334" i="2"/>
  <c r="Z336" i="2"/>
  <c r="Y336" i="2"/>
  <c r="AA340" i="2"/>
  <c r="L336" i="2"/>
  <c r="M336" i="2" s="1"/>
  <c r="K336" i="2"/>
  <c r="T336" i="2"/>
  <c r="AF336" i="2"/>
  <c r="AE336" i="2"/>
  <c r="Q337" i="2"/>
  <c r="R337" i="2" s="1"/>
  <c r="P337" i="2"/>
  <c r="Q338" i="2"/>
  <c r="R338" i="2" s="1"/>
  <c r="P338" i="2"/>
  <c r="Q339" i="2"/>
  <c r="R339" i="2" s="1"/>
  <c r="P339" i="2"/>
  <c r="Q340" i="2"/>
  <c r="R340" i="2" s="1"/>
  <c r="P340" i="2"/>
  <c r="Q341" i="2"/>
  <c r="R341" i="2" s="1"/>
  <c r="P341" i="2"/>
  <c r="L335" i="2"/>
  <c r="M335" i="2" s="1"/>
  <c r="K335" i="2"/>
  <c r="U335" i="2"/>
  <c r="T335" i="2"/>
  <c r="AF335" i="2"/>
  <c r="AE335" i="2"/>
  <c r="H337" i="2"/>
  <c r="AN337" i="2"/>
  <c r="AL337" i="2"/>
  <c r="AM337" i="2" s="1"/>
  <c r="AH337" i="2"/>
  <c r="AI337" i="2" s="1"/>
  <c r="H338" i="2"/>
  <c r="U338" i="2"/>
  <c r="AL338" i="2"/>
  <c r="AH338" i="2"/>
  <c r="AI338" i="2" s="1"/>
  <c r="H339" i="2"/>
  <c r="AN339" i="2"/>
  <c r="AL339" i="2"/>
  <c r="AM339" i="2" s="1"/>
  <c r="AH339" i="2"/>
  <c r="H340" i="2"/>
  <c r="U340" i="2"/>
  <c r="AL340" i="2"/>
  <c r="AH340" i="2"/>
  <c r="H341" i="2"/>
  <c r="AN341" i="2"/>
  <c r="AL341" i="2"/>
  <c r="AM341" i="2" s="1"/>
  <c r="AH341" i="2"/>
  <c r="F337" i="2"/>
  <c r="K337" i="2"/>
  <c r="T337" i="2"/>
  <c r="Y337" i="2"/>
  <c r="AE337" i="2"/>
  <c r="F338" i="2"/>
  <c r="K338" i="2"/>
  <c r="T338" i="2"/>
  <c r="Y338" i="2"/>
  <c r="AE338" i="2"/>
  <c r="F339" i="2"/>
  <c r="K339" i="2"/>
  <c r="T339" i="2"/>
  <c r="Y339" i="2"/>
  <c r="AE339" i="2"/>
  <c r="F340" i="2"/>
  <c r="K340" i="2"/>
  <c r="T340" i="2"/>
  <c r="Y340" i="2"/>
  <c r="AE340" i="2"/>
  <c r="F341" i="2"/>
  <c r="K341" i="2"/>
  <c r="T341" i="2"/>
  <c r="Y341" i="2"/>
  <c r="AE341" i="2"/>
  <c r="AP337" i="2"/>
  <c r="AP339" i="2"/>
  <c r="AP341" i="2"/>
  <c r="AW337" i="2"/>
  <c r="AX347" i="2"/>
  <c r="AW345" i="2"/>
  <c r="AP345" i="2"/>
  <c r="AQ347" i="2"/>
  <c r="AP367" i="2"/>
  <c r="AW367" i="2"/>
  <c r="AW359" i="2"/>
  <c r="AP357" i="2"/>
  <c r="AX365" i="2"/>
  <c r="AQ365" i="2"/>
  <c r="AX363" i="2"/>
  <c r="AX361" i="2"/>
  <c r="AQ361" i="2"/>
  <c r="AW357" i="2"/>
  <c r="AP359" i="2"/>
  <c r="AW373" i="2"/>
  <c r="AP379" i="2"/>
  <c r="AP377" i="2"/>
  <c r="AP373" i="2"/>
  <c r="AW371" i="2"/>
  <c r="AW375" i="2"/>
  <c r="AP369" i="2"/>
  <c r="AW379" i="2"/>
  <c r="AW377" i="2"/>
  <c r="AP375" i="2"/>
  <c r="AW369" i="2"/>
  <c r="AP371" i="2"/>
  <c r="AX394" i="2"/>
  <c r="AQ394" i="2"/>
  <c r="AX392" i="2"/>
  <c r="AQ392" i="2"/>
  <c r="AW384" i="2"/>
  <c r="AP384" i="2"/>
  <c r="AX390" i="2"/>
  <c r="AQ390" i="2"/>
  <c r="AX388" i="2"/>
  <c r="AQ388" i="2"/>
  <c r="AW382" i="2"/>
  <c r="AP382" i="2"/>
  <c r="AX386" i="2"/>
  <c r="AQ386" i="2"/>
  <c r="AR392" i="2" l="1"/>
  <c r="AR394" i="2"/>
  <c r="AY394" i="2"/>
  <c r="BF393" i="2"/>
  <c r="BE393" i="2"/>
  <c r="AY392" i="2"/>
  <c r="AR386" i="2"/>
  <c r="BD382" i="2"/>
  <c r="BB382" i="2"/>
  <c r="AR388" i="2"/>
  <c r="AR390" i="2"/>
  <c r="BD384" i="2"/>
  <c r="BB384" i="2"/>
  <c r="BF390" i="2"/>
  <c r="BE390" i="2"/>
  <c r="BC390" i="2"/>
  <c r="AY386" i="2"/>
  <c r="AO382" i="2"/>
  <c r="AY382" i="2" s="1"/>
  <c r="AY388" i="2"/>
  <c r="AO384" i="2"/>
  <c r="BD369" i="2"/>
  <c r="BB369" i="2"/>
  <c r="BD377" i="2"/>
  <c r="BB377" i="2"/>
  <c r="BD379" i="2"/>
  <c r="BB379" i="2"/>
  <c r="BD375" i="2"/>
  <c r="AY375" i="2"/>
  <c r="BB375" i="2"/>
  <c r="BD371" i="2"/>
  <c r="BB371" i="2"/>
  <c r="BD373" i="2"/>
  <c r="BB373" i="2"/>
  <c r="AN378" i="2"/>
  <c r="AM378" i="2"/>
  <c r="AO371" i="2"/>
  <c r="AT369" i="2"/>
  <c r="AO375" i="2"/>
  <c r="AN374" i="2"/>
  <c r="AM374" i="2"/>
  <c r="AM373" i="2"/>
  <c r="AT376" i="2"/>
  <c r="AN372" i="2"/>
  <c r="AM372" i="2"/>
  <c r="AT377" i="2"/>
  <c r="AT379" i="2"/>
  <c r="AY379" i="2" s="1"/>
  <c r="AT378" i="2"/>
  <c r="AO369" i="2"/>
  <c r="AN370" i="2"/>
  <c r="AT375" i="2"/>
  <c r="AT371" i="2"/>
  <c r="AY371" i="2" s="1"/>
  <c r="AT374" i="2"/>
  <c r="AO373" i="2"/>
  <c r="AO377" i="2"/>
  <c r="AO379" i="2"/>
  <c r="AT373" i="2"/>
  <c r="AN376" i="2"/>
  <c r="AM376" i="2"/>
  <c r="AT372" i="2"/>
  <c r="BD367" i="2"/>
  <c r="BB367" i="2"/>
  <c r="AT367" i="2"/>
  <c r="AM366" i="2"/>
  <c r="AN366" i="2"/>
  <c r="AO367" i="2"/>
  <c r="AT366" i="2"/>
  <c r="BD357" i="2"/>
  <c r="BB357" i="2"/>
  <c r="AR361" i="2"/>
  <c r="BC361" i="2"/>
  <c r="BC363" i="2"/>
  <c r="AR365" i="2"/>
  <c r="BC365" i="2"/>
  <c r="BD359" i="2"/>
  <c r="BB359" i="2"/>
  <c r="AO359" i="2"/>
  <c r="AT357" i="2"/>
  <c r="R356" i="2"/>
  <c r="AL356" i="2"/>
  <c r="AS356" i="2"/>
  <c r="AY361" i="2"/>
  <c r="AK362" i="2"/>
  <c r="AK356" i="2"/>
  <c r="AY363" i="2"/>
  <c r="R360" i="2"/>
  <c r="AL360" i="2"/>
  <c r="AS360" i="2"/>
  <c r="AM359" i="2"/>
  <c r="AT358" i="2"/>
  <c r="AK364" i="2"/>
  <c r="AO357" i="2"/>
  <c r="R364" i="2"/>
  <c r="AL364" i="2"/>
  <c r="AS364" i="2"/>
  <c r="AL362" i="2"/>
  <c r="R362" i="2"/>
  <c r="AS362" i="2"/>
  <c r="BE365" i="2"/>
  <c r="BF365" i="2"/>
  <c r="AT359" i="2"/>
  <c r="AY359" i="2" s="1"/>
  <c r="R355" i="2"/>
  <c r="AN355" i="2"/>
  <c r="AL355" i="2"/>
  <c r="AS355" i="2"/>
  <c r="AN358" i="2"/>
  <c r="AM358" i="2"/>
  <c r="AR347" i="2"/>
  <c r="BD345" i="2"/>
  <c r="BB345" i="2"/>
  <c r="BC347" i="2"/>
  <c r="AT351" i="2"/>
  <c r="AO345" i="2"/>
  <c r="AY345" i="2" s="1"/>
  <c r="AT345" i="2"/>
  <c r="AK348" i="2"/>
  <c r="AK346" i="2"/>
  <c r="AI348" i="2"/>
  <c r="AK350" i="2"/>
  <c r="R349" i="2"/>
  <c r="AN349" i="2"/>
  <c r="AS349" i="2"/>
  <c r="AL349" i="2"/>
  <c r="AL343" i="2"/>
  <c r="R343" i="2"/>
  <c r="AS343" i="2"/>
  <c r="AN343" i="2"/>
  <c r="AI352" i="2"/>
  <c r="AY347" i="2"/>
  <c r="R350" i="2"/>
  <c r="AS350" i="2"/>
  <c r="AL350" i="2"/>
  <c r="AK352" i="2"/>
  <c r="AN348" i="2"/>
  <c r="AM348" i="2"/>
  <c r="AN344" i="2"/>
  <c r="AM344" i="2"/>
  <c r="P353" i="2"/>
  <c r="Q353" i="2"/>
  <c r="AN346" i="2"/>
  <c r="R352" i="2"/>
  <c r="AM352" i="2" s="1"/>
  <c r="AS352" i="2"/>
  <c r="AI351" i="2"/>
  <c r="R351" i="2"/>
  <c r="AL351" i="2"/>
  <c r="AM351" i="2" s="1"/>
  <c r="AN351" i="2"/>
  <c r="BD337" i="2"/>
  <c r="BB337" i="2"/>
  <c r="AG336" i="2"/>
  <c r="AH336" i="2"/>
  <c r="AJ332" i="2"/>
  <c r="V332" i="2"/>
  <c r="AT337" i="2"/>
  <c r="AJ334" i="2"/>
  <c r="V334" i="2"/>
  <c r="AJ340" i="2"/>
  <c r="V340" i="2"/>
  <c r="AJ335" i="2"/>
  <c r="V335" i="2"/>
  <c r="U336" i="2"/>
  <c r="AS340" i="2"/>
  <c r="AA334" i="2"/>
  <c r="AS341" i="2"/>
  <c r="AA335" i="2"/>
  <c r="H336" i="2"/>
  <c r="O336" i="2"/>
  <c r="H334" i="2"/>
  <c r="O334" i="2"/>
  <c r="O333" i="2"/>
  <c r="H333" i="2"/>
  <c r="AI341" i="2"/>
  <c r="AI340" i="2"/>
  <c r="AI339" i="2"/>
  <c r="AH333" i="2"/>
  <c r="AI333" i="2" s="1"/>
  <c r="AG333" i="2"/>
  <c r="AJ333" i="2"/>
  <c r="V333" i="2"/>
  <c r="AS339" i="2"/>
  <c r="AH334" i="2"/>
  <c r="AI334" i="2" s="1"/>
  <c r="AG334" i="2"/>
  <c r="AL332" i="2"/>
  <c r="AG332" i="2"/>
  <c r="AH332" i="2"/>
  <c r="AI332" i="2" s="1"/>
  <c r="AN340" i="2"/>
  <c r="AM340" i="2"/>
  <c r="AN338" i="2"/>
  <c r="AM338" i="2"/>
  <c r="AH335" i="2"/>
  <c r="AG335" i="2"/>
  <c r="AA336" i="2"/>
  <c r="AS338" i="2"/>
  <c r="AA331" i="2"/>
  <c r="AO341" i="2"/>
  <c r="AO339" i="2"/>
  <c r="AJ338" i="2"/>
  <c r="V338" i="2"/>
  <c r="AO337" i="2"/>
  <c r="V331" i="2"/>
  <c r="AJ331" i="2"/>
  <c r="H335" i="2"/>
  <c r="O335" i="2"/>
  <c r="AA333" i="2"/>
  <c r="O331" i="2"/>
  <c r="H331" i="2"/>
  <c r="AH331" i="2"/>
  <c r="AG331" i="2"/>
  <c r="AT332" i="2"/>
  <c r="AW341" i="2"/>
  <c r="AQ337" i="2"/>
  <c r="AX337" i="2"/>
  <c r="AP340" i="2"/>
  <c r="AW339" i="2"/>
  <c r="AQ341" i="2"/>
  <c r="AP338" i="2"/>
  <c r="AW338" i="2"/>
  <c r="AQ339" i="2"/>
  <c r="AW340" i="2"/>
  <c r="AP349" i="2"/>
  <c r="AW351" i="2"/>
  <c r="AP351" i="2"/>
  <c r="AQ345" i="2"/>
  <c r="AW349" i="2"/>
  <c r="AW343" i="2"/>
  <c r="AW348" i="2"/>
  <c r="AP348" i="2"/>
  <c r="AX345" i="2"/>
  <c r="AP343" i="2"/>
  <c r="AW344" i="2"/>
  <c r="AP344" i="2"/>
  <c r="AW346" i="2"/>
  <c r="AP346" i="2"/>
  <c r="AW366" i="2"/>
  <c r="AP366" i="2"/>
  <c r="AQ367" i="2"/>
  <c r="AX367" i="2"/>
  <c r="AQ357" i="2"/>
  <c r="AW355" i="2"/>
  <c r="AP355" i="2"/>
  <c r="AQ359" i="2"/>
  <c r="AX359" i="2"/>
  <c r="AX357" i="2"/>
  <c r="AW358" i="2"/>
  <c r="AP358" i="2"/>
  <c r="AW378" i="2"/>
  <c r="AP378" i="2"/>
  <c r="AX379" i="2"/>
  <c r="AW374" i="2"/>
  <c r="AP374" i="2"/>
  <c r="AW372" i="2"/>
  <c r="AP372" i="2"/>
  <c r="AX371" i="2"/>
  <c r="AQ379" i="2"/>
  <c r="AQ371" i="2"/>
  <c r="AQ369" i="2"/>
  <c r="AX373" i="2"/>
  <c r="AX369" i="2"/>
  <c r="AX377" i="2"/>
  <c r="AW370" i="2"/>
  <c r="AP370" i="2"/>
  <c r="AQ373" i="2"/>
  <c r="AW376" i="2"/>
  <c r="AP376" i="2"/>
  <c r="AQ375" i="2"/>
  <c r="AX375" i="2"/>
  <c r="AQ377" i="2"/>
  <c r="AX382" i="2"/>
  <c r="AQ382" i="2"/>
  <c r="AX384" i="2"/>
  <c r="AQ384" i="2"/>
  <c r="BF394" i="2" l="1"/>
  <c r="BE394" i="2"/>
  <c r="BC394" i="2"/>
  <c r="BF392" i="2"/>
  <c r="BE392" i="2"/>
  <c r="BC392" i="2"/>
  <c r="AR384" i="2"/>
  <c r="AR382" i="2"/>
  <c r="BE382" i="2"/>
  <c r="BF382" i="2"/>
  <c r="BC382" i="2"/>
  <c r="BF386" i="2"/>
  <c r="BE386" i="2"/>
  <c r="BC386" i="2"/>
  <c r="AY384" i="2"/>
  <c r="BF388" i="2"/>
  <c r="BE388" i="2"/>
  <c r="BC388" i="2"/>
  <c r="AR377" i="2"/>
  <c r="BC375" i="2"/>
  <c r="AR375" i="2"/>
  <c r="BD376" i="2"/>
  <c r="AY376" i="2"/>
  <c r="BB376" i="2"/>
  <c r="AR373" i="2"/>
  <c r="BD370" i="2"/>
  <c r="BB370" i="2"/>
  <c r="BC377" i="2"/>
  <c r="BC369" i="2"/>
  <c r="BC373" i="2"/>
  <c r="AR369" i="2"/>
  <c r="AR371" i="2"/>
  <c r="AR379" i="2"/>
  <c r="BC371" i="2"/>
  <c r="BD372" i="2"/>
  <c r="BB372" i="2"/>
  <c r="BD374" i="2"/>
  <c r="AY374" i="2"/>
  <c r="BB374" i="2"/>
  <c r="BC379" i="2"/>
  <c r="BD378" i="2"/>
  <c r="BB378" i="2"/>
  <c r="BF371" i="2"/>
  <c r="BE371" i="2"/>
  <c r="BF379" i="2"/>
  <c r="BE379" i="2"/>
  <c r="BE375" i="2"/>
  <c r="BF375" i="2"/>
  <c r="AO376" i="2"/>
  <c r="AO370" i="2"/>
  <c r="AY373" i="2"/>
  <c r="AY377" i="2"/>
  <c r="AY369" i="2"/>
  <c r="AO372" i="2"/>
  <c r="AO374" i="2"/>
  <c r="AO378" i="2"/>
  <c r="BC367" i="2"/>
  <c r="AR367" i="2"/>
  <c r="BD366" i="2"/>
  <c r="AY366" i="2"/>
  <c r="BC366" i="2" s="1"/>
  <c r="BB366" i="2"/>
  <c r="AO366" i="2"/>
  <c r="AY367" i="2"/>
  <c r="BD358" i="2"/>
  <c r="BB358" i="2"/>
  <c r="BC357" i="2"/>
  <c r="BC359" i="2"/>
  <c r="AR359" i="2"/>
  <c r="BD355" i="2"/>
  <c r="BB355" i="2"/>
  <c r="AR357" i="2"/>
  <c r="BE359" i="2"/>
  <c r="BF359" i="2"/>
  <c r="AO358" i="2"/>
  <c r="AT362" i="2"/>
  <c r="AN364" i="2"/>
  <c r="AM364" i="2"/>
  <c r="BE361" i="2"/>
  <c r="BF361" i="2"/>
  <c r="BE363" i="2"/>
  <c r="BF363" i="2"/>
  <c r="AT356" i="2"/>
  <c r="AY357" i="2"/>
  <c r="AO355" i="2"/>
  <c r="AT364" i="2"/>
  <c r="AN360" i="2"/>
  <c r="AM360" i="2"/>
  <c r="AT355" i="2"/>
  <c r="AM355" i="2"/>
  <c r="AN362" i="2"/>
  <c r="AM362" i="2"/>
  <c r="AT360" i="2"/>
  <c r="AN356" i="2"/>
  <c r="AM356" i="2"/>
  <c r="BD346" i="2"/>
  <c r="BB346" i="2"/>
  <c r="BD344" i="2"/>
  <c r="BB344" i="2"/>
  <c r="BC345" i="2"/>
  <c r="BD348" i="2"/>
  <c r="BB348" i="2"/>
  <c r="BD343" i="2"/>
  <c r="BB343" i="2"/>
  <c r="BD349" i="2"/>
  <c r="BB349" i="2"/>
  <c r="AR345" i="2"/>
  <c r="BD351" i="2"/>
  <c r="BB351" i="2"/>
  <c r="BE345" i="2"/>
  <c r="BF345" i="2"/>
  <c r="BF347" i="2"/>
  <c r="BE347" i="2"/>
  <c r="AO346" i="2"/>
  <c r="AO344" i="2"/>
  <c r="AM350" i="2"/>
  <c r="AN350" i="2"/>
  <c r="AM343" i="2"/>
  <c r="R353" i="2"/>
  <c r="AS353" i="2"/>
  <c r="AN353" i="2"/>
  <c r="AL353" i="2"/>
  <c r="AT350" i="2"/>
  <c r="AO343" i="2"/>
  <c r="AM349" i="2"/>
  <c r="AT352" i="2"/>
  <c r="AO348" i="2"/>
  <c r="AT343" i="2"/>
  <c r="AT349" i="2"/>
  <c r="AO351" i="2"/>
  <c r="AO349" i="2"/>
  <c r="BD340" i="2"/>
  <c r="BB340" i="2"/>
  <c r="AR339" i="2"/>
  <c r="BD338" i="2"/>
  <c r="BB338" i="2"/>
  <c r="AR341" i="2"/>
  <c r="BD339" i="2"/>
  <c r="AY339" i="2"/>
  <c r="BB339" i="2"/>
  <c r="BC337" i="2"/>
  <c r="AR337" i="2"/>
  <c r="BD341" i="2"/>
  <c r="BB341" i="2"/>
  <c r="Q335" i="2"/>
  <c r="P335" i="2"/>
  <c r="AK331" i="2"/>
  <c r="AK333" i="2"/>
  <c r="AT340" i="2"/>
  <c r="AK334" i="2"/>
  <c r="P331" i="2"/>
  <c r="Q331" i="2"/>
  <c r="AT338" i="2"/>
  <c r="AI335" i="2"/>
  <c r="AO338" i="2"/>
  <c r="Q336" i="2"/>
  <c r="P336" i="2"/>
  <c r="AJ336" i="2"/>
  <c r="V336" i="2"/>
  <c r="AK340" i="2"/>
  <c r="AK332" i="2"/>
  <c r="AI331" i="2"/>
  <c r="AK338" i="2"/>
  <c r="AM332" i="2"/>
  <c r="AT339" i="2"/>
  <c r="P333" i="2"/>
  <c r="Q333" i="2"/>
  <c r="AO340" i="2"/>
  <c r="Q334" i="2"/>
  <c r="P334" i="2"/>
  <c r="AK335" i="2"/>
  <c r="AI336" i="2"/>
  <c r="AY337" i="2"/>
  <c r="AT341" i="2"/>
  <c r="AQ340" i="2"/>
  <c r="AQ338" i="2"/>
  <c r="AX339" i="2"/>
  <c r="AX341" i="2"/>
  <c r="AX340" i="2"/>
  <c r="AX338" i="2"/>
  <c r="AW350" i="2"/>
  <c r="AP350" i="2"/>
  <c r="AP353" i="2"/>
  <c r="AX349" i="2"/>
  <c r="AQ346" i="2"/>
  <c r="AX346" i="2"/>
  <c r="AX351" i="2"/>
  <c r="AQ351" i="2"/>
  <c r="AX344" i="2"/>
  <c r="AQ344" i="2"/>
  <c r="AQ348" i="2"/>
  <c r="AX348" i="2"/>
  <c r="AQ349" i="2"/>
  <c r="AW353" i="2"/>
  <c r="AQ343" i="2"/>
  <c r="AX343" i="2"/>
  <c r="AX366" i="2"/>
  <c r="AQ366" i="2"/>
  <c r="AW364" i="2"/>
  <c r="AP364" i="2"/>
  <c r="AW356" i="2"/>
  <c r="AP356" i="2"/>
  <c r="AX358" i="2"/>
  <c r="AQ358" i="2"/>
  <c r="AW360" i="2"/>
  <c r="AP360" i="2"/>
  <c r="AW362" i="2"/>
  <c r="AP362" i="2"/>
  <c r="AQ355" i="2"/>
  <c r="AX355" i="2"/>
  <c r="AX374" i="2"/>
  <c r="AQ374" i="2"/>
  <c r="AX378" i="2"/>
  <c r="AQ378" i="2"/>
  <c r="AX376" i="2"/>
  <c r="AQ376" i="2"/>
  <c r="AX370" i="2"/>
  <c r="AQ370" i="2"/>
  <c r="AX372" i="2"/>
  <c r="AQ372" i="2"/>
  <c r="BE384" i="2" l="1"/>
  <c r="BF384" i="2"/>
  <c r="BC384" i="2"/>
  <c r="AR372" i="2"/>
  <c r="AR370" i="2"/>
  <c r="AR376" i="2"/>
  <c r="AR378" i="2"/>
  <c r="AR374" i="2"/>
  <c r="BE377" i="2"/>
  <c r="BF377" i="2"/>
  <c r="BF369" i="2"/>
  <c r="BE369" i="2"/>
  <c r="AY370" i="2"/>
  <c r="BE374" i="2"/>
  <c r="BF374" i="2"/>
  <c r="AY372" i="2"/>
  <c r="BE376" i="2"/>
  <c r="BF376" i="2"/>
  <c r="AY378" i="2"/>
  <c r="BE373" i="2"/>
  <c r="BF373" i="2"/>
  <c r="BC374" i="2"/>
  <c r="BC376" i="2"/>
  <c r="AR366" i="2"/>
  <c r="BF367" i="2"/>
  <c r="BE367" i="2"/>
  <c r="BF366" i="2"/>
  <c r="BE366" i="2"/>
  <c r="BC355" i="2"/>
  <c r="AR355" i="2"/>
  <c r="BD362" i="2"/>
  <c r="BB362" i="2"/>
  <c r="BD360" i="2"/>
  <c r="BB360" i="2"/>
  <c r="AR358" i="2"/>
  <c r="BD356" i="2"/>
  <c r="AY356" i="2"/>
  <c r="BB356" i="2"/>
  <c r="BD364" i="2"/>
  <c r="AY364" i="2"/>
  <c r="BC364" i="2" s="1"/>
  <c r="BB364" i="2"/>
  <c r="AO362" i="2"/>
  <c r="AO360" i="2"/>
  <c r="AY358" i="2"/>
  <c r="BF357" i="2"/>
  <c r="BE357" i="2"/>
  <c r="AO356" i="2"/>
  <c r="AY355" i="2"/>
  <c r="AO364" i="2"/>
  <c r="BC343" i="2"/>
  <c r="AR343" i="2"/>
  <c r="BD353" i="2"/>
  <c r="AY353" i="2"/>
  <c r="BB353" i="2"/>
  <c r="AR349" i="2"/>
  <c r="AR348" i="2"/>
  <c r="AR344" i="2"/>
  <c r="AR351" i="2"/>
  <c r="BC351" i="2"/>
  <c r="AR346" i="2"/>
  <c r="BC349" i="2"/>
  <c r="BD350" i="2"/>
  <c r="BB350" i="2"/>
  <c r="AT353" i="2"/>
  <c r="AM353" i="2"/>
  <c r="AY351" i="2"/>
  <c r="AY343" i="2"/>
  <c r="AY348" i="2"/>
  <c r="AO353" i="2"/>
  <c r="AO350" i="2"/>
  <c r="AN352" i="2"/>
  <c r="AY349" i="2"/>
  <c r="AY344" i="2"/>
  <c r="AY346" i="2"/>
  <c r="BC341" i="2"/>
  <c r="BC339" i="2"/>
  <c r="AR338" i="2"/>
  <c r="AR340" i="2"/>
  <c r="R333" i="2"/>
  <c r="AL333" i="2"/>
  <c r="AS333" i="2"/>
  <c r="AN333" i="2"/>
  <c r="R335" i="2"/>
  <c r="AN335" i="2"/>
  <c r="AL335" i="2"/>
  <c r="AS335" i="2"/>
  <c r="R336" i="2"/>
  <c r="AS336" i="2"/>
  <c r="AL336" i="2"/>
  <c r="R331" i="2"/>
  <c r="AN331" i="2"/>
  <c r="AL331" i="2"/>
  <c r="AM331" i="2" s="1"/>
  <c r="AS331" i="2"/>
  <c r="AY338" i="2"/>
  <c r="BE337" i="2"/>
  <c r="BF337" i="2"/>
  <c r="R334" i="2"/>
  <c r="AS334" i="2"/>
  <c r="AL334" i="2"/>
  <c r="AK336" i="2"/>
  <c r="AY341" i="2"/>
  <c r="AY340" i="2"/>
  <c r="BE339" i="2"/>
  <c r="BF339" i="2"/>
  <c r="AP331" i="2"/>
  <c r="AP335" i="2"/>
  <c r="AW333" i="2"/>
  <c r="AW331" i="2"/>
  <c r="AP333" i="2"/>
  <c r="AW335" i="2"/>
  <c r="AW352" i="2"/>
  <c r="AP352" i="2"/>
  <c r="AX353" i="2"/>
  <c r="AQ353" i="2"/>
  <c r="AX350" i="2"/>
  <c r="AQ350" i="2"/>
  <c r="AX364" i="2"/>
  <c r="AQ364" i="2"/>
  <c r="AX362" i="2"/>
  <c r="AQ362" i="2"/>
  <c r="AX360" i="2"/>
  <c r="AQ360" i="2"/>
  <c r="AX356" i="2"/>
  <c r="AQ356" i="2"/>
  <c r="BF378" i="2" l="1"/>
  <c r="BE378" i="2"/>
  <c r="BC378" i="2"/>
  <c r="BE370" i="2"/>
  <c r="BF370" i="2"/>
  <c r="BC370" i="2"/>
  <c r="BE372" i="2"/>
  <c r="BF372" i="2"/>
  <c r="BC372" i="2"/>
  <c r="AR356" i="2"/>
  <c r="AR360" i="2"/>
  <c r="AR362" i="2"/>
  <c r="AR364" i="2"/>
  <c r="BF355" i="2"/>
  <c r="BE355" i="2"/>
  <c r="BF356" i="2"/>
  <c r="BE356" i="2"/>
  <c r="BC356" i="2"/>
  <c r="AY360" i="2"/>
  <c r="AY362" i="2"/>
  <c r="BE364" i="2"/>
  <c r="BF364" i="2"/>
  <c r="BE358" i="2"/>
  <c r="BF358" i="2"/>
  <c r="BC358" i="2"/>
  <c r="AR350" i="2"/>
  <c r="AR353" i="2"/>
  <c r="BC353" i="2"/>
  <c r="BD352" i="2"/>
  <c r="BB352" i="2"/>
  <c r="BE346" i="2"/>
  <c r="BF346" i="2"/>
  <c r="BC346" i="2"/>
  <c r="BF353" i="2"/>
  <c r="BE353" i="2"/>
  <c r="BF349" i="2"/>
  <c r="BE349" i="2"/>
  <c r="BF348" i="2"/>
  <c r="BE348" i="2"/>
  <c r="BC348" i="2"/>
  <c r="BF351" i="2"/>
  <c r="BE351" i="2"/>
  <c r="BE344" i="2"/>
  <c r="BF344" i="2"/>
  <c r="BC344" i="2"/>
  <c r="AY350" i="2"/>
  <c r="AO352" i="2"/>
  <c r="BE343" i="2"/>
  <c r="BF343" i="2"/>
  <c r="BD335" i="2"/>
  <c r="BB335" i="2"/>
  <c r="BD331" i="2"/>
  <c r="BB331" i="2"/>
  <c r="BD333" i="2"/>
  <c r="BB333" i="2"/>
  <c r="BE340" i="2"/>
  <c r="BF340" i="2"/>
  <c r="BC340" i="2"/>
  <c r="AT334" i="2"/>
  <c r="BE338" i="2"/>
  <c r="BF338" i="2"/>
  <c r="BC338" i="2"/>
  <c r="AT335" i="2"/>
  <c r="AO333" i="2"/>
  <c r="BE341" i="2"/>
  <c r="BF341" i="2"/>
  <c r="AT331" i="2"/>
  <c r="AN336" i="2"/>
  <c r="AM336" i="2"/>
  <c r="AM335" i="2"/>
  <c r="AT333" i="2"/>
  <c r="AT336" i="2"/>
  <c r="AO335" i="2"/>
  <c r="AM333" i="2"/>
  <c r="AN334" i="2"/>
  <c r="AM334" i="2"/>
  <c r="AO331" i="2"/>
  <c r="AN332" i="2"/>
  <c r="AQ335" i="2"/>
  <c r="AP332" i="2"/>
  <c r="AW332" i="2"/>
  <c r="AX335" i="2"/>
  <c r="AX331" i="2"/>
  <c r="AX333" i="2"/>
  <c r="AW334" i="2"/>
  <c r="AP334" i="2"/>
  <c r="AQ333" i="2"/>
  <c r="AW336" i="2"/>
  <c r="AP336" i="2"/>
  <c r="AQ331" i="2"/>
  <c r="AX352" i="2"/>
  <c r="AQ352" i="2"/>
  <c r="BE360" i="2" l="1"/>
  <c r="BF360" i="2"/>
  <c r="BC360" i="2"/>
  <c r="BE362" i="2"/>
  <c r="BF362" i="2"/>
  <c r="BC362" i="2"/>
  <c r="AR352" i="2"/>
  <c r="BF350" i="2"/>
  <c r="BE350" i="2"/>
  <c r="BC350" i="2"/>
  <c r="AY352" i="2"/>
  <c r="O332" i="6"/>
  <c r="AR331" i="2"/>
  <c r="BD336" i="2"/>
  <c r="AY336" i="2"/>
  <c r="BB336" i="2"/>
  <c r="AR333" i="2"/>
  <c r="BD334" i="2"/>
  <c r="AY334" i="2"/>
  <c r="BC334" i="2" s="1"/>
  <c r="BB334" i="2"/>
  <c r="BC333" i="2"/>
  <c r="BC331" i="2"/>
  <c r="BC335" i="2"/>
  <c r="BD332" i="2"/>
  <c r="BB332" i="2"/>
  <c r="Q332" i="6" s="1"/>
  <c r="AR335" i="2"/>
  <c r="AO336" i="2"/>
  <c r="AO334" i="2"/>
  <c r="AO332" i="2"/>
  <c r="AY333" i="2"/>
  <c r="AY331" i="2"/>
  <c r="AY335" i="2"/>
  <c r="AX336" i="2"/>
  <c r="AQ336" i="2"/>
  <c r="AX334" i="2"/>
  <c r="AQ334" i="2"/>
  <c r="AQ332" i="2"/>
  <c r="AX332" i="2"/>
  <c r="BF352" i="2" l="1"/>
  <c r="BE352" i="2"/>
  <c r="BC352" i="2"/>
  <c r="AR332" i="2"/>
  <c r="AR334" i="2"/>
  <c r="AR336" i="2"/>
  <c r="BE333" i="2"/>
  <c r="BF333" i="2"/>
  <c r="BE335" i="2"/>
  <c r="BF335" i="2"/>
  <c r="AY332" i="2"/>
  <c r="P332" i="6" s="1"/>
  <c r="BE336" i="2"/>
  <c r="BF336" i="2"/>
  <c r="BF331" i="2"/>
  <c r="BE331" i="2"/>
  <c r="BC336" i="2"/>
  <c r="BE334" i="2"/>
  <c r="BF334" i="2"/>
  <c r="BF332" i="2" l="1"/>
  <c r="BE332" i="2"/>
  <c r="BC332" i="2"/>
  <c r="R332" i="6" s="1"/>
  <c r="S329" i="6" l="1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329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328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327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326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325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324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323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322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321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320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319" i="6"/>
  <c r="BA329" i="2"/>
  <c r="AZ329" i="2"/>
  <c r="AV329" i="2"/>
  <c r="AD329" i="2"/>
  <c r="X329" i="2"/>
  <c r="S329" i="2"/>
  <c r="J329" i="2"/>
  <c r="E329" i="2"/>
  <c r="C329" i="2"/>
  <c r="D329" i="2" s="1"/>
  <c r="B329" i="2"/>
  <c r="A329" i="2"/>
  <c r="BA328" i="2"/>
  <c r="AZ328" i="2"/>
  <c r="AV328" i="2"/>
  <c r="AD328" i="2"/>
  <c r="X328" i="2"/>
  <c r="S328" i="2"/>
  <c r="J328" i="2"/>
  <c r="E328" i="2"/>
  <c r="C328" i="2"/>
  <c r="D328" i="2" s="1"/>
  <c r="B328" i="2"/>
  <c r="A328" i="2"/>
  <c r="BA327" i="2"/>
  <c r="AZ327" i="2"/>
  <c r="AV327" i="2"/>
  <c r="AD327" i="2"/>
  <c r="X327" i="2"/>
  <c r="S327" i="2"/>
  <c r="J327" i="2"/>
  <c r="E327" i="2"/>
  <c r="C327" i="2"/>
  <c r="D327" i="2" s="1"/>
  <c r="B327" i="2"/>
  <c r="A327" i="2"/>
  <c r="BA326" i="2"/>
  <c r="AZ326" i="2"/>
  <c r="AV326" i="2"/>
  <c r="AD326" i="2"/>
  <c r="X326" i="2"/>
  <c r="S326" i="2"/>
  <c r="J326" i="2"/>
  <c r="E326" i="2"/>
  <c r="C326" i="2"/>
  <c r="D326" i="2" s="1"/>
  <c r="B326" i="2"/>
  <c r="A326" i="2"/>
  <c r="BA325" i="2"/>
  <c r="AZ325" i="2"/>
  <c r="AV325" i="2"/>
  <c r="AD325" i="2"/>
  <c r="X325" i="2"/>
  <c r="S325" i="2"/>
  <c r="J325" i="2"/>
  <c r="E325" i="2"/>
  <c r="C325" i="2"/>
  <c r="D325" i="2" s="1"/>
  <c r="B325" i="2"/>
  <c r="A325" i="2"/>
  <c r="BA324" i="2"/>
  <c r="AZ324" i="2"/>
  <c r="AV324" i="2"/>
  <c r="AD324" i="2"/>
  <c r="X324" i="2"/>
  <c r="S324" i="2"/>
  <c r="T324" i="2" s="1"/>
  <c r="J324" i="2"/>
  <c r="L324" i="2" s="1"/>
  <c r="M324" i="2" s="1"/>
  <c r="F324" i="2"/>
  <c r="E324" i="2"/>
  <c r="G324" i="2" s="1"/>
  <c r="H324" i="2" s="1"/>
  <c r="C324" i="2"/>
  <c r="D324" i="2" s="1"/>
  <c r="B324" i="2"/>
  <c r="A324" i="2"/>
  <c r="BA323" i="2"/>
  <c r="AZ323" i="2"/>
  <c r="AV323" i="2"/>
  <c r="AJ323" i="2"/>
  <c r="AF323" i="2"/>
  <c r="AG323" i="2" s="1"/>
  <c r="AE323" i="2"/>
  <c r="AD323" i="2"/>
  <c r="X323" i="2"/>
  <c r="S323" i="2"/>
  <c r="U323" i="2" s="1"/>
  <c r="M323" i="2"/>
  <c r="J323" i="2"/>
  <c r="L323" i="2" s="1"/>
  <c r="E323" i="2"/>
  <c r="G323" i="2" s="1"/>
  <c r="O323" i="2" s="1"/>
  <c r="D323" i="2"/>
  <c r="C323" i="2"/>
  <c r="B323" i="2"/>
  <c r="A323" i="2"/>
  <c r="BA322" i="2"/>
  <c r="AZ322" i="2"/>
  <c r="AV322" i="2"/>
  <c r="AG322" i="2"/>
  <c r="AD322" i="2"/>
  <c r="AF322" i="2" s="1"/>
  <c r="X322" i="2"/>
  <c r="Z322" i="2" s="1"/>
  <c r="S322" i="2"/>
  <c r="M322" i="2"/>
  <c r="J322" i="2"/>
  <c r="L322" i="2" s="1"/>
  <c r="E322" i="2"/>
  <c r="G322" i="2" s="1"/>
  <c r="O322" i="2" s="1"/>
  <c r="D322" i="2"/>
  <c r="C322" i="2"/>
  <c r="B322" i="2"/>
  <c r="A322" i="2"/>
  <c r="BA321" i="2"/>
  <c r="AZ321" i="2"/>
  <c r="AV321" i="2"/>
  <c r="AK321" i="2"/>
  <c r="AG321" i="2"/>
  <c r="AD321" i="2"/>
  <c r="AF321" i="2" s="1"/>
  <c r="X321" i="2"/>
  <c r="Z321" i="2" s="1"/>
  <c r="V321" i="2"/>
  <c r="S321" i="2"/>
  <c r="U321" i="2" s="1"/>
  <c r="AJ321" i="2" s="1"/>
  <c r="M321" i="2"/>
  <c r="J321" i="2"/>
  <c r="L321" i="2" s="1"/>
  <c r="E321" i="2"/>
  <c r="G321" i="2" s="1"/>
  <c r="O321" i="2" s="1"/>
  <c r="D321" i="2"/>
  <c r="C321" i="2"/>
  <c r="B321" i="2"/>
  <c r="A321" i="2"/>
  <c r="BA320" i="2"/>
  <c r="AZ320" i="2"/>
  <c r="AV320" i="2"/>
  <c r="AG320" i="2"/>
  <c r="AD320" i="2"/>
  <c r="AF320" i="2" s="1"/>
  <c r="X320" i="2"/>
  <c r="Z320" i="2" s="1"/>
  <c r="S320" i="2"/>
  <c r="M320" i="2"/>
  <c r="J320" i="2"/>
  <c r="L320" i="2" s="1"/>
  <c r="E320" i="2"/>
  <c r="G320" i="2" s="1"/>
  <c r="O320" i="2" s="1"/>
  <c r="D320" i="2"/>
  <c r="C320" i="2"/>
  <c r="B320" i="2"/>
  <c r="A320" i="2"/>
  <c r="BA319" i="2"/>
  <c r="AZ319" i="2"/>
  <c r="AV319" i="2"/>
  <c r="AK319" i="2"/>
  <c r="AG319" i="2"/>
  <c r="AD319" i="2"/>
  <c r="AF319" i="2" s="1"/>
  <c r="X319" i="2"/>
  <c r="Z319" i="2" s="1"/>
  <c r="V319" i="2"/>
  <c r="S319" i="2"/>
  <c r="U319" i="2" s="1"/>
  <c r="AJ319" i="2" s="1"/>
  <c r="M319" i="2"/>
  <c r="J319" i="2"/>
  <c r="L319" i="2" s="1"/>
  <c r="E319" i="2"/>
  <c r="G319" i="2" s="1"/>
  <c r="O319" i="2" s="1"/>
  <c r="D319" i="2"/>
  <c r="C319" i="2"/>
  <c r="B319" i="2"/>
  <c r="A319" i="2"/>
  <c r="Q321" i="2" l="1"/>
  <c r="R321" i="2" s="1"/>
  <c r="P321" i="2"/>
  <c r="AA321" i="2"/>
  <c r="Q323" i="2"/>
  <c r="R323" i="2" s="1"/>
  <c r="P323" i="2"/>
  <c r="AF324" i="2"/>
  <c r="AE324" i="2"/>
  <c r="Q319" i="2"/>
  <c r="R319" i="2" s="1"/>
  <c r="P319" i="2"/>
  <c r="AA319" i="2"/>
  <c r="Q320" i="2"/>
  <c r="R320" i="2" s="1"/>
  <c r="P320" i="2"/>
  <c r="AA320" i="2"/>
  <c r="Q322" i="2"/>
  <c r="R322" i="2" s="1"/>
  <c r="P322" i="2"/>
  <c r="AA322" i="2"/>
  <c r="H319" i="2"/>
  <c r="AH319" i="2"/>
  <c r="AI319" i="2" s="1"/>
  <c r="H320" i="2"/>
  <c r="U320" i="2"/>
  <c r="AL320" i="2"/>
  <c r="AH320" i="2"/>
  <c r="AI320" i="2" s="1"/>
  <c r="H321" i="2"/>
  <c r="AN321" i="2"/>
  <c r="AH321" i="2"/>
  <c r="AI321" i="2" s="1"/>
  <c r="H322" i="2"/>
  <c r="U322" i="2"/>
  <c r="AH322" i="2"/>
  <c r="AI322" i="2" s="1"/>
  <c r="H323" i="2"/>
  <c r="V323" i="2"/>
  <c r="AF326" i="2"/>
  <c r="AE326" i="2"/>
  <c r="Y323" i="2"/>
  <c r="Z323" i="2"/>
  <c r="U325" i="2"/>
  <c r="T325" i="2"/>
  <c r="L326" i="2"/>
  <c r="M326" i="2" s="1"/>
  <c r="K326" i="2"/>
  <c r="AF328" i="2"/>
  <c r="AE328" i="2"/>
  <c r="Z325" i="2"/>
  <c r="Y325" i="2"/>
  <c r="G327" i="2"/>
  <c r="F327" i="2"/>
  <c r="G329" i="2"/>
  <c r="F329" i="2"/>
  <c r="F319" i="2"/>
  <c r="K319" i="2"/>
  <c r="T319" i="2"/>
  <c r="Y319" i="2"/>
  <c r="AE319" i="2"/>
  <c r="F320" i="2"/>
  <c r="K320" i="2"/>
  <c r="T320" i="2"/>
  <c r="Y320" i="2"/>
  <c r="AE320" i="2"/>
  <c r="F321" i="2"/>
  <c r="K321" i="2"/>
  <c r="T321" i="2"/>
  <c r="Y321" i="2"/>
  <c r="AE321" i="2"/>
  <c r="F322" i="2"/>
  <c r="K322" i="2"/>
  <c r="T322" i="2"/>
  <c r="Y322" i="2"/>
  <c r="AE322" i="2"/>
  <c r="F323" i="2"/>
  <c r="K323" i="2"/>
  <c r="T323" i="2"/>
  <c r="AH323" i="2"/>
  <c r="K324" i="2"/>
  <c r="L325" i="2"/>
  <c r="M325" i="2" s="1"/>
  <c r="K325" i="2"/>
  <c r="AF325" i="2"/>
  <c r="AE325" i="2"/>
  <c r="T326" i="2"/>
  <c r="L327" i="2"/>
  <c r="M327" i="2" s="1"/>
  <c r="K327" i="2"/>
  <c r="AF327" i="2"/>
  <c r="AE327" i="2"/>
  <c r="T328" i="2"/>
  <c r="L329" i="2"/>
  <c r="M329" i="2" s="1"/>
  <c r="K329" i="2"/>
  <c r="AF329" i="2"/>
  <c r="AE329" i="2"/>
  <c r="U327" i="2"/>
  <c r="U328" i="2" s="1"/>
  <c r="T327" i="2"/>
  <c r="L328" i="2"/>
  <c r="M328" i="2" s="1"/>
  <c r="K328" i="2"/>
  <c r="U329" i="2"/>
  <c r="T329" i="2"/>
  <c r="U324" i="2"/>
  <c r="G325" i="2"/>
  <c r="F325" i="2"/>
  <c r="Z327" i="2"/>
  <c r="Y327" i="2"/>
  <c r="Z329" i="2"/>
  <c r="Y329" i="2"/>
  <c r="O324" i="2"/>
  <c r="Z324" i="2"/>
  <c r="Y324" i="2"/>
  <c r="G326" i="2"/>
  <c r="F326" i="2"/>
  <c r="Z326" i="2"/>
  <c r="Y326" i="2"/>
  <c r="G328" i="2"/>
  <c r="F328" i="2"/>
  <c r="Z328" i="2"/>
  <c r="Y328" i="2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317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316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315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314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313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312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311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310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309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308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307" i="6"/>
  <c r="BA317" i="2"/>
  <c r="AZ317" i="2"/>
  <c r="AV317" i="2"/>
  <c r="AF317" i="2"/>
  <c r="AG317" i="2" s="1"/>
  <c r="AD317" i="2"/>
  <c r="AE317" i="2" s="1"/>
  <c r="Z317" i="2"/>
  <c r="X317" i="2"/>
  <c r="Y317" i="2" s="1"/>
  <c r="U317" i="2"/>
  <c r="S317" i="2"/>
  <c r="T317" i="2" s="1"/>
  <c r="G317" i="2"/>
  <c r="H317" i="2" s="1"/>
  <c r="E317" i="2"/>
  <c r="F317" i="2" s="1"/>
  <c r="C317" i="2"/>
  <c r="D317" i="2" s="1"/>
  <c r="B317" i="2"/>
  <c r="A317" i="2"/>
  <c r="BA316" i="2"/>
  <c r="AZ316" i="2"/>
  <c r="AV316" i="2"/>
  <c r="AF316" i="2"/>
  <c r="AG316" i="2" s="1"/>
  <c r="AD316" i="2"/>
  <c r="AE316" i="2" s="1"/>
  <c r="Z316" i="2"/>
  <c r="X316" i="2"/>
  <c r="Y316" i="2" s="1"/>
  <c r="U316" i="2"/>
  <c r="S316" i="2"/>
  <c r="T316" i="2" s="1"/>
  <c r="G316" i="2"/>
  <c r="H316" i="2" s="1"/>
  <c r="E316" i="2"/>
  <c r="F316" i="2" s="1"/>
  <c r="C316" i="2"/>
  <c r="D316" i="2" s="1"/>
  <c r="B316" i="2"/>
  <c r="A316" i="2"/>
  <c r="BA315" i="2"/>
  <c r="AZ315" i="2"/>
  <c r="AV315" i="2"/>
  <c r="AD315" i="2"/>
  <c r="AF315" i="2" s="1"/>
  <c r="X315" i="2"/>
  <c r="Z315" i="2" s="1"/>
  <c r="S315" i="2"/>
  <c r="U315" i="2" s="1"/>
  <c r="J315" i="2"/>
  <c r="L315" i="2" s="1"/>
  <c r="M315" i="2" s="1"/>
  <c r="E315" i="2"/>
  <c r="G315" i="2" s="1"/>
  <c r="D315" i="2"/>
  <c r="C315" i="2"/>
  <c r="B315" i="2"/>
  <c r="A315" i="2"/>
  <c r="BA314" i="2"/>
  <c r="AZ314" i="2"/>
  <c r="AV314" i="2"/>
  <c r="AD314" i="2"/>
  <c r="AF314" i="2" s="1"/>
  <c r="X314" i="2"/>
  <c r="Z314" i="2" s="1"/>
  <c r="S314" i="2"/>
  <c r="J314" i="2"/>
  <c r="L314" i="2" s="1"/>
  <c r="M314" i="2" s="1"/>
  <c r="E314" i="2"/>
  <c r="G314" i="2" s="1"/>
  <c r="D314" i="2"/>
  <c r="C314" i="2"/>
  <c r="B314" i="2"/>
  <c r="A314" i="2"/>
  <c r="BA313" i="2"/>
  <c r="AZ313" i="2"/>
  <c r="AV313" i="2"/>
  <c r="AD313" i="2"/>
  <c r="AF313" i="2" s="1"/>
  <c r="X313" i="2"/>
  <c r="Z313" i="2" s="1"/>
  <c r="S313" i="2"/>
  <c r="U313" i="2" s="1"/>
  <c r="J313" i="2"/>
  <c r="L313" i="2" s="1"/>
  <c r="M313" i="2" s="1"/>
  <c r="E313" i="2"/>
  <c r="G313" i="2" s="1"/>
  <c r="D313" i="2"/>
  <c r="C313" i="2"/>
  <c r="B313" i="2"/>
  <c r="A313" i="2"/>
  <c r="BA312" i="2"/>
  <c r="AZ312" i="2"/>
  <c r="AV312" i="2"/>
  <c r="AD312" i="2"/>
  <c r="AF312" i="2" s="1"/>
  <c r="X312" i="2"/>
  <c r="Z312" i="2" s="1"/>
  <c r="S312" i="2"/>
  <c r="U312" i="2" s="1"/>
  <c r="J312" i="2"/>
  <c r="L312" i="2" s="1"/>
  <c r="M312" i="2" s="1"/>
  <c r="E312" i="2"/>
  <c r="G312" i="2" s="1"/>
  <c r="D312" i="2"/>
  <c r="C312" i="2"/>
  <c r="B312" i="2"/>
  <c r="A312" i="2"/>
  <c r="BA311" i="2"/>
  <c r="AZ311" i="2"/>
  <c r="AV311" i="2"/>
  <c r="AF311" i="2"/>
  <c r="AG311" i="2" s="1"/>
  <c r="AD311" i="2"/>
  <c r="AE311" i="2" s="1"/>
  <c r="Z311" i="2"/>
  <c r="X311" i="2"/>
  <c r="Y311" i="2" s="1"/>
  <c r="U311" i="2"/>
  <c r="S311" i="2"/>
  <c r="T311" i="2" s="1"/>
  <c r="G311" i="2"/>
  <c r="H311" i="2" s="1"/>
  <c r="E311" i="2"/>
  <c r="F311" i="2" s="1"/>
  <c r="C311" i="2"/>
  <c r="D311" i="2" s="1"/>
  <c r="B311" i="2"/>
  <c r="A311" i="2"/>
  <c r="BA310" i="2"/>
  <c r="AZ310" i="2"/>
  <c r="AV310" i="2"/>
  <c r="AF310" i="2"/>
  <c r="AG310" i="2" s="1"/>
  <c r="AD310" i="2"/>
  <c r="AE310" i="2" s="1"/>
  <c r="Z310" i="2"/>
  <c r="X310" i="2"/>
  <c r="Y310" i="2" s="1"/>
  <c r="U310" i="2"/>
  <c r="S310" i="2"/>
  <c r="T310" i="2" s="1"/>
  <c r="G310" i="2"/>
  <c r="H310" i="2" s="1"/>
  <c r="E310" i="2"/>
  <c r="F310" i="2" s="1"/>
  <c r="C310" i="2"/>
  <c r="D310" i="2" s="1"/>
  <c r="B310" i="2"/>
  <c r="A310" i="2"/>
  <c r="BA309" i="2"/>
  <c r="AZ309" i="2"/>
  <c r="AV309" i="2"/>
  <c r="AF309" i="2"/>
  <c r="AG309" i="2" s="1"/>
  <c r="AD309" i="2"/>
  <c r="AE309" i="2" s="1"/>
  <c r="Z309" i="2"/>
  <c r="X309" i="2"/>
  <c r="Y309" i="2" s="1"/>
  <c r="U309" i="2"/>
  <c r="S309" i="2"/>
  <c r="T309" i="2" s="1"/>
  <c r="G309" i="2"/>
  <c r="H309" i="2" s="1"/>
  <c r="E309" i="2"/>
  <c r="F309" i="2" s="1"/>
  <c r="C309" i="2"/>
  <c r="D309" i="2" s="1"/>
  <c r="B309" i="2"/>
  <c r="A309" i="2"/>
  <c r="BA308" i="2"/>
  <c r="AZ308" i="2"/>
  <c r="AV308" i="2"/>
  <c r="AF308" i="2"/>
  <c r="AG308" i="2" s="1"/>
  <c r="AD308" i="2"/>
  <c r="AE308" i="2" s="1"/>
  <c r="Z308" i="2"/>
  <c r="X308" i="2"/>
  <c r="Y308" i="2" s="1"/>
  <c r="S308" i="2"/>
  <c r="T308" i="2" s="1"/>
  <c r="G308" i="2"/>
  <c r="H308" i="2" s="1"/>
  <c r="E308" i="2"/>
  <c r="F308" i="2" s="1"/>
  <c r="C308" i="2"/>
  <c r="D308" i="2" s="1"/>
  <c r="B308" i="2"/>
  <c r="A308" i="2"/>
  <c r="BA307" i="2"/>
  <c r="AZ307" i="2"/>
  <c r="AV307" i="2"/>
  <c r="AF307" i="2"/>
  <c r="AG307" i="2" s="1"/>
  <c r="AD307" i="2"/>
  <c r="AE307" i="2" s="1"/>
  <c r="Z307" i="2"/>
  <c r="X307" i="2"/>
  <c r="Y307" i="2" s="1"/>
  <c r="U307" i="2"/>
  <c r="S307" i="2"/>
  <c r="T307" i="2" s="1"/>
  <c r="G307" i="2"/>
  <c r="H307" i="2" s="1"/>
  <c r="E307" i="2"/>
  <c r="F307" i="2" s="1"/>
  <c r="C307" i="2"/>
  <c r="D307" i="2" s="1"/>
  <c r="B307" i="2"/>
  <c r="A307" i="2"/>
  <c r="AP321" i="2"/>
  <c r="V328" i="2" l="1"/>
  <c r="AJ328" i="2"/>
  <c r="H327" i="2"/>
  <c r="O327" i="2"/>
  <c r="AG328" i="2"/>
  <c r="AH328" i="2"/>
  <c r="V325" i="2"/>
  <c r="AJ325" i="2"/>
  <c r="AG326" i="2"/>
  <c r="AH326" i="2"/>
  <c r="AS319" i="2"/>
  <c r="H328" i="2"/>
  <c r="O328" i="2"/>
  <c r="H326" i="2"/>
  <c r="O326" i="2"/>
  <c r="AN323" i="2"/>
  <c r="AA327" i="2"/>
  <c r="AL323" i="2"/>
  <c r="AM323" i="2" s="1"/>
  <c r="AG329" i="2"/>
  <c r="AH329" i="2"/>
  <c r="AG325" i="2"/>
  <c r="AH325" i="2"/>
  <c r="AI325" i="2" s="1"/>
  <c r="AS323" i="2"/>
  <c r="AA323" i="2"/>
  <c r="AI323" i="2" s="1"/>
  <c r="AK323" i="2"/>
  <c r="AL322" i="2"/>
  <c r="AL321" i="2"/>
  <c r="AM321" i="2" s="1"/>
  <c r="AN320" i="2"/>
  <c r="AM320" i="2"/>
  <c r="AL319" i="2"/>
  <c r="AM319" i="2" s="1"/>
  <c r="AS320" i="2"/>
  <c r="V324" i="2"/>
  <c r="AJ324" i="2"/>
  <c r="H329" i="2"/>
  <c r="O329" i="2"/>
  <c r="AA325" i="2"/>
  <c r="AJ322" i="2"/>
  <c r="V322" i="2"/>
  <c r="AO321" i="2"/>
  <c r="AJ320" i="2"/>
  <c r="V320" i="2"/>
  <c r="AN319" i="2"/>
  <c r="AG324" i="2"/>
  <c r="AL324" i="2"/>
  <c r="AH324" i="2"/>
  <c r="AS321" i="2"/>
  <c r="Q324" i="2"/>
  <c r="R324" i="2" s="1"/>
  <c r="P324" i="2"/>
  <c r="AA328" i="2"/>
  <c r="AA326" i="2"/>
  <c r="AA324" i="2"/>
  <c r="AA329" i="2"/>
  <c r="H325" i="2"/>
  <c r="O325" i="2"/>
  <c r="V329" i="2"/>
  <c r="AJ329" i="2"/>
  <c r="V327" i="2"/>
  <c r="AJ327" i="2"/>
  <c r="AG327" i="2"/>
  <c r="AH327" i="2"/>
  <c r="U326" i="2"/>
  <c r="AS322" i="2"/>
  <c r="J316" i="2"/>
  <c r="O316" i="2"/>
  <c r="AH316" i="2"/>
  <c r="J317" i="2"/>
  <c r="O317" i="2"/>
  <c r="AH317" i="2"/>
  <c r="AJ317" i="2"/>
  <c r="AJ316" i="2"/>
  <c r="V316" i="2"/>
  <c r="AA316" i="2"/>
  <c r="V317" i="2"/>
  <c r="AA317" i="2"/>
  <c r="V312" i="2"/>
  <c r="AJ312" i="2"/>
  <c r="V313" i="2"/>
  <c r="AJ313" i="2"/>
  <c r="U314" i="2"/>
  <c r="V315" i="2"/>
  <c r="AJ315" i="2"/>
  <c r="AA312" i="2"/>
  <c r="AA313" i="2"/>
  <c r="AA314" i="2"/>
  <c r="AA315" i="2"/>
  <c r="H312" i="2"/>
  <c r="O312" i="2"/>
  <c r="AG312" i="2"/>
  <c r="AH312" i="2"/>
  <c r="O313" i="2"/>
  <c r="H313" i="2"/>
  <c r="AG313" i="2"/>
  <c r="AH313" i="2"/>
  <c r="H314" i="2"/>
  <c r="O314" i="2"/>
  <c r="AG314" i="2"/>
  <c r="AH314" i="2"/>
  <c r="AI314" i="2" s="1"/>
  <c r="H315" i="2"/>
  <c r="O315" i="2"/>
  <c r="AG315" i="2"/>
  <c r="AH315" i="2"/>
  <c r="F312" i="2"/>
  <c r="K312" i="2"/>
  <c r="T312" i="2"/>
  <c r="Y312" i="2"/>
  <c r="AE312" i="2"/>
  <c r="F313" i="2"/>
  <c r="K313" i="2"/>
  <c r="T313" i="2"/>
  <c r="Y313" i="2"/>
  <c r="AE313" i="2"/>
  <c r="F314" i="2"/>
  <c r="K314" i="2"/>
  <c r="T314" i="2"/>
  <c r="Y314" i="2"/>
  <c r="AE314" i="2"/>
  <c r="F315" i="2"/>
  <c r="K315" i="2"/>
  <c r="T315" i="2"/>
  <c r="Y315" i="2"/>
  <c r="AE315" i="2"/>
  <c r="AJ310" i="2"/>
  <c r="J310" i="2"/>
  <c r="O310" i="2"/>
  <c r="AH310" i="2"/>
  <c r="J311" i="2"/>
  <c r="O311" i="2"/>
  <c r="AH311" i="2"/>
  <c r="AI311" i="2" s="1"/>
  <c r="AJ311" i="2"/>
  <c r="V310" i="2"/>
  <c r="AA310" i="2"/>
  <c r="V311" i="2"/>
  <c r="AA311" i="2"/>
  <c r="AJ307" i="2"/>
  <c r="J307" i="2"/>
  <c r="O307" i="2"/>
  <c r="AH307" i="2"/>
  <c r="AI307" i="2" s="1"/>
  <c r="J308" i="2"/>
  <c r="O308" i="2"/>
  <c r="AH308" i="2"/>
  <c r="J309" i="2"/>
  <c r="O309" i="2"/>
  <c r="AH309" i="2"/>
  <c r="AI309" i="2" s="1"/>
  <c r="U308" i="2"/>
  <c r="AJ309" i="2"/>
  <c r="V307" i="2"/>
  <c r="AA307" i="2"/>
  <c r="AA308" i="2"/>
  <c r="V309" i="2"/>
  <c r="AA309" i="2"/>
  <c r="AW319" i="2"/>
  <c r="AP323" i="2"/>
  <c r="AQ321" i="2"/>
  <c r="AP319" i="2"/>
  <c r="AW321" i="2"/>
  <c r="AW323" i="2"/>
  <c r="AW320" i="2"/>
  <c r="AP320" i="2"/>
  <c r="BD320" i="2" l="1"/>
  <c r="BB320" i="2"/>
  <c r="BD323" i="2"/>
  <c r="BB323" i="2"/>
  <c r="BD321" i="2"/>
  <c r="BB321" i="2"/>
  <c r="AR321" i="2"/>
  <c r="BD319" i="2"/>
  <c r="AY319" i="2"/>
  <c r="BB319" i="2"/>
  <c r="AM324" i="2"/>
  <c r="AO320" i="2"/>
  <c r="AI329" i="2"/>
  <c r="AK325" i="2"/>
  <c r="AK328" i="2"/>
  <c r="AI327" i="2"/>
  <c r="AK327" i="2"/>
  <c r="AT320" i="2"/>
  <c r="AT323" i="2"/>
  <c r="Q328" i="2"/>
  <c r="P328" i="2"/>
  <c r="AI326" i="2"/>
  <c r="AT322" i="2"/>
  <c r="Q325" i="2"/>
  <c r="P325" i="2"/>
  <c r="AT321" i="2"/>
  <c r="AY321" i="2" s="1"/>
  <c r="AO319" i="2"/>
  <c r="AN322" i="2"/>
  <c r="AM322" i="2"/>
  <c r="AO323" i="2"/>
  <c r="AI328" i="2"/>
  <c r="V326" i="2"/>
  <c r="AJ326" i="2"/>
  <c r="AS324" i="2"/>
  <c r="AI324" i="2"/>
  <c r="AK320" i="2"/>
  <c r="AK322" i="2"/>
  <c r="AK324" i="2"/>
  <c r="Q326" i="2"/>
  <c r="P326" i="2"/>
  <c r="AT319" i="2"/>
  <c r="AK329" i="2"/>
  <c r="Q329" i="2"/>
  <c r="P329" i="2"/>
  <c r="Q327" i="2"/>
  <c r="P327" i="2"/>
  <c r="AK317" i="2"/>
  <c r="P317" i="2"/>
  <c r="Q317" i="2"/>
  <c r="P316" i="2"/>
  <c r="Q316" i="2"/>
  <c r="L317" i="2"/>
  <c r="M317" i="2" s="1"/>
  <c r="K317" i="2"/>
  <c r="L316" i="2"/>
  <c r="M316" i="2" s="1"/>
  <c r="K316" i="2"/>
  <c r="AK316" i="2"/>
  <c r="AI317" i="2"/>
  <c r="AI316" i="2"/>
  <c r="AK312" i="2"/>
  <c r="AI313" i="2"/>
  <c r="AK315" i="2"/>
  <c r="AK313" i="2"/>
  <c r="AI315" i="2"/>
  <c r="Q315" i="2"/>
  <c r="P315" i="2"/>
  <c r="Q313" i="2"/>
  <c r="P313" i="2"/>
  <c r="Q312" i="2"/>
  <c r="P312" i="2"/>
  <c r="Q314" i="2"/>
  <c r="P314" i="2"/>
  <c r="AI312" i="2"/>
  <c r="V314" i="2"/>
  <c r="AJ314" i="2"/>
  <c r="AK311" i="2"/>
  <c r="K311" i="2"/>
  <c r="L311" i="2"/>
  <c r="M311" i="2" s="1"/>
  <c r="K310" i="2"/>
  <c r="L310" i="2"/>
  <c r="M310" i="2" s="1"/>
  <c r="AK310" i="2"/>
  <c r="AI310" i="2"/>
  <c r="P311" i="2"/>
  <c r="Q311" i="2"/>
  <c r="P310" i="2"/>
  <c r="Q310" i="2"/>
  <c r="AK309" i="2"/>
  <c r="AI308" i="2"/>
  <c r="Q309" i="2"/>
  <c r="P309" i="2"/>
  <c r="Q308" i="2"/>
  <c r="P308" i="2"/>
  <c r="P307" i="2"/>
  <c r="Q307" i="2"/>
  <c r="AK307" i="2"/>
  <c r="V308" i="2"/>
  <c r="AJ308" i="2"/>
  <c r="L309" i="2"/>
  <c r="M309" i="2" s="1"/>
  <c r="K309" i="2"/>
  <c r="K308" i="2"/>
  <c r="L308" i="2"/>
  <c r="M308" i="2" s="1"/>
  <c r="L307" i="2"/>
  <c r="M307" i="2" s="1"/>
  <c r="K307" i="2"/>
  <c r="S305" i="6"/>
  <c r="E305" i="6"/>
  <c r="B305" i="6"/>
  <c r="A305" i="6"/>
  <c r="S304" i="6"/>
  <c r="E304" i="6"/>
  <c r="B304" i="6"/>
  <c r="A304" i="6"/>
  <c r="S303" i="6"/>
  <c r="B303" i="6"/>
  <c r="A303" i="6"/>
  <c r="BA305" i="2"/>
  <c r="AZ305" i="2"/>
  <c r="AV305" i="2"/>
  <c r="AD305" i="2"/>
  <c r="AE305" i="2" s="1"/>
  <c r="X305" i="2"/>
  <c r="Z305" i="2" s="1"/>
  <c r="U305" i="2"/>
  <c r="T305" i="2"/>
  <c r="S305" i="2"/>
  <c r="G305" i="2"/>
  <c r="H305" i="2" s="1"/>
  <c r="F305" i="2"/>
  <c r="E305" i="2"/>
  <c r="C305" i="2"/>
  <c r="D305" i="2" s="1"/>
  <c r="B305" i="2"/>
  <c r="A305" i="2"/>
  <c r="BA304" i="2"/>
  <c r="AZ304" i="2"/>
  <c r="AV304" i="2"/>
  <c r="AF304" i="2"/>
  <c r="AG304" i="2" s="1"/>
  <c r="AD304" i="2"/>
  <c r="AE304" i="2" s="1"/>
  <c r="Z304" i="2"/>
  <c r="Y304" i="2"/>
  <c r="F304" i="6" s="1"/>
  <c r="X304" i="2"/>
  <c r="T304" i="2"/>
  <c r="S304" i="2"/>
  <c r="G304" i="2"/>
  <c r="H304" i="2" s="1"/>
  <c r="F304" i="2"/>
  <c r="E304" i="2"/>
  <c r="C304" i="2"/>
  <c r="D304" i="2" s="1"/>
  <c r="B304" i="2"/>
  <c r="A304" i="2"/>
  <c r="BA303" i="2"/>
  <c r="AZ303" i="2"/>
  <c r="AV303" i="2"/>
  <c r="AD303" i="2"/>
  <c r="AF303" i="2" s="1"/>
  <c r="AG303" i="2" s="1"/>
  <c r="Z303" i="2"/>
  <c r="X303" i="2"/>
  <c r="Y303" i="2" s="1"/>
  <c r="F303" i="6" s="1"/>
  <c r="U303" i="2"/>
  <c r="T303" i="2"/>
  <c r="S303" i="2"/>
  <c r="G303" i="2"/>
  <c r="H303" i="2" s="1"/>
  <c r="F303" i="2"/>
  <c r="E303" i="2"/>
  <c r="C303" i="2"/>
  <c r="D303" i="2" s="1"/>
  <c r="B303" i="2"/>
  <c r="A303" i="2"/>
  <c r="AW322" i="2"/>
  <c r="AP322" i="2"/>
  <c r="AX320" i="2"/>
  <c r="AX321" i="2"/>
  <c r="AQ323" i="2"/>
  <c r="AX319" i="2"/>
  <c r="AQ320" i="2"/>
  <c r="AX323" i="2"/>
  <c r="AQ319" i="2"/>
  <c r="AR319" i="2" l="1"/>
  <c r="BC323" i="2"/>
  <c r="AR320" i="2"/>
  <c r="BC319" i="2"/>
  <c r="AR323" i="2"/>
  <c r="BC321" i="2"/>
  <c r="BD322" i="2"/>
  <c r="BB322" i="2"/>
  <c r="BE321" i="2"/>
  <c r="BF321" i="2"/>
  <c r="BE319" i="2"/>
  <c r="BF319" i="2"/>
  <c r="AT324" i="2"/>
  <c r="R329" i="2"/>
  <c r="AL329" i="2"/>
  <c r="AN329" i="2"/>
  <c r="AS329" i="2"/>
  <c r="R325" i="2"/>
  <c r="AL325" i="2"/>
  <c r="AS325" i="2"/>
  <c r="AN325" i="2"/>
  <c r="R328" i="2"/>
  <c r="AL328" i="2"/>
  <c r="AS328" i="2"/>
  <c r="R327" i="2"/>
  <c r="AN327" i="2"/>
  <c r="AS327" i="2"/>
  <c r="AL327" i="2"/>
  <c r="AM327" i="2" s="1"/>
  <c r="AY323" i="2"/>
  <c r="R326" i="2"/>
  <c r="AS326" i="2"/>
  <c r="AL326" i="2"/>
  <c r="AO322" i="2"/>
  <c r="AK326" i="2"/>
  <c r="AY320" i="2"/>
  <c r="R316" i="2"/>
  <c r="AS316" i="2"/>
  <c r="AL316" i="2"/>
  <c r="R317" i="2"/>
  <c r="AL317" i="2"/>
  <c r="AM317" i="2" s="1"/>
  <c r="AS317" i="2"/>
  <c r="AN317" i="2"/>
  <c r="R312" i="2"/>
  <c r="AS312" i="2"/>
  <c r="AL312" i="2"/>
  <c r="R315" i="2"/>
  <c r="AL315" i="2"/>
  <c r="AM315" i="2" s="1"/>
  <c r="AS315" i="2"/>
  <c r="AN315" i="2"/>
  <c r="AK314" i="2"/>
  <c r="R314" i="2"/>
  <c r="AS314" i="2"/>
  <c r="AL314" i="2"/>
  <c r="R313" i="2"/>
  <c r="AN313" i="2"/>
  <c r="AL313" i="2"/>
  <c r="AM313" i="2" s="1"/>
  <c r="AS313" i="2"/>
  <c r="R311" i="2"/>
  <c r="AN311" i="2"/>
  <c r="AL311" i="2"/>
  <c r="AS311" i="2"/>
  <c r="R310" i="2"/>
  <c r="AS310" i="2"/>
  <c r="AL310" i="2"/>
  <c r="AE303" i="2"/>
  <c r="Y305" i="2"/>
  <c r="F305" i="6" s="1"/>
  <c r="AF305" i="2"/>
  <c r="AG305" i="2" s="1"/>
  <c r="E303" i="6"/>
  <c r="R307" i="2"/>
  <c r="AS307" i="2"/>
  <c r="AN307" i="2"/>
  <c r="AL307" i="2"/>
  <c r="AK308" i="2"/>
  <c r="R309" i="2"/>
  <c r="AS309" i="2"/>
  <c r="AL309" i="2"/>
  <c r="AN309" i="2"/>
  <c r="R308" i="2"/>
  <c r="AS308" i="2"/>
  <c r="AL308" i="2"/>
  <c r="AJ303" i="2"/>
  <c r="K303" i="6" s="1"/>
  <c r="J303" i="2"/>
  <c r="O303" i="2"/>
  <c r="C303" i="6" s="1"/>
  <c r="AH303" i="2"/>
  <c r="J304" i="2"/>
  <c r="O304" i="2"/>
  <c r="C304" i="6" s="1"/>
  <c r="AH304" i="2"/>
  <c r="J305" i="2"/>
  <c r="O305" i="2"/>
  <c r="C305" i="6" s="1"/>
  <c r="AH305" i="2"/>
  <c r="U304" i="2"/>
  <c r="AJ305" i="2"/>
  <c r="K305" i="6" s="1"/>
  <c r="V303" i="2"/>
  <c r="AA303" i="2"/>
  <c r="AA304" i="2"/>
  <c r="V305" i="2"/>
  <c r="AA305" i="2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301" i="6"/>
  <c r="S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300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299" i="6"/>
  <c r="S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298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297" i="6"/>
  <c r="S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296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295" i="6"/>
  <c r="S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294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293" i="6"/>
  <c r="S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292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291" i="6"/>
  <c r="BA301" i="2"/>
  <c r="AZ301" i="2"/>
  <c r="AV301" i="2"/>
  <c r="AD301" i="2"/>
  <c r="AF301" i="2" s="1"/>
  <c r="X301" i="2"/>
  <c r="Z301" i="2" s="1"/>
  <c r="S301" i="2"/>
  <c r="U301" i="2" s="1"/>
  <c r="J301" i="2"/>
  <c r="L301" i="2" s="1"/>
  <c r="M301" i="2" s="1"/>
  <c r="E301" i="2"/>
  <c r="G301" i="2" s="1"/>
  <c r="D301" i="2"/>
  <c r="C301" i="2"/>
  <c r="B301" i="2"/>
  <c r="A301" i="2"/>
  <c r="BA300" i="2"/>
  <c r="AZ300" i="2"/>
  <c r="AV300" i="2"/>
  <c r="AD300" i="2"/>
  <c r="AF300" i="2" s="1"/>
  <c r="X300" i="2"/>
  <c r="Z300" i="2" s="1"/>
  <c r="S300" i="2"/>
  <c r="J300" i="2"/>
  <c r="L300" i="2" s="1"/>
  <c r="M300" i="2" s="1"/>
  <c r="E300" i="2"/>
  <c r="G300" i="2" s="1"/>
  <c r="D300" i="2"/>
  <c r="C300" i="2"/>
  <c r="B300" i="2"/>
  <c r="A300" i="2"/>
  <c r="BA299" i="2"/>
  <c r="AZ299" i="2"/>
  <c r="AV299" i="2"/>
  <c r="AD299" i="2"/>
  <c r="AF299" i="2" s="1"/>
  <c r="X299" i="2"/>
  <c r="Z299" i="2" s="1"/>
  <c r="S299" i="2"/>
  <c r="U299" i="2" s="1"/>
  <c r="J299" i="2"/>
  <c r="L299" i="2" s="1"/>
  <c r="M299" i="2" s="1"/>
  <c r="E299" i="2"/>
  <c r="G299" i="2" s="1"/>
  <c r="D299" i="2"/>
  <c r="C299" i="2"/>
  <c r="B299" i="2"/>
  <c r="A299" i="2"/>
  <c r="BA298" i="2"/>
  <c r="AZ298" i="2"/>
  <c r="AV298" i="2"/>
  <c r="AD298" i="2"/>
  <c r="AF298" i="2" s="1"/>
  <c r="X298" i="2"/>
  <c r="Z298" i="2" s="1"/>
  <c r="S298" i="2"/>
  <c r="U298" i="2" s="1"/>
  <c r="J298" i="2"/>
  <c r="L298" i="2" s="1"/>
  <c r="M298" i="2" s="1"/>
  <c r="E298" i="2"/>
  <c r="G298" i="2" s="1"/>
  <c r="D298" i="2"/>
  <c r="C298" i="2"/>
  <c r="B298" i="2"/>
  <c r="A298" i="2"/>
  <c r="BA297" i="2"/>
  <c r="AZ297" i="2"/>
  <c r="AV297" i="2"/>
  <c r="AG297" i="2"/>
  <c r="AF297" i="2"/>
  <c r="AE297" i="2"/>
  <c r="AD297" i="2"/>
  <c r="AA297" i="2"/>
  <c r="Z297" i="2"/>
  <c r="Y297" i="2"/>
  <c r="X297" i="2"/>
  <c r="V297" i="2"/>
  <c r="AK297" i="2" s="1"/>
  <c r="U297" i="2"/>
  <c r="AJ297" i="2" s="1"/>
  <c r="T297" i="2"/>
  <c r="S297" i="2"/>
  <c r="H297" i="2"/>
  <c r="G297" i="2"/>
  <c r="O297" i="2" s="1"/>
  <c r="F297" i="2"/>
  <c r="E297" i="2"/>
  <c r="D297" i="2"/>
  <c r="C297" i="2"/>
  <c r="J297" i="2" s="1"/>
  <c r="B297" i="2"/>
  <c r="A297" i="2"/>
  <c r="BA296" i="2"/>
  <c r="AZ296" i="2"/>
  <c r="AV296" i="2"/>
  <c r="AG296" i="2"/>
  <c r="AF296" i="2"/>
  <c r="AE296" i="2"/>
  <c r="AD296" i="2"/>
  <c r="AA296" i="2"/>
  <c r="Z296" i="2"/>
  <c r="Y296" i="2"/>
  <c r="X296" i="2"/>
  <c r="T296" i="2"/>
  <c r="S296" i="2"/>
  <c r="H296" i="2"/>
  <c r="G296" i="2"/>
  <c r="O296" i="2" s="1"/>
  <c r="F296" i="2"/>
  <c r="E296" i="2"/>
  <c r="D296" i="2"/>
  <c r="C296" i="2"/>
  <c r="J296" i="2" s="1"/>
  <c r="B296" i="2"/>
  <c r="A296" i="2"/>
  <c r="BA295" i="2"/>
  <c r="AZ295" i="2"/>
  <c r="AV295" i="2"/>
  <c r="AG295" i="2"/>
  <c r="AF295" i="2"/>
  <c r="AE295" i="2"/>
  <c r="AD295" i="2"/>
  <c r="AA295" i="2"/>
  <c r="Z295" i="2"/>
  <c r="Y295" i="2"/>
  <c r="X295" i="2"/>
  <c r="V295" i="2"/>
  <c r="AK295" i="2" s="1"/>
  <c r="U295" i="2"/>
  <c r="U296" i="2" s="1"/>
  <c r="T295" i="2"/>
  <c r="S295" i="2"/>
  <c r="H295" i="2"/>
  <c r="G295" i="2"/>
  <c r="O295" i="2" s="1"/>
  <c r="F295" i="2"/>
  <c r="E295" i="2"/>
  <c r="D295" i="2"/>
  <c r="C295" i="2"/>
  <c r="J295" i="2" s="1"/>
  <c r="B295" i="2"/>
  <c r="A295" i="2"/>
  <c r="BA294" i="2"/>
  <c r="AZ294" i="2"/>
  <c r="AV294" i="2"/>
  <c r="AE294" i="2"/>
  <c r="AD294" i="2"/>
  <c r="AF294" i="2" s="1"/>
  <c r="Y294" i="2"/>
  <c r="X294" i="2"/>
  <c r="Z294" i="2" s="1"/>
  <c r="T294" i="2"/>
  <c r="S294" i="2"/>
  <c r="U294" i="2" s="1"/>
  <c r="F294" i="2"/>
  <c r="E294" i="2"/>
  <c r="G294" i="2" s="1"/>
  <c r="D294" i="2"/>
  <c r="C294" i="2"/>
  <c r="J294" i="2" s="1"/>
  <c r="B294" i="2"/>
  <c r="A294" i="2"/>
  <c r="BA293" i="2"/>
  <c r="AZ293" i="2"/>
  <c r="AV293" i="2"/>
  <c r="AE293" i="2"/>
  <c r="AD293" i="2"/>
  <c r="AF293" i="2" s="1"/>
  <c r="Y293" i="2"/>
  <c r="X293" i="2"/>
  <c r="Z293" i="2" s="1"/>
  <c r="T293" i="2"/>
  <c r="S293" i="2"/>
  <c r="U293" i="2" s="1"/>
  <c r="K293" i="2"/>
  <c r="J293" i="2"/>
  <c r="L293" i="2" s="1"/>
  <c r="M293" i="2" s="1"/>
  <c r="F293" i="2"/>
  <c r="E293" i="2"/>
  <c r="G293" i="2" s="1"/>
  <c r="D293" i="2"/>
  <c r="C293" i="2"/>
  <c r="B293" i="2"/>
  <c r="A293" i="2"/>
  <c r="BA292" i="2"/>
  <c r="AZ292" i="2"/>
  <c r="AV292" i="2"/>
  <c r="AE292" i="2"/>
  <c r="AD292" i="2"/>
  <c r="AF292" i="2" s="1"/>
  <c r="AA292" i="2"/>
  <c r="Y292" i="2"/>
  <c r="X292" i="2"/>
  <c r="Z292" i="2" s="1"/>
  <c r="T292" i="2"/>
  <c r="S292" i="2"/>
  <c r="M292" i="2"/>
  <c r="K292" i="2"/>
  <c r="J292" i="2"/>
  <c r="L292" i="2" s="1"/>
  <c r="F292" i="2"/>
  <c r="E292" i="2"/>
  <c r="G292" i="2" s="1"/>
  <c r="O292" i="2" s="1"/>
  <c r="D292" i="2"/>
  <c r="C292" i="2"/>
  <c r="B292" i="2"/>
  <c r="A292" i="2"/>
  <c r="BA291" i="2"/>
  <c r="AZ291" i="2"/>
  <c r="AV291" i="2"/>
  <c r="AE291" i="2"/>
  <c r="AD291" i="2"/>
  <c r="AF291" i="2" s="1"/>
  <c r="X291" i="2"/>
  <c r="Z291" i="2" s="1"/>
  <c r="AA291" i="2" s="1"/>
  <c r="S291" i="2"/>
  <c r="U291" i="2" s="1"/>
  <c r="AJ291" i="2" s="1"/>
  <c r="J291" i="2"/>
  <c r="L291" i="2" s="1"/>
  <c r="M291" i="2" s="1"/>
  <c r="H291" i="2"/>
  <c r="E291" i="2"/>
  <c r="G291" i="2" s="1"/>
  <c r="O291" i="2" s="1"/>
  <c r="D291" i="2"/>
  <c r="C291" i="2"/>
  <c r="B291" i="2"/>
  <c r="A291" i="2"/>
  <c r="AP317" i="2"/>
  <c r="AW317" i="2"/>
  <c r="AP315" i="2"/>
  <c r="AW313" i="2"/>
  <c r="AP313" i="2"/>
  <c r="AW315" i="2"/>
  <c r="AW311" i="2"/>
  <c r="AP311" i="2"/>
  <c r="AP307" i="2"/>
  <c r="AW309" i="2"/>
  <c r="AP309" i="2"/>
  <c r="AW307" i="2"/>
  <c r="AW327" i="2"/>
  <c r="AP329" i="2"/>
  <c r="AW325" i="2"/>
  <c r="AP327" i="2"/>
  <c r="AW329" i="2"/>
  <c r="AP325" i="2"/>
  <c r="AX322" i="2"/>
  <c r="AQ322" i="2"/>
  <c r="AR322" i="2" l="1"/>
  <c r="BD329" i="2"/>
  <c r="AY329" i="2"/>
  <c r="BB329" i="2"/>
  <c r="BD325" i="2"/>
  <c r="BB325" i="2"/>
  <c r="BD327" i="2"/>
  <c r="AY327" i="2"/>
  <c r="BB327" i="2"/>
  <c r="BF323" i="2"/>
  <c r="BE323" i="2"/>
  <c r="AO325" i="2"/>
  <c r="AN324" i="2"/>
  <c r="AT329" i="2"/>
  <c r="AY322" i="2"/>
  <c r="AO327" i="2"/>
  <c r="AN326" i="2"/>
  <c r="AM326" i="2"/>
  <c r="AT328" i="2"/>
  <c r="AT325" i="2"/>
  <c r="AO329" i="2"/>
  <c r="BE320" i="2"/>
  <c r="BF320" i="2"/>
  <c r="BC320" i="2"/>
  <c r="AT326" i="2"/>
  <c r="AT327" i="2"/>
  <c r="AN328" i="2"/>
  <c r="AM328" i="2"/>
  <c r="AM325" i="2"/>
  <c r="AM329" i="2"/>
  <c r="BD317" i="2"/>
  <c r="BB317" i="2"/>
  <c r="AT317" i="2"/>
  <c r="AT316" i="2"/>
  <c r="AO317" i="2"/>
  <c r="AM316" i="2"/>
  <c r="AN316" i="2"/>
  <c r="BD315" i="2"/>
  <c r="BB315" i="2"/>
  <c r="BD313" i="2"/>
  <c r="BB313" i="2"/>
  <c r="AT314" i="2"/>
  <c r="AT315" i="2"/>
  <c r="AT312" i="2"/>
  <c r="AO313" i="2"/>
  <c r="AT313" i="2"/>
  <c r="AN314" i="2"/>
  <c r="AM314" i="2"/>
  <c r="AO315" i="2"/>
  <c r="AN312" i="2"/>
  <c r="AM312" i="2"/>
  <c r="BD311" i="2"/>
  <c r="BB311" i="2"/>
  <c r="AT310" i="2"/>
  <c r="AO311" i="2"/>
  <c r="AT311" i="2"/>
  <c r="AN310" i="2"/>
  <c r="AM310" i="2"/>
  <c r="AM311" i="2"/>
  <c r="BD307" i="2"/>
  <c r="BB307" i="2"/>
  <c r="BD309" i="2"/>
  <c r="BB309" i="2"/>
  <c r="AI303" i="2"/>
  <c r="J303" i="6" s="1"/>
  <c r="I303" i="6"/>
  <c r="AT307" i="2"/>
  <c r="AO309" i="2"/>
  <c r="AI305" i="2"/>
  <c r="J305" i="6" s="1"/>
  <c r="I305" i="6"/>
  <c r="AN308" i="2"/>
  <c r="AM308" i="2"/>
  <c r="AM309" i="2"/>
  <c r="AM307" i="2"/>
  <c r="AT308" i="2"/>
  <c r="AT309" i="2"/>
  <c r="AO307" i="2"/>
  <c r="AI304" i="2"/>
  <c r="J304" i="6" s="1"/>
  <c r="I304" i="6"/>
  <c r="AK305" i="2"/>
  <c r="L305" i="6" s="1"/>
  <c r="P304" i="2"/>
  <c r="D304" i="6" s="1"/>
  <c r="Q304" i="2"/>
  <c r="V304" i="2"/>
  <c r="AJ304" i="2"/>
  <c r="K304" i="6" s="1"/>
  <c r="K305" i="2"/>
  <c r="L305" i="2"/>
  <c r="M305" i="2" s="1"/>
  <c r="K304" i="2"/>
  <c r="L304" i="2"/>
  <c r="M304" i="2" s="1"/>
  <c r="K303" i="2"/>
  <c r="L303" i="2"/>
  <c r="M303" i="2" s="1"/>
  <c r="AK303" i="2"/>
  <c r="L303" i="6" s="1"/>
  <c r="Q305" i="2"/>
  <c r="P305" i="2"/>
  <c r="D305" i="6" s="1"/>
  <c r="Q303" i="2"/>
  <c r="P303" i="2"/>
  <c r="D303" i="6" s="1"/>
  <c r="V298" i="2"/>
  <c r="AJ298" i="2"/>
  <c r="V299" i="2"/>
  <c r="AJ299" i="2"/>
  <c r="U300" i="2"/>
  <c r="V301" i="2"/>
  <c r="AJ301" i="2"/>
  <c r="AA298" i="2"/>
  <c r="AA299" i="2"/>
  <c r="AA300" i="2"/>
  <c r="AA301" i="2"/>
  <c r="H298" i="2"/>
  <c r="O298" i="2"/>
  <c r="AG298" i="2"/>
  <c r="AH298" i="2"/>
  <c r="H299" i="2"/>
  <c r="O299" i="2"/>
  <c r="AG299" i="2"/>
  <c r="AH299" i="2"/>
  <c r="AI299" i="2" s="1"/>
  <c r="H300" i="2"/>
  <c r="O300" i="2"/>
  <c r="AG300" i="2"/>
  <c r="AH300" i="2"/>
  <c r="H301" i="2"/>
  <c r="O301" i="2"/>
  <c r="AG301" i="2"/>
  <c r="AH301" i="2"/>
  <c r="AI301" i="2" s="1"/>
  <c r="F298" i="2"/>
  <c r="K298" i="2"/>
  <c r="T298" i="2"/>
  <c r="Y298" i="2"/>
  <c r="AE298" i="2"/>
  <c r="F299" i="2"/>
  <c r="K299" i="2"/>
  <c r="T299" i="2"/>
  <c r="Y299" i="2"/>
  <c r="AE299" i="2"/>
  <c r="F300" i="2"/>
  <c r="K300" i="2"/>
  <c r="T300" i="2"/>
  <c r="Y300" i="2"/>
  <c r="AE300" i="2"/>
  <c r="F301" i="2"/>
  <c r="K301" i="2"/>
  <c r="T301" i="2"/>
  <c r="Y301" i="2"/>
  <c r="AE301" i="2"/>
  <c r="AL291" i="2"/>
  <c r="AH291" i="2"/>
  <c r="Q292" i="2"/>
  <c r="R292" i="2" s="1"/>
  <c r="P292" i="2"/>
  <c r="H294" i="2"/>
  <c r="O294" i="2"/>
  <c r="AA294" i="2"/>
  <c r="L296" i="2"/>
  <c r="M296" i="2" s="1"/>
  <c r="K296" i="2"/>
  <c r="Q296" i="2"/>
  <c r="P296" i="2"/>
  <c r="V291" i="2"/>
  <c r="AH292" i="2"/>
  <c r="AA293" i="2"/>
  <c r="L295" i="2"/>
  <c r="M295" i="2" s="1"/>
  <c r="K295" i="2"/>
  <c r="Q295" i="2"/>
  <c r="AL295" i="2" s="1"/>
  <c r="P295" i="2"/>
  <c r="AJ296" i="2"/>
  <c r="V296" i="2"/>
  <c r="AN295" i="2"/>
  <c r="L297" i="2"/>
  <c r="M297" i="2" s="1"/>
  <c r="K297" i="2"/>
  <c r="Q297" i="2"/>
  <c r="AN297" i="2" s="1"/>
  <c r="P297" i="2"/>
  <c r="AG291" i="2"/>
  <c r="H292" i="2"/>
  <c r="L294" i="2"/>
  <c r="M294" i="2" s="1"/>
  <c r="K294" i="2"/>
  <c r="AJ294" i="2"/>
  <c r="V294" i="2"/>
  <c r="AG294" i="2"/>
  <c r="AH294" i="2"/>
  <c r="AL296" i="2"/>
  <c r="Q291" i="2"/>
  <c r="P291" i="2"/>
  <c r="U292" i="2"/>
  <c r="AG292" i="2"/>
  <c r="H293" i="2"/>
  <c r="O293" i="2"/>
  <c r="AJ293" i="2"/>
  <c r="V293" i="2"/>
  <c r="AG293" i="2"/>
  <c r="AH293" i="2"/>
  <c r="AH295" i="2"/>
  <c r="AI295" i="2" s="1"/>
  <c r="AH296" i="2"/>
  <c r="AI296" i="2" s="1"/>
  <c r="AH297" i="2"/>
  <c r="AI297" i="2" s="1"/>
  <c r="AL297" i="2"/>
  <c r="K291" i="2"/>
  <c r="T291" i="2"/>
  <c r="Y291" i="2"/>
  <c r="F291" i="2"/>
  <c r="AJ295" i="2"/>
  <c r="AP295" i="2"/>
  <c r="AP297" i="2"/>
  <c r="AQ317" i="2"/>
  <c r="AX317" i="2"/>
  <c r="AW316" i="2"/>
  <c r="AP316" i="2"/>
  <c r="AW312" i="2"/>
  <c r="AP312" i="2"/>
  <c r="AQ313" i="2"/>
  <c r="AQ315" i="2"/>
  <c r="AX313" i="2"/>
  <c r="AX315" i="2"/>
  <c r="AW314" i="2"/>
  <c r="AP314" i="2"/>
  <c r="AX311" i="2"/>
  <c r="AW310" i="2"/>
  <c r="AP310" i="2"/>
  <c r="AQ311" i="2"/>
  <c r="AX307" i="2"/>
  <c r="AW308" i="2"/>
  <c r="AP308" i="2"/>
  <c r="AQ309" i="2"/>
  <c r="AX309" i="2"/>
  <c r="AQ307" i="2"/>
  <c r="AW324" i="2"/>
  <c r="AP324" i="2"/>
  <c r="AW326" i="2"/>
  <c r="AP326" i="2"/>
  <c r="AQ329" i="2"/>
  <c r="AQ327" i="2"/>
  <c r="AX329" i="2"/>
  <c r="AX327" i="2"/>
  <c r="AW328" i="2"/>
  <c r="AP328" i="2"/>
  <c r="AQ325" i="2"/>
  <c r="AX325" i="2"/>
  <c r="BC325" i="2" l="1"/>
  <c r="AR325" i="2"/>
  <c r="BD328" i="2"/>
  <c r="BC328" i="2"/>
  <c r="AY328" i="2"/>
  <c r="BB328" i="2"/>
  <c r="BC327" i="2"/>
  <c r="BC329" i="2"/>
  <c r="AR327" i="2"/>
  <c r="AR329" i="2"/>
  <c r="BD326" i="2"/>
  <c r="BB326" i="2"/>
  <c r="BD324" i="2"/>
  <c r="BB324" i="2"/>
  <c r="AY325" i="2"/>
  <c r="BF329" i="2"/>
  <c r="BE329" i="2"/>
  <c r="AO328" i="2"/>
  <c r="BE322" i="2"/>
  <c r="BF322" i="2"/>
  <c r="BC322" i="2"/>
  <c r="BF327" i="2"/>
  <c r="BE327" i="2"/>
  <c r="AO326" i="2"/>
  <c r="AY326" i="2" s="1"/>
  <c r="AO324" i="2"/>
  <c r="BD316" i="2"/>
  <c r="BB316" i="2"/>
  <c r="BC317" i="2"/>
  <c r="AR317" i="2"/>
  <c r="AO316" i="2"/>
  <c r="AY317" i="2"/>
  <c r="AY314" i="2"/>
  <c r="BD314" i="2"/>
  <c r="BB314" i="2"/>
  <c r="BC315" i="2"/>
  <c r="BC313" i="2"/>
  <c r="AR315" i="2"/>
  <c r="AR313" i="2"/>
  <c r="BD312" i="2"/>
  <c r="BB312" i="2"/>
  <c r="AO314" i="2"/>
  <c r="AY315" i="2"/>
  <c r="AY313" i="2"/>
  <c r="AO312" i="2"/>
  <c r="AR311" i="2"/>
  <c r="BD310" i="2"/>
  <c r="AY310" i="2"/>
  <c r="BB310" i="2"/>
  <c r="BC311" i="2"/>
  <c r="AO310" i="2"/>
  <c r="AY311" i="2"/>
  <c r="AR307" i="2"/>
  <c r="BC309" i="2"/>
  <c r="AR309" i="2"/>
  <c r="BD308" i="2"/>
  <c r="AY308" i="2"/>
  <c r="BB308" i="2"/>
  <c r="BC307" i="2"/>
  <c r="AO308" i="2"/>
  <c r="AY309" i="2"/>
  <c r="AY307" i="2"/>
  <c r="R305" i="2"/>
  <c r="AS305" i="2"/>
  <c r="AN305" i="2"/>
  <c r="G305" i="6" s="1"/>
  <c r="AL305" i="2"/>
  <c r="AK304" i="2"/>
  <c r="L304" i="6" s="1"/>
  <c r="R303" i="2"/>
  <c r="AS303" i="2"/>
  <c r="AN303" i="2"/>
  <c r="G303" i="6" s="1"/>
  <c r="AL303" i="2"/>
  <c r="R304" i="2"/>
  <c r="AL304" i="2"/>
  <c r="AS304" i="2"/>
  <c r="Q301" i="2"/>
  <c r="P301" i="2"/>
  <c r="Q298" i="2"/>
  <c r="P298" i="2"/>
  <c r="AK298" i="2"/>
  <c r="Q300" i="2"/>
  <c r="P300" i="2"/>
  <c r="AI298" i="2"/>
  <c r="V300" i="2"/>
  <c r="AJ300" i="2"/>
  <c r="AI300" i="2"/>
  <c r="Q299" i="2"/>
  <c r="P299" i="2"/>
  <c r="AK301" i="2"/>
  <c r="AK299" i="2"/>
  <c r="AM295" i="2"/>
  <c r="Q293" i="2"/>
  <c r="P293" i="2"/>
  <c r="AK291" i="2"/>
  <c r="AM291" i="2"/>
  <c r="AN296" i="2"/>
  <c r="AI292" i="2"/>
  <c r="AS296" i="2"/>
  <c r="R296" i="2"/>
  <c r="AM296" i="2" s="1"/>
  <c r="AJ292" i="2"/>
  <c r="V292" i="2"/>
  <c r="AI294" i="2"/>
  <c r="AK294" i="2"/>
  <c r="AS292" i="2"/>
  <c r="AL292" i="2"/>
  <c r="Q294" i="2"/>
  <c r="P294" i="2"/>
  <c r="AI291" i="2"/>
  <c r="AI293" i="2"/>
  <c r="AK293" i="2"/>
  <c r="R291" i="2"/>
  <c r="AS291" i="2"/>
  <c r="AS297" i="2"/>
  <c r="R297" i="2"/>
  <c r="AO297" i="2" s="1"/>
  <c r="AK296" i="2"/>
  <c r="R295" i="2"/>
  <c r="AO295" i="2" s="1"/>
  <c r="AS295" i="2"/>
  <c r="AN291" i="2"/>
  <c r="AW291" i="2"/>
  <c r="AW297" i="2"/>
  <c r="AW295" i="2"/>
  <c r="AP296" i="2"/>
  <c r="AP291" i="2"/>
  <c r="AQ295" i="2"/>
  <c r="AQ297" i="2"/>
  <c r="AW296" i="2"/>
  <c r="AX316" i="2"/>
  <c r="AQ316" i="2"/>
  <c r="AX314" i="2"/>
  <c r="AQ314" i="2"/>
  <c r="AX312" i="2"/>
  <c r="AQ312" i="2"/>
  <c r="AX310" i="2"/>
  <c r="AQ310" i="2"/>
  <c r="AX308" i="2"/>
  <c r="AQ308" i="2"/>
  <c r="AW303" i="2"/>
  <c r="AW305" i="2"/>
  <c r="AP305" i="2"/>
  <c r="AP303" i="2"/>
  <c r="AX328" i="2"/>
  <c r="AQ328" i="2"/>
  <c r="AX326" i="2"/>
  <c r="AQ326" i="2"/>
  <c r="AX324" i="2"/>
  <c r="AQ324" i="2"/>
  <c r="AR324" i="2" l="1"/>
  <c r="AR326" i="2"/>
  <c r="AR328" i="2"/>
  <c r="BF326" i="2"/>
  <c r="BE326" i="2"/>
  <c r="BC326" i="2"/>
  <c r="BF325" i="2"/>
  <c r="BE325" i="2"/>
  <c r="AY324" i="2"/>
  <c r="BF328" i="2"/>
  <c r="BE328" i="2"/>
  <c r="AR316" i="2"/>
  <c r="BF317" i="2"/>
  <c r="BE317" i="2"/>
  <c r="AY316" i="2"/>
  <c r="AR312" i="2"/>
  <c r="AR314" i="2"/>
  <c r="BF313" i="2"/>
  <c r="BE313" i="2"/>
  <c r="BF315" i="2"/>
  <c r="BE315" i="2"/>
  <c r="BF314" i="2"/>
  <c r="BE314" i="2"/>
  <c r="AY312" i="2"/>
  <c r="BC314" i="2"/>
  <c r="AR310" i="2"/>
  <c r="BF311" i="2"/>
  <c r="BE311" i="2"/>
  <c r="BF310" i="2"/>
  <c r="BE310" i="2"/>
  <c r="BC310" i="2"/>
  <c r="M303" i="6"/>
  <c r="M305" i="6"/>
  <c r="O305" i="6"/>
  <c r="O303" i="6"/>
  <c r="AR308" i="2"/>
  <c r="BF307" i="2"/>
  <c r="BE307" i="2"/>
  <c r="BF309" i="2"/>
  <c r="BE309" i="2"/>
  <c r="BF308" i="2"/>
  <c r="BE308" i="2"/>
  <c r="BC308" i="2"/>
  <c r="BD305" i="2"/>
  <c r="BB305" i="2"/>
  <c r="Q305" i="6" s="1"/>
  <c r="BD303" i="2"/>
  <c r="BB303" i="2"/>
  <c r="Q303" i="6" s="1"/>
  <c r="AT305" i="2"/>
  <c r="AM303" i="2"/>
  <c r="AT304" i="2"/>
  <c r="AO303" i="2"/>
  <c r="H303" i="6" s="1"/>
  <c r="AM305" i="2"/>
  <c r="AN304" i="2"/>
  <c r="G304" i="6" s="1"/>
  <c r="AM304" i="2"/>
  <c r="AT303" i="2"/>
  <c r="AO305" i="2"/>
  <c r="H305" i="6" s="1"/>
  <c r="O296" i="6"/>
  <c r="R299" i="2"/>
  <c r="AS299" i="2"/>
  <c r="AL299" i="2"/>
  <c r="AN299" i="2"/>
  <c r="R301" i="2"/>
  <c r="AS301" i="2"/>
  <c r="AL301" i="2"/>
  <c r="AN301" i="2"/>
  <c r="R298" i="2"/>
  <c r="AL298" i="2"/>
  <c r="AS298" i="2"/>
  <c r="AK300" i="2"/>
  <c r="R300" i="2"/>
  <c r="AL300" i="2"/>
  <c r="AS300" i="2"/>
  <c r="AR297" i="2"/>
  <c r="AR295" i="2"/>
  <c r="BB295" i="2"/>
  <c r="BD295" i="2"/>
  <c r="AY295" i="2"/>
  <c r="BD297" i="2"/>
  <c r="BB297" i="2"/>
  <c r="AY297" i="2"/>
  <c r="BD296" i="2"/>
  <c r="BB296" i="2"/>
  <c r="Q296" i="6" s="1"/>
  <c r="BD291" i="2"/>
  <c r="BB291" i="2"/>
  <c r="AO291" i="2"/>
  <c r="R294" i="2"/>
  <c r="AS294" i="2"/>
  <c r="AL294" i="2"/>
  <c r="AO296" i="2"/>
  <c r="AT295" i="2"/>
  <c r="AT297" i="2"/>
  <c r="AN292" i="2"/>
  <c r="AM292" i="2"/>
  <c r="AK292" i="2"/>
  <c r="AT296" i="2"/>
  <c r="R293" i="2"/>
  <c r="AS293" i="2"/>
  <c r="AN293" i="2"/>
  <c r="AL293" i="2"/>
  <c r="AT291" i="2"/>
  <c r="AT292" i="2"/>
  <c r="AM297" i="2"/>
  <c r="AP299" i="2"/>
  <c r="AP301" i="2"/>
  <c r="AW299" i="2"/>
  <c r="AW301" i="2"/>
  <c r="AX297" i="2"/>
  <c r="AP292" i="2"/>
  <c r="AX291" i="2"/>
  <c r="AQ291" i="2"/>
  <c r="AQ296" i="2"/>
  <c r="AW293" i="2"/>
  <c r="AX295" i="2"/>
  <c r="AP293" i="2"/>
  <c r="AX296" i="2"/>
  <c r="AW292" i="2"/>
  <c r="AX305" i="2"/>
  <c r="AQ303" i="2"/>
  <c r="AP304" i="2"/>
  <c r="AX303" i="2"/>
  <c r="AQ305" i="2"/>
  <c r="AW304" i="2"/>
  <c r="BF324" i="2" l="1"/>
  <c r="BE324" i="2"/>
  <c r="BC324" i="2"/>
  <c r="BF316" i="2"/>
  <c r="BE316" i="2"/>
  <c r="BC316" i="2"/>
  <c r="BF312" i="2"/>
  <c r="BE312" i="2"/>
  <c r="BC312" i="2"/>
  <c r="N305" i="6"/>
  <c r="M304" i="6"/>
  <c r="N303" i="6"/>
  <c r="O304" i="6"/>
  <c r="AY305" i="2"/>
  <c r="P305" i="6" s="1"/>
  <c r="BD304" i="2"/>
  <c r="BB304" i="2"/>
  <c r="Q304" i="6" s="1"/>
  <c r="AR305" i="2"/>
  <c r="BC303" i="2"/>
  <c r="R303" i="6" s="1"/>
  <c r="AR303" i="2"/>
  <c r="BC305" i="2"/>
  <c r="R305" i="6" s="1"/>
  <c r="BE305" i="2"/>
  <c r="AO304" i="2"/>
  <c r="H304" i="6" s="1"/>
  <c r="AY303" i="2"/>
  <c r="P303" i="6" s="1"/>
  <c r="O292" i="6"/>
  <c r="BD301" i="2"/>
  <c r="BB301" i="2"/>
  <c r="BD299" i="2"/>
  <c r="BB299" i="2"/>
  <c r="AN300" i="2"/>
  <c r="AM300" i="2"/>
  <c r="AN298" i="2"/>
  <c r="AM298" i="2"/>
  <c r="AT301" i="2"/>
  <c r="AT299" i="2"/>
  <c r="AO301" i="2"/>
  <c r="AO299" i="2"/>
  <c r="AT300" i="2"/>
  <c r="AT298" i="2"/>
  <c r="AM301" i="2"/>
  <c r="AM299" i="2"/>
  <c r="BC295" i="2"/>
  <c r="BD293" i="2"/>
  <c r="BB293" i="2"/>
  <c r="AR296" i="2"/>
  <c r="AR291" i="2"/>
  <c r="BC291" i="2"/>
  <c r="BD292" i="2"/>
  <c r="BB292" i="2"/>
  <c r="Q292" i="6" s="1"/>
  <c r="BC297" i="2"/>
  <c r="BE297" i="2"/>
  <c r="BF297" i="2"/>
  <c r="AM293" i="2"/>
  <c r="AO293" i="2"/>
  <c r="AT293" i="2"/>
  <c r="BE295" i="2"/>
  <c r="BF295" i="2"/>
  <c r="AO292" i="2"/>
  <c r="AY292" i="2" s="1"/>
  <c r="P292" i="6" s="1"/>
  <c r="AN294" i="2"/>
  <c r="AM294" i="2"/>
  <c r="AT294" i="2"/>
  <c r="AY291" i="2"/>
  <c r="AY296" i="2"/>
  <c r="P296" i="6" s="1"/>
  <c r="AP300" i="2"/>
  <c r="AX301" i="2"/>
  <c r="AX299" i="2"/>
  <c r="AP298" i="2"/>
  <c r="AQ301" i="2"/>
  <c r="AQ299" i="2"/>
  <c r="AQ292" i="2"/>
  <c r="AP294" i="2"/>
  <c r="AQ293" i="2"/>
  <c r="AX293" i="2"/>
  <c r="AW300" i="2"/>
  <c r="AW298" i="2"/>
  <c r="AW294" i="2"/>
  <c r="AX292" i="2"/>
  <c r="AQ304" i="2"/>
  <c r="AX304" i="2"/>
  <c r="N304" i="6" l="1"/>
  <c r="BF305" i="2"/>
  <c r="AR304" i="2"/>
  <c r="BF303" i="2"/>
  <c r="BE303" i="2"/>
  <c r="AY304" i="2"/>
  <c r="P304" i="6" s="1"/>
  <c r="O294" i="6"/>
  <c r="O298" i="6"/>
  <c r="O300" i="6"/>
  <c r="AR299" i="2"/>
  <c r="AR301" i="2"/>
  <c r="BD298" i="2"/>
  <c r="BB298" i="2"/>
  <c r="Q298" i="6" s="1"/>
  <c r="BC299" i="2"/>
  <c r="BC301" i="2"/>
  <c r="AY300" i="2"/>
  <c r="P300" i="6" s="1"/>
  <c r="BD300" i="2"/>
  <c r="BB300" i="2"/>
  <c r="Q300" i="6" s="1"/>
  <c r="AO298" i="2"/>
  <c r="AY298" i="2" s="1"/>
  <c r="P298" i="6" s="1"/>
  <c r="AO300" i="2"/>
  <c r="AY299" i="2"/>
  <c r="AY301" i="2"/>
  <c r="BC293" i="2"/>
  <c r="AR293" i="2"/>
  <c r="BD294" i="2"/>
  <c r="BB294" i="2"/>
  <c r="Q294" i="6" s="1"/>
  <c r="AR292" i="2"/>
  <c r="BE292" i="2"/>
  <c r="BF292" i="2"/>
  <c r="BC292" i="2"/>
  <c r="R292" i="6" s="1"/>
  <c r="BE296" i="2"/>
  <c r="BF296" i="2"/>
  <c r="BC296" i="2"/>
  <c r="R296" i="6" s="1"/>
  <c r="BE291" i="2"/>
  <c r="BF291" i="2"/>
  <c r="AY293" i="2"/>
  <c r="AO294" i="2"/>
  <c r="AQ298" i="2"/>
  <c r="AQ300" i="2"/>
  <c r="AQ294" i="2"/>
  <c r="AX300" i="2"/>
  <c r="AX298" i="2"/>
  <c r="AX294" i="2"/>
  <c r="BF304" i="2" l="1"/>
  <c r="BE304" i="2"/>
  <c r="BC304" i="2"/>
  <c r="R304" i="6" s="1"/>
  <c r="AR300" i="2"/>
  <c r="AR298" i="2"/>
  <c r="BF298" i="2"/>
  <c r="BE298" i="2"/>
  <c r="BC298" i="2"/>
  <c r="R298" i="6" s="1"/>
  <c r="BF301" i="2"/>
  <c r="BE301" i="2"/>
  <c r="BF299" i="2"/>
  <c r="BE299" i="2"/>
  <c r="BF300" i="2"/>
  <c r="BE300" i="2"/>
  <c r="BC300" i="2"/>
  <c r="R300" i="6" s="1"/>
  <c r="AR294" i="2"/>
  <c r="BE293" i="2"/>
  <c r="BF293" i="2"/>
  <c r="AY294" i="2"/>
  <c r="P294" i="6" s="1"/>
  <c r="BE294" i="2" l="1"/>
  <c r="BF294" i="2"/>
  <c r="BC294" i="2"/>
  <c r="R294" i="6" s="1"/>
  <c r="S289" i="6" l="1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289" i="6"/>
  <c r="S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288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287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286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285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284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283" i="6"/>
  <c r="BA289" i="2"/>
  <c r="AZ289" i="2"/>
  <c r="AV289" i="2"/>
  <c r="AE289" i="2"/>
  <c r="AD289" i="2"/>
  <c r="AF289" i="2" s="1"/>
  <c r="Y289" i="2"/>
  <c r="X289" i="2"/>
  <c r="Z289" i="2" s="1"/>
  <c r="T289" i="2"/>
  <c r="S289" i="2"/>
  <c r="U289" i="2" s="1"/>
  <c r="K289" i="2"/>
  <c r="J289" i="2"/>
  <c r="L289" i="2" s="1"/>
  <c r="M289" i="2" s="1"/>
  <c r="F289" i="2"/>
  <c r="E289" i="2"/>
  <c r="G289" i="2" s="1"/>
  <c r="H289" i="2" s="1"/>
  <c r="C289" i="2"/>
  <c r="D289" i="2" s="1"/>
  <c r="B289" i="2"/>
  <c r="A289" i="2"/>
  <c r="BA288" i="2"/>
  <c r="AZ288" i="2"/>
  <c r="AV288" i="2"/>
  <c r="AE288" i="2"/>
  <c r="AD288" i="2"/>
  <c r="AF288" i="2" s="1"/>
  <c r="AG288" i="2" s="1"/>
  <c r="Y288" i="2"/>
  <c r="X288" i="2"/>
  <c r="Z288" i="2" s="1"/>
  <c r="T288" i="2"/>
  <c r="S288" i="2"/>
  <c r="K288" i="2"/>
  <c r="J288" i="2"/>
  <c r="L288" i="2" s="1"/>
  <c r="M288" i="2" s="1"/>
  <c r="F288" i="2"/>
  <c r="E288" i="2"/>
  <c r="G288" i="2" s="1"/>
  <c r="H288" i="2" s="1"/>
  <c r="C288" i="2"/>
  <c r="D288" i="2" s="1"/>
  <c r="B288" i="2"/>
  <c r="A288" i="2"/>
  <c r="BA287" i="2"/>
  <c r="AZ287" i="2"/>
  <c r="AV287" i="2"/>
  <c r="AE287" i="2"/>
  <c r="AD287" i="2"/>
  <c r="AF287" i="2" s="1"/>
  <c r="Y287" i="2"/>
  <c r="X287" i="2"/>
  <c r="Z287" i="2" s="1"/>
  <c r="T287" i="2"/>
  <c r="S287" i="2"/>
  <c r="U287" i="2" s="1"/>
  <c r="K287" i="2"/>
  <c r="J287" i="2"/>
  <c r="L287" i="2" s="1"/>
  <c r="M287" i="2" s="1"/>
  <c r="F287" i="2"/>
  <c r="E287" i="2"/>
  <c r="G287" i="2" s="1"/>
  <c r="H287" i="2" s="1"/>
  <c r="C287" i="2"/>
  <c r="D287" i="2" s="1"/>
  <c r="B287" i="2"/>
  <c r="A287" i="2"/>
  <c r="BA286" i="2"/>
  <c r="AZ286" i="2"/>
  <c r="AV286" i="2"/>
  <c r="AE286" i="2"/>
  <c r="AD286" i="2"/>
  <c r="AF286" i="2" s="1"/>
  <c r="AG286" i="2" s="1"/>
  <c r="Y286" i="2"/>
  <c r="X286" i="2"/>
  <c r="Z286" i="2" s="1"/>
  <c r="T286" i="2"/>
  <c r="S286" i="2"/>
  <c r="K286" i="2"/>
  <c r="J286" i="2"/>
  <c r="L286" i="2" s="1"/>
  <c r="M286" i="2" s="1"/>
  <c r="F286" i="2"/>
  <c r="E286" i="2"/>
  <c r="G286" i="2" s="1"/>
  <c r="H286" i="2" s="1"/>
  <c r="C286" i="2"/>
  <c r="D286" i="2" s="1"/>
  <c r="B286" i="2"/>
  <c r="A286" i="2"/>
  <c r="BA285" i="2"/>
  <c r="AZ285" i="2"/>
  <c r="AV285" i="2"/>
  <c r="AE285" i="2"/>
  <c r="AD285" i="2"/>
  <c r="AF285" i="2" s="1"/>
  <c r="Y285" i="2"/>
  <c r="X285" i="2"/>
  <c r="Z285" i="2" s="1"/>
  <c r="T285" i="2"/>
  <c r="S285" i="2"/>
  <c r="U285" i="2" s="1"/>
  <c r="K285" i="2"/>
  <c r="J285" i="2"/>
  <c r="L285" i="2" s="1"/>
  <c r="M285" i="2" s="1"/>
  <c r="F285" i="2"/>
  <c r="E285" i="2"/>
  <c r="G285" i="2" s="1"/>
  <c r="H285" i="2" s="1"/>
  <c r="C285" i="2"/>
  <c r="D285" i="2" s="1"/>
  <c r="B285" i="2"/>
  <c r="A285" i="2"/>
  <c r="BA284" i="2"/>
  <c r="AZ284" i="2"/>
  <c r="AV284" i="2"/>
  <c r="AE284" i="2"/>
  <c r="AD284" i="2"/>
  <c r="AF284" i="2" s="1"/>
  <c r="AG284" i="2" s="1"/>
  <c r="Y284" i="2"/>
  <c r="X284" i="2"/>
  <c r="Z284" i="2" s="1"/>
  <c r="T284" i="2"/>
  <c r="S284" i="2"/>
  <c r="K284" i="2"/>
  <c r="J284" i="2"/>
  <c r="L284" i="2" s="1"/>
  <c r="M284" i="2" s="1"/>
  <c r="F284" i="2"/>
  <c r="E284" i="2"/>
  <c r="G284" i="2" s="1"/>
  <c r="H284" i="2" s="1"/>
  <c r="C284" i="2"/>
  <c r="D284" i="2" s="1"/>
  <c r="B284" i="2"/>
  <c r="A284" i="2"/>
  <c r="BA283" i="2"/>
  <c r="AZ283" i="2"/>
  <c r="AV283" i="2"/>
  <c r="AE283" i="2"/>
  <c r="AD283" i="2"/>
  <c r="AF283" i="2" s="1"/>
  <c r="Y283" i="2"/>
  <c r="X283" i="2"/>
  <c r="Z283" i="2" s="1"/>
  <c r="T283" i="2"/>
  <c r="S283" i="2"/>
  <c r="U283" i="2" s="1"/>
  <c r="G283" i="2"/>
  <c r="O283" i="2" s="1"/>
  <c r="F283" i="2"/>
  <c r="E283" i="2"/>
  <c r="C283" i="2"/>
  <c r="J283" i="2" s="1"/>
  <c r="B283" i="2"/>
  <c r="A283" i="2"/>
  <c r="Q283" i="2" l="1"/>
  <c r="R283" i="2" s="1"/>
  <c r="P283" i="2"/>
  <c r="K283" i="2"/>
  <c r="L283" i="2"/>
  <c r="M283" i="2" s="1"/>
  <c r="D283" i="2"/>
  <c r="H283" i="2"/>
  <c r="V283" i="2"/>
  <c r="AJ283" i="2"/>
  <c r="AG283" i="2"/>
  <c r="AN283" i="2"/>
  <c r="AL283" i="2"/>
  <c r="AM283" i="2" s="1"/>
  <c r="U284" i="2"/>
  <c r="V285" i="2"/>
  <c r="AJ285" i="2"/>
  <c r="AG285" i="2"/>
  <c r="U286" i="2"/>
  <c r="V287" i="2"/>
  <c r="AJ287" i="2"/>
  <c r="AG287" i="2"/>
  <c r="U288" i="2"/>
  <c r="V289" i="2"/>
  <c r="AJ289" i="2"/>
  <c r="AG289" i="2"/>
  <c r="AS283" i="2"/>
  <c r="AA283" i="2"/>
  <c r="AH283" i="2"/>
  <c r="O284" i="2"/>
  <c r="AA284" i="2"/>
  <c r="AH284" i="2"/>
  <c r="O285" i="2"/>
  <c r="AA285" i="2"/>
  <c r="AH285" i="2"/>
  <c r="O286" i="2"/>
  <c r="AA286" i="2"/>
  <c r="AH286" i="2"/>
  <c r="O287" i="2"/>
  <c r="AA287" i="2"/>
  <c r="AH287" i="2"/>
  <c r="O288" i="2"/>
  <c r="AA288" i="2"/>
  <c r="AH288" i="2"/>
  <c r="O289" i="2"/>
  <c r="AA289" i="2"/>
  <c r="AH289" i="2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281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280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279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278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277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276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275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274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3" i="6"/>
  <c r="BA281" i="2"/>
  <c r="AZ281" i="2"/>
  <c r="AV281" i="2"/>
  <c r="AG281" i="2"/>
  <c r="AD281" i="2"/>
  <c r="AF281" i="2" s="1"/>
  <c r="X281" i="2"/>
  <c r="Z281" i="2" s="1"/>
  <c r="V281" i="2"/>
  <c r="AK281" i="2" s="1"/>
  <c r="S281" i="2"/>
  <c r="U281" i="2" s="1"/>
  <c r="AJ281" i="2" s="1"/>
  <c r="J281" i="2"/>
  <c r="L281" i="2" s="1"/>
  <c r="M281" i="2" s="1"/>
  <c r="E281" i="2"/>
  <c r="G281" i="2" s="1"/>
  <c r="O281" i="2" s="1"/>
  <c r="D281" i="2"/>
  <c r="C281" i="2"/>
  <c r="B281" i="2"/>
  <c r="A281" i="2"/>
  <c r="BA280" i="2"/>
  <c r="AZ280" i="2"/>
  <c r="AV280" i="2"/>
  <c r="AG280" i="2"/>
  <c r="AF280" i="2"/>
  <c r="AD280" i="2"/>
  <c r="AE280" i="2" s="1"/>
  <c r="AA280" i="2"/>
  <c r="Z280" i="2"/>
  <c r="X280" i="2"/>
  <c r="Y280" i="2" s="1"/>
  <c r="S280" i="2"/>
  <c r="T280" i="2" s="1"/>
  <c r="H280" i="2"/>
  <c r="G280" i="2"/>
  <c r="O280" i="2" s="1"/>
  <c r="E280" i="2"/>
  <c r="F280" i="2" s="1"/>
  <c r="D280" i="2"/>
  <c r="C280" i="2"/>
  <c r="J280" i="2" s="1"/>
  <c r="B280" i="2"/>
  <c r="A280" i="2"/>
  <c r="BA279" i="2"/>
  <c r="AZ279" i="2"/>
  <c r="AV279" i="2"/>
  <c r="AG279" i="2"/>
  <c r="AF279" i="2"/>
  <c r="AE279" i="2"/>
  <c r="AD279" i="2"/>
  <c r="AA279" i="2"/>
  <c r="Z279" i="2"/>
  <c r="Y279" i="2"/>
  <c r="X279" i="2"/>
  <c r="V279" i="2"/>
  <c r="AK279" i="2" s="1"/>
  <c r="U279" i="2"/>
  <c r="U280" i="2" s="1"/>
  <c r="AJ280" i="2" s="1"/>
  <c r="T279" i="2"/>
  <c r="S279" i="2"/>
  <c r="M279" i="2"/>
  <c r="H279" i="2"/>
  <c r="G279" i="2"/>
  <c r="O279" i="2" s="1"/>
  <c r="Q279" i="2" s="1"/>
  <c r="R279" i="2" s="1"/>
  <c r="F279" i="2"/>
  <c r="E279" i="2"/>
  <c r="D279" i="2"/>
  <c r="C279" i="2"/>
  <c r="J279" i="2" s="1"/>
  <c r="L279" i="2" s="1"/>
  <c r="B279" i="2"/>
  <c r="A279" i="2"/>
  <c r="BA278" i="2"/>
  <c r="AZ278" i="2"/>
  <c r="AV278" i="2"/>
  <c r="AG278" i="2"/>
  <c r="AF278" i="2"/>
  <c r="AL278" i="2" s="1"/>
  <c r="AE278" i="2"/>
  <c r="AD278" i="2"/>
  <c r="AA278" i="2"/>
  <c r="Z278" i="2"/>
  <c r="Y278" i="2"/>
  <c r="X278" i="2"/>
  <c r="T278" i="2"/>
  <c r="S278" i="2"/>
  <c r="M278" i="2"/>
  <c r="H278" i="2"/>
  <c r="G278" i="2"/>
  <c r="O278" i="2" s="1"/>
  <c r="Q278" i="2" s="1"/>
  <c r="AS278" i="2" s="1"/>
  <c r="F278" i="2"/>
  <c r="E278" i="2"/>
  <c r="D278" i="2"/>
  <c r="C278" i="2"/>
  <c r="J278" i="2" s="1"/>
  <c r="L278" i="2" s="1"/>
  <c r="B278" i="2"/>
  <c r="A278" i="2"/>
  <c r="BA277" i="2"/>
  <c r="AZ277" i="2"/>
  <c r="AV277" i="2"/>
  <c r="AG277" i="2"/>
  <c r="AF277" i="2"/>
  <c r="AN277" i="2" s="1"/>
  <c r="AO277" i="2" s="1"/>
  <c r="AE277" i="2"/>
  <c r="AD277" i="2"/>
  <c r="AA277" i="2"/>
  <c r="Z277" i="2"/>
  <c r="Y277" i="2"/>
  <c r="X277" i="2"/>
  <c r="V277" i="2"/>
  <c r="AK277" i="2" s="1"/>
  <c r="U277" i="2"/>
  <c r="U278" i="2" s="1"/>
  <c r="AJ278" i="2" s="1"/>
  <c r="T277" i="2"/>
  <c r="S277" i="2"/>
  <c r="R277" i="2"/>
  <c r="P277" i="2"/>
  <c r="H277" i="2"/>
  <c r="F277" i="2"/>
  <c r="E277" i="2"/>
  <c r="G277" i="2" s="1"/>
  <c r="O277" i="2" s="1"/>
  <c r="Q277" i="2" s="1"/>
  <c r="AS277" i="2" s="1"/>
  <c r="AT277" i="2" s="1"/>
  <c r="D277" i="2"/>
  <c r="C277" i="2"/>
  <c r="J277" i="2" s="1"/>
  <c r="L277" i="2" s="1"/>
  <c r="M277" i="2" s="1"/>
  <c r="B277" i="2"/>
  <c r="A277" i="2"/>
  <c r="BA276" i="2"/>
  <c r="AZ276" i="2"/>
  <c r="AV276" i="2"/>
  <c r="AG276" i="2"/>
  <c r="AE276" i="2"/>
  <c r="AD276" i="2"/>
  <c r="AF276" i="2" s="1"/>
  <c r="Y276" i="2"/>
  <c r="X276" i="2"/>
  <c r="Z276" i="2" s="1"/>
  <c r="AS276" i="2" s="1"/>
  <c r="T276" i="2"/>
  <c r="S276" i="2"/>
  <c r="U276" i="2" s="1"/>
  <c r="AJ276" i="2" s="1"/>
  <c r="R276" i="2"/>
  <c r="K276" i="2"/>
  <c r="J276" i="2"/>
  <c r="L276" i="2" s="1"/>
  <c r="M276" i="2" s="1"/>
  <c r="F276" i="2"/>
  <c r="E276" i="2"/>
  <c r="G276" i="2" s="1"/>
  <c r="O276" i="2" s="1"/>
  <c r="Q276" i="2" s="1"/>
  <c r="D276" i="2"/>
  <c r="C276" i="2"/>
  <c r="B276" i="2"/>
  <c r="A276" i="2"/>
  <c r="BA275" i="2"/>
  <c r="AZ275" i="2"/>
  <c r="AV275" i="2"/>
  <c r="AS275" i="2"/>
  <c r="AE275" i="2"/>
  <c r="AD275" i="2"/>
  <c r="AF275" i="2" s="1"/>
  <c r="AA275" i="2"/>
  <c r="Y275" i="2"/>
  <c r="X275" i="2"/>
  <c r="Z275" i="2" s="1"/>
  <c r="V275" i="2"/>
  <c r="AK275" i="2" s="1"/>
  <c r="T275" i="2"/>
  <c r="S275" i="2"/>
  <c r="U275" i="2" s="1"/>
  <c r="AJ275" i="2" s="1"/>
  <c r="R275" i="2"/>
  <c r="P275" i="2"/>
  <c r="M275" i="2"/>
  <c r="K275" i="2"/>
  <c r="J275" i="2"/>
  <c r="L275" i="2" s="1"/>
  <c r="H275" i="2"/>
  <c r="F275" i="2"/>
  <c r="E275" i="2"/>
  <c r="G275" i="2" s="1"/>
  <c r="O275" i="2" s="1"/>
  <c r="Q275" i="2" s="1"/>
  <c r="D275" i="2"/>
  <c r="C275" i="2"/>
  <c r="B275" i="2"/>
  <c r="A275" i="2"/>
  <c r="BA274" i="2"/>
  <c r="AZ274" i="2"/>
  <c r="AV274" i="2"/>
  <c r="AG274" i="2"/>
  <c r="AE274" i="2"/>
  <c r="AD274" i="2"/>
  <c r="AF274" i="2" s="1"/>
  <c r="Y274" i="2"/>
  <c r="X274" i="2"/>
  <c r="Z274" i="2" s="1"/>
  <c r="AS274" i="2" s="1"/>
  <c r="T274" i="2"/>
  <c r="S274" i="2"/>
  <c r="U274" i="2" s="1"/>
  <c r="AJ274" i="2" s="1"/>
  <c r="R274" i="2"/>
  <c r="K274" i="2"/>
  <c r="J274" i="2"/>
  <c r="L274" i="2" s="1"/>
  <c r="M274" i="2" s="1"/>
  <c r="F274" i="2"/>
  <c r="E274" i="2"/>
  <c r="G274" i="2" s="1"/>
  <c r="O274" i="2" s="1"/>
  <c r="Q274" i="2" s="1"/>
  <c r="D274" i="2"/>
  <c r="C274" i="2"/>
  <c r="B274" i="2"/>
  <c r="A274" i="2"/>
  <c r="BA273" i="2"/>
  <c r="AZ273" i="2"/>
  <c r="AV273" i="2"/>
  <c r="AS273" i="2"/>
  <c r="AE273" i="2"/>
  <c r="AD273" i="2"/>
  <c r="AF273" i="2" s="1"/>
  <c r="AA273" i="2"/>
  <c r="Y273" i="2"/>
  <c r="X273" i="2"/>
  <c r="Z273" i="2" s="1"/>
  <c r="V273" i="2"/>
  <c r="AK273" i="2" s="1"/>
  <c r="T273" i="2"/>
  <c r="S273" i="2"/>
  <c r="U273" i="2" s="1"/>
  <c r="AJ273" i="2" s="1"/>
  <c r="R273" i="2"/>
  <c r="P273" i="2"/>
  <c r="M273" i="2"/>
  <c r="K273" i="2"/>
  <c r="J273" i="2"/>
  <c r="L273" i="2" s="1"/>
  <c r="H273" i="2"/>
  <c r="F273" i="2"/>
  <c r="E273" i="2"/>
  <c r="G273" i="2" s="1"/>
  <c r="O273" i="2" s="1"/>
  <c r="Q273" i="2" s="1"/>
  <c r="D273" i="2"/>
  <c r="C273" i="2"/>
  <c r="B273" i="2"/>
  <c r="A273" i="2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271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270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269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268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267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266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265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264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263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262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261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260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259" i="6"/>
  <c r="BA271" i="2"/>
  <c r="AZ271" i="2"/>
  <c r="AV271" i="2"/>
  <c r="AF271" i="2"/>
  <c r="AG271" i="2" s="1"/>
  <c r="AD271" i="2"/>
  <c r="AE271" i="2" s="1"/>
  <c r="Z271" i="2"/>
  <c r="X271" i="2"/>
  <c r="Y271" i="2" s="1"/>
  <c r="U271" i="2"/>
  <c r="S271" i="2"/>
  <c r="T271" i="2" s="1"/>
  <c r="G271" i="2"/>
  <c r="H271" i="2" s="1"/>
  <c r="E271" i="2"/>
  <c r="F271" i="2" s="1"/>
  <c r="C271" i="2"/>
  <c r="D271" i="2" s="1"/>
  <c r="B271" i="2"/>
  <c r="A271" i="2"/>
  <c r="BA270" i="2"/>
  <c r="AZ270" i="2"/>
  <c r="AV270" i="2"/>
  <c r="AF270" i="2"/>
  <c r="AG270" i="2" s="1"/>
  <c r="AD270" i="2"/>
  <c r="AE270" i="2" s="1"/>
  <c r="Z270" i="2"/>
  <c r="X270" i="2"/>
  <c r="Y270" i="2" s="1"/>
  <c r="U270" i="2"/>
  <c r="S270" i="2"/>
  <c r="T270" i="2" s="1"/>
  <c r="G270" i="2"/>
  <c r="H270" i="2" s="1"/>
  <c r="E270" i="2"/>
  <c r="F270" i="2" s="1"/>
  <c r="C270" i="2"/>
  <c r="D270" i="2" s="1"/>
  <c r="B270" i="2"/>
  <c r="A270" i="2"/>
  <c r="BA269" i="2"/>
  <c r="AZ269" i="2"/>
  <c r="AV269" i="2"/>
  <c r="AD269" i="2"/>
  <c r="X269" i="2"/>
  <c r="S269" i="2"/>
  <c r="J269" i="2"/>
  <c r="E269" i="2"/>
  <c r="C269" i="2"/>
  <c r="D269" i="2" s="1"/>
  <c r="B269" i="2"/>
  <c r="A269" i="2"/>
  <c r="BA268" i="2"/>
  <c r="AZ268" i="2"/>
  <c r="AV268" i="2"/>
  <c r="AD268" i="2"/>
  <c r="X268" i="2"/>
  <c r="S268" i="2"/>
  <c r="J268" i="2"/>
  <c r="E268" i="2"/>
  <c r="C268" i="2"/>
  <c r="D268" i="2" s="1"/>
  <c r="B268" i="2"/>
  <c r="A268" i="2"/>
  <c r="BA267" i="2"/>
  <c r="AZ267" i="2"/>
  <c r="AV267" i="2"/>
  <c r="AD267" i="2"/>
  <c r="X267" i="2"/>
  <c r="S267" i="2"/>
  <c r="J267" i="2"/>
  <c r="E267" i="2"/>
  <c r="C267" i="2"/>
  <c r="D267" i="2" s="1"/>
  <c r="B267" i="2"/>
  <c r="A267" i="2"/>
  <c r="BA266" i="2"/>
  <c r="AZ266" i="2"/>
  <c r="AV266" i="2"/>
  <c r="AD266" i="2"/>
  <c r="X266" i="2"/>
  <c r="S266" i="2"/>
  <c r="J266" i="2"/>
  <c r="E266" i="2"/>
  <c r="C266" i="2"/>
  <c r="D266" i="2" s="1"/>
  <c r="B266" i="2"/>
  <c r="A266" i="2"/>
  <c r="BA265" i="2"/>
  <c r="AZ265" i="2"/>
  <c r="AV265" i="2"/>
  <c r="AD265" i="2"/>
  <c r="X265" i="2"/>
  <c r="S265" i="2"/>
  <c r="J265" i="2"/>
  <c r="E265" i="2"/>
  <c r="C265" i="2"/>
  <c r="D265" i="2" s="1"/>
  <c r="B265" i="2"/>
  <c r="A265" i="2"/>
  <c r="BA264" i="2"/>
  <c r="AZ264" i="2"/>
  <c r="AV264" i="2"/>
  <c r="AD264" i="2"/>
  <c r="X264" i="2"/>
  <c r="S264" i="2"/>
  <c r="J264" i="2"/>
  <c r="E264" i="2"/>
  <c r="D264" i="2"/>
  <c r="C264" i="2"/>
  <c r="B264" i="2"/>
  <c r="A264" i="2"/>
  <c r="BA263" i="2"/>
  <c r="AZ263" i="2"/>
  <c r="AV263" i="2"/>
  <c r="AD263" i="2"/>
  <c r="X263" i="2"/>
  <c r="S263" i="2"/>
  <c r="J263" i="2"/>
  <c r="E263" i="2"/>
  <c r="G263" i="2" s="1"/>
  <c r="H263" i="2" s="1"/>
  <c r="D263" i="2"/>
  <c r="C263" i="2"/>
  <c r="B263" i="2"/>
  <c r="A263" i="2"/>
  <c r="BA262" i="2"/>
  <c r="AZ262" i="2"/>
  <c r="AV262" i="2"/>
  <c r="AD262" i="2"/>
  <c r="AF262" i="2" s="1"/>
  <c r="X262" i="2"/>
  <c r="Z262" i="2" s="1"/>
  <c r="S262" i="2"/>
  <c r="E262" i="2"/>
  <c r="G262" i="2" s="1"/>
  <c r="D262" i="2"/>
  <c r="C262" i="2"/>
  <c r="J262" i="2" s="1"/>
  <c r="B262" i="2"/>
  <c r="A262" i="2"/>
  <c r="BA261" i="2"/>
  <c r="AZ261" i="2"/>
  <c r="AV261" i="2"/>
  <c r="AD261" i="2"/>
  <c r="AF261" i="2" s="1"/>
  <c r="X261" i="2"/>
  <c r="Z261" i="2" s="1"/>
  <c r="S261" i="2"/>
  <c r="U261" i="2" s="1"/>
  <c r="E261" i="2"/>
  <c r="G261" i="2" s="1"/>
  <c r="D261" i="2"/>
  <c r="C261" i="2"/>
  <c r="J261" i="2" s="1"/>
  <c r="B261" i="2"/>
  <c r="A261" i="2"/>
  <c r="BA260" i="2"/>
  <c r="AZ260" i="2"/>
  <c r="AV260" i="2"/>
  <c r="AD260" i="2"/>
  <c r="AF260" i="2" s="1"/>
  <c r="X260" i="2"/>
  <c r="Z260" i="2" s="1"/>
  <c r="S260" i="2"/>
  <c r="H260" i="2"/>
  <c r="G260" i="2"/>
  <c r="O260" i="2" s="1"/>
  <c r="E260" i="2"/>
  <c r="F260" i="2" s="1"/>
  <c r="D260" i="2"/>
  <c r="C260" i="2"/>
  <c r="J260" i="2" s="1"/>
  <c r="B260" i="2"/>
  <c r="A260" i="2"/>
  <c r="BA259" i="2"/>
  <c r="AZ259" i="2"/>
  <c r="AV259" i="2"/>
  <c r="AK259" i="2"/>
  <c r="AG259" i="2"/>
  <c r="AF259" i="2"/>
  <c r="AD259" i="2"/>
  <c r="AE259" i="2" s="1"/>
  <c r="AA259" i="2"/>
  <c r="Z259" i="2"/>
  <c r="X259" i="2"/>
  <c r="Y259" i="2" s="1"/>
  <c r="V259" i="2"/>
  <c r="U259" i="2"/>
  <c r="AJ259" i="2" s="1"/>
  <c r="S259" i="2"/>
  <c r="T259" i="2" s="1"/>
  <c r="H259" i="2"/>
  <c r="G259" i="2"/>
  <c r="O259" i="2" s="1"/>
  <c r="E259" i="2"/>
  <c r="F259" i="2" s="1"/>
  <c r="D259" i="2"/>
  <c r="C259" i="2"/>
  <c r="J259" i="2" s="1"/>
  <c r="B259" i="2"/>
  <c r="A259" i="2"/>
  <c r="AW277" i="2"/>
  <c r="AP277" i="2"/>
  <c r="AQ277" i="2"/>
  <c r="AX277" i="2"/>
  <c r="AW283" i="2"/>
  <c r="AP283" i="2"/>
  <c r="BD283" i="2" l="1"/>
  <c r="BB283" i="2"/>
  <c r="Q289" i="2"/>
  <c r="P289" i="2"/>
  <c r="Q288" i="2"/>
  <c r="P288" i="2"/>
  <c r="Q287" i="2"/>
  <c r="P287" i="2"/>
  <c r="Q286" i="2"/>
  <c r="P286" i="2"/>
  <c r="Q285" i="2"/>
  <c r="P285" i="2"/>
  <c r="Q284" i="2"/>
  <c r="P284" i="2"/>
  <c r="AK289" i="2"/>
  <c r="AK287" i="2"/>
  <c r="AK285" i="2"/>
  <c r="AK283" i="2"/>
  <c r="AI289" i="2"/>
  <c r="AI288" i="2"/>
  <c r="AI287" i="2"/>
  <c r="AI286" i="2"/>
  <c r="AI285" i="2"/>
  <c r="AI284" i="2"/>
  <c r="AI283" i="2"/>
  <c r="AO283" i="2"/>
  <c r="AT283" i="2"/>
  <c r="AY283" i="2" s="1"/>
  <c r="V288" i="2"/>
  <c r="AJ288" i="2"/>
  <c r="V286" i="2"/>
  <c r="AJ286" i="2"/>
  <c r="V284" i="2"/>
  <c r="AJ284" i="2"/>
  <c r="AR277" i="2"/>
  <c r="BC277" i="2"/>
  <c r="BD277" i="2"/>
  <c r="BB277" i="2"/>
  <c r="AS281" i="2"/>
  <c r="AN273" i="2"/>
  <c r="AL273" i="2"/>
  <c r="AH273" i="2"/>
  <c r="AT273" i="2"/>
  <c r="AN275" i="2"/>
  <c r="AL275" i="2"/>
  <c r="AH275" i="2"/>
  <c r="AT275" i="2"/>
  <c r="P278" i="2"/>
  <c r="AT278" i="2" s="1"/>
  <c r="V278" i="2"/>
  <c r="P279" i="2"/>
  <c r="AN279" i="2"/>
  <c r="AS279" i="2"/>
  <c r="Q280" i="2"/>
  <c r="P280" i="2"/>
  <c r="AA274" i="2"/>
  <c r="AA276" i="2"/>
  <c r="K277" i="2"/>
  <c r="R278" i="2"/>
  <c r="AM278" i="2" s="1"/>
  <c r="L280" i="2"/>
  <c r="M280" i="2" s="1"/>
  <c r="K280" i="2"/>
  <c r="V280" i="2"/>
  <c r="Q281" i="2"/>
  <c r="R281" i="2" s="1"/>
  <c r="P281" i="2"/>
  <c r="AA281" i="2"/>
  <c r="AG273" i="2"/>
  <c r="H274" i="2"/>
  <c r="P274" i="2"/>
  <c r="AT274" i="2" s="1"/>
  <c r="V274" i="2"/>
  <c r="AL274" i="2"/>
  <c r="AH274" i="2"/>
  <c r="AG275" i="2"/>
  <c r="H276" i="2"/>
  <c r="P276" i="2"/>
  <c r="AT276" i="2" s="1"/>
  <c r="V276" i="2"/>
  <c r="AL276" i="2"/>
  <c r="AH276" i="2"/>
  <c r="AI276" i="2" s="1"/>
  <c r="K278" i="2"/>
  <c r="K279" i="2"/>
  <c r="AL280" i="2"/>
  <c r="H281" i="2"/>
  <c r="AN281" i="2"/>
  <c r="AL281" i="2"/>
  <c r="AM281" i="2" s="1"/>
  <c r="AH281" i="2"/>
  <c r="AI281" i="2" s="1"/>
  <c r="AH277" i="2"/>
  <c r="AI277" i="2" s="1"/>
  <c r="AL277" i="2"/>
  <c r="AM277" i="2" s="1"/>
  <c r="AH278" i="2"/>
  <c r="AI278" i="2" s="1"/>
  <c r="AH279" i="2"/>
  <c r="AI279" i="2" s="1"/>
  <c r="AL279" i="2"/>
  <c r="AM279" i="2" s="1"/>
  <c r="AH280" i="2"/>
  <c r="AI280" i="2" s="1"/>
  <c r="F281" i="2"/>
  <c r="K281" i="2"/>
  <c r="T281" i="2"/>
  <c r="Y281" i="2"/>
  <c r="AE281" i="2"/>
  <c r="AJ277" i="2"/>
  <c r="AY277" i="2" s="1"/>
  <c r="AJ279" i="2"/>
  <c r="J270" i="2"/>
  <c r="O270" i="2"/>
  <c r="AH270" i="2"/>
  <c r="J271" i="2"/>
  <c r="O271" i="2"/>
  <c r="AH271" i="2"/>
  <c r="AJ270" i="2"/>
  <c r="AJ271" i="2"/>
  <c r="V270" i="2"/>
  <c r="AA270" i="2"/>
  <c r="V271" i="2"/>
  <c r="AA271" i="2"/>
  <c r="Q259" i="2"/>
  <c r="P259" i="2"/>
  <c r="L260" i="2"/>
  <c r="M260" i="2" s="1"/>
  <c r="K260" i="2"/>
  <c r="AA260" i="2"/>
  <c r="AS260" i="2"/>
  <c r="AG261" i="2"/>
  <c r="AH261" i="2"/>
  <c r="H262" i="2"/>
  <c r="O262" i="2"/>
  <c r="L259" i="2"/>
  <c r="M259" i="2" s="1"/>
  <c r="K259" i="2"/>
  <c r="AH260" i="2"/>
  <c r="AI260" i="2" s="1"/>
  <c r="AG260" i="2"/>
  <c r="H261" i="2"/>
  <c r="O261" i="2"/>
  <c r="AJ261" i="2"/>
  <c r="V261" i="2"/>
  <c r="L262" i="2"/>
  <c r="M262" i="2" s="1"/>
  <c r="K262" i="2"/>
  <c r="AA262" i="2"/>
  <c r="AN259" i="2"/>
  <c r="Q260" i="2"/>
  <c r="R260" i="2" s="1"/>
  <c r="P260" i="2"/>
  <c r="U260" i="2"/>
  <c r="L261" i="2"/>
  <c r="M261" i="2" s="1"/>
  <c r="K261" i="2"/>
  <c r="AA261" i="2"/>
  <c r="AH262" i="2"/>
  <c r="AG262" i="2"/>
  <c r="L263" i="2"/>
  <c r="M263" i="2" s="1"/>
  <c r="K263" i="2"/>
  <c r="L264" i="2"/>
  <c r="M264" i="2" s="1"/>
  <c r="K264" i="2"/>
  <c r="U265" i="2"/>
  <c r="T265" i="2"/>
  <c r="AF268" i="2"/>
  <c r="AE268" i="2"/>
  <c r="AF263" i="2"/>
  <c r="AE263" i="2"/>
  <c r="G265" i="2"/>
  <c r="F265" i="2"/>
  <c r="Z265" i="2"/>
  <c r="Y265" i="2"/>
  <c r="G267" i="2"/>
  <c r="F267" i="2"/>
  <c r="Z267" i="2"/>
  <c r="Y267" i="2"/>
  <c r="G269" i="2"/>
  <c r="F269" i="2"/>
  <c r="Z269" i="2"/>
  <c r="Y269" i="2"/>
  <c r="Z263" i="2"/>
  <c r="Y263" i="2"/>
  <c r="AF266" i="2"/>
  <c r="AE266" i="2"/>
  <c r="U267" i="2"/>
  <c r="T267" i="2"/>
  <c r="L268" i="2"/>
  <c r="M268" i="2" s="1"/>
  <c r="K268" i="2"/>
  <c r="AH259" i="2"/>
  <c r="AI259" i="2" s="1"/>
  <c r="AL259" i="2"/>
  <c r="T260" i="2"/>
  <c r="Y260" i="2"/>
  <c r="AE260" i="2"/>
  <c r="F261" i="2"/>
  <c r="T261" i="2"/>
  <c r="Y261" i="2"/>
  <c r="AE261" i="2"/>
  <c r="F262" i="2"/>
  <c r="T262" i="2"/>
  <c r="Y262" i="2"/>
  <c r="AE262" i="2"/>
  <c r="F263" i="2"/>
  <c r="O263" i="2"/>
  <c r="T264" i="2"/>
  <c r="L265" i="2"/>
  <c r="M265" i="2" s="1"/>
  <c r="K265" i="2"/>
  <c r="AF265" i="2"/>
  <c r="AE265" i="2"/>
  <c r="U266" i="2"/>
  <c r="T266" i="2"/>
  <c r="L267" i="2"/>
  <c r="M267" i="2" s="1"/>
  <c r="K267" i="2"/>
  <c r="AF267" i="2"/>
  <c r="AE267" i="2"/>
  <c r="U268" i="2"/>
  <c r="T268" i="2"/>
  <c r="L269" i="2"/>
  <c r="M269" i="2" s="1"/>
  <c r="K269" i="2"/>
  <c r="AF269" i="2"/>
  <c r="AE269" i="2"/>
  <c r="AF264" i="2"/>
  <c r="AE264" i="2"/>
  <c r="L266" i="2"/>
  <c r="M266" i="2" s="1"/>
  <c r="K266" i="2"/>
  <c r="U269" i="2"/>
  <c r="T269" i="2"/>
  <c r="U263" i="2"/>
  <c r="T263" i="2"/>
  <c r="G264" i="2"/>
  <c r="F264" i="2"/>
  <c r="Z264" i="2"/>
  <c r="Y264" i="2"/>
  <c r="G266" i="2"/>
  <c r="F266" i="2"/>
  <c r="Z266" i="2"/>
  <c r="Y266" i="2"/>
  <c r="G268" i="2"/>
  <c r="F268" i="2"/>
  <c r="Z268" i="2"/>
  <c r="Y268" i="2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257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256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255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254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253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252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251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250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249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248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247" i="6"/>
  <c r="BA257" i="2"/>
  <c r="AZ257" i="2"/>
  <c r="AV257" i="2"/>
  <c r="AD257" i="2"/>
  <c r="AF257" i="2" s="1"/>
  <c r="X257" i="2"/>
  <c r="Z257" i="2" s="1"/>
  <c r="S257" i="2"/>
  <c r="U257" i="2" s="1"/>
  <c r="J257" i="2"/>
  <c r="L257" i="2" s="1"/>
  <c r="M257" i="2" s="1"/>
  <c r="E257" i="2"/>
  <c r="G257" i="2" s="1"/>
  <c r="C257" i="2"/>
  <c r="D257" i="2" s="1"/>
  <c r="B257" i="2"/>
  <c r="A257" i="2"/>
  <c r="BA256" i="2"/>
  <c r="AZ256" i="2"/>
  <c r="AV256" i="2"/>
  <c r="AD256" i="2"/>
  <c r="AF256" i="2" s="1"/>
  <c r="X256" i="2"/>
  <c r="Z256" i="2" s="1"/>
  <c r="S256" i="2"/>
  <c r="J256" i="2"/>
  <c r="L256" i="2" s="1"/>
  <c r="M256" i="2" s="1"/>
  <c r="E256" i="2"/>
  <c r="G256" i="2" s="1"/>
  <c r="C256" i="2"/>
  <c r="D256" i="2" s="1"/>
  <c r="B256" i="2"/>
  <c r="A256" i="2"/>
  <c r="BA255" i="2"/>
  <c r="AZ255" i="2"/>
  <c r="AV255" i="2"/>
  <c r="AD255" i="2"/>
  <c r="X255" i="2"/>
  <c r="Z255" i="2" s="1"/>
  <c r="U255" i="2"/>
  <c r="S255" i="2"/>
  <c r="T255" i="2" s="1"/>
  <c r="J255" i="2"/>
  <c r="E255" i="2"/>
  <c r="G255" i="2" s="1"/>
  <c r="C255" i="2"/>
  <c r="D255" i="2" s="1"/>
  <c r="B255" i="2"/>
  <c r="A255" i="2"/>
  <c r="BA254" i="2"/>
  <c r="AZ254" i="2"/>
  <c r="AV254" i="2"/>
  <c r="AH254" i="2"/>
  <c r="AD254" i="2"/>
  <c r="AF254" i="2" s="1"/>
  <c r="Z254" i="2"/>
  <c r="X254" i="2"/>
  <c r="Y254" i="2" s="1"/>
  <c r="T254" i="2"/>
  <c r="S254" i="2"/>
  <c r="G254" i="2"/>
  <c r="H254" i="2" s="1"/>
  <c r="E254" i="2"/>
  <c r="F254" i="2" s="1"/>
  <c r="C254" i="2"/>
  <c r="D254" i="2" s="1"/>
  <c r="B254" i="2"/>
  <c r="A254" i="2"/>
  <c r="BA253" i="2"/>
  <c r="AZ253" i="2"/>
  <c r="AV253" i="2"/>
  <c r="AF253" i="2"/>
  <c r="AD253" i="2"/>
  <c r="AE253" i="2" s="1"/>
  <c r="Z253" i="2"/>
  <c r="Y253" i="2"/>
  <c r="X253" i="2"/>
  <c r="S253" i="2"/>
  <c r="G253" i="2"/>
  <c r="H253" i="2" s="1"/>
  <c r="F253" i="2"/>
  <c r="E253" i="2"/>
  <c r="C253" i="2"/>
  <c r="D253" i="2" s="1"/>
  <c r="B253" i="2"/>
  <c r="A253" i="2"/>
  <c r="BA252" i="2"/>
  <c r="AZ252" i="2"/>
  <c r="AV252" i="2"/>
  <c r="AF252" i="2"/>
  <c r="AG252" i="2" s="1"/>
  <c r="AE252" i="2"/>
  <c r="AD252" i="2"/>
  <c r="X252" i="2"/>
  <c r="S252" i="2"/>
  <c r="E252" i="2"/>
  <c r="C252" i="2"/>
  <c r="D252" i="2" s="1"/>
  <c r="B252" i="2"/>
  <c r="A252" i="2"/>
  <c r="BA251" i="2"/>
  <c r="AZ251" i="2"/>
  <c r="AV251" i="2"/>
  <c r="AD251" i="2"/>
  <c r="X251" i="2"/>
  <c r="Z251" i="2" s="1"/>
  <c r="U251" i="2"/>
  <c r="S251" i="2"/>
  <c r="T251" i="2" s="1"/>
  <c r="J251" i="2"/>
  <c r="E251" i="2"/>
  <c r="G251" i="2" s="1"/>
  <c r="C251" i="2"/>
  <c r="D251" i="2" s="1"/>
  <c r="B251" i="2"/>
  <c r="A251" i="2"/>
  <c r="BA250" i="2"/>
  <c r="AZ250" i="2"/>
  <c r="AV250" i="2"/>
  <c r="AH250" i="2"/>
  <c r="AD250" i="2"/>
  <c r="AF250" i="2" s="1"/>
  <c r="Z250" i="2"/>
  <c r="X250" i="2"/>
  <c r="Y250" i="2" s="1"/>
  <c r="T250" i="2"/>
  <c r="S250" i="2"/>
  <c r="G250" i="2"/>
  <c r="H250" i="2" s="1"/>
  <c r="E250" i="2"/>
  <c r="F250" i="2" s="1"/>
  <c r="C250" i="2"/>
  <c r="D250" i="2" s="1"/>
  <c r="B250" i="2"/>
  <c r="A250" i="2"/>
  <c r="BA249" i="2"/>
  <c r="AZ249" i="2"/>
  <c r="AV249" i="2"/>
  <c r="AF249" i="2"/>
  <c r="AD249" i="2"/>
  <c r="AE249" i="2" s="1"/>
  <c r="Z249" i="2"/>
  <c r="Y249" i="2"/>
  <c r="X249" i="2"/>
  <c r="S249" i="2"/>
  <c r="J249" i="2"/>
  <c r="E249" i="2"/>
  <c r="C249" i="2"/>
  <c r="D249" i="2" s="1"/>
  <c r="B249" i="2"/>
  <c r="A249" i="2"/>
  <c r="BA248" i="2"/>
  <c r="AZ248" i="2"/>
  <c r="AV248" i="2"/>
  <c r="AD248" i="2"/>
  <c r="X248" i="2"/>
  <c r="S248" i="2"/>
  <c r="J248" i="2"/>
  <c r="E248" i="2"/>
  <c r="C248" i="2"/>
  <c r="D248" i="2" s="1"/>
  <c r="B248" i="2"/>
  <c r="A248" i="2"/>
  <c r="BA247" i="2"/>
  <c r="AZ247" i="2"/>
  <c r="AV247" i="2"/>
  <c r="AD247" i="2"/>
  <c r="X247" i="2"/>
  <c r="S247" i="2"/>
  <c r="J247" i="2"/>
  <c r="L247" i="2" s="1"/>
  <c r="M247" i="2" s="1"/>
  <c r="E247" i="2"/>
  <c r="G247" i="2" s="1"/>
  <c r="H247" i="2" s="1"/>
  <c r="C247" i="2"/>
  <c r="D247" i="2" s="1"/>
  <c r="B247" i="2"/>
  <c r="A247" i="2"/>
  <c r="AP273" i="2"/>
  <c r="AW273" i="2"/>
  <c r="AP275" i="2"/>
  <c r="AW275" i="2"/>
  <c r="AW279" i="2"/>
  <c r="AW281" i="2"/>
  <c r="AP281" i="2"/>
  <c r="AP279" i="2"/>
  <c r="AP259" i="2"/>
  <c r="AX283" i="2"/>
  <c r="AQ283" i="2"/>
  <c r="AR283" i="2" l="1"/>
  <c r="BC283" i="2"/>
  <c r="BF283" i="2"/>
  <c r="BE283" i="2"/>
  <c r="AK288" i="2"/>
  <c r="R284" i="2"/>
  <c r="AS284" i="2"/>
  <c r="AL284" i="2"/>
  <c r="R286" i="2"/>
  <c r="AS286" i="2"/>
  <c r="AL286" i="2"/>
  <c r="R288" i="2"/>
  <c r="AS288" i="2"/>
  <c r="AL288" i="2"/>
  <c r="AK286" i="2"/>
  <c r="AK284" i="2"/>
  <c r="R285" i="2"/>
  <c r="AS285" i="2"/>
  <c r="AN285" i="2"/>
  <c r="AL285" i="2"/>
  <c r="R287" i="2"/>
  <c r="AS287" i="2"/>
  <c r="AN287" i="2"/>
  <c r="AL287" i="2"/>
  <c r="R289" i="2"/>
  <c r="AS289" i="2"/>
  <c r="AN289" i="2"/>
  <c r="AL289" i="2"/>
  <c r="BD281" i="2"/>
  <c r="BB281" i="2"/>
  <c r="BD279" i="2"/>
  <c r="BB279" i="2"/>
  <c r="BD275" i="2"/>
  <c r="BB275" i="2"/>
  <c r="BD273" i="2"/>
  <c r="BB273" i="2"/>
  <c r="BE277" i="2"/>
  <c r="BF277" i="2"/>
  <c r="AN280" i="2"/>
  <c r="AN276" i="2"/>
  <c r="AM276" i="2"/>
  <c r="AO279" i="2"/>
  <c r="AK276" i="2"/>
  <c r="AI274" i="2"/>
  <c r="AI275" i="2"/>
  <c r="AI273" i="2"/>
  <c r="AO281" i="2"/>
  <c r="AN274" i="2"/>
  <c r="AM274" i="2"/>
  <c r="AK280" i="2"/>
  <c r="R280" i="2"/>
  <c r="AM280" i="2" s="1"/>
  <c r="AS280" i="2"/>
  <c r="AK278" i="2"/>
  <c r="AM275" i="2"/>
  <c r="AM273" i="2"/>
  <c r="AN278" i="2"/>
  <c r="AT281" i="2"/>
  <c r="AY281" i="2" s="1"/>
  <c r="AK274" i="2"/>
  <c r="AT279" i="2"/>
  <c r="AY279" i="2" s="1"/>
  <c r="AO275" i="2"/>
  <c r="AY275" i="2" s="1"/>
  <c r="AO273" i="2"/>
  <c r="Q271" i="2"/>
  <c r="P271" i="2"/>
  <c r="AK270" i="2"/>
  <c r="AI271" i="2"/>
  <c r="AI270" i="2"/>
  <c r="AK271" i="2"/>
  <c r="P270" i="2"/>
  <c r="Q270" i="2"/>
  <c r="L271" i="2"/>
  <c r="M271" i="2" s="1"/>
  <c r="K271" i="2"/>
  <c r="L270" i="2"/>
  <c r="M270" i="2" s="1"/>
  <c r="K270" i="2"/>
  <c r="AA268" i="2"/>
  <c r="V263" i="2"/>
  <c r="AJ263" i="2"/>
  <c r="V268" i="2"/>
  <c r="AJ268" i="2"/>
  <c r="U264" i="2"/>
  <c r="AO259" i="2"/>
  <c r="Q263" i="2"/>
  <c r="R263" i="2" s="1"/>
  <c r="P263" i="2"/>
  <c r="AG266" i="2"/>
  <c r="AH266" i="2"/>
  <c r="AA269" i="2"/>
  <c r="AA267" i="2"/>
  <c r="AA265" i="2"/>
  <c r="AG263" i="2"/>
  <c r="AN263" i="2"/>
  <c r="AL263" i="2"/>
  <c r="AH263" i="2"/>
  <c r="V265" i="2"/>
  <c r="AJ265" i="2"/>
  <c r="AJ260" i="2"/>
  <c r="V260" i="2"/>
  <c r="AK261" i="2"/>
  <c r="Q261" i="2"/>
  <c r="P261" i="2"/>
  <c r="AL260" i="2"/>
  <c r="AA264" i="2"/>
  <c r="Q262" i="2"/>
  <c r="P262" i="2"/>
  <c r="H268" i="2"/>
  <c r="O268" i="2"/>
  <c r="H266" i="2"/>
  <c r="O266" i="2"/>
  <c r="H264" i="2"/>
  <c r="O264" i="2"/>
  <c r="V269" i="2"/>
  <c r="AJ269" i="2"/>
  <c r="AG264" i="2"/>
  <c r="AH264" i="2"/>
  <c r="AG267" i="2"/>
  <c r="AH267" i="2"/>
  <c r="AI267" i="2" s="1"/>
  <c r="V266" i="2"/>
  <c r="AJ266" i="2"/>
  <c r="AI261" i="2"/>
  <c r="AT260" i="2"/>
  <c r="AA266" i="2"/>
  <c r="AG269" i="2"/>
  <c r="AH269" i="2"/>
  <c r="AI269" i="2" s="1"/>
  <c r="AG265" i="2"/>
  <c r="AH265" i="2"/>
  <c r="AI265" i="2" s="1"/>
  <c r="U262" i="2"/>
  <c r="V267" i="2"/>
  <c r="AJ267" i="2"/>
  <c r="AS263" i="2"/>
  <c r="AA263" i="2"/>
  <c r="H269" i="2"/>
  <c r="O269" i="2"/>
  <c r="H267" i="2"/>
  <c r="O267" i="2"/>
  <c r="H265" i="2"/>
  <c r="O265" i="2"/>
  <c r="AG268" i="2"/>
  <c r="AH268" i="2"/>
  <c r="AI268" i="2" s="1"/>
  <c r="AI262" i="2"/>
  <c r="AS259" i="2"/>
  <c r="R259" i="2"/>
  <c r="AM259" i="2" s="1"/>
  <c r="V257" i="2"/>
  <c r="AJ257" i="2"/>
  <c r="U256" i="2"/>
  <c r="AA257" i="2"/>
  <c r="AA256" i="2"/>
  <c r="H257" i="2"/>
  <c r="O257" i="2"/>
  <c r="AG257" i="2"/>
  <c r="AH257" i="2"/>
  <c r="H256" i="2"/>
  <c r="O256" i="2"/>
  <c r="AG256" i="2"/>
  <c r="AH256" i="2"/>
  <c r="F256" i="2"/>
  <c r="K256" i="2"/>
  <c r="T256" i="2"/>
  <c r="Y256" i="2"/>
  <c r="AE256" i="2"/>
  <c r="F257" i="2"/>
  <c r="K257" i="2"/>
  <c r="T257" i="2"/>
  <c r="Y257" i="2"/>
  <c r="AE257" i="2"/>
  <c r="AA251" i="2"/>
  <c r="G252" i="2"/>
  <c r="F252" i="2"/>
  <c r="U253" i="2"/>
  <c r="T253" i="2"/>
  <c r="AA255" i="2"/>
  <c r="Z247" i="2"/>
  <c r="Y247" i="2"/>
  <c r="G249" i="2"/>
  <c r="F249" i="2"/>
  <c r="O247" i="2"/>
  <c r="L249" i="2"/>
  <c r="M249" i="2" s="1"/>
  <c r="K249" i="2"/>
  <c r="AA254" i="2"/>
  <c r="U247" i="2"/>
  <c r="T247" i="2"/>
  <c r="L248" i="2"/>
  <c r="M248" i="2" s="1"/>
  <c r="K248" i="2"/>
  <c r="AF248" i="2"/>
  <c r="AE248" i="2"/>
  <c r="U249" i="2"/>
  <c r="U248" i="2" s="1"/>
  <c r="T249" i="2"/>
  <c r="L251" i="2"/>
  <c r="M251" i="2" s="1"/>
  <c r="K251" i="2"/>
  <c r="Z252" i="2"/>
  <c r="Y252" i="2"/>
  <c r="K255" i="2"/>
  <c r="L255" i="2"/>
  <c r="M255" i="2" s="1"/>
  <c r="K247" i="2"/>
  <c r="AG249" i="2"/>
  <c r="AH249" i="2"/>
  <c r="AF251" i="2"/>
  <c r="AE251" i="2"/>
  <c r="AG253" i="2"/>
  <c r="AH253" i="2"/>
  <c r="AE255" i="2"/>
  <c r="AF255" i="2"/>
  <c r="AF247" i="2"/>
  <c r="AE247" i="2"/>
  <c r="T248" i="2"/>
  <c r="O250" i="2"/>
  <c r="AA250" i="2"/>
  <c r="O254" i="2"/>
  <c r="F247" i="2"/>
  <c r="G248" i="2"/>
  <c r="F248" i="2"/>
  <c r="Z248" i="2"/>
  <c r="Y248" i="2"/>
  <c r="AG250" i="2"/>
  <c r="AI250" i="2" s="1"/>
  <c r="H251" i="2"/>
  <c r="O251" i="2"/>
  <c r="V251" i="2"/>
  <c r="AJ251" i="2"/>
  <c r="U252" i="2"/>
  <c r="AG254" i="2"/>
  <c r="AI254" i="2" s="1"/>
  <c r="H255" i="2"/>
  <c r="O255" i="2"/>
  <c r="V255" i="2"/>
  <c r="AJ255" i="2"/>
  <c r="O253" i="2"/>
  <c r="J253" i="2"/>
  <c r="AE254" i="2"/>
  <c r="F255" i="2"/>
  <c r="Y255" i="2"/>
  <c r="AA249" i="2"/>
  <c r="J250" i="2"/>
  <c r="AA253" i="2"/>
  <c r="J254" i="2"/>
  <c r="AE250" i="2"/>
  <c r="F251" i="2"/>
  <c r="Y251" i="2"/>
  <c r="T252" i="2"/>
  <c r="AH252" i="2"/>
  <c r="J252" i="2"/>
  <c r="AP276" i="2"/>
  <c r="AW276" i="2"/>
  <c r="AP274" i="2"/>
  <c r="AW274" i="2"/>
  <c r="AW280" i="2"/>
  <c r="AP278" i="2"/>
  <c r="AW278" i="2"/>
  <c r="AX275" i="2"/>
  <c r="AQ275" i="2"/>
  <c r="AX281" i="2"/>
  <c r="AX273" i="2"/>
  <c r="AQ273" i="2"/>
  <c r="AQ281" i="2"/>
  <c r="AX279" i="2"/>
  <c r="AP280" i="2"/>
  <c r="AQ279" i="2"/>
  <c r="AP263" i="2"/>
  <c r="AW263" i="2"/>
  <c r="AW259" i="2"/>
  <c r="AQ259" i="2"/>
  <c r="AP285" i="2"/>
  <c r="AP287" i="2"/>
  <c r="AP289" i="2"/>
  <c r="AW285" i="2"/>
  <c r="AW287" i="2"/>
  <c r="AW289" i="2"/>
  <c r="BD289" i="2" l="1"/>
  <c r="AY289" i="2"/>
  <c r="BB289" i="2"/>
  <c r="BD287" i="2"/>
  <c r="BB287" i="2"/>
  <c r="BD285" i="2"/>
  <c r="BB285" i="2"/>
  <c r="AT289" i="2"/>
  <c r="AT287" i="2"/>
  <c r="AT285" i="2"/>
  <c r="AN288" i="2"/>
  <c r="AM288" i="2"/>
  <c r="AT286" i="2"/>
  <c r="AM289" i="2"/>
  <c r="AM287" i="2"/>
  <c r="AM285" i="2"/>
  <c r="AN284" i="2"/>
  <c r="AM284" i="2"/>
  <c r="AO289" i="2"/>
  <c r="AO287" i="2"/>
  <c r="AO285" i="2"/>
  <c r="AN286" i="2"/>
  <c r="AM286" i="2"/>
  <c r="AT284" i="2"/>
  <c r="AT288" i="2"/>
  <c r="AR279" i="2"/>
  <c r="BC279" i="2"/>
  <c r="AR281" i="2"/>
  <c r="AR273" i="2"/>
  <c r="BC273" i="2"/>
  <c r="BC281" i="2"/>
  <c r="AR275" i="2"/>
  <c r="BC275" i="2"/>
  <c r="AY278" i="2"/>
  <c r="BD278" i="2"/>
  <c r="BB278" i="2"/>
  <c r="BD280" i="2"/>
  <c r="BB280" i="2"/>
  <c r="AY274" i="2"/>
  <c r="BD274" i="2"/>
  <c r="BB274" i="2"/>
  <c r="AY276" i="2"/>
  <c r="BD276" i="2"/>
  <c r="BB276" i="2"/>
  <c r="BE279" i="2"/>
  <c r="BF279" i="2"/>
  <c r="BE275" i="2"/>
  <c r="BF275" i="2"/>
  <c r="BE281" i="2"/>
  <c r="BF281" i="2"/>
  <c r="AO280" i="2"/>
  <c r="AY273" i="2"/>
  <c r="AO278" i="2"/>
  <c r="AT280" i="2"/>
  <c r="AY280" i="2" s="1"/>
  <c r="AO274" i="2"/>
  <c r="AO276" i="2"/>
  <c r="R271" i="2"/>
  <c r="AS271" i="2"/>
  <c r="AN271" i="2"/>
  <c r="AL271" i="2"/>
  <c r="R270" i="2"/>
  <c r="AS270" i="2"/>
  <c r="AL270" i="2"/>
  <c r="AR259" i="2"/>
  <c r="BD259" i="2"/>
  <c r="AY259" i="2"/>
  <c r="BB259" i="2"/>
  <c r="BD263" i="2"/>
  <c r="BB263" i="2"/>
  <c r="AK267" i="2"/>
  <c r="AK266" i="2"/>
  <c r="Q264" i="2"/>
  <c r="P264" i="2"/>
  <c r="Q268" i="2"/>
  <c r="P268" i="2"/>
  <c r="R261" i="2"/>
  <c r="AL261" i="2"/>
  <c r="AS261" i="2"/>
  <c r="AN261" i="2"/>
  <c r="AI263" i="2"/>
  <c r="AT259" i="2"/>
  <c r="AT263" i="2"/>
  <c r="AJ262" i="2"/>
  <c r="V262" i="2"/>
  <c r="AM263" i="2"/>
  <c r="AK263" i="2"/>
  <c r="Q265" i="2"/>
  <c r="P265" i="2"/>
  <c r="Q269" i="2"/>
  <c r="P269" i="2"/>
  <c r="AI264" i="2"/>
  <c r="AK269" i="2"/>
  <c r="Q266" i="2"/>
  <c r="P266" i="2"/>
  <c r="AN260" i="2"/>
  <c r="AM260" i="2"/>
  <c r="AK260" i="2"/>
  <c r="AK265" i="2"/>
  <c r="AO263" i="2"/>
  <c r="AI266" i="2"/>
  <c r="AK268" i="2"/>
  <c r="R262" i="2"/>
  <c r="AS262" i="2"/>
  <c r="AL262" i="2"/>
  <c r="Q267" i="2"/>
  <c r="P267" i="2"/>
  <c r="V264" i="2"/>
  <c r="AJ264" i="2"/>
  <c r="Q257" i="2"/>
  <c r="P257" i="2"/>
  <c r="AK257" i="2"/>
  <c r="AI257" i="2"/>
  <c r="Q256" i="2"/>
  <c r="P256" i="2"/>
  <c r="V256" i="2"/>
  <c r="AJ256" i="2"/>
  <c r="AI256" i="2"/>
  <c r="V248" i="2"/>
  <c r="AJ248" i="2"/>
  <c r="Q253" i="2"/>
  <c r="P253" i="2"/>
  <c r="Q255" i="2"/>
  <c r="P255" i="2"/>
  <c r="V252" i="2"/>
  <c r="AJ252" i="2"/>
  <c r="Q251" i="2"/>
  <c r="P251" i="2"/>
  <c r="H249" i="2"/>
  <c r="O249" i="2"/>
  <c r="H252" i="2"/>
  <c r="O252" i="2"/>
  <c r="K253" i="2"/>
  <c r="L253" i="2"/>
  <c r="M253" i="2" s="1"/>
  <c r="H248" i="2"/>
  <c r="O248" i="2"/>
  <c r="AG255" i="2"/>
  <c r="AH255" i="2"/>
  <c r="AL255" i="2"/>
  <c r="AN255" i="2"/>
  <c r="V249" i="2"/>
  <c r="AJ249" i="2"/>
  <c r="U250" i="2"/>
  <c r="L254" i="2"/>
  <c r="M254" i="2" s="1"/>
  <c r="K254" i="2"/>
  <c r="AA248" i="2"/>
  <c r="Q254" i="2"/>
  <c r="P254" i="2"/>
  <c r="Q250" i="2"/>
  <c r="P250" i="2"/>
  <c r="AI253" i="2"/>
  <c r="AG251" i="2"/>
  <c r="AH251" i="2"/>
  <c r="AI251" i="2" s="1"/>
  <c r="AL251" i="2"/>
  <c r="AN251" i="2"/>
  <c r="AG248" i="2"/>
  <c r="AH248" i="2"/>
  <c r="V247" i="2"/>
  <c r="AJ247" i="2"/>
  <c r="L252" i="2"/>
  <c r="M252" i="2" s="1"/>
  <c r="K252" i="2"/>
  <c r="L250" i="2"/>
  <c r="M250" i="2" s="1"/>
  <c r="K250" i="2"/>
  <c r="AK255" i="2"/>
  <c r="AK251" i="2"/>
  <c r="AG247" i="2"/>
  <c r="AH247" i="2"/>
  <c r="AI249" i="2"/>
  <c r="AA252" i="2"/>
  <c r="AI252" i="2" s="1"/>
  <c r="Q247" i="2"/>
  <c r="R247" i="2" s="1"/>
  <c r="P247" i="2"/>
  <c r="AA247" i="2"/>
  <c r="V253" i="2"/>
  <c r="AJ253" i="2"/>
  <c r="U254" i="2"/>
  <c r="AP255" i="2"/>
  <c r="AP251" i="2"/>
  <c r="AX278" i="2"/>
  <c r="AQ278" i="2"/>
  <c r="AX280" i="2"/>
  <c r="AQ280" i="2"/>
  <c r="AX274" i="2"/>
  <c r="AQ274" i="2"/>
  <c r="AX276" i="2"/>
  <c r="AQ276" i="2"/>
  <c r="AP271" i="2"/>
  <c r="AW271" i="2"/>
  <c r="AX259" i="2"/>
  <c r="AP261" i="2"/>
  <c r="AP260" i="2"/>
  <c r="AW260" i="2"/>
  <c r="AQ263" i="2"/>
  <c r="AW261" i="2"/>
  <c r="AX263" i="2"/>
  <c r="AX287" i="2"/>
  <c r="AW284" i="2"/>
  <c r="AP284" i="2"/>
  <c r="AX285" i="2"/>
  <c r="AW286" i="2"/>
  <c r="AP286" i="2"/>
  <c r="AP288" i="2"/>
  <c r="AQ289" i="2"/>
  <c r="AX289" i="2"/>
  <c r="AQ287" i="2"/>
  <c r="AQ285" i="2"/>
  <c r="AW288" i="2"/>
  <c r="O288" i="6" l="1"/>
  <c r="AR285" i="2"/>
  <c r="AR287" i="2"/>
  <c r="BC289" i="2"/>
  <c r="AR289" i="2"/>
  <c r="BD288" i="2"/>
  <c r="BB288" i="2"/>
  <c r="Q288" i="6" s="1"/>
  <c r="BD286" i="2"/>
  <c r="AY286" i="2"/>
  <c r="BB286" i="2"/>
  <c r="BC285" i="2"/>
  <c r="BD284" i="2"/>
  <c r="BB284" i="2"/>
  <c r="BC287" i="2"/>
  <c r="AY285" i="2"/>
  <c r="BF289" i="2"/>
  <c r="BE289" i="2"/>
  <c r="AO288" i="2"/>
  <c r="AO286" i="2"/>
  <c r="AO284" i="2"/>
  <c r="AY287" i="2"/>
  <c r="AR276" i="2"/>
  <c r="AR274" i="2"/>
  <c r="AR280" i="2"/>
  <c r="AR278" i="2"/>
  <c r="BE280" i="2"/>
  <c r="BF280" i="2"/>
  <c r="BC280" i="2"/>
  <c r="BE276" i="2"/>
  <c r="BF276" i="2"/>
  <c r="BE273" i="2"/>
  <c r="BF273" i="2"/>
  <c r="BE274" i="2"/>
  <c r="BF274" i="2"/>
  <c r="BE278" i="2"/>
  <c r="BF278" i="2"/>
  <c r="BC276" i="2"/>
  <c r="BC274" i="2"/>
  <c r="BC278" i="2"/>
  <c r="BD271" i="2"/>
  <c r="BB271" i="2"/>
  <c r="AT270" i="2"/>
  <c r="AT271" i="2"/>
  <c r="AM271" i="2"/>
  <c r="AM270" i="2"/>
  <c r="AN270" i="2"/>
  <c r="AO271" i="2"/>
  <c r="BC263" i="2"/>
  <c r="BD261" i="2"/>
  <c r="AY261" i="2"/>
  <c r="BB261" i="2"/>
  <c r="AR263" i="2"/>
  <c r="BD260" i="2"/>
  <c r="BB260" i="2"/>
  <c r="BC259" i="2"/>
  <c r="BE259" i="2"/>
  <c r="BF259" i="2"/>
  <c r="R267" i="2"/>
  <c r="AL267" i="2"/>
  <c r="AN267" i="2"/>
  <c r="AS267" i="2"/>
  <c r="R266" i="2"/>
  <c r="AL266" i="2"/>
  <c r="AS266" i="2"/>
  <c r="R269" i="2"/>
  <c r="AN269" i="2"/>
  <c r="AL269" i="2"/>
  <c r="AS269" i="2"/>
  <c r="AT261" i="2"/>
  <c r="R268" i="2"/>
  <c r="AS268" i="2"/>
  <c r="AL268" i="2"/>
  <c r="AT262" i="2"/>
  <c r="AO260" i="2"/>
  <c r="R265" i="2"/>
  <c r="AL265" i="2"/>
  <c r="AM265" i="2" s="1"/>
  <c r="AS265" i="2"/>
  <c r="AN265" i="2"/>
  <c r="R264" i="2"/>
  <c r="AS264" i="2"/>
  <c r="AL264" i="2"/>
  <c r="AO261" i="2"/>
  <c r="AY263" i="2"/>
  <c r="AK264" i="2"/>
  <c r="AN262" i="2"/>
  <c r="AM262" i="2"/>
  <c r="AK262" i="2"/>
  <c r="AM261" i="2"/>
  <c r="R256" i="2"/>
  <c r="AS256" i="2"/>
  <c r="AL256" i="2"/>
  <c r="R257" i="2"/>
  <c r="AN257" i="2"/>
  <c r="AS257" i="2"/>
  <c r="AL257" i="2"/>
  <c r="AK256" i="2"/>
  <c r="AL247" i="2"/>
  <c r="AM247" i="2" s="1"/>
  <c r="AO251" i="2"/>
  <c r="R254" i="2"/>
  <c r="AL254" i="2"/>
  <c r="AS254" i="2"/>
  <c r="AK252" i="2"/>
  <c r="AK248" i="2"/>
  <c r="V254" i="2"/>
  <c r="AJ254" i="2"/>
  <c r="AI247" i="2"/>
  <c r="AI248" i="2"/>
  <c r="AM251" i="2"/>
  <c r="V250" i="2"/>
  <c r="AJ250" i="2"/>
  <c r="AO255" i="2"/>
  <c r="Q248" i="2"/>
  <c r="P248" i="2"/>
  <c r="P252" i="2"/>
  <c r="Q252" i="2"/>
  <c r="R253" i="2"/>
  <c r="AN253" i="2"/>
  <c r="AL253" i="2"/>
  <c r="AS253" i="2"/>
  <c r="AS247" i="2"/>
  <c r="AN247" i="2"/>
  <c r="R250" i="2"/>
  <c r="AL250" i="2"/>
  <c r="AS250" i="2"/>
  <c r="R251" i="2"/>
  <c r="AS251" i="2"/>
  <c r="AK253" i="2"/>
  <c r="AK247" i="2"/>
  <c r="AK249" i="2"/>
  <c r="AI255" i="2"/>
  <c r="Q249" i="2"/>
  <c r="P249" i="2"/>
  <c r="R255" i="2"/>
  <c r="AM255" i="2" s="1"/>
  <c r="AS255" i="2"/>
  <c r="AP257" i="2"/>
  <c r="AW257" i="2"/>
  <c r="AP253" i="2"/>
  <c r="AP247" i="2"/>
  <c r="AQ255" i="2"/>
  <c r="AW253" i="2"/>
  <c r="AW251" i="2"/>
  <c r="AW255" i="2"/>
  <c r="AQ251" i="2"/>
  <c r="AW247" i="2"/>
  <c r="AW270" i="2"/>
  <c r="AP270" i="2"/>
  <c r="AX271" i="2"/>
  <c r="AQ271" i="2"/>
  <c r="AW267" i="2"/>
  <c r="AX261" i="2"/>
  <c r="AW265" i="2"/>
  <c r="AW262" i="2"/>
  <c r="AP262" i="2"/>
  <c r="AP269" i="2"/>
  <c r="AX260" i="2"/>
  <c r="AQ260" i="2"/>
  <c r="AP265" i="2"/>
  <c r="AQ261" i="2"/>
  <c r="AP267" i="2"/>
  <c r="AW269" i="2"/>
  <c r="AQ288" i="2"/>
  <c r="AX286" i="2"/>
  <c r="AQ286" i="2"/>
  <c r="AX284" i="2"/>
  <c r="AQ284" i="2"/>
  <c r="AX288" i="2"/>
  <c r="AR284" i="2" l="1"/>
  <c r="AR286" i="2"/>
  <c r="AR288" i="2"/>
  <c r="BF286" i="2"/>
  <c r="BE286" i="2"/>
  <c r="BF285" i="2"/>
  <c r="BE285" i="2"/>
  <c r="AY284" i="2"/>
  <c r="BC286" i="2"/>
  <c r="AY288" i="2"/>
  <c r="P288" i="6" s="1"/>
  <c r="BF287" i="2"/>
  <c r="BE287" i="2"/>
  <c r="AR271" i="2"/>
  <c r="BC271" i="2"/>
  <c r="BD270" i="2"/>
  <c r="AY270" i="2"/>
  <c r="BB270" i="2"/>
  <c r="AO270" i="2"/>
  <c r="AY271" i="2"/>
  <c r="BD269" i="2"/>
  <c r="BB269" i="2"/>
  <c r="AR261" i="2"/>
  <c r="AR260" i="2"/>
  <c r="BD262" i="2"/>
  <c r="BB262" i="2"/>
  <c r="BD265" i="2"/>
  <c r="BB265" i="2"/>
  <c r="BC261" i="2"/>
  <c r="BD267" i="2"/>
  <c r="AY267" i="2"/>
  <c r="BB267" i="2"/>
  <c r="AT269" i="2"/>
  <c r="AO267" i="2"/>
  <c r="BF263" i="2"/>
  <c r="BE263" i="2"/>
  <c r="AT268" i="2"/>
  <c r="AM269" i="2"/>
  <c r="AN266" i="2"/>
  <c r="AM266" i="2"/>
  <c r="AM267" i="2"/>
  <c r="BE261" i="2"/>
  <c r="BF261" i="2"/>
  <c r="AO265" i="2"/>
  <c r="AO269" i="2"/>
  <c r="AT264" i="2"/>
  <c r="AN268" i="2"/>
  <c r="AM268" i="2"/>
  <c r="AT266" i="2"/>
  <c r="AO262" i="2"/>
  <c r="AN264" i="2"/>
  <c r="AM264" i="2"/>
  <c r="AT265" i="2"/>
  <c r="AT267" i="2"/>
  <c r="AY260" i="2"/>
  <c r="BD257" i="2"/>
  <c r="BB257" i="2"/>
  <c r="AT257" i="2"/>
  <c r="AT256" i="2"/>
  <c r="AO257" i="2"/>
  <c r="AM257" i="2"/>
  <c r="AN256" i="2"/>
  <c r="AM256" i="2"/>
  <c r="BD247" i="2"/>
  <c r="BB247" i="2"/>
  <c r="AR251" i="2"/>
  <c r="BD255" i="2"/>
  <c r="BB255" i="2"/>
  <c r="BD251" i="2"/>
  <c r="BB251" i="2"/>
  <c r="BD253" i="2"/>
  <c r="BB253" i="2"/>
  <c r="AR255" i="2"/>
  <c r="R249" i="2"/>
  <c r="AL249" i="2"/>
  <c r="AM249" i="2" s="1"/>
  <c r="AS249" i="2"/>
  <c r="AN249" i="2"/>
  <c r="AN250" i="2" s="1"/>
  <c r="AT250" i="2"/>
  <c r="AT247" i="2"/>
  <c r="R248" i="2"/>
  <c r="AS248" i="2"/>
  <c r="AL248" i="2"/>
  <c r="AT255" i="2"/>
  <c r="AT251" i="2"/>
  <c r="AM250" i="2"/>
  <c r="AT253" i="2"/>
  <c r="R252" i="2"/>
  <c r="AL252" i="2"/>
  <c r="AS252" i="2"/>
  <c r="AK254" i="2"/>
  <c r="AT254" i="2"/>
  <c r="AM253" i="2"/>
  <c r="AN254" i="2"/>
  <c r="AM254" i="2"/>
  <c r="AO247" i="2"/>
  <c r="AO253" i="2"/>
  <c r="AK250" i="2"/>
  <c r="AQ257" i="2"/>
  <c r="AX257" i="2"/>
  <c r="AW256" i="2"/>
  <c r="AP256" i="2"/>
  <c r="AP249" i="2"/>
  <c r="AW254" i="2"/>
  <c r="AP254" i="2"/>
  <c r="AX247" i="2"/>
  <c r="AX255" i="2"/>
  <c r="AX253" i="2"/>
  <c r="AW249" i="2"/>
  <c r="AX251" i="2"/>
  <c r="AQ247" i="2"/>
  <c r="AQ253" i="2"/>
  <c r="AW250" i="2"/>
  <c r="AP250" i="2"/>
  <c r="AX270" i="2"/>
  <c r="AQ270" i="2"/>
  <c r="AQ267" i="2"/>
  <c r="AX262" i="2"/>
  <c r="AQ262" i="2"/>
  <c r="AW264" i="2"/>
  <c r="AP264" i="2"/>
  <c r="AQ265" i="2"/>
  <c r="AX269" i="2"/>
  <c r="AQ269" i="2"/>
  <c r="AX265" i="2"/>
  <c r="AX267" i="2"/>
  <c r="AW266" i="2"/>
  <c r="AP266" i="2"/>
  <c r="AW268" i="2"/>
  <c r="AP268" i="2"/>
  <c r="BF288" i="2" l="1"/>
  <c r="BE288" i="2"/>
  <c r="BC288" i="2"/>
  <c r="R288" i="6" s="1"/>
  <c r="BF284" i="2"/>
  <c r="BE284" i="2"/>
  <c r="BC284" i="2"/>
  <c r="AR270" i="2"/>
  <c r="BF270" i="2"/>
  <c r="BE270" i="2"/>
  <c r="BF271" i="2"/>
  <c r="BE271" i="2"/>
  <c r="BC270" i="2"/>
  <c r="BD268" i="2"/>
  <c r="AY268" i="2"/>
  <c r="BC268" i="2" s="1"/>
  <c r="BB268" i="2"/>
  <c r="BD266" i="2"/>
  <c r="AY266" i="2"/>
  <c r="BB266" i="2"/>
  <c r="BC267" i="2"/>
  <c r="BC265" i="2"/>
  <c r="AR269" i="2"/>
  <c r="BC269" i="2"/>
  <c r="AR265" i="2"/>
  <c r="BD264" i="2"/>
  <c r="BB264" i="2"/>
  <c r="AR262" i="2"/>
  <c r="AR267" i="2"/>
  <c r="BE260" i="2"/>
  <c r="BF260" i="2"/>
  <c r="BC260" i="2"/>
  <c r="AO268" i="2"/>
  <c r="AO266" i="2"/>
  <c r="AY269" i="2"/>
  <c r="BF267" i="2"/>
  <c r="BE267" i="2"/>
  <c r="AO264" i="2"/>
  <c r="AY265" i="2"/>
  <c r="AY262" i="2"/>
  <c r="BD256" i="2"/>
  <c r="BB256" i="2"/>
  <c r="BC257" i="2"/>
  <c r="AR257" i="2"/>
  <c r="AO256" i="2"/>
  <c r="AY257" i="2"/>
  <c r="BD250" i="2"/>
  <c r="BB250" i="2"/>
  <c r="AR253" i="2"/>
  <c r="AR247" i="2"/>
  <c r="BC251" i="2"/>
  <c r="BD249" i="2"/>
  <c r="BB249" i="2"/>
  <c r="BC253" i="2"/>
  <c r="BC255" i="2"/>
  <c r="BC247" i="2"/>
  <c r="BD254" i="2"/>
  <c r="AY254" i="2"/>
  <c r="BC254" i="2" s="1"/>
  <c r="BB254" i="2"/>
  <c r="AO250" i="2"/>
  <c r="AN252" i="2"/>
  <c r="AM252" i="2"/>
  <c r="AT248" i="2"/>
  <c r="AT249" i="2"/>
  <c r="AO254" i="2"/>
  <c r="AT252" i="2"/>
  <c r="AN248" i="2"/>
  <c r="AM248" i="2"/>
  <c r="AY253" i="2"/>
  <c r="AY251" i="2"/>
  <c r="AY255" i="2"/>
  <c r="AY247" i="2"/>
  <c r="AO249" i="2"/>
  <c r="AX256" i="2"/>
  <c r="AQ256" i="2"/>
  <c r="AW248" i="2"/>
  <c r="AP248" i="2"/>
  <c r="AX250" i="2"/>
  <c r="AQ250" i="2"/>
  <c r="AX249" i="2"/>
  <c r="AW252" i="2"/>
  <c r="AP252" i="2"/>
  <c r="AX254" i="2"/>
  <c r="AQ254" i="2"/>
  <c r="AQ249" i="2"/>
  <c r="AX268" i="2"/>
  <c r="AQ268" i="2"/>
  <c r="AX266" i="2"/>
  <c r="AQ266" i="2"/>
  <c r="AX264" i="2"/>
  <c r="AQ264" i="2"/>
  <c r="AR264" i="2" l="1"/>
  <c r="AR266" i="2"/>
  <c r="AR268" i="2"/>
  <c r="BF266" i="2"/>
  <c r="BE266" i="2"/>
  <c r="BF265" i="2"/>
  <c r="BE265" i="2"/>
  <c r="AY264" i="2"/>
  <c r="BC266" i="2"/>
  <c r="BF268" i="2"/>
  <c r="BE268" i="2"/>
  <c r="BE262" i="2"/>
  <c r="BF262" i="2"/>
  <c r="BC262" i="2"/>
  <c r="BF269" i="2"/>
  <c r="BE269" i="2"/>
  <c r="AR256" i="2"/>
  <c r="BF257" i="2"/>
  <c r="BE257" i="2"/>
  <c r="AY256" i="2"/>
  <c r="AR249" i="2"/>
  <c r="AR254" i="2"/>
  <c r="BD252" i="2"/>
  <c r="BB252" i="2"/>
  <c r="BC249" i="2"/>
  <c r="AR250" i="2"/>
  <c r="BD248" i="2"/>
  <c r="AY248" i="2"/>
  <c r="BB248" i="2"/>
  <c r="BF251" i="2"/>
  <c r="BE251" i="2"/>
  <c r="BF253" i="2"/>
  <c r="BE253" i="2"/>
  <c r="AO252" i="2"/>
  <c r="BF247" i="2"/>
  <c r="BE247" i="2"/>
  <c r="AY250" i="2"/>
  <c r="BF255" i="2"/>
  <c r="BE255" i="2"/>
  <c r="AO248" i="2"/>
  <c r="BF254" i="2"/>
  <c r="BE254" i="2"/>
  <c r="AY249" i="2"/>
  <c r="AX248" i="2"/>
  <c r="AQ248" i="2"/>
  <c r="AX252" i="2"/>
  <c r="AQ252" i="2"/>
  <c r="BF264" i="2" l="1"/>
  <c r="BE264" i="2"/>
  <c r="BC264" i="2"/>
  <c r="BF256" i="2"/>
  <c r="BE256" i="2"/>
  <c r="BC256" i="2"/>
  <c r="AR252" i="2"/>
  <c r="AR248" i="2"/>
  <c r="BF248" i="2"/>
  <c r="BE248" i="2"/>
  <c r="BF250" i="2"/>
  <c r="BE250" i="2"/>
  <c r="BC250" i="2"/>
  <c r="BC248" i="2"/>
  <c r="AY252" i="2"/>
  <c r="BF249" i="2"/>
  <c r="BE249" i="2"/>
  <c r="BF252" i="2" l="1"/>
  <c r="BE252" i="2"/>
  <c r="BC252" i="2"/>
  <c r="S245" i="6" l="1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245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244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243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242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241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240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239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238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237" i="6"/>
  <c r="BA245" i="2"/>
  <c r="AZ245" i="2"/>
  <c r="AV245" i="2"/>
  <c r="AD245" i="2"/>
  <c r="X245" i="2"/>
  <c r="S245" i="2"/>
  <c r="J245" i="2"/>
  <c r="E245" i="2"/>
  <c r="C245" i="2"/>
  <c r="D245" i="2" s="1"/>
  <c r="B245" i="2"/>
  <c r="A245" i="2"/>
  <c r="BA244" i="2"/>
  <c r="AZ244" i="2"/>
  <c r="AV244" i="2"/>
  <c r="AD244" i="2"/>
  <c r="X244" i="2"/>
  <c r="S244" i="2"/>
  <c r="J244" i="2"/>
  <c r="E244" i="2"/>
  <c r="C244" i="2"/>
  <c r="D244" i="2" s="1"/>
  <c r="B244" i="2"/>
  <c r="A244" i="2"/>
  <c r="BA243" i="2"/>
  <c r="AZ243" i="2"/>
  <c r="AV243" i="2"/>
  <c r="AD243" i="2"/>
  <c r="X243" i="2"/>
  <c r="S243" i="2"/>
  <c r="J243" i="2"/>
  <c r="E243" i="2"/>
  <c r="C243" i="2"/>
  <c r="D243" i="2" s="1"/>
  <c r="B243" i="2"/>
  <c r="A243" i="2"/>
  <c r="BA242" i="2"/>
  <c r="AZ242" i="2"/>
  <c r="AV242" i="2"/>
  <c r="AD242" i="2"/>
  <c r="X242" i="2"/>
  <c r="S242" i="2"/>
  <c r="J242" i="2"/>
  <c r="E242" i="2"/>
  <c r="C242" i="2"/>
  <c r="D242" i="2" s="1"/>
  <c r="B242" i="2"/>
  <c r="A242" i="2"/>
  <c r="BA241" i="2"/>
  <c r="AZ241" i="2"/>
  <c r="AV241" i="2"/>
  <c r="AD241" i="2"/>
  <c r="X241" i="2"/>
  <c r="S241" i="2"/>
  <c r="J241" i="2"/>
  <c r="E241" i="2"/>
  <c r="C241" i="2"/>
  <c r="D241" i="2" s="1"/>
  <c r="B241" i="2"/>
  <c r="A241" i="2"/>
  <c r="BA240" i="2"/>
  <c r="AZ240" i="2"/>
  <c r="AV240" i="2"/>
  <c r="AD240" i="2"/>
  <c r="X240" i="2"/>
  <c r="S240" i="2"/>
  <c r="J240" i="2"/>
  <c r="E240" i="2"/>
  <c r="C240" i="2"/>
  <c r="D240" i="2" s="1"/>
  <c r="B240" i="2"/>
  <c r="A240" i="2"/>
  <c r="BA239" i="2"/>
  <c r="AZ239" i="2"/>
  <c r="AV239" i="2"/>
  <c r="AF239" i="2"/>
  <c r="AG239" i="2" s="1"/>
  <c r="AD239" i="2"/>
  <c r="AE239" i="2" s="1"/>
  <c r="Z239" i="2"/>
  <c r="Y239" i="2"/>
  <c r="X239" i="2"/>
  <c r="S239" i="2"/>
  <c r="U239" i="2" s="1"/>
  <c r="J239" i="2"/>
  <c r="L239" i="2" s="1"/>
  <c r="M239" i="2" s="1"/>
  <c r="E239" i="2"/>
  <c r="G239" i="2" s="1"/>
  <c r="C239" i="2"/>
  <c r="D239" i="2" s="1"/>
  <c r="B239" i="2"/>
  <c r="A239" i="2"/>
  <c r="BA238" i="2"/>
  <c r="AZ238" i="2"/>
  <c r="AV238" i="2"/>
  <c r="AD238" i="2"/>
  <c r="AF238" i="2" s="1"/>
  <c r="X238" i="2"/>
  <c r="Z238" i="2" s="1"/>
  <c r="S238" i="2"/>
  <c r="U238" i="2" s="1"/>
  <c r="J238" i="2"/>
  <c r="L238" i="2" s="1"/>
  <c r="M238" i="2" s="1"/>
  <c r="E238" i="2"/>
  <c r="F238" i="2" s="1"/>
  <c r="C238" i="2"/>
  <c r="D238" i="2" s="1"/>
  <c r="B238" i="2"/>
  <c r="A238" i="2"/>
  <c r="BA237" i="2"/>
  <c r="AZ237" i="2"/>
  <c r="AV237" i="2"/>
  <c r="AD237" i="2"/>
  <c r="AF237" i="2" s="1"/>
  <c r="X237" i="2"/>
  <c r="Z237" i="2" s="1"/>
  <c r="S237" i="2"/>
  <c r="U237" i="2" s="1"/>
  <c r="J237" i="2"/>
  <c r="L237" i="2" s="1"/>
  <c r="M237" i="2" s="1"/>
  <c r="E237" i="2"/>
  <c r="G237" i="2" s="1"/>
  <c r="C237" i="2"/>
  <c r="D237" i="2" s="1"/>
  <c r="B237" i="2"/>
  <c r="A237" i="2"/>
  <c r="V238" i="2" l="1"/>
  <c r="AJ238" i="2"/>
  <c r="V237" i="2"/>
  <c r="AJ237" i="2"/>
  <c r="AA238" i="2"/>
  <c r="H239" i="2"/>
  <c r="O239" i="2"/>
  <c r="AA237" i="2"/>
  <c r="AG238" i="2"/>
  <c r="AH238" i="2"/>
  <c r="H237" i="2"/>
  <c r="O237" i="2"/>
  <c r="AG237" i="2"/>
  <c r="AH237" i="2"/>
  <c r="V239" i="2"/>
  <c r="AJ239" i="2"/>
  <c r="L240" i="2"/>
  <c r="M240" i="2" s="1"/>
  <c r="K240" i="2"/>
  <c r="AF244" i="2"/>
  <c r="AE244" i="2"/>
  <c r="U245" i="2"/>
  <c r="T245" i="2"/>
  <c r="F237" i="2"/>
  <c r="Y237" i="2"/>
  <c r="K238" i="2"/>
  <c r="T238" i="2"/>
  <c r="AE238" i="2"/>
  <c r="F239" i="2"/>
  <c r="K239" i="2"/>
  <c r="T239" i="2"/>
  <c r="G241" i="2"/>
  <c r="F241" i="2"/>
  <c r="Z243" i="2"/>
  <c r="Y243" i="2"/>
  <c r="Z245" i="2"/>
  <c r="Y245" i="2"/>
  <c r="G238" i="2"/>
  <c r="AF241" i="2"/>
  <c r="AE241" i="2"/>
  <c r="L243" i="2"/>
  <c r="M243" i="2" s="1"/>
  <c r="K243" i="2"/>
  <c r="U244" i="2"/>
  <c r="T244" i="2"/>
  <c r="L245" i="2"/>
  <c r="M245" i="2" s="1"/>
  <c r="K245" i="2"/>
  <c r="AF245" i="2"/>
  <c r="AE245" i="2"/>
  <c r="AF240" i="2"/>
  <c r="AE240" i="2"/>
  <c r="U241" i="2"/>
  <c r="T241" i="2"/>
  <c r="L242" i="2"/>
  <c r="M242" i="2" s="1"/>
  <c r="K242" i="2"/>
  <c r="AF242" i="2"/>
  <c r="AE242" i="2"/>
  <c r="U243" i="2"/>
  <c r="T243" i="2"/>
  <c r="L244" i="2"/>
  <c r="M244" i="2" s="1"/>
  <c r="K244" i="2"/>
  <c r="K237" i="2"/>
  <c r="T237" i="2"/>
  <c r="AE237" i="2"/>
  <c r="Y238" i="2"/>
  <c r="AA239" i="2"/>
  <c r="AH239" i="2"/>
  <c r="Z241" i="2"/>
  <c r="Y241" i="2"/>
  <c r="G243" i="2"/>
  <c r="F243" i="2"/>
  <c r="G245" i="2"/>
  <c r="F245" i="2"/>
  <c r="U240" i="2"/>
  <c r="T240" i="2"/>
  <c r="L241" i="2"/>
  <c r="M241" i="2" s="1"/>
  <c r="K241" i="2"/>
  <c r="U242" i="2"/>
  <c r="T242" i="2"/>
  <c r="AF243" i="2"/>
  <c r="AE243" i="2"/>
  <c r="G240" i="2"/>
  <c r="F240" i="2"/>
  <c r="Z240" i="2"/>
  <c r="Y240" i="2"/>
  <c r="G242" i="2"/>
  <c r="F242" i="2"/>
  <c r="Z242" i="2"/>
  <c r="Y242" i="2"/>
  <c r="G244" i="2"/>
  <c r="F244" i="2"/>
  <c r="Z244" i="2"/>
  <c r="Y244" i="2"/>
  <c r="S235" i="6"/>
  <c r="B235" i="6"/>
  <c r="A235" i="6"/>
  <c r="S234" i="6"/>
  <c r="E234" i="6"/>
  <c r="B234" i="6"/>
  <c r="A234" i="6"/>
  <c r="S233" i="6"/>
  <c r="B233" i="6"/>
  <c r="A233" i="6"/>
  <c r="S232" i="6"/>
  <c r="B232" i="6"/>
  <c r="A232" i="6"/>
  <c r="S231" i="6"/>
  <c r="B231" i="6"/>
  <c r="A231" i="6"/>
  <c r="S230" i="6"/>
  <c r="E230" i="6"/>
  <c r="B230" i="6"/>
  <c r="A230" i="6"/>
  <c r="S229" i="6"/>
  <c r="B229" i="6"/>
  <c r="A229" i="6"/>
  <c r="S228" i="6"/>
  <c r="B228" i="6"/>
  <c r="A228" i="6"/>
  <c r="S227" i="6"/>
  <c r="F227" i="6"/>
  <c r="B227" i="6"/>
  <c r="A227" i="6"/>
  <c r="BA235" i="2"/>
  <c r="AZ235" i="2"/>
  <c r="AV235" i="2"/>
  <c r="AD235" i="2"/>
  <c r="X235" i="2"/>
  <c r="E235" i="6" s="1"/>
  <c r="S235" i="2"/>
  <c r="J235" i="2"/>
  <c r="E235" i="2"/>
  <c r="C235" i="2"/>
  <c r="D235" i="2" s="1"/>
  <c r="B235" i="2"/>
  <c r="A235" i="2"/>
  <c r="BA234" i="2"/>
  <c r="AZ234" i="2"/>
  <c r="AV234" i="2"/>
  <c r="AD234" i="2"/>
  <c r="X234" i="2"/>
  <c r="S234" i="2"/>
  <c r="J234" i="2"/>
  <c r="E234" i="2"/>
  <c r="C234" i="2"/>
  <c r="D234" i="2" s="1"/>
  <c r="B234" i="2"/>
  <c r="A234" i="2"/>
  <c r="BA233" i="2"/>
  <c r="AZ233" i="2"/>
  <c r="AV233" i="2"/>
  <c r="AD233" i="2"/>
  <c r="X233" i="2"/>
  <c r="E233" i="6" s="1"/>
  <c r="S233" i="2"/>
  <c r="E233" i="2"/>
  <c r="C233" i="2"/>
  <c r="D233" i="2" s="1"/>
  <c r="B233" i="2"/>
  <c r="A233" i="2"/>
  <c r="BA232" i="2"/>
  <c r="AZ232" i="2"/>
  <c r="AV232" i="2"/>
  <c r="AD232" i="2"/>
  <c r="X232" i="2"/>
  <c r="E232" i="6" s="1"/>
  <c r="S232" i="2"/>
  <c r="E232" i="2"/>
  <c r="C232" i="2"/>
  <c r="D232" i="2" s="1"/>
  <c r="B232" i="2"/>
  <c r="A232" i="2"/>
  <c r="BA231" i="2"/>
  <c r="AZ231" i="2"/>
  <c r="AV231" i="2"/>
  <c r="AD231" i="2"/>
  <c r="X231" i="2"/>
  <c r="E231" i="6" s="1"/>
  <c r="S231" i="2"/>
  <c r="J231" i="2"/>
  <c r="E231" i="2"/>
  <c r="C231" i="2"/>
  <c r="D231" i="2" s="1"/>
  <c r="B231" i="2"/>
  <c r="A231" i="2"/>
  <c r="BA230" i="2"/>
  <c r="AZ230" i="2"/>
  <c r="AV230" i="2"/>
  <c r="AD230" i="2"/>
  <c r="X230" i="2"/>
  <c r="S230" i="2"/>
  <c r="F230" i="2"/>
  <c r="E230" i="2"/>
  <c r="G230" i="2" s="1"/>
  <c r="H230" i="2" s="1"/>
  <c r="C230" i="2"/>
  <c r="D230" i="2" s="1"/>
  <c r="B230" i="2"/>
  <c r="A230" i="2"/>
  <c r="BA229" i="2"/>
  <c r="AZ229" i="2"/>
  <c r="AV229" i="2"/>
  <c r="AD229" i="2"/>
  <c r="AF229" i="2" s="1"/>
  <c r="AH229" i="2" s="1"/>
  <c r="I229" i="6" s="1"/>
  <c r="X229" i="2"/>
  <c r="Z229" i="2" s="1"/>
  <c r="S229" i="2"/>
  <c r="U229" i="2" s="1"/>
  <c r="G229" i="2"/>
  <c r="E229" i="2"/>
  <c r="F229" i="2" s="1"/>
  <c r="C229" i="2"/>
  <c r="B229" i="2"/>
  <c r="A229" i="2"/>
  <c r="BA228" i="2"/>
  <c r="AZ228" i="2"/>
  <c r="AV228" i="2"/>
  <c r="AF228" i="2"/>
  <c r="AD228" i="2"/>
  <c r="AE228" i="2" s="1"/>
  <c r="Z228" i="2"/>
  <c r="X228" i="2"/>
  <c r="Y228" i="2" s="1"/>
  <c r="F228" i="6" s="1"/>
  <c r="S228" i="2"/>
  <c r="T228" i="2" s="1"/>
  <c r="E228" i="2"/>
  <c r="F228" i="2" s="1"/>
  <c r="C228" i="2"/>
  <c r="B228" i="2"/>
  <c r="A228" i="2"/>
  <c r="BA227" i="2"/>
  <c r="AZ227" i="2"/>
  <c r="AV227" i="2"/>
  <c r="AD227" i="2"/>
  <c r="AE227" i="2" s="1"/>
  <c r="Z227" i="2"/>
  <c r="AA227" i="2" s="1"/>
  <c r="X227" i="2"/>
  <c r="Y227" i="2" s="1"/>
  <c r="U227" i="2"/>
  <c r="S227" i="2"/>
  <c r="T227" i="2" s="1"/>
  <c r="G227" i="2"/>
  <c r="O227" i="2" s="1"/>
  <c r="P227" i="2" s="1"/>
  <c r="D227" i="6" s="1"/>
  <c r="E227" i="2"/>
  <c r="F227" i="2" s="1"/>
  <c r="C227" i="2"/>
  <c r="J227" i="2" s="1"/>
  <c r="K227" i="2" s="1"/>
  <c r="B227" i="2"/>
  <c r="A227" i="2"/>
  <c r="V242" i="2" l="1"/>
  <c r="AJ242" i="2"/>
  <c r="AG243" i="2"/>
  <c r="AH243" i="2"/>
  <c r="AI243" i="2" s="1"/>
  <c r="H245" i="2"/>
  <c r="O245" i="2"/>
  <c r="AA241" i="2"/>
  <c r="H244" i="2"/>
  <c r="O244" i="2"/>
  <c r="H242" i="2"/>
  <c r="O242" i="2"/>
  <c r="H240" i="2"/>
  <c r="O240" i="2"/>
  <c r="AI239" i="2"/>
  <c r="AG242" i="2"/>
  <c r="AH242" i="2"/>
  <c r="AI242" i="2" s="1"/>
  <c r="V241" i="2"/>
  <c r="AJ241" i="2"/>
  <c r="AA245" i="2"/>
  <c r="H241" i="2"/>
  <c r="O241" i="2"/>
  <c r="AG244" i="2"/>
  <c r="AH244" i="2"/>
  <c r="AK239" i="2"/>
  <c r="AI238" i="2"/>
  <c r="V240" i="2"/>
  <c r="AJ240" i="2"/>
  <c r="AG245" i="2"/>
  <c r="AH245" i="2"/>
  <c r="AG241" i="2"/>
  <c r="AH241" i="2"/>
  <c r="Q239" i="2"/>
  <c r="P239" i="2"/>
  <c r="AK238" i="2"/>
  <c r="H243" i="2"/>
  <c r="O243" i="2"/>
  <c r="V244" i="2"/>
  <c r="AJ244" i="2"/>
  <c r="AA244" i="2"/>
  <c r="AA242" i="2"/>
  <c r="AA240" i="2"/>
  <c r="V243" i="2"/>
  <c r="AJ243" i="2"/>
  <c r="AG240" i="2"/>
  <c r="AH240" i="2"/>
  <c r="H238" i="2"/>
  <c r="O238" i="2"/>
  <c r="AA243" i="2"/>
  <c r="V245" i="2"/>
  <c r="AJ245" i="2"/>
  <c r="AI237" i="2"/>
  <c r="Q237" i="2"/>
  <c r="P237" i="2"/>
  <c r="AK237" i="2"/>
  <c r="J233" i="2"/>
  <c r="E228" i="6"/>
  <c r="AF227" i="2"/>
  <c r="AH227" i="2" s="1"/>
  <c r="I227" i="6" s="1"/>
  <c r="G228" i="2"/>
  <c r="O228" i="2" s="1"/>
  <c r="C228" i="6" s="1"/>
  <c r="Y229" i="2"/>
  <c r="F229" i="6" s="1"/>
  <c r="J232" i="2"/>
  <c r="K232" i="2" s="1"/>
  <c r="E227" i="6"/>
  <c r="J230" i="2"/>
  <c r="L230" i="2" s="1"/>
  <c r="M230" i="2" s="1"/>
  <c r="C227" i="6"/>
  <c r="E229" i="6"/>
  <c r="AJ227" i="2"/>
  <c r="K227" i="6" s="1"/>
  <c r="J228" i="2"/>
  <c r="D228" i="2"/>
  <c r="AA228" i="2"/>
  <c r="Q227" i="2"/>
  <c r="V227" i="2"/>
  <c r="J229" i="2"/>
  <c r="D229" i="2"/>
  <c r="H227" i="2"/>
  <c r="H228" i="2"/>
  <c r="U228" i="2"/>
  <c r="AH228" i="2"/>
  <c r="AG228" i="2"/>
  <c r="D227" i="2"/>
  <c r="L227" i="2"/>
  <c r="M227" i="2" s="1"/>
  <c r="H229" i="2"/>
  <c r="O229" i="2"/>
  <c r="C229" i="6" s="1"/>
  <c r="V229" i="2"/>
  <c r="AJ229" i="2"/>
  <c r="K229" i="6" s="1"/>
  <c r="T229" i="2"/>
  <c r="AE229" i="2"/>
  <c r="K230" i="2"/>
  <c r="AF230" i="2"/>
  <c r="AE230" i="2"/>
  <c r="U231" i="2"/>
  <c r="U232" i="2" s="1"/>
  <c r="T231" i="2"/>
  <c r="AF232" i="2"/>
  <c r="AE232" i="2"/>
  <c r="U233" i="2"/>
  <c r="T233" i="2"/>
  <c r="L234" i="2"/>
  <c r="M234" i="2" s="1"/>
  <c r="K234" i="2"/>
  <c r="AF234" i="2"/>
  <c r="AE234" i="2"/>
  <c r="U235" i="2"/>
  <c r="T235" i="2"/>
  <c r="AA229" i="2"/>
  <c r="O230" i="2"/>
  <c r="C230" i="6" s="1"/>
  <c r="G231" i="2"/>
  <c r="F231" i="2"/>
  <c r="Z231" i="2"/>
  <c r="Y231" i="2"/>
  <c r="F231" i="6" s="1"/>
  <c r="G233" i="2"/>
  <c r="F233" i="2"/>
  <c r="Z233" i="2"/>
  <c r="Y233" i="2"/>
  <c r="F233" i="6" s="1"/>
  <c r="G235" i="2"/>
  <c r="F235" i="2"/>
  <c r="Z235" i="2"/>
  <c r="Y235" i="2"/>
  <c r="F235" i="6" s="1"/>
  <c r="U230" i="2"/>
  <c r="T230" i="2"/>
  <c r="L231" i="2"/>
  <c r="M231" i="2" s="1"/>
  <c r="K231" i="2"/>
  <c r="AF231" i="2"/>
  <c r="AE231" i="2"/>
  <c r="T232" i="2"/>
  <c r="L233" i="2"/>
  <c r="M233" i="2" s="1"/>
  <c r="K233" i="2"/>
  <c r="AF233" i="2"/>
  <c r="AE233" i="2"/>
  <c r="U234" i="2"/>
  <c r="T234" i="2"/>
  <c r="L235" i="2"/>
  <c r="M235" i="2" s="1"/>
  <c r="K235" i="2"/>
  <c r="AF235" i="2"/>
  <c r="AE235" i="2"/>
  <c r="AG229" i="2"/>
  <c r="AI229" i="2" s="1"/>
  <c r="J229" i="6" s="1"/>
  <c r="Z230" i="2"/>
  <c r="Y230" i="2"/>
  <c r="F230" i="6" s="1"/>
  <c r="G232" i="2"/>
  <c r="F232" i="2"/>
  <c r="Z232" i="2"/>
  <c r="Y232" i="2"/>
  <c r="F232" i="6" s="1"/>
  <c r="G234" i="2"/>
  <c r="F234" i="2"/>
  <c r="Z234" i="2"/>
  <c r="Y234" i="2"/>
  <c r="F234" i="6" s="1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225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224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223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222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221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220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9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218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7" i="6"/>
  <c r="BA225" i="2"/>
  <c r="AZ225" i="2"/>
  <c r="AV225" i="2"/>
  <c r="AD225" i="2"/>
  <c r="X225" i="2"/>
  <c r="S225" i="2"/>
  <c r="J225" i="2"/>
  <c r="E225" i="2"/>
  <c r="C225" i="2"/>
  <c r="D225" i="2" s="1"/>
  <c r="B225" i="2"/>
  <c r="A225" i="2"/>
  <c r="BA224" i="2"/>
  <c r="AZ224" i="2"/>
  <c r="AV224" i="2"/>
  <c r="AD224" i="2"/>
  <c r="X224" i="2"/>
  <c r="S224" i="2"/>
  <c r="J224" i="2"/>
  <c r="E224" i="2"/>
  <c r="C224" i="2"/>
  <c r="D224" i="2" s="1"/>
  <c r="B224" i="2"/>
  <c r="A224" i="2"/>
  <c r="BA223" i="2"/>
  <c r="AZ223" i="2"/>
  <c r="AV223" i="2"/>
  <c r="AD223" i="2"/>
  <c r="X223" i="2"/>
  <c r="S223" i="2"/>
  <c r="J223" i="2"/>
  <c r="E223" i="2"/>
  <c r="C223" i="2"/>
  <c r="D223" i="2" s="1"/>
  <c r="B223" i="2"/>
  <c r="A223" i="2"/>
  <c r="BA222" i="2"/>
  <c r="AZ222" i="2"/>
  <c r="AV222" i="2"/>
  <c r="AD222" i="2"/>
  <c r="X222" i="2"/>
  <c r="S222" i="2"/>
  <c r="J222" i="2"/>
  <c r="E222" i="2"/>
  <c r="C222" i="2"/>
  <c r="D222" i="2" s="1"/>
  <c r="B222" i="2"/>
  <c r="A222" i="2"/>
  <c r="BA221" i="2"/>
  <c r="AZ221" i="2"/>
  <c r="AV221" i="2"/>
  <c r="AD221" i="2"/>
  <c r="X221" i="2"/>
  <c r="S221" i="2"/>
  <c r="J221" i="2"/>
  <c r="E221" i="2"/>
  <c r="C221" i="2"/>
  <c r="D221" i="2" s="1"/>
  <c r="B221" i="2"/>
  <c r="A221" i="2"/>
  <c r="BA220" i="2"/>
  <c r="AZ220" i="2"/>
  <c r="AV220" i="2"/>
  <c r="AD220" i="2"/>
  <c r="Y220" i="2"/>
  <c r="X220" i="2"/>
  <c r="Z220" i="2" s="1"/>
  <c r="S220" i="2"/>
  <c r="T220" i="2" s="1"/>
  <c r="J220" i="2"/>
  <c r="F220" i="2"/>
  <c r="E220" i="2"/>
  <c r="G220" i="2" s="1"/>
  <c r="C220" i="2"/>
  <c r="D220" i="2" s="1"/>
  <c r="B220" i="2"/>
  <c r="A220" i="2"/>
  <c r="BA219" i="2"/>
  <c r="AZ219" i="2"/>
  <c r="AV219" i="2"/>
  <c r="AH219" i="2"/>
  <c r="AD219" i="2"/>
  <c r="AF219" i="2" s="1"/>
  <c r="Z219" i="2"/>
  <c r="X219" i="2"/>
  <c r="Y219" i="2" s="1"/>
  <c r="U219" i="2"/>
  <c r="AJ219" i="2" s="1"/>
  <c r="T219" i="2"/>
  <c r="S219" i="2"/>
  <c r="P219" i="2"/>
  <c r="K219" i="2"/>
  <c r="H219" i="2"/>
  <c r="G219" i="2"/>
  <c r="O219" i="2" s="1"/>
  <c r="Q219" i="2" s="1"/>
  <c r="R219" i="2" s="1"/>
  <c r="F219" i="2"/>
  <c r="E219" i="2"/>
  <c r="D219" i="2"/>
  <c r="C219" i="2"/>
  <c r="J219" i="2" s="1"/>
  <c r="L219" i="2" s="1"/>
  <c r="M219" i="2" s="1"/>
  <c r="B219" i="2"/>
  <c r="A219" i="2"/>
  <c r="BA218" i="2"/>
  <c r="AZ218" i="2"/>
  <c r="AV218" i="2"/>
  <c r="AF218" i="2"/>
  <c r="AL218" i="2" s="1"/>
  <c r="AE218" i="2"/>
  <c r="AD218" i="2"/>
  <c r="Z218" i="2"/>
  <c r="AS218" i="2" s="1"/>
  <c r="Y218" i="2"/>
  <c r="X218" i="2"/>
  <c r="T218" i="2"/>
  <c r="S218" i="2"/>
  <c r="P218" i="2"/>
  <c r="G218" i="2"/>
  <c r="O218" i="2" s="1"/>
  <c r="Q218" i="2" s="1"/>
  <c r="R218" i="2" s="1"/>
  <c r="F218" i="2"/>
  <c r="E218" i="2"/>
  <c r="C218" i="2"/>
  <c r="J218" i="2" s="1"/>
  <c r="L218" i="2" s="1"/>
  <c r="M218" i="2" s="1"/>
  <c r="B218" i="2"/>
  <c r="A218" i="2"/>
  <c r="BA217" i="2"/>
  <c r="AZ217" i="2"/>
  <c r="AV217" i="2"/>
  <c r="AF217" i="2"/>
  <c r="AE217" i="2"/>
  <c r="AD217" i="2"/>
  <c r="Z217" i="2"/>
  <c r="Y217" i="2"/>
  <c r="X217" i="2"/>
  <c r="U217" i="2"/>
  <c r="T217" i="2"/>
  <c r="S217" i="2"/>
  <c r="L217" i="2"/>
  <c r="M217" i="2" s="1"/>
  <c r="G217" i="2"/>
  <c r="O217" i="2" s="1"/>
  <c r="Q217" i="2" s="1"/>
  <c r="R217" i="2" s="1"/>
  <c r="F217" i="2"/>
  <c r="E217" i="2"/>
  <c r="C217" i="2"/>
  <c r="J217" i="2" s="1"/>
  <c r="K217" i="2" s="1"/>
  <c r="B217" i="2"/>
  <c r="A217" i="2"/>
  <c r="AK245" i="2" l="1"/>
  <c r="Q243" i="2"/>
  <c r="P243" i="2"/>
  <c r="AI240" i="2"/>
  <c r="AK243" i="2"/>
  <c r="Q241" i="2"/>
  <c r="P241" i="2"/>
  <c r="AK244" i="2"/>
  <c r="AI241" i="2"/>
  <c r="AI245" i="2"/>
  <c r="AK240" i="2"/>
  <c r="AI244" i="2"/>
  <c r="AK241" i="2"/>
  <c r="Q242" i="2"/>
  <c r="P242" i="2"/>
  <c r="Q238" i="2"/>
  <c r="P238" i="2"/>
  <c r="AK242" i="2"/>
  <c r="R237" i="2"/>
  <c r="AS237" i="2"/>
  <c r="AN237" i="2"/>
  <c r="AL237" i="2"/>
  <c r="AM237" i="2" s="1"/>
  <c r="R239" i="2"/>
  <c r="AS239" i="2"/>
  <c r="AL239" i="2"/>
  <c r="AM239" i="2" s="1"/>
  <c r="AN239" i="2"/>
  <c r="Q240" i="2"/>
  <c r="P240" i="2"/>
  <c r="Q244" i="2"/>
  <c r="P244" i="2"/>
  <c r="Q245" i="2"/>
  <c r="P245" i="2"/>
  <c r="L232" i="2"/>
  <c r="M232" i="2" s="1"/>
  <c r="AG227" i="2"/>
  <c r="AI228" i="2"/>
  <c r="J228" i="6" s="1"/>
  <c r="I228" i="6"/>
  <c r="AG235" i="2"/>
  <c r="AH235" i="2"/>
  <c r="I235" i="6" s="1"/>
  <c r="V234" i="2"/>
  <c r="AJ234" i="2"/>
  <c r="K234" i="6" s="1"/>
  <c r="AG231" i="2"/>
  <c r="AH231" i="2"/>
  <c r="V230" i="2"/>
  <c r="AJ230" i="2"/>
  <c r="K230" i="6" s="1"/>
  <c r="H235" i="2"/>
  <c r="O235" i="2"/>
  <c r="C235" i="6" s="1"/>
  <c r="H233" i="2"/>
  <c r="O233" i="2"/>
  <c r="C233" i="6" s="1"/>
  <c r="H231" i="2"/>
  <c r="O231" i="2"/>
  <c r="C231" i="6" s="1"/>
  <c r="AK229" i="2"/>
  <c r="L229" i="6" s="1"/>
  <c r="P228" i="2"/>
  <c r="D228" i="6" s="1"/>
  <c r="Q228" i="2"/>
  <c r="R227" i="2"/>
  <c r="AS227" i="2"/>
  <c r="K228" i="2"/>
  <c r="L228" i="2"/>
  <c r="M228" i="2" s="1"/>
  <c r="H234" i="2"/>
  <c r="O234" i="2"/>
  <c r="C234" i="6" s="1"/>
  <c r="H232" i="2"/>
  <c r="O232" i="2"/>
  <c r="C232" i="6" s="1"/>
  <c r="Q230" i="2"/>
  <c r="R230" i="2" s="1"/>
  <c r="P230" i="2"/>
  <c r="D230" i="6" s="1"/>
  <c r="V235" i="2"/>
  <c r="AJ235" i="2"/>
  <c r="K235" i="6" s="1"/>
  <c r="AG232" i="2"/>
  <c r="AH232" i="2"/>
  <c r="I232" i="6" s="1"/>
  <c r="V231" i="2"/>
  <c r="AJ231" i="2"/>
  <c r="K231" i="6" s="1"/>
  <c r="AN227" i="2"/>
  <c r="G227" i="6" s="1"/>
  <c r="AG233" i="2"/>
  <c r="AH233" i="2"/>
  <c r="I233" i="6" s="1"/>
  <c r="V232" i="2"/>
  <c r="AJ232" i="2"/>
  <c r="K232" i="6" s="1"/>
  <c r="AA235" i="2"/>
  <c r="AA233" i="2"/>
  <c r="AA231" i="2"/>
  <c r="Q229" i="2"/>
  <c r="P229" i="2"/>
  <c r="D229" i="6" s="1"/>
  <c r="V228" i="2"/>
  <c r="AJ228" i="2"/>
  <c r="K228" i="6" s="1"/>
  <c r="AI227" i="2"/>
  <c r="J227" i="6" s="1"/>
  <c r="K229" i="2"/>
  <c r="L229" i="2"/>
  <c r="M229" i="2" s="1"/>
  <c r="AA234" i="2"/>
  <c r="AA232" i="2"/>
  <c r="AS230" i="2"/>
  <c r="AA230" i="2"/>
  <c r="AG234" i="2"/>
  <c r="AH234" i="2"/>
  <c r="I234" i="6" s="1"/>
  <c r="V233" i="2"/>
  <c r="AJ233" i="2"/>
  <c r="K233" i="6" s="1"/>
  <c r="AG230" i="2"/>
  <c r="AL230" i="2"/>
  <c r="AH230" i="2"/>
  <c r="I230" i="6" s="1"/>
  <c r="AL227" i="2"/>
  <c r="AK227" i="2"/>
  <c r="L227" i="6" s="1"/>
  <c r="AS217" i="2"/>
  <c r="AA217" i="2"/>
  <c r="P217" i="2"/>
  <c r="U218" i="2"/>
  <c r="V217" i="2"/>
  <c r="AJ217" i="2"/>
  <c r="AT218" i="2"/>
  <c r="K220" i="2"/>
  <c r="L220" i="2"/>
  <c r="M220" i="2" s="1"/>
  <c r="AA220" i="2"/>
  <c r="D217" i="2"/>
  <c r="H217" i="2"/>
  <c r="AM218" i="2"/>
  <c r="AS219" i="2"/>
  <c r="AA219" i="2"/>
  <c r="AL217" i="2"/>
  <c r="AH217" i="2"/>
  <c r="AG217" i="2"/>
  <c r="AN217" i="2"/>
  <c r="K218" i="2"/>
  <c r="AG219" i="2"/>
  <c r="AI219" i="2" s="1"/>
  <c r="AN219" i="2"/>
  <c r="AL219" i="2"/>
  <c r="H220" i="2"/>
  <c r="O220" i="2"/>
  <c r="AE220" i="2"/>
  <c r="AF220" i="2"/>
  <c r="D218" i="2"/>
  <c r="H218" i="2"/>
  <c r="AA218" i="2"/>
  <c r="AG218" i="2"/>
  <c r="AE219" i="2"/>
  <c r="U221" i="2"/>
  <c r="T221" i="2"/>
  <c r="L222" i="2"/>
  <c r="M222" i="2" s="1"/>
  <c r="K222" i="2"/>
  <c r="AF222" i="2"/>
  <c r="AE222" i="2"/>
  <c r="U223" i="2"/>
  <c r="T223" i="2"/>
  <c r="L224" i="2"/>
  <c r="M224" i="2" s="1"/>
  <c r="K224" i="2"/>
  <c r="AF224" i="2"/>
  <c r="AE224" i="2"/>
  <c r="U225" i="2"/>
  <c r="T225" i="2"/>
  <c r="AH218" i="2"/>
  <c r="G221" i="2"/>
  <c r="F221" i="2"/>
  <c r="Z221" i="2"/>
  <c r="Y221" i="2"/>
  <c r="G223" i="2"/>
  <c r="F223" i="2"/>
  <c r="Z223" i="2"/>
  <c r="Y223" i="2"/>
  <c r="G225" i="2"/>
  <c r="F225" i="2"/>
  <c r="Z225" i="2"/>
  <c r="Y225" i="2"/>
  <c r="L221" i="2"/>
  <c r="M221" i="2" s="1"/>
  <c r="K221" i="2"/>
  <c r="AF221" i="2"/>
  <c r="AE221" i="2"/>
  <c r="U222" i="2"/>
  <c r="T222" i="2"/>
  <c r="L223" i="2"/>
  <c r="M223" i="2" s="1"/>
  <c r="K223" i="2"/>
  <c r="AF223" i="2"/>
  <c r="AE223" i="2"/>
  <c r="U224" i="2"/>
  <c r="T224" i="2"/>
  <c r="L225" i="2"/>
  <c r="M225" i="2" s="1"/>
  <c r="K225" i="2"/>
  <c r="AF225" i="2"/>
  <c r="AE225" i="2"/>
  <c r="V219" i="2"/>
  <c r="G222" i="2"/>
  <c r="F222" i="2"/>
  <c r="Z222" i="2"/>
  <c r="Y222" i="2"/>
  <c r="G224" i="2"/>
  <c r="F224" i="2"/>
  <c r="Z224" i="2"/>
  <c r="Y224" i="2"/>
  <c r="BC204" i="2"/>
  <c r="BC202" i="2"/>
  <c r="BC198" i="2"/>
  <c r="BC190" i="2"/>
  <c r="BC188" i="2"/>
  <c r="BC200" i="2"/>
  <c r="AW217" i="2"/>
  <c r="AW219" i="2"/>
  <c r="AP217" i="2"/>
  <c r="AP219" i="2"/>
  <c r="AP227" i="2"/>
  <c r="AW227" i="2"/>
  <c r="AW237" i="2"/>
  <c r="AW239" i="2"/>
  <c r="AP237" i="2"/>
  <c r="AP239" i="2"/>
  <c r="BD239" i="2" l="1"/>
  <c r="BB239" i="2"/>
  <c r="BD237" i="2"/>
  <c r="BB237" i="2"/>
  <c r="AO239" i="2"/>
  <c r="R242" i="2"/>
  <c r="AS242" i="2"/>
  <c r="AL242" i="2"/>
  <c r="R241" i="2"/>
  <c r="AS241" i="2"/>
  <c r="AN241" i="2"/>
  <c r="AL241" i="2"/>
  <c r="R243" i="2"/>
  <c r="AN243" i="2"/>
  <c r="AL243" i="2"/>
  <c r="AS243" i="2"/>
  <c r="R244" i="2"/>
  <c r="AS244" i="2"/>
  <c r="AL244" i="2"/>
  <c r="AO237" i="2"/>
  <c r="AT239" i="2"/>
  <c r="AY239" i="2" s="1"/>
  <c r="AT237" i="2"/>
  <c r="R238" i="2"/>
  <c r="AL238" i="2"/>
  <c r="AS238" i="2"/>
  <c r="R245" i="2"/>
  <c r="AS245" i="2"/>
  <c r="AN245" i="2"/>
  <c r="AL245" i="2"/>
  <c r="R240" i="2"/>
  <c r="AS240" i="2"/>
  <c r="AL240" i="2"/>
  <c r="O227" i="6"/>
  <c r="M227" i="6"/>
  <c r="AM227" i="2"/>
  <c r="AI231" i="2"/>
  <c r="J231" i="6" s="1"/>
  <c r="I231" i="6"/>
  <c r="BD227" i="2"/>
  <c r="BB227" i="2"/>
  <c r="Q227" i="6" s="1"/>
  <c r="AM230" i="2"/>
  <c r="AI233" i="2"/>
  <c r="J233" i="6" s="1"/>
  <c r="Q233" i="2"/>
  <c r="P233" i="2"/>
  <c r="D233" i="6" s="1"/>
  <c r="AK234" i="2"/>
  <c r="L234" i="6" s="1"/>
  <c r="AI234" i="2"/>
  <c r="J234" i="6" s="1"/>
  <c r="AT230" i="2"/>
  <c r="AK232" i="2"/>
  <c r="L232" i="6" s="1"/>
  <c r="AK231" i="2"/>
  <c r="L231" i="6" s="1"/>
  <c r="Q234" i="2"/>
  <c r="P234" i="2"/>
  <c r="D234" i="6" s="1"/>
  <c r="AT227" i="2"/>
  <c r="AY227" i="2" s="1"/>
  <c r="P227" i="6" s="1"/>
  <c r="AK228" i="2"/>
  <c r="L228" i="6" s="1"/>
  <c r="Q231" i="2"/>
  <c r="P231" i="2"/>
  <c r="D231" i="6" s="1"/>
  <c r="Q235" i="2"/>
  <c r="P235" i="2"/>
  <c r="D235" i="6" s="1"/>
  <c r="AI230" i="2"/>
  <c r="J230" i="6" s="1"/>
  <c r="AK233" i="2"/>
  <c r="L233" i="6" s="1"/>
  <c r="AO227" i="2"/>
  <c r="H227" i="6" s="1"/>
  <c r="AI232" i="2"/>
  <c r="J232" i="6" s="1"/>
  <c r="AK235" i="2"/>
  <c r="L235" i="6" s="1"/>
  <c r="Q232" i="2"/>
  <c r="P232" i="2"/>
  <c r="D232" i="6" s="1"/>
  <c r="R228" i="2"/>
  <c r="AS228" i="2"/>
  <c r="AL228" i="2"/>
  <c r="AI235" i="2"/>
  <c r="J235" i="6" s="1"/>
  <c r="R229" i="2"/>
  <c r="AS229" i="2"/>
  <c r="AN229" i="2"/>
  <c r="G229" i="6" s="1"/>
  <c r="AL229" i="2"/>
  <c r="AK230" i="2"/>
  <c r="L230" i="6" s="1"/>
  <c r="BD219" i="2"/>
  <c r="BB219" i="2"/>
  <c r="BD217" i="2"/>
  <c r="BB217" i="2"/>
  <c r="AG225" i="2"/>
  <c r="AH225" i="2"/>
  <c r="AA225" i="2"/>
  <c r="AA221" i="2"/>
  <c r="AO219" i="2"/>
  <c r="AA224" i="2"/>
  <c r="AA222" i="2"/>
  <c r="AG223" i="2"/>
  <c r="AH223" i="2"/>
  <c r="AI223" i="2" s="1"/>
  <c r="V222" i="2"/>
  <c r="AJ222" i="2"/>
  <c r="H225" i="2"/>
  <c r="O225" i="2"/>
  <c r="H223" i="2"/>
  <c r="O223" i="2"/>
  <c r="H221" i="2"/>
  <c r="O221" i="2"/>
  <c r="AM217" i="2"/>
  <c r="AK217" i="2"/>
  <c r="AI218" i="2"/>
  <c r="AG224" i="2"/>
  <c r="AH224" i="2"/>
  <c r="AI224" i="2" s="1"/>
  <c r="V223" i="2"/>
  <c r="AJ223" i="2"/>
  <c r="AG220" i="2"/>
  <c r="AH220" i="2"/>
  <c r="AM219" i="2"/>
  <c r="AO217" i="2"/>
  <c r="AN218" i="2"/>
  <c r="H222" i="2"/>
  <c r="O222" i="2"/>
  <c r="AG221" i="2"/>
  <c r="AH221" i="2"/>
  <c r="AT219" i="2"/>
  <c r="AY219" i="2" s="1"/>
  <c r="AJ218" i="2"/>
  <c r="V218" i="2"/>
  <c r="H224" i="2"/>
  <c r="O224" i="2"/>
  <c r="V224" i="2"/>
  <c r="AJ224" i="2"/>
  <c r="AA223" i="2"/>
  <c r="AK219" i="2"/>
  <c r="V225" i="2"/>
  <c r="AJ225" i="2"/>
  <c r="AG222" i="2"/>
  <c r="AH222" i="2"/>
  <c r="AI222" i="2" s="1"/>
  <c r="V221" i="2"/>
  <c r="AJ221" i="2"/>
  <c r="U220" i="2"/>
  <c r="Q220" i="2"/>
  <c r="P220" i="2"/>
  <c r="AI217" i="2"/>
  <c r="AT217" i="2"/>
  <c r="AY217" i="2" s="1"/>
  <c r="S215" i="6"/>
  <c r="E215" i="6"/>
  <c r="B215" i="6"/>
  <c r="A215" i="6"/>
  <c r="S214" i="6"/>
  <c r="D214" i="6"/>
  <c r="B214" i="6"/>
  <c r="A214" i="6"/>
  <c r="S213" i="6"/>
  <c r="C213" i="6"/>
  <c r="B213" i="6"/>
  <c r="A213" i="6"/>
  <c r="S212" i="6"/>
  <c r="F212" i="6"/>
  <c r="B212" i="6"/>
  <c r="A212" i="6"/>
  <c r="S211" i="6"/>
  <c r="E211" i="6"/>
  <c r="B211" i="6"/>
  <c r="A211" i="6"/>
  <c r="S210" i="6"/>
  <c r="B210" i="6"/>
  <c r="A210" i="6"/>
  <c r="S209" i="6"/>
  <c r="B209" i="6"/>
  <c r="A209" i="6"/>
  <c r="S208" i="6"/>
  <c r="B208" i="6"/>
  <c r="A208" i="6"/>
  <c r="S207" i="6"/>
  <c r="B207" i="6"/>
  <c r="A207" i="6"/>
  <c r="BA215" i="2"/>
  <c r="AZ215" i="2"/>
  <c r="AV215" i="2"/>
  <c r="AF215" i="2"/>
  <c r="AD215" i="2"/>
  <c r="AE215" i="2" s="1"/>
  <c r="X215" i="2"/>
  <c r="Y215" i="2" s="1"/>
  <c r="F215" i="6" s="1"/>
  <c r="U215" i="2"/>
  <c r="V215" i="2" s="1"/>
  <c r="AK215" i="2" s="1"/>
  <c r="L215" i="6" s="1"/>
  <c r="S215" i="2"/>
  <c r="T215" i="2" s="1"/>
  <c r="G215" i="2"/>
  <c r="O215" i="2" s="1"/>
  <c r="P215" i="2" s="1"/>
  <c r="D215" i="6" s="1"/>
  <c r="E215" i="2"/>
  <c r="F215" i="2" s="1"/>
  <c r="C215" i="2"/>
  <c r="B215" i="2"/>
  <c r="A215" i="2"/>
  <c r="BA214" i="2"/>
  <c r="AZ214" i="2"/>
  <c r="AV214" i="2"/>
  <c r="AF214" i="2"/>
  <c r="AD214" i="2"/>
  <c r="AE214" i="2" s="1"/>
  <c r="X214" i="2"/>
  <c r="Y214" i="2" s="1"/>
  <c r="F214" i="6" s="1"/>
  <c r="S214" i="2"/>
  <c r="T214" i="2" s="1"/>
  <c r="G214" i="2"/>
  <c r="O214" i="2" s="1"/>
  <c r="P214" i="2" s="1"/>
  <c r="E214" i="2"/>
  <c r="F214" i="2" s="1"/>
  <c r="C214" i="2"/>
  <c r="J214" i="2" s="1"/>
  <c r="K214" i="2" s="1"/>
  <c r="B214" i="2"/>
  <c r="A214" i="2"/>
  <c r="BA213" i="2"/>
  <c r="AZ213" i="2"/>
  <c r="AV213" i="2"/>
  <c r="AD213" i="2"/>
  <c r="AE213" i="2" s="1"/>
  <c r="Z213" i="2"/>
  <c r="X213" i="2"/>
  <c r="Y213" i="2" s="1"/>
  <c r="F213" i="6" s="1"/>
  <c r="U213" i="2"/>
  <c r="V213" i="2" s="1"/>
  <c r="AK213" i="2" s="1"/>
  <c r="L213" i="6" s="1"/>
  <c r="S213" i="2"/>
  <c r="T213" i="2" s="1"/>
  <c r="H213" i="2"/>
  <c r="G213" i="2"/>
  <c r="O213" i="2" s="1"/>
  <c r="P213" i="2" s="1"/>
  <c r="D213" i="6" s="1"/>
  <c r="E213" i="2"/>
  <c r="F213" i="2" s="1"/>
  <c r="C213" i="2"/>
  <c r="B213" i="2"/>
  <c r="A213" i="2"/>
  <c r="BA212" i="2"/>
  <c r="AZ212" i="2"/>
  <c r="AV212" i="2"/>
  <c r="AD212" i="2"/>
  <c r="AE212" i="2" s="1"/>
  <c r="X212" i="2"/>
  <c r="Y212" i="2" s="1"/>
  <c r="U212" i="2"/>
  <c r="AJ212" i="2" s="1"/>
  <c r="K212" i="6" s="1"/>
  <c r="S212" i="2"/>
  <c r="T212" i="2" s="1"/>
  <c r="G212" i="2"/>
  <c r="O212" i="2" s="1"/>
  <c r="P212" i="2" s="1"/>
  <c r="D212" i="6" s="1"/>
  <c r="E212" i="2"/>
  <c r="F212" i="2" s="1"/>
  <c r="C212" i="2"/>
  <c r="J212" i="2" s="1"/>
  <c r="K212" i="2" s="1"/>
  <c r="B212" i="2"/>
  <c r="A212" i="2"/>
  <c r="BA211" i="2"/>
  <c r="AZ211" i="2"/>
  <c r="AV211" i="2"/>
  <c r="AD211" i="2"/>
  <c r="AE211" i="2" s="1"/>
  <c r="Z211" i="2"/>
  <c r="X211" i="2"/>
  <c r="Y211" i="2" s="1"/>
  <c r="F211" i="6" s="1"/>
  <c r="U211" i="2"/>
  <c r="V211" i="2" s="1"/>
  <c r="AK211" i="2" s="1"/>
  <c r="L211" i="6" s="1"/>
  <c r="S211" i="2"/>
  <c r="T211" i="2" s="1"/>
  <c r="H211" i="2"/>
  <c r="G211" i="2"/>
  <c r="O211" i="2" s="1"/>
  <c r="P211" i="2" s="1"/>
  <c r="D211" i="6" s="1"/>
  <c r="E211" i="2"/>
  <c r="F211" i="2" s="1"/>
  <c r="C211" i="2"/>
  <c r="J211" i="2" s="1"/>
  <c r="K211" i="2" s="1"/>
  <c r="B211" i="2"/>
  <c r="A211" i="2"/>
  <c r="BA210" i="2"/>
  <c r="AZ210" i="2"/>
  <c r="AV210" i="2"/>
  <c r="AD210" i="2"/>
  <c r="AE210" i="2" s="1"/>
  <c r="Z210" i="2"/>
  <c r="AA210" i="2" s="1"/>
  <c r="X210" i="2"/>
  <c r="Y210" i="2" s="1"/>
  <c r="F210" i="6" s="1"/>
  <c r="S210" i="2"/>
  <c r="T210" i="2" s="1"/>
  <c r="G210" i="2"/>
  <c r="E210" i="2"/>
  <c r="F210" i="2" s="1"/>
  <c r="C210" i="2"/>
  <c r="J210" i="2" s="1"/>
  <c r="K210" i="2" s="1"/>
  <c r="B210" i="2"/>
  <c r="A210" i="2"/>
  <c r="BA209" i="2"/>
  <c r="AZ209" i="2"/>
  <c r="AV209" i="2"/>
  <c r="AD209" i="2"/>
  <c r="AE209" i="2" s="1"/>
  <c r="X209" i="2"/>
  <c r="Y209" i="2" s="1"/>
  <c r="F209" i="6" s="1"/>
  <c r="S209" i="2"/>
  <c r="E209" i="2"/>
  <c r="F209" i="2" s="1"/>
  <c r="C209" i="2"/>
  <c r="J209" i="2" s="1"/>
  <c r="K209" i="2" s="1"/>
  <c r="B209" i="2"/>
  <c r="A209" i="2"/>
  <c r="BA208" i="2"/>
  <c r="AZ208" i="2"/>
  <c r="AV208" i="2"/>
  <c r="AD208" i="2"/>
  <c r="X208" i="2"/>
  <c r="Y208" i="2" s="1"/>
  <c r="F208" i="6" s="1"/>
  <c r="S208" i="2"/>
  <c r="T208" i="2" s="1"/>
  <c r="E208" i="2"/>
  <c r="F208" i="2" s="1"/>
  <c r="C208" i="2"/>
  <c r="J208" i="2" s="1"/>
  <c r="B208" i="2"/>
  <c r="A208" i="2"/>
  <c r="BA207" i="2"/>
  <c r="AZ207" i="2"/>
  <c r="AV207" i="2"/>
  <c r="AD207" i="2"/>
  <c r="AE207" i="2" s="1"/>
  <c r="X207" i="2"/>
  <c r="Y207" i="2" s="1"/>
  <c r="F207" i="6" s="1"/>
  <c r="S207" i="2"/>
  <c r="G207" i="2"/>
  <c r="O207" i="2" s="1"/>
  <c r="C207" i="6" s="1"/>
  <c r="E207" i="2"/>
  <c r="F207" i="2" s="1"/>
  <c r="C207" i="2"/>
  <c r="J207" i="2" s="1"/>
  <c r="K207" i="2" s="1"/>
  <c r="B207" i="2"/>
  <c r="A207" i="2"/>
  <c r="AQ219" i="2"/>
  <c r="AW218" i="2"/>
  <c r="AP218" i="2"/>
  <c r="AX217" i="2"/>
  <c r="AX219" i="2"/>
  <c r="AQ217" i="2"/>
  <c r="AX227" i="2"/>
  <c r="AQ227" i="2"/>
  <c r="AW229" i="2"/>
  <c r="AP229" i="2"/>
  <c r="AQ239" i="2"/>
  <c r="AX239" i="2"/>
  <c r="AW241" i="2"/>
  <c r="AP243" i="2"/>
  <c r="AP241" i="2"/>
  <c r="AW245" i="2"/>
  <c r="AW243" i="2"/>
  <c r="AQ237" i="2"/>
  <c r="AP245" i="2"/>
  <c r="AX237" i="2"/>
  <c r="BC237" i="2" l="1"/>
  <c r="AR237" i="2"/>
  <c r="BD243" i="2"/>
  <c r="BB243" i="2"/>
  <c r="BD245" i="2"/>
  <c r="BB245" i="2"/>
  <c r="BD241" i="2"/>
  <c r="BB241" i="2"/>
  <c r="BC239" i="2"/>
  <c r="AR239" i="2"/>
  <c r="BF239" i="2"/>
  <c r="BE239" i="2"/>
  <c r="AM245" i="2"/>
  <c r="AN240" i="2"/>
  <c r="AM240" i="2"/>
  <c r="AO245" i="2"/>
  <c r="AN238" i="2"/>
  <c r="AM238" i="2"/>
  <c r="AT243" i="2"/>
  <c r="AM241" i="2"/>
  <c r="AN242" i="2"/>
  <c r="AM242" i="2"/>
  <c r="AT240" i="2"/>
  <c r="AT245" i="2"/>
  <c r="AN244" i="2"/>
  <c r="AM244" i="2"/>
  <c r="AM243" i="2"/>
  <c r="AO241" i="2"/>
  <c r="AT242" i="2"/>
  <c r="AY237" i="2"/>
  <c r="AT244" i="2"/>
  <c r="AO243" i="2"/>
  <c r="AT241" i="2"/>
  <c r="AT238" i="2"/>
  <c r="M229" i="6"/>
  <c r="O229" i="6"/>
  <c r="N227" i="6"/>
  <c r="AM229" i="2"/>
  <c r="BD229" i="2"/>
  <c r="BB229" i="2"/>
  <c r="Q229" i="6" s="1"/>
  <c r="AR227" i="2"/>
  <c r="BC227" i="2"/>
  <c r="R227" i="6" s="1"/>
  <c r="BF227" i="2"/>
  <c r="BE227" i="2"/>
  <c r="AO229" i="2"/>
  <c r="H229" i="6" s="1"/>
  <c r="AM228" i="2"/>
  <c r="AN228" i="2"/>
  <c r="G228" i="6" s="1"/>
  <c r="R232" i="2"/>
  <c r="AS232" i="2"/>
  <c r="AL232" i="2"/>
  <c r="R233" i="2"/>
  <c r="AL233" i="2"/>
  <c r="AN233" i="2"/>
  <c r="G233" i="6" s="1"/>
  <c r="AS233" i="2"/>
  <c r="AT229" i="2"/>
  <c r="AY229" i="2" s="1"/>
  <c r="P229" i="6" s="1"/>
  <c r="AT228" i="2"/>
  <c r="R231" i="2"/>
  <c r="AL231" i="2"/>
  <c r="AS231" i="2"/>
  <c r="AN231" i="2"/>
  <c r="G231" i="6" s="1"/>
  <c r="R234" i="2"/>
  <c r="AL234" i="2"/>
  <c r="AS234" i="2"/>
  <c r="R235" i="2"/>
  <c r="AS235" i="2"/>
  <c r="AL235" i="2"/>
  <c r="AM235" i="2" s="1"/>
  <c r="AN235" i="2"/>
  <c r="G235" i="6" s="1"/>
  <c r="AN230" i="2"/>
  <c r="G230" i="6" s="1"/>
  <c r="AR217" i="2"/>
  <c r="BC219" i="2"/>
  <c r="BC217" i="2"/>
  <c r="BD218" i="2"/>
  <c r="BB218" i="2"/>
  <c r="AR219" i="2"/>
  <c r="BF219" i="2"/>
  <c r="BE219" i="2"/>
  <c r="BE217" i="2"/>
  <c r="BF217" i="2"/>
  <c r="E207" i="6"/>
  <c r="Q223" i="2"/>
  <c r="P223" i="2"/>
  <c r="Z207" i="2"/>
  <c r="AA207" i="2" s="1"/>
  <c r="AF209" i="2"/>
  <c r="AF212" i="2"/>
  <c r="AH212" i="2" s="1"/>
  <c r="I212" i="6" s="1"/>
  <c r="AF213" i="2"/>
  <c r="Z214" i="2"/>
  <c r="AA214" i="2" s="1"/>
  <c r="E210" i="6"/>
  <c r="C212" i="6"/>
  <c r="E214" i="6"/>
  <c r="AK221" i="2"/>
  <c r="AK224" i="2"/>
  <c r="AK218" i="2"/>
  <c r="Q222" i="2"/>
  <c r="P222" i="2"/>
  <c r="AK222" i="2"/>
  <c r="AI225" i="2"/>
  <c r="AF211" i="2"/>
  <c r="Z212" i="2"/>
  <c r="AA212" i="2" s="1"/>
  <c r="H215" i="2"/>
  <c r="Z215" i="2"/>
  <c r="AH215" i="2" s="1"/>
  <c r="I215" i="6" s="1"/>
  <c r="E209" i="6"/>
  <c r="C211" i="6"/>
  <c r="E213" i="6"/>
  <c r="C215" i="6"/>
  <c r="R220" i="2"/>
  <c r="AS220" i="2"/>
  <c r="AI221" i="2"/>
  <c r="AL220" i="2"/>
  <c r="AK223" i="2"/>
  <c r="Q221" i="2"/>
  <c r="P221" i="2"/>
  <c r="Q225" i="2"/>
  <c r="P225" i="2"/>
  <c r="AF207" i="2"/>
  <c r="AG207" i="2" s="1"/>
  <c r="Z209" i="2"/>
  <c r="AA209" i="2" s="1"/>
  <c r="AF210" i="2"/>
  <c r="U214" i="2"/>
  <c r="AJ214" i="2" s="1"/>
  <c r="K214" i="6" s="1"/>
  <c r="E208" i="6"/>
  <c r="E212" i="6"/>
  <c r="C214" i="6"/>
  <c r="V220" i="2"/>
  <c r="AJ220" i="2"/>
  <c r="AK225" i="2"/>
  <c r="Q224" i="2"/>
  <c r="P224" i="2"/>
  <c r="AO218" i="2"/>
  <c r="AI220" i="2"/>
  <c r="K208" i="2"/>
  <c r="L208" i="2"/>
  <c r="M208" i="2" s="1"/>
  <c r="AE208" i="2"/>
  <c r="AF208" i="2"/>
  <c r="AL215" i="2"/>
  <c r="AM215" i="2" s="1"/>
  <c r="AG215" i="2"/>
  <c r="P207" i="2"/>
  <c r="D207" i="6" s="1"/>
  <c r="Q207" i="2"/>
  <c r="AS207" i="2" s="1"/>
  <c r="D208" i="2"/>
  <c r="J213" i="2"/>
  <c r="D213" i="2"/>
  <c r="AS213" i="2"/>
  <c r="H207" i="2"/>
  <c r="T207" i="2"/>
  <c r="U207" i="2"/>
  <c r="AH207" i="2"/>
  <c r="I207" i="6" s="1"/>
  <c r="G209" i="2"/>
  <c r="T209" i="2"/>
  <c r="U209" i="2"/>
  <c r="AH209" i="2"/>
  <c r="I209" i="6" s="1"/>
  <c r="AH211" i="2"/>
  <c r="I211" i="6" s="1"/>
  <c r="AG211" i="2"/>
  <c r="V212" i="2"/>
  <c r="J215" i="2"/>
  <c r="D215" i="2"/>
  <c r="D207" i="2"/>
  <c r="L207" i="2"/>
  <c r="M207" i="2" s="1"/>
  <c r="L209" i="2"/>
  <c r="M209" i="2" s="1"/>
  <c r="AG209" i="2"/>
  <c r="O210" i="2"/>
  <c r="C210" i="6" s="1"/>
  <c r="H210" i="2"/>
  <c r="D211" i="2"/>
  <c r="L211" i="2"/>
  <c r="M211" i="2" s="1"/>
  <c r="AN211" i="2"/>
  <c r="G211" i="6" s="1"/>
  <c r="AH213" i="2"/>
  <c r="I213" i="6" s="1"/>
  <c r="AG213" i="2"/>
  <c r="V214" i="2"/>
  <c r="AH210" i="2"/>
  <c r="I210" i="6" s="1"/>
  <c r="AA211" i="2"/>
  <c r="AJ211" i="2"/>
  <c r="K211" i="6" s="1"/>
  <c r="H212" i="2"/>
  <c r="AA213" i="2"/>
  <c r="AJ213" i="2"/>
  <c r="K213" i="6" s="1"/>
  <c r="H214" i="2"/>
  <c r="AA215" i="2"/>
  <c r="AJ215" i="2"/>
  <c r="K215" i="6" s="1"/>
  <c r="Q212" i="2"/>
  <c r="AL212" i="2" s="1"/>
  <c r="Q214" i="2"/>
  <c r="AL214" i="2" s="1"/>
  <c r="G208" i="2"/>
  <c r="Z208" i="2"/>
  <c r="D209" i="2"/>
  <c r="D210" i="2"/>
  <c r="L210" i="2"/>
  <c r="M210" i="2" s="1"/>
  <c r="AG210" i="2"/>
  <c r="Q211" i="2"/>
  <c r="R211" i="2" s="1"/>
  <c r="D212" i="2"/>
  <c r="L212" i="2"/>
  <c r="M212" i="2" s="1"/>
  <c r="AG212" i="2"/>
  <c r="Q213" i="2"/>
  <c r="AL213" i="2" s="1"/>
  <c r="D214" i="2"/>
  <c r="L214" i="2"/>
  <c r="M214" i="2" s="1"/>
  <c r="AG214" i="2"/>
  <c r="Q215" i="2"/>
  <c r="R215" i="2" s="1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5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204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3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202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1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200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199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198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BA205" i="2"/>
  <c r="AZ205" i="2"/>
  <c r="AV205" i="2"/>
  <c r="AN205" i="2"/>
  <c r="AJ205" i="2"/>
  <c r="AF205" i="2"/>
  <c r="AE205" i="2"/>
  <c r="AD205" i="2"/>
  <c r="Z205" i="2"/>
  <c r="Y205" i="2"/>
  <c r="X205" i="2"/>
  <c r="U205" i="2"/>
  <c r="T205" i="2"/>
  <c r="S205" i="2"/>
  <c r="Q205" i="2"/>
  <c r="R205" i="2" s="1"/>
  <c r="H205" i="2"/>
  <c r="G205" i="2"/>
  <c r="O205" i="2" s="1"/>
  <c r="P205" i="2" s="1"/>
  <c r="F205" i="2"/>
  <c r="E205" i="2"/>
  <c r="C205" i="2"/>
  <c r="B205" i="2"/>
  <c r="A205" i="2"/>
  <c r="BA204" i="2"/>
  <c r="AZ204" i="2"/>
  <c r="AV204" i="2"/>
  <c r="AG204" i="2"/>
  <c r="AF204" i="2"/>
  <c r="AE204" i="2"/>
  <c r="AD204" i="2"/>
  <c r="AA204" i="2"/>
  <c r="Z204" i="2"/>
  <c r="Y204" i="2"/>
  <c r="X204" i="2"/>
  <c r="T204" i="2"/>
  <c r="S204" i="2"/>
  <c r="L204" i="2"/>
  <c r="M204" i="2" s="1"/>
  <c r="H204" i="2"/>
  <c r="G204" i="2"/>
  <c r="O204" i="2" s="1"/>
  <c r="P204" i="2" s="1"/>
  <c r="F204" i="2"/>
  <c r="E204" i="2"/>
  <c r="D204" i="2"/>
  <c r="C204" i="2"/>
  <c r="J204" i="2" s="1"/>
  <c r="K204" i="2" s="1"/>
  <c r="B204" i="2"/>
  <c r="A204" i="2"/>
  <c r="BA203" i="2"/>
  <c r="AZ203" i="2"/>
  <c r="AV203" i="2"/>
  <c r="AF203" i="2"/>
  <c r="AE203" i="2"/>
  <c r="AD203" i="2"/>
  <c r="Z203" i="2"/>
  <c r="AA203" i="2" s="1"/>
  <c r="Y203" i="2"/>
  <c r="X203" i="2"/>
  <c r="U203" i="2"/>
  <c r="T203" i="2"/>
  <c r="S203" i="2"/>
  <c r="G203" i="2"/>
  <c r="F203" i="2"/>
  <c r="E203" i="2"/>
  <c r="C203" i="2"/>
  <c r="B203" i="2"/>
  <c r="A203" i="2"/>
  <c r="BA202" i="2"/>
  <c r="AZ202" i="2"/>
  <c r="AV202" i="2"/>
  <c r="AG202" i="2"/>
  <c r="AF202" i="2"/>
  <c r="AE202" i="2"/>
  <c r="AD202" i="2"/>
  <c r="AA202" i="2"/>
  <c r="Z202" i="2"/>
  <c r="Y202" i="2"/>
  <c r="X202" i="2"/>
  <c r="T202" i="2"/>
  <c r="S202" i="2"/>
  <c r="L202" i="2"/>
  <c r="M202" i="2" s="1"/>
  <c r="H202" i="2"/>
  <c r="G202" i="2"/>
  <c r="O202" i="2" s="1"/>
  <c r="P202" i="2" s="1"/>
  <c r="F202" i="2"/>
  <c r="E202" i="2"/>
  <c r="D202" i="2"/>
  <c r="C202" i="2"/>
  <c r="J202" i="2" s="1"/>
  <c r="K202" i="2" s="1"/>
  <c r="B202" i="2"/>
  <c r="A202" i="2"/>
  <c r="BA201" i="2"/>
  <c r="AZ201" i="2"/>
  <c r="AV201" i="2"/>
  <c r="AF201" i="2"/>
  <c r="AE201" i="2"/>
  <c r="AD201" i="2"/>
  <c r="Z201" i="2"/>
  <c r="AA201" i="2" s="1"/>
  <c r="Y201" i="2"/>
  <c r="X201" i="2"/>
  <c r="U201" i="2"/>
  <c r="T201" i="2"/>
  <c r="S201" i="2"/>
  <c r="G201" i="2"/>
  <c r="F201" i="2"/>
  <c r="E201" i="2"/>
  <c r="C201" i="2"/>
  <c r="B201" i="2"/>
  <c r="A201" i="2"/>
  <c r="BA200" i="2"/>
  <c r="AZ200" i="2"/>
  <c r="AV200" i="2"/>
  <c r="AG200" i="2"/>
  <c r="AF200" i="2"/>
  <c r="AE200" i="2"/>
  <c r="AD200" i="2"/>
  <c r="AA200" i="2"/>
  <c r="Z200" i="2"/>
  <c r="Y200" i="2"/>
  <c r="X200" i="2"/>
  <c r="T200" i="2"/>
  <c r="S200" i="2"/>
  <c r="L200" i="2"/>
  <c r="M200" i="2" s="1"/>
  <c r="H200" i="2"/>
  <c r="G200" i="2"/>
  <c r="O200" i="2" s="1"/>
  <c r="P200" i="2" s="1"/>
  <c r="F200" i="2"/>
  <c r="E200" i="2"/>
  <c r="D200" i="2"/>
  <c r="C200" i="2"/>
  <c r="J200" i="2" s="1"/>
  <c r="K200" i="2" s="1"/>
  <c r="B200" i="2"/>
  <c r="A200" i="2"/>
  <c r="BA199" i="2"/>
  <c r="AZ199" i="2"/>
  <c r="AV199" i="2"/>
  <c r="AF199" i="2"/>
  <c r="AE199" i="2"/>
  <c r="AD199" i="2"/>
  <c r="Z199" i="2"/>
  <c r="AA199" i="2" s="1"/>
  <c r="Y199" i="2"/>
  <c r="X199" i="2"/>
  <c r="U199" i="2"/>
  <c r="T199" i="2"/>
  <c r="S199" i="2"/>
  <c r="G199" i="2"/>
  <c r="F199" i="2"/>
  <c r="E199" i="2"/>
  <c r="C199" i="2"/>
  <c r="B199" i="2"/>
  <c r="A199" i="2"/>
  <c r="BA198" i="2"/>
  <c r="AZ198" i="2"/>
  <c r="AV198" i="2"/>
  <c r="AG198" i="2"/>
  <c r="AF198" i="2"/>
  <c r="AE198" i="2"/>
  <c r="AD198" i="2"/>
  <c r="AA198" i="2"/>
  <c r="Z198" i="2"/>
  <c r="Y198" i="2"/>
  <c r="X198" i="2"/>
  <c r="T198" i="2"/>
  <c r="S198" i="2"/>
  <c r="L198" i="2"/>
  <c r="M198" i="2" s="1"/>
  <c r="H198" i="2"/>
  <c r="G198" i="2"/>
  <c r="O198" i="2" s="1"/>
  <c r="P198" i="2" s="1"/>
  <c r="F198" i="2"/>
  <c r="E198" i="2"/>
  <c r="D198" i="2"/>
  <c r="C198" i="2"/>
  <c r="J198" i="2" s="1"/>
  <c r="K198" i="2" s="1"/>
  <c r="B198" i="2"/>
  <c r="A198" i="2"/>
  <c r="BA197" i="2"/>
  <c r="AZ197" i="2"/>
  <c r="AV197" i="2"/>
  <c r="AF197" i="2"/>
  <c r="AE197" i="2"/>
  <c r="AD197" i="2"/>
  <c r="Z197" i="2"/>
  <c r="AA197" i="2" s="1"/>
  <c r="Y197" i="2"/>
  <c r="X197" i="2"/>
  <c r="U197" i="2"/>
  <c r="T197" i="2"/>
  <c r="S197" i="2"/>
  <c r="G197" i="2"/>
  <c r="F197" i="2"/>
  <c r="E197" i="2"/>
  <c r="C197" i="2"/>
  <c r="B197" i="2"/>
  <c r="A197" i="2"/>
  <c r="AP205" i="2"/>
  <c r="AQ218" i="2"/>
  <c r="AX218" i="2"/>
  <c r="AP211" i="2"/>
  <c r="AQ229" i="2"/>
  <c r="AP233" i="2"/>
  <c r="AW235" i="2"/>
  <c r="AW233" i="2"/>
  <c r="AW228" i="2"/>
  <c r="AP228" i="2"/>
  <c r="AX229" i="2"/>
  <c r="AW231" i="2"/>
  <c r="AP235" i="2"/>
  <c r="AP231" i="2"/>
  <c r="AW230" i="2"/>
  <c r="AP230" i="2"/>
  <c r="AX243" i="2"/>
  <c r="AQ245" i="2"/>
  <c r="AX245" i="2"/>
  <c r="AQ241" i="2"/>
  <c r="AQ243" i="2"/>
  <c r="AW240" i="2"/>
  <c r="AP240" i="2"/>
  <c r="AW238" i="2"/>
  <c r="AP238" i="2"/>
  <c r="AW242" i="2"/>
  <c r="AP242" i="2"/>
  <c r="AW244" i="2"/>
  <c r="AP244" i="2"/>
  <c r="AX241" i="2"/>
  <c r="BC241" i="2" l="1"/>
  <c r="BD244" i="2"/>
  <c r="AY244" i="2"/>
  <c r="BB244" i="2"/>
  <c r="BD242" i="2"/>
  <c r="BB242" i="2"/>
  <c r="BD238" i="2"/>
  <c r="AY238" i="2"/>
  <c r="BB238" i="2"/>
  <c r="BD240" i="2"/>
  <c r="BB240" i="2"/>
  <c r="AR243" i="2"/>
  <c r="AR241" i="2"/>
  <c r="BC245" i="2"/>
  <c r="AR245" i="2"/>
  <c r="BC243" i="2"/>
  <c r="AO244" i="2"/>
  <c r="AO242" i="2"/>
  <c r="AY242" i="2" s="1"/>
  <c r="AO238" i="2"/>
  <c r="AO240" i="2"/>
  <c r="AY240" i="2" s="1"/>
  <c r="BF237" i="2"/>
  <c r="BE237" i="2"/>
  <c r="AY241" i="2"/>
  <c r="AY245" i="2"/>
  <c r="AY243" i="2"/>
  <c r="M230" i="6"/>
  <c r="O230" i="6"/>
  <c r="M231" i="6"/>
  <c r="M235" i="6"/>
  <c r="O231" i="6"/>
  <c r="M228" i="6"/>
  <c r="O228" i="6"/>
  <c r="O233" i="6"/>
  <c r="O235" i="6"/>
  <c r="M233" i="6"/>
  <c r="N229" i="6"/>
  <c r="AM233" i="2"/>
  <c r="AM231" i="2"/>
  <c r="BD230" i="2"/>
  <c r="BB230" i="2"/>
  <c r="Q230" i="6" s="1"/>
  <c r="BD231" i="2"/>
  <c r="BB231" i="2"/>
  <c r="Q231" i="6" s="1"/>
  <c r="BC229" i="2"/>
  <c r="R229" i="6" s="1"/>
  <c r="BD228" i="2"/>
  <c r="BB228" i="2"/>
  <c r="Q228" i="6" s="1"/>
  <c r="BD233" i="2"/>
  <c r="BB233" i="2"/>
  <c r="Q233" i="6" s="1"/>
  <c r="BD235" i="2"/>
  <c r="BB235" i="2"/>
  <c r="Q235" i="6" s="1"/>
  <c r="AR229" i="2"/>
  <c r="AO230" i="2"/>
  <c r="H230" i="6" s="1"/>
  <c r="AO231" i="2"/>
  <c r="H231" i="6" s="1"/>
  <c r="AO235" i="2"/>
  <c r="H235" i="6" s="1"/>
  <c r="AT234" i="2"/>
  <c r="AT231" i="2"/>
  <c r="AO228" i="2"/>
  <c r="H228" i="6" s="1"/>
  <c r="BF229" i="2"/>
  <c r="BE229" i="2"/>
  <c r="AN234" i="2"/>
  <c r="G234" i="6" s="1"/>
  <c r="AM234" i="2"/>
  <c r="AT233" i="2"/>
  <c r="AY233" i="2" s="1"/>
  <c r="P233" i="6" s="1"/>
  <c r="AN232" i="2"/>
  <c r="G232" i="6" s="1"/>
  <c r="AM232" i="2"/>
  <c r="AT235" i="2"/>
  <c r="AO233" i="2"/>
  <c r="H233" i="6" s="1"/>
  <c r="AT232" i="2"/>
  <c r="M211" i="6"/>
  <c r="AR218" i="2"/>
  <c r="AK220" i="2"/>
  <c r="R221" i="2"/>
  <c r="AN221" i="2"/>
  <c r="AS221" i="2"/>
  <c r="AL221" i="2"/>
  <c r="AT220" i="2"/>
  <c r="AH214" i="2"/>
  <c r="R224" i="2"/>
  <c r="AS224" i="2"/>
  <c r="AL224" i="2"/>
  <c r="R222" i="2"/>
  <c r="AS222" i="2"/>
  <c r="AL222" i="2"/>
  <c r="R225" i="2"/>
  <c r="AS225" i="2"/>
  <c r="AL225" i="2"/>
  <c r="AN225" i="2"/>
  <c r="AN220" i="2"/>
  <c r="AM220" i="2"/>
  <c r="R223" i="2"/>
  <c r="AL223" i="2"/>
  <c r="AS223" i="2"/>
  <c r="AN223" i="2"/>
  <c r="AL211" i="2"/>
  <c r="AM211" i="2" s="1"/>
  <c r="AY218" i="2"/>
  <c r="AT207" i="2"/>
  <c r="AM214" i="2"/>
  <c r="AG208" i="2"/>
  <c r="AH208" i="2"/>
  <c r="I208" i="6" s="1"/>
  <c r="AN213" i="2"/>
  <c r="G213" i="6" s="1"/>
  <c r="R213" i="2"/>
  <c r="AM213" i="2" s="1"/>
  <c r="R212" i="2"/>
  <c r="AM212" i="2" s="1"/>
  <c r="AS212" i="2"/>
  <c r="AI212" i="2"/>
  <c r="J212" i="6" s="1"/>
  <c r="AI213" i="2"/>
  <c r="J213" i="6" s="1"/>
  <c r="AS215" i="2"/>
  <c r="AI209" i="2"/>
  <c r="J209" i="6" s="1"/>
  <c r="H209" i="2"/>
  <c r="O209" i="2"/>
  <c r="C209" i="6" s="1"/>
  <c r="AS211" i="2"/>
  <c r="AA208" i="2"/>
  <c r="AN212" i="2"/>
  <c r="G212" i="6" s="1"/>
  <c r="AI210" i="2"/>
  <c r="J210" i="6" s="1"/>
  <c r="AK214" i="2"/>
  <c r="L214" i="6" s="1"/>
  <c r="AI207" i="2"/>
  <c r="J207" i="6" s="1"/>
  <c r="K213" i="2"/>
  <c r="L213" i="2"/>
  <c r="M213" i="2" s="1"/>
  <c r="R214" i="2"/>
  <c r="AS214" i="2"/>
  <c r="AK212" i="2"/>
  <c r="L212" i="6" s="1"/>
  <c r="AJ207" i="2"/>
  <c r="K207" i="6" s="1"/>
  <c r="V207" i="2"/>
  <c r="U208" i="2"/>
  <c r="AT213" i="2"/>
  <c r="AL207" i="2"/>
  <c r="R207" i="2"/>
  <c r="H208" i="2"/>
  <c r="O208" i="2"/>
  <c r="C208" i="6" s="1"/>
  <c r="AO211" i="2"/>
  <c r="H211" i="6" s="1"/>
  <c r="P210" i="2"/>
  <c r="D210" i="6" s="1"/>
  <c r="Q210" i="2"/>
  <c r="K215" i="2"/>
  <c r="L215" i="2"/>
  <c r="M215" i="2" s="1"/>
  <c r="AI211" i="2"/>
  <c r="J211" i="6" s="1"/>
  <c r="V209" i="2"/>
  <c r="AJ209" i="2"/>
  <c r="K209" i="6" s="1"/>
  <c r="U210" i="2"/>
  <c r="AN207" i="2"/>
  <c r="G207" i="6" s="1"/>
  <c r="AN215" i="2"/>
  <c r="G215" i="6" s="1"/>
  <c r="AI215" i="2"/>
  <c r="J215" i="6" s="1"/>
  <c r="AH199" i="2"/>
  <c r="AI199" i="2" s="1"/>
  <c r="AG199" i="2"/>
  <c r="AH197" i="2"/>
  <c r="AG197" i="2"/>
  <c r="O199" i="2"/>
  <c r="H199" i="2"/>
  <c r="J201" i="2"/>
  <c r="D201" i="2"/>
  <c r="U202" i="2"/>
  <c r="AJ201" i="2"/>
  <c r="V201" i="2"/>
  <c r="O197" i="2"/>
  <c r="H197" i="2"/>
  <c r="J199" i="2"/>
  <c r="D199" i="2"/>
  <c r="U200" i="2"/>
  <c r="AJ199" i="2"/>
  <c r="V199" i="2"/>
  <c r="AH203" i="2"/>
  <c r="AI203" i="2" s="1"/>
  <c r="AG203" i="2"/>
  <c r="J197" i="2"/>
  <c r="D197" i="2"/>
  <c r="U198" i="2"/>
  <c r="AJ197" i="2"/>
  <c r="V197" i="2"/>
  <c r="AH201" i="2"/>
  <c r="AG201" i="2"/>
  <c r="O203" i="2"/>
  <c r="H203" i="2"/>
  <c r="J205" i="2"/>
  <c r="D205" i="2"/>
  <c r="AS205" i="2"/>
  <c r="AA205" i="2"/>
  <c r="O201" i="2"/>
  <c r="H201" i="2"/>
  <c r="J203" i="2"/>
  <c r="D203" i="2"/>
  <c r="U204" i="2"/>
  <c r="AJ203" i="2"/>
  <c r="V203" i="2"/>
  <c r="V205" i="2"/>
  <c r="Q198" i="2"/>
  <c r="AL198" i="2"/>
  <c r="AH198" i="2"/>
  <c r="AI198" i="2" s="1"/>
  <c r="Q200" i="2"/>
  <c r="AL200" i="2"/>
  <c r="AH200" i="2"/>
  <c r="AI200" i="2" s="1"/>
  <c r="Q202" i="2"/>
  <c r="AL202" i="2"/>
  <c r="AH202" i="2"/>
  <c r="AI202" i="2" s="1"/>
  <c r="Q204" i="2"/>
  <c r="R204" i="2" s="1"/>
  <c r="AH204" i="2"/>
  <c r="AI204" i="2" s="1"/>
  <c r="AL205" i="2"/>
  <c r="AM205" i="2" s="1"/>
  <c r="AH205" i="2"/>
  <c r="AG205" i="2"/>
  <c r="AO205" i="2" s="1"/>
  <c r="AW205" i="2"/>
  <c r="AQ205" i="2"/>
  <c r="AP221" i="2"/>
  <c r="AW225" i="2"/>
  <c r="AP223" i="2"/>
  <c r="AP213" i="2"/>
  <c r="AP212" i="2"/>
  <c r="AP215" i="2"/>
  <c r="AW213" i="2"/>
  <c r="AP207" i="2"/>
  <c r="AW221" i="2"/>
  <c r="AW212" i="2"/>
  <c r="AP225" i="2"/>
  <c r="AW211" i="2"/>
  <c r="AQ211" i="2"/>
  <c r="AW207" i="2"/>
  <c r="AW220" i="2"/>
  <c r="AP220" i="2"/>
  <c r="AW223" i="2"/>
  <c r="AW215" i="2"/>
  <c r="AQ235" i="2"/>
  <c r="AX233" i="2"/>
  <c r="AQ233" i="2"/>
  <c r="AW232" i="2"/>
  <c r="AP232" i="2"/>
  <c r="AX230" i="2"/>
  <c r="AQ230" i="2"/>
  <c r="AX231" i="2"/>
  <c r="AW234" i="2"/>
  <c r="AP234" i="2"/>
  <c r="AQ231" i="2"/>
  <c r="AX228" i="2"/>
  <c r="AQ228" i="2"/>
  <c r="AX235" i="2"/>
  <c r="AX238" i="2"/>
  <c r="AQ238" i="2"/>
  <c r="AX240" i="2"/>
  <c r="AQ240" i="2"/>
  <c r="AX242" i="2"/>
  <c r="AQ242" i="2"/>
  <c r="AX244" i="2"/>
  <c r="AQ244" i="2"/>
  <c r="AR244" i="2" l="1"/>
  <c r="AR242" i="2"/>
  <c r="AR240" i="2"/>
  <c r="AR238" i="2"/>
  <c r="BF242" i="2"/>
  <c r="BE242" i="2"/>
  <c r="BC242" i="2"/>
  <c r="BF240" i="2"/>
  <c r="BE240" i="2"/>
  <c r="BC240" i="2"/>
  <c r="BF238" i="2"/>
  <c r="BE238" i="2"/>
  <c r="BF244" i="2"/>
  <c r="BE244" i="2"/>
  <c r="BF243" i="2"/>
  <c r="BE243" i="2"/>
  <c r="BC244" i="2"/>
  <c r="BF245" i="2"/>
  <c r="BE245" i="2"/>
  <c r="BC238" i="2"/>
  <c r="BF241" i="2"/>
  <c r="BE241" i="2"/>
  <c r="N228" i="6"/>
  <c r="N231" i="6"/>
  <c r="M234" i="6"/>
  <c r="O234" i="6"/>
  <c r="N230" i="6"/>
  <c r="M232" i="6"/>
  <c r="O232" i="6"/>
  <c r="N233" i="6"/>
  <c r="N235" i="6"/>
  <c r="AY230" i="2"/>
  <c r="BE230" i="2" s="1"/>
  <c r="BC235" i="2"/>
  <c r="R235" i="6" s="1"/>
  <c r="AR228" i="2"/>
  <c r="AR231" i="2"/>
  <c r="BD234" i="2"/>
  <c r="BB234" i="2"/>
  <c r="Q234" i="6" s="1"/>
  <c r="BC231" i="2"/>
  <c r="R231" i="6" s="1"/>
  <c r="AR230" i="2"/>
  <c r="BD232" i="2"/>
  <c r="BB232" i="2"/>
  <c r="Q232" i="6" s="1"/>
  <c r="AR233" i="2"/>
  <c r="BC233" i="2"/>
  <c r="R233" i="6" s="1"/>
  <c r="AR235" i="2"/>
  <c r="BF233" i="2"/>
  <c r="BE233" i="2"/>
  <c r="AY235" i="2"/>
  <c r="P235" i="6" s="1"/>
  <c r="AY228" i="2"/>
  <c r="P228" i="6" s="1"/>
  <c r="AO234" i="2"/>
  <c r="H234" i="6" s="1"/>
  <c r="AY231" i="2"/>
  <c r="P231" i="6" s="1"/>
  <c r="AO232" i="2"/>
  <c r="H232" i="6" s="1"/>
  <c r="BF230" i="2"/>
  <c r="O215" i="6"/>
  <c r="BD223" i="2"/>
  <c r="BB223" i="2"/>
  <c r="BD220" i="2"/>
  <c r="BB220" i="2"/>
  <c r="O207" i="6"/>
  <c r="N211" i="6"/>
  <c r="O211" i="6"/>
  <c r="O212" i="6"/>
  <c r="BD221" i="2"/>
  <c r="BB221" i="2"/>
  <c r="M207" i="6"/>
  <c r="O213" i="6"/>
  <c r="M215" i="6"/>
  <c r="M212" i="6"/>
  <c r="M213" i="6"/>
  <c r="BD225" i="2"/>
  <c r="BB225" i="2"/>
  <c r="AT223" i="2"/>
  <c r="AO220" i="2"/>
  <c r="AY220" i="2" s="1"/>
  <c r="AN224" i="2"/>
  <c r="AM224" i="2"/>
  <c r="BE218" i="2"/>
  <c r="BF218" i="2"/>
  <c r="BC218" i="2"/>
  <c r="AM223" i="2"/>
  <c r="AO225" i="2"/>
  <c r="AN222" i="2"/>
  <c r="AM222" i="2"/>
  <c r="AT224" i="2"/>
  <c r="AM221" i="2"/>
  <c r="AM225" i="2"/>
  <c r="AT222" i="2"/>
  <c r="AT221" i="2"/>
  <c r="AO223" i="2"/>
  <c r="AT225" i="2"/>
  <c r="AI214" i="2"/>
  <c r="J214" i="6" s="1"/>
  <c r="I214" i="6"/>
  <c r="AO221" i="2"/>
  <c r="BD207" i="2"/>
  <c r="BB207" i="2"/>
  <c r="Q207" i="6" s="1"/>
  <c r="BD212" i="2"/>
  <c r="BB212" i="2"/>
  <c r="Q212" i="6" s="1"/>
  <c r="BD215" i="2"/>
  <c r="BB215" i="2"/>
  <c r="Q215" i="6" s="1"/>
  <c r="AR211" i="2"/>
  <c r="BD213" i="2"/>
  <c r="BB213" i="2"/>
  <c r="Q213" i="6" s="1"/>
  <c r="BD211" i="2"/>
  <c r="BB211" i="2"/>
  <c r="Q211" i="6" s="1"/>
  <c r="AO207" i="2"/>
  <c r="AK209" i="2"/>
  <c r="L209" i="6" s="1"/>
  <c r="R210" i="2"/>
  <c r="AS210" i="2"/>
  <c r="AL210" i="2"/>
  <c r="AJ208" i="2"/>
  <c r="K208" i="6" s="1"/>
  <c r="V208" i="2"/>
  <c r="AT212" i="2"/>
  <c r="AY212" i="2" s="1"/>
  <c r="P212" i="6" s="1"/>
  <c r="AI208" i="2"/>
  <c r="J208" i="6" s="1"/>
  <c r="AT214" i="2"/>
  <c r="AO212" i="2"/>
  <c r="H212" i="6" s="1"/>
  <c r="AT215" i="2"/>
  <c r="AY215" i="2" s="1"/>
  <c r="P215" i="6" s="1"/>
  <c r="V210" i="2"/>
  <c r="AJ210" i="2"/>
  <c r="K210" i="6" s="1"/>
  <c r="AM207" i="2"/>
  <c r="AK207" i="2"/>
  <c r="L207" i="6" s="1"/>
  <c r="P209" i="2"/>
  <c r="D209" i="6" s="1"/>
  <c r="Q209" i="2"/>
  <c r="AO215" i="2"/>
  <c r="H215" i="6" s="1"/>
  <c r="P208" i="2"/>
  <c r="D208" i="6" s="1"/>
  <c r="Q208" i="2"/>
  <c r="AO213" i="2"/>
  <c r="AN214" i="2"/>
  <c r="G214" i="6" s="1"/>
  <c r="AT211" i="2"/>
  <c r="AY211" i="2" s="1"/>
  <c r="P211" i="6" s="1"/>
  <c r="AR205" i="2"/>
  <c r="BD205" i="2"/>
  <c r="BB205" i="2"/>
  <c r="AK199" i="2"/>
  <c r="AS198" i="2"/>
  <c r="R198" i="2"/>
  <c r="AM198" i="2" s="1"/>
  <c r="AL204" i="2"/>
  <c r="AS200" i="2"/>
  <c r="R200" i="2"/>
  <c r="AK203" i="2"/>
  <c r="K197" i="2"/>
  <c r="L197" i="2"/>
  <c r="M197" i="2" s="1"/>
  <c r="AI205" i="2"/>
  <c r="AS204" i="2"/>
  <c r="AS202" i="2"/>
  <c r="R202" i="2"/>
  <c r="AM202" i="2" s="1"/>
  <c r="AK205" i="2"/>
  <c r="K203" i="2"/>
  <c r="L203" i="2"/>
  <c r="M203" i="2" s="1"/>
  <c r="AT205" i="2"/>
  <c r="AY205" i="2" s="1"/>
  <c r="P203" i="2"/>
  <c r="Q203" i="2"/>
  <c r="V200" i="2"/>
  <c r="AJ200" i="2"/>
  <c r="P197" i="2"/>
  <c r="Q197" i="2"/>
  <c r="AJ202" i="2"/>
  <c r="V202" i="2"/>
  <c r="P199" i="2"/>
  <c r="Q199" i="2"/>
  <c r="AK201" i="2"/>
  <c r="AJ198" i="2"/>
  <c r="V198" i="2"/>
  <c r="AM200" i="2"/>
  <c r="AJ204" i="2"/>
  <c r="V204" i="2"/>
  <c r="P201" i="2"/>
  <c r="Q201" i="2"/>
  <c r="K205" i="2"/>
  <c r="L205" i="2"/>
  <c r="M205" i="2" s="1"/>
  <c r="AI201" i="2"/>
  <c r="AK197" i="2"/>
  <c r="K199" i="2"/>
  <c r="L199" i="2"/>
  <c r="M199" i="2" s="1"/>
  <c r="K201" i="2"/>
  <c r="L201" i="2"/>
  <c r="M201" i="2" s="1"/>
  <c r="AI197" i="2"/>
  <c r="AX205" i="2"/>
  <c r="AX220" i="2"/>
  <c r="AQ220" i="2"/>
  <c r="AW222" i="2"/>
  <c r="AP222" i="2"/>
  <c r="AX225" i="2"/>
  <c r="AQ212" i="2"/>
  <c r="AQ207" i="2"/>
  <c r="AW214" i="2"/>
  <c r="AW224" i="2"/>
  <c r="AP224" i="2"/>
  <c r="AX213" i="2"/>
  <c r="AX212" i="2"/>
  <c r="AP214" i="2"/>
  <c r="AX207" i="2"/>
  <c r="AX221" i="2"/>
  <c r="AQ213" i="2"/>
  <c r="AX215" i="2"/>
  <c r="AX211" i="2"/>
  <c r="AX223" i="2"/>
  <c r="AQ225" i="2"/>
  <c r="AQ223" i="2"/>
  <c r="AQ221" i="2"/>
  <c r="AQ215" i="2"/>
  <c r="AX234" i="2"/>
  <c r="AQ234" i="2"/>
  <c r="AX232" i="2"/>
  <c r="AQ232" i="2"/>
  <c r="N232" i="6" l="1"/>
  <c r="N234" i="6"/>
  <c r="BC230" i="2"/>
  <c r="R230" i="6" s="1"/>
  <c r="P230" i="6"/>
  <c r="AR232" i="2"/>
  <c r="AR234" i="2"/>
  <c r="BF235" i="2"/>
  <c r="BE235" i="2"/>
  <c r="AY232" i="2"/>
  <c r="P232" i="6" s="1"/>
  <c r="BF228" i="2"/>
  <c r="BE228" i="2"/>
  <c r="BC228" i="2"/>
  <c r="R228" i="6" s="1"/>
  <c r="BF231" i="2"/>
  <c r="BE231" i="2"/>
  <c r="AY234" i="2"/>
  <c r="P234" i="6" s="1"/>
  <c r="N215" i="6"/>
  <c r="AR221" i="2"/>
  <c r="AR223" i="2"/>
  <c r="AR225" i="2"/>
  <c r="BC223" i="2"/>
  <c r="N213" i="6"/>
  <c r="BC221" i="2"/>
  <c r="M214" i="6"/>
  <c r="BD224" i="2"/>
  <c r="BB224" i="2"/>
  <c r="O214" i="6"/>
  <c r="N207" i="6"/>
  <c r="N212" i="6"/>
  <c r="BC225" i="2"/>
  <c r="BD222" i="2"/>
  <c r="BB222" i="2"/>
  <c r="AR220" i="2"/>
  <c r="BF220" i="2"/>
  <c r="BE220" i="2"/>
  <c r="BC220" i="2"/>
  <c r="AY223" i="2"/>
  <c r="AY213" i="2"/>
  <c r="P213" i="6" s="1"/>
  <c r="H213" i="6"/>
  <c r="AO224" i="2"/>
  <c r="AY224" i="2" s="1"/>
  <c r="AY225" i="2"/>
  <c r="AY207" i="2"/>
  <c r="P207" i="6" s="1"/>
  <c r="H207" i="6"/>
  <c r="AO222" i="2"/>
  <c r="AY222" i="2" s="1"/>
  <c r="AY221" i="2"/>
  <c r="BC212" i="2"/>
  <c r="R212" i="6" s="1"/>
  <c r="BC211" i="2"/>
  <c r="R211" i="6" s="1"/>
  <c r="BD214" i="2"/>
  <c r="BB214" i="2"/>
  <c r="Q214" i="6" s="1"/>
  <c r="AR215" i="2"/>
  <c r="BC215" i="2"/>
  <c r="R215" i="6" s="1"/>
  <c r="AR207" i="2"/>
  <c r="BC207" i="2"/>
  <c r="R207" i="6" s="1"/>
  <c r="AR213" i="2"/>
  <c r="BC213" i="2"/>
  <c r="R213" i="6" s="1"/>
  <c r="AR212" i="2"/>
  <c r="BF213" i="2"/>
  <c r="BE213" i="2"/>
  <c r="BF215" i="2"/>
  <c r="BE215" i="2"/>
  <c r="BF212" i="2"/>
  <c r="BE212" i="2"/>
  <c r="BF207" i="2"/>
  <c r="BE207" i="2"/>
  <c r="R208" i="2"/>
  <c r="AS208" i="2"/>
  <c r="AL208" i="2"/>
  <c r="AK210" i="2"/>
  <c r="L210" i="6" s="1"/>
  <c r="AK208" i="2"/>
  <c r="L208" i="6" s="1"/>
  <c r="BF211" i="2"/>
  <c r="BE211" i="2"/>
  <c r="AO214" i="2"/>
  <c r="AM210" i="2"/>
  <c r="R209" i="2"/>
  <c r="AN209" i="2"/>
  <c r="AS209" i="2"/>
  <c r="AL209" i="2"/>
  <c r="AT210" i="2"/>
  <c r="BC205" i="2"/>
  <c r="BF205" i="2"/>
  <c r="BE205" i="2"/>
  <c r="AK202" i="2"/>
  <c r="R203" i="2"/>
  <c r="AS203" i="2"/>
  <c r="AL203" i="2"/>
  <c r="AN203" i="2"/>
  <c r="AT204" i="2"/>
  <c r="AK204" i="2"/>
  <c r="AM204" i="2"/>
  <c r="AN204" i="2"/>
  <c r="AK198" i="2"/>
  <c r="R199" i="2"/>
  <c r="AL199" i="2"/>
  <c r="AN199" i="2"/>
  <c r="AS199" i="2"/>
  <c r="AT200" i="2"/>
  <c r="R201" i="2"/>
  <c r="AN201" i="2"/>
  <c r="AS201" i="2"/>
  <c r="AL201" i="2"/>
  <c r="AM201" i="2" s="1"/>
  <c r="R197" i="2"/>
  <c r="AS197" i="2"/>
  <c r="AL197" i="2"/>
  <c r="AM197" i="2" s="1"/>
  <c r="AN197" i="2"/>
  <c r="AK200" i="2"/>
  <c r="AT202" i="2"/>
  <c r="AT198" i="2"/>
  <c r="AP203" i="2"/>
  <c r="AW204" i="2"/>
  <c r="AP204" i="2"/>
  <c r="AP199" i="2"/>
  <c r="AP201" i="2"/>
  <c r="AW197" i="2"/>
  <c r="AW199" i="2"/>
  <c r="AW201" i="2"/>
  <c r="AW203" i="2"/>
  <c r="AP197" i="2"/>
  <c r="AX224" i="2"/>
  <c r="AQ224" i="2"/>
  <c r="AX222" i="2"/>
  <c r="AQ222" i="2"/>
  <c r="AP209" i="2"/>
  <c r="AW209" i="2"/>
  <c r="AQ214" i="2"/>
  <c r="AX214" i="2"/>
  <c r="BF234" i="2" l="1"/>
  <c r="BE234" i="2"/>
  <c r="BC234" i="2"/>
  <c r="R234" i="6" s="1"/>
  <c r="BF232" i="2"/>
  <c r="BE232" i="2"/>
  <c r="BC232" i="2"/>
  <c r="R232" i="6" s="1"/>
  <c r="N214" i="6"/>
  <c r="O209" i="6"/>
  <c r="M209" i="6"/>
  <c r="AR222" i="2"/>
  <c r="AR224" i="2"/>
  <c r="BF222" i="2"/>
  <c r="BE222" i="2"/>
  <c r="BC222" i="2"/>
  <c r="BF224" i="2"/>
  <c r="BE224" i="2"/>
  <c r="BC224" i="2"/>
  <c r="AN210" i="2"/>
  <c r="G209" i="6"/>
  <c r="BF221" i="2"/>
  <c r="BE221" i="2"/>
  <c r="BF225" i="2"/>
  <c r="BE225" i="2"/>
  <c r="BF223" i="2"/>
  <c r="BE223" i="2"/>
  <c r="AY214" i="2"/>
  <c r="H214" i="6"/>
  <c r="BD209" i="2"/>
  <c r="BB209" i="2"/>
  <c r="Q209" i="6" s="1"/>
  <c r="AR214" i="2"/>
  <c r="BF214" i="2"/>
  <c r="AM208" i="2"/>
  <c r="AN208" i="2"/>
  <c r="G208" i="6" s="1"/>
  <c r="AM209" i="2"/>
  <c r="AT208" i="2"/>
  <c r="AT209" i="2"/>
  <c r="AO209" i="2"/>
  <c r="H209" i="6" s="1"/>
  <c r="BD203" i="2"/>
  <c r="BB203" i="2"/>
  <c r="BD201" i="2"/>
  <c r="BB201" i="2"/>
  <c r="BD199" i="2"/>
  <c r="BB199" i="2"/>
  <c r="BD197" i="2"/>
  <c r="BB197" i="2"/>
  <c r="BD204" i="2"/>
  <c r="BB204" i="2"/>
  <c r="AO197" i="2"/>
  <c r="AN198" i="2"/>
  <c r="AT203" i="2"/>
  <c r="AT201" i="2"/>
  <c r="AT199" i="2"/>
  <c r="AT197" i="2"/>
  <c r="AO201" i="2"/>
  <c r="AN202" i="2"/>
  <c r="AO199" i="2"/>
  <c r="AN200" i="2"/>
  <c r="AO204" i="2"/>
  <c r="AO203" i="2"/>
  <c r="AM199" i="2"/>
  <c r="AM203" i="2"/>
  <c r="AQ199" i="2"/>
  <c r="AX203" i="2"/>
  <c r="AQ201" i="2"/>
  <c r="AX204" i="2"/>
  <c r="AQ204" i="2"/>
  <c r="AX201" i="2"/>
  <c r="AW202" i="2"/>
  <c r="AP202" i="2"/>
  <c r="AQ203" i="2"/>
  <c r="AQ197" i="2"/>
  <c r="AX199" i="2"/>
  <c r="AW198" i="2"/>
  <c r="AP198" i="2"/>
  <c r="AX197" i="2"/>
  <c r="AW200" i="2"/>
  <c r="AP200" i="2"/>
  <c r="AX209" i="2"/>
  <c r="AW208" i="2"/>
  <c r="AP208" i="2"/>
  <c r="AP210" i="2"/>
  <c r="AW210" i="2"/>
  <c r="AQ209" i="2"/>
  <c r="N209" i="6" l="1"/>
  <c r="O210" i="6"/>
  <c r="BD210" i="2"/>
  <c r="BB210" i="2"/>
  <c r="Q210" i="6" s="1"/>
  <c r="M210" i="6"/>
  <c r="M208" i="6"/>
  <c r="O208" i="6"/>
  <c r="P214" i="6"/>
  <c r="BC214" i="2"/>
  <c r="R214" i="6" s="1"/>
  <c r="G210" i="6"/>
  <c r="AO210" i="2"/>
  <c r="BE214" i="2"/>
  <c r="BC209" i="2"/>
  <c r="R209" i="6" s="1"/>
  <c r="AR209" i="2"/>
  <c r="BD208" i="2"/>
  <c r="BB208" i="2"/>
  <c r="Q208" i="6" s="1"/>
  <c r="AO208" i="2"/>
  <c r="H208" i="6" s="1"/>
  <c r="AY209" i="2"/>
  <c r="P209" i="6" s="1"/>
  <c r="AY210" i="2"/>
  <c r="P210" i="6" s="1"/>
  <c r="BD200" i="2"/>
  <c r="BB200" i="2"/>
  <c r="BC197" i="2"/>
  <c r="BD198" i="2"/>
  <c r="BB198" i="2"/>
  <c r="BC199" i="2"/>
  <c r="AR197" i="2"/>
  <c r="AR203" i="2"/>
  <c r="BD202" i="2"/>
  <c r="BB202" i="2"/>
  <c r="BC201" i="2"/>
  <c r="AR204" i="2"/>
  <c r="AR201" i="2"/>
  <c r="BC203" i="2"/>
  <c r="AR199" i="2"/>
  <c r="AO200" i="2"/>
  <c r="AO198" i="2"/>
  <c r="AO202" i="2"/>
  <c r="AY204" i="2"/>
  <c r="AY197" i="2"/>
  <c r="AY199" i="2"/>
  <c r="AY201" i="2"/>
  <c r="AY203" i="2"/>
  <c r="AX200" i="2"/>
  <c r="AQ200" i="2"/>
  <c r="AX198" i="2"/>
  <c r="AQ198" i="2"/>
  <c r="AX202" i="2"/>
  <c r="AQ202" i="2"/>
  <c r="AQ208" i="2"/>
  <c r="AX208" i="2"/>
  <c r="AX210" i="2"/>
  <c r="AQ210" i="2"/>
  <c r="N210" i="6" l="1"/>
  <c r="AR210" i="2"/>
  <c r="N208" i="6"/>
  <c r="BC210" i="2"/>
  <c r="R210" i="6" s="1"/>
  <c r="H210" i="6"/>
  <c r="AR208" i="2"/>
  <c r="BF209" i="2"/>
  <c r="BE209" i="2"/>
  <c r="AY208" i="2"/>
  <c r="BF210" i="2"/>
  <c r="BE210" i="2"/>
  <c r="AR202" i="2"/>
  <c r="AR198" i="2"/>
  <c r="AR200" i="2"/>
  <c r="BE201" i="2"/>
  <c r="BF201" i="2"/>
  <c r="BE199" i="2"/>
  <c r="BF199" i="2"/>
  <c r="AY198" i="2"/>
  <c r="BE197" i="2"/>
  <c r="BF197" i="2"/>
  <c r="AY202" i="2"/>
  <c r="AY200" i="2"/>
  <c r="BF204" i="2"/>
  <c r="BE204" i="2"/>
  <c r="BE203" i="2"/>
  <c r="BF203" i="2"/>
  <c r="P208" i="6" l="1"/>
  <c r="BC208" i="2"/>
  <c r="R208" i="6" s="1"/>
  <c r="BF208" i="2"/>
  <c r="BE208" i="2"/>
  <c r="BF200" i="2"/>
  <c r="BE200" i="2"/>
  <c r="BF198" i="2"/>
  <c r="BE198" i="2"/>
  <c r="BF202" i="2"/>
  <c r="BE202" i="2"/>
  <c r="S195" i="6" l="1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195" i="6"/>
  <c r="S194" i="6"/>
  <c r="Q194" i="6"/>
  <c r="O194" i="6"/>
  <c r="M194" i="6"/>
  <c r="L194" i="6"/>
  <c r="K194" i="6"/>
  <c r="I194" i="6"/>
  <c r="G194" i="6"/>
  <c r="F194" i="6"/>
  <c r="E194" i="6"/>
  <c r="D194" i="6"/>
  <c r="C194" i="6"/>
  <c r="B194" i="6"/>
  <c r="A194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193" i="6"/>
  <c r="S192" i="6"/>
  <c r="Q192" i="6"/>
  <c r="O192" i="6"/>
  <c r="M192" i="6"/>
  <c r="L192" i="6"/>
  <c r="K192" i="6"/>
  <c r="I192" i="6"/>
  <c r="G192" i="6"/>
  <c r="F192" i="6"/>
  <c r="E192" i="6"/>
  <c r="D192" i="6"/>
  <c r="C192" i="6"/>
  <c r="B192" i="6"/>
  <c r="A192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191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190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189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188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187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186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185" i="6"/>
  <c r="BA195" i="2"/>
  <c r="AZ195" i="2"/>
  <c r="AV195" i="2"/>
  <c r="AD195" i="2"/>
  <c r="X195" i="2"/>
  <c r="S195" i="2"/>
  <c r="J195" i="2"/>
  <c r="E195" i="2"/>
  <c r="D195" i="2"/>
  <c r="C195" i="2"/>
  <c r="B195" i="2"/>
  <c r="A195" i="2"/>
  <c r="BA194" i="2"/>
  <c r="AZ194" i="2"/>
  <c r="AV194" i="2"/>
  <c r="AD194" i="2"/>
  <c r="X194" i="2"/>
  <c r="S194" i="2"/>
  <c r="J194" i="2"/>
  <c r="E194" i="2"/>
  <c r="D194" i="2"/>
  <c r="C194" i="2"/>
  <c r="B194" i="2"/>
  <c r="A194" i="2"/>
  <c r="BA193" i="2"/>
  <c r="AZ193" i="2"/>
  <c r="AV193" i="2"/>
  <c r="AD193" i="2"/>
  <c r="X193" i="2"/>
  <c r="S193" i="2"/>
  <c r="J193" i="2"/>
  <c r="E193" i="2"/>
  <c r="D193" i="2"/>
  <c r="C193" i="2"/>
  <c r="B193" i="2"/>
  <c r="A193" i="2"/>
  <c r="BA192" i="2"/>
  <c r="AZ192" i="2"/>
  <c r="AV192" i="2"/>
  <c r="AD192" i="2"/>
  <c r="X192" i="2"/>
  <c r="S192" i="2"/>
  <c r="J192" i="2"/>
  <c r="E192" i="2"/>
  <c r="D192" i="2"/>
  <c r="C192" i="2"/>
  <c r="B192" i="2"/>
  <c r="A192" i="2"/>
  <c r="BA191" i="2"/>
  <c r="AZ191" i="2"/>
  <c r="AV191" i="2"/>
  <c r="AD191" i="2"/>
  <c r="X191" i="2"/>
  <c r="S191" i="2"/>
  <c r="J191" i="2"/>
  <c r="E191" i="2"/>
  <c r="D191" i="2"/>
  <c r="C191" i="2"/>
  <c r="B191" i="2"/>
  <c r="A191" i="2"/>
  <c r="BA190" i="2"/>
  <c r="AZ190" i="2"/>
  <c r="AV190" i="2"/>
  <c r="AD190" i="2"/>
  <c r="X190" i="2"/>
  <c r="S190" i="2"/>
  <c r="J190" i="2"/>
  <c r="E190" i="2"/>
  <c r="D190" i="2"/>
  <c r="C190" i="2"/>
  <c r="B190" i="2"/>
  <c r="A190" i="2"/>
  <c r="BA189" i="2"/>
  <c r="AZ189" i="2"/>
  <c r="AV189" i="2"/>
  <c r="AD189" i="2"/>
  <c r="X189" i="2"/>
  <c r="S189" i="2"/>
  <c r="J189" i="2"/>
  <c r="E189" i="2"/>
  <c r="D189" i="2"/>
  <c r="C189" i="2"/>
  <c r="B189" i="2"/>
  <c r="A189" i="2"/>
  <c r="BA188" i="2"/>
  <c r="AZ188" i="2"/>
  <c r="AV188" i="2"/>
  <c r="AD188" i="2"/>
  <c r="X188" i="2"/>
  <c r="S188" i="2"/>
  <c r="E188" i="2"/>
  <c r="D188" i="2"/>
  <c r="C188" i="2"/>
  <c r="J188" i="2" s="1"/>
  <c r="B188" i="2"/>
  <c r="A188" i="2"/>
  <c r="BA187" i="2"/>
  <c r="AZ187" i="2"/>
  <c r="AV187" i="2"/>
  <c r="AD187" i="2"/>
  <c r="X187" i="2"/>
  <c r="S187" i="2"/>
  <c r="J187" i="2"/>
  <c r="E187" i="2"/>
  <c r="D187" i="2"/>
  <c r="C187" i="2"/>
  <c r="B187" i="2"/>
  <c r="A187" i="2"/>
  <c r="BA186" i="2"/>
  <c r="AZ186" i="2"/>
  <c r="AV186" i="2"/>
  <c r="AD186" i="2"/>
  <c r="AF186" i="2" s="1"/>
  <c r="AG186" i="2" s="1"/>
  <c r="X186" i="2"/>
  <c r="Z186" i="2" s="1"/>
  <c r="S186" i="2"/>
  <c r="J186" i="2"/>
  <c r="L186" i="2" s="1"/>
  <c r="M186" i="2" s="1"/>
  <c r="E186" i="2"/>
  <c r="G186" i="2" s="1"/>
  <c r="H186" i="2" s="1"/>
  <c r="D186" i="2"/>
  <c r="C186" i="2"/>
  <c r="B186" i="2"/>
  <c r="A186" i="2"/>
  <c r="BA185" i="2"/>
  <c r="AZ185" i="2"/>
  <c r="AV185" i="2"/>
  <c r="AD185" i="2"/>
  <c r="AF185" i="2" s="1"/>
  <c r="Y185" i="2"/>
  <c r="X185" i="2"/>
  <c r="Z185" i="2" s="1"/>
  <c r="S185" i="2"/>
  <c r="U185" i="2" s="1"/>
  <c r="J185" i="2"/>
  <c r="L185" i="2" s="1"/>
  <c r="M185" i="2" s="1"/>
  <c r="F185" i="2"/>
  <c r="E185" i="2"/>
  <c r="G185" i="2" s="1"/>
  <c r="H185" i="2" s="1"/>
  <c r="D185" i="2"/>
  <c r="C185" i="2"/>
  <c r="B185" i="2"/>
  <c r="A185" i="2"/>
  <c r="AA186" i="2" l="1"/>
  <c r="AH186" i="2"/>
  <c r="T187" i="2"/>
  <c r="U187" i="2"/>
  <c r="U186" i="2" s="1"/>
  <c r="G188" i="2"/>
  <c r="F188" i="2"/>
  <c r="L190" i="2"/>
  <c r="M190" i="2" s="1"/>
  <c r="K190" i="2"/>
  <c r="V185" i="2"/>
  <c r="AJ185" i="2"/>
  <c r="AG185" i="2"/>
  <c r="F186" i="2"/>
  <c r="Y186" i="2"/>
  <c r="G187" i="2"/>
  <c r="F187" i="2"/>
  <c r="Z187" i="2"/>
  <c r="Y187" i="2"/>
  <c r="T190" i="2"/>
  <c r="K185" i="2"/>
  <c r="T185" i="2"/>
  <c r="AE185" i="2"/>
  <c r="K187" i="2"/>
  <c r="L187" i="2"/>
  <c r="M187" i="2" s="1"/>
  <c r="AF187" i="2"/>
  <c r="AE187" i="2"/>
  <c r="L188" i="2"/>
  <c r="M188" i="2" s="1"/>
  <c r="K188" i="2"/>
  <c r="G192" i="2"/>
  <c r="F192" i="2"/>
  <c r="Z192" i="2"/>
  <c r="Y192" i="2"/>
  <c r="AF194" i="2"/>
  <c r="AE194" i="2"/>
  <c r="O185" i="2"/>
  <c r="AA185" i="2"/>
  <c r="AH185" i="2"/>
  <c r="K186" i="2"/>
  <c r="T186" i="2"/>
  <c r="AE186" i="2"/>
  <c r="Z188" i="2"/>
  <c r="Y188" i="2"/>
  <c r="AF190" i="2"/>
  <c r="AE190" i="2"/>
  <c r="L194" i="2"/>
  <c r="M194" i="2" s="1"/>
  <c r="K194" i="2"/>
  <c r="O186" i="2"/>
  <c r="T194" i="2"/>
  <c r="AF189" i="2"/>
  <c r="AE189" i="2"/>
  <c r="G191" i="2"/>
  <c r="F191" i="2"/>
  <c r="Z191" i="2"/>
  <c r="Y191" i="2"/>
  <c r="L193" i="2"/>
  <c r="M193" i="2" s="1"/>
  <c r="K193" i="2"/>
  <c r="U193" i="2"/>
  <c r="T193" i="2"/>
  <c r="AF193" i="2"/>
  <c r="AE193" i="2"/>
  <c r="G195" i="2"/>
  <c r="F195" i="2"/>
  <c r="Z195" i="2"/>
  <c r="Y195" i="2"/>
  <c r="T188" i="2"/>
  <c r="AF188" i="2"/>
  <c r="AE188" i="2"/>
  <c r="G190" i="2"/>
  <c r="F190" i="2"/>
  <c r="Z190" i="2"/>
  <c r="Y190" i="2"/>
  <c r="L192" i="2"/>
  <c r="M192" i="2" s="1"/>
  <c r="K192" i="2"/>
  <c r="T192" i="2"/>
  <c r="AF192" i="2"/>
  <c r="AE192" i="2"/>
  <c r="G194" i="2"/>
  <c r="F194" i="2"/>
  <c r="Z194" i="2"/>
  <c r="Y194" i="2"/>
  <c r="L189" i="2"/>
  <c r="M189" i="2" s="1"/>
  <c r="K189" i="2"/>
  <c r="U189" i="2"/>
  <c r="T189" i="2"/>
  <c r="G189" i="2"/>
  <c r="F189" i="2"/>
  <c r="Z189" i="2"/>
  <c r="Y189" i="2"/>
  <c r="L191" i="2"/>
  <c r="M191" i="2" s="1"/>
  <c r="K191" i="2"/>
  <c r="U191" i="2"/>
  <c r="T191" i="2"/>
  <c r="AF191" i="2"/>
  <c r="AE191" i="2"/>
  <c r="G193" i="2"/>
  <c r="F193" i="2"/>
  <c r="Z193" i="2"/>
  <c r="Y193" i="2"/>
  <c r="L195" i="2"/>
  <c r="M195" i="2" s="1"/>
  <c r="K195" i="2"/>
  <c r="U195" i="2"/>
  <c r="T195" i="2"/>
  <c r="AF195" i="2"/>
  <c r="AE195" i="2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183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182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181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180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179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178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177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175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174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173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172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171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170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169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168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167" i="6"/>
  <c r="BA183" i="2"/>
  <c r="AZ183" i="2"/>
  <c r="AV183" i="2"/>
  <c r="AD183" i="2"/>
  <c r="X183" i="2"/>
  <c r="S183" i="2"/>
  <c r="J183" i="2"/>
  <c r="E183" i="2"/>
  <c r="C183" i="2"/>
  <c r="D183" i="2" s="1"/>
  <c r="B183" i="2"/>
  <c r="A183" i="2"/>
  <c r="BA182" i="2"/>
  <c r="AZ182" i="2"/>
  <c r="AV182" i="2"/>
  <c r="AD182" i="2"/>
  <c r="X182" i="2"/>
  <c r="S182" i="2"/>
  <c r="J182" i="2"/>
  <c r="E182" i="2"/>
  <c r="C182" i="2"/>
  <c r="D182" i="2" s="1"/>
  <c r="B182" i="2"/>
  <c r="A182" i="2"/>
  <c r="BA181" i="2"/>
  <c r="AZ181" i="2"/>
  <c r="AV181" i="2"/>
  <c r="AD181" i="2"/>
  <c r="X181" i="2"/>
  <c r="S181" i="2"/>
  <c r="J181" i="2"/>
  <c r="E181" i="2"/>
  <c r="C181" i="2"/>
  <c r="D181" i="2" s="1"/>
  <c r="B181" i="2"/>
  <c r="A181" i="2"/>
  <c r="BA180" i="2"/>
  <c r="AZ180" i="2"/>
  <c r="AV180" i="2"/>
  <c r="AD180" i="2"/>
  <c r="X180" i="2"/>
  <c r="S180" i="2"/>
  <c r="J180" i="2"/>
  <c r="E180" i="2"/>
  <c r="C180" i="2"/>
  <c r="D180" i="2" s="1"/>
  <c r="B180" i="2"/>
  <c r="A180" i="2"/>
  <c r="BA179" i="2"/>
  <c r="AZ179" i="2"/>
  <c r="AV179" i="2"/>
  <c r="AD179" i="2"/>
  <c r="X179" i="2"/>
  <c r="S179" i="2"/>
  <c r="J179" i="2"/>
  <c r="E179" i="2"/>
  <c r="C179" i="2"/>
  <c r="D179" i="2" s="1"/>
  <c r="B179" i="2"/>
  <c r="A179" i="2"/>
  <c r="BA178" i="2"/>
  <c r="AZ178" i="2"/>
  <c r="AV178" i="2"/>
  <c r="AD178" i="2"/>
  <c r="X178" i="2"/>
  <c r="S178" i="2"/>
  <c r="J178" i="2"/>
  <c r="E178" i="2"/>
  <c r="C178" i="2"/>
  <c r="D178" i="2" s="1"/>
  <c r="B178" i="2"/>
  <c r="A178" i="2"/>
  <c r="BA177" i="2"/>
  <c r="AZ177" i="2"/>
  <c r="AV177" i="2"/>
  <c r="AD177" i="2"/>
  <c r="X177" i="2"/>
  <c r="U177" i="2"/>
  <c r="S177" i="2"/>
  <c r="T177" i="2" s="1"/>
  <c r="O177" i="2"/>
  <c r="Q177" i="2" s="1"/>
  <c r="R177" i="2" s="1"/>
  <c r="J177" i="2"/>
  <c r="L177" i="2" s="1"/>
  <c r="M177" i="2" s="1"/>
  <c r="H177" i="2"/>
  <c r="E177" i="2"/>
  <c r="G177" i="2" s="1"/>
  <c r="D177" i="2"/>
  <c r="C177" i="2"/>
  <c r="B177" i="2"/>
  <c r="A177" i="2"/>
  <c r="BA176" i="2"/>
  <c r="AZ176" i="2"/>
  <c r="AV176" i="2"/>
  <c r="AD176" i="2"/>
  <c r="AF176" i="2" s="1"/>
  <c r="AH176" i="2" s="1"/>
  <c r="X176" i="2"/>
  <c r="Z176" i="2" s="1"/>
  <c r="S176" i="2"/>
  <c r="J176" i="2"/>
  <c r="L176" i="2" s="1"/>
  <c r="M176" i="2" s="1"/>
  <c r="E176" i="2"/>
  <c r="G176" i="2" s="1"/>
  <c r="O176" i="2" s="1"/>
  <c r="D176" i="2"/>
  <c r="C176" i="2"/>
  <c r="B176" i="2"/>
  <c r="A176" i="2"/>
  <c r="BA175" i="2"/>
  <c r="AZ175" i="2"/>
  <c r="AV175" i="2"/>
  <c r="AG175" i="2"/>
  <c r="AE175" i="2"/>
  <c r="AD175" i="2"/>
  <c r="AF175" i="2" s="1"/>
  <c r="X175" i="2"/>
  <c r="Z175" i="2" s="1"/>
  <c r="S175" i="2"/>
  <c r="U175" i="2" s="1"/>
  <c r="AJ175" i="2" s="1"/>
  <c r="M175" i="2"/>
  <c r="K175" i="2"/>
  <c r="J175" i="2"/>
  <c r="L175" i="2" s="1"/>
  <c r="E175" i="2"/>
  <c r="D175" i="2"/>
  <c r="C175" i="2"/>
  <c r="B175" i="2"/>
  <c r="A175" i="2"/>
  <c r="BA174" i="2"/>
  <c r="AZ174" i="2"/>
  <c r="AV174" i="2"/>
  <c r="AH174" i="2"/>
  <c r="AG174" i="2"/>
  <c r="AD174" i="2"/>
  <c r="AF174" i="2" s="1"/>
  <c r="AA174" i="2"/>
  <c r="Y174" i="2"/>
  <c r="X174" i="2"/>
  <c r="Z174" i="2" s="1"/>
  <c r="S174" i="2"/>
  <c r="U174" i="2" s="1"/>
  <c r="O174" i="2"/>
  <c r="M174" i="2"/>
  <c r="J174" i="2"/>
  <c r="L174" i="2" s="1"/>
  <c r="H174" i="2"/>
  <c r="F174" i="2"/>
  <c r="E174" i="2"/>
  <c r="G174" i="2" s="1"/>
  <c r="D174" i="2"/>
  <c r="C174" i="2"/>
  <c r="B174" i="2"/>
  <c r="A174" i="2"/>
  <c r="BA173" i="2"/>
  <c r="AZ173" i="2"/>
  <c r="AV173" i="2"/>
  <c r="AD173" i="2"/>
  <c r="AA173" i="2"/>
  <c r="X173" i="2"/>
  <c r="Z173" i="2" s="1"/>
  <c r="V173" i="2"/>
  <c r="AK173" i="2" s="1"/>
  <c r="T173" i="2"/>
  <c r="S173" i="2"/>
  <c r="U173" i="2" s="1"/>
  <c r="AJ173" i="2" s="1"/>
  <c r="P173" i="2"/>
  <c r="O173" i="2"/>
  <c r="Q173" i="2" s="1"/>
  <c r="R173" i="2" s="1"/>
  <c r="J173" i="2"/>
  <c r="H173" i="2"/>
  <c r="E173" i="2"/>
  <c r="G173" i="2" s="1"/>
  <c r="D173" i="2"/>
  <c r="C173" i="2"/>
  <c r="B173" i="2"/>
  <c r="A173" i="2"/>
  <c r="BA172" i="2"/>
  <c r="AZ172" i="2"/>
  <c r="AV172" i="2"/>
  <c r="AE172" i="2"/>
  <c r="AD172" i="2"/>
  <c r="AF172" i="2" s="1"/>
  <c r="X172" i="2"/>
  <c r="S172" i="2"/>
  <c r="J172" i="2"/>
  <c r="L172" i="2" s="1"/>
  <c r="M172" i="2" s="1"/>
  <c r="E172" i="2"/>
  <c r="D172" i="2"/>
  <c r="C172" i="2"/>
  <c r="B172" i="2"/>
  <c r="A172" i="2"/>
  <c r="BA171" i="2"/>
  <c r="AZ171" i="2"/>
  <c r="AV171" i="2"/>
  <c r="AG171" i="2"/>
  <c r="AE171" i="2"/>
  <c r="AD171" i="2"/>
  <c r="AF171" i="2" s="1"/>
  <c r="X171" i="2"/>
  <c r="Z171" i="2" s="1"/>
  <c r="S171" i="2"/>
  <c r="M171" i="2"/>
  <c r="K171" i="2"/>
  <c r="J171" i="2"/>
  <c r="L171" i="2" s="1"/>
  <c r="E171" i="2"/>
  <c r="G171" i="2" s="1"/>
  <c r="D171" i="2"/>
  <c r="C171" i="2"/>
  <c r="B171" i="2"/>
  <c r="A171" i="2"/>
  <c r="BA170" i="2"/>
  <c r="AZ170" i="2"/>
  <c r="AV170" i="2"/>
  <c r="AE170" i="2"/>
  <c r="AD170" i="2"/>
  <c r="AF170" i="2" s="1"/>
  <c r="AG170" i="2" s="1"/>
  <c r="X170" i="2"/>
  <c r="Z170" i="2" s="1"/>
  <c r="AA170" i="2" s="1"/>
  <c r="T170" i="2"/>
  <c r="S170" i="2"/>
  <c r="K170" i="2"/>
  <c r="J170" i="2"/>
  <c r="L170" i="2" s="1"/>
  <c r="M170" i="2" s="1"/>
  <c r="E170" i="2"/>
  <c r="G170" i="2" s="1"/>
  <c r="H170" i="2" s="1"/>
  <c r="C170" i="2"/>
  <c r="D170" i="2" s="1"/>
  <c r="B170" i="2"/>
  <c r="A170" i="2"/>
  <c r="BA169" i="2"/>
  <c r="AZ169" i="2"/>
  <c r="AV169" i="2"/>
  <c r="AE169" i="2"/>
  <c r="AD169" i="2"/>
  <c r="AF169" i="2" s="1"/>
  <c r="X169" i="2"/>
  <c r="Z169" i="2" s="1"/>
  <c r="T169" i="2"/>
  <c r="S169" i="2"/>
  <c r="U169" i="2" s="1"/>
  <c r="F169" i="2"/>
  <c r="E169" i="2"/>
  <c r="G169" i="2" s="1"/>
  <c r="C169" i="2"/>
  <c r="D169" i="2" s="1"/>
  <c r="B169" i="2"/>
  <c r="A169" i="2"/>
  <c r="BA168" i="2"/>
  <c r="AZ168" i="2"/>
  <c r="AV168" i="2"/>
  <c r="AE168" i="2"/>
  <c r="AD168" i="2"/>
  <c r="AF168" i="2" s="1"/>
  <c r="X168" i="2"/>
  <c r="Z168" i="2" s="1"/>
  <c r="S168" i="2"/>
  <c r="T168" i="2" s="1"/>
  <c r="E168" i="2"/>
  <c r="G168" i="2" s="1"/>
  <c r="C168" i="2"/>
  <c r="D168" i="2" s="1"/>
  <c r="B168" i="2"/>
  <c r="A168" i="2"/>
  <c r="BA167" i="2"/>
  <c r="AZ167" i="2"/>
  <c r="AV167" i="2"/>
  <c r="AD167" i="2"/>
  <c r="AF167" i="2" s="1"/>
  <c r="Z167" i="2"/>
  <c r="X167" i="2"/>
  <c r="Y167" i="2" s="1"/>
  <c r="U167" i="2"/>
  <c r="T167" i="2"/>
  <c r="S167" i="2"/>
  <c r="G167" i="2"/>
  <c r="H167" i="2" s="1"/>
  <c r="E167" i="2"/>
  <c r="F167" i="2" s="1"/>
  <c r="C167" i="2"/>
  <c r="D167" i="2" s="1"/>
  <c r="B167" i="2"/>
  <c r="A167" i="2"/>
  <c r="V186" i="2" l="1"/>
  <c r="AJ186" i="2"/>
  <c r="AH195" i="2"/>
  <c r="AG195" i="2"/>
  <c r="O193" i="2"/>
  <c r="H193" i="2"/>
  <c r="AJ191" i="2"/>
  <c r="V191" i="2"/>
  <c r="AA189" i="2"/>
  <c r="AJ189" i="2"/>
  <c r="V189" i="2"/>
  <c r="AA194" i="2"/>
  <c r="AG192" i="2"/>
  <c r="AH192" i="2"/>
  <c r="H190" i="2"/>
  <c r="O190" i="2"/>
  <c r="U188" i="2"/>
  <c r="H195" i="2"/>
  <c r="O195" i="2"/>
  <c r="AJ193" i="2"/>
  <c r="V193" i="2"/>
  <c r="AA191" i="2"/>
  <c r="AH189" i="2"/>
  <c r="AI189" i="2" s="1"/>
  <c r="AG189" i="2"/>
  <c r="Q185" i="2"/>
  <c r="P185" i="2"/>
  <c r="AA192" i="2"/>
  <c r="AA187" i="2"/>
  <c r="AA188" i="2"/>
  <c r="AI185" i="2"/>
  <c r="AK185" i="2"/>
  <c r="AI186" i="2"/>
  <c r="AJ195" i="2"/>
  <c r="V195" i="2"/>
  <c r="AA193" i="2"/>
  <c r="O189" i="2"/>
  <c r="H189" i="2"/>
  <c r="H194" i="2"/>
  <c r="O194" i="2"/>
  <c r="U192" i="2"/>
  <c r="AA190" i="2"/>
  <c r="AG188" i="2"/>
  <c r="AH188" i="2"/>
  <c r="AI188" i="2" s="1"/>
  <c r="AA195" i="2"/>
  <c r="AH193" i="2"/>
  <c r="AI193" i="2" s="1"/>
  <c r="AG193" i="2"/>
  <c r="H191" i="2"/>
  <c r="O191" i="2"/>
  <c r="U194" i="2"/>
  <c r="AH194" i="2"/>
  <c r="AG194" i="2"/>
  <c r="H192" i="2"/>
  <c r="O192" i="2"/>
  <c r="AG187" i="2"/>
  <c r="AH187" i="2"/>
  <c r="U190" i="2"/>
  <c r="H187" i="2"/>
  <c r="O187" i="2"/>
  <c r="H188" i="2"/>
  <c r="O188" i="2"/>
  <c r="AH191" i="2"/>
  <c r="AI191" i="2" s="1"/>
  <c r="AG191" i="2"/>
  <c r="Q186" i="2"/>
  <c r="P186" i="2"/>
  <c r="AG190" i="2"/>
  <c r="AH190" i="2"/>
  <c r="V187" i="2"/>
  <c r="AJ187" i="2"/>
  <c r="AG167" i="2"/>
  <c r="AH167" i="2"/>
  <c r="AI167" i="2" s="1"/>
  <c r="AA168" i="2"/>
  <c r="AG168" i="2"/>
  <c r="AH168" i="2"/>
  <c r="AI168" i="2" s="1"/>
  <c r="H169" i="2"/>
  <c r="O169" i="2"/>
  <c r="H168" i="2"/>
  <c r="O168" i="2"/>
  <c r="J167" i="2"/>
  <c r="V167" i="2"/>
  <c r="AA169" i="2"/>
  <c r="AE167" i="2"/>
  <c r="AJ167" i="2"/>
  <c r="F168" i="2"/>
  <c r="Y168" i="2"/>
  <c r="Y169" i="2"/>
  <c r="F170" i="2"/>
  <c r="Y170" i="2"/>
  <c r="O171" i="2"/>
  <c r="H171" i="2"/>
  <c r="Y171" i="2"/>
  <c r="K172" i="2"/>
  <c r="L173" i="2"/>
  <c r="M173" i="2" s="1"/>
  <c r="K173" i="2"/>
  <c r="AF173" i="2"/>
  <c r="AE173" i="2"/>
  <c r="T174" i="2"/>
  <c r="J169" i="2"/>
  <c r="V169" i="2"/>
  <c r="AJ169" i="2"/>
  <c r="AG169" i="2"/>
  <c r="F171" i="2"/>
  <c r="Z172" i="2"/>
  <c r="Y172" i="2"/>
  <c r="AS173" i="2"/>
  <c r="O167" i="2"/>
  <c r="AA167" i="2"/>
  <c r="J168" i="2"/>
  <c r="U168" i="2"/>
  <c r="U171" i="2"/>
  <c r="T171" i="2"/>
  <c r="G172" i="2"/>
  <c r="F172" i="2"/>
  <c r="AH172" i="2"/>
  <c r="AG172" i="2"/>
  <c r="Q174" i="2"/>
  <c r="P174" i="2"/>
  <c r="AI174" i="2"/>
  <c r="AS176" i="2"/>
  <c r="AH169" i="2"/>
  <c r="O170" i="2"/>
  <c r="AH170" i="2"/>
  <c r="AI170" i="2" s="1"/>
  <c r="AH171" i="2"/>
  <c r="AA171" i="2"/>
  <c r="AJ174" i="2"/>
  <c r="V174" i="2"/>
  <c r="G175" i="2"/>
  <c r="F175" i="2"/>
  <c r="Q176" i="2"/>
  <c r="R176" i="2" s="1"/>
  <c r="P176" i="2"/>
  <c r="U172" i="2"/>
  <c r="T175" i="2"/>
  <c r="AA175" i="2"/>
  <c r="AH175" i="2"/>
  <c r="F176" i="2"/>
  <c r="U176" i="2"/>
  <c r="Y176" i="2"/>
  <c r="AG176" i="2"/>
  <c r="AI176" i="2" s="1"/>
  <c r="AL176" i="2"/>
  <c r="K177" i="2"/>
  <c r="AF177" i="2"/>
  <c r="AE177" i="2"/>
  <c r="T178" i="2"/>
  <c r="U183" i="2"/>
  <c r="T183" i="2"/>
  <c r="T172" i="2"/>
  <c r="F173" i="2"/>
  <c r="Y173" i="2"/>
  <c r="K174" i="2"/>
  <c r="AE174" i="2"/>
  <c r="V175" i="2"/>
  <c r="H176" i="2"/>
  <c r="T176" i="2"/>
  <c r="AA176" i="2"/>
  <c r="F177" i="2"/>
  <c r="AF180" i="2"/>
  <c r="AE180" i="2"/>
  <c r="V177" i="2"/>
  <c r="AJ177" i="2"/>
  <c r="AF178" i="2"/>
  <c r="AE178" i="2"/>
  <c r="U179" i="2"/>
  <c r="T179" i="2"/>
  <c r="L180" i="2"/>
  <c r="M180" i="2" s="1"/>
  <c r="K180" i="2"/>
  <c r="AF182" i="2"/>
  <c r="AE182" i="2"/>
  <c r="Y175" i="2"/>
  <c r="K176" i="2"/>
  <c r="AE176" i="2"/>
  <c r="P177" i="2"/>
  <c r="L178" i="2"/>
  <c r="M178" i="2" s="1"/>
  <c r="K178" i="2"/>
  <c r="U181" i="2"/>
  <c r="T181" i="2"/>
  <c r="L182" i="2"/>
  <c r="M182" i="2" s="1"/>
  <c r="K182" i="2"/>
  <c r="Z177" i="2"/>
  <c r="Y177" i="2"/>
  <c r="G179" i="2"/>
  <c r="F179" i="2"/>
  <c r="Z179" i="2"/>
  <c r="Y179" i="2"/>
  <c r="G181" i="2"/>
  <c r="F181" i="2"/>
  <c r="Z181" i="2"/>
  <c r="Y181" i="2"/>
  <c r="G183" i="2"/>
  <c r="F183" i="2"/>
  <c r="Z183" i="2"/>
  <c r="Y183" i="2"/>
  <c r="L179" i="2"/>
  <c r="M179" i="2" s="1"/>
  <c r="K179" i="2"/>
  <c r="AF179" i="2"/>
  <c r="AE179" i="2"/>
  <c r="T180" i="2"/>
  <c r="L181" i="2"/>
  <c r="M181" i="2" s="1"/>
  <c r="K181" i="2"/>
  <c r="AF181" i="2"/>
  <c r="AE181" i="2"/>
  <c r="T182" i="2"/>
  <c r="L183" i="2"/>
  <c r="M183" i="2" s="1"/>
  <c r="K183" i="2"/>
  <c r="AF183" i="2"/>
  <c r="AE183" i="2"/>
  <c r="G178" i="2"/>
  <c r="F178" i="2"/>
  <c r="Z178" i="2"/>
  <c r="Y178" i="2"/>
  <c r="G180" i="2"/>
  <c r="F180" i="2"/>
  <c r="Z180" i="2"/>
  <c r="Y180" i="2"/>
  <c r="G182" i="2"/>
  <c r="F182" i="2"/>
  <c r="Z182" i="2"/>
  <c r="Y182" i="2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165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164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163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162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161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160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159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158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157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156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155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154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153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152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151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150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BA165" i="2"/>
  <c r="AZ165" i="2"/>
  <c r="AV165" i="2"/>
  <c r="AG165" i="2"/>
  <c r="AF165" i="2"/>
  <c r="AE165" i="2"/>
  <c r="AD165" i="2"/>
  <c r="AA165" i="2"/>
  <c r="Z165" i="2"/>
  <c r="Y165" i="2"/>
  <c r="X165" i="2"/>
  <c r="V165" i="2"/>
  <c r="AK165" i="2" s="1"/>
  <c r="U165" i="2"/>
  <c r="AJ165" i="2" s="1"/>
  <c r="T165" i="2"/>
  <c r="S165" i="2"/>
  <c r="H165" i="2"/>
  <c r="G165" i="2"/>
  <c r="O165" i="2" s="1"/>
  <c r="F165" i="2"/>
  <c r="E165" i="2"/>
  <c r="D165" i="2"/>
  <c r="C165" i="2"/>
  <c r="J165" i="2" s="1"/>
  <c r="B165" i="2"/>
  <c r="A165" i="2"/>
  <c r="BA164" i="2"/>
  <c r="AZ164" i="2"/>
  <c r="AV164" i="2"/>
  <c r="AG164" i="2"/>
  <c r="AF164" i="2"/>
  <c r="AE164" i="2"/>
  <c r="AD164" i="2"/>
  <c r="AA164" i="2"/>
  <c r="Z164" i="2"/>
  <c r="Y164" i="2"/>
  <c r="X164" i="2"/>
  <c r="T164" i="2"/>
  <c r="S164" i="2"/>
  <c r="H164" i="2"/>
  <c r="G164" i="2"/>
  <c r="O164" i="2" s="1"/>
  <c r="F164" i="2"/>
  <c r="E164" i="2"/>
  <c r="D164" i="2"/>
  <c r="C164" i="2"/>
  <c r="J164" i="2" s="1"/>
  <c r="B164" i="2"/>
  <c r="A164" i="2"/>
  <c r="BA163" i="2"/>
  <c r="AZ163" i="2"/>
  <c r="AV163" i="2"/>
  <c r="AK163" i="2"/>
  <c r="AG163" i="2"/>
  <c r="AF163" i="2"/>
  <c r="AE163" i="2"/>
  <c r="AD163" i="2"/>
  <c r="AA163" i="2"/>
  <c r="Z163" i="2"/>
  <c r="Y163" i="2"/>
  <c r="X163" i="2"/>
  <c r="V163" i="2"/>
  <c r="U163" i="2"/>
  <c r="U164" i="2" s="1"/>
  <c r="AJ164" i="2" s="1"/>
  <c r="T163" i="2"/>
  <c r="S163" i="2"/>
  <c r="H163" i="2"/>
  <c r="G163" i="2"/>
  <c r="O163" i="2" s="1"/>
  <c r="F163" i="2"/>
  <c r="E163" i="2"/>
  <c r="D163" i="2"/>
  <c r="C163" i="2"/>
  <c r="J163" i="2" s="1"/>
  <c r="B163" i="2"/>
  <c r="A163" i="2"/>
  <c r="BA162" i="2"/>
  <c r="AZ162" i="2"/>
  <c r="AV162" i="2"/>
  <c r="AG162" i="2"/>
  <c r="AF162" i="2"/>
  <c r="AE162" i="2"/>
  <c r="AD162" i="2"/>
  <c r="AA162" i="2"/>
  <c r="Z162" i="2"/>
  <c r="Y162" i="2"/>
  <c r="X162" i="2"/>
  <c r="T162" i="2"/>
  <c r="S162" i="2"/>
  <c r="H162" i="2"/>
  <c r="G162" i="2"/>
  <c r="O162" i="2" s="1"/>
  <c r="F162" i="2"/>
  <c r="E162" i="2"/>
  <c r="D162" i="2"/>
  <c r="C162" i="2"/>
  <c r="J162" i="2" s="1"/>
  <c r="B162" i="2"/>
  <c r="A162" i="2"/>
  <c r="BA161" i="2"/>
  <c r="AZ161" i="2"/>
  <c r="AV161" i="2"/>
  <c r="AG161" i="2"/>
  <c r="AF161" i="2"/>
  <c r="AE161" i="2"/>
  <c r="AD161" i="2"/>
  <c r="AA161" i="2"/>
  <c r="Z161" i="2"/>
  <c r="Y161" i="2"/>
  <c r="X161" i="2"/>
  <c r="V161" i="2"/>
  <c r="AK161" i="2" s="1"/>
  <c r="U161" i="2"/>
  <c r="U162" i="2" s="1"/>
  <c r="AJ162" i="2" s="1"/>
  <c r="T161" i="2"/>
  <c r="S161" i="2"/>
  <c r="H161" i="2"/>
  <c r="G161" i="2"/>
  <c r="O161" i="2" s="1"/>
  <c r="F161" i="2"/>
  <c r="E161" i="2"/>
  <c r="D161" i="2"/>
  <c r="C161" i="2"/>
  <c r="J161" i="2" s="1"/>
  <c r="B161" i="2"/>
  <c r="A161" i="2"/>
  <c r="BA160" i="2"/>
  <c r="AZ160" i="2"/>
  <c r="AV160" i="2"/>
  <c r="AG160" i="2"/>
  <c r="AF160" i="2"/>
  <c r="AE160" i="2"/>
  <c r="AD160" i="2"/>
  <c r="AA160" i="2"/>
  <c r="Z160" i="2"/>
  <c r="X160" i="2"/>
  <c r="Y160" i="2" s="1"/>
  <c r="S160" i="2"/>
  <c r="T160" i="2" s="1"/>
  <c r="H160" i="2"/>
  <c r="G160" i="2"/>
  <c r="O160" i="2" s="1"/>
  <c r="E160" i="2"/>
  <c r="F160" i="2" s="1"/>
  <c r="D160" i="2"/>
  <c r="C160" i="2"/>
  <c r="J160" i="2" s="1"/>
  <c r="B160" i="2"/>
  <c r="A160" i="2"/>
  <c r="BA159" i="2"/>
  <c r="AZ159" i="2"/>
  <c r="AV159" i="2"/>
  <c r="AG159" i="2"/>
  <c r="AF159" i="2"/>
  <c r="AD159" i="2"/>
  <c r="AE159" i="2" s="1"/>
  <c r="AA159" i="2"/>
  <c r="Z159" i="2"/>
  <c r="X159" i="2"/>
  <c r="Y159" i="2" s="1"/>
  <c r="V159" i="2"/>
  <c r="AK159" i="2" s="1"/>
  <c r="U159" i="2"/>
  <c r="U160" i="2" s="1"/>
  <c r="AJ160" i="2" s="1"/>
  <c r="S159" i="2"/>
  <c r="T159" i="2" s="1"/>
  <c r="H159" i="2"/>
  <c r="G159" i="2"/>
  <c r="O159" i="2" s="1"/>
  <c r="E159" i="2"/>
  <c r="F159" i="2" s="1"/>
  <c r="D159" i="2"/>
  <c r="C159" i="2"/>
  <c r="J159" i="2" s="1"/>
  <c r="B159" i="2"/>
  <c r="A159" i="2"/>
  <c r="BA158" i="2"/>
  <c r="AZ158" i="2"/>
  <c r="AV158" i="2"/>
  <c r="AG158" i="2"/>
  <c r="AF158" i="2"/>
  <c r="AD158" i="2"/>
  <c r="AE158" i="2" s="1"/>
  <c r="AA158" i="2"/>
  <c r="Z158" i="2"/>
  <c r="X158" i="2"/>
  <c r="Y158" i="2" s="1"/>
  <c r="S158" i="2"/>
  <c r="T158" i="2" s="1"/>
  <c r="H158" i="2"/>
  <c r="G158" i="2"/>
  <c r="O158" i="2" s="1"/>
  <c r="E158" i="2"/>
  <c r="F158" i="2" s="1"/>
  <c r="D158" i="2"/>
  <c r="C158" i="2"/>
  <c r="J158" i="2" s="1"/>
  <c r="B158" i="2"/>
  <c r="A158" i="2"/>
  <c r="BA157" i="2"/>
  <c r="AZ157" i="2"/>
  <c r="AV157" i="2"/>
  <c r="AG157" i="2"/>
  <c r="AF157" i="2"/>
  <c r="AD157" i="2"/>
  <c r="AE157" i="2" s="1"/>
  <c r="AA157" i="2"/>
  <c r="Z157" i="2"/>
  <c r="X157" i="2"/>
  <c r="Y157" i="2" s="1"/>
  <c r="V157" i="2"/>
  <c r="AK157" i="2" s="1"/>
  <c r="U157" i="2"/>
  <c r="U158" i="2" s="1"/>
  <c r="AJ158" i="2" s="1"/>
  <c r="S157" i="2"/>
  <c r="T157" i="2" s="1"/>
  <c r="M157" i="2"/>
  <c r="L157" i="2"/>
  <c r="G157" i="2"/>
  <c r="O157" i="2" s="1"/>
  <c r="P157" i="2" s="1"/>
  <c r="E157" i="2"/>
  <c r="F157" i="2" s="1"/>
  <c r="D157" i="2"/>
  <c r="C157" i="2"/>
  <c r="J157" i="2" s="1"/>
  <c r="K157" i="2" s="1"/>
  <c r="B157" i="2"/>
  <c r="A157" i="2"/>
  <c r="BA156" i="2"/>
  <c r="AZ156" i="2"/>
  <c r="AV156" i="2"/>
  <c r="AG156" i="2"/>
  <c r="AF156" i="2"/>
  <c r="AD156" i="2"/>
  <c r="AE156" i="2" s="1"/>
  <c r="Z156" i="2"/>
  <c r="X156" i="2"/>
  <c r="Y156" i="2" s="1"/>
  <c r="S156" i="2"/>
  <c r="T156" i="2" s="1"/>
  <c r="L156" i="2"/>
  <c r="M156" i="2" s="1"/>
  <c r="H156" i="2"/>
  <c r="G156" i="2"/>
  <c r="O156" i="2" s="1"/>
  <c r="P156" i="2" s="1"/>
  <c r="E156" i="2"/>
  <c r="F156" i="2" s="1"/>
  <c r="D156" i="2"/>
  <c r="C156" i="2"/>
  <c r="J156" i="2" s="1"/>
  <c r="K156" i="2" s="1"/>
  <c r="B156" i="2"/>
  <c r="A156" i="2"/>
  <c r="BA155" i="2"/>
  <c r="AZ155" i="2"/>
  <c r="AV155" i="2"/>
  <c r="AG155" i="2"/>
  <c r="AF155" i="2"/>
  <c r="AD155" i="2"/>
  <c r="AE155" i="2" s="1"/>
  <c r="AA155" i="2"/>
  <c r="Z155" i="2"/>
  <c r="X155" i="2"/>
  <c r="Y155" i="2" s="1"/>
  <c r="V155" i="2"/>
  <c r="AK155" i="2" s="1"/>
  <c r="U155" i="2"/>
  <c r="AJ155" i="2" s="1"/>
  <c r="S155" i="2"/>
  <c r="T155" i="2" s="1"/>
  <c r="Q155" i="2"/>
  <c r="R155" i="2" s="1"/>
  <c r="O155" i="2"/>
  <c r="P155" i="2" s="1"/>
  <c r="J155" i="2"/>
  <c r="K155" i="2" s="1"/>
  <c r="H155" i="2"/>
  <c r="G155" i="2"/>
  <c r="E155" i="2"/>
  <c r="F155" i="2" s="1"/>
  <c r="D155" i="2"/>
  <c r="C155" i="2"/>
  <c r="B155" i="2"/>
  <c r="A155" i="2"/>
  <c r="BA154" i="2"/>
  <c r="AZ154" i="2"/>
  <c r="AV154" i="2"/>
  <c r="AG154" i="2"/>
  <c r="AF154" i="2"/>
  <c r="AE154" i="2"/>
  <c r="AD154" i="2"/>
  <c r="AA154" i="2"/>
  <c r="Z154" i="2"/>
  <c r="Y154" i="2"/>
  <c r="X154" i="2"/>
  <c r="T154" i="2"/>
  <c r="S154" i="2"/>
  <c r="H154" i="2"/>
  <c r="G154" i="2"/>
  <c r="O154" i="2" s="1"/>
  <c r="F154" i="2"/>
  <c r="E154" i="2"/>
  <c r="D154" i="2"/>
  <c r="C154" i="2"/>
  <c r="J154" i="2" s="1"/>
  <c r="B154" i="2"/>
  <c r="A154" i="2"/>
  <c r="BA153" i="2"/>
  <c r="AZ153" i="2"/>
  <c r="AV153" i="2"/>
  <c r="AG153" i="2"/>
  <c r="AF153" i="2"/>
  <c r="AE153" i="2"/>
  <c r="AD153" i="2"/>
  <c r="AA153" i="2"/>
  <c r="Z153" i="2"/>
  <c r="Y153" i="2"/>
  <c r="X153" i="2"/>
  <c r="V153" i="2"/>
  <c r="AK153" i="2" s="1"/>
  <c r="U153" i="2"/>
  <c r="U154" i="2" s="1"/>
  <c r="T153" i="2"/>
  <c r="S153" i="2"/>
  <c r="H153" i="2"/>
  <c r="G153" i="2"/>
  <c r="O153" i="2" s="1"/>
  <c r="F153" i="2"/>
  <c r="E153" i="2"/>
  <c r="D153" i="2"/>
  <c r="C153" i="2"/>
  <c r="J153" i="2" s="1"/>
  <c r="B153" i="2"/>
  <c r="A153" i="2"/>
  <c r="BA152" i="2"/>
  <c r="AZ152" i="2"/>
  <c r="AV152" i="2"/>
  <c r="AG152" i="2"/>
  <c r="AF152" i="2"/>
  <c r="AE152" i="2"/>
  <c r="AD152" i="2"/>
  <c r="AA152" i="2"/>
  <c r="Z152" i="2"/>
  <c r="Y152" i="2"/>
  <c r="X152" i="2"/>
  <c r="T152" i="2"/>
  <c r="S152" i="2"/>
  <c r="H152" i="2"/>
  <c r="G152" i="2"/>
  <c r="O152" i="2" s="1"/>
  <c r="F152" i="2"/>
  <c r="E152" i="2"/>
  <c r="D152" i="2"/>
  <c r="C152" i="2"/>
  <c r="J152" i="2" s="1"/>
  <c r="B152" i="2"/>
  <c r="A152" i="2"/>
  <c r="BA151" i="2"/>
  <c r="AZ151" i="2"/>
  <c r="AV151" i="2"/>
  <c r="AG151" i="2"/>
  <c r="AF151" i="2"/>
  <c r="AE151" i="2"/>
  <c r="AD151" i="2"/>
  <c r="AA151" i="2"/>
  <c r="Z151" i="2"/>
  <c r="Y151" i="2"/>
  <c r="X151" i="2"/>
  <c r="V151" i="2"/>
  <c r="AK151" i="2" s="1"/>
  <c r="U151" i="2"/>
  <c r="U152" i="2" s="1"/>
  <c r="T151" i="2"/>
  <c r="S151" i="2"/>
  <c r="H151" i="2"/>
  <c r="G151" i="2"/>
  <c r="O151" i="2" s="1"/>
  <c r="F151" i="2"/>
  <c r="E151" i="2"/>
  <c r="D151" i="2"/>
  <c r="C151" i="2"/>
  <c r="J151" i="2" s="1"/>
  <c r="B151" i="2"/>
  <c r="A151" i="2"/>
  <c r="BA150" i="2"/>
  <c r="AZ150" i="2"/>
  <c r="AV150" i="2"/>
  <c r="AG150" i="2"/>
  <c r="AF150" i="2"/>
  <c r="AE150" i="2"/>
  <c r="AD150" i="2"/>
  <c r="AA150" i="2"/>
  <c r="Z150" i="2"/>
  <c r="Y150" i="2"/>
  <c r="X150" i="2"/>
  <c r="T150" i="2"/>
  <c r="S150" i="2"/>
  <c r="H150" i="2"/>
  <c r="G150" i="2"/>
  <c r="O150" i="2" s="1"/>
  <c r="F150" i="2"/>
  <c r="E150" i="2"/>
  <c r="D150" i="2"/>
  <c r="C150" i="2"/>
  <c r="J150" i="2" s="1"/>
  <c r="B150" i="2"/>
  <c r="A150" i="2"/>
  <c r="BA149" i="2"/>
  <c r="AZ149" i="2"/>
  <c r="AV149" i="2"/>
  <c r="AK149" i="2"/>
  <c r="AG149" i="2"/>
  <c r="AF149" i="2"/>
  <c r="AE149" i="2"/>
  <c r="AD149" i="2"/>
  <c r="AA149" i="2"/>
  <c r="Z149" i="2"/>
  <c r="Y149" i="2"/>
  <c r="X149" i="2"/>
  <c r="V149" i="2"/>
  <c r="U149" i="2"/>
  <c r="U150" i="2" s="1"/>
  <c r="T149" i="2"/>
  <c r="S149" i="2"/>
  <c r="H149" i="2"/>
  <c r="G149" i="2"/>
  <c r="O149" i="2" s="1"/>
  <c r="F149" i="2"/>
  <c r="E149" i="2"/>
  <c r="D149" i="2"/>
  <c r="C149" i="2"/>
  <c r="J149" i="2" s="1"/>
  <c r="B149" i="2"/>
  <c r="A149" i="2"/>
  <c r="AI192" i="2" l="1"/>
  <c r="J192" i="6" s="1"/>
  <c r="AI194" i="2"/>
  <c r="J194" i="6" s="1"/>
  <c r="AK187" i="2"/>
  <c r="Q192" i="2"/>
  <c r="P192" i="2"/>
  <c r="Q194" i="2"/>
  <c r="P194" i="2"/>
  <c r="Q190" i="2"/>
  <c r="P190" i="2"/>
  <c r="AK191" i="2"/>
  <c r="Q193" i="2"/>
  <c r="P193" i="2"/>
  <c r="Q187" i="2"/>
  <c r="P187" i="2"/>
  <c r="AI187" i="2"/>
  <c r="AJ194" i="2"/>
  <c r="V194" i="2"/>
  <c r="Q195" i="2"/>
  <c r="P195" i="2"/>
  <c r="R186" i="2"/>
  <c r="AL186" i="2"/>
  <c r="AS186" i="2"/>
  <c r="Q191" i="2"/>
  <c r="P191" i="2"/>
  <c r="AK195" i="2"/>
  <c r="AK193" i="2"/>
  <c r="AI195" i="2"/>
  <c r="AK186" i="2"/>
  <c r="AI190" i="2"/>
  <c r="Q188" i="2"/>
  <c r="P188" i="2"/>
  <c r="AJ190" i="2"/>
  <c r="V190" i="2"/>
  <c r="AJ192" i="2"/>
  <c r="V192" i="2"/>
  <c r="Q189" i="2"/>
  <c r="P189" i="2"/>
  <c r="R185" i="2"/>
  <c r="AS185" i="2"/>
  <c r="AN185" i="2"/>
  <c r="AL185" i="2"/>
  <c r="AM185" i="2" s="1"/>
  <c r="AJ188" i="2"/>
  <c r="V188" i="2"/>
  <c r="AK189" i="2"/>
  <c r="AG182" i="2"/>
  <c r="AH182" i="2"/>
  <c r="V179" i="2"/>
  <c r="AJ179" i="2"/>
  <c r="AK177" i="2"/>
  <c r="U178" i="2"/>
  <c r="AM176" i="2"/>
  <c r="AJ172" i="2"/>
  <c r="V172" i="2"/>
  <c r="AI172" i="2"/>
  <c r="AJ171" i="2"/>
  <c r="V171" i="2"/>
  <c r="AA172" i="2"/>
  <c r="AK169" i="2"/>
  <c r="Q171" i="2"/>
  <c r="P171" i="2"/>
  <c r="H182" i="2"/>
  <c r="O182" i="2"/>
  <c r="H180" i="2"/>
  <c r="O180" i="2"/>
  <c r="H178" i="2"/>
  <c r="O178" i="2"/>
  <c r="AG181" i="2"/>
  <c r="AH181" i="2"/>
  <c r="U180" i="2"/>
  <c r="H183" i="2"/>
  <c r="O183" i="2"/>
  <c r="H181" i="2"/>
  <c r="O181" i="2"/>
  <c r="H179" i="2"/>
  <c r="O179" i="2"/>
  <c r="AK175" i="2"/>
  <c r="AI175" i="2"/>
  <c r="O175" i="2"/>
  <c r="H175" i="2"/>
  <c r="AI171" i="2"/>
  <c r="AI169" i="2"/>
  <c r="AS174" i="2"/>
  <c r="R174" i="2"/>
  <c r="AL174" i="2"/>
  <c r="V168" i="2"/>
  <c r="AJ168" i="2"/>
  <c r="Q167" i="2"/>
  <c r="P167" i="2"/>
  <c r="L167" i="2"/>
  <c r="M167" i="2" s="1"/>
  <c r="K167" i="2"/>
  <c r="Q169" i="2"/>
  <c r="P169" i="2"/>
  <c r="Q170" i="2"/>
  <c r="P170" i="2"/>
  <c r="AG178" i="2"/>
  <c r="AH178" i="2"/>
  <c r="V183" i="2"/>
  <c r="AJ183" i="2"/>
  <c r="AG177" i="2"/>
  <c r="AN177" i="2"/>
  <c r="AH177" i="2"/>
  <c r="AL177" i="2"/>
  <c r="AK174" i="2"/>
  <c r="AT176" i="2"/>
  <c r="O172" i="2"/>
  <c r="H172" i="2"/>
  <c r="L168" i="2"/>
  <c r="M168" i="2" s="1"/>
  <c r="K168" i="2"/>
  <c r="AT173" i="2"/>
  <c r="L169" i="2"/>
  <c r="M169" i="2" s="1"/>
  <c r="K169" i="2"/>
  <c r="AN173" i="2"/>
  <c r="AL173" i="2"/>
  <c r="AM173" i="2" s="1"/>
  <c r="AG173" i="2"/>
  <c r="AH173" i="2"/>
  <c r="AI173" i="2" s="1"/>
  <c r="AA182" i="2"/>
  <c r="AA180" i="2"/>
  <c r="AA178" i="2"/>
  <c r="AG183" i="2"/>
  <c r="AH183" i="2"/>
  <c r="U182" i="2"/>
  <c r="AG179" i="2"/>
  <c r="AH179" i="2"/>
  <c r="AA183" i="2"/>
  <c r="AA181" i="2"/>
  <c r="AA179" i="2"/>
  <c r="AS177" i="2"/>
  <c r="AA177" i="2"/>
  <c r="V181" i="2"/>
  <c r="AJ181" i="2"/>
  <c r="AG180" i="2"/>
  <c r="AH180" i="2"/>
  <c r="AJ176" i="2"/>
  <c r="V176" i="2"/>
  <c r="U170" i="2"/>
  <c r="AK167" i="2"/>
  <c r="P168" i="2"/>
  <c r="Q168" i="2"/>
  <c r="L149" i="2"/>
  <c r="M149" i="2" s="1"/>
  <c r="K149" i="2"/>
  <c r="Q149" i="2"/>
  <c r="P149" i="2"/>
  <c r="AL150" i="2"/>
  <c r="AL152" i="2"/>
  <c r="AS156" i="2"/>
  <c r="AJ150" i="2"/>
  <c r="V150" i="2"/>
  <c r="AN149" i="2"/>
  <c r="L150" i="2"/>
  <c r="M150" i="2" s="1"/>
  <c r="K150" i="2"/>
  <c r="Q150" i="2"/>
  <c r="P150" i="2"/>
  <c r="L152" i="2"/>
  <c r="M152" i="2" s="1"/>
  <c r="K152" i="2"/>
  <c r="Q152" i="2"/>
  <c r="P152" i="2"/>
  <c r="L154" i="2"/>
  <c r="M154" i="2" s="1"/>
  <c r="K154" i="2"/>
  <c r="Q154" i="2"/>
  <c r="P154" i="2"/>
  <c r="L151" i="2"/>
  <c r="M151" i="2" s="1"/>
  <c r="K151" i="2"/>
  <c r="Q151" i="2"/>
  <c r="P151" i="2"/>
  <c r="AJ152" i="2"/>
  <c r="V152" i="2"/>
  <c r="AN151" i="2"/>
  <c r="L153" i="2"/>
  <c r="M153" i="2" s="1"/>
  <c r="K153" i="2"/>
  <c r="Q153" i="2"/>
  <c r="P153" i="2"/>
  <c r="AJ154" i="2"/>
  <c r="V154" i="2"/>
  <c r="AN153" i="2"/>
  <c r="AS155" i="2"/>
  <c r="Q157" i="2"/>
  <c r="AL157" i="2" s="1"/>
  <c r="Q158" i="2"/>
  <c r="P158" i="2"/>
  <c r="AL160" i="2"/>
  <c r="L162" i="2"/>
  <c r="M162" i="2" s="1"/>
  <c r="K162" i="2"/>
  <c r="Q162" i="2"/>
  <c r="P162" i="2"/>
  <c r="AH149" i="2"/>
  <c r="AI149" i="2" s="1"/>
  <c r="AL149" i="2"/>
  <c r="AH150" i="2"/>
  <c r="AI150" i="2" s="1"/>
  <c r="AH151" i="2"/>
  <c r="AI151" i="2" s="1"/>
  <c r="AL151" i="2"/>
  <c r="AH152" i="2"/>
  <c r="AI152" i="2" s="1"/>
  <c r="AH153" i="2"/>
  <c r="AI153" i="2" s="1"/>
  <c r="AL153" i="2"/>
  <c r="AH154" i="2"/>
  <c r="AI154" i="2" s="1"/>
  <c r="L155" i="2"/>
  <c r="M155" i="2" s="1"/>
  <c r="AL155" i="2"/>
  <c r="AM155" i="2" s="1"/>
  <c r="AH155" i="2"/>
  <c r="AI155" i="2" s="1"/>
  <c r="AN155" i="2"/>
  <c r="U156" i="2"/>
  <c r="AA156" i="2"/>
  <c r="H157" i="2"/>
  <c r="AH157" i="2"/>
  <c r="AI157" i="2" s="1"/>
  <c r="L158" i="2"/>
  <c r="M158" i="2" s="1"/>
  <c r="K158" i="2"/>
  <c r="V158" i="2"/>
  <c r="AN159" i="2"/>
  <c r="Q160" i="2"/>
  <c r="P160" i="2"/>
  <c r="L161" i="2"/>
  <c r="M161" i="2" s="1"/>
  <c r="K161" i="2"/>
  <c r="Q161" i="2"/>
  <c r="P161" i="2"/>
  <c r="L164" i="2"/>
  <c r="M164" i="2" s="1"/>
  <c r="K164" i="2"/>
  <c r="Q164" i="2"/>
  <c r="P164" i="2"/>
  <c r="Q156" i="2"/>
  <c r="R156" i="2" s="1"/>
  <c r="AL158" i="2"/>
  <c r="Q159" i="2"/>
  <c r="P159" i="2"/>
  <c r="L160" i="2"/>
  <c r="M160" i="2" s="1"/>
  <c r="K160" i="2"/>
  <c r="V160" i="2"/>
  <c r="V162" i="2"/>
  <c r="L163" i="2"/>
  <c r="M163" i="2" s="1"/>
  <c r="K163" i="2"/>
  <c r="Q163" i="2"/>
  <c r="AL163" i="2" s="1"/>
  <c r="P163" i="2"/>
  <c r="AL164" i="2"/>
  <c r="AJ149" i="2"/>
  <c r="AJ151" i="2"/>
  <c r="AJ153" i="2"/>
  <c r="AL156" i="2"/>
  <c r="AH156" i="2"/>
  <c r="AI156" i="2" s="1"/>
  <c r="AJ157" i="2"/>
  <c r="L159" i="2"/>
  <c r="M159" i="2" s="1"/>
  <c r="K159" i="2"/>
  <c r="AN161" i="2"/>
  <c r="V164" i="2"/>
  <c r="L165" i="2"/>
  <c r="M165" i="2" s="1"/>
  <c r="K165" i="2"/>
  <c r="Q165" i="2"/>
  <c r="AN165" i="2" s="1"/>
  <c r="P165" i="2"/>
  <c r="AH158" i="2"/>
  <c r="AI158" i="2" s="1"/>
  <c r="AH159" i="2"/>
  <c r="AI159" i="2" s="1"/>
  <c r="AL159" i="2"/>
  <c r="AH160" i="2"/>
  <c r="AI160" i="2" s="1"/>
  <c r="AH161" i="2"/>
  <c r="AI161" i="2" s="1"/>
  <c r="AL161" i="2"/>
  <c r="AH162" i="2"/>
  <c r="AI162" i="2" s="1"/>
  <c r="AH163" i="2"/>
  <c r="AI163" i="2" s="1"/>
  <c r="AH164" i="2"/>
  <c r="AI164" i="2" s="1"/>
  <c r="AH165" i="2"/>
  <c r="AI165" i="2" s="1"/>
  <c r="AL165" i="2"/>
  <c r="AJ159" i="2"/>
  <c r="AJ161" i="2"/>
  <c r="AJ163" i="2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147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146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145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144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143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142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141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140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139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138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137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136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135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134" i="6"/>
  <c r="BA147" i="2"/>
  <c r="AZ147" i="2"/>
  <c r="AV147" i="2"/>
  <c r="AD147" i="2"/>
  <c r="X147" i="2"/>
  <c r="S147" i="2"/>
  <c r="J147" i="2"/>
  <c r="E147" i="2"/>
  <c r="C147" i="2"/>
  <c r="D147" i="2" s="1"/>
  <c r="B147" i="2"/>
  <c r="A147" i="2"/>
  <c r="BA146" i="2"/>
  <c r="AZ146" i="2"/>
  <c r="AV146" i="2"/>
  <c r="AD146" i="2"/>
  <c r="X146" i="2"/>
  <c r="S146" i="2"/>
  <c r="J146" i="2"/>
  <c r="E146" i="2"/>
  <c r="C146" i="2"/>
  <c r="D146" i="2" s="1"/>
  <c r="B146" i="2"/>
  <c r="A146" i="2"/>
  <c r="BA145" i="2"/>
  <c r="AZ145" i="2"/>
  <c r="AV145" i="2"/>
  <c r="AD145" i="2"/>
  <c r="X145" i="2"/>
  <c r="S145" i="2"/>
  <c r="J145" i="2"/>
  <c r="E145" i="2"/>
  <c r="C145" i="2"/>
  <c r="D145" i="2" s="1"/>
  <c r="B145" i="2"/>
  <c r="A145" i="2"/>
  <c r="BA144" i="2"/>
  <c r="AZ144" i="2"/>
  <c r="AV144" i="2"/>
  <c r="AD144" i="2"/>
  <c r="X144" i="2"/>
  <c r="S144" i="2"/>
  <c r="J144" i="2"/>
  <c r="E144" i="2"/>
  <c r="C144" i="2"/>
  <c r="D144" i="2" s="1"/>
  <c r="B144" i="2"/>
  <c r="A144" i="2"/>
  <c r="BA143" i="2"/>
  <c r="AZ143" i="2"/>
  <c r="AV143" i="2"/>
  <c r="AD143" i="2"/>
  <c r="X143" i="2"/>
  <c r="S143" i="2"/>
  <c r="J143" i="2"/>
  <c r="E143" i="2"/>
  <c r="C143" i="2"/>
  <c r="D143" i="2" s="1"/>
  <c r="B143" i="2"/>
  <c r="A143" i="2"/>
  <c r="BA142" i="2"/>
  <c r="AZ142" i="2"/>
  <c r="AV142" i="2"/>
  <c r="AD142" i="2"/>
  <c r="X142" i="2"/>
  <c r="S142" i="2"/>
  <c r="J142" i="2"/>
  <c r="E142" i="2"/>
  <c r="C142" i="2"/>
  <c r="D142" i="2" s="1"/>
  <c r="B142" i="2"/>
  <c r="A142" i="2"/>
  <c r="BA141" i="2"/>
  <c r="AZ141" i="2"/>
  <c r="AV141" i="2"/>
  <c r="AF141" i="2"/>
  <c r="AG141" i="2" s="1"/>
  <c r="AD141" i="2"/>
  <c r="AE141" i="2" s="1"/>
  <c r="Z141" i="2"/>
  <c r="X141" i="2"/>
  <c r="Y141" i="2" s="1"/>
  <c r="U141" i="2"/>
  <c r="AJ141" i="2" s="1"/>
  <c r="S141" i="2"/>
  <c r="T141" i="2" s="1"/>
  <c r="E141" i="2"/>
  <c r="F141" i="2" s="1"/>
  <c r="C141" i="2"/>
  <c r="J141" i="2" s="1"/>
  <c r="B141" i="2"/>
  <c r="A141" i="2"/>
  <c r="BA140" i="2"/>
  <c r="AZ140" i="2"/>
  <c r="AV140" i="2"/>
  <c r="AF140" i="2"/>
  <c r="AE140" i="2"/>
  <c r="AD140" i="2"/>
  <c r="Z140" i="2"/>
  <c r="Y140" i="2"/>
  <c r="X140" i="2"/>
  <c r="T140" i="2"/>
  <c r="S140" i="2"/>
  <c r="G140" i="2"/>
  <c r="O140" i="2" s="1"/>
  <c r="F140" i="2"/>
  <c r="E140" i="2"/>
  <c r="C140" i="2"/>
  <c r="J140" i="2" s="1"/>
  <c r="B140" i="2"/>
  <c r="A140" i="2"/>
  <c r="BA139" i="2"/>
  <c r="AZ139" i="2"/>
  <c r="AV139" i="2"/>
  <c r="AD139" i="2"/>
  <c r="AF139" i="2" s="1"/>
  <c r="X139" i="2"/>
  <c r="Z139" i="2" s="1"/>
  <c r="S139" i="2"/>
  <c r="U139" i="2" s="1"/>
  <c r="J139" i="2"/>
  <c r="L139" i="2" s="1"/>
  <c r="M139" i="2" s="1"/>
  <c r="E139" i="2"/>
  <c r="G139" i="2" s="1"/>
  <c r="C139" i="2"/>
  <c r="D139" i="2" s="1"/>
  <c r="B139" i="2"/>
  <c r="A139" i="2"/>
  <c r="BA138" i="2"/>
  <c r="AZ138" i="2"/>
  <c r="AV138" i="2"/>
  <c r="AD138" i="2"/>
  <c r="AF138" i="2" s="1"/>
  <c r="X138" i="2"/>
  <c r="Z138" i="2" s="1"/>
  <c r="S138" i="2"/>
  <c r="J138" i="2"/>
  <c r="L138" i="2" s="1"/>
  <c r="M138" i="2" s="1"/>
  <c r="E138" i="2"/>
  <c r="G138" i="2" s="1"/>
  <c r="C138" i="2"/>
  <c r="D138" i="2" s="1"/>
  <c r="B138" i="2"/>
  <c r="A138" i="2"/>
  <c r="BA137" i="2"/>
  <c r="AZ137" i="2"/>
  <c r="AV137" i="2"/>
  <c r="AD137" i="2"/>
  <c r="AF137" i="2" s="1"/>
  <c r="X137" i="2"/>
  <c r="Z137" i="2" s="1"/>
  <c r="S137" i="2"/>
  <c r="U137" i="2" s="1"/>
  <c r="J137" i="2"/>
  <c r="L137" i="2" s="1"/>
  <c r="M137" i="2" s="1"/>
  <c r="E137" i="2"/>
  <c r="G137" i="2" s="1"/>
  <c r="C137" i="2"/>
  <c r="D137" i="2" s="1"/>
  <c r="B137" i="2"/>
  <c r="A137" i="2"/>
  <c r="BA136" i="2"/>
  <c r="AZ136" i="2"/>
  <c r="AV136" i="2"/>
  <c r="AD136" i="2"/>
  <c r="AF136" i="2" s="1"/>
  <c r="X136" i="2"/>
  <c r="Z136" i="2" s="1"/>
  <c r="S136" i="2"/>
  <c r="J136" i="2"/>
  <c r="L136" i="2" s="1"/>
  <c r="M136" i="2" s="1"/>
  <c r="E136" i="2"/>
  <c r="G136" i="2" s="1"/>
  <c r="C136" i="2"/>
  <c r="D136" i="2" s="1"/>
  <c r="B136" i="2"/>
  <c r="A136" i="2"/>
  <c r="BA135" i="2"/>
  <c r="AZ135" i="2"/>
  <c r="AV135" i="2"/>
  <c r="AE135" i="2"/>
  <c r="AD135" i="2"/>
  <c r="AF135" i="2" s="1"/>
  <c r="Y135" i="2"/>
  <c r="X135" i="2"/>
  <c r="Z135" i="2" s="1"/>
  <c r="T135" i="2"/>
  <c r="S135" i="2"/>
  <c r="U135" i="2" s="1"/>
  <c r="K135" i="2"/>
  <c r="J135" i="2"/>
  <c r="L135" i="2" s="1"/>
  <c r="M135" i="2" s="1"/>
  <c r="F135" i="2"/>
  <c r="E135" i="2"/>
  <c r="G135" i="2" s="1"/>
  <c r="D135" i="2"/>
  <c r="C135" i="2"/>
  <c r="B135" i="2"/>
  <c r="A135" i="2"/>
  <c r="BA134" i="2"/>
  <c r="AZ134" i="2"/>
  <c r="AV134" i="2"/>
  <c r="AE134" i="2"/>
  <c r="AD134" i="2"/>
  <c r="AF134" i="2" s="1"/>
  <c r="X134" i="2"/>
  <c r="Z134" i="2" s="1"/>
  <c r="S134" i="2"/>
  <c r="J134" i="2"/>
  <c r="L134" i="2" s="1"/>
  <c r="M134" i="2" s="1"/>
  <c r="E134" i="2"/>
  <c r="G134" i="2" s="1"/>
  <c r="D134" i="2"/>
  <c r="C134" i="2"/>
  <c r="B134" i="2"/>
  <c r="A134" i="2"/>
  <c r="AW155" i="2"/>
  <c r="AP149" i="2"/>
  <c r="AP151" i="2"/>
  <c r="AP159" i="2"/>
  <c r="AP161" i="2"/>
  <c r="AP155" i="2"/>
  <c r="AP153" i="2"/>
  <c r="AP165" i="2"/>
  <c r="AP177" i="2"/>
  <c r="AW173" i="2"/>
  <c r="AP173" i="2"/>
  <c r="AW177" i="2"/>
  <c r="AP185" i="2"/>
  <c r="AW185" i="2"/>
  <c r="BD185" i="2" l="1"/>
  <c r="BB185" i="2"/>
  <c r="AK188" i="2"/>
  <c r="AT185" i="2"/>
  <c r="AM186" i="2"/>
  <c r="AK194" i="2"/>
  <c r="R194" i="2"/>
  <c r="AS194" i="2"/>
  <c r="AL194" i="2"/>
  <c r="AK192" i="2"/>
  <c r="R187" i="2"/>
  <c r="AS187" i="2"/>
  <c r="AN187" i="2"/>
  <c r="AL187" i="2"/>
  <c r="R191" i="2"/>
  <c r="AN191" i="2"/>
  <c r="AS191" i="2"/>
  <c r="AL191" i="2"/>
  <c r="R190" i="2"/>
  <c r="AS190" i="2"/>
  <c r="AL190" i="2"/>
  <c r="R192" i="2"/>
  <c r="AL192" i="2"/>
  <c r="AS192" i="2"/>
  <c r="AO185" i="2"/>
  <c r="R189" i="2"/>
  <c r="AN189" i="2"/>
  <c r="AS189" i="2"/>
  <c r="AL189" i="2"/>
  <c r="AM189" i="2" s="1"/>
  <c r="AK190" i="2"/>
  <c r="R188" i="2"/>
  <c r="AL188" i="2"/>
  <c r="AS188" i="2"/>
  <c r="AT186" i="2"/>
  <c r="R195" i="2"/>
  <c r="AL195" i="2"/>
  <c r="AS195" i="2"/>
  <c r="AN195" i="2"/>
  <c r="R193" i="2"/>
  <c r="AN193" i="2"/>
  <c r="AS193" i="2"/>
  <c r="AL193" i="2"/>
  <c r="BD177" i="2"/>
  <c r="BB177" i="2"/>
  <c r="BD173" i="2"/>
  <c r="BB173" i="2"/>
  <c r="AT177" i="2"/>
  <c r="AY177" i="2" s="1"/>
  <c r="AI179" i="2"/>
  <c r="Q172" i="2"/>
  <c r="P172" i="2"/>
  <c r="AI177" i="2"/>
  <c r="AK183" i="2"/>
  <c r="R169" i="2"/>
  <c r="AS169" i="2"/>
  <c r="AN169" i="2"/>
  <c r="AL169" i="2"/>
  <c r="AM169" i="2" s="1"/>
  <c r="R167" i="2"/>
  <c r="AL167" i="2"/>
  <c r="AM167" i="2" s="1"/>
  <c r="AN167" i="2"/>
  <c r="AS167" i="2"/>
  <c r="AM174" i="2"/>
  <c r="Q178" i="2"/>
  <c r="P178" i="2"/>
  <c r="Q182" i="2"/>
  <c r="P182" i="2"/>
  <c r="AK171" i="2"/>
  <c r="V178" i="2"/>
  <c r="AJ178" i="2"/>
  <c r="V170" i="2"/>
  <c r="AJ170" i="2"/>
  <c r="AI180" i="2"/>
  <c r="AK181" i="2"/>
  <c r="AI183" i="2"/>
  <c r="AO173" i="2"/>
  <c r="AO177" i="2"/>
  <c r="Q179" i="2"/>
  <c r="P179" i="2"/>
  <c r="Q183" i="2"/>
  <c r="P183" i="2"/>
  <c r="AI181" i="2"/>
  <c r="AI182" i="2"/>
  <c r="R168" i="2"/>
  <c r="AS168" i="2"/>
  <c r="AL168" i="2"/>
  <c r="R170" i="2"/>
  <c r="AL170" i="2"/>
  <c r="AS170" i="2"/>
  <c r="AK168" i="2"/>
  <c r="AT174" i="2"/>
  <c r="Q175" i="2"/>
  <c r="P175" i="2"/>
  <c r="Q180" i="2"/>
  <c r="P180" i="2"/>
  <c r="AK176" i="2"/>
  <c r="V182" i="2"/>
  <c r="AJ182" i="2"/>
  <c r="AM177" i="2"/>
  <c r="AI178" i="2"/>
  <c r="Q181" i="2"/>
  <c r="P181" i="2"/>
  <c r="V180" i="2"/>
  <c r="AJ180" i="2"/>
  <c r="AL171" i="2"/>
  <c r="AM171" i="2" s="1"/>
  <c r="R171" i="2"/>
  <c r="AS171" i="2"/>
  <c r="AN171" i="2"/>
  <c r="AK172" i="2"/>
  <c r="AK179" i="2"/>
  <c r="BD155" i="2"/>
  <c r="BB155" i="2"/>
  <c r="AO165" i="2"/>
  <c r="AM157" i="2"/>
  <c r="AM161" i="2"/>
  <c r="AS161" i="2"/>
  <c r="R161" i="2"/>
  <c r="AO161" i="2" s="1"/>
  <c r="AK160" i="2"/>
  <c r="AS159" i="2"/>
  <c r="R159" i="2"/>
  <c r="AS160" i="2"/>
  <c r="R160" i="2"/>
  <c r="AM160" i="2" s="1"/>
  <c r="AO155" i="2"/>
  <c r="AM151" i="2"/>
  <c r="R158" i="2"/>
  <c r="AS158" i="2"/>
  <c r="AS153" i="2"/>
  <c r="R153" i="2"/>
  <c r="AO153" i="2" s="1"/>
  <c r="R151" i="2"/>
  <c r="AS151" i="2"/>
  <c r="AS154" i="2"/>
  <c r="R154" i="2"/>
  <c r="AS152" i="2"/>
  <c r="R152" i="2"/>
  <c r="R150" i="2"/>
  <c r="AS150" i="2"/>
  <c r="AK150" i="2"/>
  <c r="AL154" i="2"/>
  <c r="R149" i="2"/>
  <c r="AM149" i="2" s="1"/>
  <c r="AS149" i="2"/>
  <c r="R163" i="2"/>
  <c r="AM163" i="2" s="1"/>
  <c r="AS163" i="2"/>
  <c r="V156" i="2"/>
  <c r="AJ156" i="2"/>
  <c r="R162" i="2"/>
  <c r="AS162" i="2"/>
  <c r="AT156" i="2"/>
  <c r="AM165" i="2"/>
  <c r="AM156" i="2"/>
  <c r="AM164" i="2"/>
  <c r="AM158" i="2"/>
  <c r="AL162" i="2"/>
  <c r="AO159" i="2"/>
  <c r="AM153" i="2"/>
  <c r="AN163" i="2"/>
  <c r="AN164" i="2" s="1"/>
  <c r="R157" i="2"/>
  <c r="AS157" i="2"/>
  <c r="AK154" i="2"/>
  <c r="AK152" i="2"/>
  <c r="AN152" i="2"/>
  <c r="AM152" i="2"/>
  <c r="AK162" i="2"/>
  <c r="AO151" i="2"/>
  <c r="AO149" i="2"/>
  <c r="AM159" i="2"/>
  <c r="R165" i="2"/>
  <c r="AS165" i="2"/>
  <c r="AK164" i="2"/>
  <c r="AS164" i="2"/>
  <c r="R164" i="2"/>
  <c r="AK158" i="2"/>
  <c r="AN157" i="2"/>
  <c r="AN160" i="2"/>
  <c r="AT155" i="2"/>
  <c r="AN150" i="2"/>
  <c r="AM150" i="2"/>
  <c r="Q140" i="2"/>
  <c r="R140" i="2" s="1"/>
  <c r="P140" i="2"/>
  <c r="L140" i="2"/>
  <c r="M140" i="2" s="1"/>
  <c r="K140" i="2"/>
  <c r="AS140" i="2"/>
  <c r="K141" i="2"/>
  <c r="L141" i="2"/>
  <c r="M141" i="2" s="1"/>
  <c r="T142" i="2"/>
  <c r="AF143" i="2"/>
  <c r="AE143" i="2"/>
  <c r="T144" i="2"/>
  <c r="L145" i="2"/>
  <c r="M145" i="2" s="1"/>
  <c r="K145" i="2"/>
  <c r="T146" i="2"/>
  <c r="L147" i="2"/>
  <c r="M147" i="2" s="1"/>
  <c r="K147" i="2"/>
  <c r="AF147" i="2"/>
  <c r="AE147" i="2"/>
  <c r="U140" i="2"/>
  <c r="D140" i="2"/>
  <c r="H140" i="2"/>
  <c r="AA140" i="2"/>
  <c r="AG140" i="2"/>
  <c r="AA141" i="2"/>
  <c r="L142" i="2"/>
  <c r="M142" i="2" s="1"/>
  <c r="K142" i="2"/>
  <c r="AF142" i="2"/>
  <c r="AE142" i="2"/>
  <c r="U143" i="2"/>
  <c r="T143" i="2"/>
  <c r="L144" i="2"/>
  <c r="M144" i="2" s="1"/>
  <c r="K144" i="2"/>
  <c r="AF144" i="2"/>
  <c r="AE144" i="2"/>
  <c r="U145" i="2"/>
  <c r="T145" i="2"/>
  <c r="L146" i="2"/>
  <c r="M146" i="2" s="1"/>
  <c r="K146" i="2"/>
  <c r="AF146" i="2"/>
  <c r="AE146" i="2"/>
  <c r="U147" i="2"/>
  <c r="T147" i="2"/>
  <c r="AH140" i="2"/>
  <c r="AI140" i="2" s="1"/>
  <c r="G141" i="2"/>
  <c r="G143" i="2"/>
  <c r="F143" i="2"/>
  <c r="Z143" i="2"/>
  <c r="Y143" i="2"/>
  <c r="G145" i="2"/>
  <c r="F145" i="2"/>
  <c r="Z145" i="2"/>
  <c r="Y145" i="2"/>
  <c r="G147" i="2"/>
  <c r="F147" i="2"/>
  <c r="Z147" i="2"/>
  <c r="Y147" i="2"/>
  <c r="V141" i="2"/>
  <c r="L143" i="2"/>
  <c r="M143" i="2" s="1"/>
  <c r="K143" i="2"/>
  <c r="AF145" i="2"/>
  <c r="AE145" i="2"/>
  <c r="D141" i="2"/>
  <c r="AH141" i="2"/>
  <c r="G142" i="2"/>
  <c r="F142" i="2"/>
  <c r="Z142" i="2"/>
  <c r="Y142" i="2"/>
  <c r="G144" i="2"/>
  <c r="F144" i="2"/>
  <c r="Z144" i="2"/>
  <c r="Y144" i="2"/>
  <c r="G146" i="2"/>
  <c r="F146" i="2"/>
  <c r="Z146" i="2"/>
  <c r="Y146" i="2"/>
  <c r="AA136" i="2"/>
  <c r="H137" i="2"/>
  <c r="O137" i="2"/>
  <c r="AG137" i="2"/>
  <c r="AH137" i="2"/>
  <c r="AI137" i="2" s="1"/>
  <c r="V139" i="2"/>
  <c r="AJ139" i="2"/>
  <c r="H136" i="2"/>
  <c r="O136" i="2"/>
  <c r="AG136" i="2"/>
  <c r="AH136" i="2"/>
  <c r="AI136" i="2" s="1"/>
  <c r="U138" i="2"/>
  <c r="AA139" i="2"/>
  <c r="V137" i="2"/>
  <c r="AJ137" i="2"/>
  <c r="AA138" i="2"/>
  <c r="H139" i="2"/>
  <c r="O139" i="2"/>
  <c r="AG139" i="2"/>
  <c r="AH139" i="2"/>
  <c r="AI139" i="2" s="1"/>
  <c r="U136" i="2"/>
  <c r="AA137" i="2"/>
  <c r="H138" i="2"/>
  <c r="O138" i="2"/>
  <c r="AG138" i="2"/>
  <c r="AH138" i="2"/>
  <c r="AI138" i="2" s="1"/>
  <c r="F136" i="2"/>
  <c r="K136" i="2"/>
  <c r="T136" i="2"/>
  <c r="Y136" i="2"/>
  <c r="AE136" i="2"/>
  <c r="F137" i="2"/>
  <c r="K137" i="2"/>
  <c r="T137" i="2"/>
  <c r="Y137" i="2"/>
  <c r="AE137" i="2"/>
  <c r="F138" i="2"/>
  <c r="K138" i="2"/>
  <c r="T138" i="2"/>
  <c r="Y138" i="2"/>
  <c r="AE138" i="2"/>
  <c r="F139" i="2"/>
  <c r="K139" i="2"/>
  <c r="T139" i="2"/>
  <c r="Y139" i="2"/>
  <c r="AE139" i="2"/>
  <c r="O134" i="2"/>
  <c r="H134" i="2"/>
  <c r="AG134" i="2"/>
  <c r="AH134" i="2"/>
  <c r="H135" i="2"/>
  <c r="O135" i="2"/>
  <c r="AJ135" i="2"/>
  <c r="V135" i="2"/>
  <c r="AG135" i="2"/>
  <c r="AH135" i="2"/>
  <c r="AI135" i="2" s="1"/>
  <c r="U134" i="2"/>
  <c r="AA134" i="2"/>
  <c r="AA135" i="2"/>
  <c r="F134" i="2"/>
  <c r="K134" i="2"/>
  <c r="T134" i="2"/>
  <c r="Y134" i="2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133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132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131" i="6"/>
  <c r="BA133" i="2"/>
  <c r="AZ133" i="2"/>
  <c r="AV133" i="2"/>
  <c r="AG133" i="2"/>
  <c r="AF133" i="2"/>
  <c r="AD133" i="2"/>
  <c r="AE133" i="2" s="1"/>
  <c r="AA133" i="2"/>
  <c r="Z133" i="2"/>
  <c r="X133" i="2"/>
  <c r="Y133" i="2" s="1"/>
  <c r="V133" i="2"/>
  <c r="AK133" i="2" s="1"/>
  <c r="U133" i="2"/>
  <c r="AJ133" i="2" s="1"/>
  <c r="S133" i="2"/>
  <c r="T133" i="2" s="1"/>
  <c r="H133" i="2"/>
  <c r="G133" i="2"/>
  <c r="O133" i="2" s="1"/>
  <c r="E133" i="2"/>
  <c r="F133" i="2" s="1"/>
  <c r="D133" i="2"/>
  <c r="C133" i="2"/>
  <c r="J133" i="2" s="1"/>
  <c r="B133" i="2"/>
  <c r="A133" i="2"/>
  <c r="BA132" i="2"/>
  <c r="AZ132" i="2"/>
  <c r="AV132" i="2"/>
  <c r="AG132" i="2"/>
  <c r="AF132" i="2"/>
  <c r="AD132" i="2"/>
  <c r="AE132" i="2" s="1"/>
  <c r="AA132" i="2"/>
  <c r="Z132" i="2"/>
  <c r="X132" i="2"/>
  <c r="Y132" i="2" s="1"/>
  <c r="S132" i="2"/>
  <c r="T132" i="2" s="1"/>
  <c r="H132" i="2"/>
  <c r="G132" i="2"/>
  <c r="O132" i="2" s="1"/>
  <c r="E132" i="2"/>
  <c r="F132" i="2" s="1"/>
  <c r="D132" i="2"/>
  <c r="C132" i="2"/>
  <c r="J132" i="2" s="1"/>
  <c r="B132" i="2"/>
  <c r="A132" i="2"/>
  <c r="BA131" i="2"/>
  <c r="AZ131" i="2"/>
  <c r="AV131" i="2"/>
  <c r="AG131" i="2"/>
  <c r="AF131" i="2"/>
  <c r="AD131" i="2"/>
  <c r="AE131" i="2" s="1"/>
  <c r="AA131" i="2"/>
  <c r="Z131" i="2"/>
  <c r="X131" i="2"/>
  <c r="Y131" i="2" s="1"/>
  <c r="V131" i="2"/>
  <c r="AK131" i="2" s="1"/>
  <c r="U131" i="2"/>
  <c r="U132" i="2" s="1"/>
  <c r="S131" i="2"/>
  <c r="T131" i="2" s="1"/>
  <c r="H131" i="2"/>
  <c r="G131" i="2"/>
  <c r="O131" i="2" s="1"/>
  <c r="E131" i="2"/>
  <c r="F131" i="2" s="1"/>
  <c r="D131" i="2"/>
  <c r="C131" i="2"/>
  <c r="J131" i="2" s="1"/>
  <c r="B131" i="2"/>
  <c r="A131" i="2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128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127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126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125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124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123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122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121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120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119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118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117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116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115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114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113" i="6"/>
  <c r="BA129" i="2"/>
  <c r="AZ129" i="2"/>
  <c r="AV129" i="2"/>
  <c r="AD129" i="2"/>
  <c r="AF129" i="2" s="1"/>
  <c r="X129" i="2"/>
  <c r="Z129" i="2" s="1"/>
  <c r="S129" i="2"/>
  <c r="U129" i="2" s="1"/>
  <c r="J129" i="2"/>
  <c r="L129" i="2" s="1"/>
  <c r="M129" i="2" s="1"/>
  <c r="E129" i="2"/>
  <c r="G129" i="2" s="1"/>
  <c r="C129" i="2"/>
  <c r="D129" i="2" s="1"/>
  <c r="B129" i="2"/>
  <c r="A129" i="2"/>
  <c r="BA128" i="2"/>
  <c r="AZ128" i="2"/>
  <c r="AV128" i="2"/>
  <c r="AD128" i="2"/>
  <c r="AF128" i="2" s="1"/>
  <c r="X128" i="2"/>
  <c r="Z128" i="2" s="1"/>
  <c r="S128" i="2"/>
  <c r="J128" i="2"/>
  <c r="L128" i="2" s="1"/>
  <c r="M128" i="2" s="1"/>
  <c r="E128" i="2"/>
  <c r="G128" i="2" s="1"/>
  <c r="C128" i="2"/>
  <c r="D128" i="2" s="1"/>
  <c r="B128" i="2"/>
  <c r="A128" i="2"/>
  <c r="BA127" i="2"/>
  <c r="AZ127" i="2"/>
  <c r="AV127" i="2"/>
  <c r="AE127" i="2"/>
  <c r="AD127" i="2"/>
  <c r="AF127" i="2" s="1"/>
  <c r="Y127" i="2"/>
  <c r="X127" i="2"/>
  <c r="Z127" i="2" s="1"/>
  <c r="T127" i="2"/>
  <c r="S127" i="2"/>
  <c r="U127" i="2" s="1"/>
  <c r="K127" i="2"/>
  <c r="J127" i="2"/>
  <c r="L127" i="2" s="1"/>
  <c r="M127" i="2" s="1"/>
  <c r="F127" i="2"/>
  <c r="E127" i="2"/>
  <c r="G127" i="2" s="1"/>
  <c r="C127" i="2"/>
  <c r="D127" i="2" s="1"/>
  <c r="B127" i="2"/>
  <c r="A127" i="2"/>
  <c r="BA126" i="2"/>
  <c r="AZ126" i="2"/>
  <c r="AV126" i="2"/>
  <c r="AE126" i="2"/>
  <c r="AD126" i="2"/>
  <c r="AF126" i="2" s="1"/>
  <c r="Y126" i="2"/>
  <c r="X126" i="2"/>
  <c r="Z126" i="2" s="1"/>
  <c r="T126" i="2"/>
  <c r="S126" i="2"/>
  <c r="U126" i="2" s="1"/>
  <c r="K126" i="2"/>
  <c r="J126" i="2"/>
  <c r="L126" i="2" s="1"/>
  <c r="M126" i="2" s="1"/>
  <c r="F126" i="2"/>
  <c r="E126" i="2"/>
  <c r="G126" i="2" s="1"/>
  <c r="D126" i="2"/>
  <c r="C126" i="2"/>
  <c r="B126" i="2"/>
  <c r="A126" i="2"/>
  <c r="BA125" i="2"/>
  <c r="AZ125" i="2"/>
  <c r="AV125" i="2"/>
  <c r="AE125" i="2"/>
  <c r="AD125" i="2"/>
  <c r="AF125" i="2" s="1"/>
  <c r="Y125" i="2"/>
  <c r="X125" i="2"/>
  <c r="Z125" i="2" s="1"/>
  <c r="T125" i="2"/>
  <c r="S125" i="2"/>
  <c r="U125" i="2" s="1"/>
  <c r="K125" i="2"/>
  <c r="J125" i="2"/>
  <c r="L125" i="2" s="1"/>
  <c r="M125" i="2" s="1"/>
  <c r="F125" i="2"/>
  <c r="E125" i="2"/>
  <c r="G125" i="2" s="1"/>
  <c r="D125" i="2"/>
  <c r="C125" i="2"/>
  <c r="B125" i="2"/>
  <c r="A125" i="2"/>
  <c r="BA124" i="2"/>
  <c r="AZ124" i="2"/>
  <c r="AV124" i="2"/>
  <c r="AE124" i="2"/>
  <c r="AD124" i="2"/>
  <c r="AF124" i="2" s="1"/>
  <c r="Y124" i="2"/>
  <c r="X124" i="2"/>
  <c r="Z124" i="2" s="1"/>
  <c r="T124" i="2"/>
  <c r="S124" i="2"/>
  <c r="U124" i="2" s="1"/>
  <c r="K124" i="2"/>
  <c r="J124" i="2"/>
  <c r="L124" i="2" s="1"/>
  <c r="M124" i="2" s="1"/>
  <c r="F124" i="2"/>
  <c r="E124" i="2"/>
  <c r="G124" i="2" s="1"/>
  <c r="D124" i="2"/>
  <c r="C124" i="2"/>
  <c r="B124" i="2"/>
  <c r="A124" i="2"/>
  <c r="BA123" i="2"/>
  <c r="AZ123" i="2"/>
  <c r="AV123" i="2"/>
  <c r="AE123" i="2"/>
  <c r="AD123" i="2"/>
  <c r="AF123" i="2" s="1"/>
  <c r="Y123" i="2"/>
  <c r="X123" i="2"/>
  <c r="Z123" i="2" s="1"/>
  <c r="T123" i="2"/>
  <c r="S123" i="2"/>
  <c r="U123" i="2" s="1"/>
  <c r="K123" i="2"/>
  <c r="J123" i="2"/>
  <c r="L123" i="2" s="1"/>
  <c r="M123" i="2" s="1"/>
  <c r="F123" i="2"/>
  <c r="E123" i="2"/>
  <c r="G123" i="2" s="1"/>
  <c r="D123" i="2"/>
  <c r="C123" i="2"/>
  <c r="B123" i="2"/>
  <c r="A123" i="2"/>
  <c r="BA122" i="2"/>
  <c r="AZ122" i="2"/>
  <c r="AV122" i="2"/>
  <c r="AE122" i="2"/>
  <c r="AD122" i="2"/>
  <c r="AF122" i="2" s="1"/>
  <c r="AG122" i="2" s="1"/>
  <c r="Y122" i="2"/>
  <c r="X122" i="2"/>
  <c r="Z122" i="2" s="1"/>
  <c r="T122" i="2"/>
  <c r="S122" i="2"/>
  <c r="K122" i="2"/>
  <c r="J122" i="2"/>
  <c r="L122" i="2" s="1"/>
  <c r="M122" i="2" s="1"/>
  <c r="F122" i="2"/>
  <c r="E122" i="2"/>
  <c r="G122" i="2" s="1"/>
  <c r="H122" i="2" s="1"/>
  <c r="D122" i="2"/>
  <c r="C122" i="2"/>
  <c r="B122" i="2"/>
  <c r="A122" i="2"/>
  <c r="BA121" i="2"/>
  <c r="AZ121" i="2"/>
  <c r="AV121" i="2"/>
  <c r="AD121" i="2"/>
  <c r="AF121" i="2" s="1"/>
  <c r="X121" i="2"/>
  <c r="S121" i="2"/>
  <c r="U121" i="2" s="1"/>
  <c r="J121" i="2"/>
  <c r="L121" i="2" s="1"/>
  <c r="M121" i="2" s="1"/>
  <c r="E121" i="2"/>
  <c r="D121" i="2"/>
  <c r="C121" i="2"/>
  <c r="B121" i="2"/>
  <c r="A121" i="2"/>
  <c r="BA120" i="2"/>
  <c r="AZ120" i="2"/>
  <c r="AV120" i="2"/>
  <c r="AD120" i="2"/>
  <c r="Y120" i="2"/>
  <c r="X120" i="2"/>
  <c r="Z120" i="2" s="1"/>
  <c r="T120" i="2"/>
  <c r="S120" i="2"/>
  <c r="K120" i="2"/>
  <c r="J120" i="2"/>
  <c r="L120" i="2" s="1"/>
  <c r="M120" i="2" s="1"/>
  <c r="H120" i="2"/>
  <c r="F120" i="2"/>
  <c r="E120" i="2"/>
  <c r="G120" i="2" s="1"/>
  <c r="O120" i="2" s="1"/>
  <c r="D120" i="2"/>
  <c r="C120" i="2"/>
  <c r="B120" i="2"/>
  <c r="A120" i="2"/>
  <c r="BA119" i="2"/>
  <c r="AZ119" i="2"/>
  <c r="AV119" i="2"/>
  <c r="AG119" i="2"/>
  <c r="AE119" i="2"/>
  <c r="AD119" i="2"/>
  <c r="AF119" i="2" s="1"/>
  <c r="AA119" i="2"/>
  <c r="Y119" i="2"/>
  <c r="X119" i="2"/>
  <c r="Z119" i="2" s="1"/>
  <c r="T119" i="2"/>
  <c r="S119" i="2"/>
  <c r="U119" i="2" s="1"/>
  <c r="AJ119" i="2" s="1"/>
  <c r="J119" i="2"/>
  <c r="L119" i="2" s="1"/>
  <c r="M119" i="2" s="1"/>
  <c r="H119" i="2"/>
  <c r="E119" i="2"/>
  <c r="G119" i="2" s="1"/>
  <c r="O119" i="2" s="1"/>
  <c r="D119" i="2"/>
  <c r="C119" i="2"/>
  <c r="B119" i="2"/>
  <c r="A119" i="2"/>
  <c r="BA118" i="2"/>
  <c r="AZ118" i="2"/>
  <c r="AV118" i="2"/>
  <c r="AD118" i="2"/>
  <c r="AF118" i="2" s="1"/>
  <c r="AG118" i="2" s="1"/>
  <c r="X118" i="2"/>
  <c r="Z118" i="2" s="1"/>
  <c r="AA118" i="2" s="1"/>
  <c r="S118" i="2"/>
  <c r="J118" i="2"/>
  <c r="L118" i="2" s="1"/>
  <c r="M118" i="2" s="1"/>
  <c r="H118" i="2"/>
  <c r="E118" i="2"/>
  <c r="G118" i="2" s="1"/>
  <c r="O118" i="2" s="1"/>
  <c r="D118" i="2"/>
  <c r="C118" i="2"/>
  <c r="B118" i="2"/>
  <c r="A118" i="2"/>
  <c r="BA117" i="2"/>
  <c r="AZ117" i="2"/>
  <c r="AV117" i="2"/>
  <c r="AD117" i="2"/>
  <c r="AF117" i="2" s="1"/>
  <c r="AG117" i="2" s="1"/>
  <c r="X117" i="2"/>
  <c r="Z117" i="2" s="1"/>
  <c r="AA117" i="2" s="1"/>
  <c r="S117" i="2"/>
  <c r="J117" i="2"/>
  <c r="E117" i="2"/>
  <c r="D117" i="2"/>
  <c r="C117" i="2"/>
  <c r="B117" i="2"/>
  <c r="A117" i="2"/>
  <c r="BA116" i="2"/>
  <c r="AZ116" i="2"/>
  <c r="AV116" i="2"/>
  <c r="AH116" i="2"/>
  <c r="AD116" i="2"/>
  <c r="AF116" i="2" s="1"/>
  <c r="AL116" i="2" s="1"/>
  <c r="AA116" i="2"/>
  <c r="X116" i="2"/>
  <c r="Z116" i="2" s="1"/>
  <c r="T116" i="2"/>
  <c r="S116" i="2"/>
  <c r="O116" i="2"/>
  <c r="Q116" i="2" s="1"/>
  <c r="R116" i="2" s="1"/>
  <c r="J116" i="2"/>
  <c r="L116" i="2" s="1"/>
  <c r="M116" i="2" s="1"/>
  <c r="H116" i="2"/>
  <c r="E116" i="2"/>
  <c r="G116" i="2" s="1"/>
  <c r="D116" i="2"/>
  <c r="C116" i="2"/>
  <c r="B116" i="2"/>
  <c r="A116" i="2"/>
  <c r="BA115" i="2"/>
  <c r="AZ115" i="2"/>
  <c r="AV115" i="2"/>
  <c r="AD115" i="2"/>
  <c r="AF115" i="2" s="1"/>
  <c r="X115" i="2"/>
  <c r="Z115" i="2" s="1"/>
  <c r="V115" i="2"/>
  <c r="AK115" i="2" s="1"/>
  <c r="S115" i="2"/>
  <c r="U115" i="2" s="1"/>
  <c r="AJ115" i="2" s="1"/>
  <c r="J115" i="2"/>
  <c r="L115" i="2" s="1"/>
  <c r="M115" i="2" s="1"/>
  <c r="E115" i="2"/>
  <c r="G115" i="2" s="1"/>
  <c r="O115" i="2" s="1"/>
  <c r="D115" i="2"/>
  <c r="C115" i="2"/>
  <c r="B115" i="2"/>
  <c r="A115" i="2"/>
  <c r="BA114" i="2"/>
  <c r="AZ114" i="2"/>
  <c r="AV114" i="2"/>
  <c r="AG114" i="2"/>
  <c r="AE114" i="2"/>
  <c r="AD114" i="2"/>
  <c r="AF114" i="2" s="1"/>
  <c r="X114" i="2"/>
  <c r="Z114" i="2" s="1"/>
  <c r="S114" i="2"/>
  <c r="J114" i="2"/>
  <c r="L114" i="2" s="1"/>
  <c r="M114" i="2" s="1"/>
  <c r="E114" i="2"/>
  <c r="G114" i="2" s="1"/>
  <c r="D114" i="2"/>
  <c r="C114" i="2"/>
  <c r="B114" i="2"/>
  <c r="A114" i="2"/>
  <c r="BA113" i="2"/>
  <c r="AZ113" i="2"/>
  <c r="AV113" i="2"/>
  <c r="AD113" i="2"/>
  <c r="AF113" i="2" s="1"/>
  <c r="X113" i="2"/>
  <c r="Z113" i="2" s="1"/>
  <c r="S113" i="2"/>
  <c r="U113" i="2" s="1"/>
  <c r="J113" i="2"/>
  <c r="L113" i="2" s="1"/>
  <c r="M113" i="2" s="1"/>
  <c r="E113" i="2"/>
  <c r="G113" i="2" s="1"/>
  <c r="D113" i="2"/>
  <c r="C113" i="2"/>
  <c r="B113" i="2"/>
  <c r="A113" i="2"/>
  <c r="AQ165" i="2"/>
  <c r="AW161" i="2"/>
  <c r="AW159" i="2"/>
  <c r="AQ155" i="2"/>
  <c r="AW153" i="2"/>
  <c r="AW163" i="2"/>
  <c r="AW164" i="2"/>
  <c r="AP160" i="2"/>
  <c r="AQ159" i="2"/>
  <c r="AW157" i="2"/>
  <c r="AQ149" i="2"/>
  <c r="AW150" i="2"/>
  <c r="AW149" i="2"/>
  <c r="AP163" i="2"/>
  <c r="AW151" i="2"/>
  <c r="AP157" i="2"/>
  <c r="AP150" i="2"/>
  <c r="AW160" i="2"/>
  <c r="AW152" i="2"/>
  <c r="AP152" i="2"/>
  <c r="AQ151" i="2"/>
  <c r="AW165" i="2"/>
  <c r="AX155" i="2"/>
  <c r="AQ161" i="2"/>
  <c r="AP164" i="2"/>
  <c r="AQ153" i="2"/>
  <c r="AX177" i="2"/>
  <c r="AP169" i="2"/>
  <c r="AP167" i="2"/>
  <c r="AP171" i="2"/>
  <c r="AQ177" i="2"/>
  <c r="AW167" i="2"/>
  <c r="AW169" i="2"/>
  <c r="AW171" i="2"/>
  <c r="AX173" i="2"/>
  <c r="AQ173" i="2"/>
  <c r="AP195" i="2"/>
  <c r="AX185" i="2"/>
  <c r="AP189" i="2"/>
  <c r="AW187" i="2"/>
  <c r="AP191" i="2"/>
  <c r="AW189" i="2"/>
  <c r="AP193" i="2"/>
  <c r="AP187" i="2"/>
  <c r="AW191" i="2"/>
  <c r="AQ185" i="2"/>
  <c r="AW195" i="2"/>
  <c r="AW193" i="2"/>
  <c r="BD193" i="2" l="1"/>
  <c r="BB193" i="2"/>
  <c r="BD195" i="2"/>
  <c r="BB195" i="2"/>
  <c r="AR185" i="2"/>
  <c r="BD191" i="2"/>
  <c r="BB191" i="2"/>
  <c r="BD189" i="2"/>
  <c r="BB189" i="2"/>
  <c r="BD187" i="2"/>
  <c r="BB187" i="2"/>
  <c r="BC185" i="2"/>
  <c r="AT193" i="2"/>
  <c r="AT195" i="2"/>
  <c r="AT188" i="2"/>
  <c r="AN190" i="2"/>
  <c r="AM190" i="2"/>
  <c r="AT191" i="2"/>
  <c r="AO187" i="2"/>
  <c r="AN194" i="2"/>
  <c r="AM194" i="2"/>
  <c r="AO193" i="2"/>
  <c r="AM195" i="2"/>
  <c r="AN188" i="2"/>
  <c r="AM188" i="2"/>
  <c r="AT189" i="2"/>
  <c r="AT192" i="2"/>
  <c r="AT190" i="2"/>
  <c r="AO191" i="2"/>
  <c r="AT187" i="2"/>
  <c r="AT194" i="2"/>
  <c r="AN186" i="2"/>
  <c r="AO189" i="2"/>
  <c r="AN192" i="2"/>
  <c r="AM192" i="2"/>
  <c r="AY185" i="2"/>
  <c r="AM193" i="2"/>
  <c r="AO195" i="2"/>
  <c r="AM191" i="2"/>
  <c r="AM187" i="2"/>
  <c r="AR173" i="2"/>
  <c r="BC173" i="2"/>
  <c r="BD171" i="2"/>
  <c r="BB171" i="2"/>
  <c r="BD169" i="2"/>
  <c r="BB169" i="2"/>
  <c r="BD167" i="2"/>
  <c r="AY167" i="2"/>
  <c r="BB167" i="2"/>
  <c r="AR177" i="2"/>
  <c r="BC177" i="2"/>
  <c r="BF177" i="2"/>
  <c r="BE177" i="2"/>
  <c r="AK180" i="2"/>
  <c r="AL175" i="2"/>
  <c r="AM175" i="2" s="1"/>
  <c r="R175" i="2"/>
  <c r="AS175" i="2"/>
  <c r="AN175" i="2"/>
  <c r="AN170" i="2"/>
  <c r="AM170" i="2"/>
  <c r="R183" i="2"/>
  <c r="AN183" i="2"/>
  <c r="AS183" i="2"/>
  <c r="AL183" i="2"/>
  <c r="AK178" i="2"/>
  <c r="R182" i="2"/>
  <c r="AL182" i="2"/>
  <c r="AS182" i="2"/>
  <c r="R172" i="2"/>
  <c r="AL172" i="2"/>
  <c r="AS172" i="2"/>
  <c r="AY173" i="2"/>
  <c r="AT171" i="2"/>
  <c r="AT168" i="2"/>
  <c r="AT169" i="2"/>
  <c r="AY169" i="2" s="1"/>
  <c r="AT167" i="2"/>
  <c r="AT170" i="2"/>
  <c r="AO171" i="2"/>
  <c r="R181" i="2"/>
  <c r="AN181" i="2"/>
  <c r="AL181" i="2"/>
  <c r="AS181" i="2"/>
  <c r="AK182" i="2"/>
  <c r="R180" i="2"/>
  <c r="AS180" i="2"/>
  <c r="AL180" i="2"/>
  <c r="AN168" i="2"/>
  <c r="AM168" i="2"/>
  <c r="R179" i="2"/>
  <c r="AL179" i="2"/>
  <c r="AS179" i="2"/>
  <c r="AN179" i="2"/>
  <c r="AK170" i="2"/>
  <c r="R178" i="2"/>
  <c r="AL178" i="2"/>
  <c r="AS178" i="2"/>
  <c r="AO167" i="2"/>
  <c r="AO169" i="2"/>
  <c r="AR153" i="2"/>
  <c r="AR161" i="2"/>
  <c r="BC155" i="2"/>
  <c r="BD165" i="2"/>
  <c r="BB165" i="2"/>
  <c r="AR151" i="2"/>
  <c r="BD152" i="2"/>
  <c r="BB152" i="2"/>
  <c r="BD160" i="2"/>
  <c r="BB160" i="2"/>
  <c r="BB151" i="2"/>
  <c r="BD151" i="2"/>
  <c r="AY151" i="2"/>
  <c r="BD149" i="2"/>
  <c r="BB149" i="2"/>
  <c r="BD150" i="2"/>
  <c r="BB150" i="2"/>
  <c r="AR149" i="2"/>
  <c r="BD157" i="2"/>
  <c r="BB157" i="2"/>
  <c r="AR159" i="2"/>
  <c r="BD164" i="2"/>
  <c r="BB164" i="2"/>
  <c r="BD163" i="2"/>
  <c r="BB163" i="2"/>
  <c r="BD153" i="2"/>
  <c r="BB153" i="2"/>
  <c r="AR155" i="2"/>
  <c r="BD159" i="2"/>
  <c r="BB159" i="2"/>
  <c r="BD161" i="2"/>
  <c r="AY161" i="2"/>
  <c r="BB161" i="2"/>
  <c r="AR165" i="2"/>
  <c r="AO164" i="2"/>
  <c r="AT165" i="2"/>
  <c r="AY165" i="2" s="1"/>
  <c r="AO152" i="2"/>
  <c r="AN162" i="2"/>
  <c r="AM162" i="2"/>
  <c r="AT152" i="2"/>
  <c r="AY152" i="2" s="1"/>
  <c r="AT160" i="2"/>
  <c r="AY155" i="2"/>
  <c r="AO150" i="2"/>
  <c r="AO157" i="2"/>
  <c r="AN154" i="2"/>
  <c r="AM154" i="2"/>
  <c r="AT151" i="2"/>
  <c r="AO163" i="2"/>
  <c r="AN156" i="2"/>
  <c r="AT162" i="2"/>
  <c r="AK156" i="2"/>
  <c r="AT149" i="2"/>
  <c r="AY149" i="2" s="1"/>
  <c r="AT150" i="2"/>
  <c r="AT157" i="2"/>
  <c r="AT158" i="2"/>
  <c r="AO160" i="2"/>
  <c r="AT164" i="2"/>
  <c r="AN158" i="2"/>
  <c r="AT163" i="2"/>
  <c r="AT154" i="2"/>
  <c r="AT153" i="2"/>
  <c r="AT159" i="2"/>
  <c r="AT161" i="2"/>
  <c r="H146" i="2"/>
  <c r="O146" i="2"/>
  <c r="H144" i="2"/>
  <c r="O144" i="2"/>
  <c r="H142" i="2"/>
  <c r="O142" i="2"/>
  <c r="AG145" i="2"/>
  <c r="AH145" i="2"/>
  <c r="AI145" i="2" s="1"/>
  <c r="AG146" i="2"/>
  <c r="AH146" i="2"/>
  <c r="V145" i="2"/>
  <c r="AJ145" i="2"/>
  <c r="AG142" i="2"/>
  <c r="AH142" i="2"/>
  <c r="AI141" i="2"/>
  <c r="H147" i="2"/>
  <c r="O147" i="2"/>
  <c r="H145" i="2"/>
  <c r="O145" i="2"/>
  <c r="H143" i="2"/>
  <c r="O143" i="2"/>
  <c r="AJ140" i="2"/>
  <c r="V140" i="2"/>
  <c r="AG143" i="2"/>
  <c r="AH143" i="2"/>
  <c r="AL140" i="2"/>
  <c r="AK141" i="2"/>
  <c r="AA146" i="2"/>
  <c r="AA144" i="2"/>
  <c r="AA142" i="2"/>
  <c r="V147" i="2"/>
  <c r="AJ147" i="2"/>
  <c r="AG144" i="2"/>
  <c r="AH144" i="2"/>
  <c r="AI144" i="2" s="1"/>
  <c r="V143" i="2"/>
  <c r="AJ143" i="2"/>
  <c r="AT140" i="2"/>
  <c r="AA147" i="2"/>
  <c r="AA145" i="2"/>
  <c r="AA143" i="2"/>
  <c r="O141" i="2"/>
  <c r="H141" i="2"/>
  <c r="AG147" i="2"/>
  <c r="AH147" i="2"/>
  <c r="AI147" i="2" s="1"/>
  <c r="U146" i="2"/>
  <c r="U144" i="2"/>
  <c r="U142" i="2"/>
  <c r="Q137" i="2"/>
  <c r="P137" i="2"/>
  <c r="Q138" i="2"/>
  <c r="P138" i="2"/>
  <c r="V136" i="2"/>
  <c r="AJ136" i="2"/>
  <c r="Q139" i="2"/>
  <c r="P139" i="2"/>
  <c r="AK139" i="2"/>
  <c r="AK137" i="2"/>
  <c r="V138" i="2"/>
  <c r="AJ138" i="2"/>
  <c r="Q136" i="2"/>
  <c r="P136" i="2"/>
  <c r="AJ134" i="2"/>
  <c r="V134" i="2"/>
  <c r="Q135" i="2"/>
  <c r="P135" i="2"/>
  <c r="AK135" i="2"/>
  <c r="AI134" i="2"/>
  <c r="Q134" i="2"/>
  <c r="P134" i="2"/>
  <c r="AJ132" i="2"/>
  <c r="V132" i="2"/>
  <c r="Q132" i="2"/>
  <c r="P132" i="2"/>
  <c r="Q131" i="2"/>
  <c r="P131" i="2"/>
  <c r="L132" i="2"/>
  <c r="M132" i="2" s="1"/>
  <c r="K132" i="2"/>
  <c r="Q133" i="2"/>
  <c r="P133" i="2"/>
  <c r="L131" i="2"/>
  <c r="M131" i="2" s="1"/>
  <c r="K131" i="2"/>
  <c r="AN131" i="2"/>
  <c r="L133" i="2"/>
  <c r="M133" i="2" s="1"/>
  <c r="K133" i="2"/>
  <c r="AN133" i="2"/>
  <c r="AH131" i="2"/>
  <c r="AI131" i="2" s="1"/>
  <c r="AL131" i="2"/>
  <c r="AH132" i="2"/>
  <c r="AI132" i="2" s="1"/>
  <c r="AH133" i="2"/>
  <c r="AI133" i="2" s="1"/>
  <c r="AL133" i="2"/>
  <c r="AJ131" i="2"/>
  <c r="AA128" i="2"/>
  <c r="H129" i="2"/>
  <c r="O129" i="2"/>
  <c r="H128" i="2"/>
  <c r="O128" i="2"/>
  <c r="AG128" i="2"/>
  <c r="AH128" i="2"/>
  <c r="V129" i="2"/>
  <c r="AJ129" i="2"/>
  <c r="AG129" i="2"/>
  <c r="AH129" i="2"/>
  <c r="U128" i="2"/>
  <c r="AA129" i="2"/>
  <c r="F128" i="2"/>
  <c r="K128" i="2"/>
  <c r="T128" i="2"/>
  <c r="Y128" i="2"/>
  <c r="AE128" i="2"/>
  <c r="F129" i="2"/>
  <c r="K129" i="2"/>
  <c r="T129" i="2"/>
  <c r="Y129" i="2"/>
  <c r="AE129" i="2"/>
  <c r="O113" i="2"/>
  <c r="H113" i="2"/>
  <c r="H114" i="2"/>
  <c r="O114" i="2"/>
  <c r="AJ113" i="2"/>
  <c r="V113" i="2"/>
  <c r="AS115" i="2"/>
  <c r="AG113" i="2"/>
  <c r="AH113" i="2"/>
  <c r="Q115" i="2"/>
  <c r="R115" i="2" s="1"/>
  <c r="P115" i="2"/>
  <c r="AA113" i="2"/>
  <c r="AL115" i="2"/>
  <c r="AM115" i="2" s="1"/>
  <c r="AM116" i="2"/>
  <c r="AS116" i="2"/>
  <c r="U117" i="2"/>
  <c r="T117" i="2"/>
  <c r="U114" i="2"/>
  <c r="Y114" i="2"/>
  <c r="K115" i="2"/>
  <c r="AE115" i="2"/>
  <c r="P116" i="2"/>
  <c r="U120" i="2"/>
  <c r="G121" i="2"/>
  <c r="F121" i="2"/>
  <c r="Z121" i="2"/>
  <c r="Y121" i="2"/>
  <c r="K113" i="2"/>
  <c r="Y113" i="2"/>
  <c r="F114" i="2"/>
  <c r="AH114" i="2"/>
  <c r="AI114" i="2" s="1"/>
  <c r="F115" i="2"/>
  <c r="Y115" i="2"/>
  <c r="AG115" i="2"/>
  <c r="K116" i="2"/>
  <c r="AE116" i="2"/>
  <c r="G117" i="2"/>
  <c r="F117" i="2"/>
  <c r="V119" i="2"/>
  <c r="AH119" i="2"/>
  <c r="AI119" i="2" s="1"/>
  <c r="Q120" i="2"/>
  <c r="R120" i="2" s="1"/>
  <c r="P120" i="2"/>
  <c r="AF120" i="2"/>
  <c r="AE120" i="2"/>
  <c r="AN115" i="2"/>
  <c r="F113" i="2"/>
  <c r="T113" i="2"/>
  <c r="AE113" i="2"/>
  <c r="K114" i="2"/>
  <c r="T114" i="2"/>
  <c r="AA114" i="2"/>
  <c r="H115" i="2"/>
  <c r="T115" i="2"/>
  <c r="AA115" i="2"/>
  <c r="AH115" i="2"/>
  <c r="F116" i="2"/>
  <c r="Y116" i="2"/>
  <c r="AG116" i="2"/>
  <c r="AI116" i="2" s="1"/>
  <c r="Q118" i="2"/>
  <c r="P118" i="2"/>
  <c r="Q119" i="2"/>
  <c r="R119" i="2" s="1"/>
  <c r="P119" i="2"/>
  <c r="L117" i="2"/>
  <c r="M117" i="2" s="1"/>
  <c r="K117" i="2"/>
  <c r="AH117" i="2"/>
  <c r="AI117" i="2" s="1"/>
  <c r="AH118" i="2"/>
  <c r="AI118" i="2" s="1"/>
  <c r="AS120" i="2"/>
  <c r="O122" i="2"/>
  <c r="AA122" i="2"/>
  <c r="AH122" i="2"/>
  <c r="AI122" i="2" s="1"/>
  <c r="H123" i="2"/>
  <c r="O123" i="2"/>
  <c r="H125" i="2"/>
  <c r="O125" i="2"/>
  <c r="V127" i="2"/>
  <c r="AJ127" i="2"/>
  <c r="AG127" i="2"/>
  <c r="AH127" i="2"/>
  <c r="Y117" i="2"/>
  <c r="AE117" i="2"/>
  <c r="F118" i="2"/>
  <c r="K118" i="2"/>
  <c r="T118" i="2"/>
  <c r="Y118" i="2"/>
  <c r="AE118" i="2"/>
  <c r="F119" i="2"/>
  <c r="K119" i="2"/>
  <c r="V121" i="2"/>
  <c r="AJ121" i="2"/>
  <c r="AG121" i="2"/>
  <c r="V123" i="2"/>
  <c r="AJ123" i="2"/>
  <c r="AG123" i="2"/>
  <c r="AH123" i="2"/>
  <c r="AA124" i="2"/>
  <c r="V125" i="2"/>
  <c r="AJ125" i="2"/>
  <c r="AG125" i="2"/>
  <c r="AH125" i="2"/>
  <c r="AA126" i="2"/>
  <c r="AA120" i="2"/>
  <c r="K121" i="2"/>
  <c r="T121" i="2"/>
  <c r="AE121" i="2"/>
  <c r="U122" i="2"/>
  <c r="H124" i="2"/>
  <c r="O124" i="2"/>
  <c r="H126" i="2"/>
  <c r="O126" i="2"/>
  <c r="AA127" i="2"/>
  <c r="AA123" i="2"/>
  <c r="V124" i="2"/>
  <c r="AJ124" i="2"/>
  <c r="AG124" i="2"/>
  <c r="AH124" i="2"/>
  <c r="AI124" i="2" s="1"/>
  <c r="AA125" i="2"/>
  <c r="V126" i="2"/>
  <c r="AJ126" i="2"/>
  <c r="AG126" i="2"/>
  <c r="AH126" i="2"/>
  <c r="AI126" i="2" s="1"/>
  <c r="H127" i="2"/>
  <c r="O127" i="2"/>
  <c r="AP133" i="2"/>
  <c r="AP131" i="2"/>
  <c r="AW115" i="2"/>
  <c r="AP115" i="2"/>
  <c r="AQ164" i="2"/>
  <c r="AQ150" i="2"/>
  <c r="AX151" i="2"/>
  <c r="AX163" i="2"/>
  <c r="AX161" i="2"/>
  <c r="AX165" i="2"/>
  <c r="AX152" i="2"/>
  <c r="AQ157" i="2"/>
  <c r="AQ163" i="2"/>
  <c r="AX149" i="2"/>
  <c r="AQ160" i="2"/>
  <c r="AW162" i="2"/>
  <c r="AP162" i="2"/>
  <c r="AX157" i="2"/>
  <c r="AW158" i="2"/>
  <c r="AP158" i="2"/>
  <c r="AX159" i="2"/>
  <c r="AQ152" i="2"/>
  <c r="AX160" i="2"/>
  <c r="AW154" i="2"/>
  <c r="AP154" i="2"/>
  <c r="AP156" i="2"/>
  <c r="AW156" i="2"/>
  <c r="AX150" i="2"/>
  <c r="AX164" i="2"/>
  <c r="AX153" i="2"/>
  <c r="AX167" i="2"/>
  <c r="AP181" i="2"/>
  <c r="AP179" i="2"/>
  <c r="AW175" i="2"/>
  <c r="AX171" i="2"/>
  <c r="AQ167" i="2"/>
  <c r="AX169" i="2"/>
  <c r="AW168" i="2"/>
  <c r="AP168" i="2"/>
  <c r="AP175" i="2"/>
  <c r="AP183" i="2"/>
  <c r="AQ171" i="2"/>
  <c r="AW181" i="2"/>
  <c r="AQ169" i="2"/>
  <c r="AW170" i="2"/>
  <c r="AP170" i="2"/>
  <c r="AW183" i="2"/>
  <c r="AW179" i="2"/>
  <c r="AQ187" i="2"/>
  <c r="AW190" i="2"/>
  <c r="AP190" i="2"/>
  <c r="AW194" i="2"/>
  <c r="AP194" i="2"/>
  <c r="AW188" i="2"/>
  <c r="AP188" i="2"/>
  <c r="AW186" i="2"/>
  <c r="AP186" i="2"/>
  <c r="AX193" i="2"/>
  <c r="AQ191" i="2"/>
  <c r="AQ189" i="2"/>
  <c r="AX195" i="2"/>
  <c r="AX191" i="2"/>
  <c r="AQ193" i="2"/>
  <c r="AX189" i="2"/>
  <c r="AX187" i="2"/>
  <c r="AW192" i="2"/>
  <c r="AP192" i="2"/>
  <c r="AQ195" i="2"/>
  <c r="AR195" i="2" l="1"/>
  <c r="BD192" i="2"/>
  <c r="BB192" i="2"/>
  <c r="BC187" i="2"/>
  <c r="BC189" i="2"/>
  <c r="AR193" i="2"/>
  <c r="BC191" i="2"/>
  <c r="BC195" i="2"/>
  <c r="AR189" i="2"/>
  <c r="AR191" i="2"/>
  <c r="BC193" i="2"/>
  <c r="BD186" i="2"/>
  <c r="BB186" i="2"/>
  <c r="BD188" i="2"/>
  <c r="BB188" i="2"/>
  <c r="BD194" i="2"/>
  <c r="BB194" i="2"/>
  <c r="BD190" i="2"/>
  <c r="AY190" i="2"/>
  <c r="BB190" i="2"/>
  <c r="AR187" i="2"/>
  <c r="AO192" i="2"/>
  <c r="H192" i="6" s="1"/>
  <c r="AY187" i="2"/>
  <c r="AY191" i="2"/>
  <c r="AY189" i="2"/>
  <c r="AY195" i="2"/>
  <c r="BF185" i="2"/>
  <c r="BE185" i="2"/>
  <c r="AO186" i="2"/>
  <c r="AY186" i="2" s="1"/>
  <c r="AO188" i="2"/>
  <c r="AO194" i="2"/>
  <c r="H194" i="6" s="1"/>
  <c r="AO190" i="2"/>
  <c r="AY193" i="2"/>
  <c r="BD179" i="2"/>
  <c r="BB179" i="2"/>
  <c r="BD183" i="2"/>
  <c r="BB183" i="2"/>
  <c r="BD170" i="2"/>
  <c r="BB170" i="2"/>
  <c r="AR169" i="2"/>
  <c r="BD181" i="2"/>
  <c r="AY181" i="2"/>
  <c r="BB181" i="2"/>
  <c r="AR171" i="2"/>
  <c r="BD168" i="2"/>
  <c r="AY168" i="2"/>
  <c r="BB168" i="2"/>
  <c r="BC169" i="2"/>
  <c r="AR167" i="2"/>
  <c r="BC171" i="2"/>
  <c r="BD175" i="2"/>
  <c r="AY175" i="2"/>
  <c r="BB175" i="2"/>
  <c r="BC167" i="2"/>
  <c r="BF169" i="2"/>
  <c r="BE169" i="2"/>
  <c r="AN178" i="2"/>
  <c r="AM178" i="2"/>
  <c r="AT179" i="2"/>
  <c r="AT172" i="2"/>
  <c r="AT183" i="2"/>
  <c r="AY183" i="2" s="1"/>
  <c r="AO170" i="2"/>
  <c r="AY170" i="2" s="1"/>
  <c r="AM179" i="2"/>
  <c r="AN180" i="2"/>
  <c r="AM180" i="2"/>
  <c r="AT181" i="2"/>
  <c r="AN172" i="2"/>
  <c r="AM172" i="2"/>
  <c r="AO183" i="2"/>
  <c r="AO175" i="2"/>
  <c r="AN176" i="2"/>
  <c r="AN174" i="2"/>
  <c r="AO168" i="2"/>
  <c r="AN182" i="2"/>
  <c r="AM182" i="2"/>
  <c r="AT180" i="2"/>
  <c r="AM181" i="2"/>
  <c r="AT175" i="2"/>
  <c r="BF167" i="2"/>
  <c r="BE167" i="2"/>
  <c r="AT178" i="2"/>
  <c r="AO179" i="2"/>
  <c r="AO181" i="2"/>
  <c r="BE173" i="2"/>
  <c r="BF173" i="2"/>
  <c r="AT182" i="2"/>
  <c r="AM183" i="2"/>
  <c r="AY171" i="2"/>
  <c r="BC153" i="2"/>
  <c r="BC164" i="2"/>
  <c r="BC150" i="2"/>
  <c r="BD156" i="2"/>
  <c r="BB156" i="2"/>
  <c r="BD154" i="2"/>
  <c r="BB154" i="2"/>
  <c r="BC160" i="2"/>
  <c r="AR152" i="2"/>
  <c r="BC159" i="2"/>
  <c r="BD158" i="2"/>
  <c r="BB158" i="2"/>
  <c r="BC157" i="2"/>
  <c r="BD162" i="2"/>
  <c r="AY162" i="2"/>
  <c r="BB162" i="2"/>
  <c r="AR160" i="2"/>
  <c r="BC149" i="2"/>
  <c r="AR163" i="2"/>
  <c r="AR157" i="2"/>
  <c r="BC152" i="2"/>
  <c r="BC165" i="2"/>
  <c r="BC161" i="2"/>
  <c r="BC163" i="2"/>
  <c r="BC151" i="2"/>
  <c r="AR150" i="2"/>
  <c r="AR164" i="2"/>
  <c r="BE149" i="2"/>
  <c r="BF149" i="2"/>
  <c r="BE165" i="2"/>
  <c r="BF165" i="2"/>
  <c r="BE152" i="2"/>
  <c r="BF152" i="2"/>
  <c r="BE155" i="2"/>
  <c r="BF155" i="2"/>
  <c r="BE151" i="2"/>
  <c r="BF151" i="2"/>
  <c r="AO156" i="2"/>
  <c r="AY156" i="2" s="1"/>
  <c r="AO154" i="2"/>
  <c r="AY150" i="2"/>
  <c r="AY160" i="2"/>
  <c r="BE161" i="2"/>
  <c r="BF161" i="2"/>
  <c r="AY159" i="2"/>
  <c r="AO158" i="2"/>
  <c r="AO162" i="2"/>
  <c r="AY157" i="2"/>
  <c r="AY153" i="2"/>
  <c r="AY163" i="2"/>
  <c r="AY164" i="2"/>
  <c r="V142" i="2"/>
  <c r="AJ142" i="2"/>
  <c r="P141" i="2"/>
  <c r="Q141" i="2"/>
  <c r="AM140" i="2"/>
  <c r="Q143" i="2"/>
  <c r="P143" i="2"/>
  <c r="Q147" i="2"/>
  <c r="P147" i="2"/>
  <c r="Q142" i="2"/>
  <c r="P142" i="2"/>
  <c r="Q146" i="2"/>
  <c r="P146" i="2"/>
  <c r="V144" i="2"/>
  <c r="AJ144" i="2"/>
  <c r="AK143" i="2"/>
  <c r="AK140" i="2"/>
  <c r="V146" i="2"/>
  <c r="AJ146" i="2"/>
  <c r="AI143" i="2"/>
  <c r="Q145" i="2"/>
  <c r="P145" i="2"/>
  <c r="AI146" i="2"/>
  <c r="Q144" i="2"/>
  <c r="P144" i="2"/>
  <c r="AK147" i="2"/>
  <c r="AI142" i="2"/>
  <c r="AK145" i="2"/>
  <c r="AK136" i="2"/>
  <c r="AK138" i="2"/>
  <c r="R137" i="2"/>
  <c r="AN137" i="2"/>
  <c r="AL137" i="2"/>
  <c r="AM137" i="2" s="1"/>
  <c r="AS137" i="2"/>
  <c r="R139" i="2"/>
  <c r="AL139" i="2"/>
  <c r="AM139" i="2" s="1"/>
  <c r="AS139" i="2"/>
  <c r="AN139" i="2"/>
  <c r="R136" i="2"/>
  <c r="AS136" i="2"/>
  <c r="AL136" i="2"/>
  <c r="R138" i="2"/>
  <c r="AL138" i="2"/>
  <c r="AS138" i="2"/>
  <c r="R134" i="2"/>
  <c r="AL134" i="2"/>
  <c r="AS134" i="2"/>
  <c r="R135" i="2"/>
  <c r="AL135" i="2"/>
  <c r="AM135" i="2" s="1"/>
  <c r="AN135" i="2"/>
  <c r="AS135" i="2"/>
  <c r="AK134" i="2"/>
  <c r="AM131" i="2"/>
  <c r="AK132" i="2"/>
  <c r="AS133" i="2"/>
  <c r="R133" i="2"/>
  <c r="AM133" i="2" s="1"/>
  <c r="AS131" i="2"/>
  <c r="R131" i="2"/>
  <c r="AO131" i="2" s="1"/>
  <c r="AS132" i="2"/>
  <c r="R132" i="2"/>
  <c r="AL132" i="2"/>
  <c r="Q128" i="2"/>
  <c r="P128" i="2"/>
  <c r="V128" i="2"/>
  <c r="AJ128" i="2"/>
  <c r="AI129" i="2"/>
  <c r="AI128" i="2"/>
  <c r="Q129" i="2"/>
  <c r="P129" i="2"/>
  <c r="AK129" i="2"/>
  <c r="AY115" i="2"/>
  <c r="BD115" i="2"/>
  <c r="BB115" i="2"/>
  <c r="AK124" i="2"/>
  <c r="AK123" i="2"/>
  <c r="Q125" i="2"/>
  <c r="P125" i="2"/>
  <c r="AS118" i="2"/>
  <c r="R118" i="2"/>
  <c r="AJ120" i="2"/>
  <c r="V120" i="2"/>
  <c r="AJ117" i="2"/>
  <c r="V117" i="2"/>
  <c r="AI127" i="2"/>
  <c r="AI115" i="2"/>
  <c r="AH120" i="2"/>
  <c r="AL120" i="2"/>
  <c r="AG120" i="2"/>
  <c r="AL119" i="2"/>
  <c r="AM119" i="2" s="1"/>
  <c r="H117" i="2"/>
  <c r="O117" i="2"/>
  <c r="AA121" i="2"/>
  <c r="AH121" i="2"/>
  <c r="AJ114" i="2"/>
  <c r="V114" i="2"/>
  <c r="AT116" i="2"/>
  <c r="AK113" i="2"/>
  <c r="AK126" i="2"/>
  <c r="Q127" i="2"/>
  <c r="P127" i="2"/>
  <c r="AI113" i="2"/>
  <c r="AS119" i="2"/>
  <c r="Q124" i="2"/>
  <c r="P124" i="2"/>
  <c r="AT120" i="2"/>
  <c r="Q126" i="2"/>
  <c r="P126" i="2"/>
  <c r="AI125" i="2"/>
  <c r="AK121" i="2"/>
  <c r="AK127" i="2"/>
  <c r="Q123" i="2"/>
  <c r="P123" i="2"/>
  <c r="AN119" i="2"/>
  <c r="U118" i="2"/>
  <c r="V122" i="2"/>
  <c r="AJ122" i="2"/>
  <c r="AK125" i="2"/>
  <c r="AI123" i="2"/>
  <c r="Q122" i="2"/>
  <c r="P122" i="2"/>
  <c r="AL118" i="2"/>
  <c r="U116" i="2"/>
  <c r="AO115" i="2"/>
  <c r="AK119" i="2"/>
  <c r="H121" i="2"/>
  <c r="O121" i="2"/>
  <c r="AT115" i="2"/>
  <c r="Q114" i="2"/>
  <c r="P114" i="2"/>
  <c r="Q113" i="2"/>
  <c r="P113" i="2"/>
  <c r="AW131" i="2"/>
  <c r="AW133" i="2"/>
  <c r="AQ131" i="2"/>
  <c r="AQ115" i="2"/>
  <c r="AP119" i="2"/>
  <c r="AX115" i="2"/>
  <c r="AW119" i="2"/>
  <c r="AP137" i="2"/>
  <c r="AW139" i="2"/>
  <c r="AW137" i="2"/>
  <c r="AP139" i="2"/>
  <c r="AW135" i="2"/>
  <c r="AP135" i="2"/>
  <c r="AX156" i="2"/>
  <c r="AQ156" i="2"/>
  <c r="AX162" i="2"/>
  <c r="AQ162" i="2"/>
  <c r="AX158" i="2"/>
  <c r="AQ158" i="2"/>
  <c r="AX154" i="2"/>
  <c r="AQ154" i="2"/>
  <c r="AW178" i="2"/>
  <c r="AP178" i="2"/>
  <c r="AX183" i="2"/>
  <c r="AQ183" i="2"/>
  <c r="AX168" i="2"/>
  <c r="AQ168" i="2"/>
  <c r="AX170" i="2"/>
  <c r="AQ170" i="2"/>
  <c r="AX181" i="2"/>
  <c r="AQ175" i="2"/>
  <c r="AW182" i="2"/>
  <c r="AP182" i="2"/>
  <c r="AX175" i="2"/>
  <c r="AQ179" i="2"/>
  <c r="AX179" i="2"/>
  <c r="AW172" i="2"/>
  <c r="AP172" i="2"/>
  <c r="AW176" i="2"/>
  <c r="AP176" i="2"/>
  <c r="AQ181" i="2"/>
  <c r="AW180" i="2"/>
  <c r="AP180" i="2"/>
  <c r="AW174" i="2"/>
  <c r="AP174" i="2"/>
  <c r="AX190" i="2"/>
  <c r="AQ190" i="2"/>
  <c r="AX186" i="2"/>
  <c r="AQ186" i="2"/>
  <c r="AX188" i="2"/>
  <c r="AQ188" i="2"/>
  <c r="AQ192" i="2"/>
  <c r="AX192" i="2"/>
  <c r="AQ194" i="2"/>
  <c r="AX194" i="2"/>
  <c r="N192" i="6" l="1"/>
  <c r="AY192" i="2"/>
  <c r="BF192" i="2" s="1"/>
  <c r="N194" i="6"/>
  <c r="AR188" i="2"/>
  <c r="AR192" i="2"/>
  <c r="AR194" i="2"/>
  <c r="AR186" i="2"/>
  <c r="BC186" i="2"/>
  <c r="AR190" i="2"/>
  <c r="BF186" i="2"/>
  <c r="BE186" i="2"/>
  <c r="BE190" i="2"/>
  <c r="BF190" i="2"/>
  <c r="BE195" i="2"/>
  <c r="BF195" i="2"/>
  <c r="AY188" i="2"/>
  <c r="BE193" i="2"/>
  <c r="BF193" i="2"/>
  <c r="BE189" i="2"/>
  <c r="BF189" i="2"/>
  <c r="BF187" i="2"/>
  <c r="BE187" i="2"/>
  <c r="AY194" i="2"/>
  <c r="BE191" i="2"/>
  <c r="BF191" i="2"/>
  <c r="AY174" i="2"/>
  <c r="BD174" i="2"/>
  <c r="BB174" i="2"/>
  <c r="BD180" i="2"/>
  <c r="BB180" i="2"/>
  <c r="AR181" i="2"/>
  <c r="BD176" i="2"/>
  <c r="AY176" i="2"/>
  <c r="BB176" i="2"/>
  <c r="BD172" i="2"/>
  <c r="BB172" i="2"/>
  <c r="BC179" i="2"/>
  <c r="AR179" i="2"/>
  <c r="BC175" i="2"/>
  <c r="BD182" i="2"/>
  <c r="BB182" i="2"/>
  <c r="AR175" i="2"/>
  <c r="BC181" i="2"/>
  <c r="AR170" i="2"/>
  <c r="BC170" i="2"/>
  <c r="AR168" i="2"/>
  <c r="BC168" i="2"/>
  <c r="AR183" i="2"/>
  <c r="BC183" i="2"/>
  <c r="BD178" i="2"/>
  <c r="BB178" i="2"/>
  <c r="BE170" i="2"/>
  <c r="BF170" i="2"/>
  <c r="BF183" i="2"/>
  <c r="BE183" i="2"/>
  <c r="BE171" i="2"/>
  <c r="BF171" i="2"/>
  <c r="AO174" i="2"/>
  <c r="AO180" i="2"/>
  <c r="BF181" i="2"/>
  <c r="BE181" i="2"/>
  <c r="AO176" i="2"/>
  <c r="AO172" i="2"/>
  <c r="AY179" i="2"/>
  <c r="BE175" i="2"/>
  <c r="BF175" i="2"/>
  <c r="AO182" i="2"/>
  <c r="BF168" i="2"/>
  <c r="BE168" i="2"/>
  <c r="AO178" i="2"/>
  <c r="AR154" i="2"/>
  <c r="BC154" i="2"/>
  <c r="AR158" i="2"/>
  <c r="BC158" i="2"/>
  <c r="AR162" i="2"/>
  <c r="BC162" i="2"/>
  <c r="AR156" i="2"/>
  <c r="BC156" i="2"/>
  <c r="BF156" i="2"/>
  <c r="BE156" i="2"/>
  <c r="BE160" i="2"/>
  <c r="BF160" i="2"/>
  <c r="BE153" i="2"/>
  <c r="BF153" i="2"/>
  <c r="BE159" i="2"/>
  <c r="BF159" i="2"/>
  <c r="BE150" i="2"/>
  <c r="BF150" i="2"/>
  <c r="BE157" i="2"/>
  <c r="BF157" i="2"/>
  <c r="BE162" i="2"/>
  <c r="BF162" i="2"/>
  <c r="AY154" i="2"/>
  <c r="BE163" i="2"/>
  <c r="BF163" i="2"/>
  <c r="BE164" i="2"/>
  <c r="BF164" i="2"/>
  <c r="AY158" i="2"/>
  <c r="AK146" i="2"/>
  <c r="R146" i="2"/>
  <c r="AL146" i="2"/>
  <c r="AS146" i="2"/>
  <c r="R147" i="2"/>
  <c r="AL147" i="2"/>
  <c r="AM147" i="2" s="1"/>
  <c r="AS147" i="2"/>
  <c r="AN147" i="2"/>
  <c r="AK142" i="2"/>
  <c r="R145" i="2"/>
  <c r="AS145" i="2"/>
  <c r="AN145" i="2"/>
  <c r="AL145" i="2"/>
  <c r="AK144" i="2"/>
  <c r="R144" i="2"/>
  <c r="AL144" i="2"/>
  <c r="AS144" i="2"/>
  <c r="R142" i="2"/>
  <c r="AS142" i="2"/>
  <c r="AL142" i="2"/>
  <c r="R143" i="2"/>
  <c r="AN143" i="2"/>
  <c r="AS143" i="2"/>
  <c r="AL143" i="2"/>
  <c r="R141" i="2"/>
  <c r="AN141" i="2"/>
  <c r="AL141" i="2"/>
  <c r="AS141" i="2"/>
  <c r="BD137" i="2"/>
  <c r="BB137" i="2"/>
  <c r="BD139" i="2"/>
  <c r="BB139" i="2"/>
  <c r="AO139" i="2"/>
  <c r="AT137" i="2"/>
  <c r="AN136" i="2"/>
  <c r="AM136" i="2"/>
  <c r="AT139" i="2"/>
  <c r="AT138" i="2"/>
  <c r="AT136" i="2"/>
  <c r="AO137" i="2"/>
  <c r="AN138" i="2"/>
  <c r="AM138" i="2"/>
  <c r="BD135" i="2"/>
  <c r="BB135" i="2"/>
  <c r="AO135" i="2"/>
  <c r="AN134" i="2"/>
  <c r="AM134" i="2"/>
  <c r="AT135" i="2"/>
  <c r="AT134" i="2"/>
  <c r="AR131" i="2"/>
  <c r="BD133" i="2"/>
  <c r="BB133" i="2"/>
  <c r="BD131" i="2"/>
  <c r="BB131" i="2"/>
  <c r="AY131" i="2"/>
  <c r="AT132" i="2"/>
  <c r="AO133" i="2"/>
  <c r="AT133" i="2"/>
  <c r="AN132" i="2"/>
  <c r="AM132" i="2"/>
  <c r="AT131" i="2"/>
  <c r="R128" i="2"/>
  <c r="AS128" i="2"/>
  <c r="AL128" i="2"/>
  <c r="R129" i="2"/>
  <c r="AN129" i="2"/>
  <c r="AL129" i="2"/>
  <c r="AM129" i="2" s="1"/>
  <c r="AS129" i="2"/>
  <c r="AK128" i="2"/>
  <c r="BD119" i="2"/>
  <c r="BB119" i="2"/>
  <c r="BC115" i="2"/>
  <c r="AR115" i="2"/>
  <c r="AJ116" i="2"/>
  <c r="V116" i="2"/>
  <c r="R123" i="2"/>
  <c r="AS123" i="2"/>
  <c r="AL123" i="2"/>
  <c r="AN123" i="2"/>
  <c r="R127" i="2"/>
  <c r="AN127" i="2"/>
  <c r="AL127" i="2"/>
  <c r="AS127" i="2"/>
  <c r="BE115" i="2"/>
  <c r="BF115" i="2"/>
  <c r="R114" i="2"/>
  <c r="AL114" i="2"/>
  <c r="AS114" i="2"/>
  <c r="AM118" i="2"/>
  <c r="AJ118" i="2"/>
  <c r="V118" i="2"/>
  <c r="R126" i="2"/>
  <c r="AS126" i="2"/>
  <c r="AL126" i="2"/>
  <c r="AT119" i="2"/>
  <c r="AK114" i="2"/>
  <c r="AK120" i="2"/>
  <c r="AT118" i="2"/>
  <c r="AO119" i="2"/>
  <c r="Q117" i="2"/>
  <c r="P117" i="2"/>
  <c r="AM120" i="2"/>
  <c r="AK117" i="2"/>
  <c r="R113" i="2"/>
  <c r="AS113" i="2"/>
  <c r="AN113" i="2"/>
  <c r="AL113" i="2"/>
  <c r="R122" i="2"/>
  <c r="AS122" i="2"/>
  <c r="AL122" i="2"/>
  <c r="AK122" i="2"/>
  <c r="AI121" i="2"/>
  <c r="AI120" i="2"/>
  <c r="R125" i="2"/>
  <c r="AL125" i="2"/>
  <c r="AM125" i="2" s="1"/>
  <c r="AS125" i="2"/>
  <c r="AN125" i="2"/>
  <c r="Q121" i="2"/>
  <c r="P121" i="2"/>
  <c r="R124" i="2"/>
  <c r="AS124" i="2"/>
  <c r="AL124" i="2"/>
  <c r="AQ133" i="2"/>
  <c r="AX131" i="2"/>
  <c r="AX133" i="2"/>
  <c r="AW132" i="2"/>
  <c r="AP132" i="2"/>
  <c r="AW129" i="2"/>
  <c r="AP129" i="2"/>
  <c r="AP123" i="2"/>
  <c r="AW125" i="2"/>
  <c r="AP125" i="2"/>
  <c r="AW123" i="2"/>
  <c r="AP127" i="2"/>
  <c r="AX119" i="2"/>
  <c r="AQ119" i="2"/>
  <c r="AP113" i="2"/>
  <c r="AW127" i="2"/>
  <c r="AW113" i="2"/>
  <c r="AW147" i="2"/>
  <c r="AW145" i="2"/>
  <c r="AW143" i="2"/>
  <c r="AP147" i="2"/>
  <c r="AP145" i="2"/>
  <c r="AW141" i="2"/>
  <c r="AP143" i="2"/>
  <c r="AP141" i="2"/>
  <c r="AQ139" i="2"/>
  <c r="AW136" i="2"/>
  <c r="AP136" i="2"/>
  <c r="AQ137" i="2"/>
  <c r="AX139" i="2"/>
  <c r="AW138" i="2"/>
  <c r="AP138" i="2"/>
  <c r="AX137" i="2"/>
  <c r="AX135" i="2"/>
  <c r="AQ135" i="2"/>
  <c r="AW134" i="2"/>
  <c r="AP134" i="2"/>
  <c r="AX174" i="2"/>
  <c r="AQ174" i="2"/>
  <c r="AX176" i="2"/>
  <c r="AQ176" i="2"/>
  <c r="AX178" i="2"/>
  <c r="AQ178" i="2"/>
  <c r="AX180" i="2"/>
  <c r="AQ180" i="2"/>
  <c r="AX172" i="2"/>
  <c r="AQ172" i="2"/>
  <c r="AX182" i="2"/>
  <c r="AQ182" i="2"/>
  <c r="BE192" i="2" l="1"/>
  <c r="BC192" i="2"/>
  <c r="R192" i="6" s="1"/>
  <c r="P192" i="6"/>
  <c r="BC194" i="2"/>
  <c r="R194" i="6" s="1"/>
  <c r="P194" i="6"/>
  <c r="BE188" i="2"/>
  <c r="BF188" i="2"/>
  <c r="BE194" i="2"/>
  <c r="BF194" i="2"/>
  <c r="AR182" i="2"/>
  <c r="BC182" i="2"/>
  <c r="AR172" i="2"/>
  <c r="BC172" i="2"/>
  <c r="AR180" i="2"/>
  <c r="BC180" i="2"/>
  <c r="AR178" i="2"/>
  <c r="BC178" i="2"/>
  <c r="AR176" i="2"/>
  <c r="BC176" i="2"/>
  <c r="AR174" i="2"/>
  <c r="BC174" i="2"/>
  <c r="BE176" i="2"/>
  <c r="BF176" i="2"/>
  <c r="AY178" i="2"/>
  <c r="AY172" i="2"/>
  <c r="AY182" i="2"/>
  <c r="AY180" i="2"/>
  <c r="BE174" i="2"/>
  <c r="BF174" i="2"/>
  <c r="BF179" i="2"/>
  <c r="BE179" i="2"/>
  <c r="BE158" i="2"/>
  <c r="BF158" i="2"/>
  <c r="BE154" i="2"/>
  <c r="BF154" i="2"/>
  <c r="BD141" i="2"/>
  <c r="BB141" i="2"/>
  <c r="BD143" i="2"/>
  <c r="BB143" i="2"/>
  <c r="BD145" i="2"/>
  <c r="BB145" i="2"/>
  <c r="BD147" i="2"/>
  <c r="BB147" i="2"/>
  <c r="AO141" i="2"/>
  <c r="AN140" i="2"/>
  <c r="AO143" i="2"/>
  <c r="AT144" i="2"/>
  <c r="AM145" i="2"/>
  <c r="AT141" i="2"/>
  <c r="AM143" i="2"/>
  <c r="AN142" i="2"/>
  <c r="AM142" i="2"/>
  <c r="AN144" i="2"/>
  <c r="AM144" i="2"/>
  <c r="AO145" i="2"/>
  <c r="AO147" i="2"/>
  <c r="AT146" i="2"/>
  <c r="AM141" i="2"/>
  <c r="AT143" i="2"/>
  <c r="AT142" i="2"/>
  <c r="AT145" i="2"/>
  <c r="AY145" i="2" s="1"/>
  <c r="AT147" i="2"/>
  <c r="AN146" i="2"/>
  <c r="AM146" i="2"/>
  <c r="BC137" i="2"/>
  <c r="BD138" i="2"/>
  <c r="AY138" i="2"/>
  <c r="BB138" i="2"/>
  <c r="BC139" i="2"/>
  <c r="AR137" i="2"/>
  <c r="AY136" i="2"/>
  <c r="BD136" i="2"/>
  <c r="BB136" i="2"/>
  <c r="AR139" i="2"/>
  <c r="AO138" i="2"/>
  <c r="AO136" i="2"/>
  <c r="AY139" i="2"/>
  <c r="AY137" i="2"/>
  <c r="BD134" i="2"/>
  <c r="BB134" i="2"/>
  <c r="AR135" i="2"/>
  <c r="BC135" i="2"/>
  <c r="AO134" i="2"/>
  <c r="AY135" i="2"/>
  <c r="BD132" i="2"/>
  <c r="BB132" i="2"/>
  <c r="BC133" i="2"/>
  <c r="BC131" i="2"/>
  <c r="AR133" i="2"/>
  <c r="AO132" i="2"/>
  <c r="AY133" i="2"/>
  <c r="BE131" i="2"/>
  <c r="BF131" i="2"/>
  <c r="BD129" i="2"/>
  <c r="BB129" i="2"/>
  <c r="AT128" i="2"/>
  <c r="AO129" i="2"/>
  <c r="AT129" i="2"/>
  <c r="AN128" i="2"/>
  <c r="AM128" i="2"/>
  <c r="BD113" i="2"/>
  <c r="BB113" i="2"/>
  <c r="BD127" i="2"/>
  <c r="BB127" i="2"/>
  <c r="AR119" i="2"/>
  <c r="BC119" i="2"/>
  <c r="AY123" i="2"/>
  <c r="BD123" i="2"/>
  <c r="BB123" i="2"/>
  <c r="BD125" i="2"/>
  <c r="BB125" i="2"/>
  <c r="AT113" i="2"/>
  <c r="AT127" i="2"/>
  <c r="AM113" i="2"/>
  <c r="AS117" i="2"/>
  <c r="R117" i="2"/>
  <c r="AN117" i="2"/>
  <c r="AL117" i="2"/>
  <c r="AM117" i="2" s="1"/>
  <c r="AM127" i="2"/>
  <c r="AM123" i="2"/>
  <c r="AN124" i="2"/>
  <c r="AM124" i="2"/>
  <c r="R121" i="2"/>
  <c r="AN121" i="2"/>
  <c r="AL121" i="2"/>
  <c r="AS121" i="2"/>
  <c r="AN122" i="2"/>
  <c r="AM122" i="2"/>
  <c r="AO113" i="2"/>
  <c r="AK118" i="2"/>
  <c r="AO127" i="2"/>
  <c r="AT123" i="2"/>
  <c r="AY119" i="2"/>
  <c r="AO125" i="2"/>
  <c r="AY125" i="2" s="1"/>
  <c r="AN126" i="2"/>
  <c r="AM126" i="2"/>
  <c r="AT114" i="2"/>
  <c r="AT124" i="2"/>
  <c r="AT122" i="2"/>
  <c r="AT125" i="2"/>
  <c r="AT126" i="2"/>
  <c r="AN114" i="2"/>
  <c r="AM114" i="2"/>
  <c r="AO123" i="2"/>
  <c r="AK116" i="2"/>
  <c r="AX132" i="2"/>
  <c r="AQ132" i="2"/>
  <c r="AX129" i="2"/>
  <c r="AW128" i="2"/>
  <c r="AP128" i="2"/>
  <c r="AQ129" i="2"/>
  <c r="AW121" i="2"/>
  <c r="AQ125" i="2"/>
  <c r="AW114" i="2"/>
  <c r="AP114" i="2"/>
  <c r="AW117" i="2"/>
  <c r="AW122" i="2"/>
  <c r="AP122" i="2"/>
  <c r="AX113" i="2"/>
  <c r="AP121" i="2"/>
  <c r="AX123" i="2"/>
  <c r="AX125" i="2"/>
  <c r="AQ123" i="2"/>
  <c r="AX127" i="2"/>
  <c r="AP117" i="2"/>
  <c r="AW124" i="2"/>
  <c r="AP124" i="2"/>
  <c r="AQ113" i="2"/>
  <c r="AQ127" i="2"/>
  <c r="AW126" i="2"/>
  <c r="AP126" i="2"/>
  <c r="AX145" i="2"/>
  <c r="AQ143" i="2"/>
  <c r="AX147" i="2"/>
  <c r="AW142" i="2"/>
  <c r="AP142" i="2"/>
  <c r="AQ145" i="2"/>
  <c r="AX143" i="2"/>
  <c r="AW146" i="2"/>
  <c r="AP146" i="2"/>
  <c r="AQ141" i="2"/>
  <c r="AQ147" i="2"/>
  <c r="AP140" i="2"/>
  <c r="AW140" i="2"/>
  <c r="AX141" i="2"/>
  <c r="AW144" i="2"/>
  <c r="AP144" i="2"/>
  <c r="AX138" i="2"/>
  <c r="AQ138" i="2"/>
  <c r="AX136" i="2"/>
  <c r="AQ136" i="2"/>
  <c r="AX134" i="2"/>
  <c r="AQ134" i="2"/>
  <c r="BF178" i="2" l="1"/>
  <c r="BE178" i="2"/>
  <c r="BE172" i="2"/>
  <c r="BF172" i="2"/>
  <c r="BF180" i="2"/>
  <c r="BE180" i="2"/>
  <c r="BF182" i="2"/>
  <c r="BE182" i="2"/>
  <c r="BD144" i="2"/>
  <c r="BB144" i="2"/>
  <c r="BC141" i="2"/>
  <c r="BD140" i="2"/>
  <c r="BB140" i="2"/>
  <c r="AR147" i="2"/>
  <c r="AR141" i="2"/>
  <c r="BD146" i="2"/>
  <c r="BB146" i="2"/>
  <c r="BC143" i="2"/>
  <c r="AR145" i="2"/>
  <c r="BD142" i="2"/>
  <c r="AY142" i="2"/>
  <c r="BB142" i="2"/>
  <c r="BC147" i="2"/>
  <c r="AR143" i="2"/>
  <c r="BC145" i="2"/>
  <c r="BF145" i="2"/>
  <c r="BE145" i="2"/>
  <c r="AO144" i="2"/>
  <c r="AO140" i="2"/>
  <c r="AY140" i="2" s="1"/>
  <c r="AO146" i="2"/>
  <c r="AY146" i="2" s="1"/>
  <c r="AO142" i="2"/>
  <c r="AY147" i="2"/>
  <c r="AY143" i="2"/>
  <c r="AY141" i="2"/>
  <c r="AR136" i="2"/>
  <c r="BC136" i="2"/>
  <c r="AR138" i="2"/>
  <c r="BC138" i="2"/>
  <c r="BF137" i="2"/>
  <c r="BE137" i="2"/>
  <c r="BF138" i="2"/>
  <c r="BE138" i="2"/>
  <c r="BF139" i="2"/>
  <c r="BE139" i="2"/>
  <c r="BF136" i="2"/>
  <c r="BE136" i="2"/>
  <c r="AR134" i="2"/>
  <c r="BC134" i="2"/>
  <c r="BE135" i="2"/>
  <c r="BF135" i="2"/>
  <c r="AY134" i="2"/>
  <c r="AR132" i="2"/>
  <c r="BC132" i="2"/>
  <c r="AY132" i="2"/>
  <c r="BE133" i="2"/>
  <c r="BF133" i="2"/>
  <c r="AR129" i="2"/>
  <c r="AY128" i="2"/>
  <c r="BD128" i="2"/>
  <c r="BB128" i="2"/>
  <c r="BC129" i="2"/>
  <c r="AY129" i="2"/>
  <c r="AO128" i="2"/>
  <c r="AY126" i="2"/>
  <c r="BD126" i="2"/>
  <c r="BB126" i="2"/>
  <c r="AR127" i="2"/>
  <c r="AR113" i="2"/>
  <c r="AY124" i="2"/>
  <c r="BD124" i="2"/>
  <c r="BB124" i="2"/>
  <c r="BC127" i="2"/>
  <c r="AR123" i="2"/>
  <c r="BC125" i="2"/>
  <c r="BC123" i="2"/>
  <c r="BC113" i="2"/>
  <c r="BD122" i="2"/>
  <c r="BB122" i="2"/>
  <c r="BD117" i="2"/>
  <c r="BB117" i="2"/>
  <c r="BD114" i="2"/>
  <c r="BB114" i="2"/>
  <c r="AR125" i="2"/>
  <c r="AY121" i="2"/>
  <c r="BD121" i="2"/>
  <c r="BB121" i="2"/>
  <c r="BF125" i="2"/>
  <c r="BE125" i="2"/>
  <c r="AO126" i="2"/>
  <c r="BE119" i="2"/>
  <c r="BF119" i="2"/>
  <c r="AM121" i="2"/>
  <c r="AO124" i="2"/>
  <c r="AO117" i="2"/>
  <c r="AN116" i="2"/>
  <c r="AN118" i="2"/>
  <c r="BF123" i="2"/>
  <c r="BE123" i="2"/>
  <c r="AO121" i="2"/>
  <c r="AN120" i="2"/>
  <c r="AY127" i="2"/>
  <c r="AO122" i="2"/>
  <c r="AT117" i="2"/>
  <c r="AO114" i="2"/>
  <c r="AT121" i="2"/>
  <c r="AY113" i="2"/>
  <c r="AX128" i="2"/>
  <c r="AQ128" i="2"/>
  <c r="AP116" i="2"/>
  <c r="AW116" i="2"/>
  <c r="AQ121" i="2"/>
  <c r="AX117" i="2"/>
  <c r="AP118" i="2"/>
  <c r="AW118" i="2"/>
  <c r="AP120" i="2"/>
  <c r="AW120" i="2"/>
  <c r="AX114" i="2"/>
  <c r="AQ114" i="2"/>
  <c r="AX126" i="2"/>
  <c r="AQ126" i="2"/>
  <c r="AX124" i="2"/>
  <c r="AQ124" i="2"/>
  <c r="AX121" i="2"/>
  <c r="AQ117" i="2"/>
  <c r="AX122" i="2"/>
  <c r="AQ122" i="2"/>
  <c r="AX146" i="2"/>
  <c r="AQ146" i="2"/>
  <c r="AX142" i="2"/>
  <c r="AQ142" i="2"/>
  <c r="AQ140" i="2"/>
  <c r="AX140" i="2"/>
  <c r="AX144" i="2"/>
  <c r="AQ144" i="2"/>
  <c r="AR144" i="2" l="1"/>
  <c r="BC144" i="2"/>
  <c r="BC140" i="2"/>
  <c r="AR140" i="2"/>
  <c r="AR142" i="2"/>
  <c r="BC142" i="2"/>
  <c r="AR146" i="2"/>
  <c r="BC146" i="2"/>
  <c r="BF146" i="2"/>
  <c r="BE146" i="2"/>
  <c r="BF140" i="2"/>
  <c r="BE140" i="2"/>
  <c r="BF143" i="2"/>
  <c r="BE143" i="2"/>
  <c r="BF142" i="2"/>
  <c r="BE142" i="2"/>
  <c r="BF147" i="2"/>
  <c r="BE147" i="2"/>
  <c r="AY144" i="2"/>
  <c r="BF141" i="2"/>
  <c r="BE141" i="2"/>
  <c r="BE134" i="2"/>
  <c r="BF134" i="2"/>
  <c r="BE132" i="2"/>
  <c r="BF132" i="2"/>
  <c r="AR128" i="2"/>
  <c r="BC128" i="2"/>
  <c r="BF128" i="2"/>
  <c r="BE128" i="2"/>
  <c r="BF129" i="2"/>
  <c r="BE129" i="2"/>
  <c r="AR122" i="2"/>
  <c r="BC122" i="2"/>
  <c r="AR117" i="2"/>
  <c r="BC121" i="2"/>
  <c r="AR124" i="2"/>
  <c r="BC124" i="2"/>
  <c r="AR126" i="2"/>
  <c r="BC126" i="2"/>
  <c r="AR114" i="2"/>
  <c r="BC114" i="2"/>
  <c r="BD120" i="2"/>
  <c r="AY120" i="2"/>
  <c r="BB120" i="2"/>
  <c r="BD118" i="2"/>
  <c r="AY118" i="2"/>
  <c r="BB118" i="2"/>
  <c r="BC117" i="2"/>
  <c r="AR121" i="2"/>
  <c r="BD116" i="2"/>
  <c r="AY116" i="2"/>
  <c r="BB116" i="2"/>
  <c r="BE113" i="2"/>
  <c r="BF113" i="2"/>
  <c r="BF124" i="2"/>
  <c r="BE124" i="2"/>
  <c r="BF127" i="2"/>
  <c r="BE127" i="2"/>
  <c r="AO120" i="2"/>
  <c r="AO118" i="2"/>
  <c r="AY114" i="2"/>
  <c r="BF126" i="2"/>
  <c r="BE126" i="2"/>
  <c r="BF121" i="2"/>
  <c r="BE121" i="2"/>
  <c r="AY117" i="2"/>
  <c r="AO116" i="2"/>
  <c r="AY122" i="2"/>
  <c r="AQ120" i="2"/>
  <c r="AX120" i="2"/>
  <c r="AQ116" i="2"/>
  <c r="AX116" i="2"/>
  <c r="AQ118" i="2"/>
  <c r="AX118" i="2"/>
  <c r="BF144" i="2" l="1"/>
  <c r="BE144" i="2"/>
  <c r="BC118" i="2"/>
  <c r="AR118" i="2"/>
  <c r="BC116" i="2"/>
  <c r="AR116" i="2"/>
  <c r="BC120" i="2"/>
  <c r="AR120" i="2"/>
  <c r="BE114" i="2"/>
  <c r="BF114" i="2"/>
  <c r="BF122" i="2"/>
  <c r="BE122" i="2"/>
  <c r="BF120" i="2"/>
  <c r="BE120" i="2"/>
  <c r="BE117" i="2"/>
  <c r="BF117" i="2"/>
  <c r="BE116" i="2"/>
  <c r="BF116" i="2"/>
  <c r="BE118" i="2"/>
  <c r="BF118" i="2"/>
  <c r="S111" i="6" l="1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111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110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109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108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107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106" i="6"/>
  <c r="BA111" i="2"/>
  <c r="AZ111" i="2"/>
  <c r="AV111" i="2"/>
  <c r="AD111" i="2"/>
  <c r="AF111" i="2" s="1"/>
  <c r="Y111" i="2"/>
  <c r="X111" i="2"/>
  <c r="Z111" i="2" s="1"/>
  <c r="S111" i="2"/>
  <c r="U111" i="2" s="1"/>
  <c r="G111" i="2"/>
  <c r="H111" i="2" s="1"/>
  <c r="E111" i="2"/>
  <c r="F111" i="2" s="1"/>
  <c r="C111" i="2"/>
  <c r="D111" i="2" s="1"/>
  <c r="B111" i="2"/>
  <c r="A111" i="2"/>
  <c r="BA110" i="2"/>
  <c r="AZ110" i="2"/>
  <c r="AV110" i="2"/>
  <c r="AF110" i="2"/>
  <c r="AG110" i="2" s="1"/>
  <c r="AD110" i="2"/>
  <c r="AE110" i="2" s="1"/>
  <c r="Z110" i="2"/>
  <c r="Y110" i="2"/>
  <c r="X110" i="2"/>
  <c r="S110" i="2"/>
  <c r="T110" i="2" s="1"/>
  <c r="G110" i="2"/>
  <c r="H110" i="2" s="1"/>
  <c r="F110" i="2"/>
  <c r="E110" i="2"/>
  <c r="C110" i="2"/>
  <c r="D110" i="2" s="1"/>
  <c r="B110" i="2"/>
  <c r="A110" i="2"/>
  <c r="BA109" i="2"/>
  <c r="AZ109" i="2"/>
  <c r="AV109" i="2"/>
  <c r="AF109" i="2"/>
  <c r="AG109" i="2" s="1"/>
  <c r="AE109" i="2"/>
  <c r="AD109" i="2"/>
  <c r="X109" i="2"/>
  <c r="Z109" i="2" s="1"/>
  <c r="S109" i="2"/>
  <c r="U109" i="2" s="1"/>
  <c r="E109" i="2"/>
  <c r="G109" i="2" s="1"/>
  <c r="C109" i="2"/>
  <c r="D109" i="2" s="1"/>
  <c r="B109" i="2"/>
  <c r="A109" i="2"/>
  <c r="BA108" i="2"/>
  <c r="AZ108" i="2"/>
  <c r="AV108" i="2"/>
  <c r="AD108" i="2"/>
  <c r="AE108" i="2" s="1"/>
  <c r="X108" i="2"/>
  <c r="Z108" i="2" s="1"/>
  <c r="S108" i="2"/>
  <c r="T108" i="2" s="1"/>
  <c r="E108" i="2"/>
  <c r="G108" i="2" s="1"/>
  <c r="C108" i="2"/>
  <c r="D108" i="2" s="1"/>
  <c r="B108" i="2"/>
  <c r="A108" i="2"/>
  <c r="BA107" i="2"/>
  <c r="AZ107" i="2"/>
  <c r="AV107" i="2"/>
  <c r="AD107" i="2"/>
  <c r="AF107" i="2" s="1"/>
  <c r="Z107" i="2"/>
  <c r="X107" i="2"/>
  <c r="Y107" i="2" s="1"/>
  <c r="U107" i="2"/>
  <c r="AJ107" i="2" s="1"/>
  <c r="T107" i="2"/>
  <c r="S107" i="2"/>
  <c r="G107" i="2"/>
  <c r="H107" i="2" s="1"/>
  <c r="E107" i="2"/>
  <c r="F107" i="2" s="1"/>
  <c r="C107" i="2"/>
  <c r="D107" i="2" s="1"/>
  <c r="B107" i="2"/>
  <c r="A107" i="2"/>
  <c r="BA106" i="2"/>
  <c r="AZ106" i="2"/>
  <c r="AV106" i="2"/>
  <c r="AF106" i="2"/>
  <c r="AG106" i="2" s="1"/>
  <c r="AD106" i="2"/>
  <c r="AE106" i="2" s="1"/>
  <c r="Z106" i="2"/>
  <c r="Y106" i="2"/>
  <c r="X106" i="2"/>
  <c r="S106" i="2"/>
  <c r="U106" i="2" s="1"/>
  <c r="G106" i="2"/>
  <c r="H106" i="2" s="1"/>
  <c r="F106" i="2"/>
  <c r="E106" i="2"/>
  <c r="C106" i="2"/>
  <c r="D106" i="2" s="1"/>
  <c r="B106" i="2"/>
  <c r="A106" i="2"/>
  <c r="AG107" i="2" l="1"/>
  <c r="AH107" i="2"/>
  <c r="AI107" i="2" s="1"/>
  <c r="V106" i="2"/>
  <c r="AJ106" i="2"/>
  <c r="AA108" i="2"/>
  <c r="H109" i="2"/>
  <c r="O109" i="2"/>
  <c r="V109" i="2"/>
  <c r="AJ109" i="2"/>
  <c r="U108" i="2"/>
  <c r="H108" i="2"/>
  <c r="O108" i="2"/>
  <c r="AA109" i="2"/>
  <c r="J108" i="2"/>
  <c r="O106" i="2"/>
  <c r="AA106" i="2"/>
  <c r="F109" i="2"/>
  <c r="Y109" i="2"/>
  <c r="AA110" i="2"/>
  <c r="J111" i="2"/>
  <c r="AE107" i="2"/>
  <c r="F108" i="2"/>
  <c r="Y108" i="2"/>
  <c r="AF108" i="2"/>
  <c r="T109" i="2"/>
  <c r="AH109" i="2"/>
  <c r="AI109" i="2" s="1"/>
  <c r="J110" i="2"/>
  <c r="U110" i="2"/>
  <c r="V111" i="2"/>
  <c r="AJ111" i="2"/>
  <c r="AG111" i="2"/>
  <c r="AA107" i="2"/>
  <c r="T106" i="2"/>
  <c r="AH106" i="2"/>
  <c r="AI106" i="2" s="1"/>
  <c r="J107" i="2"/>
  <c r="V107" i="2"/>
  <c r="O110" i="2"/>
  <c r="AH110" i="2"/>
  <c r="AI110" i="2" s="1"/>
  <c r="J106" i="2"/>
  <c r="J109" i="2"/>
  <c r="T111" i="2"/>
  <c r="AE111" i="2"/>
  <c r="O107" i="2"/>
  <c r="O111" i="2"/>
  <c r="AA111" i="2"/>
  <c r="AH111" i="2"/>
  <c r="AI111" i="2" s="1"/>
  <c r="S105" i="6"/>
  <c r="E105" i="6"/>
  <c r="B105" i="6"/>
  <c r="A105" i="6"/>
  <c r="S104" i="6"/>
  <c r="B104" i="6"/>
  <c r="A104" i="6"/>
  <c r="S103" i="6"/>
  <c r="E103" i="6"/>
  <c r="B103" i="6"/>
  <c r="A103" i="6"/>
  <c r="S102" i="6"/>
  <c r="B102" i="6"/>
  <c r="A102" i="6"/>
  <c r="S101" i="6"/>
  <c r="E101" i="6"/>
  <c r="B101" i="6"/>
  <c r="A101" i="6"/>
  <c r="S100" i="6"/>
  <c r="B100" i="6"/>
  <c r="A100" i="6"/>
  <c r="S99" i="6"/>
  <c r="E99" i="6"/>
  <c r="B99" i="6"/>
  <c r="A99" i="6"/>
  <c r="S98" i="6"/>
  <c r="B98" i="6"/>
  <c r="A98" i="6"/>
  <c r="S97" i="6"/>
  <c r="B97" i="6"/>
  <c r="A97" i="6"/>
  <c r="BA105" i="2"/>
  <c r="AZ105" i="2"/>
  <c r="AV105" i="2"/>
  <c r="AD105" i="2"/>
  <c r="X105" i="2"/>
  <c r="S105" i="2"/>
  <c r="E105" i="2"/>
  <c r="C105" i="2"/>
  <c r="J105" i="2" s="1"/>
  <c r="B105" i="2"/>
  <c r="A105" i="2"/>
  <c r="BA104" i="2"/>
  <c r="AZ104" i="2"/>
  <c r="AV104" i="2"/>
  <c r="AD104" i="2"/>
  <c r="X104" i="2"/>
  <c r="E104" i="6" s="1"/>
  <c r="S104" i="2"/>
  <c r="E104" i="2"/>
  <c r="C104" i="2"/>
  <c r="J104" i="2" s="1"/>
  <c r="B104" i="2"/>
  <c r="A104" i="2"/>
  <c r="BA103" i="2"/>
  <c r="AZ103" i="2"/>
  <c r="AV103" i="2"/>
  <c r="AD103" i="2"/>
  <c r="X103" i="2"/>
  <c r="S103" i="2"/>
  <c r="E103" i="2"/>
  <c r="C103" i="2"/>
  <c r="J103" i="2" s="1"/>
  <c r="B103" i="2"/>
  <c r="A103" i="2"/>
  <c r="BA102" i="2"/>
  <c r="AZ102" i="2"/>
  <c r="AV102" i="2"/>
  <c r="AD102" i="2"/>
  <c r="X102" i="2"/>
  <c r="E102" i="6" s="1"/>
  <c r="S102" i="2"/>
  <c r="E102" i="2"/>
  <c r="C102" i="2"/>
  <c r="J102" i="2" s="1"/>
  <c r="B102" i="2"/>
  <c r="A102" i="2"/>
  <c r="BA101" i="2"/>
  <c r="AZ101" i="2"/>
  <c r="AV101" i="2"/>
  <c r="AD101" i="2"/>
  <c r="X101" i="2"/>
  <c r="S101" i="2"/>
  <c r="E101" i="2"/>
  <c r="C101" i="2"/>
  <c r="J101" i="2" s="1"/>
  <c r="B101" i="2"/>
  <c r="A101" i="2"/>
  <c r="BA100" i="2"/>
  <c r="AZ100" i="2"/>
  <c r="AV100" i="2"/>
  <c r="AD100" i="2"/>
  <c r="X100" i="2"/>
  <c r="E100" i="6" s="1"/>
  <c r="S100" i="2"/>
  <c r="E100" i="2"/>
  <c r="C100" i="2"/>
  <c r="J100" i="2" s="1"/>
  <c r="B100" i="2"/>
  <c r="A100" i="2"/>
  <c r="BA99" i="2"/>
  <c r="AZ99" i="2"/>
  <c r="AV99" i="2"/>
  <c r="AD99" i="2"/>
  <c r="X99" i="2"/>
  <c r="S99" i="2"/>
  <c r="E99" i="2"/>
  <c r="C99" i="2"/>
  <c r="J99" i="2" s="1"/>
  <c r="B99" i="2"/>
  <c r="A99" i="2"/>
  <c r="BA98" i="2"/>
  <c r="AZ98" i="2"/>
  <c r="AV98" i="2"/>
  <c r="AD98" i="2"/>
  <c r="X98" i="2"/>
  <c r="E98" i="6" s="1"/>
  <c r="S98" i="2"/>
  <c r="E98" i="2"/>
  <c r="D98" i="2"/>
  <c r="C98" i="2"/>
  <c r="J98" i="2" s="1"/>
  <c r="B98" i="2"/>
  <c r="A98" i="2"/>
  <c r="BA97" i="2"/>
  <c r="AZ97" i="2"/>
  <c r="AV97" i="2"/>
  <c r="AD97" i="2"/>
  <c r="AF97" i="2" s="1"/>
  <c r="X97" i="2"/>
  <c r="Z97" i="2" s="1"/>
  <c r="S97" i="2"/>
  <c r="U97" i="2" s="1"/>
  <c r="J97" i="2"/>
  <c r="L97" i="2" s="1"/>
  <c r="M97" i="2" s="1"/>
  <c r="E97" i="2"/>
  <c r="G97" i="2" s="1"/>
  <c r="D97" i="2"/>
  <c r="C97" i="2"/>
  <c r="B97" i="2"/>
  <c r="A97" i="2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95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94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93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92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91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90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89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88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87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86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85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84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83" i="6"/>
  <c r="BA95" i="2"/>
  <c r="AZ95" i="2"/>
  <c r="AV95" i="2"/>
  <c r="AG95" i="2"/>
  <c r="AF95" i="2"/>
  <c r="AD95" i="2"/>
  <c r="AE95" i="2" s="1"/>
  <c r="AA95" i="2"/>
  <c r="Z95" i="2"/>
  <c r="X95" i="2"/>
  <c r="Y95" i="2" s="1"/>
  <c r="V95" i="2"/>
  <c r="AK95" i="2" s="1"/>
  <c r="U95" i="2"/>
  <c r="AJ95" i="2" s="1"/>
  <c r="S95" i="2"/>
  <c r="T95" i="2" s="1"/>
  <c r="H95" i="2"/>
  <c r="G95" i="2"/>
  <c r="O95" i="2" s="1"/>
  <c r="E95" i="2"/>
  <c r="F95" i="2" s="1"/>
  <c r="D95" i="2"/>
  <c r="C95" i="2"/>
  <c r="J95" i="2" s="1"/>
  <c r="B95" i="2"/>
  <c r="A95" i="2"/>
  <c r="BA94" i="2"/>
  <c r="AZ94" i="2"/>
  <c r="AV94" i="2"/>
  <c r="AG94" i="2"/>
  <c r="AF94" i="2"/>
  <c r="AD94" i="2"/>
  <c r="AE94" i="2" s="1"/>
  <c r="AA94" i="2"/>
  <c r="Z94" i="2"/>
  <c r="X94" i="2"/>
  <c r="Y94" i="2" s="1"/>
  <c r="S94" i="2"/>
  <c r="T94" i="2" s="1"/>
  <c r="H94" i="2"/>
  <c r="G94" i="2"/>
  <c r="O94" i="2" s="1"/>
  <c r="E94" i="2"/>
  <c r="F94" i="2" s="1"/>
  <c r="D94" i="2"/>
  <c r="C94" i="2"/>
  <c r="J94" i="2" s="1"/>
  <c r="B94" i="2"/>
  <c r="A94" i="2"/>
  <c r="BA93" i="2"/>
  <c r="AZ93" i="2"/>
  <c r="AV93" i="2"/>
  <c r="AG93" i="2"/>
  <c r="AF93" i="2"/>
  <c r="AD93" i="2"/>
  <c r="AE93" i="2" s="1"/>
  <c r="AA93" i="2"/>
  <c r="Z93" i="2"/>
  <c r="X93" i="2"/>
  <c r="Y93" i="2" s="1"/>
  <c r="V93" i="2"/>
  <c r="AK93" i="2" s="1"/>
  <c r="U93" i="2"/>
  <c r="U94" i="2" s="1"/>
  <c r="S93" i="2"/>
  <c r="T93" i="2" s="1"/>
  <c r="H93" i="2"/>
  <c r="G93" i="2"/>
  <c r="O93" i="2" s="1"/>
  <c r="E93" i="2"/>
  <c r="F93" i="2" s="1"/>
  <c r="D93" i="2"/>
  <c r="C93" i="2"/>
  <c r="J93" i="2" s="1"/>
  <c r="B93" i="2"/>
  <c r="A93" i="2"/>
  <c r="BA92" i="2"/>
  <c r="AZ92" i="2"/>
  <c r="AV92" i="2"/>
  <c r="AG92" i="2"/>
  <c r="AF92" i="2"/>
  <c r="AD92" i="2"/>
  <c r="AE92" i="2" s="1"/>
  <c r="AA92" i="2"/>
  <c r="Z92" i="2"/>
  <c r="X92" i="2"/>
  <c r="Y92" i="2" s="1"/>
  <c r="S92" i="2"/>
  <c r="T92" i="2" s="1"/>
  <c r="H92" i="2"/>
  <c r="G92" i="2"/>
  <c r="O92" i="2" s="1"/>
  <c r="E92" i="2"/>
  <c r="F92" i="2" s="1"/>
  <c r="D92" i="2"/>
  <c r="C92" i="2"/>
  <c r="J92" i="2" s="1"/>
  <c r="B92" i="2"/>
  <c r="A92" i="2"/>
  <c r="BA91" i="2"/>
  <c r="AZ91" i="2"/>
  <c r="AV91" i="2"/>
  <c r="AG91" i="2"/>
  <c r="AF91" i="2"/>
  <c r="AD91" i="2"/>
  <c r="AE91" i="2" s="1"/>
  <c r="AA91" i="2"/>
  <c r="Z91" i="2"/>
  <c r="X91" i="2"/>
  <c r="Y91" i="2" s="1"/>
  <c r="V91" i="2"/>
  <c r="AK91" i="2" s="1"/>
  <c r="U91" i="2"/>
  <c r="U92" i="2" s="1"/>
  <c r="S91" i="2"/>
  <c r="T91" i="2" s="1"/>
  <c r="H91" i="2"/>
  <c r="G91" i="2"/>
  <c r="O91" i="2" s="1"/>
  <c r="E91" i="2"/>
  <c r="F91" i="2" s="1"/>
  <c r="D91" i="2"/>
  <c r="C91" i="2"/>
  <c r="J91" i="2" s="1"/>
  <c r="B91" i="2"/>
  <c r="A91" i="2"/>
  <c r="BA90" i="2"/>
  <c r="AZ90" i="2"/>
  <c r="AV90" i="2"/>
  <c r="AG90" i="2"/>
  <c r="AF90" i="2"/>
  <c r="AD90" i="2"/>
  <c r="AE90" i="2" s="1"/>
  <c r="AA90" i="2"/>
  <c r="Z90" i="2"/>
  <c r="X90" i="2"/>
  <c r="Y90" i="2" s="1"/>
  <c r="V90" i="2"/>
  <c r="AK90" i="2" s="1"/>
  <c r="U90" i="2"/>
  <c r="AJ90" i="2" s="1"/>
  <c r="S90" i="2"/>
  <c r="T90" i="2" s="1"/>
  <c r="H90" i="2"/>
  <c r="G90" i="2"/>
  <c r="O90" i="2" s="1"/>
  <c r="E90" i="2"/>
  <c r="F90" i="2" s="1"/>
  <c r="D90" i="2"/>
  <c r="C90" i="2"/>
  <c r="J90" i="2" s="1"/>
  <c r="B90" i="2"/>
  <c r="A90" i="2"/>
  <c r="BA89" i="2"/>
  <c r="AZ89" i="2"/>
  <c r="AV89" i="2"/>
  <c r="AJ89" i="2"/>
  <c r="AF89" i="2"/>
  <c r="AE89" i="2"/>
  <c r="AD89" i="2"/>
  <c r="Z89" i="2"/>
  <c r="Y89" i="2"/>
  <c r="X89" i="2"/>
  <c r="U89" i="2"/>
  <c r="T89" i="2"/>
  <c r="S89" i="2"/>
  <c r="G89" i="2"/>
  <c r="F89" i="2"/>
  <c r="E89" i="2"/>
  <c r="C89" i="2"/>
  <c r="B89" i="2"/>
  <c r="A89" i="2"/>
  <c r="BA88" i="2"/>
  <c r="AZ88" i="2"/>
  <c r="AV88" i="2"/>
  <c r="AF88" i="2"/>
  <c r="AE88" i="2"/>
  <c r="AD88" i="2"/>
  <c r="Z88" i="2"/>
  <c r="Y88" i="2"/>
  <c r="X88" i="2"/>
  <c r="U88" i="2"/>
  <c r="AJ88" i="2" s="1"/>
  <c r="T88" i="2"/>
  <c r="S88" i="2"/>
  <c r="G88" i="2"/>
  <c r="F88" i="2"/>
  <c r="E88" i="2"/>
  <c r="C88" i="2"/>
  <c r="B88" i="2"/>
  <c r="A88" i="2"/>
  <c r="BA87" i="2"/>
  <c r="AZ87" i="2"/>
  <c r="AV87" i="2"/>
  <c r="AJ87" i="2"/>
  <c r="AF87" i="2"/>
  <c r="AE87" i="2"/>
  <c r="AD87" i="2"/>
  <c r="Z87" i="2"/>
  <c r="Y87" i="2"/>
  <c r="X87" i="2"/>
  <c r="U87" i="2"/>
  <c r="T87" i="2"/>
  <c r="S87" i="2"/>
  <c r="G87" i="2"/>
  <c r="F87" i="2"/>
  <c r="E87" i="2"/>
  <c r="C87" i="2"/>
  <c r="B87" i="2"/>
  <c r="A87" i="2"/>
  <c r="BA86" i="2"/>
  <c r="AZ86" i="2"/>
  <c r="AV86" i="2"/>
  <c r="AF86" i="2"/>
  <c r="AE86" i="2"/>
  <c r="AD86" i="2"/>
  <c r="Z86" i="2"/>
  <c r="Y86" i="2"/>
  <c r="X86" i="2"/>
  <c r="T86" i="2"/>
  <c r="S86" i="2"/>
  <c r="G86" i="2"/>
  <c r="F86" i="2"/>
  <c r="E86" i="2"/>
  <c r="C86" i="2"/>
  <c r="B86" i="2"/>
  <c r="A86" i="2"/>
  <c r="BA85" i="2"/>
  <c r="AZ85" i="2"/>
  <c r="AV85" i="2"/>
  <c r="AJ85" i="2"/>
  <c r="AF85" i="2"/>
  <c r="AE85" i="2"/>
  <c r="AD85" i="2"/>
  <c r="Z85" i="2"/>
  <c r="X85" i="2"/>
  <c r="Y85" i="2" s="1"/>
  <c r="U85" i="2"/>
  <c r="S85" i="2"/>
  <c r="T85" i="2" s="1"/>
  <c r="J85" i="2"/>
  <c r="K85" i="2" s="1"/>
  <c r="E85" i="2"/>
  <c r="F85" i="2" s="1"/>
  <c r="C85" i="2"/>
  <c r="D85" i="2" s="1"/>
  <c r="B85" i="2"/>
  <c r="A85" i="2"/>
  <c r="BA84" i="2"/>
  <c r="AZ84" i="2"/>
  <c r="AV84" i="2"/>
  <c r="AD84" i="2"/>
  <c r="AF84" i="2" s="1"/>
  <c r="X84" i="2"/>
  <c r="Z84" i="2" s="1"/>
  <c r="U84" i="2"/>
  <c r="S84" i="2"/>
  <c r="T84" i="2" s="1"/>
  <c r="E84" i="2"/>
  <c r="G84" i="2" s="1"/>
  <c r="C84" i="2"/>
  <c r="D84" i="2" s="1"/>
  <c r="B84" i="2"/>
  <c r="A84" i="2"/>
  <c r="BA83" i="2"/>
  <c r="AZ83" i="2"/>
  <c r="AV83" i="2"/>
  <c r="AD83" i="2"/>
  <c r="AF83" i="2" s="1"/>
  <c r="Z83" i="2"/>
  <c r="X83" i="2"/>
  <c r="Y83" i="2" s="1"/>
  <c r="U83" i="2"/>
  <c r="T83" i="2"/>
  <c r="S83" i="2"/>
  <c r="G83" i="2"/>
  <c r="O83" i="2" s="1"/>
  <c r="F83" i="2"/>
  <c r="E83" i="2"/>
  <c r="C83" i="2"/>
  <c r="J83" i="2" s="1"/>
  <c r="B83" i="2"/>
  <c r="A83" i="2"/>
  <c r="Q107" i="2" l="1"/>
  <c r="P107" i="2"/>
  <c r="Q110" i="2"/>
  <c r="P110" i="2"/>
  <c r="AK111" i="2"/>
  <c r="V108" i="2"/>
  <c r="AJ108" i="2"/>
  <c r="Q109" i="2"/>
  <c r="P109" i="2"/>
  <c r="L110" i="2"/>
  <c r="M110" i="2" s="1"/>
  <c r="K110" i="2"/>
  <c r="K108" i="2"/>
  <c r="L108" i="2"/>
  <c r="M108" i="2" s="1"/>
  <c r="K109" i="2"/>
  <c r="L109" i="2"/>
  <c r="M109" i="2" s="1"/>
  <c r="AK107" i="2"/>
  <c r="AK106" i="2"/>
  <c r="L107" i="2"/>
  <c r="M107" i="2" s="1"/>
  <c r="K107" i="2"/>
  <c r="Q111" i="2"/>
  <c r="P111" i="2"/>
  <c r="L106" i="2"/>
  <c r="M106" i="2" s="1"/>
  <c r="K106" i="2"/>
  <c r="V110" i="2"/>
  <c r="AJ110" i="2"/>
  <c r="AG108" i="2"/>
  <c r="AH108" i="2"/>
  <c r="AI108" i="2" s="1"/>
  <c r="AL108" i="2"/>
  <c r="L111" i="2"/>
  <c r="M111" i="2" s="1"/>
  <c r="K111" i="2"/>
  <c r="Q106" i="2"/>
  <c r="P106" i="2"/>
  <c r="Q108" i="2"/>
  <c r="P108" i="2"/>
  <c r="AK109" i="2"/>
  <c r="D99" i="2"/>
  <c r="D100" i="2"/>
  <c r="D101" i="2"/>
  <c r="D102" i="2"/>
  <c r="D103" i="2"/>
  <c r="D104" i="2"/>
  <c r="D105" i="2"/>
  <c r="E97" i="6"/>
  <c r="V97" i="2"/>
  <c r="AJ97" i="2"/>
  <c r="K97" i="6" s="1"/>
  <c r="L98" i="2"/>
  <c r="M98" i="2" s="1"/>
  <c r="K98" i="2"/>
  <c r="AA97" i="2"/>
  <c r="H97" i="2"/>
  <c r="O97" i="2"/>
  <c r="C97" i="6" s="1"/>
  <c r="AG97" i="2"/>
  <c r="AH97" i="2"/>
  <c r="I97" i="6" s="1"/>
  <c r="Z98" i="2"/>
  <c r="Y98" i="2"/>
  <c r="F98" i="6" s="1"/>
  <c r="AF100" i="2"/>
  <c r="AE100" i="2"/>
  <c r="Z102" i="2"/>
  <c r="Y102" i="2"/>
  <c r="F102" i="6" s="1"/>
  <c r="L104" i="2"/>
  <c r="M104" i="2" s="1"/>
  <c r="K104" i="2"/>
  <c r="T104" i="2"/>
  <c r="F97" i="2"/>
  <c r="K97" i="2"/>
  <c r="T97" i="2"/>
  <c r="Y97" i="2"/>
  <c r="F97" i="6" s="1"/>
  <c r="AE97" i="2"/>
  <c r="L99" i="2"/>
  <c r="M99" i="2" s="1"/>
  <c r="K99" i="2"/>
  <c r="U99" i="2"/>
  <c r="T99" i="2"/>
  <c r="AF99" i="2"/>
  <c r="AE99" i="2"/>
  <c r="G101" i="2"/>
  <c r="F101" i="2"/>
  <c r="Z101" i="2"/>
  <c r="Y101" i="2"/>
  <c r="F101" i="6" s="1"/>
  <c r="L103" i="2"/>
  <c r="M103" i="2" s="1"/>
  <c r="K103" i="2"/>
  <c r="U103" i="2"/>
  <c r="U104" i="2" s="1"/>
  <c r="T103" i="2"/>
  <c r="AF103" i="2"/>
  <c r="AE103" i="2"/>
  <c r="G105" i="2"/>
  <c r="F105" i="2"/>
  <c r="Z105" i="2"/>
  <c r="Y105" i="2"/>
  <c r="F105" i="6" s="1"/>
  <c r="G98" i="2"/>
  <c r="F98" i="2"/>
  <c r="L100" i="2"/>
  <c r="M100" i="2" s="1"/>
  <c r="K100" i="2"/>
  <c r="U100" i="2"/>
  <c r="T100" i="2"/>
  <c r="G102" i="2"/>
  <c r="F102" i="2"/>
  <c r="AF104" i="2"/>
  <c r="AE104" i="2"/>
  <c r="U98" i="2"/>
  <c r="T98" i="2"/>
  <c r="AF98" i="2"/>
  <c r="AE98" i="2"/>
  <c r="G100" i="2"/>
  <c r="F100" i="2"/>
  <c r="Z100" i="2"/>
  <c r="Y100" i="2"/>
  <c r="F100" i="6" s="1"/>
  <c r="L102" i="2"/>
  <c r="M102" i="2" s="1"/>
  <c r="K102" i="2"/>
  <c r="U102" i="2"/>
  <c r="T102" i="2"/>
  <c r="AF102" i="2"/>
  <c r="AE102" i="2"/>
  <c r="G104" i="2"/>
  <c r="F104" i="2"/>
  <c r="Z104" i="2"/>
  <c r="Y104" i="2"/>
  <c r="F104" i="6" s="1"/>
  <c r="G99" i="2"/>
  <c r="F99" i="2"/>
  <c r="Z99" i="2"/>
  <c r="Y99" i="2"/>
  <c r="F99" i="6" s="1"/>
  <c r="L101" i="2"/>
  <c r="M101" i="2" s="1"/>
  <c r="K101" i="2"/>
  <c r="U101" i="2"/>
  <c r="T101" i="2"/>
  <c r="AF101" i="2"/>
  <c r="AE101" i="2"/>
  <c r="G103" i="2"/>
  <c r="F103" i="2"/>
  <c r="Z103" i="2"/>
  <c r="Y103" i="2"/>
  <c r="F103" i="6" s="1"/>
  <c r="L105" i="2"/>
  <c r="M105" i="2" s="1"/>
  <c r="K105" i="2"/>
  <c r="U105" i="2"/>
  <c r="T105" i="2"/>
  <c r="AF105" i="2"/>
  <c r="AE105" i="2"/>
  <c r="L93" i="2"/>
  <c r="M93" i="2" s="1"/>
  <c r="K93" i="2"/>
  <c r="AN93" i="2"/>
  <c r="AN95" i="2"/>
  <c r="AL90" i="2"/>
  <c r="L91" i="2"/>
  <c r="M91" i="2" s="1"/>
  <c r="K91" i="2"/>
  <c r="AJ92" i="2"/>
  <c r="V92" i="2"/>
  <c r="Q92" i="2"/>
  <c r="AL92" i="2" s="1"/>
  <c r="P92" i="2"/>
  <c r="AJ94" i="2"/>
  <c r="V94" i="2"/>
  <c r="Q94" i="2"/>
  <c r="AL94" i="2" s="1"/>
  <c r="P94" i="2"/>
  <c r="L95" i="2"/>
  <c r="M95" i="2" s="1"/>
  <c r="K95" i="2"/>
  <c r="Q91" i="2"/>
  <c r="AL91" i="2" s="1"/>
  <c r="P91" i="2"/>
  <c r="Q90" i="2"/>
  <c r="P90" i="2"/>
  <c r="L90" i="2"/>
  <c r="M90" i="2" s="1"/>
  <c r="K90" i="2"/>
  <c r="L92" i="2"/>
  <c r="M92" i="2" s="1"/>
  <c r="K92" i="2"/>
  <c r="Q93" i="2"/>
  <c r="P93" i="2"/>
  <c r="L94" i="2"/>
  <c r="M94" i="2" s="1"/>
  <c r="K94" i="2"/>
  <c r="Q95" i="2"/>
  <c r="P95" i="2"/>
  <c r="AH90" i="2"/>
  <c r="AI90" i="2" s="1"/>
  <c r="AH91" i="2"/>
  <c r="AI91" i="2" s="1"/>
  <c r="AH92" i="2"/>
  <c r="AI92" i="2" s="1"/>
  <c r="AH93" i="2"/>
  <c r="AI93" i="2" s="1"/>
  <c r="AL93" i="2"/>
  <c r="AH94" i="2"/>
  <c r="AI94" i="2" s="1"/>
  <c r="AH95" i="2"/>
  <c r="AI95" i="2" s="1"/>
  <c r="AL95" i="2"/>
  <c r="AJ91" i="2"/>
  <c r="AJ93" i="2"/>
  <c r="AG83" i="2"/>
  <c r="AH83" i="2"/>
  <c r="AN83" i="2"/>
  <c r="Q83" i="2"/>
  <c r="R83" i="2" s="1"/>
  <c r="P83" i="2"/>
  <c r="AA84" i="2"/>
  <c r="K83" i="2"/>
  <c r="L83" i="2"/>
  <c r="M83" i="2" s="1"/>
  <c r="H84" i="2"/>
  <c r="O84" i="2"/>
  <c r="AG84" i="2"/>
  <c r="AH84" i="2"/>
  <c r="AS83" i="2"/>
  <c r="AA83" i="2"/>
  <c r="V84" i="2"/>
  <c r="AA85" i="2"/>
  <c r="D88" i="2"/>
  <c r="J88" i="2"/>
  <c r="V83" i="2"/>
  <c r="AE84" i="2"/>
  <c r="G85" i="2"/>
  <c r="H86" i="2"/>
  <c r="O86" i="2"/>
  <c r="D83" i="2"/>
  <c r="H83" i="2"/>
  <c r="AE83" i="2"/>
  <c r="AJ83" i="2"/>
  <c r="F84" i="2"/>
  <c r="Y84" i="2"/>
  <c r="V85" i="2"/>
  <c r="D86" i="2"/>
  <c r="J86" i="2"/>
  <c r="U86" i="2"/>
  <c r="H87" i="2"/>
  <c r="O87" i="2"/>
  <c r="AA87" i="2"/>
  <c r="AG88" i="2"/>
  <c r="AH88" i="2"/>
  <c r="L85" i="2"/>
  <c r="M85" i="2" s="1"/>
  <c r="AG85" i="2"/>
  <c r="AH85" i="2"/>
  <c r="D87" i="2"/>
  <c r="J87" i="2"/>
  <c r="V87" i="2"/>
  <c r="H88" i="2"/>
  <c r="O88" i="2"/>
  <c r="AA88" i="2"/>
  <c r="AG89" i="2"/>
  <c r="AH89" i="2"/>
  <c r="AG86" i="2"/>
  <c r="AH86" i="2"/>
  <c r="V88" i="2"/>
  <c r="H89" i="2"/>
  <c r="O89" i="2"/>
  <c r="AA89" i="2"/>
  <c r="J84" i="2"/>
  <c r="AJ84" i="2"/>
  <c r="AA86" i="2"/>
  <c r="AG87" i="2"/>
  <c r="AH87" i="2"/>
  <c r="D89" i="2"/>
  <c r="J89" i="2"/>
  <c r="V89" i="2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81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80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79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78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77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76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75" i="6"/>
  <c r="BA81" i="2"/>
  <c r="AZ81" i="2"/>
  <c r="AV81" i="2"/>
  <c r="AD81" i="2"/>
  <c r="AF81" i="2" s="1"/>
  <c r="X81" i="2"/>
  <c r="Z81" i="2" s="1"/>
  <c r="S81" i="2"/>
  <c r="U81" i="2" s="1"/>
  <c r="J81" i="2"/>
  <c r="L81" i="2" s="1"/>
  <c r="M81" i="2" s="1"/>
  <c r="E81" i="2"/>
  <c r="G81" i="2" s="1"/>
  <c r="D81" i="2"/>
  <c r="C81" i="2"/>
  <c r="B81" i="2"/>
  <c r="A81" i="2"/>
  <c r="BA80" i="2"/>
  <c r="AZ80" i="2"/>
  <c r="AV80" i="2"/>
  <c r="AD80" i="2"/>
  <c r="AF80" i="2" s="1"/>
  <c r="X80" i="2"/>
  <c r="Z80" i="2" s="1"/>
  <c r="S80" i="2"/>
  <c r="J80" i="2"/>
  <c r="L80" i="2" s="1"/>
  <c r="M80" i="2" s="1"/>
  <c r="E80" i="2"/>
  <c r="G80" i="2" s="1"/>
  <c r="D80" i="2"/>
  <c r="C80" i="2"/>
  <c r="B80" i="2"/>
  <c r="A80" i="2"/>
  <c r="BA79" i="2"/>
  <c r="AZ79" i="2"/>
  <c r="AV79" i="2"/>
  <c r="AD79" i="2"/>
  <c r="X79" i="2"/>
  <c r="S79" i="2"/>
  <c r="J79" i="2"/>
  <c r="E79" i="2"/>
  <c r="D79" i="2"/>
  <c r="C79" i="2"/>
  <c r="B79" i="2"/>
  <c r="A79" i="2"/>
  <c r="BA78" i="2"/>
  <c r="AZ78" i="2"/>
  <c r="AV78" i="2"/>
  <c r="AD78" i="2"/>
  <c r="X78" i="2"/>
  <c r="S78" i="2"/>
  <c r="J78" i="2"/>
  <c r="E78" i="2"/>
  <c r="D78" i="2"/>
  <c r="C78" i="2"/>
  <c r="B78" i="2"/>
  <c r="A78" i="2"/>
  <c r="BA77" i="2"/>
  <c r="AZ77" i="2"/>
  <c r="AV77" i="2"/>
  <c r="AD77" i="2"/>
  <c r="X77" i="2"/>
  <c r="S77" i="2"/>
  <c r="J77" i="2"/>
  <c r="E77" i="2"/>
  <c r="D77" i="2"/>
  <c r="C77" i="2"/>
  <c r="B77" i="2"/>
  <c r="A77" i="2"/>
  <c r="BA76" i="2"/>
  <c r="AZ76" i="2"/>
  <c r="AV76" i="2"/>
  <c r="AD76" i="2"/>
  <c r="X76" i="2"/>
  <c r="S76" i="2"/>
  <c r="J76" i="2"/>
  <c r="E76" i="2"/>
  <c r="D76" i="2"/>
  <c r="C76" i="2"/>
  <c r="B76" i="2"/>
  <c r="A76" i="2"/>
  <c r="BA75" i="2"/>
  <c r="AZ75" i="2"/>
  <c r="AV75" i="2"/>
  <c r="AD75" i="2"/>
  <c r="X75" i="2"/>
  <c r="S75" i="2"/>
  <c r="J75" i="2"/>
  <c r="E75" i="2"/>
  <c r="D75" i="2"/>
  <c r="C75" i="2"/>
  <c r="B75" i="2"/>
  <c r="A75" i="2"/>
  <c r="AP95" i="2"/>
  <c r="AP93" i="2"/>
  <c r="AW83" i="2"/>
  <c r="AP83" i="2"/>
  <c r="AM108" i="2" l="1"/>
  <c r="AK110" i="2"/>
  <c r="R106" i="2"/>
  <c r="AS106" i="2"/>
  <c r="AL106" i="2"/>
  <c r="R109" i="2"/>
  <c r="AS109" i="2"/>
  <c r="AL109" i="2"/>
  <c r="AM109" i="2" s="1"/>
  <c r="AN109" i="2"/>
  <c r="R108" i="2"/>
  <c r="AS108" i="2"/>
  <c r="AK108" i="2"/>
  <c r="R110" i="2"/>
  <c r="AL110" i="2"/>
  <c r="AS110" i="2"/>
  <c r="R111" i="2"/>
  <c r="AN111" i="2"/>
  <c r="AS111" i="2"/>
  <c r="AL111" i="2"/>
  <c r="R107" i="2"/>
  <c r="AL107" i="2"/>
  <c r="AM107" i="2" s="1"/>
  <c r="AN107" i="2"/>
  <c r="AS107" i="2"/>
  <c r="AH100" i="2"/>
  <c r="AG100" i="2"/>
  <c r="AG105" i="2"/>
  <c r="AH105" i="2"/>
  <c r="I105" i="6" s="1"/>
  <c r="O103" i="2"/>
  <c r="C103" i="6" s="1"/>
  <c r="H103" i="2"/>
  <c r="AJ101" i="2"/>
  <c r="K101" i="6" s="1"/>
  <c r="V101" i="2"/>
  <c r="AA99" i="2"/>
  <c r="AA104" i="2"/>
  <c r="AG102" i="2"/>
  <c r="AH102" i="2"/>
  <c r="I102" i="6" s="1"/>
  <c r="H100" i="2"/>
  <c r="O100" i="2"/>
  <c r="C100" i="6" s="1"/>
  <c r="AJ98" i="2"/>
  <c r="K98" i="6" s="1"/>
  <c r="V98" i="2"/>
  <c r="O102" i="2"/>
  <c r="C102" i="6" s="1"/>
  <c r="H102" i="2"/>
  <c r="AA105" i="2"/>
  <c r="AH103" i="2"/>
  <c r="I103" i="6" s="1"/>
  <c r="AG103" i="2"/>
  <c r="H101" i="2"/>
  <c r="O101" i="2"/>
  <c r="C101" i="6" s="1"/>
  <c r="AJ99" i="2"/>
  <c r="K99" i="6" s="1"/>
  <c r="V99" i="2"/>
  <c r="AJ104" i="2"/>
  <c r="K104" i="6" s="1"/>
  <c r="V104" i="2"/>
  <c r="AA102" i="2"/>
  <c r="AA98" i="2"/>
  <c r="AK97" i="2"/>
  <c r="L97" i="6" s="1"/>
  <c r="AJ105" i="2"/>
  <c r="K105" i="6" s="1"/>
  <c r="V105" i="2"/>
  <c r="AA103" i="2"/>
  <c r="AH101" i="2"/>
  <c r="I101" i="6" s="1"/>
  <c r="AG101" i="2"/>
  <c r="O99" i="2"/>
  <c r="C99" i="6" s="1"/>
  <c r="H99" i="2"/>
  <c r="H104" i="2"/>
  <c r="O104" i="2"/>
  <c r="C104" i="6" s="1"/>
  <c r="AJ102" i="2"/>
  <c r="K102" i="6" s="1"/>
  <c r="V102" i="2"/>
  <c r="AA100" i="2"/>
  <c r="AG98" i="2"/>
  <c r="AH98" i="2"/>
  <c r="AH104" i="2"/>
  <c r="I104" i="6" s="1"/>
  <c r="AG104" i="2"/>
  <c r="AJ100" i="2"/>
  <c r="K100" i="6" s="1"/>
  <c r="V100" i="2"/>
  <c r="O98" i="2"/>
  <c r="C98" i="6" s="1"/>
  <c r="H98" i="2"/>
  <c r="H105" i="2"/>
  <c r="O105" i="2"/>
  <c r="C105" i="6" s="1"/>
  <c r="AJ103" i="2"/>
  <c r="K103" i="6" s="1"/>
  <c r="V103" i="2"/>
  <c r="AA101" i="2"/>
  <c r="AH99" i="2"/>
  <c r="I99" i="6" s="1"/>
  <c r="AG99" i="2"/>
  <c r="AI97" i="2"/>
  <c r="J97" i="6" s="1"/>
  <c r="Q97" i="2"/>
  <c r="P97" i="2"/>
  <c r="D97" i="6" s="1"/>
  <c r="AM91" i="2"/>
  <c r="AN94" i="2"/>
  <c r="AM93" i="2"/>
  <c r="AK94" i="2"/>
  <c r="AK92" i="2"/>
  <c r="AS95" i="2"/>
  <c r="R95" i="2"/>
  <c r="AS93" i="2"/>
  <c r="R93" i="2"/>
  <c r="AO93" i="2" s="1"/>
  <c r="AS91" i="2"/>
  <c r="R91" i="2"/>
  <c r="AS94" i="2"/>
  <c r="R94" i="2"/>
  <c r="AM94" i="2" s="1"/>
  <c r="AM95" i="2"/>
  <c r="AS90" i="2"/>
  <c r="R90" i="2"/>
  <c r="AM90" i="2" s="1"/>
  <c r="AS92" i="2"/>
  <c r="R92" i="2"/>
  <c r="AM92" i="2" s="1"/>
  <c r="AO95" i="2"/>
  <c r="AN91" i="2"/>
  <c r="AN90" i="2" s="1"/>
  <c r="BD83" i="2"/>
  <c r="BB83" i="2"/>
  <c r="AK88" i="2"/>
  <c r="AK87" i="2"/>
  <c r="AI85" i="2"/>
  <c r="AI88" i="2"/>
  <c r="K86" i="2"/>
  <c r="L86" i="2"/>
  <c r="M86" i="2" s="1"/>
  <c r="H85" i="2"/>
  <c r="O85" i="2"/>
  <c r="K88" i="2"/>
  <c r="L88" i="2"/>
  <c r="M88" i="2" s="1"/>
  <c r="AK84" i="2"/>
  <c r="AO83" i="2"/>
  <c r="AK89" i="2"/>
  <c r="AI87" i="2"/>
  <c r="AI89" i="2"/>
  <c r="P87" i="2"/>
  <c r="Q87" i="2"/>
  <c r="AI84" i="2"/>
  <c r="AL83" i="2"/>
  <c r="AM83" i="2" s="1"/>
  <c r="P88" i="2"/>
  <c r="Q88" i="2"/>
  <c r="P89" i="2"/>
  <c r="Q89" i="2"/>
  <c r="AI86" i="2"/>
  <c r="K87" i="2"/>
  <c r="L87" i="2"/>
  <c r="M87" i="2" s="1"/>
  <c r="AK85" i="2"/>
  <c r="P86" i="2"/>
  <c r="Q86" i="2"/>
  <c r="AK83" i="2"/>
  <c r="AI83" i="2"/>
  <c r="K89" i="2"/>
  <c r="L89" i="2"/>
  <c r="M89" i="2" s="1"/>
  <c r="K84" i="2"/>
  <c r="L84" i="2"/>
  <c r="M84" i="2" s="1"/>
  <c r="V86" i="2"/>
  <c r="AJ86" i="2"/>
  <c r="AT83" i="2"/>
  <c r="Q84" i="2"/>
  <c r="P84" i="2"/>
  <c r="T76" i="2"/>
  <c r="G77" i="2"/>
  <c r="F77" i="2"/>
  <c r="Z77" i="2"/>
  <c r="Y77" i="2"/>
  <c r="AF78" i="2"/>
  <c r="AE78" i="2"/>
  <c r="L75" i="2"/>
  <c r="M75" i="2" s="1"/>
  <c r="K75" i="2"/>
  <c r="U75" i="2"/>
  <c r="T75" i="2"/>
  <c r="G76" i="2"/>
  <c r="F76" i="2"/>
  <c r="Z76" i="2"/>
  <c r="Y76" i="2"/>
  <c r="L77" i="2"/>
  <c r="M77" i="2" s="1"/>
  <c r="K77" i="2"/>
  <c r="AF77" i="2"/>
  <c r="AE77" i="2"/>
  <c r="U79" i="2"/>
  <c r="T79" i="2"/>
  <c r="H80" i="2"/>
  <c r="O80" i="2"/>
  <c r="AG80" i="2"/>
  <c r="AH80" i="2"/>
  <c r="H81" i="2"/>
  <c r="O81" i="2"/>
  <c r="AG81" i="2"/>
  <c r="AH81" i="2"/>
  <c r="Z75" i="2"/>
  <c r="Y75" i="2"/>
  <c r="L76" i="2"/>
  <c r="M76" i="2" s="1"/>
  <c r="K76" i="2"/>
  <c r="AF76" i="2"/>
  <c r="AE76" i="2"/>
  <c r="T78" i="2"/>
  <c r="G79" i="2"/>
  <c r="F79" i="2"/>
  <c r="Z79" i="2"/>
  <c r="Y79" i="2"/>
  <c r="G75" i="2"/>
  <c r="F75" i="2"/>
  <c r="AF75" i="2"/>
  <c r="AE75" i="2"/>
  <c r="U77" i="2"/>
  <c r="U78" i="2" s="1"/>
  <c r="T77" i="2"/>
  <c r="G78" i="2"/>
  <c r="F78" i="2"/>
  <c r="Z78" i="2"/>
  <c r="Y78" i="2"/>
  <c r="L79" i="2"/>
  <c r="M79" i="2" s="1"/>
  <c r="K79" i="2"/>
  <c r="AF79" i="2"/>
  <c r="AE79" i="2"/>
  <c r="U80" i="2"/>
  <c r="V81" i="2"/>
  <c r="AJ81" i="2"/>
  <c r="L78" i="2"/>
  <c r="M78" i="2" s="1"/>
  <c r="K78" i="2"/>
  <c r="AA80" i="2"/>
  <c r="AA81" i="2"/>
  <c r="F80" i="2"/>
  <c r="K80" i="2"/>
  <c r="T80" i="2"/>
  <c r="Y80" i="2"/>
  <c r="AE80" i="2"/>
  <c r="F81" i="2"/>
  <c r="K81" i="2"/>
  <c r="T81" i="2"/>
  <c r="Y81" i="2"/>
  <c r="AE81" i="2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73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2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1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70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9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68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7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6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5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4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3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2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1" i="6"/>
  <c r="BA73" i="2"/>
  <c r="AZ73" i="2"/>
  <c r="AV73" i="2"/>
  <c r="AD73" i="2"/>
  <c r="AF73" i="2" s="1"/>
  <c r="AA73" i="2"/>
  <c r="X73" i="2"/>
  <c r="Z73" i="2" s="1"/>
  <c r="S73" i="2"/>
  <c r="U73" i="2" s="1"/>
  <c r="M73" i="2"/>
  <c r="J73" i="2"/>
  <c r="L73" i="2" s="1"/>
  <c r="E73" i="2"/>
  <c r="G73" i="2" s="1"/>
  <c r="O73" i="2" s="1"/>
  <c r="D73" i="2"/>
  <c r="C73" i="2"/>
  <c r="B73" i="2"/>
  <c r="A73" i="2"/>
  <c r="BA72" i="2"/>
  <c r="AZ72" i="2"/>
  <c r="AV72" i="2"/>
  <c r="AD72" i="2"/>
  <c r="AF72" i="2" s="1"/>
  <c r="AA72" i="2"/>
  <c r="X72" i="2"/>
  <c r="Z72" i="2" s="1"/>
  <c r="S72" i="2"/>
  <c r="M72" i="2"/>
  <c r="J72" i="2"/>
  <c r="L72" i="2" s="1"/>
  <c r="E72" i="2"/>
  <c r="G72" i="2" s="1"/>
  <c r="O72" i="2" s="1"/>
  <c r="D72" i="2"/>
  <c r="C72" i="2"/>
  <c r="B72" i="2"/>
  <c r="A72" i="2"/>
  <c r="BA71" i="2"/>
  <c r="AZ71" i="2"/>
  <c r="AV71" i="2"/>
  <c r="AD71" i="2"/>
  <c r="AF71" i="2" s="1"/>
  <c r="X71" i="2"/>
  <c r="Z71" i="2" s="1"/>
  <c r="S71" i="2"/>
  <c r="U71" i="2" s="1"/>
  <c r="M71" i="2"/>
  <c r="J71" i="2"/>
  <c r="L71" i="2" s="1"/>
  <c r="H71" i="2"/>
  <c r="E71" i="2"/>
  <c r="G71" i="2" s="1"/>
  <c r="O71" i="2" s="1"/>
  <c r="D71" i="2"/>
  <c r="C71" i="2"/>
  <c r="B71" i="2"/>
  <c r="A71" i="2"/>
  <c r="BA70" i="2"/>
  <c r="AZ70" i="2"/>
  <c r="AV70" i="2"/>
  <c r="AD70" i="2"/>
  <c r="AF70" i="2" s="1"/>
  <c r="X70" i="2"/>
  <c r="Z70" i="2" s="1"/>
  <c r="S70" i="2"/>
  <c r="M70" i="2"/>
  <c r="J70" i="2"/>
  <c r="L70" i="2" s="1"/>
  <c r="H70" i="2"/>
  <c r="E70" i="2"/>
  <c r="G70" i="2" s="1"/>
  <c r="O70" i="2" s="1"/>
  <c r="D70" i="2"/>
  <c r="C70" i="2"/>
  <c r="B70" i="2"/>
  <c r="A70" i="2"/>
  <c r="BA69" i="2"/>
  <c r="AZ69" i="2"/>
  <c r="AV69" i="2"/>
  <c r="AD69" i="2"/>
  <c r="AF69" i="2" s="1"/>
  <c r="AA69" i="2"/>
  <c r="X69" i="2"/>
  <c r="Z69" i="2" s="1"/>
  <c r="S69" i="2"/>
  <c r="U69" i="2" s="1"/>
  <c r="M69" i="2"/>
  <c r="J69" i="2"/>
  <c r="L69" i="2" s="1"/>
  <c r="E69" i="2"/>
  <c r="G69" i="2" s="1"/>
  <c r="O69" i="2" s="1"/>
  <c r="D69" i="2"/>
  <c r="C69" i="2"/>
  <c r="B69" i="2"/>
  <c r="A69" i="2"/>
  <c r="BA68" i="2"/>
  <c r="AZ68" i="2"/>
  <c r="AV68" i="2"/>
  <c r="AD68" i="2"/>
  <c r="X68" i="2"/>
  <c r="S68" i="2"/>
  <c r="J68" i="2"/>
  <c r="E68" i="2"/>
  <c r="D68" i="2"/>
  <c r="C68" i="2"/>
  <c r="B68" i="2"/>
  <c r="A68" i="2"/>
  <c r="BA67" i="2"/>
  <c r="AZ67" i="2"/>
  <c r="AV67" i="2"/>
  <c r="AD67" i="2"/>
  <c r="X67" i="2"/>
  <c r="S67" i="2"/>
  <c r="J67" i="2"/>
  <c r="E67" i="2"/>
  <c r="D67" i="2"/>
  <c r="C67" i="2"/>
  <c r="B67" i="2"/>
  <c r="A67" i="2"/>
  <c r="BA66" i="2"/>
  <c r="AZ66" i="2"/>
  <c r="AV66" i="2"/>
  <c r="AD66" i="2"/>
  <c r="AF66" i="2" s="1"/>
  <c r="AH66" i="2" s="1"/>
  <c r="Y66" i="2"/>
  <c r="X66" i="2"/>
  <c r="Z66" i="2" s="1"/>
  <c r="S66" i="2"/>
  <c r="J66" i="2"/>
  <c r="L66" i="2" s="1"/>
  <c r="M66" i="2" s="1"/>
  <c r="F66" i="2"/>
  <c r="E66" i="2"/>
  <c r="G66" i="2" s="1"/>
  <c r="D66" i="2"/>
  <c r="C66" i="2"/>
  <c r="B66" i="2"/>
  <c r="A66" i="2"/>
  <c r="BA65" i="2"/>
  <c r="AZ65" i="2"/>
  <c r="AV65" i="2"/>
  <c r="AD65" i="2"/>
  <c r="AF65" i="2" s="1"/>
  <c r="X65" i="2"/>
  <c r="Z65" i="2" s="1"/>
  <c r="V65" i="2"/>
  <c r="AK65" i="2" s="1"/>
  <c r="T65" i="2"/>
  <c r="S65" i="2"/>
  <c r="U65" i="2" s="1"/>
  <c r="AJ65" i="2" s="1"/>
  <c r="J65" i="2"/>
  <c r="L65" i="2" s="1"/>
  <c r="M65" i="2" s="1"/>
  <c r="E65" i="2"/>
  <c r="G65" i="2" s="1"/>
  <c r="O65" i="2" s="1"/>
  <c r="D65" i="2"/>
  <c r="C65" i="2"/>
  <c r="B65" i="2"/>
  <c r="A65" i="2"/>
  <c r="BA64" i="2"/>
  <c r="AZ64" i="2"/>
  <c r="AV64" i="2"/>
  <c r="AG64" i="2"/>
  <c r="AE64" i="2"/>
  <c r="AD64" i="2"/>
  <c r="AF64" i="2" s="1"/>
  <c r="AH64" i="2" s="1"/>
  <c r="X64" i="2"/>
  <c r="Z64" i="2" s="1"/>
  <c r="S64" i="2"/>
  <c r="M64" i="2"/>
  <c r="K64" i="2"/>
  <c r="J64" i="2"/>
  <c r="L64" i="2" s="1"/>
  <c r="E64" i="2"/>
  <c r="G64" i="2" s="1"/>
  <c r="O64" i="2" s="1"/>
  <c r="D64" i="2"/>
  <c r="C64" i="2"/>
  <c r="B64" i="2"/>
  <c r="A64" i="2"/>
  <c r="BA63" i="2"/>
  <c r="AZ63" i="2"/>
  <c r="AV63" i="2"/>
  <c r="AL63" i="2"/>
  <c r="AM63" i="2" s="1"/>
  <c r="AH63" i="2"/>
  <c r="AI63" i="2" s="1"/>
  <c r="AG63" i="2"/>
  <c r="AE63" i="2"/>
  <c r="AD63" i="2"/>
  <c r="AF63" i="2" s="1"/>
  <c r="AA63" i="2"/>
  <c r="Y63" i="2"/>
  <c r="X63" i="2"/>
  <c r="Z63" i="2" s="1"/>
  <c r="S63" i="2"/>
  <c r="U63" i="2" s="1"/>
  <c r="AJ63" i="2" s="1"/>
  <c r="O63" i="2"/>
  <c r="Q63" i="2" s="1"/>
  <c r="R63" i="2" s="1"/>
  <c r="M63" i="2"/>
  <c r="K63" i="2"/>
  <c r="J63" i="2"/>
  <c r="L63" i="2" s="1"/>
  <c r="H63" i="2"/>
  <c r="F63" i="2"/>
  <c r="E63" i="2"/>
  <c r="G63" i="2" s="1"/>
  <c r="D63" i="2"/>
  <c r="C63" i="2"/>
  <c r="B63" i="2"/>
  <c r="A63" i="2"/>
  <c r="BA62" i="2"/>
  <c r="AZ62" i="2"/>
  <c r="AV62" i="2"/>
  <c r="AH62" i="2"/>
  <c r="AD62" i="2"/>
  <c r="AF62" i="2" s="1"/>
  <c r="AL62" i="2" s="1"/>
  <c r="AA62" i="2"/>
  <c r="Y62" i="2"/>
  <c r="X62" i="2"/>
  <c r="Z62" i="2" s="1"/>
  <c r="T62" i="2"/>
  <c r="S62" i="2"/>
  <c r="O62" i="2"/>
  <c r="Q62" i="2" s="1"/>
  <c r="R62" i="2" s="1"/>
  <c r="J62" i="2"/>
  <c r="L62" i="2" s="1"/>
  <c r="M62" i="2" s="1"/>
  <c r="H62" i="2"/>
  <c r="F62" i="2"/>
  <c r="E62" i="2"/>
  <c r="G62" i="2" s="1"/>
  <c r="D62" i="2"/>
  <c r="C62" i="2"/>
  <c r="B62" i="2"/>
  <c r="A62" i="2"/>
  <c r="BA61" i="2"/>
  <c r="AZ61" i="2"/>
  <c r="AV61" i="2"/>
  <c r="AD61" i="2"/>
  <c r="AF61" i="2" s="1"/>
  <c r="X61" i="2"/>
  <c r="Z61" i="2" s="1"/>
  <c r="V61" i="2"/>
  <c r="AK61" i="2" s="1"/>
  <c r="T61" i="2"/>
  <c r="S61" i="2"/>
  <c r="U61" i="2" s="1"/>
  <c r="AJ61" i="2" s="1"/>
  <c r="J61" i="2"/>
  <c r="L61" i="2" s="1"/>
  <c r="M61" i="2" s="1"/>
  <c r="E61" i="2"/>
  <c r="G61" i="2" s="1"/>
  <c r="O61" i="2" s="1"/>
  <c r="D61" i="2"/>
  <c r="C61" i="2"/>
  <c r="B61" i="2"/>
  <c r="A61" i="2"/>
  <c r="AW90" i="2"/>
  <c r="AQ95" i="2"/>
  <c r="AP91" i="2"/>
  <c r="AP94" i="2"/>
  <c r="AW95" i="2"/>
  <c r="AW91" i="2"/>
  <c r="AW93" i="2"/>
  <c r="AW94" i="2"/>
  <c r="AQ93" i="2"/>
  <c r="AP90" i="2"/>
  <c r="AX83" i="2"/>
  <c r="AQ83" i="2"/>
  <c r="AP109" i="2"/>
  <c r="AP111" i="2"/>
  <c r="AW111" i="2"/>
  <c r="AP107" i="2"/>
  <c r="AW109" i="2"/>
  <c r="AW107" i="2"/>
  <c r="AY107" i="2" l="1"/>
  <c r="BD107" i="2"/>
  <c r="BB107" i="2"/>
  <c r="BD109" i="2"/>
  <c r="BB109" i="2"/>
  <c r="BD111" i="2"/>
  <c r="BB111" i="2"/>
  <c r="AN106" i="2"/>
  <c r="AM106" i="2"/>
  <c r="AT107" i="2"/>
  <c r="AM111" i="2"/>
  <c r="AT110" i="2"/>
  <c r="AT108" i="2"/>
  <c r="AT109" i="2"/>
  <c r="AO107" i="2"/>
  <c r="AT111" i="2"/>
  <c r="AY111" i="2" s="1"/>
  <c r="AN110" i="2"/>
  <c r="AM110" i="2"/>
  <c r="AO111" i="2"/>
  <c r="AO109" i="2"/>
  <c r="AT106" i="2"/>
  <c r="AN108" i="2"/>
  <c r="AI98" i="2"/>
  <c r="J98" i="6" s="1"/>
  <c r="I98" i="6"/>
  <c r="AI100" i="2"/>
  <c r="J100" i="6" s="1"/>
  <c r="I100" i="6"/>
  <c r="Q105" i="2"/>
  <c r="P105" i="2"/>
  <c r="D105" i="6" s="1"/>
  <c r="AK100" i="2"/>
  <c r="L100" i="6" s="1"/>
  <c r="AK102" i="2"/>
  <c r="L102" i="6" s="1"/>
  <c r="AK105" i="2"/>
  <c r="L105" i="6" s="1"/>
  <c r="AK104" i="2"/>
  <c r="L104" i="6" s="1"/>
  <c r="Q103" i="2"/>
  <c r="P103" i="2"/>
  <c r="D103" i="6" s="1"/>
  <c r="R97" i="2"/>
  <c r="AS97" i="2"/>
  <c r="AN97" i="2"/>
  <c r="G97" i="6" s="1"/>
  <c r="AL97" i="2"/>
  <c r="AI99" i="2"/>
  <c r="J99" i="6" s="1"/>
  <c r="AK103" i="2"/>
  <c r="L103" i="6" s="1"/>
  <c r="AI104" i="2"/>
  <c r="J104" i="6" s="1"/>
  <c r="Q99" i="2"/>
  <c r="P99" i="2"/>
  <c r="D99" i="6" s="1"/>
  <c r="AK98" i="2"/>
  <c r="L98" i="6" s="1"/>
  <c r="AI102" i="2"/>
  <c r="J102" i="6" s="1"/>
  <c r="AK101" i="2"/>
  <c r="L101" i="6" s="1"/>
  <c r="AI105" i="2"/>
  <c r="J105" i="6" s="1"/>
  <c r="Q104" i="2"/>
  <c r="P104" i="2"/>
  <c r="D104" i="6" s="1"/>
  <c r="Q101" i="2"/>
  <c r="P101" i="2"/>
  <c r="D101" i="6" s="1"/>
  <c r="AI103" i="2"/>
  <c r="J103" i="6" s="1"/>
  <c r="Q98" i="2"/>
  <c r="P98" i="2"/>
  <c r="D98" i="6" s="1"/>
  <c r="AI101" i="2"/>
  <c r="J101" i="6" s="1"/>
  <c r="AK99" i="2"/>
  <c r="L99" i="6" s="1"/>
  <c r="Q102" i="2"/>
  <c r="P102" i="2"/>
  <c r="D102" i="6" s="1"/>
  <c r="Q100" i="2"/>
  <c r="P100" i="2"/>
  <c r="D100" i="6" s="1"/>
  <c r="AR93" i="2"/>
  <c r="BD94" i="2"/>
  <c r="BB94" i="2"/>
  <c r="BD93" i="2"/>
  <c r="BB93" i="2"/>
  <c r="BD91" i="2"/>
  <c r="BB91" i="2"/>
  <c r="AY91" i="2"/>
  <c r="BD95" i="2"/>
  <c r="BB95" i="2"/>
  <c r="AR95" i="2"/>
  <c r="BD90" i="2"/>
  <c r="AY90" i="2"/>
  <c r="BB90" i="2"/>
  <c r="AO90" i="2"/>
  <c r="AT94" i="2"/>
  <c r="AT93" i="2"/>
  <c r="AY93" i="2" s="1"/>
  <c r="AN92" i="2"/>
  <c r="AT92" i="2"/>
  <c r="AT91" i="2"/>
  <c r="AT95" i="2"/>
  <c r="AY95" i="2" s="1"/>
  <c r="AO94" i="2"/>
  <c r="AO91" i="2"/>
  <c r="AT90" i="2"/>
  <c r="AR83" i="2"/>
  <c r="BC83" i="2"/>
  <c r="R84" i="2"/>
  <c r="AS84" i="2"/>
  <c r="AL84" i="2"/>
  <c r="P85" i="2"/>
  <c r="Q85" i="2"/>
  <c r="R89" i="2"/>
  <c r="AN89" i="2"/>
  <c r="AL89" i="2"/>
  <c r="AM89" i="2" s="1"/>
  <c r="AS89" i="2"/>
  <c r="AK86" i="2"/>
  <c r="R86" i="2"/>
  <c r="AL86" i="2"/>
  <c r="AS86" i="2"/>
  <c r="R88" i="2"/>
  <c r="AL88" i="2"/>
  <c r="AS88" i="2"/>
  <c r="R87" i="2"/>
  <c r="AN87" i="2"/>
  <c r="AL87" i="2"/>
  <c r="AM87" i="2" s="1"/>
  <c r="AS87" i="2"/>
  <c r="AY83" i="2"/>
  <c r="V78" i="2"/>
  <c r="AJ78" i="2"/>
  <c r="V80" i="2"/>
  <c r="AJ80" i="2"/>
  <c r="H78" i="2"/>
  <c r="O78" i="2"/>
  <c r="AG75" i="2"/>
  <c r="AH75" i="2"/>
  <c r="AA79" i="2"/>
  <c r="Q80" i="2"/>
  <c r="P80" i="2"/>
  <c r="AI80" i="2"/>
  <c r="AG77" i="2"/>
  <c r="AH77" i="2"/>
  <c r="AA76" i="2"/>
  <c r="V75" i="2"/>
  <c r="AJ75" i="2"/>
  <c r="AG78" i="2"/>
  <c r="AH78" i="2"/>
  <c r="H77" i="2"/>
  <c r="O77" i="2"/>
  <c r="AK81" i="2"/>
  <c r="AG79" i="2"/>
  <c r="AH79" i="2"/>
  <c r="AA78" i="2"/>
  <c r="V77" i="2"/>
  <c r="AJ77" i="2"/>
  <c r="O75" i="2"/>
  <c r="H75" i="2"/>
  <c r="H79" i="2"/>
  <c r="O79" i="2"/>
  <c r="AG76" i="2"/>
  <c r="AH76" i="2"/>
  <c r="AA75" i="2"/>
  <c r="AI81" i="2"/>
  <c r="Q81" i="2"/>
  <c r="P81" i="2"/>
  <c r="V79" i="2"/>
  <c r="AJ79" i="2"/>
  <c r="H76" i="2"/>
  <c r="O76" i="2"/>
  <c r="AA77" i="2"/>
  <c r="U76" i="2"/>
  <c r="Q61" i="2"/>
  <c r="R61" i="2" s="1"/>
  <c r="P61" i="2"/>
  <c r="AN62" i="2"/>
  <c r="AO62" i="2" s="1"/>
  <c r="AM62" i="2"/>
  <c r="AL61" i="2"/>
  <c r="Q65" i="2"/>
  <c r="R65" i="2" s="1"/>
  <c r="P65" i="2"/>
  <c r="Q64" i="2"/>
  <c r="P64" i="2"/>
  <c r="AS61" i="2"/>
  <c r="AS64" i="2"/>
  <c r="AS71" i="2"/>
  <c r="AS62" i="2"/>
  <c r="AJ71" i="2"/>
  <c r="V71" i="2"/>
  <c r="AE61" i="2"/>
  <c r="P62" i="2"/>
  <c r="T63" i="2"/>
  <c r="AS63" i="2"/>
  <c r="U64" i="2"/>
  <c r="Y64" i="2"/>
  <c r="K65" i="2"/>
  <c r="AE65" i="2"/>
  <c r="F64" i="2"/>
  <c r="K66" i="2"/>
  <c r="U66" i="2"/>
  <c r="T66" i="2"/>
  <c r="G67" i="2"/>
  <c r="F67" i="2"/>
  <c r="Z67" i="2"/>
  <c r="Y67" i="2"/>
  <c r="G68" i="2"/>
  <c r="F68" i="2"/>
  <c r="AF68" i="2"/>
  <c r="AE68" i="2"/>
  <c r="Q69" i="2"/>
  <c r="P69" i="2"/>
  <c r="AN69" i="2"/>
  <c r="AH69" i="2"/>
  <c r="AG69" i="2"/>
  <c r="AA70" i="2"/>
  <c r="H72" i="2"/>
  <c r="U72" i="2"/>
  <c r="Q73" i="2"/>
  <c r="P73" i="2"/>
  <c r="AH73" i="2"/>
  <c r="AG73" i="2"/>
  <c r="F61" i="2"/>
  <c r="Y61" i="2"/>
  <c r="AG61" i="2"/>
  <c r="K62" i="2"/>
  <c r="AE62" i="2"/>
  <c r="P63" i="2"/>
  <c r="V63" i="2"/>
  <c r="AN63" i="2"/>
  <c r="H64" i="2"/>
  <c r="T64" i="2"/>
  <c r="AA64" i="2"/>
  <c r="AI64" i="2" s="1"/>
  <c r="F65" i="2"/>
  <c r="Y65" i="2"/>
  <c r="AG65" i="2"/>
  <c r="AL65" i="2"/>
  <c r="AM65" i="2" s="1"/>
  <c r="O66" i="2"/>
  <c r="H66" i="2"/>
  <c r="AE66" i="2"/>
  <c r="T68" i="2"/>
  <c r="H69" i="2"/>
  <c r="AJ69" i="2"/>
  <c r="V69" i="2"/>
  <c r="Q70" i="2"/>
  <c r="R70" i="2" s="1"/>
  <c r="P70" i="2"/>
  <c r="AH70" i="2"/>
  <c r="AG70" i="2"/>
  <c r="AA71" i="2"/>
  <c r="H73" i="2"/>
  <c r="AJ73" i="2"/>
  <c r="V73" i="2"/>
  <c r="AN61" i="2"/>
  <c r="Q72" i="2"/>
  <c r="P72" i="2"/>
  <c r="AH72" i="2"/>
  <c r="AG72" i="2"/>
  <c r="K61" i="2"/>
  <c r="H61" i="2"/>
  <c r="AA61" i="2"/>
  <c r="AH61" i="2"/>
  <c r="AI61" i="2" s="1"/>
  <c r="U62" i="2"/>
  <c r="AG62" i="2"/>
  <c r="AI62" i="2" s="1"/>
  <c r="H65" i="2"/>
  <c r="AA65" i="2"/>
  <c r="AH65" i="2"/>
  <c r="AA66" i="2"/>
  <c r="AG66" i="2"/>
  <c r="AI66" i="2" s="1"/>
  <c r="L68" i="2"/>
  <c r="M68" i="2" s="1"/>
  <c r="K68" i="2"/>
  <c r="Z68" i="2"/>
  <c r="Y68" i="2"/>
  <c r="U70" i="2"/>
  <c r="Q71" i="2"/>
  <c r="R71" i="2" s="1"/>
  <c r="P71" i="2"/>
  <c r="AN71" i="2"/>
  <c r="AH71" i="2"/>
  <c r="AG71" i="2"/>
  <c r="L67" i="2"/>
  <c r="M67" i="2" s="1"/>
  <c r="K67" i="2"/>
  <c r="U67" i="2"/>
  <c r="T67" i="2"/>
  <c r="AF67" i="2"/>
  <c r="AE67" i="2"/>
  <c r="F69" i="2"/>
  <c r="K69" i="2"/>
  <c r="T69" i="2"/>
  <c r="Y69" i="2"/>
  <c r="AE69" i="2"/>
  <c r="F70" i="2"/>
  <c r="K70" i="2"/>
  <c r="T70" i="2"/>
  <c r="Y70" i="2"/>
  <c r="AE70" i="2"/>
  <c r="F71" i="2"/>
  <c r="K71" i="2"/>
  <c r="T71" i="2"/>
  <c r="Y71" i="2"/>
  <c r="AE71" i="2"/>
  <c r="F72" i="2"/>
  <c r="K72" i="2"/>
  <c r="T72" i="2"/>
  <c r="Y72" i="2"/>
  <c r="AE72" i="2"/>
  <c r="F73" i="2"/>
  <c r="K73" i="2"/>
  <c r="T73" i="2"/>
  <c r="Y73" i="2"/>
  <c r="AE73" i="2"/>
  <c r="AW62" i="2"/>
  <c r="AP63" i="2"/>
  <c r="AP62" i="2"/>
  <c r="AP61" i="2"/>
  <c r="AW61" i="2"/>
  <c r="AW71" i="2"/>
  <c r="AW63" i="2"/>
  <c r="AP69" i="2"/>
  <c r="AP71" i="2"/>
  <c r="AX93" i="2"/>
  <c r="AX95" i="2"/>
  <c r="AW92" i="2"/>
  <c r="AP92" i="2"/>
  <c r="AQ90" i="2"/>
  <c r="AQ91" i="2"/>
  <c r="AX94" i="2"/>
  <c r="AX91" i="2"/>
  <c r="AX90" i="2"/>
  <c r="AQ94" i="2"/>
  <c r="AP89" i="2"/>
  <c r="AW87" i="2"/>
  <c r="AW89" i="2"/>
  <c r="AP87" i="2"/>
  <c r="AX111" i="2"/>
  <c r="AX107" i="2"/>
  <c r="AX109" i="2"/>
  <c r="AW108" i="2"/>
  <c r="AP108" i="2"/>
  <c r="AQ107" i="2"/>
  <c r="AQ111" i="2"/>
  <c r="AW106" i="2"/>
  <c r="AP106" i="2"/>
  <c r="AQ109" i="2"/>
  <c r="AW110" i="2"/>
  <c r="AP110" i="2"/>
  <c r="AW97" i="2"/>
  <c r="AP97" i="2"/>
  <c r="BD110" i="2" l="1"/>
  <c r="BB110" i="2"/>
  <c r="AR109" i="2"/>
  <c r="BD106" i="2"/>
  <c r="AY106" i="2"/>
  <c r="BB106" i="2"/>
  <c r="AR111" i="2"/>
  <c r="AR107" i="2"/>
  <c r="BD108" i="2"/>
  <c r="BB108" i="2"/>
  <c r="BC109" i="2"/>
  <c r="BC107" i="2"/>
  <c r="BC111" i="2"/>
  <c r="BF111" i="2"/>
  <c r="BE111" i="2"/>
  <c r="AO110" i="2"/>
  <c r="AY110" i="2" s="1"/>
  <c r="AO106" i="2"/>
  <c r="BF107" i="2"/>
  <c r="BE107" i="2"/>
  <c r="AO108" i="2"/>
  <c r="AY109" i="2"/>
  <c r="M97" i="6"/>
  <c r="O97" i="6"/>
  <c r="BD97" i="2"/>
  <c r="BB97" i="2"/>
  <c r="Q97" i="6" s="1"/>
  <c r="R104" i="2"/>
  <c r="AS104" i="2"/>
  <c r="AL104" i="2"/>
  <c r="AT97" i="2"/>
  <c r="R100" i="2"/>
  <c r="AL100" i="2"/>
  <c r="AS100" i="2"/>
  <c r="R105" i="2"/>
  <c r="AL105" i="2"/>
  <c r="AS105" i="2"/>
  <c r="AN105" i="2"/>
  <c r="G105" i="6" s="1"/>
  <c r="R101" i="2"/>
  <c r="AN101" i="2"/>
  <c r="G101" i="6" s="1"/>
  <c r="AL101" i="2"/>
  <c r="AM101" i="2" s="1"/>
  <c r="AS101" i="2"/>
  <c r="R99" i="2"/>
  <c r="AS99" i="2"/>
  <c r="AL99" i="2"/>
  <c r="AM99" i="2" s="1"/>
  <c r="AN99" i="2"/>
  <c r="G99" i="6" s="1"/>
  <c r="AM97" i="2"/>
  <c r="R102" i="2"/>
  <c r="AS102" i="2"/>
  <c r="AL102" i="2"/>
  <c r="R98" i="2"/>
  <c r="AL98" i="2"/>
  <c r="AS98" i="2"/>
  <c r="AO97" i="2"/>
  <c r="H97" i="6" s="1"/>
  <c r="R103" i="2"/>
  <c r="AN103" i="2"/>
  <c r="G103" i="6" s="1"/>
  <c r="AS103" i="2"/>
  <c r="AL103" i="2"/>
  <c r="AR94" i="2"/>
  <c r="BC90" i="2"/>
  <c r="BC91" i="2"/>
  <c r="BC94" i="2"/>
  <c r="AR91" i="2"/>
  <c r="AR90" i="2"/>
  <c r="BD92" i="2"/>
  <c r="BB92" i="2"/>
  <c r="BC95" i="2"/>
  <c r="BC93" i="2"/>
  <c r="BE93" i="2"/>
  <c r="BF93" i="2"/>
  <c r="BE95" i="2"/>
  <c r="BF95" i="2"/>
  <c r="BE90" i="2"/>
  <c r="BF90" i="2"/>
  <c r="BE91" i="2"/>
  <c r="BF91" i="2"/>
  <c r="AY94" i="2"/>
  <c r="AO92" i="2"/>
  <c r="BD89" i="2"/>
  <c r="BB89" i="2"/>
  <c r="BD87" i="2"/>
  <c r="BB87" i="2"/>
  <c r="AM86" i="2"/>
  <c r="AO87" i="2"/>
  <c r="AT84" i="2"/>
  <c r="BF83" i="2"/>
  <c r="BE83" i="2"/>
  <c r="AT86" i="2"/>
  <c r="AT89" i="2"/>
  <c r="R85" i="2"/>
  <c r="AN85" i="2"/>
  <c r="AS85" i="2"/>
  <c r="AL85" i="2"/>
  <c r="AT87" i="2"/>
  <c r="AT88" i="2"/>
  <c r="AM88" i="2"/>
  <c r="AN88" i="2"/>
  <c r="AO89" i="2"/>
  <c r="AM84" i="2"/>
  <c r="AK78" i="2"/>
  <c r="V76" i="2"/>
  <c r="AJ76" i="2"/>
  <c r="AI78" i="2"/>
  <c r="AK75" i="2"/>
  <c r="R81" i="2"/>
  <c r="AN81" i="2"/>
  <c r="AL81" i="2"/>
  <c r="AM81" i="2" s="1"/>
  <c r="AS81" i="2"/>
  <c r="AK77" i="2"/>
  <c r="AI75" i="2"/>
  <c r="Q78" i="2"/>
  <c r="P78" i="2"/>
  <c r="AK79" i="2"/>
  <c r="AI76" i="2"/>
  <c r="AI79" i="2"/>
  <c r="Q77" i="2"/>
  <c r="P77" i="2"/>
  <c r="R80" i="2"/>
  <c r="AL80" i="2"/>
  <c r="AS80" i="2"/>
  <c r="Q75" i="2"/>
  <c r="P75" i="2"/>
  <c r="Q76" i="2"/>
  <c r="P76" i="2"/>
  <c r="Q79" i="2"/>
  <c r="P79" i="2"/>
  <c r="AI77" i="2"/>
  <c r="AK80" i="2"/>
  <c r="BD63" i="2"/>
  <c r="BB63" i="2"/>
  <c r="BD71" i="2"/>
  <c r="BB71" i="2"/>
  <c r="BD61" i="2"/>
  <c r="BB61" i="2"/>
  <c r="BD62" i="2"/>
  <c r="AH67" i="2"/>
  <c r="AG67" i="2"/>
  <c r="AO71" i="2"/>
  <c r="AS72" i="2"/>
  <c r="R72" i="2"/>
  <c r="AK63" i="2"/>
  <c r="AO69" i="2"/>
  <c r="AG68" i="2"/>
  <c r="AH68" i="2"/>
  <c r="AA67" i="2"/>
  <c r="AJ66" i="2"/>
  <c r="V66" i="2"/>
  <c r="AT63" i="2"/>
  <c r="AY63" i="2" s="1"/>
  <c r="AK71" i="2"/>
  <c r="AT71" i="2"/>
  <c r="AY71" i="2" s="1"/>
  <c r="AT61" i="2"/>
  <c r="AA68" i="2"/>
  <c r="AI72" i="2"/>
  <c r="AI70" i="2"/>
  <c r="AK69" i="2"/>
  <c r="AI73" i="2"/>
  <c r="AS73" i="2"/>
  <c r="R73" i="2"/>
  <c r="AS65" i="2"/>
  <c r="AS70" i="2"/>
  <c r="AJ67" i="2"/>
  <c r="V67" i="2"/>
  <c r="AI71" i="2"/>
  <c r="AL72" i="2"/>
  <c r="AO61" i="2"/>
  <c r="AL70" i="2"/>
  <c r="U68" i="2"/>
  <c r="Q66" i="2"/>
  <c r="P66" i="2"/>
  <c r="AL73" i="2"/>
  <c r="AM73" i="2" s="1"/>
  <c r="AJ72" i="2"/>
  <c r="V72" i="2"/>
  <c r="AI69" i="2"/>
  <c r="AS69" i="2"/>
  <c r="R69" i="2"/>
  <c r="H68" i="2"/>
  <c r="O68" i="2"/>
  <c r="H67" i="2"/>
  <c r="O67" i="2"/>
  <c r="AT64" i="2"/>
  <c r="R64" i="2"/>
  <c r="AL64" i="2"/>
  <c r="AL71" i="2"/>
  <c r="AM71" i="2" s="1"/>
  <c r="AJ70" i="2"/>
  <c r="V70" i="2"/>
  <c r="AI65" i="2"/>
  <c r="AJ62" i="2"/>
  <c r="AY62" i="2" s="1"/>
  <c r="BB62" i="2"/>
  <c r="V62" i="2"/>
  <c r="AK73" i="2"/>
  <c r="AO63" i="2"/>
  <c r="AN73" i="2"/>
  <c r="AL69" i="2"/>
  <c r="AN65" i="2"/>
  <c r="AJ64" i="2"/>
  <c r="V64" i="2"/>
  <c r="AT62" i="2"/>
  <c r="AM61" i="2"/>
  <c r="AX63" i="2"/>
  <c r="AW65" i="2"/>
  <c r="AW69" i="2"/>
  <c r="AQ62" i="2"/>
  <c r="AX71" i="2"/>
  <c r="AW73" i="2"/>
  <c r="AP65" i="2"/>
  <c r="AX62" i="2"/>
  <c r="AQ71" i="2"/>
  <c r="AQ69" i="2"/>
  <c r="AX61" i="2"/>
  <c r="AQ61" i="2"/>
  <c r="AQ63" i="2"/>
  <c r="AP73" i="2"/>
  <c r="AP81" i="2"/>
  <c r="AW81" i="2"/>
  <c r="AX92" i="2"/>
  <c r="AQ92" i="2"/>
  <c r="AQ87" i="2"/>
  <c r="AW85" i="2"/>
  <c r="AX89" i="2"/>
  <c r="AW88" i="2"/>
  <c r="AP88" i="2"/>
  <c r="AX87" i="2"/>
  <c r="AQ89" i="2"/>
  <c r="AP85" i="2"/>
  <c r="AX110" i="2"/>
  <c r="AQ110" i="2"/>
  <c r="AX108" i="2"/>
  <c r="AQ108" i="2"/>
  <c r="AX106" i="2"/>
  <c r="AQ106" i="2"/>
  <c r="AP105" i="2"/>
  <c r="AX97" i="2"/>
  <c r="AW105" i="2"/>
  <c r="AW101" i="2"/>
  <c r="AP101" i="2"/>
  <c r="AW103" i="2"/>
  <c r="AQ97" i="2"/>
  <c r="AP99" i="2"/>
  <c r="AW99" i="2"/>
  <c r="AP103" i="2"/>
  <c r="AR106" i="2" l="1"/>
  <c r="BC106" i="2"/>
  <c r="AR108" i="2"/>
  <c r="BC108" i="2"/>
  <c r="AR110" i="2"/>
  <c r="BC110" i="2"/>
  <c r="BF110" i="2"/>
  <c r="BE110" i="2"/>
  <c r="BF106" i="2"/>
  <c r="BE106" i="2"/>
  <c r="BF109" i="2"/>
  <c r="BE109" i="2"/>
  <c r="AY108" i="2"/>
  <c r="M103" i="6"/>
  <c r="O99" i="6"/>
  <c r="M99" i="6"/>
  <c r="N97" i="6"/>
  <c r="O103" i="6"/>
  <c r="M101" i="6"/>
  <c r="O101" i="6"/>
  <c r="O105" i="6"/>
  <c r="M105" i="6"/>
  <c r="AY97" i="2"/>
  <c r="P97" i="6" s="1"/>
  <c r="AM105" i="2"/>
  <c r="BD103" i="2"/>
  <c r="BB103" i="2"/>
  <c r="Q103" i="6" s="1"/>
  <c r="BD105" i="2"/>
  <c r="BB105" i="2"/>
  <c r="Q105" i="6" s="1"/>
  <c r="BD99" i="2"/>
  <c r="BB99" i="2"/>
  <c r="Q99" i="6" s="1"/>
  <c r="BC97" i="2"/>
  <c r="R97" i="6" s="1"/>
  <c r="AR97" i="2"/>
  <c r="BD101" i="2"/>
  <c r="BB101" i="2"/>
  <c r="Q101" i="6" s="1"/>
  <c r="AT103" i="2"/>
  <c r="AT98" i="2"/>
  <c r="AT102" i="2"/>
  <c r="AT105" i="2"/>
  <c r="AN100" i="2"/>
  <c r="G100" i="6" s="1"/>
  <c r="AM100" i="2"/>
  <c r="AT104" i="2"/>
  <c r="AO103" i="2"/>
  <c r="H103" i="6" s="1"/>
  <c r="AN98" i="2"/>
  <c r="G98" i="6" s="1"/>
  <c r="AM98" i="2"/>
  <c r="AT99" i="2"/>
  <c r="AO101" i="2"/>
  <c r="H101" i="6" s="1"/>
  <c r="BF97" i="2"/>
  <c r="BE97" i="2"/>
  <c r="AM103" i="2"/>
  <c r="AN102" i="2"/>
  <c r="G102" i="6" s="1"/>
  <c r="AM102" i="2"/>
  <c r="AO99" i="2"/>
  <c r="H99" i="6" s="1"/>
  <c r="AT101" i="2"/>
  <c r="AO105" i="2"/>
  <c r="H105" i="6" s="1"/>
  <c r="AT100" i="2"/>
  <c r="AN104" i="2"/>
  <c r="G104" i="6" s="1"/>
  <c r="AM104" i="2"/>
  <c r="AR92" i="2"/>
  <c r="BC92" i="2"/>
  <c r="BE94" i="2"/>
  <c r="BF94" i="2"/>
  <c r="AY92" i="2"/>
  <c r="AR89" i="2"/>
  <c r="BC87" i="2"/>
  <c r="BD88" i="2"/>
  <c r="BB88" i="2"/>
  <c r="BC89" i="2"/>
  <c r="BD85" i="2"/>
  <c r="BB85" i="2"/>
  <c r="AR87" i="2"/>
  <c r="AO85" i="2"/>
  <c r="AN86" i="2"/>
  <c r="AO88" i="2"/>
  <c r="AM85" i="2"/>
  <c r="AN84" i="2"/>
  <c r="AT85" i="2"/>
  <c r="AY87" i="2"/>
  <c r="AY89" i="2"/>
  <c r="BD81" i="2"/>
  <c r="BB81" i="2"/>
  <c r="AT80" i="2"/>
  <c r="R77" i="2"/>
  <c r="AN77" i="2"/>
  <c r="AS77" i="2"/>
  <c r="AL77" i="2"/>
  <c r="AM77" i="2" s="1"/>
  <c r="AT81" i="2"/>
  <c r="AY81" i="2" s="1"/>
  <c r="R76" i="2"/>
  <c r="AL76" i="2"/>
  <c r="AS76" i="2"/>
  <c r="AN80" i="2"/>
  <c r="AM80" i="2"/>
  <c r="R78" i="2"/>
  <c r="AL78" i="2"/>
  <c r="AS78" i="2"/>
  <c r="AO81" i="2"/>
  <c r="R79" i="2"/>
  <c r="AS79" i="2"/>
  <c r="AL79" i="2"/>
  <c r="AM79" i="2" s="1"/>
  <c r="AN79" i="2"/>
  <c r="R75" i="2"/>
  <c r="AL75" i="2"/>
  <c r="AM75" i="2" s="1"/>
  <c r="AS75" i="2"/>
  <c r="AN75" i="2"/>
  <c r="AK76" i="2"/>
  <c r="AR63" i="2"/>
  <c r="AR61" i="2"/>
  <c r="BC61" i="2"/>
  <c r="AR69" i="2"/>
  <c r="AR71" i="2"/>
  <c r="BC62" i="2"/>
  <c r="BD73" i="2"/>
  <c r="BB73" i="2"/>
  <c r="BC71" i="2"/>
  <c r="AR62" i="2"/>
  <c r="BD69" i="2"/>
  <c r="BB69" i="2"/>
  <c r="AY65" i="2"/>
  <c r="BD65" i="2"/>
  <c r="BB65" i="2"/>
  <c r="BC63" i="2"/>
  <c r="BE62" i="2"/>
  <c r="BF62" i="2"/>
  <c r="BE63" i="2"/>
  <c r="BF63" i="2"/>
  <c r="BE71" i="2"/>
  <c r="BF71" i="2"/>
  <c r="AO73" i="2"/>
  <c r="AK72" i="2"/>
  <c r="AK66" i="2"/>
  <c r="AO65" i="2"/>
  <c r="Q67" i="2"/>
  <c r="P67" i="2"/>
  <c r="R66" i="2"/>
  <c r="AL66" i="2"/>
  <c r="AS66" i="2"/>
  <c r="AN72" i="2"/>
  <c r="AM72" i="2"/>
  <c r="AT73" i="2"/>
  <c r="AM69" i="2"/>
  <c r="AK62" i="2"/>
  <c r="AK70" i="2"/>
  <c r="AN64" i="2"/>
  <c r="AM64" i="2"/>
  <c r="AT69" i="2"/>
  <c r="AY69" i="2" s="1"/>
  <c r="AJ68" i="2"/>
  <c r="V68" i="2"/>
  <c r="AT70" i="2"/>
  <c r="AI68" i="2"/>
  <c r="AI67" i="2"/>
  <c r="AY61" i="2"/>
  <c r="AK64" i="2"/>
  <c r="Q68" i="2"/>
  <c r="P68" i="2"/>
  <c r="AN70" i="2"/>
  <c r="AM70" i="2"/>
  <c r="AK67" i="2"/>
  <c r="AT65" i="2"/>
  <c r="AT72" i="2"/>
  <c r="AW72" i="2"/>
  <c r="AP72" i="2"/>
  <c r="AX69" i="2"/>
  <c r="AW70" i="2"/>
  <c r="AP70" i="2"/>
  <c r="AQ65" i="2"/>
  <c r="AX73" i="2"/>
  <c r="AW64" i="2"/>
  <c r="AP64" i="2"/>
  <c r="AX65" i="2"/>
  <c r="AQ73" i="2"/>
  <c r="AX81" i="2"/>
  <c r="AW80" i="2"/>
  <c r="AP80" i="2"/>
  <c r="AW75" i="2"/>
  <c r="AP77" i="2"/>
  <c r="AQ81" i="2"/>
  <c r="AP79" i="2"/>
  <c r="AP75" i="2"/>
  <c r="AW79" i="2"/>
  <c r="AW77" i="2"/>
  <c r="AQ85" i="2"/>
  <c r="AW84" i="2"/>
  <c r="AP84" i="2"/>
  <c r="AW86" i="2"/>
  <c r="AP86" i="2"/>
  <c r="AX85" i="2"/>
  <c r="AX88" i="2"/>
  <c r="AQ88" i="2"/>
  <c r="AW100" i="2"/>
  <c r="AQ99" i="2"/>
  <c r="AX101" i="2"/>
  <c r="AP102" i="2"/>
  <c r="AP98" i="2"/>
  <c r="AW102" i="2"/>
  <c r="AP100" i="2"/>
  <c r="AW104" i="2"/>
  <c r="AX105" i="2"/>
  <c r="AQ105" i="2"/>
  <c r="AX103" i="2"/>
  <c r="AQ101" i="2"/>
  <c r="AW98" i="2"/>
  <c r="AP104" i="2"/>
  <c r="AQ103" i="2"/>
  <c r="AX99" i="2"/>
  <c r="BF108" i="2" l="1"/>
  <c r="BE108" i="2"/>
  <c r="N103" i="6"/>
  <c r="M104" i="6"/>
  <c r="O98" i="6"/>
  <c r="N101" i="6"/>
  <c r="N105" i="6"/>
  <c r="O104" i="6"/>
  <c r="M100" i="6"/>
  <c r="O102" i="6"/>
  <c r="M98" i="6"/>
  <c r="M102" i="6"/>
  <c r="N99" i="6"/>
  <c r="O100" i="6"/>
  <c r="AR105" i="2"/>
  <c r="BD102" i="2"/>
  <c r="BB102" i="2"/>
  <c r="Q102" i="6" s="1"/>
  <c r="AR103" i="2"/>
  <c r="BC105" i="2"/>
  <c r="R105" i="6" s="1"/>
  <c r="BC101" i="2"/>
  <c r="R101" i="6" s="1"/>
  <c r="BC99" i="2"/>
  <c r="R99" i="6" s="1"/>
  <c r="BD104" i="2"/>
  <c r="AY104" i="2"/>
  <c r="P104" i="6" s="1"/>
  <c r="BB104" i="2"/>
  <c r="Q104" i="6" s="1"/>
  <c r="AR99" i="2"/>
  <c r="BD98" i="2"/>
  <c r="BB98" i="2"/>
  <c r="Q98" i="6" s="1"/>
  <c r="BD100" i="2"/>
  <c r="BB100" i="2"/>
  <c r="Q100" i="6" s="1"/>
  <c r="BC103" i="2"/>
  <c r="R103" i="6" s="1"/>
  <c r="AR101" i="2"/>
  <c r="AO102" i="2"/>
  <c r="H102" i="6" s="1"/>
  <c r="AY101" i="2"/>
  <c r="P101" i="6" s="1"/>
  <c r="AO104" i="2"/>
  <c r="H104" i="6" s="1"/>
  <c r="AO98" i="2"/>
  <c r="H98" i="6" s="1"/>
  <c r="AO100" i="2"/>
  <c r="H100" i="6" s="1"/>
  <c r="AY99" i="2"/>
  <c r="P99" i="6" s="1"/>
  <c r="AY105" i="2"/>
  <c r="P105" i="6" s="1"/>
  <c r="AY103" i="2"/>
  <c r="P103" i="6" s="1"/>
  <c r="BE92" i="2"/>
  <c r="BF92" i="2"/>
  <c r="AR88" i="2"/>
  <c r="BC88" i="2"/>
  <c r="BC85" i="2"/>
  <c r="BD86" i="2"/>
  <c r="AY86" i="2"/>
  <c r="BB86" i="2"/>
  <c r="BD84" i="2"/>
  <c r="AY84" i="2"/>
  <c r="BB84" i="2"/>
  <c r="AR85" i="2"/>
  <c r="BF87" i="2"/>
  <c r="BE87" i="2"/>
  <c r="AO86" i="2"/>
  <c r="AY85" i="2"/>
  <c r="BF89" i="2"/>
  <c r="BE89" i="2"/>
  <c r="AO84" i="2"/>
  <c r="AY88" i="2"/>
  <c r="BD77" i="2"/>
  <c r="BB77" i="2"/>
  <c r="BD79" i="2"/>
  <c r="BB79" i="2"/>
  <c r="AR81" i="2"/>
  <c r="BD75" i="2"/>
  <c r="BB75" i="2"/>
  <c r="BD80" i="2"/>
  <c r="BB80" i="2"/>
  <c r="BC81" i="2"/>
  <c r="BF81" i="2"/>
  <c r="BE81" i="2"/>
  <c r="AN76" i="2"/>
  <c r="AM76" i="2"/>
  <c r="AT77" i="2"/>
  <c r="AT79" i="2"/>
  <c r="AN78" i="2"/>
  <c r="AM78" i="2"/>
  <c r="AT76" i="2"/>
  <c r="AO75" i="2"/>
  <c r="AO79" i="2"/>
  <c r="AO77" i="2"/>
  <c r="AT75" i="2"/>
  <c r="AT78" i="2"/>
  <c r="AO80" i="2"/>
  <c r="AR73" i="2"/>
  <c r="BC65" i="2"/>
  <c r="BD64" i="2"/>
  <c r="BB64" i="2"/>
  <c r="BC73" i="2"/>
  <c r="AR65" i="2"/>
  <c r="BD70" i="2"/>
  <c r="BB70" i="2"/>
  <c r="BC69" i="2"/>
  <c r="BD72" i="2"/>
  <c r="BB72" i="2"/>
  <c r="BE69" i="2"/>
  <c r="BF69" i="2"/>
  <c r="BE61" i="2"/>
  <c r="BF61" i="2"/>
  <c r="AK68" i="2"/>
  <c r="AT66" i="2"/>
  <c r="R67" i="2"/>
  <c r="AL67" i="2"/>
  <c r="AS67" i="2"/>
  <c r="AN67" i="2"/>
  <c r="AO64" i="2"/>
  <c r="AN66" i="2"/>
  <c r="AM66" i="2"/>
  <c r="BE65" i="2"/>
  <c r="BF65" i="2"/>
  <c r="AO70" i="2"/>
  <c r="AY70" i="2" s="1"/>
  <c r="R68" i="2"/>
  <c r="AS68" i="2"/>
  <c r="AL68" i="2"/>
  <c r="AO72" i="2"/>
  <c r="AY72" i="2" s="1"/>
  <c r="AY73" i="2"/>
  <c r="AW66" i="2"/>
  <c r="AP66" i="2"/>
  <c r="AX70" i="2"/>
  <c r="AQ70" i="2"/>
  <c r="AX72" i="2"/>
  <c r="AQ72" i="2"/>
  <c r="AW67" i="2"/>
  <c r="AP67" i="2"/>
  <c r="AX64" i="2"/>
  <c r="AQ64" i="2"/>
  <c r="AW76" i="2"/>
  <c r="AP76" i="2"/>
  <c r="AQ79" i="2"/>
  <c r="AX77" i="2"/>
  <c r="AX75" i="2"/>
  <c r="AX79" i="2"/>
  <c r="AQ75" i="2"/>
  <c r="AW78" i="2"/>
  <c r="AP78" i="2"/>
  <c r="AX80" i="2"/>
  <c r="AQ80" i="2"/>
  <c r="AQ77" i="2"/>
  <c r="AX86" i="2"/>
  <c r="AQ86" i="2"/>
  <c r="AX84" i="2"/>
  <c r="AQ84" i="2"/>
  <c r="AQ100" i="2"/>
  <c r="AQ104" i="2"/>
  <c r="AX102" i="2"/>
  <c r="AQ102" i="2"/>
  <c r="AQ98" i="2"/>
  <c r="AX100" i="2"/>
  <c r="AX104" i="2"/>
  <c r="AX98" i="2"/>
  <c r="N98" i="6" l="1"/>
  <c r="N102" i="6"/>
  <c r="N104" i="6"/>
  <c r="N100" i="6"/>
  <c r="AY102" i="2"/>
  <c r="P102" i="6" s="1"/>
  <c r="AR104" i="2"/>
  <c r="BC104" i="2"/>
  <c r="R104" i="6" s="1"/>
  <c r="AR98" i="2"/>
  <c r="BC98" i="2"/>
  <c r="R98" i="6" s="1"/>
  <c r="AR100" i="2"/>
  <c r="BC100" i="2"/>
  <c r="R100" i="6" s="1"/>
  <c r="AR102" i="2"/>
  <c r="BC102" i="2"/>
  <c r="R102" i="6" s="1"/>
  <c r="BE104" i="2"/>
  <c r="BF104" i="2"/>
  <c r="BF102" i="2"/>
  <c r="BE105" i="2"/>
  <c r="BF105" i="2"/>
  <c r="BE101" i="2"/>
  <c r="BF101" i="2"/>
  <c r="BE103" i="2"/>
  <c r="BF103" i="2"/>
  <c r="BE99" i="2"/>
  <c r="BF99" i="2"/>
  <c r="AY100" i="2"/>
  <c r="P100" i="6" s="1"/>
  <c r="AY98" i="2"/>
  <c r="P98" i="6" s="1"/>
  <c r="AR84" i="2"/>
  <c r="BC84" i="2"/>
  <c r="AR86" i="2"/>
  <c r="BC86" i="2"/>
  <c r="BF86" i="2"/>
  <c r="BE86" i="2"/>
  <c r="BF88" i="2"/>
  <c r="BE88" i="2"/>
  <c r="BF85" i="2"/>
  <c r="BE85" i="2"/>
  <c r="BF84" i="2"/>
  <c r="BE84" i="2"/>
  <c r="AR77" i="2"/>
  <c r="AR80" i="2"/>
  <c r="BC80" i="2"/>
  <c r="BD78" i="2"/>
  <c r="BB78" i="2"/>
  <c r="AR75" i="2"/>
  <c r="BC79" i="2"/>
  <c r="BC75" i="2"/>
  <c r="BC77" i="2"/>
  <c r="AR79" i="2"/>
  <c r="BD76" i="2"/>
  <c r="BB76" i="2"/>
  <c r="AY77" i="2"/>
  <c r="AO78" i="2"/>
  <c r="AY80" i="2"/>
  <c r="AY75" i="2"/>
  <c r="AY79" i="2"/>
  <c r="AO76" i="2"/>
  <c r="AY76" i="2" s="1"/>
  <c r="AR64" i="2"/>
  <c r="BC64" i="2"/>
  <c r="BD67" i="2"/>
  <c r="BB67" i="2"/>
  <c r="AR72" i="2"/>
  <c r="BC72" i="2"/>
  <c r="AR70" i="2"/>
  <c r="BC70" i="2"/>
  <c r="BD66" i="2"/>
  <c r="BB66" i="2"/>
  <c r="BE72" i="2"/>
  <c r="BF72" i="2"/>
  <c r="BE70" i="2"/>
  <c r="BF70" i="2"/>
  <c r="AT68" i="2"/>
  <c r="AO67" i="2"/>
  <c r="AN68" i="2"/>
  <c r="AM68" i="2"/>
  <c r="AT67" i="2"/>
  <c r="BF73" i="2"/>
  <c r="BE73" i="2"/>
  <c r="AO66" i="2"/>
  <c r="AM67" i="2"/>
  <c r="AY64" i="2"/>
  <c r="AX66" i="2"/>
  <c r="AQ66" i="2"/>
  <c r="AX67" i="2"/>
  <c r="AQ67" i="2"/>
  <c r="AW68" i="2"/>
  <c r="AP68" i="2"/>
  <c r="AX76" i="2"/>
  <c r="AQ76" i="2"/>
  <c r="AX78" i="2"/>
  <c r="AQ78" i="2"/>
  <c r="BE102" i="2" l="1"/>
  <c r="BE100" i="2"/>
  <c r="BF100" i="2"/>
  <c r="BE98" i="2"/>
  <c r="BF98" i="2"/>
  <c r="AR78" i="2"/>
  <c r="BC78" i="2"/>
  <c r="AR76" i="2"/>
  <c r="BC76" i="2"/>
  <c r="BF76" i="2"/>
  <c r="BE76" i="2"/>
  <c r="BF77" i="2"/>
  <c r="BE77" i="2"/>
  <c r="BF75" i="2"/>
  <c r="BE75" i="2"/>
  <c r="BF80" i="2"/>
  <c r="BE80" i="2"/>
  <c r="BF79" i="2"/>
  <c r="BE79" i="2"/>
  <c r="AY78" i="2"/>
  <c r="BD68" i="2"/>
  <c r="BB68" i="2"/>
  <c r="AR67" i="2"/>
  <c r="BC67" i="2"/>
  <c r="AR66" i="2"/>
  <c r="BC66" i="2"/>
  <c r="AO68" i="2"/>
  <c r="BE64" i="2"/>
  <c r="BF64" i="2"/>
  <c r="AY67" i="2"/>
  <c r="AY66" i="2"/>
  <c r="AX68" i="2"/>
  <c r="AQ68" i="2"/>
  <c r="BF78" i="2" l="1"/>
  <c r="BE78" i="2"/>
  <c r="AR68" i="2"/>
  <c r="BC68" i="2"/>
  <c r="BE66" i="2"/>
  <c r="BF66" i="2"/>
  <c r="BE67" i="2"/>
  <c r="BF67" i="2"/>
  <c r="AY68" i="2"/>
  <c r="BE68" i="2" l="1"/>
  <c r="BF68" i="2"/>
  <c r="P59" i="6" l="1"/>
  <c r="P58" i="6"/>
  <c r="P57" i="6"/>
  <c r="P56" i="6"/>
  <c r="P55" i="6"/>
  <c r="P54" i="6"/>
  <c r="P53" i="6"/>
  <c r="P52" i="6"/>
  <c r="P51" i="6"/>
  <c r="P50" i="6"/>
  <c r="P49" i="6"/>
  <c r="P47" i="6"/>
  <c r="P48" i="6"/>
  <c r="S59" i="6"/>
  <c r="R59" i="6"/>
  <c r="Q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9" i="6"/>
  <c r="S58" i="6"/>
  <c r="R58" i="6"/>
  <c r="Q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8" i="6"/>
  <c r="S57" i="6"/>
  <c r="R57" i="6"/>
  <c r="Q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7" i="6"/>
  <c r="S56" i="6"/>
  <c r="R56" i="6"/>
  <c r="Q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6" i="6"/>
  <c r="S55" i="6"/>
  <c r="R55" i="6"/>
  <c r="Q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5" i="6"/>
  <c r="S54" i="6"/>
  <c r="R54" i="6"/>
  <c r="Q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4" i="6"/>
  <c r="S53" i="6"/>
  <c r="R53" i="6"/>
  <c r="Q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3" i="6"/>
  <c r="S52" i="6"/>
  <c r="R52" i="6"/>
  <c r="Q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2" i="6"/>
  <c r="S51" i="6"/>
  <c r="R51" i="6"/>
  <c r="Q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1" i="6"/>
  <c r="S50" i="6"/>
  <c r="R50" i="6"/>
  <c r="Q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50" i="6"/>
  <c r="S49" i="6"/>
  <c r="R49" i="6"/>
  <c r="Q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9" i="6"/>
  <c r="S48" i="6"/>
  <c r="R48" i="6"/>
  <c r="Q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8" i="6"/>
  <c r="S47" i="6"/>
  <c r="R47" i="6"/>
  <c r="Q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7" i="6"/>
  <c r="BA59" i="2"/>
  <c r="AZ59" i="2"/>
  <c r="AV59" i="2"/>
  <c r="AF59" i="2"/>
  <c r="AE59" i="2"/>
  <c r="AD59" i="2"/>
  <c r="Z59" i="2"/>
  <c r="Y59" i="2"/>
  <c r="X59" i="2"/>
  <c r="U59" i="2"/>
  <c r="T59" i="2"/>
  <c r="S59" i="2"/>
  <c r="E59" i="2"/>
  <c r="C59" i="2"/>
  <c r="B59" i="2"/>
  <c r="A59" i="2"/>
  <c r="BA58" i="2"/>
  <c r="AZ58" i="2"/>
  <c r="AV58" i="2"/>
  <c r="AD58" i="2"/>
  <c r="Z58" i="2"/>
  <c r="Y58" i="2"/>
  <c r="X58" i="2"/>
  <c r="U58" i="2"/>
  <c r="T58" i="2"/>
  <c r="S58" i="2"/>
  <c r="O58" i="2"/>
  <c r="Q58" i="2" s="1"/>
  <c r="R58" i="2" s="1"/>
  <c r="G58" i="2"/>
  <c r="H58" i="2" s="1"/>
  <c r="F58" i="2"/>
  <c r="E58" i="2"/>
  <c r="C58" i="2"/>
  <c r="D58" i="2" s="1"/>
  <c r="B58" i="2"/>
  <c r="A58" i="2"/>
  <c r="BA57" i="2"/>
  <c r="AZ57" i="2"/>
  <c r="AV57" i="2"/>
  <c r="AF57" i="2"/>
  <c r="AD57" i="2"/>
  <c r="AE57" i="2" s="1"/>
  <c r="Z57" i="2"/>
  <c r="Y57" i="2"/>
  <c r="X57" i="2"/>
  <c r="T57" i="2"/>
  <c r="S57" i="2"/>
  <c r="U57" i="2" s="1"/>
  <c r="G57" i="2"/>
  <c r="H57" i="2" s="1"/>
  <c r="F57" i="2"/>
  <c r="E57" i="2"/>
  <c r="C57" i="2"/>
  <c r="D57" i="2" s="1"/>
  <c r="B57" i="2"/>
  <c r="A57" i="2"/>
  <c r="BA56" i="2"/>
  <c r="AZ56" i="2"/>
  <c r="AV56" i="2"/>
  <c r="AF56" i="2"/>
  <c r="AE56" i="2"/>
  <c r="AD56" i="2"/>
  <c r="X56" i="2"/>
  <c r="Z56" i="2" s="1"/>
  <c r="U56" i="2"/>
  <c r="S56" i="2"/>
  <c r="T56" i="2" s="1"/>
  <c r="L56" i="2"/>
  <c r="M56" i="2" s="1"/>
  <c r="J56" i="2"/>
  <c r="K56" i="2" s="1"/>
  <c r="E56" i="2"/>
  <c r="G56" i="2" s="1"/>
  <c r="C56" i="2"/>
  <c r="D56" i="2" s="1"/>
  <c r="B56" i="2"/>
  <c r="A56" i="2"/>
  <c r="BA55" i="2"/>
  <c r="AZ55" i="2"/>
  <c r="AV55" i="2"/>
  <c r="AJ55" i="2"/>
  <c r="AD55" i="2"/>
  <c r="AF55" i="2" s="1"/>
  <c r="Z55" i="2"/>
  <c r="X55" i="2"/>
  <c r="Y55" i="2" s="1"/>
  <c r="U55" i="2"/>
  <c r="T55" i="2"/>
  <c r="S55" i="2"/>
  <c r="E55" i="2"/>
  <c r="F55" i="2" s="1"/>
  <c r="C55" i="2"/>
  <c r="D55" i="2" s="1"/>
  <c r="B55" i="2"/>
  <c r="A55" i="2"/>
  <c r="BA54" i="2"/>
  <c r="AZ54" i="2"/>
  <c r="AV54" i="2"/>
  <c r="AD54" i="2"/>
  <c r="AE54" i="2" s="1"/>
  <c r="Z54" i="2"/>
  <c r="Y54" i="2"/>
  <c r="X54" i="2"/>
  <c r="U54" i="2"/>
  <c r="T54" i="2"/>
  <c r="S54" i="2"/>
  <c r="O54" i="2"/>
  <c r="Q54" i="2" s="1"/>
  <c r="R54" i="2" s="1"/>
  <c r="G54" i="2"/>
  <c r="H54" i="2" s="1"/>
  <c r="F54" i="2"/>
  <c r="E54" i="2"/>
  <c r="C54" i="2"/>
  <c r="D54" i="2" s="1"/>
  <c r="B54" i="2"/>
  <c r="A54" i="2"/>
  <c r="BA53" i="2"/>
  <c r="AZ53" i="2"/>
  <c r="AV53" i="2"/>
  <c r="AF53" i="2"/>
  <c r="AE53" i="2"/>
  <c r="AD53" i="2"/>
  <c r="X53" i="2"/>
  <c r="Z53" i="2" s="1"/>
  <c r="S53" i="2"/>
  <c r="U53" i="2" s="1"/>
  <c r="J53" i="2"/>
  <c r="L53" i="2" s="1"/>
  <c r="M53" i="2" s="1"/>
  <c r="E53" i="2"/>
  <c r="G53" i="2" s="1"/>
  <c r="O53" i="2" s="1"/>
  <c r="D53" i="2"/>
  <c r="C53" i="2"/>
  <c r="B53" i="2"/>
  <c r="A53" i="2"/>
  <c r="BA52" i="2"/>
  <c r="AZ52" i="2"/>
  <c r="AV52" i="2"/>
  <c r="AG52" i="2"/>
  <c r="AE52" i="2"/>
  <c r="AD52" i="2"/>
  <c r="AF52" i="2" s="1"/>
  <c r="AH52" i="2" s="1"/>
  <c r="X52" i="2"/>
  <c r="Z52" i="2" s="1"/>
  <c r="S52" i="2"/>
  <c r="T52" i="2" s="1"/>
  <c r="M52" i="2"/>
  <c r="K52" i="2"/>
  <c r="J52" i="2"/>
  <c r="L52" i="2" s="1"/>
  <c r="E52" i="2"/>
  <c r="G52" i="2" s="1"/>
  <c r="O52" i="2" s="1"/>
  <c r="D52" i="2"/>
  <c r="C52" i="2"/>
  <c r="B52" i="2"/>
  <c r="A52" i="2"/>
  <c r="BA51" i="2"/>
  <c r="AZ51" i="2"/>
  <c r="AV51" i="2"/>
  <c r="AL51" i="2"/>
  <c r="AH51" i="2"/>
  <c r="AI51" i="2" s="1"/>
  <c r="AG51" i="2"/>
  <c r="AE51" i="2"/>
  <c r="AD51" i="2"/>
  <c r="AF51" i="2" s="1"/>
  <c r="AA51" i="2"/>
  <c r="Y51" i="2"/>
  <c r="X51" i="2"/>
  <c r="Z51" i="2" s="1"/>
  <c r="S51" i="2"/>
  <c r="U51" i="2" s="1"/>
  <c r="AJ51" i="2" s="1"/>
  <c r="O51" i="2"/>
  <c r="Q51" i="2" s="1"/>
  <c r="R51" i="2" s="1"/>
  <c r="M51" i="2"/>
  <c r="K51" i="2"/>
  <c r="J51" i="2"/>
  <c r="L51" i="2" s="1"/>
  <c r="H51" i="2"/>
  <c r="F51" i="2"/>
  <c r="E51" i="2"/>
  <c r="G51" i="2" s="1"/>
  <c r="D51" i="2"/>
  <c r="C51" i="2"/>
  <c r="B51" i="2"/>
  <c r="A51" i="2"/>
  <c r="BA50" i="2"/>
  <c r="AZ50" i="2"/>
  <c r="AV50" i="2"/>
  <c r="AH50" i="2"/>
  <c r="AD50" i="2"/>
  <c r="AF50" i="2" s="1"/>
  <c r="AL50" i="2" s="1"/>
  <c r="AA50" i="2"/>
  <c r="Y50" i="2"/>
  <c r="X50" i="2"/>
  <c r="Z50" i="2" s="1"/>
  <c r="T50" i="2"/>
  <c r="S50" i="2"/>
  <c r="O50" i="2"/>
  <c r="Q50" i="2" s="1"/>
  <c r="R50" i="2" s="1"/>
  <c r="J50" i="2"/>
  <c r="L50" i="2" s="1"/>
  <c r="M50" i="2" s="1"/>
  <c r="H50" i="2"/>
  <c r="F50" i="2"/>
  <c r="E50" i="2"/>
  <c r="G50" i="2" s="1"/>
  <c r="D50" i="2"/>
  <c r="C50" i="2"/>
  <c r="B50" i="2"/>
  <c r="A50" i="2"/>
  <c r="BA49" i="2"/>
  <c r="AZ49" i="2"/>
  <c r="AV49" i="2"/>
  <c r="AD49" i="2"/>
  <c r="AF49" i="2" s="1"/>
  <c r="X49" i="2"/>
  <c r="Z49" i="2" s="1"/>
  <c r="V49" i="2"/>
  <c r="AK49" i="2" s="1"/>
  <c r="T49" i="2"/>
  <c r="S49" i="2"/>
  <c r="U49" i="2" s="1"/>
  <c r="AJ49" i="2" s="1"/>
  <c r="G49" i="2"/>
  <c r="O49" i="2" s="1"/>
  <c r="F49" i="2"/>
  <c r="E49" i="2"/>
  <c r="C49" i="2"/>
  <c r="J49" i="2" s="1"/>
  <c r="B49" i="2"/>
  <c r="A49" i="2"/>
  <c r="BA48" i="2"/>
  <c r="AZ48" i="2"/>
  <c r="AV48" i="2"/>
  <c r="AF48" i="2"/>
  <c r="AE48" i="2"/>
  <c r="AD48" i="2"/>
  <c r="Z48" i="2"/>
  <c r="Y48" i="2"/>
  <c r="X48" i="2"/>
  <c r="T48" i="2"/>
  <c r="S48" i="2"/>
  <c r="G48" i="2"/>
  <c r="H48" i="2" s="1"/>
  <c r="F48" i="2"/>
  <c r="E48" i="2"/>
  <c r="C48" i="2"/>
  <c r="J48" i="2" s="1"/>
  <c r="B48" i="2"/>
  <c r="A48" i="2"/>
  <c r="BA47" i="2"/>
  <c r="AZ47" i="2"/>
  <c r="AV47" i="2"/>
  <c r="AF47" i="2"/>
  <c r="AE47" i="2"/>
  <c r="AD47" i="2"/>
  <c r="Z47" i="2"/>
  <c r="Y47" i="2"/>
  <c r="X47" i="2"/>
  <c r="U47" i="2"/>
  <c r="V47" i="2" s="1"/>
  <c r="AK47" i="2" s="1"/>
  <c r="T47" i="2"/>
  <c r="S47" i="2"/>
  <c r="G47" i="2"/>
  <c r="O47" i="2" s="1"/>
  <c r="F47" i="2"/>
  <c r="E47" i="2"/>
  <c r="C47" i="2"/>
  <c r="D47" i="2" s="1"/>
  <c r="B47" i="2"/>
  <c r="A47" i="2"/>
  <c r="K48" i="2" l="1"/>
  <c r="L48" i="2"/>
  <c r="M48" i="2" s="1"/>
  <c r="P49" i="2"/>
  <c r="Q49" i="2"/>
  <c r="R49" i="2" s="1"/>
  <c r="AS49" i="2"/>
  <c r="AS52" i="2"/>
  <c r="P47" i="2"/>
  <c r="Q47" i="2"/>
  <c r="R47" i="2" s="1"/>
  <c r="K49" i="2"/>
  <c r="L49" i="2"/>
  <c r="M49" i="2" s="1"/>
  <c r="AL49" i="2"/>
  <c r="AS53" i="2"/>
  <c r="AA53" i="2"/>
  <c r="AS47" i="2"/>
  <c r="AN50" i="2"/>
  <c r="AO50" i="2" s="1"/>
  <c r="AM51" i="2"/>
  <c r="Q52" i="2"/>
  <c r="P52" i="2"/>
  <c r="Q53" i="2"/>
  <c r="P53" i="2"/>
  <c r="AS50" i="2"/>
  <c r="V54" i="2"/>
  <c r="AJ54" i="2"/>
  <c r="AA55" i="2"/>
  <c r="H56" i="2"/>
  <c r="O56" i="2"/>
  <c r="V56" i="2"/>
  <c r="AS58" i="2"/>
  <c r="AA58" i="2"/>
  <c r="D59" i="2"/>
  <c r="J59" i="2"/>
  <c r="AG59" i="2"/>
  <c r="AH59" i="2"/>
  <c r="H47" i="2"/>
  <c r="AA47" i="2"/>
  <c r="AG47" i="2"/>
  <c r="D48" i="2"/>
  <c r="AG48" i="2"/>
  <c r="D49" i="2"/>
  <c r="H49" i="2"/>
  <c r="AE49" i="2"/>
  <c r="T51" i="2"/>
  <c r="K53" i="2"/>
  <c r="Y53" i="2"/>
  <c r="AG53" i="2"/>
  <c r="AN53" i="2"/>
  <c r="P54" i="2"/>
  <c r="AF54" i="2"/>
  <c r="AG55" i="2"/>
  <c r="F56" i="2"/>
  <c r="AA56" i="2"/>
  <c r="AG56" i="2"/>
  <c r="AH56" i="2"/>
  <c r="AG57" i="2"/>
  <c r="V58" i="2"/>
  <c r="AJ58" i="2"/>
  <c r="AF58" i="2"/>
  <c r="AE58" i="2"/>
  <c r="G59" i="2"/>
  <c r="F59" i="2"/>
  <c r="AA59" i="2"/>
  <c r="J47" i="2"/>
  <c r="AH47" i="2"/>
  <c r="AL47" i="2"/>
  <c r="AM47" i="2" s="1"/>
  <c r="O48" i="2"/>
  <c r="AH48" i="2"/>
  <c r="AI48" i="2" s="1"/>
  <c r="Y49" i="2"/>
  <c r="AG49" i="2"/>
  <c r="K50" i="2"/>
  <c r="AE50" i="2"/>
  <c r="P51" i="2"/>
  <c r="V51" i="2"/>
  <c r="AN51" i="2"/>
  <c r="H52" i="2"/>
  <c r="AA52" i="2"/>
  <c r="AI52" i="2" s="1"/>
  <c r="F53" i="2"/>
  <c r="V53" i="2"/>
  <c r="AH53" i="2"/>
  <c r="AI53" i="2" s="1"/>
  <c r="J54" i="2"/>
  <c r="G55" i="2"/>
  <c r="V55" i="2"/>
  <c r="AE55" i="2"/>
  <c r="Y56" i="2"/>
  <c r="AJ56" i="2"/>
  <c r="O57" i="2"/>
  <c r="AH57" i="2"/>
  <c r="P58" i="2"/>
  <c r="AJ47" i="2"/>
  <c r="U48" i="2"/>
  <c r="AN49" i="2"/>
  <c r="J58" i="2"/>
  <c r="AA48" i="2"/>
  <c r="P50" i="2"/>
  <c r="AS51" i="2"/>
  <c r="F52" i="2"/>
  <c r="U52" i="2"/>
  <c r="Y52" i="2"/>
  <c r="AA49" i="2"/>
  <c r="AH49" i="2"/>
  <c r="AI49" i="2" s="1"/>
  <c r="U50" i="2"/>
  <c r="AG50" i="2"/>
  <c r="AM50" i="2" s="1"/>
  <c r="H53" i="2"/>
  <c r="T53" i="2"/>
  <c r="AJ53" i="2"/>
  <c r="AS54" i="2"/>
  <c r="AA54" i="2"/>
  <c r="J55" i="2"/>
  <c r="AH55" i="2"/>
  <c r="V57" i="2"/>
  <c r="AJ57" i="2"/>
  <c r="AA57" i="2"/>
  <c r="J57" i="2"/>
  <c r="V59" i="2"/>
  <c r="AJ59" i="2"/>
  <c r="BA38" i="2"/>
  <c r="AZ38" i="2"/>
  <c r="AV38" i="2"/>
  <c r="AD38" i="2"/>
  <c r="AF38" i="2" s="1"/>
  <c r="X38" i="2"/>
  <c r="Z38" i="2" s="1"/>
  <c r="S38" i="2"/>
  <c r="U38" i="2" s="1"/>
  <c r="J38" i="2"/>
  <c r="L38" i="2" s="1"/>
  <c r="M38" i="2" s="1"/>
  <c r="E38" i="2"/>
  <c r="G38" i="2" s="1"/>
  <c r="C38" i="2"/>
  <c r="D38" i="2" s="1"/>
  <c r="B38" i="2"/>
  <c r="A38" i="2"/>
  <c r="BA36" i="2"/>
  <c r="AZ36" i="2"/>
  <c r="AV36" i="2"/>
  <c r="AF36" i="2"/>
  <c r="AG36" i="2" s="1"/>
  <c r="AD36" i="2"/>
  <c r="AE36" i="2" s="1"/>
  <c r="X36" i="2"/>
  <c r="Z36" i="2" s="1"/>
  <c r="S36" i="2"/>
  <c r="U36" i="2" s="1"/>
  <c r="E36" i="2"/>
  <c r="G36" i="2" s="1"/>
  <c r="C36" i="2"/>
  <c r="D36" i="2" s="1"/>
  <c r="B36" i="2"/>
  <c r="A36" i="2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5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4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3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2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1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40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9" i="6"/>
  <c r="S38" i="6"/>
  <c r="B38" i="6"/>
  <c r="A38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7" i="6"/>
  <c r="S36" i="6"/>
  <c r="E36" i="6"/>
  <c r="B36" i="6"/>
  <c r="A36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5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4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3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2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1" i="6"/>
  <c r="BA45" i="2"/>
  <c r="AZ45" i="2"/>
  <c r="AV45" i="2"/>
  <c r="AD45" i="2"/>
  <c r="AF45" i="2" s="1"/>
  <c r="X45" i="2"/>
  <c r="Z45" i="2" s="1"/>
  <c r="S45" i="2"/>
  <c r="U45" i="2" s="1"/>
  <c r="J45" i="2"/>
  <c r="L45" i="2" s="1"/>
  <c r="M45" i="2" s="1"/>
  <c r="E45" i="2"/>
  <c r="G45" i="2" s="1"/>
  <c r="C45" i="2"/>
  <c r="D45" i="2" s="1"/>
  <c r="B45" i="2"/>
  <c r="A45" i="2"/>
  <c r="BA44" i="2"/>
  <c r="AZ44" i="2"/>
  <c r="AV44" i="2"/>
  <c r="AD44" i="2"/>
  <c r="AF44" i="2" s="1"/>
  <c r="X44" i="2"/>
  <c r="Z44" i="2" s="1"/>
  <c r="S44" i="2"/>
  <c r="J44" i="2"/>
  <c r="L44" i="2" s="1"/>
  <c r="M44" i="2" s="1"/>
  <c r="E44" i="2"/>
  <c r="G44" i="2" s="1"/>
  <c r="C44" i="2"/>
  <c r="D44" i="2" s="1"/>
  <c r="B44" i="2"/>
  <c r="A44" i="2"/>
  <c r="BA43" i="2"/>
  <c r="AZ43" i="2"/>
  <c r="AV43" i="2"/>
  <c r="AD43" i="2"/>
  <c r="AF43" i="2" s="1"/>
  <c r="X43" i="2"/>
  <c r="Z43" i="2" s="1"/>
  <c r="S43" i="2"/>
  <c r="U43" i="2" s="1"/>
  <c r="J43" i="2"/>
  <c r="L43" i="2" s="1"/>
  <c r="M43" i="2" s="1"/>
  <c r="E43" i="2"/>
  <c r="G43" i="2" s="1"/>
  <c r="C43" i="2"/>
  <c r="D43" i="2" s="1"/>
  <c r="B43" i="2"/>
  <c r="A43" i="2"/>
  <c r="BA42" i="2"/>
  <c r="AZ42" i="2"/>
  <c r="AV42" i="2"/>
  <c r="AD42" i="2"/>
  <c r="AF42" i="2" s="1"/>
  <c r="X42" i="2"/>
  <c r="Z42" i="2" s="1"/>
  <c r="S42" i="2"/>
  <c r="J42" i="2"/>
  <c r="L42" i="2" s="1"/>
  <c r="M42" i="2" s="1"/>
  <c r="E42" i="2"/>
  <c r="G42" i="2" s="1"/>
  <c r="C42" i="2"/>
  <c r="D42" i="2" s="1"/>
  <c r="B42" i="2"/>
  <c r="A42" i="2"/>
  <c r="BA41" i="2"/>
  <c r="AZ41" i="2"/>
  <c r="AV41" i="2"/>
  <c r="AE41" i="2"/>
  <c r="AD41" i="2"/>
  <c r="AF41" i="2" s="1"/>
  <c r="Y41" i="2"/>
  <c r="X41" i="2"/>
  <c r="Z41" i="2" s="1"/>
  <c r="T41" i="2"/>
  <c r="S41" i="2"/>
  <c r="U41" i="2" s="1"/>
  <c r="K41" i="2"/>
  <c r="J41" i="2"/>
  <c r="L41" i="2" s="1"/>
  <c r="M41" i="2" s="1"/>
  <c r="F41" i="2"/>
  <c r="E41" i="2"/>
  <c r="G41" i="2" s="1"/>
  <c r="H41" i="2" s="1"/>
  <c r="C41" i="2"/>
  <c r="D41" i="2" s="1"/>
  <c r="B41" i="2"/>
  <c r="A41" i="2"/>
  <c r="BA40" i="2"/>
  <c r="AZ40" i="2"/>
  <c r="AV40" i="2"/>
  <c r="AE40" i="2"/>
  <c r="AD40" i="2"/>
  <c r="AF40" i="2" s="1"/>
  <c r="AG40" i="2" s="1"/>
  <c r="Y40" i="2"/>
  <c r="X40" i="2"/>
  <c r="Z40" i="2" s="1"/>
  <c r="T40" i="2"/>
  <c r="S40" i="2"/>
  <c r="K40" i="2"/>
  <c r="J40" i="2"/>
  <c r="L40" i="2" s="1"/>
  <c r="M40" i="2" s="1"/>
  <c r="F40" i="2"/>
  <c r="E40" i="2"/>
  <c r="G40" i="2" s="1"/>
  <c r="H40" i="2" s="1"/>
  <c r="C40" i="2"/>
  <c r="D40" i="2" s="1"/>
  <c r="B40" i="2"/>
  <c r="A40" i="2"/>
  <c r="BA39" i="2"/>
  <c r="AZ39" i="2"/>
  <c r="AV39" i="2"/>
  <c r="AE39" i="2"/>
  <c r="AD39" i="2"/>
  <c r="AF39" i="2" s="1"/>
  <c r="Y39" i="2"/>
  <c r="X39" i="2"/>
  <c r="Z39" i="2" s="1"/>
  <c r="T39" i="2"/>
  <c r="S39" i="2"/>
  <c r="U39" i="2" s="1"/>
  <c r="K39" i="2"/>
  <c r="J39" i="2"/>
  <c r="L39" i="2" s="1"/>
  <c r="M39" i="2" s="1"/>
  <c r="F39" i="2"/>
  <c r="E39" i="2"/>
  <c r="G39" i="2" s="1"/>
  <c r="H39" i="2" s="1"/>
  <c r="C39" i="2"/>
  <c r="D39" i="2" s="1"/>
  <c r="B39" i="2"/>
  <c r="A39" i="2"/>
  <c r="BA37" i="2"/>
  <c r="AZ37" i="2"/>
  <c r="AV37" i="2"/>
  <c r="AD37" i="2"/>
  <c r="AF37" i="2" s="1"/>
  <c r="X37" i="2"/>
  <c r="Z37" i="2" s="1"/>
  <c r="S37" i="2"/>
  <c r="U37" i="2" s="1"/>
  <c r="J37" i="2"/>
  <c r="L37" i="2" s="1"/>
  <c r="M37" i="2" s="1"/>
  <c r="E37" i="2"/>
  <c r="G37" i="2" s="1"/>
  <c r="H37" i="2" s="1"/>
  <c r="D37" i="2"/>
  <c r="C37" i="2"/>
  <c r="B37" i="2"/>
  <c r="A37" i="2"/>
  <c r="BA35" i="2"/>
  <c r="AZ35" i="2"/>
  <c r="AV35" i="2"/>
  <c r="AD35" i="2"/>
  <c r="AF35" i="2" s="1"/>
  <c r="X35" i="2"/>
  <c r="S35" i="2"/>
  <c r="U35" i="2" s="1"/>
  <c r="J35" i="2"/>
  <c r="L35" i="2" s="1"/>
  <c r="M35" i="2" s="1"/>
  <c r="E35" i="2"/>
  <c r="D35" i="2"/>
  <c r="C35" i="2"/>
  <c r="B35" i="2"/>
  <c r="A35" i="2"/>
  <c r="BA34" i="2"/>
  <c r="AZ34" i="2"/>
  <c r="AV34" i="2"/>
  <c r="AG34" i="2"/>
  <c r="AD34" i="2"/>
  <c r="AF34" i="2" s="1"/>
  <c r="AH34" i="2" s="1"/>
  <c r="Y34" i="2"/>
  <c r="X34" i="2"/>
  <c r="Z34" i="2" s="1"/>
  <c r="S34" i="2"/>
  <c r="M34" i="2"/>
  <c r="J34" i="2"/>
  <c r="L34" i="2" s="1"/>
  <c r="F34" i="2"/>
  <c r="E34" i="2"/>
  <c r="G34" i="2" s="1"/>
  <c r="O34" i="2" s="1"/>
  <c r="D34" i="2"/>
  <c r="C34" i="2"/>
  <c r="B34" i="2"/>
  <c r="A34" i="2"/>
  <c r="BA33" i="2"/>
  <c r="AZ33" i="2"/>
  <c r="AV33" i="2"/>
  <c r="AG33" i="2"/>
  <c r="AE33" i="2"/>
  <c r="AD33" i="2"/>
  <c r="AF33" i="2" s="1"/>
  <c r="Y33" i="2"/>
  <c r="X33" i="2"/>
  <c r="Z33" i="2" s="1"/>
  <c r="AS33" i="2" s="1"/>
  <c r="T33" i="2"/>
  <c r="S33" i="2"/>
  <c r="U33" i="2" s="1"/>
  <c r="R33" i="2"/>
  <c r="K33" i="2"/>
  <c r="J33" i="2"/>
  <c r="L33" i="2" s="1"/>
  <c r="M33" i="2" s="1"/>
  <c r="F33" i="2"/>
  <c r="E33" i="2"/>
  <c r="G33" i="2" s="1"/>
  <c r="O33" i="2" s="1"/>
  <c r="Q33" i="2" s="1"/>
  <c r="D33" i="2"/>
  <c r="C33" i="2"/>
  <c r="B33" i="2"/>
  <c r="A33" i="2"/>
  <c r="BA32" i="2"/>
  <c r="AZ32" i="2"/>
  <c r="AV32" i="2"/>
  <c r="AS32" i="2"/>
  <c r="AE32" i="2"/>
  <c r="AD32" i="2"/>
  <c r="AF32" i="2" s="1"/>
  <c r="AA32" i="2"/>
  <c r="Y32" i="2"/>
  <c r="X32" i="2"/>
  <c r="Z32" i="2" s="1"/>
  <c r="T32" i="2"/>
  <c r="S32" i="2"/>
  <c r="R32" i="2"/>
  <c r="P32" i="2"/>
  <c r="M32" i="2"/>
  <c r="K32" i="2"/>
  <c r="J32" i="2"/>
  <c r="L32" i="2" s="1"/>
  <c r="H32" i="2"/>
  <c r="F32" i="2"/>
  <c r="E32" i="2"/>
  <c r="G32" i="2" s="1"/>
  <c r="O32" i="2" s="1"/>
  <c r="Q32" i="2" s="1"/>
  <c r="D32" i="2"/>
  <c r="C32" i="2"/>
  <c r="B32" i="2"/>
  <c r="A32" i="2"/>
  <c r="BA31" i="2"/>
  <c r="AZ31" i="2"/>
  <c r="AV31" i="2"/>
  <c r="AG31" i="2"/>
  <c r="AE31" i="2"/>
  <c r="AD31" i="2"/>
  <c r="AF31" i="2" s="1"/>
  <c r="X31" i="2"/>
  <c r="Z31" i="2" s="1"/>
  <c r="S31" i="2"/>
  <c r="U31" i="2" s="1"/>
  <c r="AJ31" i="2" s="1"/>
  <c r="M31" i="2"/>
  <c r="K31" i="2"/>
  <c r="J31" i="2"/>
  <c r="L31" i="2" s="1"/>
  <c r="E31" i="2"/>
  <c r="G31" i="2" s="1"/>
  <c r="O31" i="2" s="1"/>
  <c r="D31" i="2"/>
  <c r="C31" i="2"/>
  <c r="B31" i="2"/>
  <c r="A31" i="2"/>
  <c r="AP53" i="2"/>
  <c r="AP50" i="2"/>
  <c r="AW49" i="2"/>
  <c r="AP51" i="2"/>
  <c r="AP49" i="2"/>
  <c r="AW50" i="2"/>
  <c r="AW51" i="2"/>
  <c r="AW53" i="2"/>
  <c r="BD53" i="2" l="1"/>
  <c r="BB53" i="2"/>
  <c r="BD51" i="2"/>
  <c r="BB51" i="2"/>
  <c r="BD50" i="2"/>
  <c r="BD49" i="2"/>
  <c r="BB49" i="2"/>
  <c r="Q57" i="2"/>
  <c r="P57" i="2"/>
  <c r="AG58" i="2"/>
  <c r="AL58" i="2"/>
  <c r="AH58" i="2"/>
  <c r="L59" i="2"/>
  <c r="M59" i="2" s="1"/>
  <c r="K59" i="2"/>
  <c r="AK56" i="2"/>
  <c r="AT53" i="2"/>
  <c r="AT52" i="2"/>
  <c r="AT51" i="2"/>
  <c r="AK53" i="2"/>
  <c r="AI47" i="2"/>
  <c r="AG54" i="2"/>
  <c r="AH54" i="2"/>
  <c r="AI54" i="2" s="1"/>
  <c r="AL54" i="2"/>
  <c r="AI59" i="2"/>
  <c r="AT50" i="2"/>
  <c r="AL52" i="2"/>
  <c r="R52" i="2"/>
  <c r="AN47" i="2"/>
  <c r="AI50" i="2"/>
  <c r="AK59" i="2"/>
  <c r="L58" i="2"/>
  <c r="M58" i="2" s="1"/>
  <c r="K58" i="2"/>
  <c r="AK55" i="2"/>
  <c r="K57" i="2"/>
  <c r="L57" i="2"/>
  <c r="M57" i="2" s="1"/>
  <c r="AT54" i="2"/>
  <c r="AO49" i="2"/>
  <c r="H55" i="2"/>
  <c r="O55" i="2"/>
  <c r="AO51" i="2"/>
  <c r="K47" i="2"/>
  <c r="L47" i="2"/>
  <c r="M47" i="2" s="1"/>
  <c r="H59" i="2"/>
  <c r="O59" i="2"/>
  <c r="AK58" i="2"/>
  <c r="AI56" i="2"/>
  <c r="Q56" i="2"/>
  <c r="P56" i="2"/>
  <c r="AT47" i="2"/>
  <c r="AT49" i="2"/>
  <c r="L55" i="2"/>
  <c r="M55" i="2" s="1"/>
  <c r="K55" i="2"/>
  <c r="AK57" i="2"/>
  <c r="AI55" i="2"/>
  <c r="AJ50" i="2"/>
  <c r="AY50" i="2" s="1"/>
  <c r="BB50" i="2"/>
  <c r="V50" i="2"/>
  <c r="AJ52" i="2"/>
  <c r="V52" i="2"/>
  <c r="V48" i="2"/>
  <c r="AJ48" i="2"/>
  <c r="AI57" i="2"/>
  <c r="K54" i="2"/>
  <c r="L54" i="2"/>
  <c r="M54" i="2" s="1"/>
  <c r="AK51" i="2"/>
  <c r="P48" i="2"/>
  <c r="Q48" i="2"/>
  <c r="AT58" i="2"/>
  <c r="AK54" i="2"/>
  <c r="AL53" i="2"/>
  <c r="R53" i="2"/>
  <c r="AO53" i="2" s="1"/>
  <c r="AM49" i="2"/>
  <c r="V38" i="2"/>
  <c r="AJ38" i="2"/>
  <c r="K38" i="6" s="1"/>
  <c r="AA38" i="2"/>
  <c r="H38" i="2"/>
  <c r="O38" i="2"/>
  <c r="AG38" i="2"/>
  <c r="AH38" i="2"/>
  <c r="E38" i="6"/>
  <c r="F38" i="2"/>
  <c r="K38" i="2"/>
  <c r="T38" i="2"/>
  <c r="Y38" i="2"/>
  <c r="F38" i="6" s="1"/>
  <c r="AE38" i="2"/>
  <c r="AA36" i="2"/>
  <c r="H36" i="2"/>
  <c r="O36" i="2"/>
  <c r="V36" i="2"/>
  <c r="AJ36" i="2"/>
  <c r="K36" i="6" s="1"/>
  <c r="J36" i="2"/>
  <c r="AH36" i="2"/>
  <c r="F36" i="2"/>
  <c r="T36" i="2"/>
  <c r="Y36" i="2"/>
  <c r="F36" i="6" s="1"/>
  <c r="AA42" i="2"/>
  <c r="H43" i="2"/>
  <c r="O43" i="2"/>
  <c r="AG43" i="2"/>
  <c r="AH43" i="2"/>
  <c r="AI43" i="2" s="1"/>
  <c r="V45" i="2"/>
  <c r="AJ45" i="2"/>
  <c r="H42" i="2"/>
  <c r="O42" i="2"/>
  <c r="AG42" i="2"/>
  <c r="AH42" i="2"/>
  <c r="U44" i="2"/>
  <c r="AA45" i="2"/>
  <c r="V43" i="2"/>
  <c r="AJ43" i="2"/>
  <c r="AA44" i="2"/>
  <c r="H45" i="2"/>
  <c r="O45" i="2"/>
  <c r="AG45" i="2"/>
  <c r="AH45" i="2"/>
  <c r="AI45" i="2" s="1"/>
  <c r="U42" i="2"/>
  <c r="AA43" i="2"/>
  <c r="H44" i="2"/>
  <c r="O44" i="2"/>
  <c r="AG44" i="2"/>
  <c r="AH44" i="2"/>
  <c r="F42" i="2"/>
  <c r="K42" i="2"/>
  <c r="T42" i="2"/>
  <c r="Y42" i="2"/>
  <c r="AE42" i="2"/>
  <c r="F43" i="2"/>
  <c r="K43" i="2"/>
  <c r="T43" i="2"/>
  <c r="Y43" i="2"/>
  <c r="AE43" i="2"/>
  <c r="F44" i="2"/>
  <c r="K44" i="2"/>
  <c r="T44" i="2"/>
  <c r="Y44" i="2"/>
  <c r="AE44" i="2"/>
  <c r="F45" i="2"/>
  <c r="K45" i="2"/>
  <c r="T45" i="2"/>
  <c r="Y45" i="2"/>
  <c r="AE45" i="2"/>
  <c r="Q31" i="2"/>
  <c r="AS31" i="2" s="1"/>
  <c r="P31" i="2"/>
  <c r="AT33" i="2"/>
  <c r="F31" i="2"/>
  <c r="Y31" i="2"/>
  <c r="AL32" i="2"/>
  <c r="AH32" i="2"/>
  <c r="AT32" i="2"/>
  <c r="AJ33" i="2"/>
  <c r="H31" i="2"/>
  <c r="T31" i="2"/>
  <c r="AA31" i="2"/>
  <c r="AH31" i="2"/>
  <c r="AI31" i="2" s="1"/>
  <c r="AA33" i="2"/>
  <c r="Q34" i="2"/>
  <c r="P34" i="2"/>
  <c r="U34" i="2"/>
  <c r="T34" i="2"/>
  <c r="G35" i="2"/>
  <c r="F35" i="2"/>
  <c r="Z35" i="2"/>
  <c r="Y35" i="2"/>
  <c r="V31" i="2"/>
  <c r="U32" i="2"/>
  <c r="AG32" i="2"/>
  <c r="H33" i="2"/>
  <c r="P33" i="2"/>
  <c r="V33" i="2"/>
  <c r="AL33" i="2"/>
  <c r="AM33" i="2" s="1"/>
  <c r="AH33" i="2"/>
  <c r="AN33" i="2"/>
  <c r="AS34" i="2"/>
  <c r="V37" i="2"/>
  <c r="AJ37" i="2"/>
  <c r="AG37" i="2"/>
  <c r="H34" i="2"/>
  <c r="AA34" i="2"/>
  <c r="AI34" i="2" s="1"/>
  <c r="K37" i="2"/>
  <c r="T37" i="2"/>
  <c r="AE37" i="2"/>
  <c r="V39" i="2"/>
  <c r="AJ39" i="2"/>
  <c r="AG39" i="2"/>
  <c r="U40" i="2"/>
  <c r="V41" i="2"/>
  <c r="AJ41" i="2"/>
  <c r="AG41" i="2"/>
  <c r="V35" i="2"/>
  <c r="AJ35" i="2"/>
  <c r="AG35" i="2"/>
  <c r="O37" i="2"/>
  <c r="AA37" i="2"/>
  <c r="AH37" i="2"/>
  <c r="AI37" i="2" s="1"/>
  <c r="K34" i="2"/>
  <c r="AE34" i="2"/>
  <c r="K35" i="2"/>
  <c r="T35" i="2"/>
  <c r="AE35" i="2"/>
  <c r="F37" i="2"/>
  <c r="Y37" i="2"/>
  <c r="O39" i="2"/>
  <c r="AA39" i="2"/>
  <c r="AH39" i="2"/>
  <c r="O40" i="2"/>
  <c r="AA40" i="2"/>
  <c r="AH40" i="2"/>
  <c r="O41" i="2"/>
  <c r="AA41" i="2"/>
  <c r="AH41" i="2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9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8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7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6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5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4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3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2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1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20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9" i="6"/>
  <c r="BA29" i="2"/>
  <c r="AZ29" i="2"/>
  <c r="AV29" i="2"/>
  <c r="AF29" i="2"/>
  <c r="AG29" i="2" s="1"/>
  <c r="AD29" i="2"/>
  <c r="AE29" i="2" s="1"/>
  <c r="Z29" i="2"/>
  <c r="X29" i="2"/>
  <c r="Y29" i="2" s="1"/>
  <c r="U29" i="2"/>
  <c r="S29" i="2"/>
  <c r="T29" i="2" s="1"/>
  <c r="G29" i="2"/>
  <c r="H29" i="2" s="1"/>
  <c r="E29" i="2"/>
  <c r="F29" i="2" s="1"/>
  <c r="C29" i="2"/>
  <c r="D29" i="2" s="1"/>
  <c r="B29" i="2"/>
  <c r="A29" i="2"/>
  <c r="BA28" i="2"/>
  <c r="AZ28" i="2"/>
  <c r="AV28" i="2"/>
  <c r="AF28" i="2"/>
  <c r="AG28" i="2" s="1"/>
  <c r="AD28" i="2"/>
  <c r="AE28" i="2" s="1"/>
  <c r="Z28" i="2"/>
  <c r="X28" i="2"/>
  <c r="Y28" i="2" s="1"/>
  <c r="U28" i="2"/>
  <c r="S28" i="2"/>
  <c r="T28" i="2" s="1"/>
  <c r="G28" i="2"/>
  <c r="H28" i="2" s="1"/>
  <c r="E28" i="2"/>
  <c r="F28" i="2" s="1"/>
  <c r="C28" i="2"/>
  <c r="D28" i="2" s="1"/>
  <c r="B28" i="2"/>
  <c r="A28" i="2"/>
  <c r="BA27" i="2"/>
  <c r="AZ27" i="2"/>
  <c r="AV27" i="2"/>
  <c r="AJ27" i="2"/>
  <c r="AF27" i="2"/>
  <c r="AE27" i="2"/>
  <c r="AD27" i="2"/>
  <c r="Z27" i="2"/>
  <c r="Y27" i="2"/>
  <c r="X27" i="2"/>
  <c r="U27" i="2"/>
  <c r="S27" i="2"/>
  <c r="T27" i="2" s="1"/>
  <c r="G27" i="2"/>
  <c r="E27" i="2"/>
  <c r="F27" i="2" s="1"/>
  <c r="C27" i="2"/>
  <c r="B27" i="2"/>
  <c r="A27" i="2"/>
  <c r="BA26" i="2"/>
  <c r="AZ26" i="2"/>
  <c r="AV26" i="2"/>
  <c r="AG26" i="2"/>
  <c r="AF26" i="2"/>
  <c r="AD26" i="2"/>
  <c r="AE26" i="2" s="1"/>
  <c r="Z26" i="2"/>
  <c r="X26" i="2"/>
  <c r="Y26" i="2" s="1"/>
  <c r="U26" i="2"/>
  <c r="S26" i="2"/>
  <c r="T26" i="2" s="1"/>
  <c r="L26" i="2"/>
  <c r="M26" i="2" s="1"/>
  <c r="G26" i="2"/>
  <c r="O26" i="2" s="1"/>
  <c r="P26" i="2" s="1"/>
  <c r="E26" i="2"/>
  <c r="F26" i="2" s="1"/>
  <c r="D26" i="2"/>
  <c r="C26" i="2"/>
  <c r="J26" i="2" s="1"/>
  <c r="K26" i="2" s="1"/>
  <c r="B26" i="2"/>
  <c r="A26" i="2"/>
  <c r="BA25" i="2"/>
  <c r="AZ25" i="2"/>
  <c r="AV25" i="2"/>
  <c r="AF25" i="2"/>
  <c r="AD25" i="2"/>
  <c r="AE25" i="2" s="1"/>
  <c r="Z25" i="2"/>
  <c r="AA25" i="2" s="1"/>
  <c r="X25" i="2"/>
  <c r="Y25" i="2" s="1"/>
  <c r="V25" i="2"/>
  <c r="AK25" i="2" s="1"/>
  <c r="U25" i="2"/>
  <c r="AJ25" i="2" s="1"/>
  <c r="S25" i="2"/>
  <c r="T25" i="2" s="1"/>
  <c r="Q25" i="2"/>
  <c r="R25" i="2" s="1"/>
  <c r="G25" i="2"/>
  <c r="O25" i="2" s="1"/>
  <c r="P25" i="2" s="1"/>
  <c r="E25" i="2"/>
  <c r="F25" i="2" s="1"/>
  <c r="C25" i="2"/>
  <c r="B25" i="2"/>
  <c r="A25" i="2"/>
  <c r="BA24" i="2"/>
  <c r="AZ24" i="2"/>
  <c r="AV24" i="2"/>
  <c r="AJ24" i="2"/>
  <c r="AG24" i="2"/>
  <c r="AF24" i="2"/>
  <c r="AD24" i="2"/>
  <c r="AE24" i="2" s="1"/>
  <c r="AA24" i="2"/>
  <c r="Z24" i="2"/>
  <c r="Y24" i="2"/>
  <c r="X24" i="2"/>
  <c r="V24" i="2"/>
  <c r="AK24" i="2" s="1"/>
  <c r="U24" i="2"/>
  <c r="T24" i="2"/>
  <c r="S24" i="2"/>
  <c r="H24" i="2"/>
  <c r="G24" i="2"/>
  <c r="O24" i="2" s="1"/>
  <c r="P24" i="2" s="1"/>
  <c r="F24" i="2"/>
  <c r="E24" i="2"/>
  <c r="C24" i="2"/>
  <c r="J24" i="2" s="1"/>
  <c r="B24" i="2"/>
  <c r="A24" i="2"/>
  <c r="BA23" i="2"/>
  <c r="AZ23" i="2"/>
  <c r="AV23" i="2"/>
  <c r="AJ23" i="2"/>
  <c r="AF23" i="2"/>
  <c r="AE23" i="2"/>
  <c r="AD23" i="2"/>
  <c r="Z23" i="2"/>
  <c r="AA23" i="2" s="1"/>
  <c r="Y23" i="2"/>
  <c r="X23" i="2"/>
  <c r="U23" i="2"/>
  <c r="V23" i="2" s="1"/>
  <c r="AK23" i="2" s="1"/>
  <c r="T23" i="2"/>
  <c r="S23" i="2"/>
  <c r="G23" i="2"/>
  <c r="O23" i="2" s="1"/>
  <c r="Q23" i="2" s="1"/>
  <c r="R23" i="2" s="1"/>
  <c r="F23" i="2"/>
  <c r="E23" i="2"/>
  <c r="C23" i="2"/>
  <c r="J23" i="2" s="1"/>
  <c r="B23" i="2"/>
  <c r="A23" i="2"/>
  <c r="BA22" i="2"/>
  <c r="AZ22" i="2"/>
  <c r="AV22" i="2"/>
  <c r="AF22" i="2"/>
  <c r="AE22" i="2"/>
  <c r="AD22" i="2"/>
  <c r="Z22" i="2"/>
  <c r="AA22" i="2" s="1"/>
  <c r="Y22" i="2"/>
  <c r="X22" i="2"/>
  <c r="T22" i="2"/>
  <c r="S22" i="2"/>
  <c r="G22" i="2"/>
  <c r="O22" i="2" s="1"/>
  <c r="Q22" i="2" s="1"/>
  <c r="R22" i="2" s="1"/>
  <c r="F22" i="2"/>
  <c r="E22" i="2"/>
  <c r="C22" i="2"/>
  <c r="J22" i="2" s="1"/>
  <c r="B22" i="2"/>
  <c r="A22" i="2"/>
  <c r="BA21" i="2"/>
  <c r="AZ21" i="2"/>
  <c r="AV21" i="2"/>
  <c r="AF21" i="2"/>
  <c r="AE21" i="2"/>
  <c r="AD21" i="2"/>
  <c r="Z21" i="2"/>
  <c r="AA21" i="2" s="1"/>
  <c r="Y21" i="2"/>
  <c r="X21" i="2"/>
  <c r="U21" i="2"/>
  <c r="T21" i="2"/>
  <c r="S21" i="2"/>
  <c r="M21" i="2"/>
  <c r="K21" i="2"/>
  <c r="G21" i="2"/>
  <c r="O21" i="2" s="1"/>
  <c r="Q21" i="2" s="1"/>
  <c r="R21" i="2" s="1"/>
  <c r="F21" i="2"/>
  <c r="E21" i="2"/>
  <c r="C21" i="2"/>
  <c r="J21" i="2" s="1"/>
  <c r="L21" i="2" s="1"/>
  <c r="B21" i="2"/>
  <c r="A21" i="2"/>
  <c r="BA20" i="2"/>
  <c r="AZ20" i="2"/>
  <c r="AV20" i="2"/>
  <c r="AF20" i="2"/>
  <c r="AE20" i="2"/>
  <c r="AD20" i="2"/>
  <c r="Z20" i="2"/>
  <c r="AA20" i="2" s="1"/>
  <c r="Y20" i="2"/>
  <c r="X20" i="2"/>
  <c r="T20" i="2"/>
  <c r="S20" i="2"/>
  <c r="Q20" i="2"/>
  <c r="R20" i="2" s="1"/>
  <c r="M20" i="2"/>
  <c r="K20" i="2"/>
  <c r="H20" i="2"/>
  <c r="G20" i="2"/>
  <c r="O20" i="2" s="1"/>
  <c r="P20" i="2" s="1"/>
  <c r="F20" i="2"/>
  <c r="E20" i="2"/>
  <c r="D20" i="2"/>
  <c r="C20" i="2"/>
  <c r="J20" i="2" s="1"/>
  <c r="L20" i="2" s="1"/>
  <c r="B20" i="2"/>
  <c r="A20" i="2"/>
  <c r="BA19" i="2"/>
  <c r="AZ19" i="2"/>
  <c r="AV19" i="2"/>
  <c r="AF19" i="2"/>
  <c r="AE19" i="2"/>
  <c r="AD19" i="2"/>
  <c r="Z19" i="2"/>
  <c r="AA19" i="2" s="1"/>
  <c r="Y19" i="2"/>
  <c r="X19" i="2"/>
  <c r="U19" i="2"/>
  <c r="V19" i="2" s="1"/>
  <c r="AK19" i="2" s="1"/>
  <c r="T19" i="2"/>
  <c r="S19" i="2"/>
  <c r="G19" i="2"/>
  <c r="O19" i="2" s="1"/>
  <c r="Q19" i="2" s="1"/>
  <c r="F19" i="2"/>
  <c r="E19" i="2"/>
  <c r="C19" i="2"/>
  <c r="J19" i="2" s="1"/>
  <c r="L19" i="2" s="1"/>
  <c r="M19" i="2" s="1"/>
  <c r="B19" i="2"/>
  <c r="A19" i="2"/>
  <c r="AW33" i="2"/>
  <c r="AP33" i="2"/>
  <c r="AX50" i="2"/>
  <c r="AQ49" i="2"/>
  <c r="AQ50" i="2"/>
  <c r="AX49" i="2"/>
  <c r="AX53" i="2"/>
  <c r="AW47" i="2"/>
  <c r="AP47" i="2"/>
  <c r="AQ51" i="2"/>
  <c r="AX51" i="2"/>
  <c r="AQ53" i="2"/>
  <c r="AR53" i="2" l="1"/>
  <c r="BC51" i="2"/>
  <c r="AR51" i="2"/>
  <c r="BD47" i="2"/>
  <c r="BB47" i="2"/>
  <c r="BC53" i="2"/>
  <c r="BC49" i="2"/>
  <c r="AR50" i="2"/>
  <c r="AR49" i="2"/>
  <c r="BE50" i="2"/>
  <c r="BF50" i="2"/>
  <c r="Q59" i="2"/>
  <c r="P59" i="2"/>
  <c r="AO47" i="2"/>
  <c r="AI58" i="2"/>
  <c r="R57" i="2"/>
  <c r="AL57" i="2"/>
  <c r="AS57" i="2"/>
  <c r="AN57" i="2"/>
  <c r="AK52" i="2"/>
  <c r="R56" i="2"/>
  <c r="AS56" i="2"/>
  <c r="AL56" i="2"/>
  <c r="Q55" i="2"/>
  <c r="P55" i="2"/>
  <c r="AM54" i="2"/>
  <c r="AM58" i="2"/>
  <c r="AY51" i="2"/>
  <c r="AY53" i="2"/>
  <c r="AN52" i="2"/>
  <c r="AM52" i="2"/>
  <c r="AM53" i="2"/>
  <c r="R48" i="2"/>
  <c r="AS48" i="2"/>
  <c r="AL48" i="2"/>
  <c r="AK48" i="2"/>
  <c r="AK50" i="2"/>
  <c r="AY49" i="2"/>
  <c r="BC50" i="2"/>
  <c r="C38" i="6"/>
  <c r="Q38" i="2"/>
  <c r="P38" i="2"/>
  <c r="D38" i="6" s="1"/>
  <c r="AI38" i="2"/>
  <c r="J38" i="6" s="1"/>
  <c r="I38" i="6"/>
  <c r="AK38" i="2"/>
  <c r="L38" i="6" s="1"/>
  <c r="AK36" i="2"/>
  <c r="L36" i="6" s="1"/>
  <c r="I36" i="6"/>
  <c r="AI36" i="2"/>
  <c r="J36" i="6" s="1"/>
  <c r="L36" i="2"/>
  <c r="M36" i="2" s="1"/>
  <c r="K36" i="2"/>
  <c r="Q36" i="2"/>
  <c r="P36" i="2"/>
  <c r="D36" i="6" s="1"/>
  <c r="C36" i="6"/>
  <c r="Q43" i="2"/>
  <c r="P43" i="2"/>
  <c r="Q44" i="2"/>
  <c r="P44" i="2"/>
  <c r="V42" i="2"/>
  <c r="AJ42" i="2"/>
  <c r="AI42" i="2"/>
  <c r="AI44" i="2"/>
  <c r="Q45" i="2"/>
  <c r="P45" i="2"/>
  <c r="AK45" i="2"/>
  <c r="AK43" i="2"/>
  <c r="V44" i="2"/>
  <c r="AJ44" i="2"/>
  <c r="Q42" i="2"/>
  <c r="P42" i="2"/>
  <c r="AY33" i="2"/>
  <c r="BD33" i="2"/>
  <c r="BB33" i="2"/>
  <c r="AT31" i="2"/>
  <c r="V40" i="2"/>
  <c r="AJ40" i="2"/>
  <c r="AT34" i="2"/>
  <c r="AK33" i="2"/>
  <c r="AJ32" i="2"/>
  <c r="V32" i="2"/>
  <c r="AA35" i="2"/>
  <c r="AH35" i="2"/>
  <c r="AJ34" i="2"/>
  <c r="V34" i="2"/>
  <c r="AI32" i="2"/>
  <c r="Q41" i="2"/>
  <c r="P41" i="2"/>
  <c r="Q40" i="2"/>
  <c r="P40" i="2"/>
  <c r="Q39" i="2"/>
  <c r="P39" i="2"/>
  <c r="AK41" i="2"/>
  <c r="AK39" i="2"/>
  <c r="AO33" i="2"/>
  <c r="AN31" i="2"/>
  <c r="AN32" i="2" s="1"/>
  <c r="AM32" i="2"/>
  <c r="AI41" i="2"/>
  <c r="AI40" i="2"/>
  <c r="AI39" i="2"/>
  <c r="Q37" i="2"/>
  <c r="P37" i="2"/>
  <c r="AK37" i="2"/>
  <c r="AI33" i="2"/>
  <c r="AK31" i="2"/>
  <c r="H35" i="2"/>
  <c r="O35" i="2"/>
  <c r="R34" i="2"/>
  <c r="AL34" i="2"/>
  <c r="AK35" i="2"/>
  <c r="AL31" i="2"/>
  <c r="R31" i="2"/>
  <c r="J28" i="2"/>
  <c r="O28" i="2"/>
  <c r="AH28" i="2"/>
  <c r="J29" i="2"/>
  <c r="O29" i="2"/>
  <c r="AH29" i="2"/>
  <c r="AJ28" i="2"/>
  <c r="AJ29" i="2"/>
  <c r="V28" i="2"/>
  <c r="AA28" i="2"/>
  <c r="V29" i="2"/>
  <c r="AA29" i="2"/>
  <c r="R19" i="2"/>
  <c r="AS19" i="2"/>
  <c r="P19" i="2"/>
  <c r="AJ19" i="2"/>
  <c r="AS20" i="2"/>
  <c r="AL21" i="2"/>
  <c r="AH21" i="2"/>
  <c r="AG21" i="2"/>
  <c r="AS22" i="2"/>
  <c r="J25" i="2"/>
  <c r="D25" i="2"/>
  <c r="AL25" i="2"/>
  <c r="AM25" i="2" s="1"/>
  <c r="AH25" i="2"/>
  <c r="AG25" i="2"/>
  <c r="D19" i="2"/>
  <c r="H19" i="2"/>
  <c r="AL20" i="2"/>
  <c r="AH20" i="2"/>
  <c r="AG20" i="2"/>
  <c r="K19" i="2"/>
  <c r="AL19" i="2"/>
  <c r="AH19" i="2"/>
  <c r="AG19" i="2"/>
  <c r="AN19" i="2"/>
  <c r="P21" i="2"/>
  <c r="V21" i="2"/>
  <c r="U22" i="2"/>
  <c r="AJ21" i="2"/>
  <c r="D24" i="2"/>
  <c r="AN25" i="2"/>
  <c r="U20" i="2"/>
  <c r="D21" i="2"/>
  <c r="H21" i="2"/>
  <c r="AS21" i="2"/>
  <c r="P22" i="2"/>
  <c r="P23" i="2"/>
  <c r="AN23" i="2"/>
  <c r="Q24" i="2"/>
  <c r="R24" i="2" s="1"/>
  <c r="AS24" i="2"/>
  <c r="H25" i="2"/>
  <c r="AS25" i="2"/>
  <c r="AA26" i="2"/>
  <c r="AN21" i="2"/>
  <c r="L22" i="2"/>
  <c r="M22" i="2" s="1"/>
  <c r="K22" i="2"/>
  <c r="L23" i="2"/>
  <c r="M23" i="2" s="1"/>
  <c r="K23" i="2"/>
  <c r="D22" i="2"/>
  <c r="H22" i="2"/>
  <c r="D23" i="2"/>
  <c r="H23" i="2"/>
  <c r="AS23" i="2"/>
  <c r="K24" i="2"/>
  <c r="L24" i="2"/>
  <c r="M24" i="2" s="1"/>
  <c r="AL22" i="2"/>
  <c r="AH22" i="2"/>
  <c r="AL23" i="2"/>
  <c r="AH23" i="2"/>
  <c r="AI23" i="2" s="1"/>
  <c r="Q26" i="2"/>
  <c r="R26" i="2" s="1"/>
  <c r="V26" i="2"/>
  <c r="AA27" i="2"/>
  <c r="AG22" i="2"/>
  <c r="AG23" i="2"/>
  <c r="AL24" i="2"/>
  <c r="AH24" i="2"/>
  <c r="AI24" i="2" s="1"/>
  <c r="H26" i="2"/>
  <c r="AL26" i="2"/>
  <c r="AH26" i="2"/>
  <c r="AI26" i="2" s="1"/>
  <c r="O27" i="2"/>
  <c r="H27" i="2"/>
  <c r="V27" i="2"/>
  <c r="AJ26" i="2"/>
  <c r="J27" i="2"/>
  <c r="D27" i="2"/>
  <c r="AH27" i="2"/>
  <c r="AI27" i="2" s="1"/>
  <c r="AG27" i="2"/>
  <c r="AP19" i="2"/>
  <c r="AP25" i="2"/>
  <c r="AW21" i="2"/>
  <c r="AW19" i="2"/>
  <c r="AP21" i="2"/>
  <c r="AP23" i="2"/>
  <c r="AW25" i="2"/>
  <c r="AW23" i="2"/>
  <c r="AQ33" i="2"/>
  <c r="AX33" i="2"/>
  <c r="AW31" i="2"/>
  <c r="AP31" i="2"/>
  <c r="AP32" i="2"/>
  <c r="AW32" i="2"/>
  <c r="AP57" i="2"/>
  <c r="AW52" i="2"/>
  <c r="AP52" i="2"/>
  <c r="AX47" i="2"/>
  <c r="AQ47" i="2"/>
  <c r="AW57" i="2"/>
  <c r="BD57" i="2" l="1"/>
  <c r="BB57" i="2"/>
  <c r="AR47" i="2"/>
  <c r="BC47" i="2"/>
  <c r="BD52" i="2"/>
  <c r="BB52" i="2"/>
  <c r="BE51" i="2"/>
  <c r="BF51" i="2"/>
  <c r="AT56" i="2"/>
  <c r="AT57" i="2"/>
  <c r="AM48" i="2"/>
  <c r="AN48" i="2"/>
  <c r="AM57" i="2"/>
  <c r="BE49" i="2"/>
  <c r="BF49" i="2"/>
  <c r="AT48" i="2"/>
  <c r="AO52" i="2"/>
  <c r="R55" i="2"/>
  <c r="AL55" i="2"/>
  <c r="AM55" i="2" s="1"/>
  <c r="AN55" i="2"/>
  <c r="AS55" i="2"/>
  <c r="R59" i="2"/>
  <c r="AL59" i="2"/>
  <c r="AM59" i="2" s="1"/>
  <c r="AN59" i="2"/>
  <c r="AN58" i="2" s="1"/>
  <c r="AS59" i="2"/>
  <c r="AY47" i="2"/>
  <c r="BF53" i="2"/>
  <c r="BE53" i="2"/>
  <c r="AN56" i="2"/>
  <c r="AM56" i="2"/>
  <c r="AO57" i="2"/>
  <c r="R38" i="2"/>
  <c r="AS38" i="2"/>
  <c r="AL38" i="2"/>
  <c r="R36" i="2"/>
  <c r="AS36" i="2"/>
  <c r="AL36" i="2"/>
  <c r="R45" i="2"/>
  <c r="AL45" i="2"/>
  <c r="AM45" i="2" s="1"/>
  <c r="AN45" i="2"/>
  <c r="AS45" i="2"/>
  <c r="AK42" i="2"/>
  <c r="R42" i="2"/>
  <c r="AS42" i="2"/>
  <c r="AL42" i="2"/>
  <c r="R43" i="2"/>
  <c r="AN43" i="2"/>
  <c r="AS43" i="2"/>
  <c r="AL43" i="2"/>
  <c r="AK44" i="2"/>
  <c r="R44" i="2"/>
  <c r="AL44" i="2"/>
  <c r="AS44" i="2"/>
  <c r="AY32" i="2"/>
  <c r="BD32" i="2"/>
  <c r="BB32" i="2"/>
  <c r="BD31" i="2"/>
  <c r="BB31" i="2"/>
  <c r="BC33" i="2"/>
  <c r="AR33" i="2"/>
  <c r="AO32" i="2"/>
  <c r="R39" i="2"/>
  <c r="AN39" i="2"/>
  <c r="AL39" i="2"/>
  <c r="AM39" i="2" s="1"/>
  <c r="AS39" i="2"/>
  <c r="R41" i="2"/>
  <c r="AN41" i="2"/>
  <c r="AL41" i="2"/>
  <c r="AM41" i="2" s="1"/>
  <c r="AS41" i="2"/>
  <c r="AK32" i="2"/>
  <c r="Q35" i="2"/>
  <c r="P35" i="2"/>
  <c r="AI35" i="2"/>
  <c r="AK40" i="2"/>
  <c r="BF33" i="2"/>
  <c r="BE33" i="2"/>
  <c r="AO31" i="2"/>
  <c r="R40" i="2"/>
  <c r="AL40" i="2"/>
  <c r="AS40" i="2"/>
  <c r="AM31" i="2"/>
  <c r="AM34" i="2"/>
  <c r="R37" i="2"/>
  <c r="AN37" i="2"/>
  <c r="AL37" i="2"/>
  <c r="AS37" i="2"/>
  <c r="AK34" i="2"/>
  <c r="AK29" i="2"/>
  <c r="Q29" i="2"/>
  <c r="P29" i="2"/>
  <c r="L29" i="2"/>
  <c r="M29" i="2" s="1"/>
  <c r="K29" i="2"/>
  <c r="L28" i="2"/>
  <c r="M28" i="2" s="1"/>
  <c r="K28" i="2"/>
  <c r="AK28" i="2"/>
  <c r="AI29" i="2"/>
  <c r="AI28" i="2"/>
  <c r="Q28" i="2"/>
  <c r="P28" i="2"/>
  <c r="BD23" i="2"/>
  <c r="BB23" i="2"/>
  <c r="BD25" i="2"/>
  <c r="BB25" i="2"/>
  <c r="BD19" i="2"/>
  <c r="BB19" i="2"/>
  <c r="BD21" i="2"/>
  <c r="BB21" i="2"/>
  <c r="P27" i="2"/>
  <c r="Q27" i="2"/>
  <c r="AM22" i="2"/>
  <c r="AN22" i="2"/>
  <c r="AT23" i="2"/>
  <c r="AY23" i="2" s="1"/>
  <c r="AT25" i="2"/>
  <c r="AY25" i="2" s="1"/>
  <c r="AO23" i="2"/>
  <c r="AK21" i="2"/>
  <c r="AK27" i="2"/>
  <c r="AM24" i="2"/>
  <c r="AN24" i="2"/>
  <c r="AO21" i="2"/>
  <c r="AI19" i="2"/>
  <c r="AI20" i="2"/>
  <c r="AI21" i="2"/>
  <c r="AM26" i="2"/>
  <c r="AK26" i="2"/>
  <c r="AM23" i="2"/>
  <c r="AT24" i="2"/>
  <c r="V20" i="2"/>
  <c r="AJ20" i="2"/>
  <c r="AM19" i="2"/>
  <c r="AM20" i="2"/>
  <c r="AN20" i="2"/>
  <c r="K25" i="2"/>
  <c r="L25" i="2"/>
  <c r="M25" i="2" s="1"/>
  <c r="AM21" i="2"/>
  <c r="AT19" i="2"/>
  <c r="AY19" i="2" s="1"/>
  <c r="K27" i="2"/>
  <c r="L27" i="2"/>
  <c r="M27" i="2" s="1"/>
  <c r="AI22" i="2"/>
  <c r="AS26" i="2"/>
  <c r="AT21" i="2"/>
  <c r="AO25" i="2"/>
  <c r="V22" i="2"/>
  <c r="AJ22" i="2"/>
  <c r="AO19" i="2"/>
  <c r="AI25" i="2"/>
  <c r="AT22" i="2"/>
  <c r="AT20" i="2"/>
  <c r="AX23" i="2"/>
  <c r="AX19" i="2"/>
  <c r="AQ25" i="2"/>
  <c r="AX25" i="2"/>
  <c r="AP20" i="2"/>
  <c r="AW20" i="2"/>
  <c r="AQ23" i="2"/>
  <c r="AW24" i="2"/>
  <c r="AP24" i="2"/>
  <c r="AX21" i="2"/>
  <c r="AP22" i="2"/>
  <c r="AW22" i="2"/>
  <c r="AQ21" i="2"/>
  <c r="AQ19" i="2"/>
  <c r="AP45" i="2"/>
  <c r="AW43" i="2"/>
  <c r="AW45" i="2"/>
  <c r="AP43" i="2"/>
  <c r="AP39" i="2"/>
  <c r="AP41" i="2"/>
  <c r="AQ32" i="2"/>
  <c r="AX32" i="2"/>
  <c r="AW39" i="2"/>
  <c r="AW41" i="2"/>
  <c r="AW37" i="2"/>
  <c r="AX31" i="2"/>
  <c r="AQ31" i="2"/>
  <c r="AP37" i="2"/>
  <c r="AW48" i="2"/>
  <c r="AP48" i="2"/>
  <c r="AP55" i="2"/>
  <c r="AP59" i="2"/>
  <c r="AQ52" i="2"/>
  <c r="AX52" i="2"/>
  <c r="AW59" i="2"/>
  <c r="AW55" i="2"/>
  <c r="AW56" i="2"/>
  <c r="AP56" i="2"/>
  <c r="AX57" i="2"/>
  <c r="AQ57" i="2"/>
  <c r="AW58" i="2"/>
  <c r="AP58" i="2"/>
  <c r="BD58" i="2" l="1"/>
  <c r="BB58" i="2"/>
  <c r="AR57" i="2"/>
  <c r="BC57" i="2"/>
  <c r="BD56" i="2"/>
  <c r="AY56" i="2"/>
  <c r="BB56" i="2"/>
  <c r="BD55" i="2"/>
  <c r="BB55" i="2"/>
  <c r="BD59" i="2"/>
  <c r="BB59" i="2"/>
  <c r="BC52" i="2"/>
  <c r="AR52" i="2"/>
  <c r="BD48" i="2"/>
  <c r="BB48" i="2"/>
  <c r="AO58" i="2"/>
  <c r="AY58" i="2" s="1"/>
  <c r="BF47" i="2"/>
  <c r="BE47" i="2"/>
  <c r="AY57" i="2"/>
  <c r="AO56" i="2"/>
  <c r="AT55" i="2"/>
  <c r="AT59" i="2"/>
  <c r="AO59" i="2"/>
  <c r="AO55" i="2"/>
  <c r="AN54" i="2"/>
  <c r="AO48" i="2"/>
  <c r="AY52" i="2"/>
  <c r="AN38" i="2"/>
  <c r="AM38" i="2"/>
  <c r="AT38" i="2"/>
  <c r="AN36" i="2"/>
  <c r="AM36" i="2"/>
  <c r="AT36" i="2"/>
  <c r="BD45" i="2"/>
  <c r="BB45" i="2"/>
  <c r="BD43" i="2"/>
  <c r="BB43" i="2"/>
  <c r="AO43" i="2"/>
  <c r="AT44" i="2"/>
  <c r="AM43" i="2"/>
  <c r="AN42" i="2"/>
  <c r="AM42" i="2"/>
  <c r="AT45" i="2"/>
  <c r="AN44" i="2"/>
  <c r="AM44" i="2"/>
  <c r="AT43" i="2"/>
  <c r="AT42" i="2"/>
  <c r="AO45" i="2"/>
  <c r="AR31" i="2"/>
  <c r="BC31" i="2"/>
  <c r="BD37" i="2"/>
  <c r="BB37" i="2"/>
  <c r="BD41" i="2"/>
  <c r="BB41" i="2"/>
  <c r="BD39" i="2"/>
  <c r="BB39" i="2"/>
  <c r="BC32" i="2"/>
  <c r="AR32" i="2"/>
  <c r="AO37" i="2"/>
  <c r="AY37" i="2" s="1"/>
  <c r="AY31" i="2"/>
  <c r="AT37" i="2"/>
  <c r="AT40" i="2"/>
  <c r="R35" i="2"/>
  <c r="AL35" i="2"/>
  <c r="AM35" i="2" s="1"/>
  <c r="AN35" i="2"/>
  <c r="AS35" i="2"/>
  <c r="AM37" i="2"/>
  <c r="AN40" i="2"/>
  <c r="AM40" i="2"/>
  <c r="AT41" i="2"/>
  <c r="AT39" i="2"/>
  <c r="BE32" i="2"/>
  <c r="BF32" i="2"/>
  <c r="AO41" i="2"/>
  <c r="AO39" i="2"/>
  <c r="R29" i="2"/>
  <c r="AS29" i="2"/>
  <c r="AN29" i="2"/>
  <c r="AL29" i="2"/>
  <c r="R28" i="2"/>
  <c r="AS28" i="2"/>
  <c r="AL28" i="2"/>
  <c r="AR19" i="2"/>
  <c r="AR21" i="2"/>
  <c r="AY22" i="2"/>
  <c r="BD22" i="2"/>
  <c r="BB22" i="2"/>
  <c r="BC21" i="2"/>
  <c r="BD24" i="2"/>
  <c r="BB24" i="2"/>
  <c r="AR23" i="2"/>
  <c r="BD20" i="2"/>
  <c r="BB20" i="2"/>
  <c r="BC25" i="2"/>
  <c r="AR25" i="2"/>
  <c r="BC19" i="2"/>
  <c r="BC23" i="2"/>
  <c r="BE23" i="2"/>
  <c r="BF23" i="2"/>
  <c r="BE19" i="2"/>
  <c r="BF19" i="2"/>
  <c r="BE25" i="2"/>
  <c r="BF25" i="2"/>
  <c r="AO22" i="2"/>
  <c r="AO24" i="2"/>
  <c r="AY24" i="2" s="1"/>
  <c r="AT26" i="2"/>
  <c r="AO20" i="2"/>
  <c r="R27" i="2"/>
  <c r="AN27" i="2"/>
  <c r="AS27" i="2"/>
  <c r="AL27" i="2"/>
  <c r="AM27" i="2" s="1"/>
  <c r="AY21" i="2"/>
  <c r="AK22" i="2"/>
  <c r="AK20" i="2"/>
  <c r="AP29" i="2"/>
  <c r="AW29" i="2"/>
  <c r="AW27" i="2"/>
  <c r="AX24" i="2"/>
  <c r="AQ24" i="2"/>
  <c r="AX20" i="2"/>
  <c r="AQ20" i="2"/>
  <c r="AP27" i="2"/>
  <c r="AX22" i="2"/>
  <c r="AQ22" i="2"/>
  <c r="AW38" i="2"/>
  <c r="AP38" i="2"/>
  <c r="AW36" i="2"/>
  <c r="AP36" i="2"/>
  <c r="AQ43" i="2"/>
  <c r="AW44" i="2"/>
  <c r="AP44" i="2"/>
  <c r="AQ45" i="2"/>
  <c r="AW42" i="2"/>
  <c r="AP42" i="2"/>
  <c r="AX43" i="2"/>
  <c r="AX45" i="2"/>
  <c r="AQ37" i="2"/>
  <c r="AP35" i="2"/>
  <c r="AW35" i="2"/>
  <c r="AQ41" i="2"/>
  <c r="AX37" i="2"/>
  <c r="AQ39" i="2"/>
  <c r="AW40" i="2"/>
  <c r="AP40" i="2"/>
  <c r="AX41" i="2"/>
  <c r="AX39" i="2"/>
  <c r="AX58" i="2"/>
  <c r="AQ58" i="2"/>
  <c r="AX56" i="2"/>
  <c r="AQ56" i="2"/>
  <c r="AQ55" i="2"/>
  <c r="AQ59" i="2"/>
  <c r="AX55" i="2"/>
  <c r="AW54" i="2"/>
  <c r="AP54" i="2"/>
  <c r="AX59" i="2"/>
  <c r="AX48" i="2"/>
  <c r="AQ48" i="2"/>
  <c r="AR48" i="2" l="1"/>
  <c r="BC48" i="2"/>
  <c r="BC59" i="2"/>
  <c r="BD54" i="2"/>
  <c r="BB54" i="2"/>
  <c r="BC55" i="2"/>
  <c r="AR59" i="2"/>
  <c r="AR55" i="2"/>
  <c r="AR56" i="2"/>
  <c r="BC56" i="2"/>
  <c r="AR58" i="2"/>
  <c r="BC58" i="2"/>
  <c r="BF58" i="2"/>
  <c r="BE58" i="2"/>
  <c r="BF57" i="2"/>
  <c r="BE57" i="2"/>
  <c r="BF56" i="2"/>
  <c r="BE56" i="2"/>
  <c r="AY48" i="2"/>
  <c r="AO54" i="2"/>
  <c r="BE52" i="2"/>
  <c r="BF52" i="2"/>
  <c r="AY59" i="2"/>
  <c r="AY55" i="2"/>
  <c r="M38" i="6"/>
  <c r="O38" i="6"/>
  <c r="BD38" i="2"/>
  <c r="AY38" i="2"/>
  <c r="BB38" i="2"/>
  <c r="Q38" i="6" s="1"/>
  <c r="AO38" i="2"/>
  <c r="G38" i="6"/>
  <c r="M36" i="6"/>
  <c r="BD36" i="2"/>
  <c r="AY36" i="2"/>
  <c r="O36" i="6"/>
  <c r="BB36" i="2"/>
  <c r="Q36" i="6" s="1"/>
  <c r="AO36" i="2"/>
  <c r="G36" i="6"/>
  <c r="BC45" i="2"/>
  <c r="BC43" i="2"/>
  <c r="BD42" i="2"/>
  <c r="BB42" i="2"/>
  <c r="AR45" i="2"/>
  <c r="BD44" i="2"/>
  <c r="BB44" i="2"/>
  <c r="AR43" i="2"/>
  <c r="AO42" i="2"/>
  <c r="AO44" i="2"/>
  <c r="AY43" i="2"/>
  <c r="AY45" i="2"/>
  <c r="BC39" i="2"/>
  <c r="BC41" i="2"/>
  <c r="BD40" i="2"/>
  <c r="AY40" i="2"/>
  <c r="BB40" i="2"/>
  <c r="AR39" i="2"/>
  <c r="BC37" i="2"/>
  <c r="AR41" i="2"/>
  <c r="BD35" i="2"/>
  <c r="BB35" i="2"/>
  <c r="AR37" i="2"/>
  <c r="BF37" i="2"/>
  <c r="BE37" i="2"/>
  <c r="BE31" i="2"/>
  <c r="BF31" i="2"/>
  <c r="AO40" i="2"/>
  <c r="AY39" i="2"/>
  <c r="AY41" i="2"/>
  <c r="AT35" i="2"/>
  <c r="AO35" i="2"/>
  <c r="AY35" i="2" s="1"/>
  <c r="AN34" i="2"/>
  <c r="BD29" i="2"/>
  <c r="BB29" i="2"/>
  <c r="AT28" i="2"/>
  <c r="AT29" i="2"/>
  <c r="AM29" i="2"/>
  <c r="AN28" i="2"/>
  <c r="AM28" i="2"/>
  <c r="AO29" i="2"/>
  <c r="AR22" i="2"/>
  <c r="BC22" i="2"/>
  <c r="AR20" i="2"/>
  <c r="BC20" i="2"/>
  <c r="AR24" i="2"/>
  <c r="BC24" i="2"/>
  <c r="BD27" i="2"/>
  <c r="AY27" i="2"/>
  <c r="BB27" i="2"/>
  <c r="BF24" i="2"/>
  <c r="BE24" i="2"/>
  <c r="BF21" i="2"/>
  <c r="BE21" i="2"/>
  <c r="AO27" i="2"/>
  <c r="AN26" i="2"/>
  <c r="AY20" i="2"/>
  <c r="BF22" i="2"/>
  <c r="BE22" i="2"/>
  <c r="AT27" i="2"/>
  <c r="AW28" i="2"/>
  <c r="AP28" i="2"/>
  <c r="AX29" i="2"/>
  <c r="AQ29" i="2"/>
  <c r="AQ27" i="2"/>
  <c r="AW26" i="2"/>
  <c r="AP26" i="2"/>
  <c r="AX27" i="2"/>
  <c r="AX38" i="2"/>
  <c r="AQ38" i="2"/>
  <c r="AX36" i="2"/>
  <c r="AQ36" i="2"/>
  <c r="AX44" i="2"/>
  <c r="AQ44" i="2"/>
  <c r="AX42" i="2"/>
  <c r="AQ42" i="2"/>
  <c r="AQ35" i="2"/>
  <c r="AW34" i="2"/>
  <c r="AP34" i="2"/>
  <c r="AX40" i="2"/>
  <c r="AQ40" i="2"/>
  <c r="AX35" i="2"/>
  <c r="AX54" i="2"/>
  <c r="AQ54" i="2"/>
  <c r="AR54" i="2" l="1"/>
  <c r="BC54" i="2"/>
  <c r="BF59" i="2"/>
  <c r="BE59" i="2"/>
  <c r="BF55" i="2"/>
  <c r="BE55" i="2"/>
  <c r="AY54" i="2"/>
  <c r="BE48" i="2"/>
  <c r="BF48" i="2"/>
  <c r="AR38" i="2"/>
  <c r="N38" i="6"/>
  <c r="P38" i="6"/>
  <c r="BC38" i="2"/>
  <c r="R38" i="6" s="1"/>
  <c r="BF38" i="2"/>
  <c r="BE38" i="2"/>
  <c r="H38" i="6"/>
  <c r="N36" i="6"/>
  <c r="AR36" i="2"/>
  <c r="P36" i="6"/>
  <c r="BC36" i="2"/>
  <c r="R36" i="6" s="1"/>
  <c r="BF36" i="2"/>
  <c r="BE36" i="2"/>
  <c r="H36" i="6"/>
  <c r="AR42" i="2"/>
  <c r="BC42" i="2"/>
  <c r="AR44" i="2"/>
  <c r="BC44" i="2"/>
  <c r="BF45" i="2"/>
  <c r="BE45" i="2"/>
  <c r="BF43" i="2"/>
  <c r="BE43" i="2"/>
  <c r="AY42" i="2"/>
  <c r="AY44" i="2"/>
  <c r="BC35" i="2"/>
  <c r="AR40" i="2"/>
  <c r="BC40" i="2"/>
  <c r="BD34" i="2"/>
  <c r="AY34" i="2"/>
  <c r="BB34" i="2"/>
  <c r="AR35" i="2"/>
  <c r="BF35" i="2"/>
  <c r="BE35" i="2"/>
  <c r="BF39" i="2"/>
  <c r="BE39" i="2"/>
  <c r="BF40" i="2"/>
  <c r="BE40" i="2"/>
  <c r="AO34" i="2"/>
  <c r="BF41" i="2"/>
  <c r="BE41" i="2"/>
  <c r="AR29" i="2"/>
  <c r="BC29" i="2"/>
  <c r="BD28" i="2"/>
  <c r="AY28" i="2"/>
  <c r="BB28" i="2"/>
  <c r="AO28" i="2"/>
  <c r="AY29" i="2"/>
  <c r="BC27" i="2"/>
  <c r="BD26" i="2"/>
  <c r="BB26" i="2"/>
  <c r="AR27" i="2"/>
  <c r="BF27" i="2"/>
  <c r="BE27" i="2"/>
  <c r="AO26" i="2"/>
  <c r="AY26" i="2" s="1"/>
  <c r="BF20" i="2"/>
  <c r="BE20" i="2"/>
  <c r="AX28" i="2"/>
  <c r="AQ28" i="2"/>
  <c r="AX26" i="2"/>
  <c r="AQ26" i="2"/>
  <c r="AX34" i="2"/>
  <c r="AQ34" i="2"/>
  <c r="BF54" i="2" l="1"/>
  <c r="BE54" i="2"/>
  <c r="BF44" i="2"/>
  <c r="BE44" i="2"/>
  <c r="BF42" i="2"/>
  <c r="BE42" i="2"/>
  <c r="AR34" i="2"/>
  <c r="BC34" i="2"/>
  <c r="BE34" i="2"/>
  <c r="BF34" i="2"/>
  <c r="AR28" i="2"/>
  <c r="BC28" i="2"/>
  <c r="BF29" i="2"/>
  <c r="BE29" i="2"/>
  <c r="BF28" i="2"/>
  <c r="BE28" i="2"/>
  <c r="AR26" i="2"/>
  <c r="BC26" i="2"/>
  <c r="BF26" i="2"/>
  <c r="BE26" i="2"/>
  <c r="S17" i="6" l="1"/>
  <c r="L17" i="6"/>
  <c r="K17" i="6"/>
  <c r="J17" i="6"/>
  <c r="I17" i="6"/>
  <c r="H17" i="6"/>
  <c r="G17" i="6"/>
  <c r="F17" i="6"/>
  <c r="E17" i="6"/>
  <c r="D17" i="6"/>
  <c r="C17" i="6"/>
  <c r="B17" i="6"/>
  <c r="A17" i="6"/>
  <c r="S16" i="6"/>
  <c r="L16" i="6"/>
  <c r="K16" i="6"/>
  <c r="J16" i="6"/>
  <c r="I16" i="6"/>
  <c r="H16" i="6"/>
  <c r="G16" i="6"/>
  <c r="F16" i="6"/>
  <c r="E16" i="6"/>
  <c r="D16" i="6"/>
  <c r="C16" i="6"/>
  <c r="B16" i="6"/>
  <c r="A16" i="6"/>
  <c r="S15" i="6"/>
  <c r="L15" i="6"/>
  <c r="K15" i="6"/>
  <c r="J15" i="6"/>
  <c r="I15" i="6"/>
  <c r="H15" i="6"/>
  <c r="G15" i="6"/>
  <c r="F15" i="6"/>
  <c r="E15" i="6"/>
  <c r="D15" i="6"/>
  <c r="C15" i="6"/>
  <c r="B15" i="6"/>
  <c r="A15" i="6"/>
  <c r="S14" i="6"/>
  <c r="L14" i="6"/>
  <c r="K14" i="6"/>
  <c r="J14" i="6"/>
  <c r="I14" i="6"/>
  <c r="H14" i="6"/>
  <c r="G14" i="6"/>
  <c r="F14" i="6"/>
  <c r="E14" i="6"/>
  <c r="D14" i="6"/>
  <c r="C14" i="6"/>
  <c r="B14" i="6"/>
  <c r="A14" i="6"/>
  <c r="S13" i="6"/>
  <c r="L13" i="6"/>
  <c r="K13" i="6"/>
  <c r="J13" i="6"/>
  <c r="I13" i="6"/>
  <c r="H13" i="6"/>
  <c r="G13" i="6"/>
  <c r="F13" i="6"/>
  <c r="E13" i="6"/>
  <c r="D13" i="6"/>
  <c r="C13" i="6"/>
  <c r="B13" i="6"/>
  <c r="A13" i="6"/>
  <c r="S12" i="6"/>
  <c r="L12" i="6"/>
  <c r="K12" i="6"/>
  <c r="J12" i="6"/>
  <c r="I12" i="6"/>
  <c r="H12" i="6"/>
  <c r="G12" i="6"/>
  <c r="F12" i="6"/>
  <c r="E12" i="6"/>
  <c r="D12" i="6"/>
  <c r="C12" i="6"/>
  <c r="B12" i="6"/>
  <c r="A12" i="6"/>
  <c r="BA17" i="2"/>
  <c r="AZ17" i="2"/>
  <c r="AV17" i="2"/>
  <c r="AD17" i="2"/>
  <c r="AF17" i="2" s="1"/>
  <c r="X17" i="2"/>
  <c r="Z17" i="2" s="1"/>
  <c r="S17" i="2"/>
  <c r="U17" i="2" s="1"/>
  <c r="J17" i="2"/>
  <c r="L17" i="2" s="1"/>
  <c r="M17" i="2" s="1"/>
  <c r="E17" i="2"/>
  <c r="G17" i="2" s="1"/>
  <c r="C17" i="2"/>
  <c r="D17" i="2" s="1"/>
  <c r="B17" i="2"/>
  <c r="A17" i="2"/>
  <c r="BA16" i="2"/>
  <c r="AZ16" i="2"/>
  <c r="AV16" i="2"/>
  <c r="AD16" i="2"/>
  <c r="AF16" i="2" s="1"/>
  <c r="X16" i="2"/>
  <c r="Z16" i="2" s="1"/>
  <c r="S16" i="2"/>
  <c r="J16" i="2"/>
  <c r="L16" i="2" s="1"/>
  <c r="M16" i="2" s="1"/>
  <c r="E16" i="2"/>
  <c r="G16" i="2" s="1"/>
  <c r="C16" i="2"/>
  <c r="D16" i="2" s="1"/>
  <c r="B16" i="2"/>
  <c r="A16" i="2"/>
  <c r="BA15" i="2"/>
  <c r="AZ15" i="2"/>
  <c r="AV15" i="2"/>
  <c r="AD15" i="2"/>
  <c r="AF15" i="2" s="1"/>
  <c r="X15" i="2"/>
  <c r="Z15" i="2" s="1"/>
  <c r="S15" i="2"/>
  <c r="U15" i="2" s="1"/>
  <c r="J15" i="2"/>
  <c r="L15" i="2" s="1"/>
  <c r="M15" i="2" s="1"/>
  <c r="E15" i="2"/>
  <c r="G15" i="2" s="1"/>
  <c r="C15" i="2"/>
  <c r="D15" i="2" s="1"/>
  <c r="B15" i="2"/>
  <c r="A15" i="2"/>
  <c r="BA14" i="2"/>
  <c r="AZ14" i="2"/>
  <c r="AV14" i="2"/>
  <c r="AD14" i="2"/>
  <c r="AF14" i="2" s="1"/>
  <c r="X14" i="2"/>
  <c r="Z14" i="2" s="1"/>
  <c r="S14" i="2"/>
  <c r="J14" i="2"/>
  <c r="L14" i="2" s="1"/>
  <c r="M14" i="2" s="1"/>
  <c r="E14" i="2"/>
  <c r="G14" i="2" s="1"/>
  <c r="C14" i="2"/>
  <c r="D14" i="2" s="1"/>
  <c r="B14" i="2"/>
  <c r="A14" i="2"/>
  <c r="BA13" i="2"/>
  <c r="AZ13" i="2"/>
  <c r="AV13" i="2"/>
  <c r="AD13" i="2"/>
  <c r="AF13" i="2" s="1"/>
  <c r="X13" i="2"/>
  <c r="Z13" i="2" s="1"/>
  <c r="S13" i="2"/>
  <c r="U13" i="2" s="1"/>
  <c r="J13" i="2"/>
  <c r="L13" i="2" s="1"/>
  <c r="M13" i="2" s="1"/>
  <c r="E13" i="2"/>
  <c r="G13" i="2" s="1"/>
  <c r="C13" i="2"/>
  <c r="D13" i="2" s="1"/>
  <c r="B13" i="2"/>
  <c r="A13" i="2"/>
  <c r="BA12" i="2"/>
  <c r="AZ12" i="2"/>
  <c r="AV12" i="2"/>
  <c r="AD12" i="2"/>
  <c r="AF12" i="2" s="1"/>
  <c r="X12" i="2"/>
  <c r="Z12" i="2" s="1"/>
  <c r="S12" i="2"/>
  <c r="J12" i="2"/>
  <c r="L12" i="2" s="1"/>
  <c r="M12" i="2" s="1"/>
  <c r="E12" i="2"/>
  <c r="G12" i="2" s="1"/>
  <c r="C12" i="2"/>
  <c r="D12" i="2" s="1"/>
  <c r="B12" i="2"/>
  <c r="A12" i="2"/>
  <c r="AA14" i="2" l="1"/>
  <c r="H15" i="2"/>
  <c r="O15" i="2"/>
  <c r="AG15" i="2"/>
  <c r="AH15" i="2"/>
  <c r="AI15" i="2" s="1"/>
  <c r="V17" i="2"/>
  <c r="AJ17" i="2"/>
  <c r="H14" i="2"/>
  <c r="O14" i="2"/>
  <c r="AG14" i="2"/>
  <c r="AH14" i="2"/>
  <c r="U16" i="2"/>
  <c r="AA17" i="2"/>
  <c r="V15" i="2"/>
  <c r="AJ15" i="2"/>
  <c r="AA16" i="2"/>
  <c r="H17" i="2"/>
  <c r="O17" i="2"/>
  <c r="AG17" i="2"/>
  <c r="AH17" i="2"/>
  <c r="AI17" i="2" s="1"/>
  <c r="U14" i="2"/>
  <c r="AA15" i="2"/>
  <c r="H16" i="2"/>
  <c r="O16" i="2"/>
  <c r="AG16" i="2"/>
  <c r="AH16" i="2"/>
  <c r="AI16" i="2" s="1"/>
  <c r="F14" i="2"/>
  <c r="K14" i="2"/>
  <c r="T14" i="2"/>
  <c r="Y14" i="2"/>
  <c r="AE14" i="2"/>
  <c r="F15" i="2"/>
  <c r="K15" i="2"/>
  <c r="T15" i="2"/>
  <c r="Y15" i="2"/>
  <c r="AE15" i="2"/>
  <c r="F16" i="2"/>
  <c r="K16" i="2"/>
  <c r="T16" i="2"/>
  <c r="Y16" i="2"/>
  <c r="AE16" i="2"/>
  <c r="F17" i="2"/>
  <c r="K17" i="2"/>
  <c r="T17" i="2"/>
  <c r="Y17" i="2"/>
  <c r="AE17" i="2"/>
  <c r="V13" i="2"/>
  <c r="AJ13" i="2"/>
  <c r="U12" i="2"/>
  <c r="AA13" i="2"/>
  <c r="AA12" i="2"/>
  <c r="H13" i="2"/>
  <c r="O13" i="2"/>
  <c r="AG13" i="2"/>
  <c r="AH13" i="2"/>
  <c r="H12" i="2"/>
  <c r="O12" i="2"/>
  <c r="AG12" i="2"/>
  <c r="AH12" i="2"/>
  <c r="F12" i="2"/>
  <c r="K12" i="2"/>
  <c r="T12" i="2"/>
  <c r="Y12" i="2"/>
  <c r="AE12" i="2"/>
  <c r="F13" i="2"/>
  <c r="K13" i="2"/>
  <c r="T13" i="2"/>
  <c r="Y13" i="2"/>
  <c r="AE13" i="2"/>
  <c r="Q14" i="2" l="1"/>
  <c r="P14" i="2"/>
  <c r="AI14" i="2"/>
  <c r="Q15" i="2"/>
  <c r="P15" i="2"/>
  <c r="Q17" i="2"/>
  <c r="P17" i="2"/>
  <c r="AK17" i="2"/>
  <c r="AK15" i="2"/>
  <c r="V16" i="2"/>
  <c r="AJ16" i="2"/>
  <c r="Q16" i="2"/>
  <c r="P16" i="2"/>
  <c r="V14" i="2"/>
  <c r="AJ14" i="2"/>
  <c r="Q12" i="2"/>
  <c r="P12" i="2"/>
  <c r="V12" i="2"/>
  <c r="AJ12" i="2"/>
  <c r="AI12" i="2"/>
  <c r="AI13" i="2"/>
  <c r="Q13" i="2"/>
  <c r="P13" i="2"/>
  <c r="AK13" i="2"/>
  <c r="R17" i="2" l="1"/>
  <c r="AS17" i="2"/>
  <c r="AN17" i="2"/>
  <c r="AL17" i="2"/>
  <c r="R15" i="2"/>
  <c r="AN15" i="2"/>
  <c r="AL15" i="2"/>
  <c r="AS15" i="2"/>
  <c r="R16" i="2"/>
  <c r="AL16" i="2"/>
  <c r="AS16" i="2"/>
  <c r="R14" i="2"/>
  <c r="AL14" i="2"/>
  <c r="AS14" i="2"/>
  <c r="AK14" i="2"/>
  <c r="AK16" i="2"/>
  <c r="R12" i="2"/>
  <c r="AL12" i="2"/>
  <c r="AS12" i="2"/>
  <c r="R13" i="2"/>
  <c r="AS13" i="2"/>
  <c r="AL13" i="2"/>
  <c r="AN13" i="2"/>
  <c r="AK12" i="2"/>
  <c r="AP17" i="2"/>
  <c r="AP13" i="2"/>
  <c r="AW13" i="2"/>
  <c r="AW15" i="2"/>
  <c r="AW17" i="2"/>
  <c r="AP15" i="2"/>
  <c r="M15" i="6" l="1"/>
  <c r="O17" i="6"/>
  <c r="O15" i="6"/>
  <c r="O13" i="6"/>
  <c r="M13" i="6"/>
  <c r="M17" i="6"/>
  <c r="BD17" i="2"/>
  <c r="BB17" i="2"/>
  <c r="Q17" i="6" s="1"/>
  <c r="AY15" i="2"/>
  <c r="BD15" i="2"/>
  <c r="BB15" i="2"/>
  <c r="Q15" i="6" s="1"/>
  <c r="AT14" i="2"/>
  <c r="AM17" i="2"/>
  <c r="AN16" i="2"/>
  <c r="AM16" i="2"/>
  <c r="AO15" i="2"/>
  <c r="AT17" i="2"/>
  <c r="AN14" i="2"/>
  <c r="AM14" i="2"/>
  <c r="AT15" i="2"/>
  <c r="AT16" i="2"/>
  <c r="AM15" i="2"/>
  <c r="AO17" i="2"/>
  <c r="BD13" i="2"/>
  <c r="BB13" i="2"/>
  <c r="Q13" i="6" s="1"/>
  <c r="AT13" i="2"/>
  <c r="AO13" i="2"/>
  <c r="AT12" i="2"/>
  <c r="AM13" i="2"/>
  <c r="AN12" i="2"/>
  <c r="AM12" i="2"/>
  <c r="AP16" i="2"/>
  <c r="AW14" i="2"/>
  <c r="AQ17" i="2"/>
  <c r="AW12" i="2"/>
  <c r="AP14" i="2"/>
  <c r="AX15" i="2"/>
  <c r="AP12" i="2"/>
  <c r="AW16" i="2"/>
  <c r="AQ15" i="2"/>
  <c r="AQ13" i="2"/>
  <c r="AX17" i="2"/>
  <c r="AX13" i="2"/>
  <c r="P13" i="6" l="1"/>
  <c r="P17" i="6"/>
  <c r="N13" i="6"/>
  <c r="N15" i="6"/>
  <c r="O16" i="6"/>
  <c r="M12" i="6"/>
  <c r="P15" i="6"/>
  <c r="M14" i="6"/>
  <c r="O12" i="6"/>
  <c r="N17" i="6"/>
  <c r="O14" i="6"/>
  <c r="M16" i="6"/>
  <c r="BC15" i="2"/>
  <c r="R15" i="6" s="1"/>
  <c r="AR17" i="2"/>
  <c r="BC17" i="2"/>
  <c r="R17" i="6" s="1"/>
  <c r="AR15" i="2"/>
  <c r="BD14" i="2"/>
  <c r="BB14" i="2"/>
  <c r="Q14" i="6" s="1"/>
  <c r="BD16" i="2"/>
  <c r="BB16" i="2"/>
  <c r="Q16" i="6" s="1"/>
  <c r="BF15" i="2"/>
  <c r="BE15" i="2"/>
  <c r="AY17" i="2"/>
  <c r="AO14" i="2"/>
  <c r="AO16" i="2"/>
  <c r="BD12" i="2"/>
  <c r="BB12" i="2"/>
  <c r="Q12" i="6" s="1"/>
  <c r="BC13" i="2"/>
  <c r="R13" i="6" s="1"/>
  <c r="AR13" i="2"/>
  <c r="AO12" i="2"/>
  <c r="AY13" i="2"/>
  <c r="AQ14" i="2"/>
  <c r="AQ12" i="2"/>
  <c r="AX14" i="2"/>
  <c r="AX12" i="2"/>
  <c r="AX16" i="2"/>
  <c r="AQ16" i="2"/>
  <c r="N16" i="6" l="1"/>
  <c r="P16" i="6"/>
  <c r="P12" i="6"/>
  <c r="P14" i="6"/>
  <c r="N12" i="6"/>
  <c r="N14" i="6"/>
  <c r="AR16" i="2"/>
  <c r="BC16" i="2"/>
  <c r="R16" i="6" s="1"/>
  <c r="AR14" i="2"/>
  <c r="BC14" i="2"/>
  <c r="R14" i="6" s="1"/>
  <c r="BF17" i="2"/>
  <c r="BE17" i="2"/>
  <c r="AY16" i="2"/>
  <c r="AY14" i="2"/>
  <c r="AR12" i="2"/>
  <c r="BC12" i="2"/>
  <c r="R12" i="6" s="1"/>
  <c r="BF13" i="2"/>
  <c r="BE13" i="2"/>
  <c r="AY12" i="2"/>
  <c r="BF14" i="2" l="1"/>
  <c r="BE14" i="2"/>
  <c r="BF16" i="2"/>
  <c r="BE16" i="2"/>
  <c r="BF12" i="2"/>
  <c r="BE12" i="2"/>
  <c r="S11" i="2" l="1"/>
  <c r="S10" i="2"/>
  <c r="S9" i="2"/>
  <c r="E10" i="2" l="1"/>
  <c r="F10" i="2" s="1"/>
  <c r="E11" i="2"/>
  <c r="F11" i="2" s="1"/>
  <c r="E9" i="2"/>
  <c r="F9" i="2" s="1"/>
  <c r="X11" i="2" l="1"/>
  <c r="T11" i="2" l="1"/>
  <c r="T10" i="2"/>
  <c r="T9" i="2"/>
  <c r="U11" i="2" l="1"/>
  <c r="V11" i="2" l="1"/>
  <c r="G9" i="2"/>
  <c r="O9" i="2" s="1"/>
  <c r="U9" i="2"/>
  <c r="AD9" i="2"/>
  <c r="AF9" i="2" s="1"/>
  <c r="X9" i="2"/>
  <c r="Z9" i="2" s="1"/>
  <c r="AD11" i="2"/>
  <c r="AF11" i="2" s="1"/>
  <c r="X10" i="2"/>
  <c r="Z10" i="2" s="1"/>
  <c r="AD10" i="2"/>
  <c r="Z11" i="2"/>
  <c r="A11" i="2"/>
  <c r="B11" i="2"/>
  <c r="C11" i="2"/>
  <c r="D11" i="2" s="1"/>
  <c r="AV11" i="2"/>
  <c r="AZ11" i="2"/>
  <c r="BA11" i="2"/>
  <c r="C9" i="2"/>
  <c r="J9" i="2" s="1"/>
  <c r="S11" i="6"/>
  <c r="B11" i="6"/>
  <c r="A11" i="6"/>
  <c r="S10" i="6"/>
  <c r="G10" i="2"/>
  <c r="AV10" i="2"/>
  <c r="B10" i="6"/>
  <c r="A10" i="6"/>
  <c r="S9" i="6"/>
  <c r="AV9" i="2"/>
  <c r="B9" i="6"/>
  <c r="A9" i="6"/>
  <c r="C10" i="2"/>
  <c r="J10" i="2" s="1"/>
  <c r="K10" i="2" s="1"/>
  <c r="BA10" i="2"/>
  <c r="AZ10" i="2"/>
  <c r="B10" i="2"/>
  <c r="A10" i="2"/>
  <c r="BA9" i="2"/>
  <c r="AZ9" i="2"/>
  <c r="B9" i="2"/>
  <c r="A9" i="2"/>
  <c r="H9" i="2"/>
  <c r="AF10" i="2" l="1"/>
  <c r="AH10" i="2" s="1"/>
  <c r="C9" i="6"/>
  <c r="P9" i="2"/>
  <c r="Q9" i="2"/>
  <c r="R9" i="2" s="1"/>
  <c r="AG9" i="2"/>
  <c r="U10" i="2"/>
  <c r="V10" i="2" s="1"/>
  <c r="V9" i="2"/>
  <c r="AE10" i="2"/>
  <c r="D10" i="2"/>
  <c r="D9" i="2"/>
  <c r="Y10" i="2"/>
  <c r="G11" i="2"/>
  <c r="J11" i="2"/>
  <c r="K11" i="2" s="1"/>
  <c r="E9" i="6"/>
  <c r="Y9" i="2"/>
  <c r="L10" i="2"/>
  <c r="M10" i="2" s="1"/>
  <c r="L11" i="2"/>
  <c r="M11" i="2" s="1"/>
  <c r="AE11" i="2"/>
  <c r="Y11" i="2"/>
  <c r="AH11" i="2"/>
  <c r="AG11" i="2"/>
  <c r="AA11" i="2"/>
  <c r="E11" i="6"/>
  <c r="H10" i="2"/>
  <c r="O10" i="2"/>
  <c r="P10" i="2" s="1"/>
  <c r="AA10" i="2"/>
  <c r="E10" i="6"/>
  <c r="L9" i="2"/>
  <c r="M9" i="2" s="1"/>
  <c r="K9" i="2"/>
  <c r="AJ9" i="2"/>
  <c r="K9" i="6" s="1"/>
  <c r="AA9" i="2"/>
  <c r="AH9" i="2"/>
  <c r="AE9" i="2"/>
  <c r="AL9" i="2" l="1"/>
  <c r="AG10" i="2"/>
  <c r="AI10" i="2" s="1"/>
  <c r="J10" i="6" s="1"/>
  <c r="AS9" i="2"/>
  <c r="AN9" i="2"/>
  <c r="AO9" i="2" s="1"/>
  <c r="AM9" i="2"/>
  <c r="H11" i="2"/>
  <c r="O11" i="2"/>
  <c r="F10" i="6"/>
  <c r="F9" i="6"/>
  <c r="F11" i="6"/>
  <c r="AI11" i="2"/>
  <c r="J11" i="6" s="1"/>
  <c r="I11" i="6"/>
  <c r="I10" i="6"/>
  <c r="Q10" i="2"/>
  <c r="R10" i="2" s="1"/>
  <c r="C10" i="6"/>
  <c r="I9" i="6"/>
  <c r="AI9" i="2"/>
  <c r="J9" i="6" s="1"/>
  <c r="D9" i="6"/>
  <c r="AT9" i="2"/>
  <c r="AJ10" i="2"/>
  <c r="K10" i="6" s="1"/>
  <c r="AJ11" i="2"/>
  <c r="K11" i="6" s="1"/>
  <c r="AK9" i="2"/>
  <c r="L9" i="6" s="1"/>
  <c r="AX9" i="2"/>
  <c r="AP9" i="2"/>
  <c r="AW9" i="2"/>
  <c r="AQ9" i="2"/>
  <c r="BD9" i="2" l="1"/>
  <c r="BB9" i="2"/>
  <c r="Q9" i="6" s="1"/>
  <c r="O9" i="6"/>
  <c r="M9" i="6"/>
  <c r="G9" i="6"/>
  <c r="Q11" i="2"/>
  <c r="R11" i="2" s="1"/>
  <c r="P11" i="2"/>
  <c r="AR9" i="2"/>
  <c r="N9" i="6"/>
  <c r="H9" i="6"/>
  <c r="C11" i="6"/>
  <c r="AS10" i="2"/>
  <c r="AL10" i="2"/>
  <c r="D10" i="6"/>
  <c r="P9" i="6"/>
  <c r="BC9" i="2"/>
  <c r="AK11" i="2"/>
  <c r="L11" i="6" s="1"/>
  <c r="AK10" i="2"/>
  <c r="L10" i="6" s="1"/>
  <c r="AY9" i="2"/>
  <c r="AN11" i="2" l="1"/>
  <c r="AL11" i="2"/>
  <c r="AS11" i="2"/>
  <c r="D11" i="6"/>
  <c r="AT10" i="2"/>
  <c r="AM10" i="2"/>
  <c r="BE9" i="2"/>
  <c r="BF9" i="2"/>
  <c r="R9" i="6"/>
  <c r="AW11" i="2"/>
  <c r="AP11" i="2"/>
  <c r="AM11" i="2" l="1"/>
  <c r="M11" i="6"/>
  <c r="O11" i="6"/>
  <c r="BD11" i="2"/>
  <c r="BB11" i="2"/>
  <c r="AO11" i="2"/>
  <c r="G11" i="6"/>
  <c r="AT11" i="2"/>
  <c r="AN10" i="2"/>
  <c r="G10" i="6" s="1"/>
  <c r="AW10" i="2"/>
  <c r="AP10" i="2"/>
  <c r="AQ11" i="2"/>
  <c r="AX11" i="2"/>
  <c r="AY11" i="2" l="1"/>
  <c r="BE11" i="2" s="1"/>
  <c r="BD10" i="2"/>
  <c r="O10" i="6"/>
  <c r="BB10" i="2"/>
  <c r="Q10" i="6" s="1"/>
  <c r="M10" i="6"/>
  <c r="P11" i="6"/>
  <c r="BC11" i="2"/>
  <c r="AR11" i="2"/>
  <c r="N11" i="6"/>
  <c r="Q11" i="6"/>
  <c r="AO10" i="2"/>
  <c r="H10" i="6" s="1"/>
  <c r="H11" i="6"/>
  <c r="AX10" i="2"/>
  <c r="AQ10" i="2"/>
  <c r="BF11" i="2" l="1"/>
  <c r="AY10" i="2"/>
  <c r="BF10" i="2" s="1"/>
  <c r="P10" i="6"/>
  <c r="BC10" i="2"/>
  <c r="AR10" i="2"/>
  <c r="N10" i="6"/>
  <c r="R11" i="6"/>
  <c r="BE10" i="2" l="1"/>
  <c r="R10" i="6"/>
</calcChain>
</file>

<file path=xl/sharedStrings.xml><?xml version="1.0" encoding="utf-8"?>
<sst xmlns="http://schemas.openxmlformats.org/spreadsheetml/2006/main" count="1998" uniqueCount="675">
  <si>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</si>
  <si>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</si>
  <si>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</si>
  <si>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</si>
  <si>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</si>
  <si>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</si>
  <si>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</si>
  <si>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</si>
  <si>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</si>
  <si>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</si>
  <si>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</si>
  <si>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</si>
  <si>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</si>
  <si>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</si>
  <si>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</si>
  <si>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</si>
  <si>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</si>
  <si>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</si>
  <si>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</si>
  <si>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</si>
  <si>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</si>
  <si>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</si>
  <si>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</si>
  <si>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</si>
  <si>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</si>
  <si>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</si>
  <si>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</si>
  <si>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</si>
  <si>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</si>
  <si>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</si>
  <si>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</si>
  <si>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</si>
  <si>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</si>
  <si>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</si>
  <si>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</si>
  <si>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</si>
  <si>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</si>
  <si>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</si>
  <si>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</si>
  <si>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</si>
  <si>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</si>
  <si>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</si>
  <si>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</si>
  <si>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</si>
  <si>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</si>
  <si>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</si>
  <si>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</si>
  <si>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</si>
  <si>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</si>
  <si>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</si>
  <si>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</si>
  <si>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</si>
  <si>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</si>
  <si>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</si>
  <si>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</si>
  <si>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</si>
  <si>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</si>
  <si>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</si>
  <si>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</t>
    </r>
  </si>
  <si>
    <t xml:space="preserve">  (ka)</t>
  </si>
  <si>
    <t>230Th232Th</t>
  </si>
  <si>
    <t>(Akt. Ver.)</t>
  </si>
  <si>
    <t>Akt. Ver.</t>
  </si>
  <si>
    <t>Fehler 2σ (ka)</t>
  </si>
  <si>
    <t>Taylor 1. Ord.</t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</si>
  <si>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</si>
  <si>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t>(Akt. Ver.) initial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</si>
  <si>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(initial)</t>
    </r>
  </si>
  <si>
    <t>Ch. Bl. 230</t>
  </si>
  <si>
    <t>Sp. Bl. 230</t>
  </si>
  <si>
    <t>comment</t>
  </si>
  <si>
    <t>Lab.Nr.</t>
  </si>
  <si>
    <t>Alter(unkorr.)</t>
  </si>
  <si>
    <t xml:space="preserve">   (ug/g)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</si>
  <si>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</si>
  <si>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</si>
  <si>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</si>
  <si>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</si>
  <si>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</si>
  <si>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</si>
  <si>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</si>
  <si>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</si>
  <si>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</si>
  <si>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</si>
  <si>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 xml:space="preserve">   Alter(korr.)</t>
  </si>
  <si>
    <t>(Akt.Ver.)</t>
  </si>
  <si>
    <t>(abso.)</t>
  </si>
  <si>
    <t xml:space="preserve">     (ka)</t>
  </si>
  <si>
    <t>Hu1-13</t>
  </si>
  <si>
    <t>TRI-13</t>
  </si>
  <si>
    <t>Date</t>
  </si>
  <si>
    <t xml:space="preserve">Fehler 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</si>
  <si>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korr</t>
    </r>
  </si>
  <si>
    <t>abs</t>
  </si>
  <si>
    <t>TriSp13</t>
  </si>
  <si>
    <t>235U/238U</t>
  </si>
  <si>
    <t>Decay constants(1/y)</t>
  </si>
  <si>
    <t>Th230:</t>
  </si>
  <si>
    <t>U234:</t>
  </si>
  <si>
    <t>007Y10073.exp</t>
  </si>
  <si>
    <t>010Y10506.exp</t>
  </si>
  <si>
    <t>013Y10073.exp</t>
  </si>
  <si>
    <t>016Y10494.exp</t>
  </si>
  <si>
    <t>019Y10073.exp</t>
  </si>
  <si>
    <t>022Y10495.exp</t>
  </si>
  <si>
    <t>025Y10073.exp</t>
  </si>
  <si>
    <t>028Y10498.exp</t>
  </si>
  <si>
    <t>MeBo24-T03-La-03</t>
  </si>
  <si>
    <t>Carbonate</t>
  </si>
  <si>
    <t>MeBo24-T03-La-08</t>
  </si>
  <si>
    <t>MeBo24-T03-La-17</t>
  </si>
  <si>
    <t>MeBo24-T07-La-08</t>
  </si>
  <si>
    <t>010Y10507.exp</t>
  </si>
  <si>
    <t>016Y10505.exp</t>
  </si>
  <si>
    <t>022Y10508.exp</t>
  </si>
  <si>
    <t>028Y10509.exp</t>
  </si>
  <si>
    <t>031Y10073.exp</t>
  </si>
  <si>
    <t>034Y10504.exp</t>
  </si>
  <si>
    <t>MeBo24-T05-Lb-11</t>
  </si>
  <si>
    <t>MeBo24-T07-La-06</t>
  </si>
  <si>
    <t>MeBo24-T07-La-07</t>
  </si>
  <si>
    <t>MeBo24-T07-La-09</t>
  </si>
  <si>
    <t>MeBo24-T07-La-10</t>
  </si>
  <si>
    <t>MeBo24-T07-La-12</t>
  </si>
  <si>
    <t>MeBo24-T03-La-13</t>
  </si>
  <si>
    <t>MeBo24-T03-La-16</t>
  </si>
  <si>
    <t>MeBo24-T05-La-09</t>
  </si>
  <si>
    <t>MeBo24-T05-La-10</t>
  </si>
  <si>
    <t>MeBo24-T05-La-16</t>
  </si>
  <si>
    <t>MeBo24-T05-Lb-05</t>
  </si>
  <si>
    <t>007Y10368.exp</t>
  </si>
  <si>
    <t>010Y10496.exp</t>
  </si>
  <si>
    <t>013Y10368.exp</t>
  </si>
  <si>
    <t>016Y10497.exp</t>
  </si>
  <si>
    <t>019Y10368.exp</t>
  </si>
  <si>
    <t>022Y10501.exp</t>
  </si>
  <si>
    <t>025Y10368.exp</t>
  </si>
  <si>
    <t>028Y10499.exp</t>
  </si>
  <si>
    <t>031Y10368.exp</t>
  </si>
  <si>
    <t>034Y10500.exp</t>
  </si>
  <si>
    <t>037Y10368.exp</t>
  </si>
  <si>
    <t>040Y10503.exp</t>
  </si>
  <si>
    <t>043Y10368.exp</t>
  </si>
  <si>
    <t>046Y10502.exp</t>
  </si>
  <si>
    <t>GeoB23131-1 E.c.</t>
  </si>
  <si>
    <t>Coral</t>
  </si>
  <si>
    <t>GeoB23437-1 M.o.?</t>
  </si>
  <si>
    <t>GeoB23105-2 E.c.</t>
  </si>
  <si>
    <t>GeoB23130-1-1 E.c.</t>
  </si>
  <si>
    <t>GeoB23130-1-2 E.c.</t>
  </si>
  <si>
    <t>GeoB23109-1 M.o.</t>
  </si>
  <si>
    <t>007c10368.exp</t>
  </si>
  <si>
    <t>010c10510.exp</t>
  </si>
  <si>
    <t>013c10368.exp</t>
  </si>
  <si>
    <t>016c10511.exp</t>
  </si>
  <si>
    <t>019c10368.exp</t>
  </si>
  <si>
    <t>022c10512.exp</t>
  </si>
  <si>
    <t>025c10368.exp</t>
  </si>
  <si>
    <t>028c10513.exp</t>
  </si>
  <si>
    <t>031c10368.exp</t>
  </si>
  <si>
    <t>034c10514.exp</t>
  </si>
  <si>
    <t>037c10368.exp</t>
  </si>
  <si>
    <t>040c10515.exp</t>
  </si>
  <si>
    <t>010c10526.exp</t>
  </si>
  <si>
    <t>016c10527.exp</t>
  </si>
  <si>
    <t>022c10528.exp</t>
  </si>
  <si>
    <t>028c10529.exp</t>
  </si>
  <si>
    <t>034c10530.exp</t>
  </si>
  <si>
    <t>040c10531.exp</t>
  </si>
  <si>
    <t>043c10368.exp</t>
  </si>
  <si>
    <t>GeoB20928-1 8-15 cm</t>
  </si>
  <si>
    <t>GeoB20928-1 44-47 cm</t>
  </si>
  <si>
    <t>GeoB20928-1 114-124 cm</t>
  </si>
  <si>
    <t>GeoB20928-1 139-148 cm</t>
  </si>
  <si>
    <t>GeoB20928-1 238-246 cm</t>
  </si>
  <si>
    <t>GeoB20928-1 381-384 cm</t>
  </si>
  <si>
    <t>GeoB20928-1 429-431 cm</t>
  </si>
  <si>
    <t>GeoB20928-1 546-549 cm</t>
  </si>
  <si>
    <t>GeoB20928-1 612-615 cm</t>
  </si>
  <si>
    <t>010c10532.exp</t>
  </si>
  <si>
    <t>016c10533.exp</t>
  </si>
  <si>
    <t>022c10534.exp</t>
  </si>
  <si>
    <t>007m10368.exp</t>
  </si>
  <si>
    <t>010m10547.exp</t>
  </si>
  <si>
    <t>013m10368.exp</t>
  </si>
  <si>
    <t>016m10548.exp</t>
  </si>
  <si>
    <t>019m10368.exp</t>
  </si>
  <si>
    <t>022m10549.exp</t>
  </si>
  <si>
    <t>025m10368.exp</t>
  </si>
  <si>
    <t>028m10550.exp</t>
  </si>
  <si>
    <t>031m10368.exp</t>
  </si>
  <si>
    <t>034m10551.exp</t>
  </si>
  <si>
    <t>037m10368.exp</t>
  </si>
  <si>
    <t>040m10552.exp</t>
  </si>
  <si>
    <t>043m10368.exp</t>
  </si>
  <si>
    <t>GeoB20928-1 686-689 cm</t>
  </si>
  <si>
    <t>GeoB22729-1 7-9 cm</t>
  </si>
  <si>
    <t>GeoB22729-1 46-48 cm</t>
  </si>
  <si>
    <t>GeoB22729-1 86-91 cm</t>
  </si>
  <si>
    <t>GeoB22729-1 130-132 cm</t>
  </si>
  <si>
    <t>GeoB22729-1 169-173 cm</t>
  </si>
  <si>
    <t>GeoB22744-1 13-14 cm</t>
  </si>
  <si>
    <t>GeoB22744-1 89-91 cm</t>
  </si>
  <si>
    <t>GeoB20908-2 1-4 cm</t>
  </si>
  <si>
    <t>GeoB20908-2 105-115 cm</t>
  </si>
  <si>
    <t>GeoB20908-2 222-229 cm</t>
  </si>
  <si>
    <t>GeoB20908-2 329-334 cm</t>
  </si>
  <si>
    <t>GeoB20908-2 443-448 cm</t>
  </si>
  <si>
    <t>010m10553.exp</t>
  </si>
  <si>
    <t>016m10554.exp</t>
  </si>
  <si>
    <t>022m10542.exp</t>
  </si>
  <si>
    <t>028m10543.exp</t>
  </si>
  <si>
    <t>034m10544.exp</t>
  </si>
  <si>
    <t>040m10545.exp</t>
  </si>
  <si>
    <t>046m10546.exp</t>
  </si>
  <si>
    <t>049m10368.exp</t>
  </si>
  <si>
    <t>016m10563.exp</t>
  </si>
  <si>
    <t>022m10564.exp</t>
  </si>
  <si>
    <t>028m10565.exp</t>
  </si>
  <si>
    <t>034m10566.exp</t>
  </si>
  <si>
    <t>040m10567.exp</t>
  </si>
  <si>
    <t>046m10568.exp</t>
  </si>
  <si>
    <t>052m10569.exp</t>
  </si>
  <si>
    <t>GeoB22744-1 188 cm</t>
  </si>
  <si>
    <t>GeoB22744-1 224-226 cm</t>
  </si>
  <si>
    <t>GeoB22744-1 258-259 cm</t>
  </si>
  <si>
    <t>GeoB22744-1 302-305 cm</t>
  </si>
  <si>
    <t>GeoB22744-1 320-322 cm</t>
  </si>
  <si>
    <t>GeoB22744-1 378-380 cm</t>
  </si>
  <si>
    <t>GeoB22744-1 409-412 cm</t>
  </si>
  <si>
    <t>GeoB22744-1 448-452 cm</t>
  </si>
  <si>
    <t>007j10368.exp</t>
  </si>
  <si>
    <t>010j10570.exp</t>
  </si>
  <si>
    <t>013j10368.exp</t>
  </si>
  <si>
    <t>016j10556.exp</t>
  </si>
  <si>
    <t>019j10368.exp</t>
  </si>
  <si>
    <t>022j10557.exp</t>
  </si>
  <si>
    <t>025j10368.exp</t>
  </si>
  <si>
    <t>028j10558.exp</t>
  </si>
  <si>
    <t>031j10368.exp</t>
  </si>
  <si>
    <t>034j10559.exp</t>
  </si>
  <si>
    <t>037j10368.exp</t>
  </si>
  <si>
    <t>040j10560.exp</t>
  </si>
  <si>
    <t>043j10368.exp</t>
  </si>
  <si>
    <t>046j10561.exp</t>
  </si>
  <si>
    <t>049j10368.exp</t>
  </si>
  <si>
    <t>052j10562.exp</t>
  </si>
  <si>
    <t>M80/3-A10-SRNet (dead)</t>
  </si>
  <si>
    <t>M80/3-B1-SRNet (subrez.)</t>
  </si>
  <si>
    <t>M80/3-A1-15DR-l</t>
  </si>
  <si>
    <t>M80/3-A3-04DR-l</t>
  </si>
  <si>
    <t>M80/3-A6-86DR-r</t>
  </si>
  <si>
    <t>M80/3-A8-98DR-r</t>
  </si>
  <si>
    <t>M80/3-A9-16DR-l</t>
  </si>
  <si>
    <t>MeBo24 To1-La-07</t>
  </si>
  <si>
    <t>MeBo24 To1-La-11</t>
  </si>
  <si>
    <t>MeBo24 To1-La-12</t>
  </si>
  <si>
    <t>MeBo24 To1-La-13</t>
  </si>
  <si>
    <t>MeBo24 To4-La-11</t>
  </si>
  <si>
    <t>MeBo24 To4-La-12</t>
  </si>
  <si>
    <t>MeBo24 To4-La-17</t>
  </si>
  <si>
    <t>MeBo24 To4-La-18</t>
  </si>
  <si>
    <t>MeBo24 To6-Lc-03</t>
  </si>
  <si>
    <t>MeBo24 To6-Lc-04</t>
  </si>
  <si>
    <t>MeBo24 To6-Lc-05</t>
  </si>
  <si>
    <t>MeBo24 To6-Lc-06</t>
  </si>
  <si>
    <t>MeBo24 To6-Lc-07</t>
  </si>
  <si>
    <t>MeBo24 To6-Lc-08</t>
  </si>
  <si>
    <t>MeBo24 To6-Lc-09</t>
  </si>
  <si>
    <t>MeBo24 To6-Lc-10</t>
  </si>
  <si>
    <t>007y10368.exp</t>
  </si>
  <si>
    <t>010y10572.exp</t>
  </si>
  <si>
    <t>013y10368.exp</t>
  </si>
  <si>
    <t>016y10573.exp</t>
  </si>
  <si>
    <t>019y10368.exp</t>
  </si>
  <si>
    <t>022y10574.exp</t>
  </si>
  <si>
    <t>025y10368.exp</t>
  </si>
  <si>
    <t>028y10575.exp</t>
  </si>
  <si>
    <t>031y10368.exp</t>
  </si>
  <si>
    <t>034y10576.exp</t>
  </si>
  <si>
    <t>037y10368.exp</t>
  </si>
  <si>
    <t>040y10577.exp</t>
  </si>
  <si>
    <t>043y10368.exp</t>
  </si>
  <si>
    <t>046y10578.exp</t>
  </si>
  <si>
    <t>049y10368.exp</t>
  </si>
  <si>
    <t>052y10579.exp</t>
  </si>
  <si>
    <t>055y10368.exp</t>
  </si>
  <si>
    <t>010y10580.exp</t>
  </si>
  <si>
    <t>016y10581.exp</t>
  </si>
  <si>
    <t>022y10582.exp</t>
  </si>
  <si>
    <t>028y10587.exp</t>
  </si>
  <si>
    <t>034y10583.exp</t>
  </si>
  <si>
    <t>040y10584.exp</t>
  </si>
  <si>
    <t>046y10585.exp</t>
  </si>
  <si>
    <t>052y10586.exp</t>
  </si>
  <si>
    <t>016m10571.exp</t>
  </si>
  <si>
    <t>022m10589.exp</t>
  </si>
  <si>
    <t>028m10590.exp</t>
  </si>
  <si>
    <t>034m10591.exp</t>
  </si>
  <si>
    <t>040m10592.exp</t>
  </si>
  <si>
    <t>GeoB22744-1 497 cm</t>
  </si>
  <si>
    <t>GeoB20912-1 11-13 cm</t>
  </si>
  <si>
    <t>GeoB20912-1 83-84 cm</t>
  </si>
  <si>
    <t>GeoB20912-1 107-108 cm</t>
  </si>
  <si>
    <t>GeoB20912-1 131-134 cm</t>
  </si>
  <si>
    <t>010m10593.exp</t>
  </si>
  <si>
    <t>016m10594.exp</t>
  </si>
  <si>
    <t>022m10595.exp</t>
  </si>
  <si>
    <t>028m10596.exp</t>
  </si>
  <si>
    <t>GeoB20912-1 147-149 cm</t>
  </si>
  <si>
    <t>GeoB20912-1 220-223 cm</t>
  </si>
  <si>
    <t>GeoB20912-1 287-289 cm</t>
  </si>
  <si>
    <t>GeoB20912-1 373-376 cm</t>
  </si>
  <si>
    <t>GeoB20912-1 417-422 cm</t>
  </si>
  <si>
    <t>GeoB20912-1 447-454 cm</t>
  </si>
  <si>
    <t>GeoB22715-2 5 cm</t>
  </si>
  <si>
    <t>GeoB22715-2 96-98 cm</t>
  </si>
  <si>
    <t>010m10597.exp</t>
  </si>
  <si>
    <t>016m10598.exp</t>
  </si>
  <si>
    <t>022m10599.exp</t>
  </si>
  <si>
    <t>028m10600.exp</t>
  </si>
  <si>
    <t>GeoB20928-1,435-440</t>
  </si>
  <si>
    <t>Koralle</t>
  </si>
  <si>
    <t>GeoB20928-1,446-449</t>
  </si>
  <si>
    <t>GeoB20928-1,454-456</t>
  </si>
  <si>
    <t>GeoB20928-1,474-476</t>
  </si>
  <si>
    <t>GeoB20928-1,494-496</t>
  </si>
  <si>
    <t>GeoB20928-1,524-527</t>
  </si>
  <si>
    <t>GeoB20928-1,536-539</t>
  </si>
  <si>
    <t>GeoB20928-1,585-589</t>
  </si>
  <si>
    <t>010m10604.exp</t>
  </si>
  <si>
    <t>016m10605.exp</t>
  </si>
  <si>
    <t>022m10606.exp</t>
  </si>
  <si>
    <t>028m10607.exp</t>
  </si>
  <si>
    <t>010m10608.exp</t>
  </si>
  <si>
    <t>016m10609.exp</t>
  </si>
  <si>
    <t>022m10610.exp</t>
  </si>
  <si>
    <t>028m10611.exp</t>
  </si>
  <si>
    <t>010m10613.exp</t>
  </si>
  <si>
    <t>016m10614.exp</t>
  </si>
  <si>
    <t>022m10615.exp</t>
  </si>
  <si>
    <t>028m10616.exp</t>
  </si>
  <si>
    <t>GeoB20928-1,464-466</t>
  </si>
  <si>
    <t>GeoB20928-1,484-487</t>
  </si>
  <si>
    <t>GeoB20928-1,504-505</t>
  </si>
  <si>
    <t>GeoB20928-1,557-560</t>
  </si>
  <si>
    <t>GeoB20928-1,566-568</t>
  </si>
  <si>
    <t>GeoB20928-1,578-580</t>
  </si>
  <si>
    <t>GeoB20928-1,597-600</t>
  </si>
  <si>
    <t>GeoB20928-1,514-516</t>
  </si>
  <si>
    <t>010c10617.exp</t>
  </si>
  <si>
    <t>016c10618.exp</t>
  </si>
  <si>
    <t>022c10619.exp</t>
  </si>
  <si>
    <t>028c10620.exp</t>
  </si>
  <si>
    <t>034c10603.exp</t>
  </si>
  <si>
    <t>POS241 362 DS Fauna 2</t>
  </si>
  <si>
    <t>GeoB22715-2 164-165 cm</t>
  </si>
  <si>
    <t>GeoB22715-2 217-218 cm</t>
  </si>
  <si>
    <t>GeoB22715-2 284 cm</t>
  </si>
  <si>
    <t>GeoB22715-2 B: 300-302 cm</t>
  </si>
  <si>
    <t>GeoB22715-2 A: 350 cm</t>
  </si>
  <si>
    <t>GeoB22715-2 405-407 cm</t>
  </si>
  <si>
    <t>GeoB22715-2 448 cm</t>
  </si>
  <si>
    <t>GeoB22715-2 493 cm</t>
  </si>
  <si>
    <t>GeoB22715-2 542 cm</t>
  </si>
  <si>
    <t>M 80/3-A2-15DR-r</t>
  </si>
  <si>
    <t>M 80/3-A4-04DR-r</t>
  </si>
  <si>
    <t>M 80/3-A5-86DR-l</t>
  </si>
  <si>
    <t>M 80/3-A7-98DR-l</t>
  </si>
  <si>
    <t>010m10621.exp</t>
  </si>
  <si>
    <t>016m10622.exp</t>
  </si>
  <si>
    <t>022m10623.exp</t>
  </si>
  <si>
    <t>028m10624.exp</t>
  </si>
  <si>
    <t>034m10625.exp</t>
  </si>
  <si>
    <t>040m10626.exp</t>
  </si>
  <si>
    <t>010m10627.exp</t>
  </si>
  <si>
    <t>016m10628.exp</t>
  </si>
  <si>
    <t>022m10629.exp</t>
  </si>
  <si>
    <t>028m10630.exp</t>
  </si>
  <si>
    <t>010j10631.exp</t>
  </si>
  <si>
    <t>016j10632.exp</t>
  </si>
  <si>
    <t>022j10633.exp</t>
  </si>
  <si>
    <t>010j10644.exp</t>
  </si>
  <si>
    <t>016j10648.exp</t>
  </si>
  <si>
    <t>022j10645.exp</t>
  </si>
  <si>
    <t>028j10646.exp</t>
  </si>
  <si>
    <t>034j10647.exp</t>
  </si>
  <si>
    <t>1.1 cumulated</t>
  </si>
  <si>
    <t>5.1.2 top</t>
  </si>
  <si>
    <t>5.1.2 bottom</t>
  </si>
  <si>
    <t>5.2.2 top</t>
  </si>
  <si>
    <t>5.2.2 bottom</t>
  </si>
  <si>
    <t>Balanide</t>
  </si>
  <si>
    <t>Paragorgia Test</t>
  </si>
  <si>
    <t>Calcit coral</t>
  </si>
  <si>
    <t>007J10368.exp</t>
  </si>
  <si>
    <t>010J10670.exp</t>
  </si>
  <si>
    <t>013J10368.exp</t>
  </si>
  <si>
    <t>010m10658.exp</t>
  </si>
  <si>
    <t>016m10659.exp</t>
  </si>
  <si>
    <t>022m10660.exp</t>
  </si>
  <si>
    <t>028m10661.exp</t>
  </si>
  <si>
    <t>034m10662.exp</t>
  </si>
  <si>
    <t>GeoB20928-1, 1-3</t>
  </si>
  <si>
    <t xml:space="preserve"> coral</t>
  </si>
  <si>
    <t>GeoB20928-1, 13-16</t>
  </si>
  <si>
    <t>GeoB20928-1, 28-36</t>
  </si>
  <si>
    <t>GeoB20928-1, 87-93</t>
  </si>
  <si>
    <t>GeoB20928-1, 129-132</t>
  </si>
  <si>
    <t>GeoB20928-1, 275-280</t>
  </si>
  <si>
    <t>GeoB20928-1, 333-338</t>
  </si>
  <si>
    <t>GeoB20928-1, 362-365</t>
  </si>
  <si>
    <t>GeoB20928-1, 371-375</t>
  </si>
  <si>
    <t>GeoB20928-1, 413-415</t>
  </si>
  <si>
    <t>010m10663.exp</t>
  </si>
  <si>
    <t>016m10664.exp</t>
  </si>
  <si>
    <t>022m10665.exp</t>
  </si>
  <si>
    <t>028m10666.exp</t>
  </si>
  <si>
    <t>034m10667.exp</t>
  </si>
  <si>
    <t>010m10686.exp</t>
  </si>
  <si>
    <t>016m10687.exp</t>
  </si>
  <si>
    <t>022m10688.exp</t>
  </si>
  <si>
    <t>028m10689.exp</t>
  </si>
  <si>
    <t>034m10690.exp</t>
  </si>
  <si>
    <t>L.p. 60N/48W</t>
  </si>
  <si>
    <t>GeoB20928-1_57-59</t>
  </si>
  <si>
    <t>GeoB20928-1_64-69</t>
  </si>
  <si>
    <t>GeoB20928-1_79-81</t>
  </si>
  <si>
    <t>GeoB20928-1_98-100</t>
  </si>
  <si>
    <t>GeoB20928-1_106-108</t>
  </si>
  <si>
    <t>GeoB20928-1_158-160</t>
  </si>
  <si>
    <t>GeoB20928-1_178-187</t>
  </si>
  <si>
    <t>GeoB20928-1_192-196</t>
  </si>
  <si>
    <t>GeoB20928-1_203-210</t>
  </si>
  <si>
    <t>GeoB20928-1_215-217</t>
  </si>
  <si>
    <t>GeoB20928-1_223-230</t>
  </si>
  <si>
    <t>GeoB20928-1_233-236</t>
  </si>
  <si>
    <t>GeoB20928-1_251-256</t>
  </si>
  <si>
    <t>GeoB20928-1_265-268</t>
  </si>
  <si>
    <t>GeoB20928-1_289-291</t>
  </si>
  <si>
    <t>010m10691.exp</t>
  </si>
  <si>
    <t>016m10692.exp</t>
  </si>
  <si>
    <t>022m10693.exp</t>
  </si>
  <si>
    <t>028m10694.exp</t>
  </si>
  <si>
    <t>034m10695.exp</t>
  </si>
  <si>
    <t>010m10696.exp</t>
  </si>
  <si>
    <t>016m10697.exp</t>
  </si>
  <si>
    <t>022m10698.exp</t>
  </si>
  <si>
    <t>028m10699.exp</t>
  </si>
  <si>
    <t>034m10700.exp</t>
  </si>
  <si>
    <t>040m10701.exp</t>
  </si>
  <si>
    <t>GeoB20928-1_300-302</t>
  </si>
  <si>
    <t>GeoB20928-1_312-315</t>
  </si>
  <si>
    <t>GeoB20928-1_323-329</t>
  </si>
  <si>
    <t>GeoB20928-1_344-346</t>
  </si>
  <si>
    <t>GeoB20928-1_425-427</t>
  </si>
  <si>
    <t>010m10718.exp</t>
  </si>
  <si>
    <t>016m10719.exp</t>
  </si>
  <si>
    <t>022m10720.exp</t>
  </si>
  <si>
    <t>028m10721.exp</t>
  </si>
  <si>
    <t>034m10722.exp</t>
  </si>
  <si>
    <t>GeoB20928-1_618-620 cm</t>
  </si>
  <si>
    <t>GeoB20928-1_635-640 cm</t>
  </si>
  <si>
    <t>GeoB20928-1_646-650 cm</t>
  </si>
  <si>
    <t>GeoB20928-1_655-657 cm</t>
  </si>
  <si>
    <t>GeoB20928-1_666-670 cm</t>
  </si>
  <si>
    <t>GeoB20928-1_678-680 cm</t>
  </si>
  <si>
    <t>GeoB20928-1_696-698 cm</t>
  </si>
  <si>
    <t>010m10723.exp</t>
  </si>
  <si>
    <t>016m10724.exp</t>
  </si>
  <si>
    <t>022m10725.exp</t>
  </si>
  <si>
    <t>028m10726.exp</t>
  </si>
  <si>
    <t>034m10727.exp</t>
  </si>
  <si>
    <t>040m10728.exp</t>
  </si>
  <si>
    <t>046m10729.exp</t>
  </si>
  <si>
    <t>007B10368.exp</t>
  </si>
  <si>
    <t>010B10670.exp</t>
  </si>
  <si>
    <t>GeoB20908-2-10-13</t>
  </si>
  <si>
    <t>GeoB20908-2-23-27</t>
  </si>
  <si>
    <t>GeoB20908-2-33-37</t>
  </si>
  <si>
    <t>010m10730.exp</t>
  </si>
  <si>
    <t>016m10731.exp</t>
  </si>
  <si>
    <t>022m10732.exp</t>
  </si>
  <si>
    <t>028m10734.exp</t>
  </si>
  <si>
    <t>034m10735.exp</t>
  </si>
  <si>
    <t>040m10736.exp</t>
  </si>
  <si>
    <t>046m10737.exp</t>
  </si>
  <si>
    <t>GeoB20908-2-42-45</t>
  </si>
  <si>
    <t>GeoB20908-2-56-58</t>
  </si>
  <si>
    <t>GeoB20908-2-64-69</t>
  </si>
  <si>
    <t>GeoB20908-2-74-77</t>
  </si>
  <si>
    <t>GeoB20908-2-80-82 cm</t>
  </si>
  <si>
    <t>GeoB20908-2-91-95 cm</t>
  </si>
  <si>
    <t>GeoB20908-2-123-129 cm</t>
  </si>
  <si>
    <t>GeoB20908-2-135-138 cm</t>
  </si>
  <si>
    <t>GeoB20908-2-146-150 cm</t>
  </si>
  <si>
    <t>GeoB20908-2-158-160 cm</t>
  </si>
  <si>
    <t>GeoB20908-2-161-164 cm</t>
  </si>
  <si>
    <t>010m10738.exp</t>
  </si>
  <si>
    <t>016m10739.exp</t>
  </si>
  <si>
    <t>022m10740.exp</t>
  </si>
  <si>
    <t>028m10741.exp</t>
  </si>
  <si>
    <t>010m10742.exp</t>
  </si>
  <si>
    <t>016m10743.exp</t>
  </si>
  <si>
    <t>022m10744.exp</t>
  </si>
  <si>
    <t>007p10368.exp</t>
  </si>
  <si>
    <t>010p10772.exp</t>
  </si>
  <si>
    <t>013p10368.exp</t>
  </si>
  <si>
    <t>016p10773.exp</t>
  </si>
  <si>
    <t>019p10368.exp</t>
  </si>
  <si>
    <t>VO1</t>
  </si>
  <si>
    <t>Riff Koralle</t>
  </si>
  <si>
    <t>VO3</t>
  </si>
  <si>
    <t>PA1</t>
  </si>
  <si>
    <t>PA2</t>
  </si>
  <si>
    <t>PA3</t>
  </si>
  <si>
    <t>PA5</t>
  </si>
  <si>
    <t>PA6</t>
  </si>
  <si>
    <t>PA7</t>
  </si>
  <si>
    <t>PA10</t>
  </si>
  <si>
    <t>PA11</t>
  </si>
  <si>
    <t>PA13</t>
  </si>
  <si>
    <t>PA16</t>
  </si>
  <si>
    <t>PA18</t>
  </si>
  <si>
    <t>010p10774.exp</t>
  </si>
  <si>
    <t>016p10775.exp</t>
  </si>
  <si>
    <t>022p10776.exp</t>
  </si>
  <si>
    <t>025p10368.exp</t>
  </si>
  <si>
    <t>028p10777.exp</t>
  </si>
  <si>
    <t>031p10368.exp</t>
  </si>
  <si>
    <t>034p10778.exp</t>
  </si>
  <si>
    <t>037p10368.exp</t>
  </si>
  <si>
    <t>040p10779.exp</t>
  </si>
  <si>
    <t>043p10368.exp</t>
  </si>
  <si>
    <t>046p10780.exp</t>
  </si>
  <si>
    <t>049p10368.exp</t>
  </si>
  <si>
    <t>052p10781.exp</t>
  </si>
  <si>
    <t>055p10368.exp</t>
  </si>
  <si>
    <t>010p10782.exp</t>
  </si>
  <si>
    <t>016p10783.exp</t>
  </si>
  <si>
    <t>022p10784.exp</t>
  </si>
  <si>
    <t>028p10733.exp</t>
  </si>
  <si>
    <t>034p10746.exp</t>
  </si>
  <si>
    <t>GeoB20908-2-172-175</t>
  </si>
  <si>
    <t>GeoB20908-2-39-42 cm</t>
  </si>
  <si>
    <t>010m10747.exp</t>
  </si>
  <si>
    <t>016m10748.exp</t>
  </si>
  <si>
    <t>022m10749.exp</t>
  </si>
  <si>
    <t>028m10750.exp</t>
  </si>
  <si>
    <t>034m10751.exp</t>
  </si>
  <si>
    <t>040m10752.exp</t>
  </si>
  <si>
    <t>GeoB20908-2-183-186</t>
  </si>
  <si>
    <t>GeoB20908-2-194-196</t>
  </si>
  <si>
    <t>GeoB20908-2-206-210</t>
  </si>
  <si>
    <t>GeoB20908-2-214-219</t>
  </si>
  <si>
    <t>GeoB20908-2-230-232</t>
  </si>
  <si>
    <t>GeoB20908-2-241-246</t>
  </si>
  <si>
    <t>007m10815.exp</t>
  </si>
  <si>
    <t>010m10753.exp</t>
  </si>
  <si>
    <t>013m10815.exp</t>
  </si>
  <si>
    <t>016m10754.exp</t>
  </si>
  <si>
    <t>019m10815.exp</t>
  </si>
  <si>
    <t>022m10755.exp</t>
  </si>
  <si>
    <t>025m10815.exp</t>
  </si>
  <si>
    <t>028m10756.exp</t>
  </si>
  <si>
    <t>031m10815.exp</t>
  </si>
  <si>
    <t>034m10757.exp</t>
  </si>
  <si>
    <t>037m10815.exp</t>
  </si>
  <si>
    <t>040m10758.exp</t>
  </si>
  <si>
    <t>043m10815.exp</t>
  </si>
  <si>
    <t>046m10759.exp</t>
  </si>
  <si>
    <t>049m10815.exp</t>
  </si>
  <si>
    <t>052m10760.exp</t>
  </si>
  <si>
    <t>GeoB20908-2-253-260</t>
  </si>
  <si>
    <t>GeoB20908-2-268-277</t>
  </si>
  <si>
    <t>GeoB20908-2-279-282</t>
  </si>
  <si>
    <t>GeoB20908-2-288-295</t>
  </si>
  <si>
    <t>GeoB20908-2-305-310</t>
  </si>
  <si>
    <t>GeoB20908-2-317-321</t>
  </si>
  <si>
    <t>GeoB20908-2-339-343</t>
  </si>
  <si>
    <t>GeoB20908-2-351-354</t>
  </si>
  <si>
    <t>007c10815.exp</t>
  </si>
  <si>
    <t>010c10798.exp</t>
  </si>
  <si>
    <t>013c10815.exp</t>
  </si>
  <si>
    <t>016c10799.exp</t>
  </si>
  <si>
    <t>019c10815.exp</t>
  </si>
  <si>
    <t>022c10800.exp</t>
  </si>
  <si>
    <t>025c10815.exp</t>
  </si>
  <si>
    <t>028c10801.exp</t>
  </si>
  <si>
    <t>031c10815.exp</t>
  </si>
  <si>
    <t>034c10802.exp</t>
  </si>
  <si>
    <t>037c10815.exp</t>
  </si>
  <si>
    <t>040c10803.exp</t>
  </si>
  <si>
    <t>043c10815.exp</t>
  </si>
  <si>
    <t>046c10804.exp</t>
  </si>
  <si>
    <t>GeoB13728 - 2 - 14-17 cm</t>
  </si>
  <si>
    <t>GeoB13728 - 2 - 27-30 cm</t>
  </si>
  <si>
    <t>GeoB13728 - 2 - 60-64 cm</t>
  </si>
  <si>
    <t>GeoB13728 - 2 - 97-99cm</t>
  </si>
  <si>
    <t>GeoB13728 - 2 - 215-218 cm</t>
  </si>
  <si>
    <t>GeoB13728 - 2 - 241-243 cm</t>
  </si>
  <si>
    <t>GeoB13728 - 2 - 283-287 cm</t>
  </si>
  <si>
    <t>010c10805.exp</t>
  </si>
  <si>
    <t>016c10806.exp</t>
  </si>
  <si>
    <t>022c10807.exp</t>
  </si>
  <si>
    <t>028c10761.exp</t>
  </si>
  <si>
    <t>034c10786.exp</t>
  </si>
  <si>
    <t>040c10787.exp</t>
  </si>
  <si>
    <t>GeoB13728 - 2 - 312-315 cm</t>
  </si>
  <si>
    <t>GeoB13728 - 2 - 324-327 cm</t>
  </si>
  <si>
    <t>GeoB13728 - 2 - 353-355 cm</t>
  </si>
  <si>
    <t>GeoB20908 - 2 - 363-367 cm</t>
  </si>
  <si>
    <t>GeoB20908 - 2 - 384-386 cm</t>
  </si>
  <si>
    <t>GeoB20908 - 2 - 396-400 cm</t>
  </si>
  <si>
    <t>GeoB20908 - 2 - 412-416 cm</t>
  </si>
  <si>
    <t>GeoB20908 - 2 - 425-427 cm</t>
  </si>
  <si>
    <t>GeoB20908 - 2 - 432-436 cm</t>
  </si>
  <si>
    <t>010m10788.exp</t>
  </si>
  <si>
    <t>016m10789.exp</t>
  </si>
  <si>
    <t>022m10790.exp</t>
  </si>
  <si>
    <t>010c10830.exp</t>
  </si>
  <si>
    <t>016c10831.exp</t>
  </si>
  <si>
    <t>022c10832.exp</t>
  </si>
  <si>
    <t>028c10833.exp</t>
  </si>
  <si>
    <t>034c10834.exp</t>
  </si>
  <si>
    <t>040c10835.exp</t>
  </si>
  <si>
    <t>ICECTD-17 PL500-5 A3 S1_T</t>
  </si>
  <si>
    <t>ICECTD-17 PL500-5 A3 S1_B</t>
  </si>
  <si>
    <t>ICECTD-17 PL500-5 A3 S2_T</t>
  </si>
  <si>
    <t>ICECTD-17 PL500-5 A3 S2_B</t>
  </si>
  <si>
    <t>ICECTD-17 PL500-5 A3 S3_T</t>
  </si>
  <si>
    <t>Top</t>
  </si>
  <si>
    <t>Bottom</t>
  </si>
  <si>
    <t>ICECTD-17 PL500-5 A3 S3_B</t>
  </si>
  <si>
    <t>ICECTD-17 PL500-5 A3 S4_T</t>
  </si>
  <si>
    <t>ICECTD-17 PL500-5 A3 S4_B</t>
  </si>
  <si>
    <t>ICECTD-17 PL500-5 A3 S5_T</t>
  </si>
  <si>
    <t>ICECTD-17 PL500-5 A3 S5_B</t>
  </si>
  <si>
    <t>010c10836.exp</t>
  </si>
  <si>
    <t>016c10837.exp</t>
  </si>
  <si>
    <t>022c10838.exp</t>
  </si>
  <si>
    <t>028c10839.exp</t>
  </si>
  <si>
    <t>010c10837w.exp</t>
  </si>
  <si>
    <t>016c10839w.exp</t>
  </si>
  <si>
    <t>022c10840.exp</t>
  </si>
  <si>
    <t>028c10841.exp</t>
  </si>
  <si>
    <t>10837w</t>
  </si>
  <si>
    <t>ICECTD-17 PL500-5 A3 SIVB</t>
  </si>
  <si>
    <t>10839w</t>
  </si>
  <si>
    <t>ICECTD-17 PL500-5 A3 SVB</t>
  </si>
  <si>
    <t>ICECTD-17 PL500-5 A4 TA</t>
  </si>
  <si>
    <t>ICECTD-17 PL500-5 A4 MA</t>
  </si>
  <si>
    <t>ICECTD-17 PL500-5 A4 BA</t>
  </si>
  <si>
    <t>ICECTD-17 PL500-5 A4 TB</t>
  </si>
  <si>
    <t>ICECTD-17 PL500-5 A4 MB</t>
  </si>
  <si>
    <t>ICECTD-17 PL500-5 A4 BB</t>
  </si>
  <si>
    <t>ICECTD-17 PL500-5 A4 C</t>
  </si>
  <si>
    <t>10786b</t>
  </si>
  <si>
    <t>Middle</t>
  </si>
  <si>
    <t>010c10842.exp</t>
  </si>
  <si>
    <t>016c10843.exp</t>
  </si>
  <si>
    <t>022c10844.exp</t>
  </si>
  <si>
    <t>028c10845.exp</t>
  </si>
  <si>
    <t>034c10846.exp</t>
  </si>
  <si>
    <t>040c10786b.exp</t>
  </si>
  <si>
    <t>010m10867.exp</t>
  </si>
  <si>
    <t>016m10868.exp</t>
  </si>
  <si>
    <t>022m10869.exp</t>
  </si>
  <si>
    <t>028m10870.exp</t>
  </si>
  <si>
    <t>034m10871.exp</t>
  </si>
  <si>
    <t>GeoB13729-1 _20-21</t>
  </si>
  <si>
    <t>GeoB13729-1_73-75</t>
  </si>
  <si>
    <t>GeoB13729-1_90-92</t>
  </si>
  <si>
    <t>GeoB13729-1_158-160</t>
  </si>
  <si>
    <t>GeoB13729-1_23-232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</si>
</sst>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0.0000000000000000000000000"/>
    <numFmt numFmtId="174" formatCode="0.000000000000000000000000"/>
    <numFmt numFmtId="175" formatCode="_-* #,##0.00\ [$€]_-;\-* #,##0.00\ [$€]_-;_-* &quot;-&quot;??\ [$€]_-;_-@_-"/>
    <numFmt numFmtId="176" formatCode="#,##0.0\ _D_M"/>
    <numFmt numFmtId="177" formatCode="0.0000E+00"/>
  </numFmts>
  <fonts count="12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b/>
      <sz val="11"/>
      <name val="Symbol"/>
      <family val="1"/>
      <charset val="2"/>
    </font>
    <font>
      <sz val="8"/>
      <name val="Arial"/>
      <family val="2"/>
    </font>
    <font>
      <b/>
      <vertAlign val="superscript"/>
      <sz val="11"/>
      <name val="Symbol"/>
      <family val="1"/>
      <charset val="2"/>
    </font>
    <font>
      <sz val="10"/>
      <name val="Arial"/>
      <family val="2"/>
    </font>
    <font>
      <sz val="11"/>
      <color indexed="11"/>
      <name val="Arial"/>
      <family val="2"/>
    </font>
    <font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2">
    <xf numFmtId="0" fontId="0" fillId="0" borderId="0"/>
    <xf numFmtId="175" fontId="1" fillId="0" borderId="0" applyFont="0" applyFill="0" applyBorder="0" applyAlignment="0" applyProtection="0"/>
  </cellStyleXfs>
  <cellXfs count="184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0" xfId="0" applyNumberFormat="1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164" fontId="2" fillId="0" borderId="0" xfId="0" applyNumberFormat="1" applyFont="1" applyAlignment="1">
      <alignment horizontal="center"/>
    </xf>
    <xf numFmtId="164" fontId="3" fillId="0" borderId="2" xfId="0" applyNumberFormat="1" applyFont="1" applyBorder="1" applyAlignment="1" applyProtection="1">
      <alignment horizontal="center"/>
    </xf>
    <xf numFmtId="169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9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 applyProtection="1">
      <alignment horizontal="center"/>
    </xf>
    <xf numFmtId="169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2" borderId="2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166" fontId="3" fillId="2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Border="1" applyAlignment="1" applyProtection="1">
      <alignment horizontal="center" vertical="center"/>
    </xf>
    <xf numFmtId="170" fontId="2" fillId="0" borderId="0" xfId="0" applyNumberFormat="1" applyFont="1" applyBorder="1" applyAlignment="1" applyProtection="1">
      <alignment horizontal="center"/>
    </xf>
    <xf numFmtId="170" fontId="2" fillId="0" borderId="0" xfId="0" applyNumberFormat="1" applyFont="1" applyBorder="1" applyAlignment="1">
      <alignment horizontal="center"/>
    </xf>
    <xf numFmtId="171" fontId="2" fillId="0" borderId="0" xfId="0" applyNumberFormat="1" applyFont="1" applyBorder="1" applyAlignment="1" applyProtection="1">
      <alignment horizontal="center"/>
    </xf>
    <xf numFmtId="171" fontId="2" fillId="0" borderId="0" xfId="0" applyNumberFormat="1" applyFont="1" applyBorder="1" applyAlignment="1">
      <alignment horizontal="center"/>
    </xf>
    <xf numFmtId="166" fontId="3" fillId="2" borderId="3" xfId="0" applyNumberFormat="1" applyFont="1" applyFill="1" applyBorder="1" applyAlignment="1" applyProtection="1">
      <alignment horizontal="center"/>
    </xf>
    <xf numFmtId="2" fontId="3" fillId="3" borderId="2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 applyProtection="1">
      <alignment horizontal="center"/>
    </xf>
    <xf numFmtId="0" fontId="3" fillId="4" borderId="3" xfId="0" applyFont="1" applyFill="1" applyBorder="1" applyAlignment="1" applyProtection="1">
      <alignment horizont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170" fontId="3" fillId="6" borderId="2" xfId="0" applyNumberFormat="1" applyFont="1" applyFill="1" applyBorder="1" applyAlignment="1" applyProtection="1">
      <alignment horizontal="center"/>
    </xf>
    <xf numFmtId="0" fontId="3" fillId="6" borderId="2" xfId="0" applyFont="1" applyFill="1" applyBorder="1" applyAlignment="1" applyProtection="1">
      <alignment horizontal="center"/>
    </xf>
    <xf numFmtId="0" fontId="3" fillId="7" borderId="2" xfId="0" applyFont="1" applyFill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9" fontId="3" fillId="0" borderId="2" xfId="0" applyNumberFormat="1" applyFont="1" applyBorder="1" applyAlignment="1" applyProtection="1">
      <alignment horizontal="center" vertical="center"/>
    </xf>
    <xf numFmtId="0" fontId="3" fillId="0" borderId="2" xfId="0" applyFont="1" applyBorder="1" applyAlignment="1">
      <alignment horizontal="center" vertical="center"/>
    </xf>
    <xf numFmtId="164" fontId="3" fillId="0" borderId="2" xfId="0" applyNumberFormat="1" applyFont="1" applyBorder="1" applyAlignment="1" applyProtection="1">
      <alignment horizontal="center" vertical="center"/>
    </xf>
    <xf numFmtId="0" fontId="3" fillId="0" borderId="4" xfId="0" applyFont="1" applyBorder="1" applyAlignment="1">
      <alignment horizontal="center" vertical="center"/>
    </xf>
    <xf numFmtId="169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8" fontId="2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8" borderId="2" xfId="0" applyFont="1" applyFill="1" applyBorder="1" applyAlignment="1" applyProtection="1">
      <alignment horizontal="center"/>
    </xf>
    <xf numFmtId="0" fontId="3" fillId="9" borderId="2" xfId="0" applyFont="1" applyFill="1" applyBorder="1" applyAlignment="1" applyProtection="1">
      <alignment horizontal="center"/>
    </xf>
    <xf numFmtId="166" fontId="3" fillId="8" borderId="2" xfId="0" applyNumberFormat="1" applyFont="1" applyFill="1" applyBorder="1" applyAlignment="1">
      <alignment horizontal="center"/>
    </xf>
    <xf numFmtId="0" fontId="3" fillId="7" borderId="2" xfId="0" applyFont="1" applyFill="1" applyBorder="1" applyAlignment="1" applyProtection="1">
      <alignment vertical="center"/>
    </xf>
    <xf numFmtId="0" fontId="3" fillId="0" borderId="0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9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170" fontId="2" fillId="0" borderId="0" xfId="0" applyNumberFormat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170" fontId="2" fillId="0" borderId="0" xfId="0" applyNumberFormat="1" applyFont="1" applyFill="1" applyBorder="1" applyAlignment="1">
      <alignment horizontal="center"/>
    </xf>
    <xf numFmtId="171" fontId="2" fillId="0" borderId="0" xfId="0" applyNumberFormat="1" applyFont="1" applyFill="1" applyBorder="1" applyAlignment="1" applyProtection="1">
      <alignment horizontal="center"/>
    </xf>
    <xf numFmtId="171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</xf>
    <xf numFmtId="1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9" fontId="2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168" fontId="3" fillId="0" borderId="2" xfId="0" applyNumberFormat="1" applyFont="1" applyBorder="1" applyAlignment="1" applyProtection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168" fontId="3" fillId="0" borderId="6" xfId="0" applyNumberFormat="1" applyFont="1" applyBorder="1" applyAlignment="1" applyProtection="1">
      <alignment horizontal="center"/>
    </xf>
    <xf numFmtId="0" fontId="3" fillId="0" borderId="7" xfId="0" applyFont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9" fillId="0" borderId="0" xfId="0" applyFont="1" applyBorder="1" applyAlignment="1">
      <alignment horizont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67" fontId="9" fillId="0" borderId="0" xfId="0" applyNumberFormat="1" applyFont="1" applyBorder="1" applyAlignment="1">
      <alignment horizontal="center"/>
    </xf>
    <xf numFmtId="172" fontId="9" fillId="0" borderId="0" xfId="0" applyNumberFormat="1" applyFont="1" applyBorder="1" applyAlignment="1">
      <alignment horizontal="center"/>
    </xf>
    <xf numFmtId="169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76" fontId="2" fillId="0" borderId="0" xfId="0" applyNumberFormat="1" applyFont="1" applyAlignment="1"/>
    <xf numFmtId="0" fontId="2" fillId="0" borderId="0" xfId="0" applyFont="1" applyFill="1" applyBorder="1"/>
    <xf numFmtId="0" fontId="2" fillId="0" borderId="8" xfId="0" applyNumberFormat="1" applyFont="1" applyFill="1" applyBorder="1" applyAlignment="1">
      <alignment horizontal="left"/>
    </xf>
    <xf numFmtId="169" fontId="3" fillId="0" borderId="9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68" fontId="2" fillId="0" borderId="0" xfId="0" applyNumberFormat="1" applyFont="1" applyAlignment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166" fontId="3" fillId="0" borderId="6" xfId="0" applyNumberFormat="1" applyFont="1" applyFill="1" applyBorder="1" applyAlignment="1" applyProtection="1">
      <alignment horizontal="center"/>
    </xf>
    <xf numFmtId="172" fontId="9" fillId="0" borderId="0" xfId="0" applyNumberFormat="1" applyFont="1" applyFill="1" applyBorder="1" applyAlignment="1">
      <alignment horizontal="center"/>
    </xf>
    <xf numFmtId="2" fontId="3" fillId="0" borderId="2" xfId="0" applyNumberFormat="1" applyFont="1" applyBorder="1" applyAlignment="1" applyProtection="1">
      <alignment horizontal="center"/>
    </xf>
    <xf numFmtId="2" fontId="3" fillId="0" borderId="6" xfId="0" applyNumberFormat="1" applyFont="1" applyBorder="1" applyAlignment="1" applyProtection="1">
      <alignment horizontal="center"/>
    </xf>
    <xf numFmtId="168" fontId="2" fillId="0" borderId="0" xfId="0" applyNumberFormat="1" applyFont="1" applyFill="1" applyAlignment="1">
      <alignment horizontal="center"/>
    </xf>
    <xf numFmtId="166" fontId="2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center"/>
    </xf>
    <xf numFmtId="0" fontId="3" fillId="0" borderId="10" xfId="0" applyFont="1" applyBorder="1" applyAlignment="1" applyProtection="1">
      <alignment horizontal="center"/>
    </xf>
    <xf numFmtId="166" fontId="3" fillId="0" borderId="11" xfId="0" applyNumberFormat="1" applyFont="1" applyBorder="1" applyAlignment="1" applyProtection="1">
      <alignment horizontal="center"/>
    </xf>
    <xf numFmtId="166" fontId="3" fillId="0" borderId="2" xfId="0" applyNumberFormat="1" applyFont="1" applyBorder="1" applyAlignment="1" applyProtection="1">
      <alignment horizontal="center"/>
    </xf>
    <xf numFmtId="167" fontId="3" fillId="0" borderId="2" xfId="0" applyNumberFormat="1" applyFont="1" applyBorder="1" applyAlignment="1" applyProtection="1">
      <alignment horizontal="center"/>
    </xf>
    <xf numFmtId="2" fontId="6" fillId="0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Fill="1" applyBorder="1" applyAlignment="1" applyProtection="1">
      <alignment horizontal="center"/>
    </xf>
    <xf numFmtId="0" fontId="3" fillId="0" borderId="11" xfId="0" applyFont="1" applyBorder="1" applyAlignment="1">
      <alignment horizontal="center"/>
    </xf>
    <xf numFmtId="169" fontId="2" fillId="0" borderId="6" xfId="0" applyNumberFormat="1" applyFont="1" applyBorder="1" applyAlignment="1">
      <alignment horizontal="center"/>
    </xf>
    <xf numFmtId="169" fontId="3" fillId="0" borderId="6" xfId="0" applyNumberFormat="1" applyFont="1" applyFill="1" applyBorder="1" applyAlignment="1">
      <alignment horizontal="center" vertical="top"/>
    </xf>
    <xf numFmtId="166" fontId="3" fillId="0" borderId="6" xfId="0" applyNumberFormat="1" applyFont="1" applyBorder="1" applyAlignment="1" applyProtection="1">
      <alignment horizontal="center"/>
    </xf>
    <xf numFmtId="167" fontId="3" fillId="0" borderId="6" xfId="0" applyNumberFormat="1" applyFont="1" applyBorder="1" applyAlignment="1" applyProtection="1">
      <alignment horizontal="center"/>
    </xf>
    <xf numFmtId="2" fontId="3" fillId="0" borderId="6" xfId="0" applyNumberFormat="1" applyFont="1" applyFill="1" applyBorder="1" applyAlignment="1" applyProtection="1">
      <alignment horizontal="center"/>
    </xf>
    <xf numFmtId="2" fontId="0" fillId="0" borderId="0" xfId="0" applyNumberFormat="1"/>
    <xf numFmtId="2" fontId="10" fillId="0" borderId="12" xfId="0" applyNumberFormat="1" applyFont="1" applyFill="1" applyBorder="1" applyAlignment="1">
      <alignment horizontal="center" vertical="top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7" fontId="3" fillId="0" borderId="5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7" fontId="3" fillId="0" borderId="7" xfId="0" applyNumberFormat="1" applyFont="1" applyBorder="1" applyAlignment="1">
      <alignment horizontal="center"/>
    </xf>
    <xf numFmtId="167" fontId="3" fillId="0" borderId="6" xfId="0" applyNumberFormat="1" applyFont="1" applyBorder="1" applyAlignment="1">
      <alignment horizontal="center"/>
    </xf>
    <xf numFmtId="167" fontId="2" fillId="0" borderId="0" xfId="0" applyNumberFormat="1" applyFont="1" applyFill="1" applyAlignment="1">
      <alignment horizontal="center"/>
    </xf>
    <xf numFmtId="166" fontId="3" fillId="0" borderId="2" xfId="0" applyNumberFormat="1" applyFont="1" applyBorder="1" applyAlignment="1" applyProtection="1">
      <alignment horizontal="center" vertical="center"/>
    </xf>
    <xf numFmtId="166" fontId="3" fillId="0" borderId="2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4" fontId="2" fillId="0" borderId="0" xfId="0" applyNumberFormat="1" applyFont="1" applyFill="1" applyAlignment="1">
      <alignment horizontal="center"/>
    </xf>
    <xf numFmtId="0" fontId="11" fillId="0" borderId="0" xfId="0" applyFont="1" applyFill="1" applyBorder="1" applyAlignment="1">
      <alignment horizontal="center"/>
    </xf>
    <xf numFmtId="164" fontId="11" fillId="0" borderId="0" xfId="0" applyNumberFormat="1" applyFont="1" applyFill="1" applyBorder="1" applyAlignment="1">
      <alignment horizontal="center"/>
    </xf>
    <xf numFmtId="168" fontId="3" fillId="0" borderId="2" xfId="0" applyNumberFormat="1" applyFont="1" applyBorder="1" applyAlignment="1" applyProtection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167" fontId="3" fillId="0" borderId="2" xfId="0" applyNumberFormat="1" applyFont="1" applyBorder="1" applyAlignment="1" applyProtection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2" fillId="11" borderId="0" xfId="0" applyFont="1" applyFill="1" applyBorder="1" applyAlignment="1">
      <alignment horizontal="center"/>
    </xf>
    <xf numFmtId="169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>
      <alignment horizontal="center"/>
    </xf>
    <xf numFmtId="164" fontId="2" fillId="11" borderId="0" xfId="0" applyNumberFormat="1" applyFont="1" applyFill="1" applyBorder="1" applyAlignment="1">
      <alignment horizontal="center"/>
    </xf>
    <xf numFmtId="170" fontId="2" fillId="11" borderId="0" xfId="0" applyNumberFormat="1" applyFont="1" applyFill="1" applyBorder="1" applyAlignment="1" applyProtection="1">
      <alignment horizontal="center"/>
    </xf>
    <xf numFmtId="0" fontId="2" fillId="11" borderId="0" xfId="0" applyFont="1" applyFill="1" applyBorder="1" applyAlignment="1" applyProtection="1">
      <alignment horizontal="center"/>
    </xf>
    <xf numFmtId="170" fontId="2" fillId="11" borderId="0" xfId="0" applyNumberFormat="1" applyFont="1" applyFill="1" applyBorder="1" applyAlignment="1">
      <alignment horizontal="center"/>
    </xf>
    <xf numFmtId="171" fontId="2" fillId="11" borderId="0" xfId="0" applyNumberFormat="1" applyFont="1" applyFill="1" applyBorder="1" applyAlignment="1" applyProtection="1">
      <alignment horizontal="center"/>
    </xf>
    <xf numFmtId="171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 applyProtection="1">
      <alignment horizontal="center"/>
    </xf>
    <xf numFmtId="168" fontId="2" fillId="11" borderId="0" xfId="0" applyNumberFormat="1" applyFont="1" applyFill="1" applyBorder="1" applyAlignment="1">
      <alignment horizontal="center"/>
    </xf>
    <xf numFmtId="1" fontId="2" fillId="11" borderId="0" xfId="0" applyNumberFormat="1" applyFont="1" applyFill="1" applyBorder="1" applyAlignment="1">
      <alignment horizontal="center"/>
    </xf>
    <xf numFmtId="2" fontId="2" fillId="11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73" fontId="9" fillId="11" borderId="0" xfId="0" applyNumberFormat="1" applyFont="1" applyFill="1" applyBorder="1" applyAlignment="1">
      <alignment horizontal="center"/>
    </xf>
    <xf numFmtId="174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Alignment="1">
      <alignment horizontal="center"/>
    </xf>
    <xf numFmtId="172" fontId="9" fillId="11" borderId="0" xfId="0" applyNumberFormat="1" applyFont="1" applyFill="1" applyBorder="1" applyAlignment="1">
      <alignment horizontal="center"/>
    </xf>
    <xf numFmtId="0" fontId="2" fillId="11" borderId="0" xfId="0" applyFont="1" applyFill="1" applyAlignment="1">
      <alignment horizontal="center"/>
    </xf>
    <xf numFmtId="168" fontId="2" fillId="11" borderId="0" xfId="0" applyNumberFormat="1" applyFont="1" applyFill="1" applyAlignment="1">
      <alignment horizontal="center"/>
    </xf>
    <xf numFmtId="2" fontId="2" fillId="11" borderId="0" xfId="0" applyNumberFormat="1" applyFont="1" applyFill="1" applyAlignment="1">
      <alignment horizontal="center"/>
    </xf>
    <xf numFmtId="166" fontId="2" fillId="11" borderId="0" xfId="0" applyNumberFormat="1" applyFont="1" applyFill="1" applyAlignment="1">
      <alignment horizontal="center"/>
    </xf>
    <xf numFmtId="167" fontId="2" fillId="11" borderId="0" xfId="0" applyNumberFormat="1" applyFont="1" applyFill="1" applyAlignment="1">
      <alignment horizontal="center"/>
    </xf>
    <xf numFmtId="14" fontId="2" fillId="11" borderId="0" xfId="0" applyNumberFormat="1" applyFont="1" applyFill="1" applyAlignment="1">
      <alignment horizontal="center"/>
    </xf>
    <xf numFmtId="177" fontId="2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/>
    </xf>
    <xf numFmtId="177" fontId="2" fillId="0" borderId="0" xfId="0" applyNumberFormat="1" applyFont="1" applyFill="1" applyAlignment="1">
      <alignment horizontal="center"/>
    </xf>
    <xf numFmtId="177" fontId="3" fillId="0" borderId="2" xfId="0" applyNumberFormat="1" applyFont="1" applyBorder="1" applyAlignment="1">
      <alignment horizontal="center" vertical="center"/>
    </xf>
    <xf numFmtId="0" fontId="0" fillId="0" borderId="0" xfId="0" applyFill="1" applyAlignment="1">
      <alignment horizontal="center"/>
    </xf>
    <xf numFmtId="16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169" fontId="3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/>
    </xf>
    <xf numFmtId="0" fontId="0" fillId="0" borderId="0" xfId="0" applyFill="1"/>
    <xf numFmtId="164" fontId="0" fillId="0" borderId="0" xfId="0" applyNumberFormat="1" applyFill="1"/>
    <xf numFmtId="0" fontId="2" fillId="11" borderId="0" xfId="0" applyFont="1" applyFill="1" applyAlignment="1">
      <alignment horizontal="center" vertical="center" wrapText="1"/>
    </xf>
    <xf numFmtId="11" fontId="2" fillId="0" borderId="0" xfId="0" applyNumberFormat="1" applyFont="1" applyBorder="1" applyAlignment="1">
      <alignment horizontal="center"/>
    </xf>
    <xf numFmtId="177" fontId="2" fillId="0" borderId="0" xfId="0" applyNumberFormat="1" applyFont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64" fontId="2" fillId="11" borderId="0" xfId="0" applyNumberFormat="1" applyFont="1" applyFill="1" applyAlignment="1">
      <alignment horizontal="center"/>
    </xf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C641"/>
  <sheetViews>
    <sheetView zoomScaleNormal="100" workbookViewId="0">
      <pane ySplit="2" topLeftCell="A610" activePane="bottomLeft" state="frozen"/>
      <selection activeCell="B1" sqref="B1"/>
      <selection pane="bottomLeft" activeCell="D640" activeCellId="4" sqref="D632 D634 D636 D638 D640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5.28515625" style="1" customWidth="1"/>
    <col min="4" max="4" width="13.28515625" style="1" customWidth="1"/>
    <col min="5" max="5" width="13" style="77" bestFit="1" customWidth="1"/>
    <col min="6" max="6" width="11.5703125" style="1" bestFit="1" customWidth="1"/>
    <col min="7" max="7" width="11.5703125" style="5" bestFit="1" customWidth="1"/>
    <col min="8" max="8" width="18.42578125" style="5" bestFit="1" customWidth="1"/>
    <col min="9" max="9" width="11.5703125" style="5" customWidth="1"/>
    <col min="10" max="10" width="11.42578125" style="8"/>
    <col min="11" max="11" width="11.7109375" style="5" bestFit="1" customWidth="1"/>
    <col min="12" max="12" width="10.7109375" style="99" bestFit="1" customWidth="1"/>
    <col min="13" max="14" width="10.7109375" style="99" customWidth="1"/>
    <col min="15" max="15" width="12.7109375" style="5" bestFit="1" customWidth="1"/>
    <col min="16" max="16" width="13.140625" style="8" customWidth="1"/>
    <col min="17" max="17" width="13.140625" style="7" customWidth="1"/>
    <col min="18" max="18" width="13.140625" style="109" customWidth="1"/>
    <col min="19" max="19" width="13.140625" style="167" customWidth="1"/>
    <col min="20" max="20" width="11.42578125" style="1"/>
    <col min="21" max="21" width="15" style="5" customWidth="1"/>
    <col min="22" max="22" width="13.85546875" style="8" customWidth="1"/>
    <col min="23" max="23" width="16.85546875" style="5" customWidth="1"/>
    <col min="24" max="24" width="13.7109375" style="8" customWidth="1"/>
    <col min="25" max="25" width="14.28515625" style="7" customWidth="1"/>
    <col min="26" max="26" width="14" style="8" customWidth="1"/>
    <col min="27" max="27" width="15.28515625" style="1" bestFit="1" customWidth="1"/>
    <col min="28" max="16384" width="11.42578125" style="1"/>
  </cols>
  <sheetData>
    <row r="1" spans="1:29" ht="15" x14ac:dyDescent="0.25">
      <c r="A1" s="36" t="s">
        <v>55</v>
      </c>
      <c r="B1" s="36" t="s">
        <v>0</v>
      </c>
      <c r="C1" s="36" t="s">
        <v>56</v>
      </c>
      <c r="D1" s="36" t="s">
        <v>57</v>
      </c>
      <c r="E1" s="131" t="s">
        <v>2</v>
      </c>
      <c r="F1" s="36" t="s">
        <v>3</v>
      </c>
      <c r="G1" s="40" t="s">
        <v>94</v>
      </c>
      <c r="H1" s="40"/>
      <c r="I1" s="97" t="s">
        <v>78</v>
      </c>
      <c r="J1" s="98" t="s">
        <v>79</v>
      </c>
      <c r="K1" s="42" t="s">
        <v>95</v>
      </c>
      <c r="L1" s="137" t="s">
        <v>4</v>
      </c>
      <c r="M1" s="37" t="s">
        <v>42</v>
      </c>
      <c r="N1" s="139" t="s">
        <v>4</v>
      </c>
      <c r="O1" s="40" t="s">
        <v>5</v>
      </c>
      <c r="P1" s="20" t="s">
        <v>6</v>
      </c>
      <c r="Q1" s="42" t="s">
        <v>81</v>
      </c>
      <c r="R1" s="139" t="s">
        <v>4</v>
      </c>
      <c r="S1" s="169" t="s">
        <v>7</v>
      </c>
      <c r="T1" s="139" t="s">
        <v>4</v>
      </c>
      <c r="U1" s="124" t="s">
        <v>8</v>
      </c>
      <c r="V1" s="20" t="s">
        <v>6</v>
      </c>
      <c r="W1" s="40" t="s">
        <v>9</v>
      </c>
      <c r="X1" s="20" t="s">
        <v>6</v>
      </c>
      <c r="Y1" s="38" t="s">
        <v>10</v>
      </c>
      <c r="Z1" s="20" t="s">
        <v>6</v>
      </c>
      <c r="AA1" s="41" t="s">
        <v>11</v>
      </c>
      <c r="AB1" s="54"/>
      <c r="AC1" s="9"/>
    </row>
    <row r="2" spans="1:29" s="2" customFormat="1" ht="15.75" thickBot="1" x14ac:dyDescent="0.25">
      <c r="A2" s="39"/>
      <c r="B2" s="39"/>
      <c r="C2" s="39" t="s">
        <v>1</v>
      </c>
      <c r="D2" s="39"/>
      <c r="E2" s="132" t="s">
        <v>12</v>
      </c>
      <c r="F2" s="39" t="s">
        <v>44</v>
      </c>
      <c r="G2" s="37" t="s">
        <v>44</v>
      </c>
      <c r="H2" s="37"/>
      <c r="I2" s="1"/>
      <c r="J2" s="123"/>
      <c r="K2" s="42" t="s">
        <v>14</v>
      </c>
      <c r="L2" s="137" t="s">
        <v>13</v>
      </c>
      <c r="M2" s="37" t="s">
        <v>14</v>
      </c>
      <c r="N2" s="139" t="s">
        <v>13</v>
      </c>
      <c r="O2" s="37" t="s">
        <v>15</v>
      </c>
      <c r="P2" s="20" t="s">
        <v>16</v>
      </c>
      <c r="Q2" s="42" t="s">
        <v>14</v>
      </c>
      <c r="R2" s="139" t="s">
        <v>13</v>
      </c>
      <c r="S2" s="169" t="s">
        <v>14</v>
      </c>
      <c r="T2" s="139" t="s">
        <v>13</v>
      </c>
      <c r="U2" s="125"/>
      <c r="V2" s="20" t="s">
        <v>17</v>
      </c>
      <c r="W2" s="37"/>
      <c r="X2" s="20" t="s">
        <v>17</v>
      </c>
      <c r="Y2" s="42"/>
      <c r="Z2" s="20" t="s">
        <v>17</v>
      </c>
      <c r="AA2" s="41"/>
      <c r="AB2" s="9"/>
      <c r="AC2" s="9"/>
    </row>
    <row r="3" spans="1:29" x14ac:dyDescent="0.2">
      <c r="A3" s="43"/>
      <c r="B3" s="43"/>
      <c r="C3" s="43"/>
      <c r="D3" s="43"/>
      <c r="E3" s="133"/>
      <c r="F3" s="43"/>
      <c r="G3" s="44"/>
      <c r="H3" s="44"/>
      <c r="I3" s="44"/>
      <c r="J3" s="45"/>
      <c r="K3" s="44"/>
      <c r="L3" s="138"/>
      <c r="M3" s="138"/>
      <c r="N3" s="138"/>
      <c r="O3" s="44"/>
      <c r="P3" s="45"/>
      <c r="Q3" s="46"/>
      <c r="R3" s="140"/>
      <c r="S3" s="166"/>
      <c r="T3" s="43"/>
      <c r="U3" s="44"/>
      <c r="V3" s="45"/>
      <c r="W3" s="44"/>
      <c r="X3" s="45"/>
      <c r="Y3" s="46"/>
      <c r="Z3" s="45"/>
      <c r="AA3" s="43"/>
    </row>
    <row r="4" spans="1:29" ht="15" x14ac:dyDescent="0.2">
      <c r="G4" s="1"/>
      <c r="H4" s="1"/>
      <c r="I4" s="1"/>
      <c r="K4" s="7"/>
      <c r="M4" s="175"/>
    </row>
    <row r="5" spans="1:29" x14ac:dyDescent="0.2">
      <c r="G5" s="1"/>
      <c r="H5" s="1"/>
      <c r="I5" s="1"/>
      <c r="K5" s="7"/>
      <c r="M5" s="170"/>
      <c r="N5" s="170"/>
    </row>
    <row r="6" spans="1:29" x14ac:dyDescent="0.2">
      <c r="G6" s="1"/>
      <c r="H6" s="1"/>
      <c r="I6" s="1"/>
      <c r="K6" s="7"/>
      <c r="M6" s="170"/>
      <c r="N6" s="170"/>
    </row>
    <row r="7" spans="1:29" x14ac:dyDescent="0.2">
      <c r="G7" s="1"/>
      <c r="H7" s="1"/>
      <c r="I7" s="1"/>
      <c r="K7" s="7"/>
      <c r="M7" s="170"/>
      <c r="N7" s="170"/>
    </row>
    <row r="8" spans="1:29" x14ac:dyDescent="0.2">
      <c r="G8" s="1"/>
      <c r="H8" s="1"/>
      <c r="I8" s="1"/>
      <c r="K8" s="7"/>
    </row>
    <row r="9" spans="1:29" x14ac:dyDescent="0.2">
      <c r="A9" s="160">
        <v>10073</v>
      </c>
      <c r="B9" s="160" t="s">
        <v>88</v>
      </c>
      <c r="C9" s="160" t="s">
        <v>80</v>
      </c>
      <c r="D9" s="165">
        <v>43839</v>
      </c>
      <c r="E9" s="163"/>
      <c r="F9" s="179">
        <v>1.1066</v>
      </c>
      <c r="G9" s="179">
        <v>10.36739</v>
      </c>
      <c r="H9" t="s">
        <v>99</v>
      </c>
      <c r="I9">
        <v>1.0030368391005287E-2</v>
      </c>
      <c r="J9">
        <v>1.1079836312596789</v>
      </c>
      <c r="K9">
        <v>7.1639006882110818E-3</v>
      </c>
      <c r="L9">
        <v>7.7277058006041304E-3</v>
      </c>
      <c r="M9">
        <v>2.7203784121274079</v>
      </c>
      <c r="N9">
        <v>1.4166819036798796E-2</v>
      </c>
      <c r="O9">
        <v>2.0633885121468296</v>
      </c>
      <c r="P9">
        <v>1.1335024695274523</v>
      </c>
      <c r="Q9">
        <v>7.5652680137767801E-3</v>
      </c>
      <c r="R9">
        <v>0.19858447720929365</v>
      </c>
      <c r="S9">
        <v>5.4868096501887709E-5</v>
      </c>
      <c r="T9">
        <v>0.19858447720929273</v>
      </c>
      <c r="U9">
        <v>1.3246171040989516</v>
      </c>
      <c r="V9">
        <v>0.30125833265971225</v>
      </c>
      <c r="W9">
        <v>0.17245330704746356</v>
      </c>
      <c r="X9">
        <v>0.53700440130588079</v>
      </c>
      <c r="Y9">
        <v>0.22799905055328873</v>
      </c>
      <c r="Z9">
        <v>0.46802888835649353</v>
      </c>
    </row>
    <row r="10" spans="1:29" x14ac:dyDescent="0.2">
      <c r="A10" s="58">
        <v>10506</v>
      </c>
      <c r="B10" s="58" t="s">
        <v>111</v>
      </c>
      <c r="C10" s="58" t="s">
        <v>108</v>
      </c>
      <c r="D10" s="173">
        <v>43839</v>
      </c>
      <c r="E10" s="176"/>
      <c r="F10" s="59">
        <v>1.9900000000000001E-2</v>
      </c>
      <c r="G10" s="59">
        <v>0.28131999999999913</v>
      </c>
      <c r="H10" t="s">
        <v>100</v>
      </c>
      <c r="I10">
        <v>1.0034836119554328E-2</v>
      </c>
      <c r="J10">
        <v>9.267158051776056E-2</v>
      </c>
      <c r="K10">
        <v>7.162334295806992E-3</v>
      </c>
      <c r="L10">
        <v>1.1269022189879159E-2</v>
      </c>
      <c r="M10">
        <v>0.14869537287125392</v>
      </c>
      <c r="N10">
        <v>6.6454573466133522E-3</v>
      </c>
      <c r="O10">
        <v>0.1288656350237776</v>
      </c>
      <c r="P10">
        <v>0.41177720548556213</v>
      </c>
      <c r="Q10">
        <v>8.6908086686397438E-3</v>
      </c>
      <c r="R10">
        <v>0.42907940938812722</v>
      </c>
      <c r="S10">
        <v>6.303122742538671E-5</v>
      </c>
      <c r="T10">
        <v>0.42907940938812783</v>
      </c>
      <c r="U10">
        <v>1.0321747703422583E-2</v>
      </c>
      <c r="V10">
        <v>0.55329233120889598</v>
      </c>
      <c r="W10">
        <v>1.5063007379857173E-2</v>
      </c>
      <c r="X10">
        <v>0.14942158280370221</v>
      </c>
      <c r="Y10">
        <v>1.5537651966407545E-4</v>
      </c>
      <c r="Z10">
        <v>0.5041218406667195</v>
      </c>
    </row>
    <row r="11" spans="1:29" x14ac:dyDescent="0.2">
      <c r="A11" s="160">
        <v>10073</v>
      </c>
      <c r="B11" s="160" t="s">
        <v>88</v>
      </c>
      <c r="C11" s="160" t="s">
        <v>80</v>
      </c>
      <c r="D11" s="165">
        <v>43839</v>
      </c>
      <c r="E11" s="163"/>
      <c r="F11" s="179">
        <v>1.1066</v>
      </c>
      <c r="G11" s="179">
        <v>10.36739</v>
      </c>
      <c r="H11" t="s">
        <v>101</v>
      </c>
      <c r="I11">
        <v>9.7323619644364354E-3</v>
      </c>
      <c r="J11">
        <v>1.1048318761569915</v>
      </c>
      <c r="K11">
        <v>7.1643012517988228E-3</v>
      </c>
      <c r="L11">
        <v>5.1059860790114518E-3</v>
      </c>
      <c r="M11">
        <v>2.7204196514528349</v>
      </c>
      <c r="N11">
        <v>1.6458116044120685E-2</v>
      </c>
      <c r="O11">
        <v>2.1094782143663777</v>
      </c>
      <c r="P11">
        <v>1.0223975121036413</v>
      </c>
      <c r="Q11">
        <v>7.5642905577951074E-3</v>
      </c>
      <c r="R11">
        <v>0.23145546004828757</v>
      </c>
      <c r="S11">
        <v>5.4861007374439589E-5</v>
      </c>
      <c r="T11">
        <v>0.23145546004828804</v>
      </c>
      <c r="U11">
        <v>1.3158669697511622</v>
      </c>
      <c r="V11">
        <v>0.25075209819729366</v>
      </c>
      <c r="W11">
        <v>0.1741783462805441</v>
      </c>
      <c r="X11">
        <v>0.39819610401370958</v>
      </c>
      <c r="Y11">
        <v>0.2289895934657489</v>
      </c>
      <c r="Z11">
        <v>0.43414310386052518</v>
      </c>
    </row>
    <row r="12" spans="1:29" s="56" customFormat="1" x14ac:dyDescent="0.2">
      <c r="A12" s="56">
        <v>10494</v>
      </c>
      <c r="B12" s="56" t="s">
        <v>107</v>
      </c>
      <c r="C12" s="56" t="s">
        <v>108</v>
      </c>
      <c r="D12" s="173">
        <v>43839</v>
      </c>
      <c r="E12" s="130"/>
      <c r="F12" s="174">
        <v>1.4800000000000001E-2</v>
      </c>
      <c r="G12" s="174">
        <v>9.886000000000017E-2</v>
      </c>
      <c r="H12" t="s">
        <v>102</v>
      </c>
      <c r="I12">
        <v>1.0094232866766785E-2</v>
      </c>
      <c r="J12">
        <v>0.33576957033851612</v>
      </c>
      <c r="K12">
        <v>7.1630919169701022E-3</v>
      </c>
      <c r="L12">
        <v>5.6099166987700526E-3</v>
      </c>
      <c r="M12">
        <v>1.1123377483453876</v>
      </c>
      <c r="N12">
        <v>7.7875534092311455E-3</v>
      </c>
      <c r="O12">
        <v>0.94498523623189512</v>
      </c>
      <c r="P12">
        <v>0.34356031051323344</v>
      </c>
      <c r="Q12">
        <v>8.5739215811938638E-3</v>
      </c>
      <c r="R12">
        <v>0.15607155821569765</v>
      </c>
      <c r="S12">
        <v>6.2183488524117641E-5</v>
      </c>
      <c r="T12">
        <v>0.15607155821569699</v>
      </c>
      <c r="U12">
        <v>0.14919179407857541</v>
      </c>
      <c r="V12">
        <v>0.26451082001964954</v>
      </c>
      <c r="W12">
        <v>2.1433925158801187E-2</v>
      </c>
      <c r="X12">
        <v>0.15623387089693297</v>
      </c>
      <c r="Y12">
        <v>3.1960115736436871E-3</v>
      </c>
      <c r="Z12">
        <v>0.2045067231944247</v>
      </c>
    </row>
    <row r="13" spans="1:29" s="56" customFormat="1" x14ac:dyDescent="0.2">
      <c r="A13" s="160">
        <v>10073</v>
      </c>
      <c r="B13" s="160" t="s">
        <v>88</v>
      </c>
      <c r="C13" s="160" t="s">
        <v>80</v>
      </c>
      <c r="D13" s="165">
        <v>43839</v>
      </c>
      <c r="E13" s="163"/>
      <c r="F13" s="179">
        <v>1.1066</v>
      </c>
      <c r="G13" s="179">
        <v>10.36739</v>
      </c>
      <c r="H13" t="s">
        <v>103</v>
      </c>
      <c r="I13">
        <v>1.0109635804295039E-2</v>
      </c>
      <c r="J13">
        <v>0.84922982847032358</v>
      </c>
      <c r="K13">
        <v>7.1655061320879832E-3</v>
      </c>
      <c r="L13">
        <v>6.3622247308011415E-3</v>
      </c>
      <c r="M13">
        <v>2.7201420893169139</v>
      </c>
      <c r="N13">
        <v>1.4040775770670312E-2</v>
      </c>
      <c r="O13">
        <v>2.0366616275767333</v>
      </c>
      <c r="P13">
        <v>0.83209917650859178</v>
      </c>
      <c r="Q13">
        <v>7.5668518431039966E-3</v>
      </c>
      <c r="R13">
        <v>0.22759901959585543</v>
      </c>
      <c r="S13">
        <v>5.487958343139372E-5</v>
      </c>
      <c r="T13">
        <v>0.22759901959585496</v>
      </c>
      <c r="U13">
        <v>1.3172232534129393</v>
      </c>
      <c r="V13">
        <v>0.26299853206394119</v>
      </c>
      <c r="W13">
        <v>0.17302474299253714</v>
      </c>
      <c r="X13">
        <v>0.48898062656893204</v>
      </c>
      <c r="Y13">
        <v>0.22789426624836862</v>
      </c>
      <c r="Z13">
        <v>0.42974249888232396</v>
      </c>
    </row>
    <row r="14" spans="1:29" s="56" customFormat="1" x14ac:dyDescent="0.2">
      <c r="A14" s="58">
        <v>10495</v>
      </c>
      <c r="B14" s="58" t="s">
        <v>109</v>
      </c>
      <c r="C14" s="58" t="s">
        <v>108</v>
      </c>
      <c r="D14" s="173">
        <v>43839</v>
      </c>
      <c r="E14" s="176"/>
      <c r="F14" s="59">
        <v>1.6400000000000001E-2</v>
      </c>
      <c r="G14" s="59">
        <v>9.7859999999998948E-2</v>
      </c>
      <c r="H14" t="s">
        <v>104</v>
      </c>
      <c r="I14">
        <v>1.0057140991271505E-2</v>
      </c>
      <c r="J14">
        <v>0.26086865842426871</v>
      </c>
      <c r="K14">
        <v>7.1652738837402396E-3</v>
      </c>
      <c r="L14">
        <v>6.0954413044353893E-3</v>
      </c>
      <c r="M14">
        <v>0.77660132457602382</v>
      </c>
      <c r="N14">
        <v>6.3569046387303369E-3</v>
      </c>
      <c r="O14">
        <v>0.66521206862984095</v>
      </c>
      <c r="P14">
        <v>0.30701808479942294</v>
      </c>
      <c r="Q14">
        <v>8.6019366869853862E-3</v>
      </c>
      <c r="R14">
        <v>0.14498754888774976</v>
      </c>
      <c r="S14">
        <v>6.2386671745819867E-5</v>
      </c>
      <c r="T14">
        <v>0.14498754888774909</v>
      </c>
      <c r="U14">
        <v>7.2913019937941012E-2</v>
      </c>
      <c r="V14">
        <v>0.36288671435904435</v>
      </c>
      <c r="W14">
        <v>2.2797125195872067E-3</v>
      </c>
      <c r="X14">
        <v>0.17487489683899771</v>
      </c>
      <c r="Y14">
        <v>1.6615660360308959E-4</v>
      </c>
      <c r="Z14">
        <v>0.3017861697736971</v>
      </c>
    </row>
    <row r="15" spans="1:29" s="56" customFormat="1" x14ac:dyDescent="0.2">
      <c r="A15" s="160">
        <v>10073</v>
      </c>
      <c r="B15" s="160" t="s">
        <v>88</v>
      </c>
      <c r="C15" s="160" t="s">
        <v>80</v>
      </c>
      <c r="D15" s="165">
        <v>43839</v>
      </c>
      <c r="E15" s="163"/>
      <c r="F15" s="179">
        <v>1.1066</v>
      </c>
      <c r="G15" s="179">
        <v>10.36739</v>
      </c>
      <c r="H15" t="s">
        <v>105</v>
      </c>
      <c r="I15">
        <v>1.0127326163988848E-2</v>
      </c>
      <c r="J15">
        <v>0.94872897990080518</v>
      </c>
      <c r="K15">
        <v>7.1669499629612773E-3</v>
      </c>
      <c r="L15">
        <v>6.9190950368144717E-3</v>
      </c>
      <c r="M15">
        <v>2.7193834986207635</v>
      </c>
      <c r="N15">
        <v>1.5630376560891331E-2</v>
      </c>
      <c r="O15">
        <v>2.0340043214235419</v>
      </c>
      <c r="P15">
        <v>0.89496749648218021</v>
      </c>
      <c r="Q15">
        <v>7.58145027272471E-3</v>
      </c>
      <c r="R15">
        <v>0.17288933025912881</v>
      </c>
      <c r="S15">
        <v>5.4985460453033486E-5</v>
      </c>
      <c r="T15">
        <v>0.17288933025912848</v>
      </c>
      <c r="U15">
        <v>1.3162482513230194</v>
      </c>
      <c r="V15">
        <v>0.26935328875679876</v>
      </c>
      <c r="W15">
        <v>0.17258576844952689</v>
      </c>
      <c r="X15">
        <v>0.49145549783070247</v>
      </c>
      <c r="Y15">
        <v>0.22737134130161513</v>
      </c>
      <c r="Z15">
        <v>0.44663487353692172</v>
      </c>
    </row>
    <row r="16" spans="1:29" s="56" customFormat="1" x14ac:dyDescent="0.2">
      <c r="A16" s="56">
        <v>10498</v>
      </c>
      <c r="B16" s="56" t="s">
        <v>110</v>
      </c>
      <c r="C16" s="56" t="s">
        <v>108</v>
      </c>
      <c r="D16" s="173">
        <v>43839</v>
      </c>
      <c r="E16" s="130"/>
      <c r="F16" s="174">
        <v>1.06E-2</v>
      </c>
      <c r="G16" s="174">
        <v>9.7809999999999064E-2</v>
      </c>
      <c r="H16" t="s">
        <v>106</v>
      </c>
      <c r="I16">
        <v>1.0081400871284327E-2</v>
      </c>
      <c r="J16">
        <v>0.20051889132137959</v>
      </c>
      <c r="K16">
        <v>7.1679391628537556E-3</v>
      </c>
      <c r="L16">
        <v>4.4814282649054144E-3</v>
      </c>
      <c r="M16">
        <v>0.67219646642202346</v>
      </c>
      <c r="N16">
        <v>5.4909396691640786E-3</v>
      </c>
      <c r="O16">
        <v>0.57135934935935306</v>
      </c>
      <c r="P16">
        <v>0.22024745384408898</v>
      </c>
      <c r="Q16">
        <v>8.5658864793858678E-3</v>
      </c>
      <c r="R16">
        <v>0.12916789951618435</v>
      </c>
      <c r="S16">
        <v>6.2125212896525745E-5</v>
      </c>
      <c r="T16">
        <v>0.12916789951618496</v>
      </c>
      <c r="U16">
        <v>8.1842402239955203E-2</v>
      </c>
      <c r="V16">
        <v>0.25642368464917403</v>
      </c>
      <c r="W16">
        <v>4.136951974936711E-2</v>
      </c>
      <c r="X16">
        <v>0.13733688646774397</v>
      </c>
      <c r="Y16">
        <v>3.382951011387185E-3</v>
      </c>
      <c r="Z16">
        <v>0.21282769116052852</v>
      </c>
    </row>
    <row r="17" spans="1:26" s="56" customFormat="1" x14ac:dyDescent="0.2">
      <c r="A17" s="160">
        <v>10073</v>
      </c>
      <c r="B17" s="160" t="s">
        <v>88</v>
      </c>
      <c r="C17" s="160" t="s">
        <v>80</v>
      </c>
      <c r="D17" s="165">
        <v>43839</v>
      </c>
      <c r="E17" s="163"/>
      <c r="F17" s="179">
        <v>1.1066</v>
      </c>
      <c r="G17" s="179">
        <v>10.36739</v>
      </c>
      <c r="H17" t="s">
        <v>105</v>
      </c>
      <c r="I17">
        <v>1.0127326163988848E-2</v>
      </c>
      <c r="J17">
        <v>0.94872897990080518</v>
      </c>
      <c r="K17">
        <v>7.1669499629612773E-3</v>
      </c>
      <c r="L17">
        <v>6.9190950368144717E-3</v>
      </c>
      <c r="M17">
        <v>2.7193834986207635</v>
      </c>
      <c r="N17">
        <v>1.5630376560891331E-2</v>
      </c>
      <c r="O17">
        <v>2.0340043214235419</v>
      </c>
      <c r="P17">
        <v>0.89496749648218021</v>
      </c>
      <c r="Q17">
        <v>7.58145027272471E-3</v>
      </c>
      <c r="R17">
        <v>0.17288933025912881</v>
      </c>
      <c r="S17">
        <v>5.4985460453033486E-5</v>
      </c>
      <c r="T17">
        <v>0.17288933025912848</v>
      </c>
      <c r="U17">
        <v>1.3162482513230194</v>
      </c>
      <c r="V17">
        <v>0.26935328875679876</v>
      </c>
      <c r="W17">
        <v>0.17258576844952689</v>
      </c>
      <c r="X17">
        <v>0.49145549783070247</v>
      </c>
      <c r="Y17">
        <v>0.22737134130161513</v>
      </c>
      <c r="Z17">
        <v>0.44663487353692172</v>
      </c>
    </row>
    <row r="18" spans="1:26" s="56" customFormat="1" x14ac:dyDescent="0.2">
      <c r="C18" s="70"/>
      <c r="D18" s="134"/>
      <c r="F18" s="70"/>
      <c r="G18" s="70"/>
      <c r="H18" s="177"/>
      <c r="I18" s="177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</row>
    <row r="19" spans="1:26" s="56" customFormat="1" x14ac:dyDescent="0.2">
      <c r="A19" s="160">
        <v>10073</v>
      </c>
      <c r="B19" s="160" t="s">
        <v>88</v>
      </c>
      <c r="C19" s="160" t="s">
        <v>80</v>
      </c>
      <c r="D19" s="165">
        <v>43840</v>
      </c>
      <c r="E19" s="163"/>
      <c r="F19" s="179">
        <v>1.1066</v>
      </c>
      <c r="G19" s="179">
        <v>10.36739</v>
      </c>
      <c r="H19" t="s">
        <v>99</v>
      </c>
      <c r="I19">
        <v>1.018560568509886E-2</v>
      </c>
      <c r="J19">
        <v>1.2246149397523225</v>
      </c>
      <c r="K19">
        <v>7.1871691606082378E-3</v>
      </c>
      <c r="L19">
        <v>1.0626808501957578E-2</v>
      </c>
      <c r="M19">
        <v>2.7212085942730773</v>
      </c>
      <c r="N19">
        <v>1.7046658103415907E-2</v>
      </c>
      <c r="O19">
        <v>2.0214601881924383</v>
      </c>
      <c r="P19">
        <v>1.1202792103137491</v>
      </c>
      <c r="Q19">
        <v>7.5855234605761443E-3</v>
      </c>
      <c r="R19">
        <v>0.26289250572589684</v>
      </c>
      <c r="S19">
        <v>5.5015001781073113E-5</v>
      </c>
      <c r="T19">
        <v>0.26289250572589623</v>
      </c>
      <c r="U19">
        <v>1.3413557883557137</v>
      </c>
      <c r="V19">
        <v>0.4246948099630472</v>
      </c>
      <c r="W19">
        <v>0.16383065350569587</v>
      </c>
      <c r="X19">
        <v>0.73834183253711716</v>
      </c>
      <c r="Y19">
        <v>0.21963682819267211</v>
      </c>
      <c r="Z19">
        <v>0.70112221296512289</v>
      </c>
    </row>
    <row r="20" spans="1:26" s="56" customFormat="1" x14ac:dyDescent="0.2">
      <c r="A20" s="58">
        <v>10507</v>
      </c>
      <c r="B20" s="58" t="s">
        <v>121</v>
      </c>
      <c r="C20" s="58" t="s">
        <v>108</v>
      </c>
      <c r="D20" s="58"/>
      <c r="E20" s="176"/>
      <c r="F20" s="59">
        <v>2.5999999999999999E-2</v>
      </c>
      <c r="G20" s="59">
        <v>9.4350000000000378E-2</v>
      </c>
      <c r="H20" t="s">
        <v>112</v>
      </c>
      <c r="I20">
        <v>1.0050096625408882E-2</v>
      </c>
      <c r="J20">
        <v>0.3357723960927167</v>
      </c>
      <c r="K20">
        <v>7.1572500329102652E-3</v>
      </c>
      <c r="L20">
        <v>6.898788093297659E-3</v>
      </c>
      <c r="M20">
        <v>0.65739903003769506</v>
      </c>
      <c r="N20">
        <v>9.1170115247530738E-3</v>
      </c>
      <c r="O20">
        <v>0.56462989359097671</v>
      </c>
      <c r="P20">
        <v>0.33634718214981707</v>
      </c>
      <c r="Q20">
        <v>8.6235415053161919E-3</v>
      </c>
      <c r="R20">
        <v>0.20892216411982045</v>
      </c>
      <c r="S20">
        <v>6.2543363518658779E-5</v>
      </c>
      <c r="T20">
        <v>0.20892216411982065</v>
      </c>
      <c r="U20">
        <v>4.5395544741351164E-2</v>
      </c>
      <c r="V20">
        <v>0.43629842742110125</v>
      </c>
      <c r="W20">
        <v>4.7398724541886953E-3</v>
      </c>
      <c r="X20">
        <v>0.18253043445424061</v>
      </c>
      <c r="Y20">
        <v>2.1523607909218693E-4</v>
      </c>
      <c r="Z20">
        <v>0.31567576289365024</v>
      </c>
    </row>
    <row r="21" spans="1:26" s="56" customFormat="1" x14ac:dyDescent="0.2">
      <c r="A21" s="160">
        <v>10073</v>
      </c>
      <c r="B21" s="160" t="s">
        <v>88</v>
      </c>
      <c r="C21" s="160" t="s">
        <v>80</v>
      </c>
      <c r="D21" s="165">
        <v>43840</v>
      </c>
      <c r="E21" s="163"/>
      <c r="F21" s="179">
        <v>1.1066</v>
      </c>
      <c r="G21" s="179">
        <v>10.36739</v>
      </c>
      <c r="H21" t="s">
        <v>101</v>
      </c>
      <c r="I21">
        <v>9.9257765029499498E-3</v>
      </c>
      <c r="J21">
        <v>1.167895960870833</v>
      </c>
      <c r="K21">
        <v>7.1578600697242492E-3</v>
      </c>
      <c r="L21">
        <v>6.2199060192012663E-3</v>
      </c>
      <c r="M21">
        <v>2.7214569780161564</v>
      </c>
      <c r="N21">
        <v>1.3072580212234437E-2</v>
      </c>
      <c r="O21">
        <v>2.0715597378383772</v>
      </c>
      <c r="P21">
        <v>1.131693943811481</v>
      </c>
      <c r="Q21">
        <v>7.553594683987125E-3</v>
      </c>
      <c r="R21">
        <v>0.19760284679666548</v>
      </c>
      <c r="S21">
        <v>5.4783434149644451E-5</v>
      </c>
      <c r="T21">
        <v>0.19760284679666545</v>
      </c>
      <c r="U21">
        <v>1.3294999621761325</v>
      </c>
      <c r="V21">
        <v>0.21906097888541204</v>
      </c>
      <c r="W21">
        <v>0.16957497948411693</v>
      </c>
      <c r="X21">
        <v>0.62042447595844041</v>
      </c>
      <c r="Y21">
        <v>0.22562993143191862</v>
      </c>
      <c r="Z21">
        <v>0.58065199841689807</v>
      </c>
    </row>
    <row r="22" spans="1:26" s="56" customFormat="1" x14ac:dyDescent="0.2">
      <c r="A22" s="58">
        <v>10505</v>
      </c>
      <c r="B22" s="58" t="s">
        <v>120</v>
      </c>
      <c r="C22" s="58" t="s">
        <v>108</v>
      </c>
      <c r="D22" s="58"/>
      <c r="E22" s="176"/>
      <c r="F22" s="59">
        <v>2.2800000000000001E-2</v>
      </c>
      <c r="G22" s="59">
        <v>9.7210000000000463E-2</v>
      </c>
      <c r="H22" t="s">
        <v>113</v>
      </c>
      <c r="I22">
        <v>1.000970924895655E-2</v>
      </c>
      <c r="J22">
        <v>0.24440570171939893</v>
      </c>
      <c r="K22">
        <v>7.158186420998254E-3</v>
      </c>
      <c r="L22">
        <v>5.1736472073778588E-3</v>
      </c>
      <c r="M22">
        <v>0.99126664139939036</v>
      </c>
      <c r="N22">
        <v>5.0280441424470574E-3</v>
      </c>
      <c r="O22">
        <v>0.84884284512649888</v>
      </c>
      <c r="P22">
        <v>0.2932141989528812</v>
      </c>
      <c r="Q22">
        <v>8.5757915470928738E-3</v>
      </c>
      <c r="R22">
        <v>0.1636597043824706</v>
      </c>
      <c r="S22">
        <v>6.2197050696563539E-5</v>
      </c>
      <c r="T22">
        <v>0.16365970438246952</v>
      </c>
      <c r="U22">
        <v>9.5269012986908416E-2</v>
      </c>
      <c r="V22">
        <v>0.35301132250759448</v>
      </c>
      <c r="W22">
        <v>8.5566542604606256E-3</v>
      </c>
      <c r="X22">
        <v>0.15324652423922394</v>
      </c>
      <c r="Y22">
        <v>8.1444758940977819E-4</v>
      </c>
      <c r="Z22">
        <v>0.3025169216418272</v>
      </c>
    </row>
    <row r="23" spans="1:26" s="56" customFormat="1" x14ac:dyDescent="0.2">
      <c r="A23" s="160">
        <v>10073</v>
      </c>
      <c r="B23" s="160" t="s">
        <v>88</v>
      </c>
      <c r="C23" s="160" t="s">
        <v>80</v>
      </c>
      <c r="D23" s="165">
        <v>43840</v>
      </c>
      <c r="E23" s="163"/>
      <c r="F23" s="179">
        <v>1.1066</v>
      </c>
      <c r="G23" s="179">
        <v>10.36739</v>
      </c>
      <c r="H23" t="s">
        <v>103</v>
      </c>
      <c r="I23">
        <v>1.0018553097887605E-2</v>
      </c>
      <c r="J23">
        <v>0.90810207445778268</v>
      </c>
      <c r="K23">
        <v>7.158545268434827E-3</v>
      </c>
      <c r="L23">
        <v>5.9622280422143448E-3</v>
      </c>
      <c r="M23">
        <v>2.7208455912673477</v>
      </c>
      <c r="N23">
        <v>1.563881797162843E-2</v>
      </c>
      <c r="O23">
        <v>2.0508885517050888</v>
      </c>
      <c r="P23">
        <v>0.97273448780789917</v>
      </c>
      <c r="Q23">
        <v>7.5544665947729116E-3</v>
      </c>
      <c r="R23">
        <v>0.18750640790968348</v>
      </c>
      <c r="S23">
        <v>5.4789757796744355E-5</v>
      </c>
      <c r="T23">
        <v>0.18750640790968295</v>
      </c>
      <c r="U23">
        <v>1.3296955196658673</v>
      </c>
      <c r="V23">
        <v>0.25388534357673948</v>
      </c>
      <c r="W23">
        <v>0.17035566665986585</v>
      </c>
      <c r="X23">
        <v>0.47666569496036587</v>
      </c>
      <c r="Y23">
        <v>0.22573679840582939</v>
      </c>
      <c r="Z23">
        <v>0.4239382215532812</v>
      </c>
    </row>
    <row r="24" spans="1:26" s="56" customFormat="1" x14ac:dyDescent="0.2">
      <c r="A24" s="58">
        <v>10508</v>
      </c>
      <c r="B24" s="58" t="s">
        <v>122</v>
      </c>
      <c r="C24" s="58" t="s">
        <v>108</v>
      </c>
      <c r="D24" s="58"/>
      <c r="E24" s="176"/>
      <c r="F24" s="59">
        <v>1.9800000000000002E-2</v>
      </c>
      <c r="G24" s="59">
        <v>9.2160000000001574E-2</v>
      </c>
      <c r="H24" t="s">
        <v>114</v>
      </c>
      <c r="I24">
        <v>1.0021258563798924E-2</v>
      </c>
      <c r="J24">
        <v>0.31976921991725665</v>
      </c>
      <c r="K24">
        <v>7.1572374661557948E-3</v>
      </c>
      <c r="L24">
        <v>6.7115754132189591E-3</v>
      </c>
      <c r="M24">
        <v>1.0080131185458974</v>
      </c>
      <c r="N24">
        <v>6.5884957191555378E-3</v>
      </c>
      <c r="O24">
        <v>0.86423792777082609</v>
      </c>
      <c r="P24">
        <v>0.3705591986108549</v>
      </c>
      <c r="Q24">
        <v>8.5944550195720375E-3</v>
      </c>
      <c r="R24">
        <v>0.14998147097968662</v>
      </c>
      <c r="S24">
        <v>6.2332409973615182E-5</v>
      </c>
      <c r="T24">
        <v>0.14998147097968687</v>
      </c>
      <c r="U24">
        <v>0.10468107268969261</v>
      </c>
      <c r="V24">
        <v>0.27978961790532625</v>
      </c>
      <c r="W24">
        <v>4.0468279945579128E-3</v>
      </c>
      <c r="X24">
        <v>0.14054031059541641</v>
      </c>
      <c r="Y24">
        <v>4.2413067270420906E-4</v>
      </c>
      <c r="Z24">
        <v>0.23136611612527203</v>
      </c>
    </row>
    <row r="25" spans="1:26" s="56" customFormat="1" x14ac:dyDescent="0.2">
      <c r="A25" s="160">
        <v>10073</v>
      </c>
      <c r="B25" s="160" t="s">
        <v>88</v>
      </c>
      <c r="C25" s="160" t="s">
        <v>80</v>
      </c>
      <c r="D25" s="165">
        <v>43840</v>
      </c>
      <c r="E25" s="163"/>
      <c r="F25" s="179">
        <v>1.1066</v>
      </c>
      <c r="G25" s="179">
        <v>10.36739</v>
      </c>
      <c r="H25" t="s">
        <v>105</v>
      </c>
      <c r="I25">
        <v>9.9650663747626218E-3</v>
      </c>
      <c r="J25">
        <v>0.88099618689022119</v>
      </c>
      <c r="K25">
        <v>7.1574778416344884E-3</v>
      </c>
      <c r="L25">
        <v>8.8510055246163333E-3</v>
      </c>
      <c r="M25">
        <v>2.7215773216858801</v>
      </c>
      <c r="N25">
        <v>1.0824092148955727E-2</v>
      </c>
      <c r="O25">
        <v>2.0638826794090965</v>
      </c>
      <c r="P25">
        <v>0.96652033345646626</v>
      </c>
      <c r="Q25">
        <v>7.5810752198720091E-3</v>
      </c>
      <c r="R25">
        <v>0.23547203030455133</v>
      </c>
      <c r="S25">
        <v>5.4982740333127915E-5</v>
      </c>
      <c r="T25">
        <v>0.23547203030455116</v>
      </c>
      <c r="U25">
        <v>1.3293853512152589</v>
      </c>
      <c r="V25">
        <v>0.31894583825953393</v>
      </c>
      <c r="W25">
        <v>0.16909469758985254</v>
      </c>
      <c r="X25">
        <v>0.60115348070052055</v>
      </c>
      <c r="Y25">
        <v>0.22468719564634049</v>
      </c>
      <c r="Z25">
        <v>0.52756665885106602</v>
      </c>
    </row>
    <row r="26" spans="1:26" s="56" customFormat="1" x14ac:dyDescent="0.2">
      <c r="A26" s="58">
        <v>10509</v>
      </c>
      <c r="B26" s="58" t="s">
        <v>123</v>
      </c>
      <c r="C26" s="58" t="s">
        <v>108</v>
      </c>
      <c r="D26" s="58"/>
      <c r="E26" s="176"/>
      <c r="F26" s="59">
        <v>1.54E-2</v>
      </c>
      <c r="G26" s="59">
        <v>9.7699999999999676E-2</v>
      </c>
      <c r="H26" t="s">
        <v>115</v>
      </c>
      <c r="I26">
        <v>1.0034061776394015E-2</v>
      </c>
      <c r="J26">
        <v>0.35746634876608679</v>
      </c>
      <c r="K26">
        <v>7.155429854074395E-3</v>
      </c>
      <c r="L26">
        <v>5.2813940134566065E-3</v>
      </c>
      <c r="M26">
        <v>1.6151150753229488</v>
      </c>
      <c r="N26">
        <v>6.5051675574502414E-3</v>
      </c>
      <c r="O26">
        <v>1.3760486274285333</v>
      </c>
      <c r="P26">
        <v>0.35189045638220878</v>
      </c>
      <c r="Q26">
        <v>8.5405749861800009E-3</v>
      </c>
      <c r="R26">
        <v>0.10303696776316115</v>
      </c>
      <c r="S26">
        <v>6.1941637978981894E-5</v>
      </c>
      <c r="T26">
        <v>0.10303696776316087</v>
      </c>
      <c r="U26">
        <v>0.19507122794110682</v>
      </c>
      <c r="V26">
        <v>0.23467198447336496</v>
      </c>
      <c r="W26">
        <v>4.17202129673373E-2</v>
      </c>
      <c r="X26">
        <v>0.14477248498519282</v>
      </c>
      <c r="Y26">
        <v>8.1342425731366092E-3</v>
      </c>
      <c r="Z26">
        <v>0.17162205246162729</v>
      </c>
    </row>
    <row r="27" spans="1:26" s="56" customFormat="1" x14ac:dyDescent="0.2">
      <c r="A27" s="160">
        <v>10073</v>
      </c>
      <c r="B27" s="160" t="s">
        <v>88</v>
      </c>
      <c r="C27" s="160" t="s">
        <v>80</v>
      </c>
      <c r="D27" s="165">
        <v>43840</v>
      </c>
      <c r="E27" s="163"/>
      <c r="F27" s="179">
        <v>1.1066</v>
      </c>
      <c r="G27" s="179">
        <v>10.36739</v>
      </c>
      <c r="H27" t="s">
        <v>116</v>
      </c>
      <c r="I27">
        <v>1.0060016899328839E-2</v>
      </c>
      <c r="J27">
        <v>1.0209668317410654</v>
      </c>
      <c r="K27">
        <v>7.1581957847688706E-3</v>
      </c>
      <c r="L27">
        <v>7.7034792737732402E-3</v>
      </c>
      <c r="M27">
        <v>2.7214864185626935</v>
      </c>
      <c r="N27">
        <v>1.0286570224239015E-2</v>
      </c>
      <c r="O27">
        <v>2.0500052101630226</v>
      </c>
      <c r="P27">
        <v>1.0875097764957236</v>
      </c>
      <c r="Q27">
        <v>7.5718316434999567E-3</v>
      </c>
      <c r="R27">
        <v>0.19714577750930096</v>
      </c>
      <c r="S27">
        <v>5.4915700085580713E-5</v>
      </c>
      <c r="T27">
        <v>0.19714577750930212</v>
      </c>
      <c r="U27">
        <v>1.3286384821174575</v>
      </c>
      <c r="V27">
        <v>0.35238030609371757</v>
      </c>
      <c r="W27">
        <v>0.17054558906962652</v>
      </c>
      <c r="X27">
        <v>0.4798418463423571</v>
      </c>
      <c r="Y27">
        <v>0.22669930918826206</v>
      </c>
      <c r="Z27">
        <v>0.55535962840588093</v>
      </c>
    </row>
    <row r="28" spans="1:26" s="56" customFormat="1" x14ac:dyDescent="0.2">
      <c r="A28" s="58">
        <v>10504</v>
      </c>
      <c r="B28" s="58" t="s">
        <v>119</v>
      </c>
      <c r="C28" s="58" t="s">
        <v>108</v>
      </c>
      <c r="D28" s="58"/>
      <c r="E28" s="176"/>
      <c r="F28" s="59">
        <v>1.9699999999999999E-2</v>
      </c>
      <c r="G28" s="59">
        <v>9.9539999999999296E-2</v>
      </c>
      <c r="H28" t="s">
        <v>117</v>
      </c>
      <c r="I28">
        <v>1.0012501988986061E-2</v>
      </c>
      <c r="J28">
        <v>0.25738728283552148</v>
      </c>
      <c r="K28">
        <v>7.1576247521364048E-3</v>
      </c>
      <c r="L28">
        <v>4.6890858013564031E-3</v>
      </c>
      <c r="M28">
        <v>1.412241440475134</v>
      </c>
      <c r="N28">
        <v>5.5601558843060232E-3</v>
      </c>
      <c r="O28">
        <v>1.2060074496861128</v>
      </c>
      <c r="P28">
        <v>0.28069176807757135</v>
      </c>
      <c r="Q28">
        <v>8.5453185526656213E-3</v>
      </c>
      <c r="R28">
        <v>7.6860060420698109E-2</v>
      </c>
      <c r="S28">
        <v>6.1976041315813039E-5</v>
      </c>
      <c r="T28">
        <v>7.6860060420697929E-2</v>
      </c>
      <c r="U28">
        <v>0.15533090416214132</v>
      </c>
      <c r="V28">
        <v>0.28919612180162363</v>
      </c>
      <c r="W28">
        <v>3.0249691092702927E-2</v>
      </c>
      <c r="X28">
        <v>0.15426855560883326</v>
      </c>
      <c r="Y28">
        <v>4.6985029978516071E-3</v>
      </c>
      <c r="Z28">
        <v>0.24296145001483313</v>
      </c>
    </row>
    <row r="29" spans="1:26" s="56" customFormat="1" x14ac:dyDescent="0.2">
      <c r="A29" s="160">
        <v>10073</v>
      </c>
      <c r="B29" s="160" t="s">
        <v>88</v>
      </c>
      <c r="C29" s="160" t="s">
        <v>80</v>
      </c>
      <c r="D29" s="165">
        <v>43840</v>
      </c>
      <c r="E29" s="163"/>
      <c r="F29" s="179">
        <v>1.1066</v>
      </c>
      <c r="G29" s="179">
        <v>10.36739</v>
      </c>
      <c r="H29" t="s">
        <v>116</v>
      </c>
      <c r="I29">
        <v>1.0060016899328839E-2</v>
      </c>
      <c r="J29">
        <v>1.0209668317410654</v>
      </c>
      <c r="K29">
        <v>7.1581957847688706E-3</v>
      </c>
      <c r="L29">
        <v>7.7034792737732402E-3</v>
      </c>
      <c r="M29">
        <v>2.7214864185626935</v>
      </c>
      <c r="N29">
        <v>1.0286570224239015E-2</v>
      </c>
      <c r="O29">
        <v>2.0500052101630226</v>
      </c>
      <c r="P29">
        <v>1.0875097764957236</v>
      </c>
      <c r="Q29">
        <v>7.5718316434999567E-3</v>
      </c>
      <c r="R29">
        <v>0.19714577750930096</v>
      </c>
      <c r="S29">
        <v>5.4915700085580713E-5</v>
      </c>
      <c r="T29">
        <v>0.19714577750930212</v>
      </c>
      <c r="U29">
        <v>1.3286384821174575</v>
      </c>
      <c r="V29">
        <v>0.35238030609371757</v>
      </c>
      <c r="W29">
        <v>0.17054558906962652</v>
      </c>
      <c r="X29">
        <v>0.4798418463423571</v>
      </c>
      <c r="Y29">
        <v>0.22669930918826206</v>
      </c>
      <c r="Z29">
        <v>0.55535962840588093</v>
      </c>
    </row>
    <row r="30" spans="1:26" s="56" customFormat="1" x14ac:dyDescent="0.2">
      <c r="D30" s="134"/>
      <c r="E30" s="107"/>
      <c r="F30" s="174"/>
      <c r="G30" s="174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</row>
    <row r="31" spans="1:26" s="56" customFormat="1" x14ac:dyDescent="0.2">
      <c r="A31" s="160">
        <v>10368</v>
      </c>
      <c r="B31" s="160" t="s">
        <v>88</v>
      </c>
      <c r="C31" s="160" t="s">
        <v>80</v>
      </c>
      <c r="D31" s="165">
        <v>43843</v>
      </c>
      <c r="E31" s="163"/>
      <c r="F31" s="179">
        <v>1.22055</v>
      </c>
      <c r="G31" s="179">
        <v>10.325699999999999</v>
      </c>
      <c r="H31" t="s">
        <v>130</v>
      </c>
      <c r="I31">
        <v>9.9551197767901341E-3</v>
      </c>
      <c r="J31">
        <v>0.83020445760850159</v>
      </c>
      <c r="K31">
        <v>7.156255814656988E-3</v>
      </c>
      <c r="L31">
        <v>4.7641061604708351E-3</v>
      </c>
      <c r="M31">
        <v>3.0135254489365502</v>
      </c>
      <c r="N31">
        <v>9.7880010911480173E-3</v>
      </c>
      <c r="O31">
        <v>2.2835303587025217</v>
      </c>
      <c r="P31">
        <v>0.82269076285305143</v>
      </c>
      <c r="Q31">
        <v>7.5470681270210158E-3</v>
      </c>
      <c r="R31">
        <v>0.12826668932216506</v>
      </c>
      <c r="S31">
        <v>5.4736099440974592E-5</v>
      </c>
      <c r="T31">
        <v>0.12826668932216428</v>
      </c>
      <c r="U31">
        <v>1.4726526912662035</v>
      </c>
      <c r="V31">
        <v>0.24785670588733885</v>
      </c>
      <c r="W31">
        <v>0.17715860973151748</v>
      </c>
      <c r="X31">
        <v>0.35455759698717637</v>
      </c>
      <c r="Y31">
        <v>0.26109341581486439</v>
      </c>
      <c r="Z31">
        <v>0.28270021585549376</v>
      </c>
    </row>
    <row r="32" spans="1:26" s="56" customFormat="1" x14ac:dyDescent="0.2">
      <c r="A32" s="56">
        <v>10496</v>
      </c>
      <c r="B32" s="56" t="s">
        <v>124</v>
      </c>
      <c r="C32" s="56" t="s">
        <v>108</v>
      </c>
      <c r="D32" s="134">
        <v>43843</v>
      </c>
      <c r="E32" s="130"/>
      <c r="F32" s="174">
        <v>1.84E-2</v>
      </c>
      <c r="G32" s="174">
        <v>9.900999999999982E-2</v>
      </c>
      <c r="H32" t="s">
        <v>131</v>
      </c>
      <c r="I32">
        <v>1.0007269763497939E-2</v>
      </c>
      <c r="J32">
        <v>0.21406920626108661</v>
      </c>
      <c r="K32">
        <v>7.154806580628734E-3</v>
      </c>
      <c r="L32">
        <v>3.870994917521439E-3</v>
      </c>
      <c r="M32">
        <v>1.5440960345739454</v>
      </c>
      <c r="N32">
        <v>6.063104448483147E-3</v>
      </c>
      <c r="O32">
        <v>1.3147315948615363</v>
      </c>
      <c r="P32">
        <v>0.26223522699837309</v>
      </c>
      <c r="Q32">
        <v>8.5092700875803468E-3</v>
      </c>
      <c r="R32">
        <v>9.5696350083795442E-2</v>
      </c>
      <c r="S32">
        <v>6.1714595104331616E-5</v>
      </c>
      <c r="T32">
        <v>9.5696350083795942E-2</v>
      </c>
      <c r="U32">
        <v>0.17454384783622717</v>
      </c>
      <c r="V32">
        <v>0.30701382819582951</v>
      </c>
      <c r="W32">
        <v>6.5623872702311181E-3</v>
      </c>
      <c r="X32">
        <v>0.16257192535665715</v>
      </c>
      <c r="Y32">
        <v>1.1443177177576642E-3</v>
      </c>
      <c r="Z32">
        <v>0.20869004050497508</v>
      </c>
    </row>
    <row r="33" spans="1:26" s="56" customFormat="1" x14ac:dyDescent="0.2">
      <c r="A33" s="160">
        <v>10368</v>
      </c>
      <c r="B33" s="160" t="s">
        <v>88</v>
      </c>
      <c r="C33" s="160" t="s">
        <v>80</v>
      </c>
      <c r="D33" s="165">
        <v>43843</v>
      </c>
      <c r="E33" s="163"/>
      <c r="F33" s="179">
        <v>1.22055</v>
      </c>
      <c r="G33" s="179">
        <v>10.325699999999999</v>
      </c>
      <c r="H33" t="s">
        <v>132</v>
      </c>
      <c r="I33">
        <v>9.9454251593330632E-3</v>
      </c>
      <c r="J33">
        <v>0.67593574005009294</v>
      </c>
      <c r="K33">
        <v>7.1556967274763903E-3</v>
      </c>
      <c r="L33">
        <v>5.3685846979056517E-3</v>
      </c>
      <c r="M33">
        <v>3.0133190101512297</v>
      </c>
      <c r="N33">
        <v>7.5228485910700128E-3</v>
      </c>
      <c r="O33">
        <v>2.2917397223639226</v>
      </c>
      <c r="P33">
        <v>0.66908453410501434</v>
      </c>
      <c r="Q33">
        <v>7.5572729260734977E-3</v>
      </c>
      <c r="R33">
        <v>9.1496474320639704E-2</v>
      </c>
      <c r="S33">
        <v>5.4810111081827824E-5</v>
      </c>
      <c r="T33">
        <v>9.1496474320639926E-2</v>
      </c>
      <c r="U33">
        <v>1.4690275799452734</v>
      </c>
      <c r="V33">
        <v>0.22713942737935477</v>
      </c>
      <c r="W33">
        <v>0.17815771709779851</v>
      </c>
      <c r="X33">
        <v>0.25455168963092717</v>
      </c>
      <c r="Y33">
        <v>0.26200312297789685</v>
      </c>
      <c r="Z33">
        <v>0.25195404550144962</v>
      </c>
    </row>
    <row r="34" spans="1:26" s="56" customFormat="1" x14ac:dyDescent="0.2">
      <c r="A34" s="56">
        <v>10497</v>
      </c>
      <c r="B34" s="56" t="s">
        <v>125</v>
      </c>
      <c r="C34" s="56" t="s">
        <v>108</v>
      </c>
      <c r="D34" s="134">
        <v>43843</v>
      </c>
      <c r="E34" s="130"/>
      <c r="F34" s="174">
        <v>2.1100000000000001E-2</v>
      </c>
      <c r="G34" s="174">
        <v>9.6909999999999386E-2</v>
      </c>
      <c r="H34" t="s">
        <v>133</v>
      </c>
      <c r="I34">
        <v>9.9749655497448839E-3</v>
      </c>
      <c r="J34">
        <v>0.18257801490025072</v>
      </c>
      <c r="K34">
        <v>7.1543662913669719E-3</v>
      </c>
      <c r="L34">
        <v>3.854610588767821E-3</v>
      </c>
      <c r="M34">
        <v>0.89317357848064793</v>
      </c>
      <c r="N34">
        <v>3.9245809421268952E-3</v>
      </c>
      <c r="O34">
        <v>0.76787286175877589</v>
      </c>
      <c r="P34">
        <v>0.19384159743464893</v>
      </c>
      <c r="Q34">
        <v>8.5702457779440883E-3</v>
      </c>
      <c r="R34">
        <v>0.10019968812151175</v>
      </c>
      <c r="S34">
        <v>6.2156829279915902E-5</v>
      </c>
      <c r="T34">
        <v>0.10019968812151214</v>
      </c>
      <c r="U34">
        <v>8.8387397833759443E-2</v>
      </c>
      <c r="V34">
        <v>0.25477293308498233</v>
      </c>
      <c r="W34">
        <v>2.4599649151753018E-2</v>
      </c>
      <c r="X34">
        <v>0.12041094924749091</v>
      </c>
      <c r="Y34">
        <v>2.1740252966905992E-3</v>
      </c>
      <c r="Z34">
        <v>0.23924416410319663</v>
      </c>
    </row>
    <row r="35" spans="1:26" s="56" customFormat="1" x14ac:dyDescent="0.2">
      <c r="A35" s="160">
        <v>10368</v>
      </c>
      <c r="B35" s="160" t="s">
        <v>88</v>
      </c>
      <c r="C35" s="160" t="s">
        <v>80</v>
      </c>
      <c r="D35" s="165">
        <v>43843</v>
      </c>
      <c r="E35" s="163"/>
      <c r="F35" s="179">
        <v>1.22055</v>
      </c>
      <c r="G35" s="179">
        <v>10.325699999999999</v>
      </c>
      <c r="H35" t="s">
        <v>134</v>
      </c>
      <c r="I35">
        <v>9.9018975456560826E-3</v>
      </c>
      <c r="J35">
        <v>0.71393993083364882</v>
      </c>
      <c r="K35">
        <v>7.1563561697541005E-3</v>
      </c>
      <c r="L35">
        <v>5.6635750688392534E-3</v>
      </c>
      <c r="M35">
        <v>3.0131647538181729</v>
      </c>
      <c r="N35">
        <v>8.1769392005483794E-3</v>
      </c>
      <c r="O35">
        <v>2.3016335184290613</v>
      </c>
      <c r="P35">
        <v>0.69196413923154376</v>
      </c>
      <c r="Q35">
        <v>7.553949807097571E-3</v>
      </c>
      <c r="R35">
        <v>0.13576888568412507</v>
      </c>
      <c r="S35">
        <v>5.4786009726485656E-5</v>
      </c>
      <c r="T35">
        <v>0.13576888568412598</v>
      </c>
      <c r="U35">
        <v>1.4714613495692834</v>
      </c>
      <c r="V35">
        <v>0.23785923469124473</v>
      </c>
      <c r="W35">
        <v>0.17849569477366736</v>
      </c>
      <c r="X35">
        <v>0.39895769290058025</v>
      </c>
      <c r="Y35">
        <v>0.26256421192670254</v>
      </c>
      <c r="Z35">
        <v>0.38402306705779327</v>
      </c>
    </row>
    <row r="36" spans="1:26" s="56" customFormat="1" x14ac:dyDescent="0.2">
      <c r="A36" s="56">
        <v>10501</v>
      </c>
      <c r="B36" s="56" t="s">
        <v>128</v>
      </c>
      <c r="C36" s="56" t="s">
        <v>108</v>
      </c>
      <c r="D36" s="134">
        <v>43843</v>
      </c>
      <c r="E36" s="130"/>
      <c r="F36" s="174">
        <v>2.5389999999999999E-2</v>
      </c>
      <c r="G36" s="174">
        <v>0.1036400000000004</v>
      </c>
      <c r="H36" t="s">
        <v>135</v>
      </c>
      <c r="I36">
        <v>9.9430395852712766E-3</v>
      </c>
      <c r="J36">
        <v>0.3469512298131715</v>
      </c>
      <c r="K36">
        <v>7.15509146190179E-3</v>
      </c>
      <c r="L36">
        <v>4.0707777845749027E-3</v>
      </c>
      <c r="M36">
        <v>2.2017779743396675</v>
      </c>
      <c r="N36">
        <v>6.2404968222163574E-3</v>
      </c>
      <c r="O36">
        <v>1.8858520600499076</v>
      </c>
      <c r="P36">
        <v>0.36431463077900866</v>
      </c>
      <c r="Q36">
        <v>8.511647254677044E-3</v>
      </c>
      <c r="R36">
        <v>8.0932861829207808E-2</v>
      </c>
      <c r="S36">
        <v>6.1731835819852236E-5</v>
      </c>
      <c r="T36">
        <v>8.0932861829207003E-2</v>
      </c>
      <c r="U36">
        <v>0.28462883404987044</v>
      </c>
      <c r="V36">
        <v>0.22683793950389769</v>
      </c>
      <c r="W36">
        <v>5.8538538730827469E-2</v>
      </c>
      <c r="X36">
        <v>0.19893009934196121</v>
      </c>
      <c r="Y36">
        <v>1.6648752445787923E-2</v>
      </c>
      <c r="Z36">
        <v>0.16165884361787772</v>
      </c>
    </row>
    <row r="37" spans="1:26" s="56" customFormat="1" x14ac:dyDescent="0.2">
      <c r="A37" s="160">
        <v>10368</v>
      </c>
      <c r="B37" s="160" t="s">
        <v>88</v>
      </c>
      <c r="C37" s="160" t="s">
        <v>80</v>
      </c>
      <c r="D37" s="165">
        <v>43843</v>
      </c>
      <c r="E37" s="163"/>
      <c r="F37" s="179">
        <v>1.22055</v>
      </c>
      <c r="G37" s="179">
        <v>10.325699999999999</v>
      </c>
      <c r="H37" t="s">
        <v>136</v>
      </c>
      <c r="I37">
        <v>9.9248091427766548E-3</v>
      </c>
      <c r="J37">
        <v>0.82144006287428883</v>
      </c>
      <c r="K37">
        <v>7.1572274090055078E-3</v>
      </c>
      <c r="L37">
        <v>5.0925505594554233E-3</v>
      </c>
      <c r="M37">
        <v>3.0131179441451392</v>
      </c>
      <c r="N37">
        <v>1.1225490669771262E-2</v>
      </c>
      <c r="O37">
        <v>2.3029662763844638</v>
      </c>
      <c r="P37">
        <v>0.89878339313072908</v>
      </c>
      <c r="Q37">
        <v>7.5635369439040869E-3</v>
      </c>
      <c r="R37">
        <v>0.14794500824826756</v>
      </c>
      <c r="S37">
        <v>5.4855541691053079E-5</v>
      </c>
      <c r="T37">
        <v>0.14794500824826584</v>
      </c>
      <c r="U37">
        <v>1.4710234420668442</v>
      </c>
      <c r="V37">
        <v>0.22231542018103234</v>
      </c>
      <c r="W37">
        <v>0.17706591190024662</v>
      </c>
      <c r="X37">
        <v>0.40325965917752543</v>
      </c>
      <c r="Y37">
        <v>0.2608177778564586</v>
      </c>
      <c r="Z37">
        <v>0.36707451545800568</v>
      </c>
    </row>
    <row r="38" spans="1:26" s="56" customFormat="1" x14ac:dyDescent="0.2">
      <c r="A38" s="56">
        <v>10499</v>
      </c>
      <c r="B38" s="56" t="s">
        <v>126</v>
      </c>
      <c r="C38" s="56" t="s">
        <v>108</v>
      </c>
      <c r="D38" s="134">
        <v>43843</v>
      </c>
      <c r="E38" s="130"/>
      <c r="F38" s="174">
        <v>3.7679999999999998E-2</v>
      </c>
      <c r="G38" s="174">
        <v>0.20204999999999984</v>
      </c>
      <c r="H38" t="s">
        <v>137</v>
      </c>
      <c r="I38">
        <v>1.0025894990673466E-2</v>
      </c>
      <c r="J38">
        <v>0.14709281836682328</v>
      </c>
      <c r="K38">
        <v>7.1563425973117985E-3</v>
      </c>
      <c r="L38">
        <v>3.3487538835585986E-3</v>
      </c>
      <c r="M38">
        <v>1.3839851384332797</v>
      </c>
      <c r="N38">
        <v>3.2689117650749402E-3</v>
      </c>
      <c r="O38">
        <v>1.1747891047364905</v>
      </c>
      <c r="P38">
        <v>0.14760913931312453</v>
      </c>
      <c r="Q38">
        <v>8.5072008032635732E-3</v>
      </c>
      <c r="R38">
        <v>5.9328887549144137E-2</v>
      </c>
      <c r="S38">
        <v>6.1699587348971712E-5</v>
      </c>
      <c r="T38">
        <v>5.9328887549144699E-2</v>
      </c>
      <c r="U38">
        <v>0.1402615299655825</v>
      </c>
      <c r="V38">
        <v>0.17163325899268603</v>
      </c>
      <c r="W38">
        <v>0.27920180894806407</v>
      </c>
      <c r="X38">
        <v>0.17298976558967244</v>
      </c>
      <c r="Y38">
        <v>3.9166159301330147E-2</v>
      </c>
      <c r="Z38">
        <v>0.15671757328505861</v>
      </c>
    </row>
    <row r="39" spans="1:26" s="56" customFormat="1" x14ac:dyDescent="0.2">
      <c r="A39" s="160">
        <v>10368</v>
      </c>
      <c r="B39" s="160" t="s">
        <v>88</v>
      </c>
      <c r="C39" s="160" t="s">
        <v>80</v>
      </c>
      <c r="D39" s="165">
        <v>43843</v>
      </c>
      <c r="E39" s="163"/>
      <c r="F39" s="179">
        <v>1.22055</v>
      </c>
      <c r="G39" s="179">
        <v>10.325699999999999</v>
      </c>
      <c r="H39" t="s">
        <v>138</v>
      </c>
      <c r="I39">
        <v>9.8347618306737876E-3</v>
      </c>
      <c r="J39">
        <v>0.72429252692880419</v>
      </c>
      <c r="K39">
        <v>7.1564569752039326E-3</v>
      </c>
      <c r="L39">
        <v>5.9454305172688083E-3</v>
      </c>
      <c r="M39">
        <v>3.0137340818574234</v>
      </c>
      <c r="N39">
        <v>1.3499488324662468E-2</v>
      </c>
      <c r="O39">
        <v>2.3178252614562687</v>
      </c>
      <c r="P39">
        <v>0.77665187289132087</v>
      </c>
      <c r="Q39">
        <v>7.5696442876754238E-3</v>
      </c>
      <c r="R39">
        <v>0.11284940852540687</v>
      </c>
      <c r="S39">
        <v>5.4899836001156245E-5</v>
      </c>
      <c r="T39">
        <v>0.11284940852540784</v>
      </c>
      <c r="U39">
        <v>1.467946646047545</v>
      </c>
      <c r="V39">
        <v>0.30726560964558214</v>
      </c>
      <c r="W39">
        <v>0.17834814181863168</v>
      </c>
      <c r="X39">
        <v>0.49321514669866146</v>
      </c>
      <c r="Y39">
        <v>0.26133635654786075</v>
      </c>
      <c r="Z39">
        <v>0.34110155478316517</v>
      </c>
    </row>
    <row r="40" spans="1:26" s="56" customFormat="1" x14ac:dyDescent="0.2">
      <c r="A40" s="56">
        <v>10500</v>
      </c>
      <c r="B40" s="56" t="s">
        <v>127</v>
      </c>
      <c r="C40" s="56" t="s">
        <v>108</v>
      </c>
      <c r="D40" s="134">
        <v>43843</v>
      </c>
      <c r="E40" s="130"/>
      <c r="F40" s="174">
        <v>4.0620000000000003E-2</v>
      </c>
      <c r="G40" s="174">
        <v>0.20163999999999938</v>
      </c>
      <c r="H40" t="s">
        <v>139</v>
      </c>
      <c r="I40">
        <v>1.0033476257869199E-2</v>
      </c>
      <c r="J40">
        <v>0.18102851643503654</v>
      </c>
      <c r="K40">
        <v>7.1577973625650557E-3</v>
      </c>
      <c r="L40">
        <v>5.0487610826679668E-3</v>
      </c>
      <c r="M40">
        <v>1.6877339496345058</v>
      </c>
      <c r="N40">
        <v>5.02045960273401E-3</v>
      </c>
      <c r="O40">
        <v>1.4315791139914493</v>
      </c>
      <c r="P40">
        <v>0.17863708971844061</v>
      </c>
      <c r="Q40">
        <v>8.5101366590402978E-3</v>
      </c>
      <c r="R40">
        <v>5.2529847794194458E-2</v>
      </c>
      <c r="S40">
        <v>6.1720880027272041E-5</v>
      </c>
      <c r="T40">
        <v>5.2529847794193875E-2</v>
      </c>
      <c r="U40">
        <v>0.23119794632145535</v>
      </c>
      <c r="V40">
        <v>0.20657539223114921</v>
      </c>
      <c r="W40">
        <v>8.5169848288173991E-2</v>
      </c>
      <c r="X40">
        <v>0.13966915898291599</v>
      </c>
      <c r="Y40">
        <v>1.9701594633115323E-2</v>
      </c>
      <c r="Z40">
        <v>0.1493890268607114</v>
      </c>
    </row>
    <row r="41" spans="1:26" s="56" customFormat="1" x14ac:dyDescent="0.2">
      <c r="A41" s="160">
        <v>10368</v>
      </c>
      <c r="B41" s="160" t="s">
        <v>88</v>
      </c>
      <c r="C41" s="160" t="s">
        <v>80</v>
      </c>
      <c r="D41" s="165">
        <v>43843</v>
      </c>
      <c r="E41" s="163"/>
      <c r="F41" s="179">
        <v>1.22055</v>
      </c>
      <c r="G41" s="179">
        <v>10.325699999999999</v>
      </c>
      <c r="H41" t="s">
        <v>140</v>
      </c>
      <c r="I41">
        <v>9.9526205741274666E-3</v>
      </c>
      <c r="J41">
        <v>0.42421284798774994</v>
      </c>
      <c r="K41">
        <v>7.164469713556219E-3</v>
      </c>
      <c r="L41">
        <v>5.3674515846565338E-3</v>
      </c>
      <c r="M41">
        <v>3.0122080698423455</v>
      </c>
      <c r="N41">
        <v>7.6022932315394495E-3</v>
      </c>
      <c r="O41">
        <v>2.2942266799960809</v>
      </c>
      <c r="P41">
        <v>0.43334734049846813</v>
      </c>
      <c r="Q41">
        <v>7.5792640170469772E-3</v>
      </c>
      <c r="R41">
        <v>0.10180426217216484</v>
      </c>
      <c r="S41">
        <v>5.4969604347567651E-5</v>
      </c>
      <c r="T41">
        <v>0.10180426217216489</v>
      </c>
      <c r="U41">
        <v>1.4663611573395721</v>
      </c>
      <c r="V41">
        <v>0.21680299927535682</v>
      </c>
      <c r="W41">
        <v>0.17552840948173778</v>
      </c>
      <c r="X41">
        <v>0.23777416579590455</v>
      </c>
      <c r="Y41">
        <v>0.25762396955610284</v>
      </c>
      <c r="Z41">
        <v>0.21170363048264623</v>
      </c>
    </row>
    <row r="42" spans="1:26" s="56" customFormat="1" x14ac:dyDescent="0.2">
      <c r="A42" s="56">
        <v>10503</v>
      </c>
      <c r="B42" s="56" t="s">
        <v>118</v>
      </c>
      <c r="C42" s="56" t="s">
        <v>108</v>
      </c>
      <c r="D42" s="134">
        <v>43843</v>
      </c>
      <c r="E42" s="130"/>
      <c r="F42" s="174">
        <v>3.7260000000000001E-2</v>
      </c>
      <c r="G42" s="174">
        <v>0.20258000000000109</v>
      </c>
      <c r="H42" t="s">
        <v>141</v>
      </c>
      <c r="I42">
        <v>1.0061326889561618E-2</v>
      </c>
      <c r="J42">
        <v>0.15516168259023155</v>
      </c>
      <c r="K42">
        <v>7.1651064104007048E-3</v>
      </c>
      <c r="L42">
        <v>3.6473266353953949E-3</v>
      </c>
      <c r="M42">
        <v>2.2738113517138694</v>
      </c>
      <c r="N42">
        <v>3.5334251191062212E-3</v>
      </c>
      <c r="O42">
        <v>1.9237251679169554</v>
      </c>
      <c r="P42">
        <v>0.15827316145861217</v>
      </c>
      <c r="Q42">
        <v>8.5125610035142324E-3</v>
      </c>
      <c r="R42">
        <v>3.9435864612179621E-2</v>
      </c>
      <c r="S42">
        <v>6.1738462902896201E-5</v>
      </c>
      <c r="T42">
        <v>3.9435864612179863E-2</v>
      </c>
      <c r="U42">
        <v>0.30840211516953747</v>
      </c>
      <c r="V42">
        <v>0.20305376241735465</v>
      </c>
      <c r="W42">
        <v>6.5446883153290919E-2</v>
      </c>
      <c r="X42">
        <v>0.17698351526876255</v>
      </c>
      <c r="Y42">
        <v>2.0169831045280955E-2</v>
      </c>
      <c r="Z42">
        <v>0.10710204842162342</v>
      </c>
    </row>
    <row r="43" spans="1:26" s="56" customFormat="1" x14ac:dyDescent="0.2">
      <c r="A43" s="160">
        <v>10368</v>
      </c>
      <c r="B43" s="160" t="s">
        <v>88</v>
      </c>
      <c r="C43" s="160" t="s">
        <v>80</v>
      </c>
      <c r="D43" s="165">
        <v>43843</v>
      </c>
      <c r="E43" s="163"/>
      <c r="F43" s="179">
        <v>1.22055</v>
      </c>
      <c r="G43" s="179">
        <v>10.325699999999999</v>
      </c>
      <c r="H43" t="s">
        <v>142</v>
      </c>
      <c r="I43">
        <v>1.0008010993090226E-2</v>
      </c>
      <c r="J43">
        <v>0.44466965608822229</v>
      </c>
      <c r="K43">
        <v>7.1661486962759542E-3</v>
      </c>
      <c r="L43">
        <v>5.8524416176811188E-3</v>
      </c>
      <c r="M43">
        <v>3.0125512277994937</v>
      </c>
      <c r="N43">
        <v>7.5449755909649998E-3</v>
      </c>
      <c r="O43">
        <v>2.2867085003119443</v>
      </c>
      <c r="P43">
        <v>0.44502763297859066</v>
      </c>
      <c r="Q43">
        <v>7.5771098427536224E-3</v>
      </c>
      <c r="R43">
        <v>0.10612881963227604</v>
      </c>
      <c r="S43">
        <v>5.4953980916541238E-5</v>
      </c>
      <c r="T43">
        <v>0.10612881963227676</v>
      </c>
      <c r="U43">
        <v>1.4684172139724752</v>
      </c>
      <c r="V43">
        <v>0.26111625170190111</v>
      </c>
      <c r="W43">
        <v>0.17432667378869107</v>
      </c>
      <c r="X43">
        <v>0.32546580536883102</v>
      </c>
      <c r="Y43">
        <v>0.25616575923917134</v>
      </c>
      <c r="Z43">
        <v>0.26888960169699327</v>
      </c>
    </row>
    <row r="44" spans="1:26" s="56" customFormat="1" x14ac:dyDescent="0.2">
      <c r="A44" s="56">
        <v>10502</v>
      </c>
      <c r="B44" s="56" t="s">
        <v>129</v>
      </c>
      <c r="C44" s="56" t="s">
        <v>108</v>
      </c>
      <c r="D44" s="134">
        <v>43843</v>
      </c>
      <c r="E44" s="130"/>
      <c r="F44" s="174">
        <v>4.5350000000000001E-2</v>
      </c>
      <c r="G44" s="174">
        <v>0.20429999999999993</v>
      </c>
      <c r="H44" t="s">
        <v>143</v>
      </c>
      <c r="I44">
        <v>1.0034833486211524E-2</v>
      </c>
      <c r="J44">
        <v>0.1141530946317461</v>
      </c>
      <c r="K44">
        <v>7.1639697846172228E-3</v>
      </c>
      <c r="L44">
        <v>3.892546085886846E-3</v>
      </c>
      <c r="M44">
        <v>1.7494236633436193</v>
      </c>
      <c r="N44">
        <v>4.4796330396524179E-3</v>
      </c>
      <c r="O44">
        <v>1.4852339514009849</v>
      </c>
      <c r="P44">
        <v>0.13871260623328463</v>
      </c>
      <c r="Q44">
        <v>8.520998183609442E-3</v>
      </c>
      <c r="R44">
        <v>5.6353106548849508E-2</v>
      </c>
      <c r="S44">
        <v>6.1799654655894851E-5</v>
      </c>
      <c r="T44">
        <v>5.635310654884966E-2</v>
      </c>
      <c r="U44">
        <v>0.25565023480762683</v>
      </c>
      <c r="V44">
        <v>0.19773815569921996</v>
      </c>
      <c r="W44">
        <v>0.17818940568108554</v>
      </c>
      <c r="X44">
        <v>0.22365857789636653</v>
      </c>
      <c r="Y44">
        <v>4.556269130803426E-2</v>
      </c>
      <c r="Z44">
        <v>0.1746178160308961</v>
      </c>
    </row>
    <row r="45" spans="1:26" s="56" customFormat="1" x14ac:dyDescent="0.2">
      <c r="A45" s="160">
        <v>10368</v>
      </c>
      <c r="B45" s="160" t="s">
        <v>88</v>
      </c>
      <c r="C45" s="160" t="s">
        <v>80</v>
      </c>
      <c r="D45" s="165">
        <v>43843</v>
      </c>
      <c r="E45" s="163"/>
      <c r="F45" s="179">
        <v>1.22055</v>
      </c>
      <c r="G45" s="179">
        <v>10.325699999999999</v>
      </c>
      <c r="H45" t="s">
        <v>142</v>
      </c>
      <c r="I45">
        <v>1.0008010993090226E-2</v>
      </c>
      <c r="J45">
        <v>0.44466965608822229</v>
      </c>
      <c r="K45">
        <v>7.1661486962759542E-3</v>
      </c>
      <c r="L45">
        <v>5.8524416176811188E-3</v>
      </c>
      <c r="M45">
        <v>3.0125512277994937</v>
      </c>
      <c r="N45">
        <v>7.5449755909649998E-3</v>
      </c>
      <c r="O45">
        <v>2.2867085003119443</v>
      </c>
      <c r="P45">
        <v>0.44502763297859066</v>
      </c>
      <c r="Q45">
        <v>7.5771098427536224E-3</v>
      </c>
      <c r="R45">
        <v>0.10612881963227604</v>
      </c>
      <c r="S45">
        <v>5.4953980916541238E-5</v>
      </c>
      <c r="T45">
        <v>0.10612881963227676</v>
      </c>
      <c r="U45">
        <v>1.4684172139724752</v>
      </c>
      <c r="V45">
        <v>0.26111625170190111</v>
      </c>
      <c r="W45">
        <v>0.17432667378869107</v>
      </c>
      <c r="X45">
        <v>0.32546580536883102</v>
      </c>
      <c r="Y45">
        <v>0.25616575923917134</v>
      </c>
      <c r="Z45">
        <v>0.26888960169699327</v>
      </c>
    </row>
    <row r="46" spans="1:26" s="56" customFormat="1" x14ac:dyDescent="0.2">
      <c r="A46" s="177"/>
      <c r="B46" s="177"/>
      <c r="C46" s="178"/>
      <c r="D46" s="178"/>
      <c r="E46" s="177"/>
      <c r="F46" s="178"/>
      <c r="G46" s="178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s="56" customFormat="1" x14ac:dyDescent="0.2">
      <c r="A47" s="160">
        <v>10368</v>
      </c>
      <c r="B47" s="160" t="s">
        <v>88</v>
      </c>
      <c r="C47" s="160" t="s">
        <v>80</v>
      </c>
      <c r="D47" s="165">
        <v>43865</v>
      </c>
      <c r="E47" s="163"/>
      <c r="F47" s="179">
        <v>1.22055</v>
      </c>
      <c r="G47" s="179">
        <v>10.325699999999999</v>
      </c>
      <c r="H47" t="s">
        <v>151</v>
      </c>
      <c r="I47">
        <v>1.0044007377674493E-2</v>
      </c>
      <c r="J47">
        <v>0.70768124512198649</v>
      </c>
      <c r="K47">
        <v>7.1232791244835742E-3</v>
      </c>
      <c r="L47">
        <v>4.4422570946536016E-3</v>
      </c>
      <c r="M47">
        <v>3.0144822103220195</v>
      </c>
      <c r="N47">
        <v>9.1312236018013335E-3</v>
      </c>
      <c r="O47">
        <v>2.2713262463139046</v>
      </c>
      <c r="P47">
        <v>0.72203951883812623</v>
      </c>
      <c r="Q47">
        <v>7.5648828970052177E-3</v>
      </c>
      <c r="R47">
        <v>9.6513031816670758E-2</v>
      </c>
      <c r="S47">
        <v>5.4865303392093313E-5</v>
      </c>
      <c r="T47">
        <v>9.6513031816669578E-2</v>
      </c>
      <c r="U47">
        <v>1.4595981950260866</v>
      </c>
      <c r="V47">
        <v>0.21909897501557496</v>
      </c>
      <c r="W47">
        <v>0.19646663547239146</v>
      </c>
      <c r="X47">
        <v>0.26271246924793445</v>
      </c>
      <c r="Y47">
        <v>0.28664352351273892</v>
      </c>
      <c r="Z47">
        <v>0.2624359370987025</v>
      </c>
    </row>
    <row r="48" spans="1:26" s="56" customFormat="1" x14ac:dyDescent="0.2">
      <c r="A48" s="58">
        <v>10510</v>
      </c>
      <c r="B48" s="58" t="s">
        <v>144</v>
      </c>
      <c r="C48" s="58" t="s">
        <v>145</v>
      </c>
      <c r="D48" s="173">
        <v>43865</v>
      </c>
      <c r="E48" s="176"/>
      <c r="F48" s="59">
        <v>4.8800000000000003E-2</v>
      </c>
      <c r="G48" s="59">
        <v>0.15991999999999962</v>
      </c>
      <c r="H48" t="s">
        <v>152</v>
      </c>
      <c r="I48">
        <v>1.0076033695689006E-2</v>
      </c>
      <c r="J48">
        <v>0.16653644060529404</v>
      </c>
      <c r="K48">
        <v>7.1227195143998556E-3</v>
      </c>
      <c r="L48">
        <v>2.7982158445559566E-3</v>
      </c>
      <c r="M48">
        <v>2.4340314338218683</v>
      </c>
      <c r="N48">
        <v>4.6107360331463718E-3</v>
      </c>
      <c r="O48">
        <v>2.0981354816481526</v>
      </c>
      <c r="P48">
        <v>0.1709837098853734</v>
      </c>
      <c r="Q48">
        <v>8.6800009842300813E-3</v>
      </c>
      <c r="R48">
        <v>6.3435697341808081E-2</v>
      </c>
      <c r="S48">
        <v>6.2952843279567733E-5</v>
      </c>
      <c r="T48">
        <v>6.3435697341808067E-2</v>
      </c>
      <c r="U48">
        <v>5.4557405203019159E-3</v>
      </c>
      <c r="V48">
        <v>1.4089347288182239</v>
      </c>
      <c r="W48">
        <v>2.0032358856425424E-2</v>
      </c>
      <c r="X48">
        <v>0.16012269788298578</v>
      </c>
      <c r="Y48">
        <v>1.096363615172128E-4</v>
      </c>
      <c r="Z48">
        <v>1.3371161760213557</v>
      </c>
    </row>
    <row r="49" spans="1:26" s="56" customFormat="1" x14ac:dyDescent="0.2">
      <c r="A49" s="160">
        <v>10368</v>
      </c>
      <c r="B49" s="160" t="s">
        <v>88</v>
      </c>
      <c r="C49" s="160" t="s">
        <v>80</v>
      </c>
      <c r="D49" s="165">
        <v>43865</v>
      </c>
      <c r="E49" s="163"/>
      <c r="F49" s="179">
        <v>1.22055</v>
      </c>
      <c r="G49" s="179">
        <v>10.325699999999999</v>
      </c>
      <c r="H49" t="s">
        <v>153</v>
      </c>
      <c r="I49">
        <v>1.0024982216016692E-2</v>
      </c>
      <c r="J49">
        <v>0.5185914758612451</v>
      </c>
      <c r="K49">
        <v>7.1251966809740084E-3</v>
      </c>
      <c r="L49">
        <v>4.171577787558914E-3</v>
      </c>
      <c r="M49">
        <v>3.0141934179031398</v>
      </c>
      <c r="N49">
        <v>7.001817151392354E-3</v>
      </c>
      <c r="O49">
        <v>2.2752270355952455</v>
      </c>
      <c r="P49">
        <v>0.53779090923050721</v>
      </c>
      <c r="Q49">
        <v>7.5611695389121601E-3</v>
      </c>
      <c r="R49">
        <v>0.10811596375516633</v>
      </c>
      <c r="S49">
        <v>5.4838371776475056E-5</v>
      </c>
      <c r="T49">
        <v>0.10811596375516631</v>
      </c>
      <c r="U49">
        <v>1.458456432941867</v>
      </c>
      <c r="V49">
        <v>0.24556147369491599</v>
      </c>
      <c r="W49">
        <v>0.19654612454319056</v>
      </c>
      <c r="X49">
        <v>0.32554774275057169</v>
      </c>
      <c r="Y49">
        <v>0.28669113859666751</v>
      </c>
      <c r="Z49">
        <v>0.24368019839272129</v>
      </c>
    </row>
    <row r="50" spans="1:26" s="56" customFormat="1" x14ac:dyDescent="0.2">
      <c r="A50" s="58">
        <v>10511</v>
      </c>
      <c r="B50" s="58" t="s">
        <v>146</v>
      </c>
      <c r="C50" s="58" t="s">
        <v>145</v>
      </c>
      <c r="D50" s="173">
        <v>43865</v>
      </c>
      <c r="E50" s="176"/>
      <c r="F50" s="59">
        <v>3.5659999999999997E-2</v>
      </c>
      <c r="G50" s="59">
        <v>0.2038600000000006</v>
      </c>
      <c r="H50" t="s">
        <v>154</v>
      </c>
      <c r="I50">
        <v>1.0080563909880607E-2</v>
      </c>
      <c r="J50">
        <v>0.17244037304926707</v>
      </c>
      <c r="K50">
        <v>7.1222829867501935E-3</v>
      </c>
      <c r="L50">
        <v>4.0124148618964697E-3</v>
      </c>
      <c r="M50">
        <v>1.5558954071188469</v>
      </c>
      <c r="N50">
        <v>3.6690759318252844E-3</v>
      </c>
      <c r="O50">
        <v>1.3287264401397605</v>
      </c>
      <c r="P50">
        <v>0.18246518358632111</v>
      </c>
      <c r="Q50">
        <v>8.6054765511278785E-3</v>
      </c>
      <c r="R50">
        <v>6.4755847232394234E-2</v>
      </c>
      <c r="S50">
        <v>6.2412345073852655E-5</v>
      </c>
      <c r="T50">
        <v>6.4755847232394248E-2</v>
      </c>
      <c r="U50">
        <v>0.13331480760106207</v>
      </c>
      <c r="V50">
        <v>0.23986550761004796</v>
      </c>
      <c r="W50">
        <v>0.22521533093016929</v>
      </c>
      <c r="X50">
        <v>0.22467201234764236</v>
      </c>
      <c r="Y50">
        <v>3.0009595335309454E-2</v>
      </c>
      <c r="Z50">
        <v>0.19100780606521486</v>
      </c>
    </row>
    <row r="51" spans="1:26" s="56" customFormat="1" x14ac:dyDescent="0.2">
      <c r="A51" s="160">
        <v>10368</v>
      </c>
      <c r="B51" s="160" t="s">
        <v>88</v>
      </c>
      <c r="C51" s="160" t="s">
        <v>80</v>
      </c>
      <c r="D51" s="165">
        <v>43865</v>
      </c>
      <c r="E51" s="163"/>
      <c r="F51" s="179">
        <v>1.22055</v>
      </c>
      <c r="G51" s="179">
        <v>10.325699999999999</v>
      </c>
      <c r="H51" t="s">
        <v>155</v>
      </c>
      <c r="I51">
        <v>9.8967813080968019E-3</v>
      </c>
      <c r="J51">
        <v>0.60883794139575065</v>
      </c>
      <c r="K51">
        <v>7.1231597289867317E-3</v>
      </c>
      <c r="L51">
        <v>6.0122570368458493E-3</v>
      </c>
      <c r="M51">
        <v>3.0140945013921603</v>
      </c>
      <c r="N51">
        <v>7.9958204201505002E-3</v>
      </c>
      <c r="O51">
        <v>2.3062842383705875</v>
      </c>
      <c r="P51">
        <v>0.64371409318010908</v>
      </c>
      <c r="Q51">
        <v>7.5716574550102524E-3</v>
      </c>
      <c r="R51">
        <v>9.5642288860535316E-2</v>
      </c>
      <c r="S51">
        <v>5.491443676075931E-5</v>
      </c>
      <c r="T51">
        <v>9.5642288860534691E-2</v>
      </c>
      <c r="U51">
        <v>1.4572628688499818</v>
      </c>
      <c r="V51">
        <v>0.2324774962224222</v>
      </c>
      <c r="W51">
        <v>0.19710477738309562</v>
      </c>
      <c r="X51">
        <v>0.31525918071751791</v>
      </c>
      <c r="Y51">
        <v>0.28666539432749705</v>
      </c>
      <c r="Z51">
        <v>0.25496529389263867</v>
      </c>
    </row>
    <row r="52" spans="1:26" s="56" customFormat="1" x14ac:dyDescent="0.2">
      <c r="A52" s="58">
        <v>10512</v>
      </c>
      <c r="B52" s="58" t="s">
        <v>147</v>
      </c>
      <c r="C52" s="58" t="s">
        <v>145</v>
      </c>
      <c r="D52" s="173">
        <v>43865</v>
      </c>
      <c r="E52" s="176"/>
      <c r="F52" s="59">
        <v>5.4420000000000003E-2</v>
      </c>
      <c r="G52" s="59">
        <v>0.20334000000000074</v>
      </c>
      <c r="H52" t="s">
        <v>156</v>
      </c>
      <c r="I52">
        <v>1.0055966783131568E-2</v>
      </c>
      <c r="J52">
        <v>0.1596489099206167</v>
      </c>
      <c r="K52">
        <v>7.1202108557601113E-3</v>
      </c>
      <c r="L52">
        <v>3.6275270164321726E-3</v>
      </c>
      <c r="M52">
        <v>2.0830980228694913</v>
      </c>
      <c r="N52">
        <v>4.3230352162314913E-3</v>
      </c>
      <c r="O52">
        <v>1.7990706604565818</v>
      </c>
      <c r="P52">
        <v>0.18064908743510849</v>
      </c>
      <c r="Q52">
        <v>8.6839324344212092E-3</v>
      </c>
      <c r="R52">
        <v>5.5435771810002386E-2</v>
      </c>
      <c r="S52">
        <v>6.2981356636673724E-5</v>
      </c>
      <c r="T52">
        <v>5.5435771810003476E-2</v>
      </c>
      <c r="U52">
        <v>2.9851024229112989E-2</v>
      </c>
      <c r="V52">
        <v>0.44625286569960482</v>
      </c>
      <c r="W52">
        <v>7.5185808428105119E-3</v>
      </c>
      <c r="X52">
        <v>0.16316722539171147</v>
      </c>
      <c r="Y52">
        <v>2.2447927387157833E-4</v>
      </c>
      <c r="Z52">
        <v>0.35670128021359826</v>
      </c>
    </row>
    <row r="53" spans="1:26" s="56" customFormat="1" x14ac:dyDescent="0.2">
      <c r="A53" s="160">
        <v>10368</v>
      </c>
      <c r="B53" s="160" t="s">
        <v>88</v>
      </c>
      <c r="C53" s="160" t="s">
        <v>80</v>
      </c>
      <c r="D53" s="165">
        <v>43865</v>
      </c>
      <c r="E53" s="163"/>
      <c r="F53" s="179">
        <v>1.22055</v>
      </c>
      <c r="G53" s="179">
        <v>10.325699999999999</v>
      </c>
      <c r="H53" t="s">
        <v>157</v>
      </c>
      <c r="I53">
        <v>9.9650361641938478E-3</v>
      </c>
      <c r="J53">
        <v>0.5216760667838567</v>
      </c>
      <c r="K53">
        <v>7.1218730024056008E-3</v>
      </c>
      <c r="L53">
        <v>4.8671036058227472E-3</v>
      </c>
      <c r="M53">
        <v>3.0142282364117876</v>
      </c>
      <c r="N53">
        <v>7.3803028916988892E-3</v>
      </c>
      <c r="O53">
        <v>2.2869961707168183</v>
      </c>
      <c r="P53">
        <v>0.57756380439209232</v>
      </c>
      <c r="Q53">
        <v>7.5637060217375734E-3</v>
      </c>
      <c r="R53">
        <v>0.11009337796222614</v>
      </c>
      <c r="S53">
        <v>5.48567679501713E-5</v>
      </c>
      <c r="T53">
        <v>0.11009337796222536</v>
      </c>
      <c r="U53">
        <v>1.4577371623716779</v>
      </c>
      <c r="V53">
        <v>0.23286110982090161</v>
      </c>
      <c r="W53">
        <v>0.1980310711936315</v>
      </c>
      <c r="X53">
        <v>0.32505725688729081</v>
      </c>
      <c r="Y53">
        <v>0.28872123331794058</v>
      </c>
      <c r="Z53">
        <v>0.26068489498007535</v>
      </c>
    </row>
    <row r="54" spans="1:26" s="56" customFormat="1" x14ac:dyDescent="0.2">
      <c r="A54" s="58">
        <v>10513</v>
      </c>
      <c r="B54" s="58" t="s">
        <v>148</v>
      </c>
      <c r="C54" s="58" t="s">
        <v>145</v>
      </c>
      <c r="D54" s="173">
        <v>43865</v>
      </c>
      <c r="E54" s="176"/>
      <c r="F54" s="59">
        <v>4.6440000000000002E-2</v>
      </c>
      <c r="G54" s="59">
        <v>0.20337999999999923</v>
      </c>
      <c r="H54" t="s">
        <v>158</v>
      </c>
      <c r="I54">
        <v>1.005660373755575E-2</v>
      </c>
      <c r="J54">
        <v>0.15200394935245604</v>
      </c>
      <c r="K54">
        <v>7.118221457677632E-3</v>
      </c>
      <c r="L54">
        <v>4.3055160325508636E-3</v>
      </c>
      <c r="M54">
        <v>1.7980904543857108</v>
      </c>
      <c r="N54">
        <v>4.1057026674288476E-3</v>
      </c>
      <c r="O54">
        <v>1.5518512393627355</v>
      </c>
      <c r="P54">
        <v>0.18208283505067724</v>
      </c>
      <c r="Q54">
        <v>8.6818047639346408E-3</v>
      </c>
      <c r="R54">
        <v>7.0593976961851532E-2</v>
      </c>
      <c r="S54">
        <v>6.2965925427975168E-5</v>
      </c>
      <c r="T54">
        <v>7.0593976961850727E-2</v>
      </c>
      <c r="U54">
        <v>3.6126462552761329E-3</v>
      </c>
      <c r="V54">
        <v>1.5701640436887427</v>
      </c>
      <c r="W54">
        <v>1.2875760173009577E-2</v>
      </c>
      <c r="X54">
        <v>0.17178586198613194</v>
      </c>
      <c r="Y54">
        <v>4.658358193960074E-5</v>
      </c>
      <c r="Z54">
        <v>1.4963350362280565</v>
      </c>
    </row>
    <row r="55" spans="1:26" s="56" customFormat="1" x14ac:dyDescent="0.2">
      <c r="A55" s="160">
        <v>10368</v>
      </c>
      <c r="B55" s="160" t="s">
        <v>88</v>
      </c>
      <c r="C55" s="160" t="s">
        <v>80</v>
      </c>
      <c r="D55" s="165">
        <v>43865</v>
      </c>
      <c r="E55" s="163"/>
      <c r="F55" s="179">
        <v>1.22055</v>
      </c>
      <c r="G55" s="179">
        <v>10.325699999999999</v>
      </c>
      <c r="H55" t="s">
        <v>159</v>
      </c>
      <c r="I55">
        <v>9.9978081910541989E-3</v>
      </c>
      <c r="J55">
        <v>0.50217702043718226</v>
      </c>
      <c r="K55">
        <v>7.1200974844963178E-3</v>
      </c>
      <c r="L55">
        <v>5.7434616284147083E-3</v>
      </c>
      <c r="M55">
        <v>3.0141656071995064</v>
      </c>
      <c r="N55">
        <v>5.9628090697425766E-3</v>
      </c>
      <c r="O55">
        <v>2.2840913677828123</v>
      </c>
      <c r="P55">
        <v>0.52530147261249116</v>
      </c>
      <c r="Q55">
        <v>7.5738709735326771E-3</v>
      </c>
      <c r="R55">
        <v>0.11630078089071409</v>
      </c>
      <c r="S55">
        <v>5.4930490593574734E-5</v>
      </c>
      <c r="T55">
        <v>0.11630078089071336</v>
      </c>
      <c r="U55">
        <v>1.4576145815218262</v>
      </c>
      <c r="V55">
        <v>0.19617330536814798</v>
      </c>
      <c r="W55">
        <v>0.19797579065595727</v>
      </c>
      <c r="X55">
        <v>0.34853750125486377</v>
      </c>
      <c r="Y55">
        <v>0.28888046924941757</v>
      </c>
      <c r="Z55">
        <v>0.23965275377168488</v>
      </c>
    </row>
    <row r="56" spans="1:26" s="56" customFormat="1" x14ac:dyDescent="0.2">
      <c r="A56" s="58">
        <v>10514</v>
      </c>
      <c r="B56" s="58" t="s">
        <v>149</v>
      </c>
      <c r="C56" s="58" t="s">
        <v>145</v>
      </c>
      <c r="D56" s="173">
        <v>43865</v>
      </c>
      <c r="E56" s="176"/>
      <c r="F56" s="59">
        <v>5.3999999999999999E-2</v>
      </c>
      <c r="G56" s="59">
        <v>0.20407999999999937</v>
      </c>
      <c r="H56" t="s">
        <v>160</v>
      </c>
      <c r="I56">
        <v>1.0065776688156504E-2</v>
      </c>
      <c r="J56">
        <v>0.1260278957993628</v>
      </c>
      <c r="K56">
        <v>7.1185121887347921E-3</v>
      </c>
      <c r="L56">
        <v>2.9813613068037366E-3</v>
      </c>
      <c r="M56">
        <v>2.1921389760976315</v>
      </c>
      <c r="N56">
        <v>4.083185213383099E-3</v>
      </c>
      <c r="O56">
        <v>1.8901772001985191</v>
      </c>
      <c r="P56">
        <v>0.13804381047507405</v>
      </c>
      <c r="Q56">
        <v>8.6816847762567432E-3</v>
      </c>
      <c r="R56">
        <v>4.4071142833831643E-2</v>
      </c>
      <c r="S56">
        <v>6.2965055201635788E-5</v>
      </c>
      <c r="T56">
        <v>4.4071142833831838E-2</v>
      </c>
      <c r="U56">
        <v>4.3883373969815925E-3</v>
      </c>
      <c r="V56">
        <v>1.1973958674282477</v>
      </c>
      <c r="W56">
        <v>1.9105234761849048E-2</v>
      </c>
      <c r="X56">
        <v>0.16623245802193734</v>
      </c>
      <c r="Y56">
        <v>8.3979385273668495E-5</v>
      </c>
      <c r="Z56">
        <v>1.19710256189058</v>
      </c>
    </row>
    <row r="57" spans="1:26" s="56" customFormat="1" x14ac:dyDescent="0.2">
      <c r="A57" s="160">
        <v>10368</v>
      </c>
      <c r="B57" s="160" t="s">
        <v>88</v>
      </c>
      <c r="C57" s="160" t="s">
        <v>80</v>
      </c>
      <c r="D57" s="165">
        <v>43865</v>
      </c>
      <c r="E57" s="163"/>
      <c r="F57" s="179">
        <v>1.22055</v>
      </c>
      <c r="G57" s="179">
        <v>10.325699999999999</v>
      </c>
      <c r="H57" t="s">
        <v>161</v>
      </c>
      <c r="I57">
        <v>9.9389087131763719E-3</v>
      </c>
      <c r="J57">
        <v>0.53791969183330801</v>
      </c>
      <c r="K57">
        <v>7.1200165113230462E-3</v>
      </c>
      <c r="L57">
        <v>5.807466404962781E-3</v>
      </c>
      <c r="M57">
        <v>3.0141247688378985</v>
      </c>
      <c r="N57">
        <v>9.6093338920208524E-3</v>
      </c>
      <c r="O57">
        <v>2.2972687996960359</v>
      </c>
      <c r="P57">
        <v>0.54169657744144251</v>
      </c>
      <c r="Q57">
        <v>7.5698108084596297E-3</v>
      </c>
      <c r="R57">
        <v>9.7873640677506563E-2</v>
      </c>
      <c r="S57">
        <v>5.4901043714939907E-5</v>
      </c>
      <c r="T57">
        <v>9.7873640677505369E-2</v>
      </c>
      <c r="U57">
        <v>1.456005449712668</v>
      </c>
      <c r="V57">
        <v>0.24614379927663971</v>
      </c>
      <c r="W57">
        <v>0.19764516928002474</v>
      </c>
      <c r="X57">
        <v>0.28543062713162032</v>
      </c>
      <c r="Y57">
        <v>0.28798236021949297</v>
      </c>
      <c r="Z57">
        <v>0.25639240533676128</v>
      </c>
    </row>
    <row r="58" spans="1:26" s="56" customFormat="1" x14ac:dyDescent="0.2">
      <c r="A58" s="58">
        <v>10515</v>
      </c>
      <c r="B58" s="58" t="s">
        <v>150</v>
      </c>
      <c r="C58" s="58" t="s">
        <v>145</v>
      </c>
      <c r="D58" s="173">
        <v>43865</v>
      </c>
      <c r="E58" s="176"/>
      <c r="F58" s="59">
        <v>2.094E-2</v>
      </c>
      <c r="G58" s="59">
        <v>0.10065999999999953</v>
      </c>
      <c r="H58" t="s">
        <v>162</v>
      </c>
      <c r="I58">
        <v>1.0058091729104584E-2</v>
      </c>
      <c r="J58">
        <v>0.30153560295638038</v>
      </c>
      <c r="K58">
        <v>7.118118584074175E-3</v>
      </c>
      <c r="L58">
        <v>5.2029070244661328E-3</v>
      </c>
      <c r="M58">
        <v>1.4715946217030926</v>
      </c>
      <c r="N58">
        <v>5.080300033650161E-3</v>
      </c>
      <c r="O58">
        <v>1.2673600772845692</v>
      </c>
      <c r="P58">
        <v>0.34301269190869699</v>
      </c>
      <c r="Q58">
        <v>8.6636604512274045E-3</v>
      </c>
      <c r="R58">
        <v>9.552429153157134E-2</v>
      </c>
      <c r="S58">
        <v>6.2834331425123147E-5</v>
      </c>
      <c r="T58">
        <v>9.5524291531571381E-2</v>
      </c>
      <c r="U58">
        <v>7.8968774633094874E-2</v>
      </c>
      <c r="V58">
        <v>0.33799377040774187</v>
      </c>
      <c r="W58">
        <v>4.1973022960414948E-2</v>
      </c>
      <c r="X58">
        <v>0.17219608409374024</v>
      </c>
      <c r="Y58">
        <v>3.3117674742800169E-3</v>
      </c>
      <c r="Z58">
        <v>0.27469187060145461</v>
      </c>
    </row>
    <row r="59" spans="1:26" s="56" customFormat="1" x14ac:dyDescent="0.2">
      <c r="A59" s="160">
        <v>10368</v>
      </c>
      <c r="B59" s="160" t="s">
        <v>88</v>
      </c>
      <c r="C59" s="160" t="s">
        <v>80</v>
      </c>
      <c r="D59" s="165">
        <v>43865</v>
      </c>
      <c r="E59" s="163"/>
      <c r="F59" s="179">
        <v>1.22055</v>
      </c>
      <c r="G59" s="179">
        <v>10.325699999999999</v>
      </c>
      <c r="H59" t="s">
        <v>161</v>
      </c>
      <c r="I59">
        <v>9.9389087131763719E-3</v>
      </c>
      <c r="J59">
        <v>0.53791969183330801</v>
      </c>
      <c r="K59">
        <v>7.1200165113230462E-3</v>
      </c>
      <c r="L59">
        <v>5.807466404962781E-3</v>
      </c>
      <c r="M59">
        <v>3.0141247688378985</v>
      </c>
      <c r="N59">
        <v>9.6093338920208524E-3</v>
      </c>
      <c r="O59">
        <v>2.2972687996960359</v>
      </c>
      <c r="P59">
        <v>0.54169657744144251</v>
      </c>
      <c r="Q59">
        <v>7.5698108084596297E-3</v>
      </c>
      <c r="R59">
        <v>9.7873640677506563E-2</v>
      </c>
      <c r="S59">
        <v>5.4901043714939907E-5</v>
      </c>
      <c r="T59">
        <v>9.7873640677505369E-2</v>
      </c>
      <c r="U59">
        <v>1.456005449712668</v>
      </c>
      <c r="V59">
        <v>0.24614379927663971</v>
      </c>
      <c r="W59">
        <v>0.19764516928002474</v>
      </c>
      <c r="X59">
        <v>0.28543062713162032</v>
      </c>
      <c r="Y59">
        <v>0.28798236021949297</v>
      </c>
      <c r="Z59">
        <v>0.25639240533676128</v>
      </c>
    </row>
    <row r="60" spans="1:26" s="56" customFormat="1" x14ac:dyDescent="0.2">
      <c r="A60" s="58"/>
      <c r="B60" s="58"/>
      <c r="C60" s="58"/>
      <c r="D60" s="173"/>
      <c r="E60" s="176"/>
      <c r="F60" s="59"/>
      <c r="G60" s="59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</row>
    <row r="61" spans="1:26" s="56" customFormat="1" x14ac:dyDescent="0.2">
      <c r="A61" s="160">
        <v>10368</v>
      </c>
      <c r="B61" s="160" t="s">
        <v>88</v>
      </c>
      <c r="C61" s="160" t="s">
        <v>80</v>
      </c>
      <c r="D61" s="165">
        <v>43866</v>
      </c>
      <c r="E61" s="163"/>
      <c r="F61" s="179">
        <v>1.22055</v>
      </c>
      <c r="G61" s="179">
        <v>10.325699999999999</v>
      </c>
      <c r="H61" t="s">
        <v>151</v>
      </c>
      <c r="I61">
        <v>9.9696843319809492E-3</v>
      </c>
      <c r="J61">
        <v>0.47845485022041401</v>
      </c>
      <c r="K61">
        <v>7.1254334886089567E-3</v>
      </c>
      <c r="L61">
        <v>3.9301960048707231E-3</v>
      </c>
      <c r="M61">
        <v>3.0142216583304684</v>
      </c>
      <c r="N61">
        <v>9.6325824298550133E-3</v>
      </c>
      <c r="O61">
        <v>2.2865570830754396</v>
      </c>
      <c r="P61">
        <v>0.5078238621049036</v>
      </c>
      <c r="Q61">
        <v>7.559062718172682E-3</v>
      </c>
      <c r="R61">
        <v>8.9093047549702112E-2</v>
      </c>
      <c r="S61">
        <v>5.482309178329635E-5</v>
      </c>
      <c r="T61">
        <v>8.9093047549701362E-2</v>
      </c>
      <c r="U61">
        <v>1.457861663005259</v>
      </c>
      <c r="V61">
        <v>0.23887143948584186</v>
      </c>
      <c r="W61">
        <v>0.19592341261878513</v>
      </c>
      <c r="X61">
        <v>0.33893511374510155</v>
      </c>
      <c r="Y61">
        <v>0.28566987879995737</v>
      </c>
      <c r="Z61">
        <v>0.22768210839457184</v>
      </c>
    </row>
    <row r="62" spans="1:26" s="56" customFormat="1" x14ac:dyDescent="0.2">
      <c r="A62" s="58">
        <v>10526</v>
      </c>
      <c r="B62" s="58" t="s">
        <v>170</v>
      </c>
      <c r="C62" s="58" t="s">
        <v>145</v>
      </c>
      <c r="D62" s="173">
        <v>43866</v>
      </c>
      <c r="E62" s="176">
        <v>11.5</v>
      </c>
      <c r="F62" s="59">
        <v>7.5740000000000002E-2</v>
      </c>
      <c r="G62" s="59">
        <v>0.20335999999999999</v>
      </c>
      <c r="H62" t="s">
        <v>163</v>
      </c>
      <c r="I62">
        <v>1.0046610609610797E-2</v>
      </c>
      <c r="J62">
        <v>0.12545872477489248</v>
      </c>
      <c r="K62">
        <v>7.11844743507958E-3</v>
      </c>
      <c r="L62">
        <v>3.8851523407980983E-3</v>
      </c>
      <c r="M62">
        <v>2.9197138731424594</v>
      </c>
      <c r="N62">
        <v>3.4315710264801983E-3</v>
      </c>
      <c r="O62">
        <v>2.5202508350184512</v>
      </c>
      <c r="P62">
        <v>0.13667572952721202</v>
      </c>
      <c r="Q62">
        <v>8.6722525750904111E-3</v>
      </c>
      <c r="R62">
        <v>3.0217877928655212E-2</v>
      </c>
      <c r="S62">
        <v>6.2896646928078628E-5</v>
      </c>
      <c r="T62">
        <v>3.0217877928653748E-2</v>
      </c>
      <c r="U62">
        <v>6.0986737342724494E-2</v>
      </c>
      <c r="V62">
        <v>0.27633067262660826</v>
      </c>
      <c r="W62">
        <v>7.3030235324378565E-2</v>
      </c>
      <c r="X62">
        <v>0.14991850350402439</v>
      </c>
      <c r="Y62">
        <v>4.4530965782102177E-3</v>
      </c>
      <c r="Z62">
        <v>0.25970491047193117</v>
      </c>
    </row>
    <row r="63" spans="1:26" s="56" customFormat="1" x14ac:dyDescent="0.2">
      <c r="A63" s="160">
        <v>10368</v>
      </c>
      <c r="B63" s="160" t="s">
        <v>88</v>
      </c>
      <c r="C63" s="160" t="s">
        <v>80</v>
      </c>
      <c r="D63" s="165">
        <v>43866</v>
      </c>
      <c r="E63" s="163"/>
      <c r="F63" s="179">
        <v>1.22055</v>
      </c>
      <c r="G63" s="179">
        <v>10.325699999999999</v>
      </c>
      <c r="H63" t="s">
        <v>153</v>
      </c>
      <c r="I63">
        <v>9.9337044924634414E-3</v>
      </c>
      <c r="J63">
        <v>0.4403444468390782</v>
      </c>
      <c r="K63">
        <v>7.1195688994067806E-3</v>
      </c>
      <c r="L63">
        <v>3.8749423341662126E-3</v>
      </c>
      <c r="M63">
        <v>3.0139344700360597</v>
      </c>
      <c r="N63">
        <v>6.902701144340901E-3</v>
      </c>
      <c r="O63">
        <v>2.2956145252190883</v>
      </c>
      <c r="P63">
        <v>0.48719965349326555</v>
      </c>
      <c r="Q63">
        <v>7.5682517133764029E-3</v>
      </c>
      <c r="R63">
        <v>8.0789547971762396E-2</v>
      </c>
      <c r="S63">
        <v>5.4889736173775954E-5</v>
      </c>
      <c r="T63">
        <v>8.0789547971762896E-2</v>
      </c>
      <c r="U63">
        <v>1.4610919577618138</v>
      </c>
      <c r="V63">
        <v>0.18980889504870727</v>
      </c>
      <c r="W63">
        <v>0.19657489681846133</v>
      </c>
      <c r="X63">
        <v>0.28347506973715864</v>
      </c>
      <c r="Y63">
        <v>0.28717486401636583</v>
      </c>
      <c r="Z63">
        <v>0.21142213816448471</v>
      </c>
    </row>
    <row r="64" spans="1:26" s="56" customFormat="1" x14ac:dyDescent="0.2">
      <c r="A64" s="58">
        <v>10527</v>
      </c>
      <c r="B64" s="58" t="s">
        <v>171</v>
      </c>
      <c r="C64" s="58" t="s">
        <v>145</v>
      </c>
      <c r="D64" s="173">
        <v>43866</v>
      </c>
      <c r="E64" s="176">
        <v>45.5</v>
      </c>
      <c r="F64" s="59">
        <v>7.5160000000000005E-2</v>
      </c>
      <c r="G64" s="59">
        <v>0.20589999999999975</v>
      </c>
      <c r="H64" t="s">
        <v>164</v>
      </c>
      <c r="I64">
        <v>1.001417393417316E-2</v>
      </c>
      <c r="J64">
        <v>0.15003451413726068</v>
      </c>
      <c r="K64">
        <v>7.1182503754060496E-3</v>
      </c>
      <c r="L64">
        <v>2.239820297477926E-3</v>
      </c>
      <c r="M64">
        <v>3.2380019887789149</v>
      </c>
      <c r="N64">
        <v>3.3155099455200909E-3</v>
      </c>
      <c r="O64">
        <v>2.8013281197431628</v>
      </c>
      <c r="P64">
        <v>0.16124483450111018</v>
      </c>
      <c r="Q64">
        <v>8.6628983795140457E-3</v>
      </c>
      <c r="R64">
        <v>3.4965975249419946E-2</v>
      </c>
      <c r="S64">
        <v>6.2828804400273024E-5</v>
      </c>
      <c r="T64">
        <v>3.4965975249420071E-2</v>
      </c>
      <c r="U64">
        <v>0.1304668101180578</v>
      </c>
      <c r="V64">
        <v>0.22314385147733201</v>
      </c>
      <c r="W64">
        <v>8.5774684275792976E-2</v>
      </c>
      <c r="X64">
        <v>0.11980473139238204</v>
      </c>
      <c r="Y64">
        <v>1.1186384795648411E-2</v>
      </c>
      <c r="Z64">
        <v>0.16952858238297056</v>
      </c>
    </row>
    <row r="65" spans="1:28" s="56" customFormat="1" x14ac:dyDescent="0.2">
      <c r="A65" s="160">
        <v>10368</v>
      </c>
      <c r="B65" s="160" t="s">
        <v>88</v>
      </c>
      <c r="C65" s="160" t="s">
        <v>80</v>
      </c>
      <c r="D65" s="165">
        <v>43866</v>
      </c>
      <c r="E65" s="163"/>
      <c r="F65" s="179">
        <v>1.22055</v>
      </c>
      <c r="G65" s="179">
        <v>10.325699999999999</v>
      </c>
      <c r="H65" t="s">
        <v>155</v>
      </c>
      <c r="I65">
        <v>1.0008272922381616E-2</v>
      </c>
      <c r="J65">
        <v>0.44086370843803502</v>
      </c>
      <c r="K65">
        <v>7.1199547529032965E-3</v>
      </c>
      <c r="L65">
        <v>3.8400993792620602E-3</v>
      </c>
      <c r="M65">
        <v>3.01419815712118</v>
      </c>
      <c r="N65">
        <v>8.8477840631747979E-3</v>
      </c>
      <c r="O65">
        <v>2.2786957026467207</v>
      </c>
      <c r="P65">
        <v>0.43433556136327001</v>
      </c>
      <c r="Q65">
        <v>7.5686643585414458E-3</v>
      </c>
      <c r="R65">
        <v>9.211605899775302E-2</v>
      </c>
      <c r="S65">
        <v>5.4892728936847307E-5</v>
      </c>
      <c r="T65">
        <v>9.2116058997752964E-2</v>
      </c>
      <c r="U65">
        <v>1.4569566478273737</v>
      </c>
      <c r="V65">
        <v>0.21135888368537517</v>
      </c>
      <c r="W65">
        <v>0.19669101646755408</v>
      </c>
      <c r="X65">
        <v>0.27118422609070986</v>
      </c>
      <c r="Y65">
        <v>0.28675365020517712</v>
      </c>
      <c r="Z65">
        <v>0.23157858491257427</v>
      </c>
    </row>
    <row r="66" spans="1:28" s="56" customFormat="1" x14ac:dyDescent="0.2">
      <c r="A66" s="58">
        <v>10528</v>
      </c>
      <c r="B66" s="58" t="s">
        <v>172</v>
      </c>
      <c r="C66" s="58" t="s">
        <v>145</v>
      </c>
      <c r="D66" s="173">
        <v>43866</v>
      </c>
      <c r="E66" s="176">
        <v>119</v>
      </c>
      <c r="F66" s="59">
        <v>6.7919999999999994E-2</v>
      </c>
      <c r="G66" s="59">
        <v>0.20409000000000077</v>
      </c>
      <c r="H66" t="s">
        <v>165</v>
      </c>
      <c r="I66">
        <v>1.0047942346862996E-2</v>
      </c>
      <c r="J66">
        <v>0.1217456913158909</v>
      </c>
      <c r="K66">
        <v>7.1179505335280399E-3</v>
      </c>
      <c r="L66">
        <v>2.0320124176289797E-3</v>
      </c>
      <c r="M66">
        <v>2.5757135565222571</v>
      </c>
      <c r="N66">
        <v>3.7118216891848421E-3</v>
      </c>
      <c r="O66">
        <v>2.2209497395321951</v>
      </c>
      <c r="P66">
        <v>0.13047940581679543</v>
      </c>
      <c r="Q66">
        <v>8.6652270939910868E-3</v>
      </c>
      <c r="R66">
        <v>3.8688533329158462E-2</v>
      </c>
      <c r="S66">
        <v>6.2845693706827549E-5</v>
      </c>
      <c r="T66">
        <v>3.8688533329158892E-2</v>
      </c>
      <c r="U66">
        <v>0.10532173975396862</v>
      </c>
      <c r="V66">
        <v>0.21614821362066589</v>
      </c>
      <c r="W66">
        <v>0.22670197290216673</v>
      </c>
      <c r="X66">
        <v>0.1295108589879051</v>
      </c>
      <c r="Y66">
        <v>2.3879677797681072E-2</v>
      </c>
      <c r="Z66">
        <v>0.18083740311324994</v>
      </c>
    </row>
    <row r="67" spans="1:28" s="56" customFormat="1" x14ac:dyDescent="0.2">
      <c r="A67" s="160">
        <v>10368</v>
      </c>
      <c r="B67" s="160" t="s">
        <v>88</v>
      </c>
      <c r="C67" s="160" t="s">
        <v>80</v>
      </c>
      <c r="D67" s="165">
        <v>43866</v>
      </c>
      <c r="E67" s="163"/>
      <c r="F67" s="179">
        <v>1.22055</v>
      </c>
      <c r="G67" s="179">
        <v>10.325699999999999</v>
      </c>
      <c r="H67" t="s">
        <v>157</v>
      </c>
      <c r="I67">
        <v>9.9605944970482408E-3</v>
      </c>
      <c r="J67">
        <v>0.56785745217810246</v>
      </c>
      <c r="K67">
        <v>7.1198295841152209E-3</v>
      </c>
      <c r="L67">
        <v>4.0666198146647693E-3</v>
      </c>
      <c r="M67">
        <v>3.0137692918696617</v>
      </c>
      <c r="N67">
        <v>7.6147582936192133E-3</v>
      </c>
      <c r="O67">
        <v>2.2911566554442975</v>
      </c>
      <c r="P67">
        <v>0.57003608590217025</v>
      </c>
      <c r="Q67">
        <v>7.576424661237151E-3</v>
      </c>
      <c r="R67">
        <v>9.0425349362591501E-2</v>
      </c>
      <c r="S67">
        <v>5.4949011547908333E-5</v>
      </c>
      <c r="T67">
        <v>9.0425349362591709E-2</v>
      </c>
      <c r="U67">
        <v>1.4567031587184032</v>
      </c>
      <c r="V67">
        <v>0.18929277968566957</v>
      </c>
      <c r="W67">
        <v>0.19642056307716535</v>
      </c>
      <c r="X67">
        <v>0.27058145148340701</v>
      </c>
      <c r="Y67">
        <v>0.28633102162843527</v>
      </c>
      <c r="Z67">
        <v>0.22180893843419058</v>
      </c>
    </row>
    <row r="68" spans="1:28" s="56" customFormat="1" x14ac:dyDescent="0.2">
      <c r="A68" s="58">
        <v>10529</v>
      </c>
      <c r="B68" s="58" t="s">
        <v>173</v>
      </c>
      <c r="C68" s="58" t="s">
        <v>145</v>
      </c>
      <c r="D68" s="173">
        <v>43866</v>
      </c>
      <c r="E68" s="58">
        <v>143.5</v>
      </c>
      <c r="F68" s="59">
        <v>5.543E-2</v>
      </c>
      <c r="G68" s="59">
        <v>0.20241000000000042</v>
      </c>
      <c r="H68" t="s">
        <v>166</v>
      </c>
      <c r="I68">
        <v>1.0063289218877728E-2</v>
      </c>
      <c r="J68">
        <v>0.15253505801938813</v>
      </c>
      <c r="K68">
        <v>7.1184548631101222E-3</v>
      </c>
      <c r="L68">
        <v>3.1825050553095668E-3</v>
      </c>
      <c r="M68">
        <v>2.091862547605114</v>
      </c>
      <c r="N68">
        <v>3.9124111400940468E-3</v>
      </c>
      <c r="O68">
        <v>1.7983857921191484</v>
      </c>
      <c r="P68">
        <v>0.15218792184266849</v>
      </c>
      <c r="Q68">
        <v>8.6492679860189752E-3</v>
      </c>
      <c r="R68">
        <v>4.3491557095649093E-2</v>
      </c>
      <c r="S68">
        <v>6.2729948187342528E-5</v>
      </c>
      <c r="T68">
        <v>4.3491557095649704E-2</v>
      </c>
      <c r="U68">
        <v>0.10916947396271703</v>
      </c>
      <c r="V68">
        <v>0.26230470826503788</v>
      </c>
      <c r="W68">
        <v>6.1660878038360588E-2</v>
      </c>
      <c r="X68">
        <v>0.1324238987775529</v>
      </c>
      <c r="Y68">
        <v>6.7323264971556294E-3</v>
      </c>
      <c r="Z68">
        <v>0.19874463225353511</v>
      </c>
      <c r="AA68" s="170"/>
    </row>
    <row r="69" spans="1:28" s="56" customFormat="1" x14ac:dyDescent="0.2">
      <c r="A69" s="160">
        <v>10368</v>
      </c>
      <c r="B69" s="160" t="s">
        <v>88</v>
      </c>
      <c r="C69" s="160" t="s">
        <v>80</v>
      </c>
      <c r="D69" s="165">
        <v>43866</v>
      </c>
      <c r="E69" s="163"/>
      <c r="F69" s="179">
        <v>1.22055</v>
      </c>
      <c r="G69" s="179">
        <v>10.325699999999999</v>
      </c>
      <c r="H69" t="s">
        <v>159</v>
      </c>
      <c r="I69">
        <v>1.0014365155467589E-2</v>
      </c>
      <c r="J69">
        <v>0.48363105537954754</v>
      </c>
      <c r="K69">
        <v>7.1196290214368668E-3</v>
      </c>
      <c r="L69">
        <v>4.9066122907369392E-3</v>
      </c>
      <c r="M69">
        <v>3.013803021260312</v>
      </c>
      <c r="N69">
        <v>7.1406797660865315E-3</v>
      </c>
      <c r="O69">
        <v>2.2788957058423827</v>
      </c>
      <c r="P69">
        <v>0.48995806408291909</v>
      </c>
      <c r="Q69">
        <v>7.5712664153476921E-3</v>
      </c>
      <c r="R69">
        <v>7.504546222101835E-2</v>
      </c>
      <c r="S69">
        <v>5.4911600694422667E-5</v>
      </c>
      <c r="T69">
        <v>7.5045462221017559E-2</v>
      </c>
      <c r="U69">
        <v>1.4579523598161361</v>
      </c>
      <c r="V69">
        <v>0.2047157884900874</v>
      </c>
      <c r="W69">
        <v>0.19560356740312268</v>
      </c>
      <c r="X69">
        <v>0.25359853779409341</v>
      </c>
      <c r="Y69">
        <v>0.28513435763672806</v>
      </c>
      <c r="Z69">
        <v>0.19667243477763185</v>
      </c>
      <c r="AA69" s="170"/>
    </row>
    <row r="70" spans="1:28" s="56" customFormat="1" x14ac:dyDescent="0.2">
      <c r="A70" s="56">
        <v>10530</v>
      </c>
      <c r="B70" s="56" t="s">
        <v>174</v>
      </c>
      <c r="C70" s="56" t="s">
        <v>145</v>
      </c>
      <c r="D70" s="173">
        <v>43866</v>
      </c>
      <c r="E70" s="107">
        <v>242</v>
      </c>
      <c r="F70" s="56">
        <v>6.9089999999999999E-2</v>
      </c>
      <c r="G70" s="56">
        <v>0.20235999999999876</v>
      </c>
      <c r="H70" t="s">
        <v>167</v>
      </c>
      <c r="I70">
        <v>1.0047044027856016E-2</v>
      </c>
      <c r="J70">
        <v>0.14882068244019156</v>
      </c>
      <c r="K70">
        <v>7.1182189556292744E-3</v>
      </c>
      <c r="L70">
        <v>2.2548316047981223E-3</v>
      </c>
      <c r="M70">
        <v>2.9982020599633241</v>
      </c>
      <c r="N70">
        <v>3.9965506647365607E-3</v>
      </c>
      <c r="O70">
        <v>2.5792519303373433</v>
      </c>
      <c r="P70">
        <v>0.14637175751679191</v>
      </c>
      <c r="Q70">
        <v>8.6458906069376579E-3</v>
      </c>
      <c r="R70">
        <v>2.9194583801960126E-2</v>
      </c>
      <c r="S70">
        <v>6.2705453303483864E-5</v>
      </c>
      <c r="T70">
        <v>2.9194583801960466E-2</v>
      </c>
      <c r="U70">
        <v>0.16722686639727152</v>
      </c>
      <c r="V70">
        <v>0.22738928513887999</v>
      </c>
      <c r="W70">
        <v>0.15957328839114568</v>
      </c>
      <c r="X70">
        <v>0.18487237223868067</v>
      </c>
      <c r="Y70">
        <v>2.6686362842281836E-2</v>
      </c>
      <c r="Z70">
        <v>0.14461012783971725</v>
      </c>
      <c r="AA70" s="170"/>
    </row>
    <row r="71" spans="1:28" s="56" customFormat="1" x14ac:dyDescent="0.2">
      <c r="A71" s="160">
        <v>10368</v>
      </c>
      <c r="B71" s="160" t="s">
        <v>88</v>
      </c>
      <c r="C71" s="160" t="s">
        <v>80</v>
      </c>
      <c r="D71" s="165">
        <v>43866</v>
      </c>
      <c r="E71" s="163"/>
      <c r="F71" s="179">
        <v>1.22055</v>
      </c>
      <c r="G71" s="179">
        <v>10.325699999999999</v>
      </c>
      <c r="H71" t="s">
        <v>161</v>
      </c>
      <c r="I71">
        <v>9.9969546184789492E-3</v>
      </c>
      <c r="J71">
        <v>0.45666274248952043</v>
      </c>
      <c r="K71">
        <v>7.1191040533494744E-3</v>
      </c>
      <c r="L71">
        <v>4.0000687998916146E-3</v>
      </c>
      <c r="M71">
        <v>3.0140598838946899</v>
      </c>
      <c r="N71">
        <v>8.5589722229182617E-3</v>
      </c>
      <c r="O71">
        <v>2.2871846261192346</v>
      </c>
      <c r="P71">
        <v>0.54427050534054511</v>
      </c>
      <c r="Q71">
        <v>7.5750030975337019E-3</v>
      </c>
      <c r="R71">
        <v>9.3004201500659869E-2</v>
      </c>
      <c r="S71">
        <v>5.4938701471077976E-5</v>
      </c>
      <c r="T71">
        <v>9.3004201500659855E-2</v>
      </c>
      <c r="U71">
        <v>1.459360561784057</v>
      </c>
      <c r="V71">
        <v>0.17651761971079072</v>
      </c>
      <c r="W71">
        <v>0.19629864267764774</v>
      </c>
      <c r="X71">
        <v>0.2556496608116417</v>
      </c>
      <c r="Y71">
        <v>0.2861383854191622</v>
      </c>
      <c r="Z71">
        <v>0.22792744842190996</v>
      </c>
      <c r="AA71" s="170"/>
    </row>
    <row r="72" spans="1:28" s="56" customFormat="1" x14ac:dyDescent="0.2">
      <c r="A72" s="135">
        <v>10531</v>
      </c>
      <c r="B72" s="135" t="s">
        <v>175</v>
      </c>
      <c r="C72" s="135" t="s">
        <v>145</v>
      </c>
      <c r="D72" s="173">
        <v>43866</v>
      </c>
      <c r="E72" s="135">
        <v>382.5</v>
      </c>
      <c r="F72" s="136">
        <v>8.8279999999999997E-2</v>
      </c>
      <c r="G72" s="136">
        <v>0.18345000000000056</v>
      </c>
      <c r="H72" t="s">
        <v>168</v>
      </c>
      <c r="I72">
        <v>1.0059011941386321E-2</v>
      </c>
      <c r="J72">
        <v>0.15611258184998866</v>
      </c>
      <c r="K72">
        <v>7.1172117817945007E-3</v>
      </c>
      <c r="L72">
        <v>2.2339613596048767E-3</v>
      </c>
      <c r="M72">
        <v>3.9526865316815507</v>
      </c>
      <c r="N72">
        <v>3.7310541272292017E-3</v>
      </c>
      <c r="O72">
        <v>3.3958385406985565</v>
      </c>
      <c r="P72">
        <v>0.16591976617346554</v>
      </c>
      <c r="Q72">
        <v>8.6410796935127449E-3</v>
      </c>
      <c r="R72">
        <v>3.6885617926263548E-2</v>
      </c>
      <c r="S72">
        <v>6.2670561524160281E-5</v>
      </c>
      <c r="T72">
        <v>3.6885617926263138E-2</v>
      </c>
      <c r="U72">
        <v>0.25580769627000111</v>
      </c>
      <c r="V72">
        <v>0.22128577049093509</v>
      </c>
      <c r="W72">
        <v>0.12831449827311153</v>
      </c>
      <c r="X72">
        <v>0.16513258562389027</v>
      </c>
      <c r="Y72">
        <v>3.281413731135855E-2</v>
      </c>
      <c r="Z72">
        <v>0.17587414891038472</v>
      </c>
      <c r="AA72" s="170"/>
    </row>
    <row r="73" spans="1:28" s="56" customFormat="1" ht="13.5" customHeight="1" x14ac:dyDescent="0.2">
      <c r="A73" s="160">
        <v>10368</v>
      </c>
      <c r="B73" s="160" t="s">
        <v>88</v>
      </c>
      <c r="C73" s="160" t="s">
        <v>80</v>
      </c>
      <c r="D73" s="165">
        <v>43866</v>
      </c>
      <c r="E73" s="163"/>
      <c r="F73" s="179">
        <v>1.22055</v>
      </c>
      <c r="G73" s="179">
        <v>10.325699999999999</v>
      </c>
      <c r="H73" t="s">
        <v>169</v>
      </c>
      <c r="I73">
        <v>9.8955212176710609E-3</v>
      </c>
      <c r="J73">
        <v>0.38634457241586795</v>
      </c>
      <c r="K73">
        <v>7.1191159161312113E-3</v>
      </c>
      <c r="L73">
        <v>4.1927622895470661E-3</v>
      </c>
      <c r="M73">
        <v>3.0139252818441196</v>
      </c>
      <c r="N73">
        <v>8.6102114465997758E-3</v>
      </c>
      <c r="O73">
        <v>2.3068778677006665</v>
      </c>
      <c r="P73">
        <v>0.40908595173804729</v>
      </c>
      <c r="Q73">
        <v>7.5687266598876788E-3</v>
      </c>
      <c r="R73">
        <v>8.8769148190037075E-2</v>
      </c>
      <c r="S73">
        <v>5.4893180785515618E-5</v>
      </c>
      <c r="T73">
        <v>8.8769148190036937E-2</v>
      </c>
      <c r="U73">
        <v>1.4575063292839108</v>
      </c>
      <c r="V73">
        <v>0.22423130521116863</v>
      </c>
      <c r="W73">
        <v>0.19605682756464141</v>
      </c>
      <c r="X73">
        <v>0.23990214629116052</v>
      </c>
      <c r="Y73">
        <v>0.28577330112036881</v>
      </c>
      <c r="Z73">
        <v>0.201430382079616</v>
      </c>
      <c r="AA73" s="170"/>
      <c r="AB73" s="73"/>
    </row>
    <row r="74" spans="1:28" s="56" customFormat="1" x14ac:dyDescent="0.2">
      <c r="A74" s="135"/>
      <c r="B74" s="135"/>
      <c r="C74" s="135"/>
      <c r="D74" s="173"/>
      <c r="E74" s="135"/>
      <c r="F74" s="136"/>
      <c r="G74" s="136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 s="170"/>
    </row>
    <row r="75" spans="1:28" s="56" customFormat="1" ht="13.5" customHeight="1" x14ac:dyDescent="0.2">
      <c r="A75" s="160">
        <v>10368</v>
      </c>
      <c r="B75" s="160" t="s">
        <v>88</v>
      </c>
      <c r="C75" s="160" t="s">
        <v>80</v>
      </c>
      <c r="D75" s="165">
        <v>43867</v>
      </c>
      <c r="E75" s="163"/>
      <c r="F75" s="179">
        <v>1.22055</v>
      </c>
      <c r="G75" s="179">
        <v>10.325699999999999</v>
      </c>
      <c r="H75" t="s">
        <v>151</v>
      </c>
      <c r="I75">
        <v>9.9712340863275326E-3</v>
      </c>
      <c r="J75">
        <v>0.3517744581970883</v>
      </c>
      <c r="K75">
        <v>7.1269510428465617E-3</v>
      </c>
      <c r="L75">
        <v>4.2019968433964702E-3</v>
      </c>
      <c r="M75">
        <v>3.0132939495523394</v>
      </c>
      <c r="N75">
        <v>7.6824794784843033E-3</v>
      </c>
      <c r="O75">
        <v>2.2847911610578575</v>
      </c>
      <c r="P75">
        <v>0.3382723649468502</v>
      </c>
      <c r="Q75">
        <v>7.5653811724739782E-3</v>
      </c>
      <c r="R75">
        <v>7.6951688016962283E-2</v>
      </c>
      <c r="S75">
        <v>5.4868917200150686E-5</v>
      </c>
      <c r="T75">
        <v>7.6951688016962214E-2</v>
      </c>
      <c r="U75">
        <v>1.4520099183526143</v>
      </c>
      <c r="V75">
        <v>0.23671661195935875</v>
      </c>
      <c r="W75">
        <v>0.19684140421384047</v>
      </c>
      <c r="X75">
        <v>0.28686908560875179</v>
      </c>
      <c r="Y75">
        <v>0.28608638285584626</v>
      </c>
      <c r="Z75">
        <v>0.2086565458753907</v>
      </c>
      <c r="AA75" s="170"/>
      <c r="AB75" s="73"/>
    </row>
    <row r="76" spans="1:28" s="56" customFormat="1" x14ac:dyDescent="0.2">
      <c r="A76" s="135">
        <v>10532</v>
      </c>
      <c r="B76" s="135" t="s">
        <v>176</v>
      </c>
      <c r="C76" s="135" t="s">
        <v>145</v>
      </c>
      <c r="D76" s="173">
        <v>43867</v>
      </c>
      <c r="E76" s="135">
        <v>430</v>
      </c>
      <c r="F76" s="136">
        <v>6.8640000000000007E-2</v>
      </c>
      <c r="G76" s="136">
        <v>0.20162999999999975</v>
      </c>
      <c r="H76" t="s">
        <v>179</v>
      </c>
      <c r="I76">
        <v>1.0046060304928082E-2</v>
      </c>
      <c r="J76">
        <v>0.13702992099338648</v>
      </c>
      <c r="K76">
        <v>7.1228769237864989E-3</v>
      </c>
      <c r="L76">
        <v>4.0671696574780866E-3</v>
      </c>
      <c r="M76">
        <v>2.4265556433464739</v>
      </c>
      <c r="N76">
        <v>2.9351550363223445E-3</v>
      </c>
      <c r="O76">
        <v>2.0823845912599732</v>
      </c>
      <c r="P76">
        <v>0.14649265652766716</v>
      </c>
      <c r="Q76">
        <v>8.6192770290341551E-3</v>
      </c>
      <c r="R76">
        <v>3.7550811360844663E-2</v>
      </c>
      <c r="S76">
        <v>6.2512434846238093E-5</v>
      </c>
      <c r="T76">
        <v>3.7550811360845447E-2</v>
      </c>
      <c r="U76">
        <v>0.18955329470419452</v>
      </c>
      <c r="V76">
        <v>0.18628483595785897</v>
      </c>
      <c r="W76">
        <v>0.22751542561954533</v>
      </c>
      <c r="X76">
        <v>0.13925722038616867</v>
      </c>
      <c r="Y76">
        <v>4.3142866665981626E-2</v>
      </c>
      <c r="Z76">
        <v>0.15227742303196831</v>
      </c>
      <c r="AA76" s="170"/>
    </row>
    <row r="77" spans="1:28" s="56" customFormat="1" x14ac:dyDescent="0.2">
      <c r="A77" s="160">
        <v>10368</v>
      </c>
      <c r="B77" s="160" t="s">
        <v>88</v>
      </c>
      <c r="C77" s="160" t="s">
        <v>80</v>
      </c>
      <c r="D77" s="165">
        <v>43867</v>
      </c>
      <c r="E77" s="163"/>
      <c r="F77" s="179">
        <v>1.22055</v>
      </c>
      <c r="G77" s="179">
        <v>10.325699999999999</v>
      </c>
      <c r="H77" t="s">
        <v>153</v>
      </c>
      <c r="I77">
        <v>9.9077811403008986E-3</v>
      </c>
      <c r="J77">
        <v>0.50214945486914497</v>
      </c>
      <c r="K77">
        <v>7.1208202260890112E-3</v>
      </c>
      <c r="L77">
        <v>3.7478207036045598E-3</v>
      </c>
      <c r="M77">
        <v>3.013364004391605</v>
      </c>
      <c r="N77">
        <v>6.8537271211470572E-3</v>
      </c>
      <c r="O77">
        <v>2.3037996919736963</v>
      </c>
      <c r="P77">
        <v>0.52796460067822348</v>
      </c>
      <c r="Q77">
        <v>7.5696939050337282E-3</v>
      </c>
      <c r="R77">
        <v>9.5452998657289304E-2</v>
      </c>
      <c r="S77">
        <v>5.4900195857541868E-5</v>
      </c>
      <c r="T77">
        <v>9.5452998657287846E-2</v>
      </c>
      <c r="U77">
        <v>1.4539662585285533</v>
      </c>
      <c r="V77">
        <v>0.16946479765172831</v>
      </c>
      <c r="W77">
        <v>0.19803246714709327</v>
      </c>
      <c r="X77">
        <v>0.2779328737363872</v>
      </c>
      <c r="Y77">
        <v>0.28819795013951949</v>
      </c>
      <c r="Z77">
        <v>0.19381629697612007</v>
      </c>
      <c r="AA77" s="170"/>
    </row>
    <row r="78" spans="1:28" s="56" customFormat="1" x14ac:dyDescent="0.2">
      <c r="A78" s="135">
        <v>10533</v>
      </c>
      <c r="B78" s="135" t="s">
        <v>177</v>
      </c>
      <c r="C78" s="135" t="s">
        <v>145</v>
      </c>
      <c r="D78" s="173">
        <v>43867</v>
      </c>
      <c r="E78" s="135">
        <v>547.5</v>
      </c>
      <c r="F78" s="136">
        <v>5.0110000000000002E-2</v>
      </c>
      <c r="G78" s="136">
        <v>0.20308999999999955</v>
      </c>
      <c r="H78" t="s">
        <v>180</v>
      </c>
      <c r="I78">
        <v>1.0045401029535586E-2</v>
      </c>
      <c r="J78">
        <v>0.11392338073330376</v>
      </c>
      <c r="K78">
        <v>7.1171336774027974E-3</v>
      </c>
      <c r="L78">
        <v>3.2344050169532904E-3</v>
      </c>
      <c r="M78">
        <v>1.7055669338190274</v>
      </c>
      <c r="N78">
        <v>4.1464017457072009E-3</v>
      </c>
      <c r="O78">
        <v>1.4609953241337315</v>
      </c>
      <c r="P78">
        <v>0.11286832877203401</v>
      </c>
      <c r="Q78">
        <v>8.6045327403679941E-3</v>
      </c>
      <c r="R78">
        <v>5.0906009917633714E-2</v>
      </c>
      <c r="S78">
        <v>6.2405499962779466E-5</v>
      </c>
      <c r="T78">
        <v>5.0906009917633208E-2</v>
      </c>
      <c r="U78">
        <v>0.14043401312374731</v>
      </c>
      <c r="V78">
        <v>0.22673231832969781</v>
      </c>
      <c r="W78">
        <v>0.26045404412239009</v>
      </c>
      <c r="X78">
        <v>0.18136750690029185</v>
      </c>
      <c r="Y78">
        <v>3.6537547092208397E-2</v>
      </c>
      <c r="Z78">
        <v>0.19722756470718841</v>
      </c>
      <c r="AA78" s="170"/>
    </row>
    <row r="79" spans="1:28" s="56" customFormat="1" ht="13.5" customHeight="1" x14ac:dyDescent="0.2">
      <c r="A79" s="160">
        <v>10368</v>
      </c>
      <c r="B79" s="160" t="s">
        <v>88</v>
      </c>
      <c r="C79" s="160" t="s">
        <v>80</v>
      </c>
      <c r="D79" s="165">
        <v>43867</v>
      </c>
      <c r="E79" s="163"/>
      <c r="F79" s="179">
        <v>1.22055</v>
      </c>
      <c r="G79" s="179">
        <v>10.325699999999999</v>
      </c>
      <c r="H79" t="s">
        <v>155</v>
      </c>
      <c r="I79">
        <v>9.9754878618180109E-3</v>
      </c>
      <c r="J79">
        <v>0.35790732163528638</v>
      </c>
      <c r="K79">
        <v>7.1175575800639908E-3</v>
      </c>
      <c r="L79">
        <v>3.3831576662692073E-3</v>
      </c>
      <c r="M79">
        <v>3.012935429914112</v>
      </c>
      <c r="N79">
        <v>7.3087583001599579E-3</v>
      </c>
      <c r="O79">
        <v>2.2871673973204869</v>
      </c>
      <c r="P79">
        <v>0.36412763733333187</v>
      </c>
      <c r="Q79">
        <v>7.5670476457045961E-3</v>
      </c>
      <c r="R79">
        <v>6.8334612355165761E-2</v>
      </c>
      <c r="S79">
        <v>5.4881003515383539E-5</v>
      </c>
      <c r="T79">
        <v>6.8334612355165594E-2</v>
      </c>
      <c r="U79">
        <v>1.4560087357414886</v>
      </c>
      <c r="V79">
        <v>0.19505100035366929</v>
      </c>
      <c r="W79">
        <v>0.19909825555760335</v>
      </c>
      <c r="X79">
        <v>0.26262318851295563</v>
      </c>
      <c r="Y79">
        <v>0.28973489092423033</v>
      </c>
      <c r="Z79">
        <v>0.20316251132597316</v>
      </c>
      <c r="AA79" s="170"/>
      <c r="AB79" s="73"/>
    </row>
    <row r="80" spans="1:28" s="56" customFormat="1" x14ac:dyDescent="0.2">
      <c r="A80" s="135">
        <v>10534</v>
      </c>
      <c r="B80" s="135" t="s">
        <v>178</v>
      </c>
      <c r="C80" s="135" t="s">
        <v>145</v>
      </c>
      <c r="D80" s="173">
        <v>43867</v>
      </c>
      <c r="E80" s="135">
        <v>613.5</v>
      </c>
      <c r="F80" s="136">
        <v>5.8529999999999999E-2</v>
      </c>
      <c r="G80" s="136">
        <v>0.20448999999999984</v>
      </c>
      <c r="H80" t="s">
        <v>181</v>
      </c>
      <c r="I80">
        <v>1.0044259168939517E-2</v>
      </c>
      <c r="J80">
        <v>0.13637708778214461</v>
      </c>
      <c r="K80">
        <v>7.1140866442921877E-3</v>
      </c>
      <c r="L80">
        <v>2.4558970620385057E-3</v>
      </c>
      <c r="M80">
        <v>1.8933501132510193</v>
      </c>
      <c r="N80">
        <v>3.4291717798880738E-3</v>
      </c>
      <c r="O80">
        <v>1.6147929725355359</v>
      </c>
      <c r="P80">
        <v>0.12684041289486886</v>
      </c>
      <c r="Q80">
        <v>8.5658586515745105E-3</v>
      </c>
      <c r="R80">
        <v>4.0452760404390324E-2</v>
      </c>
      <c r="S80">
        <v>6.2125011071681446E-5</v>
      </c>
      <c r="T80">
        <v>4.0452760404389838E-2</v>
      </c>
      <c r="U80">
        <v>0.20827449008731236</v>
      </c>
      <c r="V80">
        <v>0.20420900673133166</v>
      </c>
      <c r="W80">
        <v>8.6442600187611421E-2</v>
      </c>
      <c r="X80">
        <v>0.13225130158722637</v>
      </c>
      <c r="Y80">
        <v>1.8011053849544274E-2</v>
      </c>
      <c r="Z80">
        <v>0.13265292230691697</v>
      </c>
      <c r="AA80" s="170"/>
    </row>
    <row r="81" spans="1:28" s="56" customFormat="1" ht="13.5" customHeight="1" x14ac:dyDescent="0.2">
      <c r="A81" s="160">
        <v>10368</v>
      </c>
      <c r="B81" s="160" t="s">
        <v>88</v>
      </c>
      <c r="C81" s="160" t="s">
        <v>80</v>
      </c>
      <c r="D81" s="165">
        <v>43867</v>
      </c>
      <c r="E81" s="163"/>
      <c r="F81" s="179">
        <v>1.22055</v>
      </c>
      <c r="G81" s="179">
        <v>10.325699999999999</v>
      </c>
      <c r="H81" t="s">
        <v>157</v>
      </c>
      <c r="I81">
        <v>9.9611826400369339E-3</v>
      </c>
      <c r="J81">
        <v>0.92786503969341327</v>
      </c>
      <c r="K81">
        <v>7.1148517054332519E-3</v>
      </c>
      <c r="L81">
        <v>5.9824543894090587E-3</v>
      </c>
      <c r="M81">
        <v>3.0140114866137759</v>
      </c>
      <c r="N81">
        <v>1.2834791817749764E-2</v>
      </c>
      <c r="O81">
        <v>2.2940348484890798</v>
      </c>
      <c r="P81">
        <v>0.90220884463005935</v>
      </c>
      <c r="Q81">
        <v>7.5703329149763984E-3</v>
      </c>
      <c r="R81">
        <v>0.20758769426652343</v>
      </c>
      <c r="S81">
        <v>5.4904830360792226E-5</v>
      </c>
      <c r="T81">
        <v>0.20758769426652418</v>
      </c>
      <c r="U81">
        <v>1.4590162286334734</v>
      </c>
      <c r="V81">
        <v>0.27443305466849854</v>
      </c>
      <c r="W81">
        <v>0.20108171922222517</v>
      </c>
      <c r="X81">
        <v>0.61097177461315466</v>
      </c>
      <c r="Y81">
        <v>0.29322892549749441</v>
      </c>
      <c r="Z81">
        <v>0.47761095718195412</v>
      </c>
      <c r="AA81" s="170"/>
      <c r="AB81" s="73"/>
    </row>
    <row r="82" spans="1:28" s="56" customFormat="1" x14ac:dyDescent="0.2">
      <c r="A82" s="135"/>
      <c r="B82" s="135"/>
      <c r="C82" s="135"/>
      <c r="D82" s="173"/>
      <c r="E82" s="135"/>
      <c r="F82" s="136"/>
      <c r="G82" s="136"/>
      <c r="H82" s="170"/>
      <c r="I82" s="170"/>
      <c r="J82" s="170"/>
      <c r="K82" s="170"/>
      <c r="L82" s="170"/>
      <c r="M82" s="170"/>
      <c r="N82" s="170"/>
      <c r="O82" s="170"/>
      <c r="P82" s="170"/>
      <c r="Q82" s="170"/>
      <c r="R82" s="171"/>
      <c r="S82" s="172"/>
      <c r="T82" s="170"/>
      <c r="U82" s="170"/>
      <c r="V82" s="170"/>
      <c r="W82" s="170"/>
      <c r="X82" s="170"/>
      <c r="Y82" s="170"/>
      <c r="Z82" s="170"/>
      <c r="AA82" s="170"/>
    </row>
    <row r="83" spans="1:28" s="56" customFormat="1" x14ac:dyDescent="0.2">
      <c r="A83" s="160">
        <v>10368</v>
      </c>
      <c r="B83" s="160" t="s">
        <v>88</v>
      </c>
      <c r="C83" s="160" t="s">
        <v>80</v>
      </c>
      <c r="D83" s="165">
        <v>43894</v>
      </c>
      <c r="E83" s="163"/>
      <c r="F83" s="179">
        <v>1.22055</v>
      </c>
      <c r="G83" s="179">
        <v>10.325699999999999</v>
      </c>
      <c r="H83" t="s">
        <v>182</v>
      </c>
      <c r="I83">
        <v>9.8782784322325751E-3</v>
      </c>
      <c r="J83">
        <v>0.62969482835275792</v>
      </c>
      <c r="K83">
        <v>7.1170227446892302E-3</v>
      </c>
      <c r="L83">
        <v>3.9437961413322942E-3</v>
      </c>
      <c r="M83">
        <v>3.0140215137334336</v>
      </c>
      <c r="N83">
        <v>8.9917515868819381E-3</v>
      </c>
      <c r="O83">
        <v>2.3109760671089372</v>
      </c>
      <c r="P83">
        <v>0.64692152951682269</v>
      </c>
      <c r="Q83">
        <v>7.5701848964709953E-3</v>
      </c>
      <c r="R83">
        <v>8.6417651136680526E-2</v>
      </c>
      <c r="S83">
        <v>5.4903756837207386E-5</v>
      </c>
      <c r="T83">
        <v>8.6417651136679527E-2</v>
      </c>
      <c r="U83">
        <v>1.4517749973329885</v>
      </c>
      <c r="V83">
        <v>0.23279411582522949</v>
      </c>
      <c r="W83">
        <v>0.19955490627918504</v>
      </c>
      <c r="X83">
        <v>0.4842368793497121</v>
      </c>
      <c r="Y83">
        <v>0.28972195660100974</v>
      </c>
      <c r="Z83">
        <v>0.35758204467721938</v>
      </c>
      <c r="AA83" s="170"/>
    </row>
    <row r="84" spans="1:28" s="56" customFormat="1" x14ac:dyDescent="0.2">
      <c r="A84" s="135">
        <v>10547</v>
      </c>
      <c r="B84" s="135" t="s">
        <v>195</v>
      </c>
      <c r="C84" s="135" t="s">
        <v>145</v>
      </c>
      <c r="D84" s="173">
        <v>43894</v>
      </c>
      <c r="E84" s="135">
        <v>687.5</v>
      </c>
      <c r="F84" s="136">
        <v>5.5460000000000002E-2</v>
      </c>
      <c r="G84" s="136">
        <v>0.19791000000000025</v>
      </c>
      <c r="H84" t="s">
        <v>183</v>
      </c>
      <c r="I84">
        <v>1.000819633558978E-2</v>
      </c>
      <c r="J84">
        <v>0.17579097544739236</v>
      </c>
      <c r="K84">
        <v>7.124497101002057E-3</v>
      </c>
      <c r="L84">
        <v>3.7507264538874916E-3</v>
      </c>
      <c r="M84">
        <v>1.7943594456541436</v>
      </c>
      <c r="N84">
        <v>4.4307866268689811E-3</v>
      </c>
      <c r="O84">
        <v>1.5335838021670745</v>
      </c>
      <c r="P84">
        <v>0.1899639054627196</v>
      </c>
      <c r="Q84">
        <v>8.5580360172859155E-3</v>
      </c>
      <c r="R84">
        <v>5.2180003228120546E-2</v>
      </c>
      <c r="S84">
        <v>6.2068276392584278E-5</v>
      </c>
      <c r="T84">
        <v>5.2180003228120768E-2</v>
      </c>
      <c r="U84">
        <v>0.20161509118176954</v>
      </c>
      <c r="V84">
        <v>0.30390707974673181</v>
      </c>
      <c r="W84">
        <v>7.8676198704170905E-2</v>
      </c>
      <c r="X84">
        <v>0.18521675558810557</v>
      </c>
      <c r="Y84">
        <v>1.5861667885362654E-2</v>
      </c>
      <c r="Z84">
        <v>0.25723175122304814</v>
      </c>
      <c r="AA84" s="170"/>
    </row>
    <row r="85" spans="1:28" s="56" customFormat="1" ht="13.5" customHeight="1" x14ac:dyDescent="0.2">
      <c r="A85" s="160">
        <v>10368</v>
      </c>
      <c r="B85" s="160" t="s">
        <v>88</v>
      </c>
      <c r="C85" s="160" t="s">
        <v>80</v>
      </c>
      <c r="D85" s="165">
        <v>43894</v>
      </c>
      <c r="E85" s="163"/>
      <c r="F85" s="179">
        <v>1.22055</v>
      </c>
      <c r="G85" s="179">
        <v>10.325699999999999</v>
      </c>
      <c r="H85" t="s">
        <v>184</v>
      </c>
      <c r="I85">
        <v>9.9028304307010786E-3</v>
      </c>
      <c r="J85">
        <v>0.53444872201529903</v>
      </c>
      <c r="K85">
        <v>7.1242336958890823E-3</v>
      </c>
      <c r="L85">
        <v>4.9194371215507361E-3</v>
      </c>
      <c r="M85">
        <v>3.0142634503687353</v>
      </c>
      <c r="N85">
        <v>8.5524583542317591E-3</v>
      </c>
      <c r="O85">
        <v>2.3005954451097961</v>
      </c>
      <c r="P85">
        <v>0.58071371401255323</v>
      </c>
      <c r="Q85">
        <v>7.5678725065612311E-3</v>
      </c>
      <c r="R85">
        <v>0.13623124942507439</v>
      </c>
      <c r="S85">
        <v>5.4886985926713828E-5</v>
      </c>
      <c r="T85">
        <v>0.13623124942507556</v>
      </c>
      <c r="U85">
        <v>1.4519278385371723</v>
      </c>
      <c r="V85">
        <v>0.21212886555410748</v>
      </c>
      <c r="W85">
        <v>0.19821097225775222</v>
      </c>
      <c r="X85">
        <v>0.36592010716389767</v>
      </c>
      <c r="Y85">
        <v>0.28789438292654573</v>
      </c>
      <c r="Z85">
        <v>0.31261846771115553</v>
      </c>
      <c r="AA85" s="170"/>
      <c r="AB85" s="73"/>
    </row>
    <row r="86" spans="1:28" s="56" customFormat="1" x14ac:dyDescent="0.2">
      <c r="A86" s="135">
        <v>10548</v>
      </c>
      <c r="B86" s="135" t="s">
        <v>196</v>
      </c>
      <c r="C86" s="135" t="s">
        <v>145</v>
      </c>
      <c r="D86" s="173">
        <v>43894</v>
      </c>
      <c r="E86" s="135">
        <v>8</v>
      </c>
      <c r="F86" s="136">
        <v>6.6780000000000006E-2</v>
      </c>
      <c r="G86" s="136">
        <v>0.1992200000000004</v>
      </c>
      <c r="H86" t="s">
        <v>185</v>
      </c>
      <c r="I86">
        <v>1.0037496721736107E-2</v>
      </c>
      <c r="J86">
        <v>0.17820953544441165</v>
      </c>
      <c r="K86">
        <v>7.1237197435516731E-3</v>
      </c>
      <c r="L86">
        <v>2.9294977870296976E-3</v>
      </c>
      <c r="M86">
        <v>1.8359561946975786</v>
      </c>
      <c r="N86">
        <v>3.7203550045279725E-3</v>
      </c>
      <c r="O86">
        <v>1.5772165022098885</v>
      </c>
      <c r="P86">
        <v>0.2000234648918259</v>
      </c>
      <c r="Q86">
        <v>8.6182343305412842E-3</v>
      </c>
      <c r="R86">
        <v>4.766031090387074E-2</v>
      </c>
      <c r="S86">
        <v>6.2504872538937827E-5</v>
      </c>
      <c r="T86">
        <v>4.766031090387006E-2</v>
      </c>
      <c r="U86">
        <v>0.13298195106323488</v>
      </c>
      <c r="V86">
        <v>0.39908004614421883</v>
      </c>
      <c r="W86">
        <v>0.9250245524672096</v>
      </c>
      <c r="X86">
        <v>0.97545972516672408</v>
      </c>
      <c r="Y86">
        <v>0.12307244828404486</v>
      </c>
      <c r="Z86">
        <v>1.076149332662498</v>
      </c>
      <c r="AA86" s="170"/>
    </row>
    <row r="87" spans="1:28" s="56" customFormat="1" ht="13.5" customHeight="1" x14ac:dyDescent="0.2">
      <c r="A87" s="160">
        <v>10368</v>
      </c>
      <c r="B87" s="160" t="s">
        <v>88</v>
      </c>
      <c r="C87" s="160" t="s">
        <v>80</v>
      </c>
      <c r="D87" s="165">
        <v>43894</v>
      </c>
      <c r="E87" s="163"/>
      <c r="F87" s="179">
        <v>1.22055</v>
      </c>
      <c r="G87" s="179">
        <v>10.325699999999999</v>
      </c>
      <c r="H87" t="s">
        <v>186</v>
      </c>
      <c r="I87">
        <v>9.9157698584225983E-3</v>
      </c>
      <c r="J87">
        <v>0.53339803021776822</v>
      </c>
      <c r="K87">
        <v>7.1233622738372812E-3</v>
      </c>
      <c r="L87">
        <v>4.09604067722484E-3</v>
      </c>
      <c r="M87">
        <v>3.0139014095329872</v>
      </c>
      <c r="N87">
        <v>8.958608051795814E-3</v>
      </c>
      <c r="O87">
        <v>2.3025278341212236</v>
      </c>
      <c r="P87">
        <v>0.57731087699399797</v>
      </c>
      <c r="Q87">
        <v>7.5700817397947257E-3</v>
      </c>
      <c r="R87">
        <v>0.14305232964085193</v>
      </c>
      <c r="S87">
        <v>5.4903008679910421E-5</v>
      </c>
      <c r="T87">
        <v>0.14305232964085332</v>
      </c>
      <c r="U87">
        <v>1.4503319589326635</v>
      </c>
      <c r="V87">
        <v>0.23678677748576921</v>
      </c>
      <c r="W87">
        <v>0.19723821724004925</v>
      </c>
      <c r="X87">
        <v>0.35053242946078261</v>
      </c>
      <c r="Y87">
        <v>0.28635863904679626</v>
      </c>
      <c r="Z87">
        <v>0.29537216256612597</v>
      </c>
      <c r="AA87" s="170"/>
      <c r="AB87" s="73"/>
    </row>
    <row r="88" spans="1:28" s="56" customFormat="1" x14ac:dyDescent="0.2">
      <c r="A88" s="135">
        <v>10549</v>
      </c>
      <c r="B88" s="135" t="s">
        <v>197</v>
      </c>
      <c r="C88" s="135" t="s">
        <v>145</v>
      </c>
      <c r="D88" s="173">
        <v>43894</v>
      </c>
      <c r="E88" s="135">
        <v>47</v>
      </c>
      <c r="F88" s="136">
        <v>6.7349999999999993E-2</v>
      </c>
      <c r="G88" s="136">
        <v>0.19882999999999917</v>
      </c>
      <c r="H88" t="s">
        <v>187</v>
      </c>
      <c r="I88">
        <v>1.0042384440882348E-2</v>
      </c>
      <c r="J88">
        <v>0.16749373787162308</v>
      </c>
      <c r="K88">
        <v>7.1234430651649161E-3</v>
      </c>
      <c r="L88">
        <v>3.2690581003198293E-3</v>
      </c>
      <c r="M88">
        <v>1.8920336959692572</v>
      </c>
      <c r="N88">
        <v>5.3180965726608584E-3</v>
      </c>
      <c r="O88">
        <v>1.6229710585654755</v>
      </c>
      <c r="P88">
        <v>0.19310978941500251</v>
      </c>
      <c r="Q88">
        <v>8.6166594458907571E-3</v>
      </c>
      <c r="R88">
        <v>5.7285352233031592E-2</v>
      </c>
      <c r="S88">
        <v>6.2493450481870285E-5</v>
      </c>
      <c r="T88">
        <v>5.7285352233031626E-2</v>
      </c>
      <c r="U88">
        <v>0.14090344944071423</v>
      </c>
      <c r="V88">
        <v>0.25606935096405975</v>
      </c>
      <c r="W88">
        <v>1.2054190200030634</v>
      </c>
      <c r="X88">
        <v>0.81484720163236768</v>
      </c>
      <c r="Y88">
        <v>0.16959568381061713</v>
      </c>
      <c r="Z88">
        <v>0.8294678597854398</v>
      </c>
      <c r="AA88" s="170"/>
    </row>
    <row r="89" spans="1:28" s="56" customFormat="1" x14ac:dyDescent="0.2">
      <c r="A89" s="160">
        <v>10368</v>
      </c>
      <c r="B89" s="160" t="s">
        <v>88</v>
      </c>
      <c r="C89" s="160" t="s">
        <v>80</v>
      </c>
      <c r="D89" s="165">
        <v>43894</v>
      </c>
      <c r="E89" s="163"/>
      <c r="F89" s="179">
        <v>1.22055</v>
      </c>
      <c r="G89" s="179">
        <v>10.325699999999999</v>
      </c>
      <c r="H89" t="s">
        <v>188</v>
      </c>
      <c r="I89">
        <v>9.9436042642210946E-3</v>
      </c>
      <c r="J89">
        <v>0.47502532443350159</v>
      </c>
      <c r="K89">
        <v>7.1097333154750706E-3</v>
      </c>
      <c r="L89">
        <v>9.6190063734388678E-3</v>
      </c>
      <c r="M89">
        <v>3.0139568283067</v>
      </c>
      <c r="N89">
        <v>1.0083891172872205E-2</v>
      </c>
      <c r="O89">
        <v>2.2928131717305216</v>
      </c>
      <c r="P89">
        <v>0.49679236944356009</v>
      </c>
      <c r="Q89">
        <v>7.5692071263177268E-3</v>
      </c>
      <c r="R89">
        <v>0.10803632845884566</v>
      </c>
      <c r="S89">
        <v>5.4896665431188678E-5</v>
      </c>
      <c r="T89">
        <v>0.10803632845884521</v>
      </c>
      <c r="U89">
        <v>1.4591928736665929</v>
      </c>
      <c r="V89">
        <v>0.19721798835682786</v>
      </c>
      <c r="W89">
        <v>0.19849133007274417</v>
      </c>
      <c r="X89">
        <v>0.32743587591358475</v>
      </c>
      <c r="Y89">
        <v>0.28937267371571618</v>
      </c>
      <c r="Z89">
        <v>0.29380728689611102</v>
      </c>
      <c r="AA89" s="170"/>
    </row>
    <row r="90" spans="1:28" s="56" customFormat="1" ht="13.5" customHeight="1" x14ac:dyDescent="0.2">
      <c r="A90" s="56">
        <v>10550</v>
      </c>
      <c r="B90" s="56" t="s">
        <v>198</v>
      </c>
      <c r="C90" s="56" t="s">
        <v>145</v>
      </c>
      <c r="D90" s="173">
        <v>43894</v>
      </c>
      <c r="E90" s="107">
        <v>88.5</v>
      </c>
      <c r="F90" s="56">
        <v>6.0499999999999998E-2</v>
      </c>
      <c r="G90" s="56">
        <v>0.19876999999999967</v>
      </c>
      <c r="H90" t="s">
        <v>189</v>
      </c>
      <c r="I90">
        <v>1.0039379174539015E-2</v>
      </c>
      <c r="J90">
        <v>0.12949312560097076</v>
      </c>
      <c r="K90">
        <v>7.1105124430343239E-3</v>
      </c>
      <c r="L90">
        <v>6.742825817890292E-3</v>
      </c>
      <c r="M90">
        <v>1.4895304574081696</v>
      </c>
      <c r="N90">
        <v>3.7059817513997355E-3</v>
      </c>
      <c r="O90">
        <v>1.2783145646645251</v>
      </c>
      <c r="P90">
        <v>0.13356353135964552</v>
      </c>
      <c r="Q90">
        <v>8.6123301836788877E-3</v>
      </c>
      <c r="R90">
        <v>5.6501192284823601E-2</v>
      </c>
      <c r="S90">
        <v>6.2462051941013528E-5</v>
      </c>
      <c r="T90">
        <v>5.6501192284824329E-2</v>
      </c>
      <c r="U90">
        <v>0.11412238505700475</v>
      </c>
      <c r="V90">
        <v>0.29003397169835621</v>
      </c>
      <c r="W90">
        <v>0.18720101008455747</v>
      </c>
      <c r="X90">
        <v>0.19815270637499652</v>
      </c>
      <c r="Y90">
        <v>2.1386446969611599E-2</v>
      </c>
      <c r="Z90">
        <v>0.22854692655476055</v>
      </c>
      <c r="AA90" s="72"/>
      <c r="AB90" s="73"/>
    </row>
    <row r="91" spans="1:28" s="56" customFormat="1" x14ac:dyDescent="0.2">
      <c r="A91" s="160">
        <v>10368</v>
      </c>
      <c r="B91" s="160" t="s">
        <v>88</v>
      </c>
      <c r="C91" s="160" t="s">
        <v>80</v>
      </c>
      <c r="D91" s="165">
        <v>43894</v>
      </c>
      <c r="E91" s="163"/>
      <c r="F91" s="179">
        <v>1.22055</v>
      </c>
      <c r="G91" s="179">
        <v>10.325699999999999</v>
      </c>
      <c r="H91" t="s">
        <v>190</v>
      </c>
      <c r="I91">
        <v>9.8830949158771626E-3</v>
      </c>
      <c r="J91">
        <v>0.46070476435130964</v>
      </c>
      <c r="K91">
        <v>7.1097744609023893E-3</v>
      </c>
      <c r="L91">
        <v>9.1538088847877841E-3</v>
      </c>
      <c r="M91">
        <v>3.013543316463021</v>
      </c>
      <c r="N91">
        <v>9.5734569474076568E-3</v>
      </c>
      <c r="O91">
        <v>2.3051439680347943</v>
      </c>
      <c r="P91">
        <v>0.453093519731948</v>
      </c>
      <c r="Q91">
        <v>7.5691468618291199E-3</v>
      </c>
      <c r="R91">
        <v>9.0739923599731487E-2</v>
      </c>
      <c r="S91">
        <v>5.4896228355096928E-5</v>
      </c>
      <c r="T91">
        <v>9.0739923599731306E-2</v>
      </c>
      <c r="U91">
        <v>1.4562388352675715</v>
      </c>
      <c r="V91">
        <v>0.23895302624382192</v>
      </c>
      <c r="W91">
        <v>0.19877949602527512</v>
      </c>
      <c r="X91">
        <v>0.35325194090019263</v>
      </c>
      <c r="Y91">
        <v>0.28927909802061169</v>
      </c>
      <c r="Z91">
        <v>0.22700483867825547</v>
      </c>
      <c r="AA91" s="73"/>
    </row>
    <row r="92" spans="1:28" s="56" customFormat="1" x14ac:dyDescent="0.2">
      <c r="A92" s="56">
        <v>10551</v>
      </c>
      <c r="B92" s="56" t="s">
        <v>199</v>
      </c>
      <c r="C92" s="135" t="s">
        <v>145</v>
      </c>
      <c r="D92" s="173">
        <v>43894</v>
      </c>
      <c r="E92" s="107">
        <v>131</v>
      </c>
      <c r="F92" s="56">
        <v>6.5640000000000004E-2</v>
      </c>
      <c r="G92" s="56">
        <v>0.19535999999999909</v>
      </c>
      <c r="H92" t="s">
        <v>191</v>
      </c>
      <c r="I92">
        <v>1.0039489748078653E-2</v>
      </c>
      <c r="J92">
        <v>0.16419572281437717</v>
      </c>
      <c r="K92">
        <v>7.1099076874641867E-3</v>
      </c>
      <c r="L92">
        <v>6.2215447991766717E-3</v>
      </c>
      <c r="M92">
        <v>1.5985137425706359</v>
      </c>
      <c r="N92">
        <v>3.5758106457954844E-3</v>
      </c>
      <c r="O92">
        <v>1.3708472046810434</v>
      </c>
      <c r="P92">
        <v>0.16297233007163892</v>
      </c>
      <c r="Q92">
        <v>8.6141834695364471E-3</v>
      </c>
      <c r="R92">
        <v>5.4090035932493286E-2</v>
      </c>
      <c r="S92">
        <v>6.2475493139275523E-5</v>
      </c>
      <c r="T92">
        <v>5.4090035932492946E-2</v>
      </c>
      <c r="U92">
        <v>0.12245013609291579</v>
      </c>
      <c r="V92">
        <v>0.28556674749828381</v>
      </c>
      <c r="W92">
        <v>1.4160035800999204</v>
      </c>
      <c r="X92">
        <v>1.0666589871371523</v>
      </c>
      <c r="Y92">
        <v>0.17379006670293229</v>
      </c>
      <c r="Z92">
        <v>1.1523817680692412</v>
      </c>
      <c r="AA92" s="108"/>
      <c r="AB92" s="73"/>
    </row>
    <row r="93" spans="1:28" s="56" customFormat="1" x14ac:dyDescent="0.2">
      <c r="A93" s="160">
        <v>10368</v>
      </c>
      <c r="B93" s="160" t="s">
        <v>88</v>
      </c>
      <c r="C93" s="160" t="s">
        <v>80</v>
      </c>
      <c r="D93" s="165">
        <v>43894</v>
      </c>
      <c r="E93" s="163"/>
      <c r="F93" s="179">
        <v>1.22055</v>
      </c>
      <c r="G93" s="179">
        <v>10.325699999999999</v>
      </c>
      <c r="H93" t="s">
        <v>192</v>
      </c>
      <c r="I93">
        <v>9.9268165723362927E-3</v>
      </c>
      <c r="J93">
        <v>0.65237901573717938</v>
      </c>
      <c r="K93">
        <v>7.1096104242279719E-3</v>
      </c>
      <c r="L93">
        <v>8.5878315425913978E-3</v>
      </c>
      <c r="M93">
        <v>3.014444347279202</v>
      </c>
      <c r="N93">
        <v>6.26777491216364E-3</v>
      </c>
      <c r="O93">
        <v>2.297296536278131</v>
      </c>
      <c r="P93">
        <v>0.65091091917136568</v>
      </c>
      <c r="Q93">
        <v>7.5611450207222052E-3</v>
      </c>
      <c r="R93">
        <v>0.12301068899997696</v>
      </c>
      <c r="S93">
        <v>5.4838193955093162E-5</v>
      </c>
      <c r="T93">
        <v>0.12301068899997754</v>
      </c>
      <c r="U93">
        <v>1.4549639441142346</v>
      </c>
      <c r="V93">
        <v>0.22370988301673986</v>
      </c>
      <c r="W93">
        <v>0.19857844134771044</v>
      </c>
      <c r="X93">
        <v>0.29889868038738987</v>
      </c>
      <c r="Y93">
        <v>0.28881798267035591</v>
      </c>
      <c r="Z93">
        <v>0.22931744518105299</v>
      </c>
      <c r="AA93" s="73"/>
    </row>
    <row r="94" spans="1:28" s="56" customFormat="1" ht="13.5" customHeight="1" x14ac:dyDescent="0.2">
      <c r="A94" s="56">
        <v>10552</v>
      </c>
      <c r="B94" s="56" t="s">
        <v>200</v>
      </c>
      <c r="C94" s="135" t="s">
        <v>145</v>
      </c>
      <c r="D94" s="173">
        <v>43894</v>
      </c>
      <c r="E94" s="107">
        <v>171</v>
      </c>
      <c r="F94" s="56">
        <v>5.0040000000000001E-2</v>
      </c>
      <c r="G94" s="56">
        <v>0.19985999999999926</v>
      </c>
      <c r="H94" t="s">
        <v>193</v>
      </c>
      <c r="I94">
        <v>1.0010664418379925E-2</v>
      </c>
      <c r="J94">
        <v>0.16838004478897764</v>
      </c>
      <c r="K94">
        <v>7.1112333081592496E-3</v>
      </c>
      <c r="L94">
        <v>8.2001260548271761E-3</v>
      </c>
      <c r="M94">
        <v>1.531868423427772</v>
      </c>
      <c r="N94">
        <v>4.1304044504387044E-3</v>
      </c>
      <c r="O94">
        <v>1.3235337351529706</v>
      </c>
      <c r="P94">
        <v>0.18172917597230498</v>
      </c>
      <c r="Q94">
        <v>8.6529115436399431E-3</v>
      </c>
      <c r="R94">
        <v>6.2356609062017607E-2</v>
      </c>
      <c r="S94">
        <v>6.2756373565900605E-5</v>
      </c>
      <c r="T94">
        <v>6.2356609062018314E-2</v>
      </c>
      <c r="U94">
        <v>6.8179624434996255E-2</v>
      </c>
      <c r="V94">
        <v>0.40076890995519715</v>
      </c>
      <c r="W94">
        <v>0.4526128499662172</v>
      </c>
      <c r="X94">
        <v>0.44288393314102992</v>
      </c>
      <c r="Y94">
        <v>3.0911644953643434E-2</v>
      </c>
      <c r="Z94">
        <v>0.34748369678073066</v>
      </c>
      <c r="AA94" s="72"/>
      <c r="AB94" s="73"/>
    </row>
    <row r="95" spans="1:28" s="56" customFormat="1" x14ac:dyDescent="0.2">
      <c r="A95" s="160">
        <v>10368</v>
      </c>
      <c r="B95" s="160" t="s">
        <v>88</v>
      </c>
      <c r="C95" s="160" t="s">
        <v>80</v>
      </c>
      <c r="D95" s="165">
        <v>43894</v>
      </c>
      <c r="E95" s="163"/>
      <c r="F95" s="179">
        <v>1.22055</v>
      </c>
      <c r="G95" s="179">
        <v>10.325699999999999</v>
      </c>
      <c r="H95" t="s">
        <v>194</v>
      </c>
      <c r="I95">
        <v>9.971726771736451E-3</v>
      </c>
      <c r="J95">
        <v>0.59202408850476473</v>
      </c>
      <c r="K95">
        <v>7.1106256029038282E-3</v>
      </c>
      <c r="L95">
        <v>1.0131672716200144E-2</v>
      </c>
      <c r="M95">
        <v>3.0134842483333291</v>
      </c>
      <c r="N95">
        <v>8.9581638760034329E-3</v>
      </c>
      <c r="O95">
        <v>2.2902083327299216</v>
      </c>
      <c r="P95">
        <v>0.60768599103100285</v>
      </c>
      <c r="Q95">
        <v>7.5652119517264403E-3</v>
      </c>
      <c r="R95">
        <v>0.12388617377788928</v>
      </c>
      <c r="S95">
        <v>5.486768990452953E-5</v>
      </c>
      <c r="T95">
        <v>0.1238861737778892</v>
      </c>
      <c r="U95">
        <v>1.4534352280366776</v>
      </c>
      <c r="V95">
        <v>0.24782204943430866</v>
      </c>
      <c r="W95">
        <v>0.19846081663875159</v>
      </c>
      <c r="X95">
        <v>0.34588854891279808</v>
      </c>
      <c r="Y95">
        <v>0.28758578458349632</v>
      </c>
      <c r="Z95">
        <v>0.2948626877195773</v>
      </c>
      <c r="AA95" s="73"/>
    </row>
    <row r="96" spans="1:28" s="56" customFormat="1" x14ac:dyDescent="0.2">
      <c r="A96" s="58"/>
      <c r="C96" s="135"/>
      <c r="D96" s="173"/>
      <c r="E96" s="107"/>
      <c r="F96" s="58"/>
      <c r="G96" s="58"/>
      <c r="H96" s="170"/>
      <c r="I96" s="170"/>
      <c r="J96" s="170"/>
      <c r="K96" s="170"/>
      <c r="L96" s="170"/>
      <c r="M96" s="170"/>
      <c r="N96" s="170"/>
      <c r="O96" s="170"/>
      <c r="P96" s="170"/>
      <c r="Q96" s="170"/>
      <c r="R96" s="171"/>
      <c r="S96" s="172"/>
      <c r="T96" s="170"/>
      <c r="U96" s="170"/>
      <c r="V96" s="170"/>
      <c r="W96" s="170"/>
      <c r="X96" s="170"/>
      <c r="Y96" s="170"/>
      <c r="Z96" s="170"/>
      <c r="AA96" s="108"/>
      <c r="AB96" s="73"/>
    </row>
    <row r="97" spans="1:28" s="56" customFormat="1" x14ac:dyDescent="0.2">
      <c r="A97" s="160">
        <v>10368</v>
      </c>
      <c r="B97" s="160" t="s">
        <v>88</v>
      </c>
      <c r="C97" s="160" t="s">
        <v>80</v>
      </c>
      <c r="D97" s="165">
        <v>43895</v>
      </c>
      <c r="E97" s="163"/>
      <c r="F97" s="179">
        <v>1.22055</v>
      </c>
      <c r="G97" s="179">
        <v>10.325699999999999</v>
      </c>
      <c r="H97" t="s">
        <v>182</v>
      </c>
      <c r="I97">
        <v>9.8687981926050307E-3</v>
      </c>
      <c r="J97">
        <v>0.65710559984509842</v>
      </c>
      <c r="K97">
        <v>7.1258208116109457E-3</v>
      </c>
      <c r="L97">
        <v>6.1352229939829455E-3</v>
      </c>
      <c r="M97">
        <v>3.0140390922169416</v>
      </c>
      <c r="N97">
        <v>8.570671669212904E-3</v>
      </c>
      <c r="O97">
        <v>2.3096446632547201</v>
      </c>
      <c r="P97">
        <v>0.59340518211502724</v>
      </c>
      <c r="Q97">
        <v>7.5656257164194189E-3</v>
      </c>
      <c r="R97">
        <v>0.11754151244071588</v>
      </c>
      <c r="S97">
        <v>5.4870690787123841E-5</v>
      </c>
      <c r="T97">
        <v>0.11754151244071526</v>
      </c>
      <c r="U97">
        <v>1.4563416252526604</v>
      </c>
      <c r="V97">
        <v>0.31501148421577391</v>
      </c>
      <c r="W97">
        <v>0.19623973733140873</v>
      </c>
      <c r="X97">
        <v>0.46280692142326568</v>
      </c>
      <c r="Y97">
        <v>0.28555425975761156</v>
      </c>
      <c r="Z97">
        <v>0.26401184964189589</v>
      </c>
      <c r="AA97" s="108"/>
      <c r="AB97" s="73"/>
    </row>
    <row r="98" spans="1:28" s="56" customFormat="1" ht="13.5" customHeight="1" x14ac:dyDescent="0.2">
      <c r="A98" s="58">
        <v>10553</v>
      </c>
      <c r="B98" s="56" t="s">
        <v>201</v>
      </c>
      <c r="C98" s="135" t="s">
        <v>145</v>
      </c>
      <c r="D98" s="173">
        <v>43895</v>
      </c>
      <c r="E98" s="135">
        <v>13.5</v>
      </c>
      <c r="F98" s="135">
        <v>6.3399999999999998E-2</v>
      </c>
      <c r="G98" s="135">
        <v>0.19336999999999982</v>
      </c>
      <c r="H98" t="s">
        <v>208</v>
      </c>
      <c r="I98">
        <v>9.9439236280681152E-3</v>
      </c>
      <c r="J98">
        <v>0.17590672822514133</v>
      </c>
      <c r="K98">
        <v>7.1258073523585708E-3</v>
      </c>
      <c r="L98">
        <v>3.4105160295075628E-3</v>
      </c>
      <c r="M98">
        <v>2.2683892720983279</v>
      </c>
      <c r="N98">
        <v>4.0123268493104944E-3</v>
      </c>
      <c r="O98">
        <v>1.9637280120372411</v>
      </c>
      <c r="P98">
        <v>0.18704867888014071</v>
      </c>
      <c r="Q98">
        <v>8.6064328490836721E-3</v>
      </c>
      <c r="R98">
        <v>6.765925051627894E-2</v>
      </c>
      <c r="S98">
        <v>6.2419280749948639E-5</v>
      </c>
      <c r="T98">
        <v>6.7659250516278052E-2</v>
      </c>
      <c r="U98">
        <v>0.17753921564559066</v>
      </c>
      <c r="V98">
        <v>0.28472869847087473</v>
      </c>
      <c r="W98">
        <v>0.61680708603543699</v>
      </c>
      <c r="X98">
        <v>0.43275997209446698</v>
      </c>
      <c r="Y98">
        <v>0.1095632837060439</v>
      </c>
      <c r="Z98">
        <v>0.33430736676336426</v>
      </c>
      <c r="AA98" s="72"/>
      <c r="AB98" s="73"/>
    </row>
    <row r="99" spans="1:28" s="56" customFormat="1" x14ac:dyDescent="0.2">
      <c r="A99" s="160">
        <v>10368</v>
      </c>
      <c r="B99" s="160" t="s">
        <v>88</v>
      </c>
      <c r="C99" s="160" t="s">
        <v>80</v>
      </c>
      <c r="D99" s="165">
        <v>43895</v>
      </c>
      <c r="E99" s="163"/>
      <c r="F99" s="179">
        <v>1.22055</v>
      </c>
      <c r="G99" s="179">
        <v>10.325699999999999</v>
      </c>
      <c r="H99" t="s">
        <v>184</v>
      </c>
      <c r="I99">
        <v>9.8367622523176899E-3</v>
      </c>
      <c r="J99">
        <v>0.71391871085475367</v>
      </c>
      <c r="K99">
        <v>7.1254796738483665E-3</v>
      </c>
      <c r="L99">
        <v>4.9922055999395134E-3</v>
      </c>
      <c r="M99">
        <v>3.013561602954161</v>
      </c>
      <c r="N99">
        <v>8.9435022556765501E-3</v>
      </c>
      <c r="O99">
        <v>2.3189928936205599</v>
      </c>
      <c r="P99">
        <v>0.69511422603061157</v>
      </c>
      <c r="Q99">
        <v>7.5634778232149579E-3</v>
      </c>
      <c r="R99">
        <v>0.1263665334626756</v>
      </c>
      <c r="S99">
        <v>5.4855112910516741E-5</v>
      </c>
      <c r="T99">
        <v>0.12636653346267451</v>
      </c>
      <c r="U99">
        <v>1.4537386394848122</v>
      </c>
      <c r="V99">
        <v>0.28681986460816072</v>
      </c>
      <c r="W99">
        <v>0.19562739695249293</v>
      </c>
      <c r="X99">
        <v>0.41469032427831343</v>
      </c>
      <c r="Y99">
        <v>0.2845492604338361</v>
      </c>
      <c r="Z99">
        <v>0.26365489517038515</v>
      </c>
      <c r="AA99" s="108"/>
      <c r="AB99" s="73"/>
    </row>
    <row r="100" spans="1:28" s="56" customFormat="1" x14ac:dyDescent="0.2">
      <c r="A100" s="56">
        <v>10554</v>
      </c>
      <c r="B100" s="56" t="s">
        <v>202</v>
      </c>
      <c r="C100" s="135" t="s">
        <v>145</v>
      </c>
      <c r="D100" s="173">
        <v>43895</v>
      </c>
      <c r="E100" s="107">
        <v>90</v>
      </c>
      <c r="F100" s="56">
        <v>9.1249999999999998E-2</v>
      </c>
      <c r="G100" s="56">
        <v>0.19697000000000031</v>
      </c>
      <c r="H100" t="s">
        <v>209</v>
      </c>
      <c r="I100">
        <v>1.0004902722586362E-2</v>
      </c>
      <c r="J100">
        <v>0.21237037834966901</v>
      </c>
      <c r="K100">
        <v>7.1250177757706959E-3</v>
      </c>
      <c r="L100">
        <v>2.6297637175073554E-3</v>
      </c>
      <c r="M100">
        <v>2.0533560718671664</v>
      </c>
      <c r="N100">
        <v>4.0116279210728814E-3</v>
      </c>
      <c r="O100">
        <v>1.7721189293151769</v>
      </c>
      <c r="P100">
        <v>0.21523901782926186</v>
      </c>
      <c r="Q100">
        <v>8.6364387298857506E-3</v>
      </c>
      <c r="R100">
        <v>5.3730060262996267E-2</v>
      </c>
      <c r="S100">
        <v>6.2636902327991163E-5</v>
      </c>
      <c r="T100">
        <v>5.3730060262996121E-2</v>
      </c>
      <c r="U100">
        <v>0.11777296085504622</v>
      </c>
      <c r="V100">
        <v>0.3518562458458247</v>
      </c>
      <c r="W100">
        <v>0.66065446234075875</v>
      </c>
      <c r="X100">
        <v>0.73969920516661458</v>
      </c>
      <c r="Y100">
        <v>7.7919064736512708E-2</v>
      </c>
      <c r="Z100">
        <v>0.86789211669116151</v>
      </c>
      <c r="AA100" s="73"/>
    </row>
    <row r="101" spans="1:28" s="56" customFormat="1" x14ac:dyDescent="0.2">
      <c r="A101" s="160">
        <v>10368</v>
      </c>
      <c r="B101" s="160" t="s">
        <v>88</v>
      </c>
      <c r="C101" s="160" t="s">
        <v>80</v>
      </c>
      <c r="D101" s="165">
        <v>43895</v>
      </c>
      <c r="E101" s="163"/>
      <c r="F101" s="179">
        <v>1.22055</v>
      </c>
      <c r="G101" s="179">
        <v>10.325699999999999</v>
      </c>
      <c r="H101" t="s">
        <v>186</v>
      </c>
      <c r="I101">
        <v>9.836780767248806E-3</v>
      </c>
      <c r="J101">
        <v>0.70546156910465085</v>
      </c>
      <c r="K101">
        <v>7.1251686642666541E-3</v>
      </c>
      <c r="L101">
        <v>4.6733335999570077E-3</v>
      </c>
      <c r="M101">
        <v>3.0133760698274741</v>
      </c>
      <c r="N101">
        <v>8.6519162085664462E-3</v>
      </c>
      <c r="O101">
        <v>2.3131917907993134</v>
      </c>
      <c r="P101">
        <v>0.76462907488396437</v>
      </c>
      <c r="Q101">
        <v>7.5656981984831761E-3</v>
      </c>
      <c r="R101">
        <v>0.1084708497612667</v>
      </c>
      <c r="S101">
        <v>5.4871216472778529E-5</v>
      </c>
      <c r="T101">
        <v>0.10847084976126668</v>
      </c>
      <c r="U101">
        <v>1.4523454832653684</v>
      </c>
      <c r="V101">
        <v>0.26140469197341815</v>
      </c>
      <c r="W101">
        <v>0.19629742648997145</v>
      </c>
      <c r="X101">
        <v>0.41275898663356186</v>
      </c>
      <c r="Y101">
        <v>0.28496043392323001</v>
      </c>
      <c r="Z101">
        <v>0.28931145491687854</v>
      </c>
      <c r="AA101" s="73"/>
    </row>
    <row r="102" spans="1:28" s="56" customFormat="1" ht="13.5" customHeight="1" x14ac:dyDescent="0.2">
      <c r="A102" s="56">
        <v>10542</v>
      </c>
      <c r="B102" s="56" t="s">
        <v>203</v>
      </c>
      <c r="C102" s="135" t="s">
        <v>145</v>
      </c>
      <c r="D102" s="173">
        <v>43895</v>
      </c>
      <c r="E102" s="107">
        <v>2.5</v>
      </c>
      <c r="F102" s="56">
        <v>5.4820000000000001E-2</v>
      </c>
      <c r="G102" s="56">
        <v>0.18707999999999991</v>
      </c>
      <c r="H102" t="s">
        <v>210</v>
      </c>
      <c r="I102">
        <v>1.0019636781995609E-2</v>
      </c>
      <c r="J102">
        <v>0.17450318374519277</v>
      </c>
      <c r="K102">
        <v>7.1247982319771336E-3</v>
      </c>
      <c r="L102">
        <v>3.5169605112016647E-3</v>
      </c>
      <c r="M102">
        <v>1.5701162505181314</v>
      </c>
      <c r="N102">
        <v>4.2749333657153684E-3</v>
      </c>
      <c r="O102">
        <v>1.3587772521627144</v>
      </c>
      <c r="P102">
        <v>0.16504646663114927</v>
      </c>
      <c r="Q102">
        <v>8.670920611279628E-3</v>
      </c>
      <c r="R102">
        <v>6.3994196015419932E-2</v>
      </c>
      <c r="S102">
        <v>6.2886986686197733E-5</v>
      </c>
      <c r="T102">
        <v>6.3994196015419752E-2</v>
      </c>
      <c r="U102">
        <v>9.7768174988535628E-4</v>
      </c>
      <c r="V102">
        <v>3.5336161711855203</v>
      </c>
      <c r="W102">
        <v>0.62390848486842443</v>
      </c>
      <c r="X102">
        <v>0.62860135321631216</v>
      </c>
      <c r="Y102">
        <v>6.1567633973357342E-4</v>
      </c>
      <c r="Z102">
        <v>3.5561162809512061</v>
      </c>
      <c r="AA102" s="72"/>
      <c r="AB102" s="73"/>
    </row>
    <row r="103" spans="1:28" s="56" customFormat="1" x14ac:dyDescent="0.2">
      <c r="A103" s="160">
        <v>10368</v>
      </c>
      <c r="B103" s="160" t="s">
        <v>88</v>
      </c>
      <c r="C103" s="160" t="s">
        <v>80</v>
      </c>
      <c r="D103" s="165">
        <v>43895</v>
      </c>
      <c r="E103" s="163"/>
      <c r="F103" s="179">
        <v>1.22055</v>
      </c>
      <c r="G103" s="179">
        <v>10.325699999999999</v>
      </c>
      <c r="H103" t="s">
        <v>188</v>
      </c>
      <c r="I103">
        <v>9.7778383935693842E-3</v>
      </c>
      <c r="J103">
        <v>0.54202278475715382</v>
      </c>
      <c r="K103">
        <v>7.1206407377535251E-3</v>
      </c>
      <c r="L103">
        <v>7.4045280157511691E-3</v>
      </c>
      <c r="M103">
        <v>3.013562587576307</v>
      </c>
      <c r="N103">
        <v>1.183268892166194E-2</v>
      </c>
      <c r="O103">
        <v>2.3338669131448451</v>
      </c>
      <c r="P103">
        <v>0.54370751215453894</v>
      </c>
      <c r="Q103">
        <v>7.5685092295368862E-3</v>
      </c>
      <c r="R103">
        <v>8.8004697852452587E-2</v>
      </c>
      <c r="S103">
        <v>5.4891603843436658E-5</v>
      </c>
      <c r="T103">
        <v>8.8004697852453101E-2</v>
      </c>
      <c r="U103">
        <v>1.4551933426458883</v>
      </c>
      <c r="V103">
        <v>0.3271400205440681</v>
      </c>
      <c r="W103">
        <v>0.19839294050917874</v>
      </c>
      <c r="X103">
        <v>0.39666749335779439</v>
      </c>
      <c r="Y103">
        <v>0.2888221068590634</v>
      </c>
      <c r="Z103">
        <v>0.28044962310361571</v>
      </c>
      <c r="AA103" s="108"/>
      <c r="AB103" s="73"/>
    </row>
    <row r="104" spans="1:28" s="56" customFormat="1" x14ac:dyDescent="0.2">
      <c r="A104" s="135">
        <v>10543</v>
      </c>
      <c r="B104" s="56" t="s">
        <v>204</v>
      </c>
      <c r="C104" s="135" t="s">
        <v>145</v>
      </c>
      <c r="D104" s="173">
        <v>43895</v>
      </c>
      <c r="E104" s="135">
        <v>110</v>
      </c>
      <c r="F104" s="135">
        <v>8.9139999999999997E-2</v>
      </c>
      <c r="G104" s="135">
        <v>0.20078999999999958</v>
      </c>
      <c r="H104" t="s">
        <v>211</v>
      </c>
      <c r="I104">
        <v>9.9712575205465961E-3</v>
      </c>
      <c r="J104">
        <v>0.1005013686358929</v>
      </c>
      <c r="K104">
        <v>7.120511302056742E-3</v>
      </c>
      <c r="L104">
        <v>4.3390365026477916E-3</v>
      </c>
      <c r="M104">
        <v>3.2028390761576966</v>
      </c>
      <c r="N104">
        <v>3.2169187581729524E-3</v>
      </c>
      <c r="O104">
        <v>2.7818841252363735</v>
      </c>
      <c r="P104">
        <v>0.10998108869090756</v>
      </c>
      <c r="Q104">
        <v>8.6613830715498736E-3</v>
      </c>
      <c r="R104">
        <v>5.8667399369339235E-2</v>
      </c>
      <c r="S104">
        <v>6.2817814430921376E-5</v>
      </c>
      <c r="T104">
        <v>5.8667399369339061E-2</v>
      </c>
      <c r="U104">
        <v>4.9418727816332324E-2</v>
      </c>
      <c r="V104">
        <v>0.32397498920194207</v>
      </c>
      <c r="W104">
        <v>0.21379228895465896</v>
      </c>
      <c r="X104">
        <v>0.20765515230390508</v>
      </c>
      <c r="Y104">
        <v>1.0567571328553209E-2</v>
      </c>
      <c r="Z104">
        <v>0.24173919955471668</v>
      </c>
    </row>
    <row r="105" spans="1:28" s="56" customFormat="1" x14ac:dyDescent="0.2">
      <c r="A105" s="160">
        <v>10368</v>
      </c>
      <c r="B105" s="160" t="s">
        <v>88</v>
      </c>
      <c r="C105" s="160" t="s">
        <v>80</v>
      </c>
      <c r="D105" s="165">
        <v>43895</v>
      </c>
      <c r="E105" s="163"/>
      <c r="F105" s="179">
        <v>1.22055</v>
      </c>
      <c r="G105" s="179">
        <v>10.325699999999999</v>
      </c>
      <c r="H105" t="s">
        <v>190</v>
      </c>
      <c r="I105">
        <v>9.8622065352034598E-3</v>
      </c>
      <c r="J105">
        <v>0.50642369940416265</v>
      </c>
      <c r="K105">
        <v>7.1213938839164628E-3</v>
      </c>
      <c r="L105">
        <v>6.1022945289107098E-3</v>
      </c>
      <c r="M105">
        <v>3.0137459409257525</v>
      </c>
      <c r="N105">
        <v>8.2749869849851922E-3</v>
      </c>
      <c r="O105">
        <v>2.314729498623461</v>
      </c>
      <c r="P105">
        <v>0.5345893264724938</v>
      </c>
      <c r="Q105">
        <v>7.5702129604394482E-3</v>
      </c>
      <c r="R105">
        <v>0.10736695801760347</v>
      </c>
      <c r="S105">
        <v>5.4903960374811949E-5</v>
      </c>
      <c r="T105">
        <v>0.10736695801760393</v>
      </c>
      <c r="U105">
        <v>1.4533951169117103</v>
      </c>
      <c r="V105">
        <v>0.411134068334221</v>
      </c>
      <c r="W105">
        <v>0.19835244023456933</v>
      </c>
      <c r="X105">
        <v>0.42255356125450821</v>
      </c>
      <c r="Y105">
        <v>0.28801214884136467</v>
      </c>
      <c r="Z105">
        <v>0.25202529434190185</v>
      </c>
    </row>
    <row r="106" spans="1:28" s="56" customFormat="1" ht="13.5" customHeight="1" x14ac:dyDescent="0.2">
      <c r="A106" s="135">
        <v>10544</v>
      </c>
      <c r="B106" s="56" t="s">
        <v>205</v>
      </c>
      <c r="C106" s="135" t="s">
        <v>145</v>
      </c>
      <c r="D106" s="173"/>
      <c r="E106" s="135">
        <v>225.5</v>
      </c>
      <c r="F106" s="135">
        <v>6.2700000000000006E-2</v>
      </c>
      <c r="G106" s="135">
        <v>0.19824999999999982</v>
      </c>
      <c r="H106" t="s">
        <v>212</v>
      </c>
      <c r="I106">
        <v>9.984949124637996E-3</v>
      </c>
      <c r="J106">
        <v>0.14562385783462112</v>
      </c>
      <c r="K106">
        <v>7.1204024199244273E-3</v>
      </c>
      <c r="L106">
        <v>4.5528034868178927E-3</v>
      </c>
      <c r="M106">
        <v>2.1902588853465077</v>
      </c>
      <c r="N106">
        <v>3.3929394752500713E-3</v>
      </c>
      <c r="O106">
        <v>1.8998073654271275</v>
      </c>
      <c r="P106">
        <v>0.15417078768489939</v>
      </c>
      <c r="Q106">
        <v>8.6649283771801418E-3</v>
      </c>
      <c r="R106">
        <v>5.7867398818795067E-2</v>
      </c>
      <c r="S106">
        <v>6.2843527224056535E-5</v>
      </c>
      <c r="T106">
        <v>5.7867398818794727E-2</v>
      </c>
      <c r="U106">
        <v>4.1902164526595252E-2</v>
      </c>
      <c r="V106">
        <v>0.44395841984016032</v>
      </c>
      <c r="W106">
        <v>0.19759548736150634</v>
      </c>
      <c r="X106">
        <v>0.31299072369575581</v>
      </c>
      <c r="Y106">
        <v>8.2760052189240381E-3</v>
      </c>
      <c r="Z106">
        <v>0.40600416246986371</v>
      </c>
      <c r="AA106" s="72"/>
      <c r="AB106" s="73"/>
    </row>
    <row r="107" spans="1:28" s="56" customFormat="1" x14ac:dyDescent="0.2">
      <c r="A107" s="160">
        <v>10368</v>
      </c>
      <c r="B107" s="160" t="s">
        <v>88</v>
      </c>
      <c r="C107" s="160" t="s">
        <v>80</v>
      </c>
      <c r="D107" s="165">
        <v>43895</v>
      </c>
      <c r="E107" s="163"/>
      <c r="F107" s="179">
        <v>1.22055</v>
      </c>
      <c r="G107" s="179">
        <v>10.325699999999999</v>
      </c>
      <c r="H107" t="s">
        <v>192</v>
      </c>
      <c r="I107">
        <v>9.8356948408735208E-3</v>
      </c>
      <c r="J107">
        <v>0.49677973245622281</v>
      </c>
      <c r="K107">
        <v>7.120497137746218E-3</v>
      </c>
      <c r="L107">
        <v>6.7722615830208459E-3</v>
      </c>
      <c r="M107">
        <v>3.0139319866406264</v>
      </c>
      <c r="N107">
        <v>9.8006207276315968E-3</v>
      </c>
      <c r="O107">
        <v>2.3204821120906005</v>
      </c>
      <c r="P107">
        <v>0.46157142155687936</v>
      </c>
      <c r="Q107">
        <v>7.5682717010499712E-3</v>
      </c>
      <c r="R107">
        <v>0.10808366674924477</v>
      </c>
      <c r="S107">
        <v>5.4889881136994724E-5</v>
      </c>
      <c r="T107">
        <v>0.10808366674924511</v>
      </c>
      <c r="U107">
        <v>1.4486284216321197</v>
      </c>
      <c r="V107">
        <v>0.33085513860976112</v>
      </c>
      <c r="W107">
        <v>0.19897609615012588</v>
      </c>
      <c r="X107">
        <v>0.42978451604611323</v>
      </c>
      <c r="Y107">
        <v>0.28905052067179621</v>
      </c>
      <c r="Z107">
        <v>0.36487705247895014</v>
      </c>
      <c r="AA107" s="108"/>
      <c r="AB107" s="73"/>
    </row>
    <row r="108" spans="1:28" s="56" customFormat="1" x14ac:dyDescent="0.2">
      <c r="A108" s="58">
        <v>10545</v>
      </c>
      <c r="B108" s="56" t="s">
        <v>206</v>
      </c>
      <c r="C108" s="135" t="s">
        <v>145</v>
      </c>
      <c r="D108" s="134"/>
      <c r="E108" s="135">
        <v>331.5</v>
      </c>
      <c r="F108" s="135">
        <v>5.0869999999999999E-2</v>
      </c>
      <c r="G108" s="135">
        <v>0.20045000000000002</v>
      </c>
      <c r="H108" t="s">
        <v>213</v>
      </c>
      <c r="I108">
        <v>1.0006432079042083E-2</v>
      </c>
      <c r="J108">
        <v>0.14963570036149051</v>
      </c>
      <c r="K108">
        <v>7.1207938013397448E-3</v>
      </c>
      <c r="L108">
        <v>5.2637344286474604E-3</v>
      </c>
      <c r="M108">
        <v>2.0467961284357563</v>
      </c>
      <c r="N108">
        <v>3.5597309354762885E-3</v>
      </c>
      <c r="O108">
        <v>1.7711146731400693</v>
      </c>
      <c r="P108">
        <v>0.17659677713717875</v>
      </c>
      <c r="Q108">
        <v>8.6614713163171604E-3</v>
      </c>
      <c r="R108">
        <v>7.7427309516057738E-2</v>
      </c>
      <c r="S108">
        <v>6.2818454437646673E-5</v>
      </c>
      <c r="T108">
        <v>7.7427309516057918E-2</v>
      </c>
      <c r="U108">
        <v>4.8453762943086738E-2</v>
      </c>
      <c r="V108">
        <v>0.42346367539756191</v>
      </c>
      <c r="W108">
        <v>0.43632031466022947</v>
      </c>
      <c r="X108">
        <v>0.4069360282277163</v>
      </c>
      <c r="Y108">
        <v>2.108174953583326E-2</v>
      </c>
      <c r="Z108">
        <v>0.43249767874419598</v>
      </c>
    </row>
    <row r="109" spans="1:28" s="56" customFormat="1" ht="13.5" customHeight="1" x14ac:dyDescent="0.2">
      <c r="A109" s="160">
        <v>10368</v>
      </c>
      <c r="B109" s="160" t="s">
        <v>88</v>
      </c>
      <c r="C109" s="160" t="s">
        <v>80</v>
      </c>
      <c r="D109" s="165">
        <v>43895</v>
      </c>
      <c r="E109" s="163"/>
      <c r="F109" s="179">
        <v>1.22055</v>
      </c>
      <c r="G109" s="179">
        <v>10.325699999999999</v>
      </c>
      <c r="H109" t="s">
        <v>194</v>
      </c>
      <c r="I109">
        <v>9.8136511900752312E-3</v>
      </c>
      <c r="J109">
        <v>0.67021351183351108</v>
      </c>
      <c r="K109">
        <v>7.1219381818692345E-3</v>
      </c>
      <c r="L109">
        <v>6.0463977810780601E-3</v>
      </c>
      <c r="M109">
        <v>3.0139061990303198</v>
      </c>
      <c r="N109">
        <v>8.5016710638097202E-3</v>
      </c>
      <c r="O109">
        <v>2.3264773288685023</v>
      </c>
      <c r="P109">
        <v>0.68155720157583799</v>
      </c>
      <c r="Q109">
        <v>7.5720858623891324E-3</v>
      </c>
      <c r="R109">
        <v>0.10514209817589586</v>
      </c>
      <c r="S109">
        <v>5.4917543841349642E-5</v>
      </c>
      <c r="T109">
        <v>0.10514209817589586</v>
      </c>
      <c r="U109">
        <v>1.4542669076437322</v>
      </c>
      <c r="V109">
        <v>0.33508591727375553</v>
      </c>
      <c r="W109">
        <v>0.19770659637561661</v>
      </c>
      <c r="X109">
        <v>0.35907878218871431</v>
      </c>
      <c r="Y109">
        <v>0.2871990770235876</v>
      </c>
      <c r="Z109">
        <v>0.25159554557865588</v>
      </c>
    </row>
    <row r="110" spans="1:28" s="56" customFormat="1" ht="13.5" customHeight="1" x14ac:dyDescent="0.2">
      <c r="A110" s="58">
        <v>10546</v>
      </c>
      <c r="B110" s="56" t="s">
        <v>207</v>
      </c>
      <c r="C110" s="135" t="s">
        <v>145</v>
      </c>
      <c r="D110" s="134"/>
      <c r="E110" s="135">
        <v>445.5</v>
      </c>
      <c r="F110" s="135">
        <v>6.3170000000000004E-2</v>
      </c>
      <c r="G110" s="135">
        <v>0.19964000000000048</v>
      </c>
      <c r="H110" t="s">
        <v>214</v>
      </c>
      <c r="I110">
        <v>9.9818898702630846E-3</v>
      </c>
      <c r="J110">
        <v>0.13859393021315441</v>
      </c>
      <c r="K110">
        <v>7.1237390853618942E-3</v>
      </c>
      <c r="L110">
        <v>4.7087476151069533E-3</v>
      </c>
      <c r="M110">
        <v>1.877006278894388</v>
      </c>
      <c r="N110">
        <v>4.0208363091961286E-3</v>
      </c>
      <c r="O110">
        <v>1.6293417395936451</v>
      </c>
      <c r="P110">
        <v>0.15045594452194233</v>
      </c>
      <c r="Q110">
        <v>8.6625844500586944E-3</v>
      </c>
      <c r="R110">
        <v>8.239375420886523E-2</v>
      </c>
      <c r="S110">
        <v>6.2826527585807288E-5</v>
      </c>
      <c r="T110">
        <v>8.2393754208864384E-2</v>
      </c>
      <c r="U110">
        <v>5.6166121567850003E-2</v>
      </c>
      <c r="V110">
        <v>0.393455041705213</v>
      </c>
      <c r="W110">
        <v>0.33660757523610962</v>
      </c>
      <c r="X110">
        <v>0.31430745364383605</v>
      </c>
      <c r="Y110">
        <v>1.8944132296112193E-2</v>
      </c>
      <c r="Z110">
        <v>0.35425428732886921</v>
      </c>
      <c r="AA110" s="72"/>
      <c r="AB110" s="73"/>
    </row>
    <row r="111" spans="1:28" s="56" customFormat="1" x14ac:dyDescent="0.2">
      <c r="A111" s="160">
        <v>10368</v>
      </c>
      <c r="B111" s="160" t="s">
        <v>88</v>
      </c>
      <c r="C111" s="160" t="s">
        <v>80</v>
      </c>
      <c r="D111" s="165">
        <v>43895</v>
      </c>
      <c r="E111" s="163"/>
      <c r="F111" s="179">
        <v>1.22055</v>
      </c>
      <c r="G111" s="179">
        <v>10.325699999999999</v>
      </c>
      <c r="H111" t="s">
        <v>215</v>
      </c>
      <c r="I111">
        <v>9.875814398613297E-3</v>
      </c>
      <c r="J111">
        <v>0.60910971786875578</v>
      </c>
      <c r="K111">
        <v>7.1224047694069537E-3</v>
      </c>
      <c r="L111">
        <v>7.2944271617572613E-3</v>
      </c>
      <c r="M111">
        <v>3.0134500089452718</v>
      </c>
      <c r="N111">
        <v>8.9956944204309247E-3</v>
      </c>
      <c r="O111">
        <v>2.3057764880536094</v>
      </c>
      <c r="P111">
        <v>0.63158024984545613</v>
      </c>
      <c r="Q111">
        <v>7.577263199544308E-3</v>
      </c>
      <c r="R111">
        <v>0.15236428045904721</v>
      </c>
      <c r="S111">
        <v>5.4955093156738838E-5</v>
      </c>
      <c r="T111">
        <v>0.15236428045904707</v>
      </c>
      <c r="U111">
        <v>1.4527182048566312</v>
      </c>
      <c r="V111">
        <v>0.36035080881729314</v>
      </c>
      <c r="W111">
        <v>0.19806444452702857</v>
      </c>
      <c r="X111">
        <v>0.62185978176310952</v>
      </c>
      <c r="Y111">
        <v>0.28822842579709013</v>
      </c>
      <c r="Z111">
        <v>0.35471143370050662</v>
      </c>
      <c r="AA111" s="108"/>
      <c r="AB111" s="73"/>
    </row>
    <row r="112" spans="1:28" s="56" customFormat="1" x14ac:dyDescent="0.2">
      <c r="D112" s="134"/>
      <c r="E112" s="107"/>
      <c r="G112" s="70"/>
      <c r="H112" s="70"/>
      <c r="I112" s="70"/>
      <c r="J112" s="72"/>
      <c r="K112" s="70"/>
      <c r="L112" s="106"/>
      <c r="M112" s="106"/>
      <c r="N112" s="106"/>
      <c r="O112" s="70"/>
      <c r="P112" s="72"/>
      <c r="Q112" s="71"/>
      <c r="R112" s="130"/>
      <c r="S112" s="168"/>
      <c r="U112" s="70"/>
      <c r="V112" s="72"/>
      <c r="W112" s="70"/>
      <c r="X112" s="72"/>
      <c r="Y112" s="71"/>
      <c r="Z112" s="72"/>
    </row>
    <row r="113" spans="1:28" s="56" customFormat="1" x14ac:dyDescent="0.2">
      <c r="A113" s="160">
        <v>10368</v>
      </c>
      <c r="B113" s="160" t="s">
        <v>88</v>
      </c>
      <c r="C113" s="160" t="s">
        <v>80</v>
      </c>
      <c r="D113" s="165">
        <v>43906</v>
      </c>
      <c r="E113" s="163"/>
      <c r="F113" s="179">
        <v>1.22055</v>
      </c>
      <c r="G113" s="179">
        <v>10.325699999999999</v>
      </c>
      <c r="H113" t="s">
        <v>182</v>
      </c>
      <c r="I113">
        <v>9.9107327562035254E-3</v>
      </c>
      <c r="J113">
        <v>0.51513980152786265</v>
      </c>
      <c r="K113">
        <v>7.1194148656267111E-3</v>
      </c>
      <c r="L113">
        <v>4.4037213774660395E-3</v>
      </c>
      <c r="M113">
        <v>3.0132998787960448</v>
      </c>
      <c r="N113">
        <v>8.4988831591563899E-3</v>
      </c>
      <c r="O113">
        <v>2.3026227927656189</v>
      </c>
      <c r="P113">
        <v>0.54972245953865784</v>
      </c>
      <c r="Q113">
        <v>7.5737830736478974E-3</v>
      </c>
      <c r="R113">
        <v>0.14251723578723299</v>
      </c>
      <c r="S113">
        <v>5.4929853088154963E-5</v>
      </c>
      <c r="T113">
        <v>0.14251723578723219</v>
      </c>
      <c r="U113">
        <v>1.4546377962625499</v>
      </c>
      <c r="V113">
        <v>0.243737893725812</v>
      </c>
      <c r="W113">
        <v>0.19945501889363365</v>
      </c>
      <c r="X113">
        <v>0.48151617836421506</v>
      </c>
      <c r="Y113">
        <v>0.29001687903940609</v>
      </c>
      <c r="Z113">
        <v>0.35622278321489947</v>
      </c>
      <c r="AA113" s="108"/>
      <c r="AB113" s="73"/>
    </row>
    <row r="114" spans="1:28" s="56" customFormat="1" ht="13.5" customHeight="1" x14ac:dyDescent="0.2">
      <c r="A114" s="56">
        <v>10553</v>
      </c>
      <c r="B114" s="56" t="s">
        <v>201</v>
      </c>
      <c r="C114" s="135" t="s">
        <v>145</v>
      </c>
      <c r="D114" s="134">
        <v>43906</v>
      </c>
      <c r="E114" s="107">
        <v>13.5</v>
      </c>
      <c r="F114" s="56">
        <v>5.1749999999999997E-2</v>
      </c>
      <c r="G114" s="56">
        <v>0.20070000000000121</v>
      </c>
      <c r="H114" t="s">
        <v>208</v>
      </c>
      <c r="I114">
        <v>1.0071766781057921E-2</v>
      </c>
      <c r="J114">
        <v>0.20754691043826401</v>
      </c>
      <c r="K114">
        <v>7.1215684842082499E-3</v>
      </c>
      <c r="L114">
        <v>3.4400365360340679E-3</v>
      </c>
      <c r="M114">
        <v>1.5980461297972466</v>
      </c>
      <c r="N114">
        <v>3.634020528463225E-3</v>
      </c>
      <c r="O114">
        <v>1.3669982185550094</v>
      </c>
      <c r="P114">
        <v>0.20628892512911937</v>
      </c>
      <c r="Q114">
        <v>8.6154825175224423E-3</v>
      </c>
      <c r="R114">
        <v>6.2703017846364881E-2</v>
      </c>
      <c r="S114">
        <v>6.2484914654828704E-5</v>
      </c>
      <c r="T114">
        <v>6.2703017846364908E-2</v>
      </c>
      <c r="U114">
        <v>0.12457322577186811</v>
      </c>
      <c r="V114">
        <v>0.35001134043961657</v>
      </c>
      <c r="W114">
        <v>1.1111682669556047</v>
      </c>
      <c r="X114">
        <v>1.1819001974268446</v>
      </c>
      <c r="Y114">
        <v>0.13751282201869447</v>
      </c>
      <c r="Z114">
        <v>1.3021655929200759</v>
      </c>
      <c r="AA114" s="72"/>
      <c r="AB114" s="73"/>
    </row>
    <row r="115" spans="1:28" s="56" customFormat="1" x14ac:dyDescent="0.2">
      <c r="A115" s="160">
        <v>10368</v>
      </c>
      <c r="B115" s="160" t="s">
        <v>88</v>
      </c>
      <c r="C115" s="160" t="s">
        <v>80</v>
      </c>
      <c r="D115" s="165">
        <v>43906</v>
      </c>
      <c r="E115" s="163"/>
      <c r="F115" s="179">
        <v>1.22055</v>
      </c>
      <c r="G115" s="179">
        <v>10.325699999999999</v>
      </c>
      <c r="H115" t="s">
        <v>184</v>
      </c>
      <c r="I115">
        <v>1.0012698218086818E-2</v>
      </c>
      <c r="J115">
        <v>0.48785156506649396</v>
      </c>
      <c r="K115">
        <v>7.1212892798610174E-3</v>
      </c>
      <c r="L115">
        <v>5.037434236267172E-3</v>
      </c>
      <c r="M115">
        <v>3.0132356552259316</v>
      </c>
      <c r="N115">
        <v>6.9949229321534748E-3</v>
      </c>
      <c r="O115">
        <v>2.2767258173084159</v>
      </c>
      <c r="P115">
        <v>0.49367693955777509</v>
      </c>
      <c r="Q115">
        <v>7.5622348422393054E-3</v>
      </c>
      <c r="R115">
        <v>0.11185360008465764</v>
      </c>
      <c r="S115">
        <v>5.48460980282947E-5</v>
      </c>
      <c r="T115">
        <v>0.11185360008465735</v>
      </c>
      <c r="U115">
        <v>1.4524293308314888</v>
      </c>
      <c r="V115">
        <v>0.22732490402471245</v>
      </c>
      <c r="W115">
        <v>0.19897866479215523</v>
      </c>
      <c r="X115">
        <v>0.28276924287671673</v>
      </c>
      <c r="Y115">
        <v>0.28861581709958856</v>
      </c>
      <c r="Z115">
        <v>0.29701636048233804</v>
      </c>
    </row>
    <row r="116" spans="1:28" s="56" customFormat="1" ht="13.5" customHeight="1" x14ac:dyDescent="0.2">
      <c r="A116" s="58">
        <v>10563</v>
      </c>
      <c r="B116" s="56" t="s">
        <v>223</v>
      </c>
      <c r="C116" s="135" t="s">
        <v>145</v>
      </c>
      <c r="D116" s="134">
        <v>43906</v>
      </c>
      <c r="E116" s="135">
        <v>188</v>
      </c>
      <c r="F116" s="135">
        <v>6.343E-2</v>
      </c>
      <c r="G116" s="135">
        <v>0.2002000000000006</v>
      </c>
      <c r="H116" t="s">
        <v>216</v>
      </c>
      <c r="I116">
        <v>1.0050798121057818E-2</v>
      </c>
      <c r="J116">
        <v>0.16287760365579459</v>
      </c>
      <c r="K116">
        <v>7.1206207355077192E-3</v>
      </c>
      <c r="L116">
        <v>2.5860593580128966E-3</v>
      </c>
      <c r="M116">
        <v>1.8342983802539892</v>
      </c>
      <c r="N116">
        <v>3.2913864660571849E-3</v>
      </c>
      <c r="O116">
        <v>1.5769548664303754</v>
      </c>
      <c r="P116">
        <v>0.16063721911691503</v>
      </c>
      <c r="Q116">
        <v>8.6393466840537156E-3</v>
      </c>
      <c r="R116">
        <v>6.3509400228800222E-2</v>
      </c>
      <c r="S116">
        <v>6.2657992646221859E-5</v>
      </c>
      <c r="T116">
        <v>6.350940022880032E-2</v>
      </c>
      <c r="U116">
        <v>0.11116746418505664</v>
      </c>
      <c r="V116">
        <v>0.31625582754858927</v>
      </c>
      <c r="W116">
        <v>0.30172803327059433</v>
      </c>
      <c r="X116">
        <v>0.30718232910725235</v>
      </c>
      <c r="Y116">
        <v>3.3525457149534699E-2</v>
      </c>
      <c r="Z116">
        <v>0.3871104089880551</v>
      </c>
      <c r="AA116" s="72"/>
      <c r="AB116" s="73"/>
    </row>
    <row r="117" spans="1:28" s="56" customFormat="1" x14ac:dyDescent="0.2">
      <c r="A117" s="160">
        <v>10368</v>
      </c>
      <c r="B117" s="160" t="s">
        <v>88</v>
      </c>
      <c r="C117" s="160" t="s">
        <v>80</v>
      </c>
      <c r="D117" s="165">
        <v>43906</v>
      </c>
      <c r="E117" s="163"/>
      <c r="F117" s="179">
        <v>1.22055</v>
      </c>
      <c r="G117" s="179">
        <v>10.325699999999999</v>
      </c>
      <c r="H117" t="s">
        <v>186</v>
      </c>
      <c r="I117">
        <v>9.9968233893139875E-3</v>
      </c>
      <c r="J117">
        <v>0.5073477517289916</v>
      </c>
      <c r="K117">
        <v>7.119303012771425E-3</v>
      </c>
      <c r="L117">
        <v>4.384735449668338E-3</v>
      </c>
      <c r="M117">
        <v>3.0130973245400638</v>
      </c>
      <c r="N117">
        <v>7.1926211133086625E-3</v>
      </c>
      <c r="O117">
        <v>2.2809274612798847</v>
      </c>
      <c r="P117">
        <v>0.48053291219075395</v>
      </c>
      <c r="Q117">
        <v>7.5664490610861139E-3</v>
      </c>
      <c r="R117">
        <v>0.1143520197416355</v>
      </c>
      <c r="S117">
        <v>5.4876662202088114E-5</v>
      </c>
      <c r="T117">
        <v>0.11435201974163653</v>
      </c>
      <c r="U117">
        <v>1.4513089030349775</v>
      </c>
      <c r="V117">
        <v>0.22802702511011655</v>
      </c>
      <c r="W117">
        <v>0.19920987048538299</v>
      </c>
      <c r="X117">
        <v>0.37427853592463689</v>
      </c>
      <c r="Y117">
        <v>0.28901311322359513</v>
      </c>
      <c r="Z117">
        <v>0.25392364340421392</v>
      </c>
      <c r="AA117" s="108"/>
      <c r="AB117" s="73"/>
    </row>
    <row r="118" spans="1:28" s="56" customFormat="1" ht="13.5" customHeight="1" x14ac:dyDescent="0.2">
      <c r="A118" s="56">
        <v>10564</v>
      </c>
      <c r="B118" s="56" t="s">
        <v>224</v>
      </c>
      <c r="C118" s="135" t="s">
        <v>145</v>
      </c>
      <c r="D118" s="134">
        <v>43906</v>
      </c>
      <c r="E118" s="107">
        <v>225</v>
      </c>
      <c r="F118" s="56">
        <v>6.4250000000000002E-2</v>
      </c>
      <c r="G118" s="56">
        <v>0.2017300000000013</v>
      </c>
      <c r="H118" t="s">
        <v>217</v>
      </c>
      <c r="I118">
        <v>1.0051755185727384E-2</v>
      </c>
      <c r="J118">
        <v>0.28806585652801298</v>
      </c>
      <c r="K118">
        <v>7.1190152173442852E-3</v>
      </c>
      <c r="L118">
        <v>3.4118502765125729E-3</v>
      </c>
      <c r="M118">
        <v>1.7265517759531281</v>
      </c>
      <c r="N118">
        <v>5.8203999190822647E-3</v>
      </c>
      <c r="O118">
        <v>1.4852325652124641</v>
      </c>
      <c r="P118">
        <v>0.29822486423174588</v>
      </c>
      <c r="Q118">
        <v>8.6418814058399195E-3</v>
      </c>
      <c r="R118">
        <v>8.2114226702913851E-2</v>
      </c>
      <c r="S118">
        <v>6.267637604775074E-5</v>
      </c>
      <c r="T118">
        <v>8.2114226702914045E-2</v>
      </c>
      <c r="U118">
        <v>0.10705381085948072</v>
      </c>
      <c r="V118">
        <v>0.44921991965442604</v>
      </c>
      <c r="W118">
        <v>0.484792303350017</v>
      </c>
      <c r="X118">
        <v>0.65299631121960522</v>
      </c>
      <c r="Y118">
        <v>5.1705223629676222E-2</v>
      </c>
      <c r="Z118">
        <v>0.77768837988747863</v>
      </c>
      <c r="AA118" s="72"/>
      <c r="AB118" s="73"/>
    </row>
    <row r="119" spans="1:28" s="56" customFormat="1" x14ac:dyDescent="0.2">
      <c r="A119" s="160">
        <v>10368</v>
      </c>
      <c r="B119" s="160" t="s">
        <v>88</v>
      </c>
      <c r="C119" s="160" t="s">
        <v>80</v>
      </c>
      <c r="D119" s="165">
        <v>43906</v>
      </c>
      <c r="E119" s="163"/>
      <c r="F119" s="179">
        <v>1.22055</v>
      </c>
      <c r="G119" s="179">
        <v>10.325699999999999</v>
      </c>
      <c r="H119" t="s">
        <v>188</v>
      </c>
      <c r="I119">
        <v>9.892854976306039E-3</v>
      </c>
      <c r="J119">
        <v>0.68430884987259566</v>
      </c>
      <c r="K119">
        <v>7.1185046189120764E-3</v>
      </c>
      <c r="L119">
        <v>5.8119489281738979E-3</v>
      </c>
      <c r="M119">
        <v>3.0132586300597461</v>
      </c>
      <c r="N119">
        <v>8.7282621509674231E-3</v>
      </c>
      <c r="O119">
        <v>2.3059257372037441</v>
      </c>
      <c r="P119">
        <v>0.71698062394616535</v>
      </c>
      <c r="Q119">
        <v>7.5667399081637858E-3</v>
      </c>
      <c r="R119">
        <v>0.11219803932184878</v>
      </c>
      <c r="S119">
        <v>5.4878771608588451E-5</v>
      </c>
      <c r="T119">
        <v>0.11219803932184882</v>
      </c>
      <c r="U119">
        <v>1.4482859845083051</v>
      </c>
      <c r="V119">
        <v>0.23409799677036139</v>
      </c>
      <c r="W119">
        <v>0.19940940812569741</v>
      </c>
      <c r="X119">
        <v>0.32938375515262164</v>
      </c>
      <c r="Y119">
        <v>0.28853854040193044</v>
      </c>
      <c r="Z119">
        <v>0.2336318609241391</v>
      </c>
    </row>
    <row r="120" spans="1:28" s="56" customFormat="1" x14ac:dyDescent="0.2">
      <c r="A120" s="56">
        <v>10565</v>
      </c>
      <c r="B120" s="56" t="s">
        <v>225</v>
      </c>
      <c r="C120" s="135" t="s">
        <v>145</v>
      </c>
      <c r="D120" s="134">
        <v>43906</v>
      </c>
      <c r="E120" s="107">
        <v>258.5</v>
      </c>
      <c r="F120" s="56">
        <v>5.8810000000000001E-2</v>
      </c>
      <c r="G120" s="56">
        <v>0.19960999999999984</v>
      </c>
      <c r="H120" t="s">
        <v>218</v>
      </c>
      <c r="I120">
        <v>1.002400157001151E-2</v>
      </c>
      <c r="J120">
        <v>0.17506724468264354</v>
      </c>
      <c r="K120">
        <v>7.1174887369910922E-3</v>
      </c>
      <c r="L120">
        <v>3.6477757747689571E-3</v>
      </c>
      <c r="M120">
        <v>1.5502498740189485</v>
      </c>
      <c r="N120">
        <v>3.5096311316921134E-3</v>
      </c>
      <c r="O120">
        <v>1.3371023004110907</v>
      </c>
      <c r="P120">
        <v>0.19153265880819062</v>
      </c>
      <c r="Q120">
        <v>8.6503613401376408E-3</v>
      </c>
      <c r="R120">
        <v>6.795647831514609E-2</v>
      </c>
      <c r="S120">
        <v>6.27378778811993E-5</v>
      </c>
      <c r="T120">
        <v>6.7956478315145771E-2</v>
      </c>
      <c r="U120">
        <v>9.7115631277739131E-2</v>
      </c>
      <c r="V120">
        <v>0.41057687816586869</v>
      </c>
      <c r="W120">
        <v>0.97485636618669713</v>
      </c>
      <c r="X120">
        <v>1.0895881156945899</v>
      </c>
      <c r="Y120">
        <v>9.5106534878694748E-2</v>
      </c>
      <c r="Z120">
        <v>0.98967594077895471</v>
      </c>
    </row>
    <row r="121" spans="1:28" s="56" customFormat="1" x14ac:dyDescent="0.2">
      <c r="A121" s="160">
        <v>10368</v>
      </c>
      <c r="B121" s="160" t="s">
        <v>88</v>
      </c>
      <c r="C121" s="160" t="s">
        <v>80</v>
      </c>
      <c r="D121" s="165">
        <v>43906</v>
      </c>
      <c r="E121" s="163"/>
      <c r="F121" s="179">
        <v>1.22055</v>
      </c>
      <c r="G121" s="179">
        <v>10.325699999999999</v>
      </c>
      <c r="H121" t="s">
        <v>190</v>
      </c>
      <c r="I121">
        <v>9.9837008207091741E-3</v>
      </c>
      <c r="J121">
        <v>0.58208305014072248</v>
      </c>
      <c r="K121">
        <v>7.1166264554207775E-3</v>
      </c>
      <c r="L121">
        <v>4.2864558220751491E-3</v>
      </c>
      <c r="M121">
        <v>3.0131775706968198</v>
      </c>
      <c r="N121">
        <v>9.3825943103099264E-3</v>
      </c>
      <c r="O121">
        <v>2.28731585576186</v>
      </c>
      <c r="P121">
        <v>0.59905841188911246</v>
      </c>
      <c r="Q121">
        <v>7.5734459579460079E-3</v>
      </c>
      <c r="R121">
        <v>0.10457461499844298</v>
      </c>
      <c r="S121">
        <v>5.49274081124013E-5</v>
      </c>
      <c r="T121">
        <v>0.10457461499844237</v>
      </c>
      <c r="U121">
        <v>1.4507312369675578</v>
      </c>
      <c r="V121">
        <v>0.17928053414397238</v>
      </c>
      <c r="W121">
        <v>0.19860997463295435</v>
      </c>
      <c r="X121">
        <v>0.29304451196430992</v>
      </c>
      <c r="Y121">
        <v>0.28832428414511685</v>
      </c>
      <c r="Z121">
        <v>0.27393681960472765</v>
      </c>
      <c r="AA121" s="108"/>
      <c r="AB121" s="73"/>
    </row>
    <row r="122" spans="1:28" s="56" customFormat="1" ht="13.5" customHeight="1" x14ac:dyDescent="0.2">
      <c r="A122" s="56">
        <v>10566</v>
      </c>
      <c r="B122" s="56" t="s">
        <v>226</v>
      </c>
      <c r="C122" s="135" t="s">
        <v>145</v>
      </c>
      <c r="D122" s="134">
        <v>43906</v>
      </c>
      <c r="E122" s="107">
        <v>303.5</v>
      </c>
      <c r="F122" s="56">
        <v>4.9009999999999998E-2</v>
      </c>
      <c r="G122" s="56">
        <v>0.20157999999999987</v>
      </c>
      <c r="H122" t="s">
        <v>219</v>
      </c>
      <c r="I122">
        <v>1.0059958466754471E-2</v>
      </c>
      <c r="J122">
        <v>0.19344728988784074</v>
      </c>
      <c r="K122">
        <v>7.1169707408079222E-3</v>
      </c>
      <c r="L122">
        <v>3.3127341197743232E-3</v>
      </c>
      <c r="M122">
        <v>1.3381660453463757</v>
      </c>
      <c r="N122">
        <v>4.4985893856851235E-3</v>
      </c>
      <c r="O122">
        <v>1.1504724020785506</v>
      </c>
      <c r="P122">
        <v>0.21715288780824452</v>
      </c>
      <c r="Q122">
        <v>8.6436539389993412E-3</v>
      </c>
      <c r="R122">
        <v>6.7319388700271612E-2</v>
      </c>
      <c r="S122">
        <v>6.268923157649959E-5</v>
      </c>
      <c r="T122">
        <v>6.7319388700271959E-2</v>
      </c>
      <c r="U122">
        <v>8.8629956663228426E-2</v>
      </c>
      <c r="V122">
        <v>0.43718196999508263</v>
      </c>
      <c r="W122">
        <v>0.48249290962287833</v>
      </c>
      <c r="X122">
        <v>0.55416192662822261</v>
      </c>
      <c r="Y122">
        <v>4.2754294091499646E-2</v>
      </c>
      <c r="Z122">
        <v>0.67688783501571692</v>
      </c>
      <c r="AA122" s="72"/>
      <c r="AB122" s="73"/>
    </row>
    <row r="123" spans="1:28" s="56" customFormat="1" x14ac:dyDescent="0.2">
      <c r="A123" s="160">
        <v>10368</v>
      </c>
      <c r="B123" s="160" t="s">
        <v>88</v>
      </c>
      <c r="C123" s="160" t="s">
        <v>80</v>
      </c>
      <c r="D123" s="165">
        <v>43906</v>
      </c>
      <c r="E123" s="163"/>
      <c r="F123" s="179">
        <v>1.22055</v>
      </c>
      <c r="G123" s="179">
        <v>10.325699999999999</v>
      </c>
      <c r="H123" t="s">
        <v>192</v>
      </c>
      <c r="I123">
        <v>9.8647232820789823E-3</v>
      </c>
      <c r="J123">
        <v>0.50514847975205956</v>
      </c>
      <c r="K123">
        <v>7.1154897164169631E-3</v>
      </c>
      <c r="L123">
        <v>4.5762041769360868E-3</v>
      </c>
      <c r="M123">
        <v>3.013074045406805</v>
      </c>
      <c r="N123">
        <v>1.0242891970716286E-2</v>
      </c>
      <c r="O123">
        <v>2.3128759348274595</v>
      </c>
      <c r="P123">
        <v>0.54379101362412285</v>
      </c>
      <c r="Q123">
        <v>7.5660994827944639E-3</v>
      </c>
      <c r="R123">
        <v>0.11976728564256131</v>
      </c>
      <c r="S123">
        <v>5.487412683977099E-5</v>
      </c>
      <c r="T123">
        <v>0.11976728564256131</v>
      </c>
      <c r="U123">
        <v>1.4521480992230753</v>
      </c>
      <c r="V123">
        <v>0.19125799633148713</v>
      </c>
      <c r="W123">
        <v>0.19960585408574535</v>
      </c>
      <c r="X123">
        <v>0.31202084392958629</v>
      </c>
      <c r="Y123">
        <v>0.28976310247086906</v>
      </c>
      <c r="Z123">
        <v>0.27343654476918972</v>
      </c>
    </row>
    <row r="124" spans="1:28" s="56" customFormat="1" x14ac:dyDescent="0.2">
      <c r="A124" s="135">
        <v>10567</v>
      </c>
      <c r="B124" s="56" t="s">
        <v>227</v>
      </c>
      <c r="C124" s="135" t="s">
        <v>145</v>
      </c>
      <c r="D124" s="134">
        <v>43906</v>
      </c>
      <c r="E124" s="135">
        <v>321</v>
      </c>
      <c r="F124" s="135">
        <v>6.0679999999999998E-2</v>
      </c>
      <c r="G124" s="135">
        <v>0.19958000000000098</v>
      </c>
      <c r="H124" t="s">
        <v>220</v>
      </c>
      <c r="I124">
        <v>1.003205952247151E-2</v>
      </c>
      <c r="J124">
        <v>0.17422086817129195</v>
      </c>
      <c r="K124">
        <v>7.1157264451870645E-3</v>
      </c>
      <c r="L124">
        <v>3.0048679247029969E-3</v>
      </c>
      <c r="M124">
        <v>1.6430561315008039</v>
      </c>
      <c r="N124">
        <v>3.9142053950444212E-3</v>
      </c>
      <c r="O124">
        <v>1.4125585381072596</v>
      </c>
      <c r="P124">
        <v>0.1860830290381455</v>
      </c>
      <c r="Q124">
        <v>8.6206693082420804E-3</v>
      </c>
      <c r="R124">
        <v>5.7423760030224133E-2</v>
      </c>
      <c r="S124">
        <v>6.2522532533431545E-5</v>
      </c>
      <c r="T124">
        <v>5.7423760030223737E-2</v>
      </c>
      <c r="U124">
        <v>0.11802397086234161</v>
      </c>
      <c r="V124">
        <v>0.34516011815307562</v>
      </c>
      <c r="W124">
        <v>0.79257213953510897</v>
      </c>
      <c r="X124">
        <v>0.78132649075153449</v>
      </c>
      <c r="Y124">
        <v>9.3388172245901874E-2</v>
      </c>
      <c r="Z124">
        <v>0.75033923759129673</v>
      </c>
    </row>
    <row r="125" spans="1:28" s="56" customFormat="1" x14ac:dyDescent="0.2">
      <c r="A125" s="160">
        <v>10368</v>
      </c>
      <c r="B125" s="160" t="s">
        <v>88</v>
      </c>
      <c r="C125" s="160" t="s">
        <v>80</v>
      </c>
      <c r="D125" s="165">
        <v>43906</v>
      </c>
      <c r="E125" s="163"/>
      <c r="F125" s="179">
        <v>1.22055</v>
      </c>
      <c r="G125" s="179">
        <v>10.325699999999999</v>
      </c>
      <c r="H125" t="s">
        <v>194</v>
      </c>
      <c r="I125">
        <v>9.963030478948743E-3</v>
      </c>
      <c r="J125">
        <v>0.52253441726725813</v>
      </c>
      <c r="K125">
        <v>7.1145696207956226E-3</v>
      </c>
      <c r="L125">
        <v>4.8042920504682667E-3</v>
      </c>
      <c r="M125">
        <v>3.0129780575279765</v>
      </c>
      <c r="N125">
        <v>9.9188086047048585E-3</v>
      </c>
      <c r="O125">
        <v>2.2902740811287434</v>
      </c>
      <c r="P125">
        <v>0.56509761677290249</v>
      </c>
      <c r="Q125">
        <v>7.559867780771579E-3</v>
      </c>
      <c r="R125">
        <v>0.11019522912180121</v>
      </c>
      <c r="S125">
        <v>5.4828930605170971E-5</v>
      </c>
      <c r="T125">
        <v>0.11019522912180081</v>
      </c>
      <c r="U125">
        <v>1.4527995414100341</v>
      </c>
      <c r="V125">
        <v>0.18864951812488068</v>
      </c>
      <c r="W125">
        <v>0.20019475830823988</v>
      </c>
      <c r="X125">
        <v>0.33084617012683748</v>
      </c>
      <c r="Y125">
        <v>0.29039458687517483</v>
      </c>
      <c r="Z125">
        <v>0.30492193745747115</v>
      </c>
      <c r="AA125" s="108"/>
      <c r="AB125" s="73"/>
    </row>
    <row r="126" spans="1:28" s="56" customFormat="1" ht="13.5" customHeight="1" x14ac:dyDescent="0.2">
      <c r="A126" s="135">
        <v>10568</v>
      </c>
      <c r="B126" s="56" t="s">
        <v>228</v>
      </c>
      <c r="C126" s="135" t="s">
        <v>145</v>
      </c>
      <c r="D126" s="134">
        <v>43906</v>
      </c>
      <c r="E126" s="135">
        <v>379</v>
      </c>
      <c r="F126" s="135">
        <v>5.4190000000000002E-2</v>
      </c>
      <c r="G126" s="135">
        <v>0.19794000000000089</v>
      </c>
      <c r="H126" t="s">
        <v>221</v>
      </c>
      <c r="I126">
        <v>1.0037072504893855E-2</v>
      </c>
      <c r="J126">
        <v>0.16434912917093053</v>
      </c>
      <c r="K126">
        <v>7.1144363031974333E-3</v>
      </c>
      <c r="L126">
        <v>2.8433278980270287E-3</v>
      </c>
      <c r="M126">
        <v>1.3044816989249814</v>
      </c>
      <c r="N126">
        <v>4.8704850707971311E-3</v>
      </c>
      <c r="O126">
        <v>1.1211535290933921</v>
      </c>
      <c r="P126">
        <v>0.16087314073659004</v>
      </c>
      <c r="Q126">
        <v>8.6260910130144218E-3</v>
      </c>
      <c r="R126">
        <v>7.6886167148802073E-2</v>
      </c>
      <c r="S126">
        <v>6.2561854156949976E-5</v>
      </c>
      <c r="T126">
        <v>7.688616714880199E-2</v>
      </c>
      <c r="U126">
        <v>9.5535609544171854E-2</v>
      </c>
      <c r="V126">
        <v>0.29982406567558706</v>
      </c>
      <c r="W126">
        <v>0.56447490883070084</v>
      </c>
      <c r="X126">
        <v>0.49237972714722716</v>
      </c>
      <c r="Y126">
        <v>5.39331157106301E-2</v>
      </c>
      <c r="Z126">
        <v>0.6139357829011588</v>
      </c>
      <c r="AA126" s="72"/>
      <c r="AB126" s="73"/>
    </row>
    <row r="127" spans="1:28" s="56" customFormat="1" x14ac:dyDescent="0.2">
      <c r="A127" s="160">
        <v>10368</v>
      </c>
      <c r="B127" s="160" t="s">
        <v>88</v>
      </c>
      <c r="C127" s="160" t="s">
        <v>80</v>
      </c>
      <c r="D127" s="165">
        <v>43906</v>
      </c>
      <c r="E127" s="163"/>
      <c r="F127" s="179">
        <v>1.22055</v>
      </c>
      <c r="G127" s="179">
        <v>10.325699999999999</v>
      </c>
      <c r="H127" t="s">
        <v>215</v>
      </c>
      <c r="I127">
        <v>9.9381633040681854E-3</v>
      </c>
      <c r="J127">
        <v>0.5171678079957881</v>
      </c>
      <c r="K127">
        <v>7.1145557661547367E-3</v>
      </c>
      <c r="L127">
        <v>5.5033002774150649E-3</v>
      </c>
      <c r="M127">
        <v>3.0133134255018015</v>
      </c>
      <c r="N127">
        <v>8.1040997309706504E-3</v>
      </c>
      <c r="O127">
        <v>2.2960142598539273</v>
      </c>
      <c r="P127">
        <v>0.58176861649552047</v>
      </c>
      <c r="Q127">
        <v>7.571061643464899E-3</v>
      </c>
      <c r="R127">
        <v>0.12340024110633957</v>
      </c>
      <c r="S127">
        <v>5.4910115559539728E-5</v>
      </c>
      <c r="T127">
        <v>0.12340024110634015</v>
      </c>
      <c r="U127">
        <v>1.4553073130364573</v>
      </c>
      <c r="V127">
        <v>0.23417938909785788</v>
      </c>
      <c r="W127">
        <v>0.19995412293119541</v>
      </c>
      <c r="X127">
        <v>0.34647270338753688</v>
      </c>
      <c r="Y127">
        <v>0.29073989521391624</v>
      </c>
      <c r="Z127">
        <v>0.26382302959524706</v>
      </c>
    </row>
    <row r="128" spans="1:28" s="56" customFormat="1" x14ac:dyDescent="0.2">
      <c r="A128" s="58">
        <v>10569</v>
      </c>
      <c r="B128" s="56" t="s">
        <v>229</v>
      </c>
      <c r="C128" s="135" t="s">
        <v>145</v>
      </c>
      <c r="D128" s="134">
        <v>43906</v>
      </c>
      <c r="E128" s="135">
        <v>410.5</v>
      </c>
      <c r="F128" s="135">
        <v>5.9720000000000002E-2</v>
      </c>
      <c r="G128" s="135">
        <v>0.20001000000000069</v>
      </c>
      <c r="H128" t="s">
        <v>222</v>
      </c>
      <c r="I128">
        <v>1.0049828494304624E-2</v>
      </c>
      <c r="J128">
        <v>0.15971589932440808</v>
      </c>
      <c r="K128">
        <v>7.113290967519904E-3</v>
      </c>
      <c r="L128">
        <v>3.4390281538951841E-3</v>
      </c>
      <c r="M128">
        <v>1.4817489767813863</v>
      </c>
      <c r="N128">
        <v>3.8127971294792109E-3</v>
      </c>
      <c r="O128">
        <v>1.2710383483896812</v>
      </c>
      <c r="P128">
        <v>0.16305781782660525</v>
      </c>
      <c r="Q128">
        <v>8.6192317510699334E-3</v>
      </c>
      <c r="R128">
        <v>6.2849769200007885E-2</v>
      </c>
      <c r="S128">
        <v>6.2512106461876004E-5</v>
      </c>
      <c r="T128">
        <v>6.2849769200007705E-2</v>
      </c>
      <c r="U128">
        <v>0.11002107413776886</v>
      </c>
      <c r="V128">
        <v>0.41072158777629586</v>
      </c>
      <c r="W128">
        <v>0.27605237698551183</v>
      </c>
      <c r="X128">
        <v>0.45222610010629705</v>
      </c>
      <c r="Y128">
        <v>3.0386914857959059E-2</v>
      </c>
      <c r="Z128">
        <v>0.64872730090890074</v>
      </c>
    </row>
    <row r="129" spans="1:28" s="56" customFormat="1" x14ac:dyDescent="0.2">
      <c r="A129" s="160">
        <v>10368</v>
      </c>
      <c r="B129" s="160" t="s">
        <v>88</v>
      </c>
      <c r="C129" s="160" t="s">
        <v>80</v>
      </c>
      <c r="D129" s="165">
        <v>43906</v>
      </c>
      <c r="E129" s="163"/>
      <c r="F129" s="179">
        <v>1.22055</v>
      </c>
      <c r="G129" s="179">
        <v>10.325699999999999</v>
      </c>
      <c r="H129" t="s">
        <v>215</v>
      </c>
      <c r="I129">
        <v>9.9381633040681854E-3</v>
      </c>
      <c r="J129">
        <v>0.5171678079957881</v>
      </c>
      <c r="K129">
        <v>7.1145557661547367E-3</v>
      </c>
      <c r="L129">
        <v>5.5033002774150649E-3</v>
      </c>
      <c r="M129">
        <v>3.0133134255018015</v>
      </c>
      <c r="N129">
        <v>8.1040997309706504E-3</v>
      </c>
      <c r="O129">
        <v>2.2960142598539273</v>
      </c>
      <c r="P129">
        <v>0.58176861649552047</v>
      </c>
      <c r="Q129">
        <v>7.571061643464899E-3</v>
      </c>
      <c r="R129">
        <v>0.12340024110633957</v>
      </c>
      <c r="S129">
        <v>5.4910115559539728E-5</v>
      </c>
      <c r="T129">
        <v>0.12340024110634015</v>
      </c>
      <c r="U129">
        <v>1.4553073130364573</v>
      </c>
      <c r="V129">
        <v>0.23417938909785788</v>
      </c>
      <c r="W129">
        <v>0.19995412293119541</v>
      </c>
      <c r="X129">
        <v>0.34647270338753688</v>
      </c>
      <c r="Y129">
        <v>0.29073989521391624</v>
      </c>
      <c r="Z129">
        <v>0.26382302959524706</v>
      </c>
      <c r="AA129" s="108"/>
      <c r="AB129" s="73"/>
    </row>
    <row r="130" spans="1:28" s="56" customFormat="1" x14ac:dyDescent="0.2">
      <c r="A130" s="58"/>
      <c r="C130" s="135"/>
      <c r="D130" s="134"/>
      <c r="E130" s="135"/>
      <c r="F130" s="135"/>
      <c r="G130" s="135"/>
      <c r="H130" s="59"/>
      <c r="I130" s="70"/>
      <c r="J130" s="170"/>
      <c r="K130" s="170"/>
      <c r="L130" s="106"/>
      <c r="M130" s="106"/>
      <c r="N130" s="106"/>
      <c r="O130" s="70"/>
      <c r="P130" s="72"/>
      <c r="Q130" s="71"/>
      <c r="R130" s="130"/>
      <c r="S130" s="168"/>
      <c r="U130" s="70"/>
      <c r="V130" s="72"/>
      <c r="W130" s="70"/>
      <c r="X130" s="72"/>
      <c r="Y130" s="71"/>
      <c r="Z130" s="72"/>
    </row>
    <row r="131" spans="1:28" s="56" customFormat="1" ht="13.5" customHeight="1" x14ac:dyDescent="0.2">
      <c r="A131" s="160">
        <v>10368</v>
      </c>
      <c r="B131" s="160" t="s">
        <v>88</v>
      </c>
      <c r="C131" s="160" t="s">
        <v>80</v>
      </c>
      <c r="D131" s="165">
        <v>43907</v>
      </c>
      <c r="E131" s="163"/>
      <c r="F131" s="179">
        <v>1.22055</v>
      </c>
      <c r="G131" s="179">
        <v>10.325699999999999</v>
      </c>
      <c r="H131" t="s">
        <v>231</v>
      </c>
      <c r="I131">
        <v>1.0054202962210993E-2</v>
      </c>
      <c r="J131">
        <v>0.45970752715727181</v>
      </c>
      <c r="K131">
        <v>7.1525535843606231E-3</v>
      </c>
      <c r="L131">
        <v>4.5404792016628557E-3</v>
      </c>
      <c r="M131">
        <v>3.0136009708717033</v>
      </c>
      <c r="N131">
        <v>7.3274303777702407E-3</v>
      </c>
      <c r="O131">
        <v>2.2691096152913901</v>
      </c>
      <c r="P131">
        <v>0.47722053863393232</v>
      </c>
      <c r="Q131">
        <v>7.5676317066255246E-3</v>
      </c>
      <c r="R131">
        <v>0.10344103296854479</v>
      </c>
      <c r="S131">
        <v>5.4885239493661374E-5</v>
      </c>
      <c r="T131">
        <v>0.1034410329685452</v>
      </c>
      <c r="U131">
        <v>1.4565553950836003</v>
      </c>
      <c r="V131">
        <v>0.18616331311089382</v>
      </c>
      <c r="W131">
        <v>0.19883866799152716</v>
      </c>
      <c r="X131">
        <v>0.25288558602242844</v>
      </c>
      <c r="Y131">
        <v>0.28973458898637883</v>
      </c>
      <c r="Z131">
        <v>0.19058736180058647</v>
      </c>
      <c r="AA131" s="72"/>
      <c r="AB131" s="73"/>
    </row>
    <row r="132" spans="1:28" s="56" customFormat="1" x14ac:dyDescent="0.2">
      <c r="A132" s="58">
        <v>10570</v>
      </c>
      <c r="B132" s="56" t="s">
        <v>230</v>
      </c>
      <c r="C132" s="135" t="s">
        <v>145</v>
      </c>
      <c r="D132" s="134">
        <v>43907</v>
      </c>
      <c r="E132" s="135">
        <v>450</v>
      </c>
      <c r="F132" s="136">
        <v>5.2639999999999999E-2</v>
      </c>
      <c r="G132" s="136">
        <v>0.20030999999999999</v>
      </c>
      <c r="H132" t="s">
        <v>232</v>
      </c>
      <c r="I132">
        <v>1.0033843509738355E-2</v>
      </c>
      <c r="J132">
        <v>0.15634686132545353</v>
      </c>
      <c r="K132">
        <v>7.1574044794904569E-3</v>
      </c>
      <c r="L132">
        <v>4.3861634741054895E-3</v>
      </c>
      <c r="M132">
        <v>1.402651821273279</v>
      </c>
      <c r="N132">
        <v>4.3167965523191508E-3</v>
      </c>
      <c r="O132">
        <v>1.2027984784377177</v>
      </c>
      <c r="P132">
        <v>0.16439436016252471</v>
      </c>
      <c r="Q132">
        <v>8.6104286039928105E-3</v>
      </c>
      <c r="R132">
        <v>7.6796882751417647E-2</v>
      </c>
      <c r="S132">
        <v>6.2448260485438946E-5</v>
      </c>
      <c r="T132">
        <v>7.6796882751416981E-2</v>
      </c>
      <c r="U132">
        <v>0.10517638607940977</v>
      </c>
      <c r="V132">
        <v>0.22140132739343199</v>
      </c>
      <c r="W132">
        <v>1.3294375957032274</v>
      </c>
      <c r="X132">
        <v>0.85296071726420686</v>
      </c>
      <c r="Y132">
        <v>0.1398757743968988</v>
      </c>
      <c r="Z132">
        <v>0.84651577091494901</v>
      </c>
    </row>
    <row r="133" spans="1:28" s="56" customFormat="1" x14ac:dyDescent="0.2">
      <c r="A133" s="160">
        <v>10368</v>
      </c>
      <c r="B133" s="160" t="s">
        <v>88</v>
      </c>
      <c r="C133" s="160" t="s">
        <v>80</v>
      </c>
      <c r="D133" s="165">
        <v>43907</v>
      </c>
      <c r="E133" s="163"/>
      <c r="F133" s="179">
        <v>1.22055</v>
      </c>
      <c r="G133" s="179">
        <v>10.325699999999999</v>
      </c>
      <c r="H133" t="s">
        <v>233</v>
      </c>
      <c r="I133">
        <v>9.9199152004000105E-3</v>
      </c>
      <c r="J133">
        <v>0.45381913777260924</v>
      </c>
      <c r="K133">
        <v>7.1511466760418368E-3</v>
      </c>
      <c r="L133">
        <v>6.6770641449313611E-3</v>
      </c>
      <c r="M133">
        <v>3.0138146795187084</v>
      </c>
      <c r="N133">
        <v>6.800002270552016E-3</v>
      </c>
      <c r="O133">
        <v>2.2988064744312746</v>
      </c>
      <c r="P133">
        <v>0.44832594895429789</v>
      </c>
      <c r="Q133">
        <v>7.56540104225812E-3</v>
      </c>
      <c r="R133">
        <v>8.2995265821487085E-2</v>
      </c>
      <c r="S133">
        <v>5.4869061308360975E-5</v>
      </c>
      <c r="T133">
        <v>8.299526582148653E-2</v>
      </c>
      <c r="U133">
        <v>1.4588839077205491</v>
      </c>
      <c r="V133">
        <v>0.20346582833221899</v>
      </c>
      <c r="W133">
        <v>0.19833506193539915</v>
      </c>
      <c r="X133">
        <v>0.32631203330070629</v>
      </c>
      <c r="Y133">
        <v>0.28911664751671456</v>
      </c>
      <c r="Z133">
        <v>0.27467619863328419</v>
      </c>
      <c r="AA133" s="108"/>
      <c r="AB133" s="73"/>
    </row>
    <row r="134" spans="1:28" s="56" customFormat="1" x14ac:dyDescent="0.2">
      <c r="A134" s="58">
        <v>10556</v>
      </c>
      <c r="B134" s="56" t="s">
        <v>249</v>
      </c>
      <c r="C134" s="135" t="s">
        <v>145</v>
      </c>
      <c r="D134" s="134">
        <v>43907</v>
      </c>
      <c r="E134" s="135"/>
      <c r="F134" s="136">
        <v>3.7240000000000002E-2</v>
      </c>
      <c r="G134" s="136">
        <v>0.20049000000000028</v>
      </c>
      <c r="H134" t="s">
        <v>234</v>
      </c>
      <c r="I134">
        <v>1.0068357077720523E-2</v>
      </c>
      <c r="J134">
        <v>0.10092296911706403</v>
      </c>
      <c r="K134">
        <v>7.1479134292923505E-3</v>
      </c>
      <c r="L134">
        <v>5.2603267349312782E-3</v>
      </c>
      <c r="M134">
        <v>1.5320841930672484</v>
      </c>
      <c r="N134">
        <v>3.1256290020861941E-3</v>
      </c>
      <c r="O134">
        <v>1.2988708502292114</v>
      </c>
      <c r="P134">
        <v>0.12761400447691454</v>
      </c>
      <c r="Q134">
        <v>8.5371353410204024E-3</v>
      </c>
      <c r="R134">
        <v>5.872794353526075E-2</v>
      </c>
      <c r="S134">
        <v>6.1916691502240324E-5</v>
      </c>
      <c r="T134">
        <v>5.8727943535260868E-2</v>
      </c>
      <c r="U134">
        <v>0.23438039447959241</v>
      </c>
      <c r="V134">
        <v>0.18446753294796633</v>
      </c>
      <c r="W134">
        <v>1.7721512108584289E-2</v>
      </c>
      <c r="X134">
        <v>0.13580957616961711</v>
      </c>
      <c r="Y134">
        <v>4.1514244208048466E-3</v>
      </c>
      <c r="Z134">
        <v>0.11653191822340783</v>
      </c>
    </row>
    <row r="135" spans="1:28" s="56" customFormat="1" x14ac:dyDescent="0.2">
      <c r="A135" s="160">
        <v>10368</v>
      </c>
      <c r="B135" s="160" t="s">
        <v>88</v>
      </c>
      <c r="C135" s="160" t="s">
        <v>80</v>
      </c>
      <c r="D135" s="165">
        <v>43907</v>
      </c>
      <c r="E135" s="163"/>
      <c r="F135" s="179">
        <v>1.22055</v>
      </c>
      <c r="G135" s="179">
        <v>10.325699999999999</v>
      </c>
      <c r="H135" t="s">
        <v>235</v>
      </c>
      <c r="I135">
        <v>9.9726688322217746E-3</v>
      </c>
      <c r="J135">
        <v>0.50399741381374064</v>
      </c>
      <c r="K135">
        <v>7.1453067504118322E-3</v>
      </c>
      <c r="L135">
        <v>5.484282806070803E-3</v>
      </c>
      <c r="M135">
        <v>3.0133568621116837</v>
      </c>
      <c r="N135">
        <v>6.9190142175321314E-3</v>
      </c>
      <c r="O135">
        <v>2.2909538003613603</v>
      </c>
      <c r="P135">
        <v>0.4941010084653979</v>
      </c>
      <c r="Q135">
        <v>7.5677450120391707E-3</v>
      </c>
      <c r="R135">
        <v>8.5530775690409178E-2</v>
      </c>
      <c r="S135">
        <v>5.4886061256004612E-5</v>
      </c>
      <c r="T135">
        <v>8.553077569040933E-2</v>
      </c>
      <c r="U135">
        <v>1.4590187147572728</v>
      </c>
      <c r="V135">
        <v>0.20270910629099997</v>
      </c>
      <c r="W135">
        <v>0.19778102163378797</v>
      </c>
      <c r="X135">
        <v>0.30486831148375099</v>
      </c>
      <c r="Y135">
        <v>0.28838562063810042</v>
      </c>
      <c r="Z135">
        <v>0.21178018792496808</v>
      </c>
    </row>
    <row r="136" spans="1:28" s="56" customFormat="1" x14ac:dyDescent="0.2">
      <c r="A136" s="58">
        <v>10557</v>
      </c>
      <c r="B136" s="56" t="s">
        <v>250</v>
      </c>
      <c r="C136" s="135" t="s">
        <v>145</v>
      </c>
      <c r="D136" s="134">
        <v>43907</v>
      </c>
      <c r="E136" s="135"/>
      <c r="F136" s="136">
        <v>4.6829999999999997E-2</v>
      </c>
      <c r="G136" s="136">
        <v>0.20199999999999996</v>
      </c>
      <c r="H136" t="s">
        <v>236</v>
      </c>
      <c r="I136">
        <v>1.005328784917133E-2</v>
      </c>
      <c r="J136">
        <v>0.12481880266267043</v>
      </c>
      <c r="K136">
        <v>7.1520714116294383E-3</v>
      </c>
      <c r="L136">
        <v>7.4787467595116832E-3</v>
      </c>
      <c r="M136">
        <v>1.8633768117687233</v>
      </c>
      <c r="N136">
        <v>3.6084553145599627E-3</v>
      </c>
      <c r="O136">
        <v>1.6031030042064367</v>
      </c>
      <c r="P136">
        <v>0.14474701789288044</v>
      </c>
      <c r="Q136">
        <v>8.6523918625783253E-3</v>
      </c>
      <c r="R136">
        <v>4.8986679605583588E-2</v>
      </c>
      <c r="S136">
        <v>6.2752604510979236E-5</v>
      </c>
      <c r="T136">
        <v>4.8986679605584497E-2</v>
      </c>
      <c r="U136">
        <v>0.1020555398115575</v>
      </c>
      <c r="V136">
        <v>0.249947712267099</v>
      </c>
      <c r="W136">
        <v>1.9477554192772396E-2</v>
      </c>
      <c r="X136">
        <v>0.13869838952538516</v>
      </c>
      <c r="Y136">
        <v>1.9884469114039402E-3</v>
      </c>
      <c r="Z136">
        <v>0.20625793253899197</v>
      </c>
    </row>
    <row r="137" spans="1:28" s="56" customFormat="1" x14ac:dyDescent="0.2">
      <c r="A137" s="160">
        <v>10368</v>
      </c>
      <c r="B137" s="160" t="s">
        <v>88</v>
      </c>
      <c r="C137" s="160" t="s">
        <v>80</v>
      </c>
      <c r="D137" s="165">
        <v>43907</v>
      </c>
      <c r="E137" s="163"/>
      <c r="F137" s="179">
        <v>1.22055</v>
      </c>
      <c r="G137" s="179">
        <v>10.325699999999999</v>
      </c>
      <c r="H137" t="s">
        <v>237</v>
      </c>
      <c r="I137">
        <v>9.9507509655903312E-3</v>
      </c>
      <c r="J137">
        <v>0.49969463860336188</v>
      </c>
      <c r="K137">
        <v>7.1497193918194464E-3</v>
      </c>
      <c r="L137">
        <v>4.5059852878211329E-3</v>
      </c>
      <c r="M137">
        <v>3.0131461527712955</v>
      </c>
      <c r="N137">
        <v>9.8123556512512995E-3</v>
      </c>
      <c r="O137">
        <v>2.2893686853168083</v>
      </c>
      <c r="P137">
        <v>0.50926395950237013</v>
      </c>
      <c r="Q137">
        <v>7.5640870498001854E-3</v>
      </c>
      <c r="R137">
        <v>8.4142244142004247E-2</v>
      </c>
      <c r="S137">
        <v>5.485953140606892E-5</v>
      </c>
      <c r="T137">
        <v>8.4142244142004247E-2</v>
      </c>
      <c r="U137">
        <v>1.4573675292161234</v>
      </c>
      <c r="V137">
        <v>0.19743945365699056</v>
      </c>
      <c r="W137">
        <v>0.197955661364597</v>
      </c>
      <c r="X137">
        <v>0.25860772498191487</v>
      </c>
      <c r="Y137">
        <v>0.28811298413821779</v>
      </c>
      <c r="Z137">
        <v>0.19723907838838134</v>
      </c>
      <c r="AA137" s="108"/>
      <c r="AB137" s="73"/>
    </row>
    <row r="138" spans="1:28" s="56" customFormat="1" x14ac:dyDescent="0.2">
      <c r="A138" s="58">
        <v>10558</v>
      </c>
      <c r="B138" s="56" t="s">
        <v>251</v>
      </c>
      <c r="C138" s="135" t="s">
        <v>145</v>
      </c>
      <c r="D138" s="134">
        <v>43907</v>
      </c>
      <c r="E138" s="135"/>
      <c r="F138" s="136">
        <v>7.6240000000000002E-2</v>
      </c>
      <c r="G138" s="136">
        <v>0.19960999999999984</v>
      </c>
      <c r="H138" t="s">
        <v>238</v>
      </c>
      <c r="I138">
        <v>1.0040654962181051E-2</v>
      </c>
      <c r="J138">
        <v>0.15423173533923321</v>
      </c>
      <c r="K138">
        <v>7.1454993877690864E-3</v>
      </c>
      <c r="L138">
        <v>3.4352919403800148E-3</v>
      </c>
      <c r="M138">
        <v>3.2550767363264597</v>
      </c>
      <c r="N138">
        <v>3.2598090390904277E-3</v>
      </c>
      <c r="O138">
        <v>2.8018392655240212</v>
      </c>
      <c r="P138">
        <v>0.16409000650234234</v>
      </c>
      <c r="Q138">
        <v>8.6465134215130655E-3</v>
      </c>
      <c r="R138">
        <v>4.0256966681923752E-2</v>
      </c>
      <c r="S138">
        <v>6.2709970347713339E-5</v>
      </c>
      <c r="T138">
        <v>4.0256966681924154E-2</v>
      </c>
      <c r="U138">
        <v>0.19630708189250631</v>
      </c>
      <c r="V138">
        <v>0.19503736192784127</v>
      </c>
      <c r="W138">
        <v>3.2734288078991987E-2</v>
      </c>
      <c r="X138">
        <v>0.17119879973230584</v>
      </c>
      <c r="Y138">
        <v>6.4233059452937441E-3</v>
      </c>
      <c r="Z138">
        <v>0.12432826685767426</v>
      </c>
    </row>
    <row r="139" spans="1:28" s="56" customFormat="1" x14ac:dyDescent="0.2">
      <c r="A139" s="160">
        <v>10368</v>
      </c>
      <c r="B139" s="160" t="s">
        <v>88</v>
      </c>
      <c r="C139" s="160" t="s">
        <v>80</v>
      </c>
      <c r="D139" s="165">
        <v>43907</v>
      </c>
      <c r="E139" s="163"/>
      <c r="F139" s="179">
        <v>1.22055</v>
      </c>
      <c r="G139" s="179">
        <v>10.325699999999999</v>
      </c>
      <c r="H139" t="s">
        <v>239</v>
      </c>
      <c r="I139">
        <v>1.0007138131687215E-2</v>
      </c>
      <c r="J139">
        <v>0.46345113538831695</v>
      </c>
      <c r="K139">
        <v>7.1456673816251712E-3</v>
      </c>
      <c r="L139">
        <v>3.912850203052526E-3</v>
      </c>
      <c r="M139">
        <v>3.0132672566528504</v>
      </c>
      <c r="N139">
        <v>8.4481039637310084E-3</v>
      </c>
      <c r="O139">
        <v>2.2797838574501954</v>
      </c>
      <c r="P139">
        <v>0.46009697042061082</v>
      </c>
      <c r="Q139">
        <v>7.5662291180764469E-3</v>
      </c>
      <c r="R139">
        <v>0.10176318219839969</v>
      </c>
      <c r="S139">
        <v>5.4875067036621797E-5</v>
      </c>
      <c r="T139">
        <v>0.10176318219839893</v>
      </c>
      <c r="U139">
        <v>1.4577462091493625</v>
      </c>
      <c r="V139">
        <v>0.29911884390558946</v>
      </c>
      <c r="W139">
        <v>0.19670535437732664</v>
      </c>
      <c r="X139">
        <v>0.31697278860637751</v>
      </c>
      <c r="Y139">
        <v>0.28721055494651376</v>
      </c>
      <c r="Z139">
        <v>0.17695542552642499</v>
      </c>
    </row>
    <row r="140" spans="1:28" s="56" customFormat="1" x14ac:dyDescent="0.2">
      <c r="A140" s="56">
        <v>10559</v>
      </c>
      <c r="B140" s="56" t="s">
        <v>252</v>
      </c>
      <c r="C140" s="56" t="s">
        <v>145</v>
      </c>
      <c r="D140" s="134">
        <v>43907</v>
      </c>
      <c r="E140" s="107"/>
      <c r="F140" s="56">
        <v>5.6430000000000001E-2</v>
      </c>
      <c r="G140" s="56">
        <v>0.20058000000000042</v>
      </c>
      <c r="H140" t="s">
        <v>240</v>
      </c>
      <c r="I140">
        <v>1.0063088675632069E-2</v>
      </c>
      <c r="J140">
        <v>0.11794259518937271</v>
      </c>
      <c r="K140">
        <v>7.1401849772121835E-3</v>
      </c>
      <c r="L140">
        <v>5.7800000398674457E-3</v>
      </c>
      <c r="M140">
        <v>2.0952629146235502</v>
      </c>
      <c r="N140">
        <v>3.0629257431301878E-3</v>
      </c>
      <c r="O140">
        <v>1.7995350576489839</v>
      </c>
      <c r="P140">
        <v>0.13324086757758286</v>
      </c>
      <c r="Q140">
        <v>8.6429302535022939E-3</v>
      </c>
      <c r="R140">
        <v>4.611402141672221E-2</v>
      </c>
      <c r="S140">
        <v>6.2683982952707737E-5</v>
      </c>
      <c r="T140">
        <v>4.6114021416722939E-2</v>
      </c>
      <c r="U140">
        <v>0.17124531460194781</v>
      </c>
      <c r="V140">
        <v>0.21960874822376367</v>
      </c>
      <c r="W140">
        <v>1.219098102828761E-2</v>
      </c>
      <c r="X140">
        <v>0.13540103334461298</v>
      </c>
      <c r="Y140">
        <v>2.0896998974541752E-3</v>
      </c>
      <c r="Z140">
        <v>0.16804612711888492</v>
      </c>
      <c r="AA140" s="108"/>
      <c r="AB140" s="73"/>
    </row>
    <row r="141" spans="1:28" s="56" customFormat="1" x14ac:dyDescent="0.2">
      <c r="A141" s="160">
        <v>10368</v>
      </c>
      <c r="B141" s="160" t="s">
        <v>88</v>
      </c>
      <c r="C141" s="160" t="s">
        <v>80</v>
      </c>
      <c r="D141" s="165">
        <v>43907</v>
      </c>
      <c r="E141" s="163"/>
      <c r="F141" s="179">
        <v>1.22055</v>
      </c>
      <c r="G141" s="179">
        <v>10.325699999999999</v>
      </c>
      <c r="H141" t="s">
        <v>241</v>
      </c>
      <c r="I141">
        <v>9.9876045529002418E-3</v>
      </c>
      <c r="J141">
        <v>0.46811967154493572</v>
      </c>
      <c r="K141">
        <v>7.1396217382523374E-3</v>
      </c>
      <c r="L141">
        <v>3.7540711784044612E-3</v>
      </c>
      <c r="M141">
        <v>3.0134542751040256</v>
      </c>
      <c r="N141">
        <v>8.5782150238038202E-3</v>
      </c>
      <c r="O141">
        <v>2.2829788809586304</v>
      </c>
      <c r="P141">
        <v>0.50141159392208789</v>
      </c>
      <c r="Q141">
        <v>7.5600317744335035E-3</v>
      </c>
      <c r="R141">
        <v>8.0014648546653411E-2</v>
      </c>
      <c r="S141">
        <v>5.4830119990669509E-5</v>
      </c>
      <c r="T141">
        <v>8.0014648546654327E-2</v>
      </c>
      <c r="U141">
        <v>1.4576936812660681</v>
      </c>
      <c r="V141">
        <v>0.20166785609326382</v>
      </c>
      <c r="W141">
        <v>0.19670561485729926</v>
      </c>
      <c r="X141">
        <v>0.27186071116191274</v>
      </c>
      <c r="Y141">
        <v>0.2867589577554252</v>
      </c>
      <c r="Z141">
        <v>0.24226696336252596</v>
      </c>
      <c r="AA141" s="108"/>
      <c r="AB141" s="73"/>
    </row>
    <row r="142" spans="1:28" s="56" customFormat="1" x14ac:dyDescent="0.2">
      <c r="A142" s="58">
        <v>10560</v>
      </c>
      <c r="B142" s="56" t="s">
        <v>253</v>
      </c>
      <c r="C142" s="56" t="s">
        <v>145</v>
      </c>
      <c r="D142" s="134">
        <v>43907</v>
      </c>
      <c r="E142" s="107"/>
      <c r="F142" s="56">
        <v>6.2080000000000003E-2</v>
      </c>
      <c r="G142" s="70">
        <v>0.19998999999999967</v>
      </c>
      <c r="H142" t="s">
        <v>242</v>
      </c>
      <c r="I142">
        <v>1.006195611286835E-2</v>
      </c>
      <c r="J142">
        <v>0.14275559856525094</v>
      </c>
      <c r="K142">
        <v>7.1370684508790753E-3</v>
      </c>
      <c r="L142">
        <v>3.5052345322386853E-3</v>
      </c>
      <c r="M142">
        <v>2.5570815286357953</v>
      </c>
      <c r="N142">
        <v>3.5833377128778117E-3</v>
      </c>
      <c r="O142">
        <v>2.2037313746538016</v>
      </c>
      <c r="P142">
        <v>0.15101794090257209</v>
      </c>
      <c r="Q142">
        <v>8.6734399163621474E-3</v>
      </c>
      <c r="R142">
        <v>4.0371064267071176E-2</v>
      </c>
      <c r="S142">
        <v>6.2905258276065203E-5</v>
      </c>
      <c r="T142">
        <v>4.0371064267071578E-2</v>
      </c>
      <c r="U142">
        <v>7.800510713046549E-2</v>
      </c>
      <c r="V142">
        <v>0.28923927408073763</v>
      </c>
      <c r="W142">
        <v>3.3166934019336759E-3</v>
      </c>
      <c r="X142">
        <v>0.14460147075235605</v>
      </c>
      <c r="Y142">
        <v>2.5851103273183309E-4</v>
      </c>
      <c r="Z142">
        <v>0.2163804266422906</v>
      </c>
    </row>
    <row r="143" spans="1:28" s="56" customFormat="1" x14ac:dyDescent="0.2">
      <c r="A143" s="160">
        <v>10368</v>
      </c>
      <c r="B143" s="160" t="s">
        <v>88</v>
      </c>
      <c r="C143" s="160" t="s">
        <v>80</v>
      </c>
      <c r="D143" s="165">
        <v>43907</v>
      </c>
      <c r="E143" s="163"/>
      <c r="F143" s="179">
        <v>1.22055</v>
      </c>
      <c r="G143" s="179">
        <v>10.325699999999999</v>
      </c>
      <c r="H143" t="s">
        <v>243</v>
      </c>
      <c r="I143">
        <v>1.0021766366249048E-2</v>
      </c>
      <c r="J143">
        <v>0.48377863872534871</v>
      </c>
      <c r="K143">
        <v>7.1348805719269387E-3</v>
      </c>
      <c r="L143">
        <v>6.2248570086880827E-3</v>
      </c>
      <c r="M143">
        <v>3.013089501578198</v>
      </c>
      <c r="N143">
        <v>8.4571040860217366E-3</v>
      </c>
      <c r="O143">
        <v>2.2746449229808947</v>
      </c>
      <c r="P143">
        <v>0.49558696785617345</v>
      </c>
      <c r="Q143">
        <v>7.5616074995546109E-3</v>
      </c>
      <c r="R143">
        <v>7.5813370420917098E-2</v>
      </c>
      <c r="S143">
        <v>5.4841548143359931E-5</v>
      </c>
      <c r="T143">
        <v>7.5813370420917514E-2</v>
      </c>
      <c r="U143">
        <v>1.4571616240825751</v>
      </c>
      <c r="V143">
        <v>0.19324404553611005</v>
      </c>
      <c r="W143">
        <v>0.19691253387552154</v>
      </c>
      <c r="X143">
        <v>0.28670670688578698</v>
      </c>
      <c r="Y143">
        <v>0.28719659637879036</v>
      </c>
      <c r="Z143">
        <v>0.29162520974741446</v>
      </c>
      <c r="AA143" s="108"/>
      <c r="AB143" s="73"/>
    </row>
    <row r="144" spans="1:28" s="56" customFormat="1" x14ac:dyDescent="0.2">
      <c r="A144" s="58">
        <v>10561</v>
      </c>
      <c r="B144" s="56" t="s">
        <v>247</v>
      </c>
      <c r="C144" s="56" t="s">
        <v>145</v>
      </c>
      <c r="D144" s="134">
        <v>43907</v>
      </c>
      <c r="E144" s="107"/>
      <c r="F144" s="56">
        <v>7.4520000000000003E-2</v>
      </c>
      <c r="G144" s="70">
        <v>0.20068999999999981</v>
      </c>
      <c r="H144" t="s">
        <v>244</v>
      </c>
      <c r="I144">
        <v>1.0014442316679984E-2</v>
      </c>
      <c r="J144">
        <v>0.12367521377677589</v>
      </c>
      <c r="K144">
        <v>7.13246429744719E-3</v>
      </c>
      <c r="L144">
        <v>2.2929688600938831E-3</v>
      </c>
      <c r="M144">
        <v>3.1538020565880505</v>
      </c>
      <c r="N144">
        <v>3.4328085178571281E-3</v>
      </c>
      <c r="O144">
        <v>2.7304569501073819</v>
      </c>
      <c r="P144">
        <v>0.1350793572331733</v>
      </c>
      <c r="Q144">
        <v>8.6709994608838749E-3</v>
      </c>
      <c r="R144">
        <v>3.9703135768913128E-2</v>
      </c>
      <c r="S144">
        <v>6.2887558553273237E-5</v>
      </c>
      <c r="T144">
        <v>3.9703135768913732E-2</v>
      </c>
      <c r="U144">
        <v>5.747279130119335E-2</v>
      </c>
      <c r="V144">
        <v>0.30894593425973987</v>
      </c>
      <c r="W144">
        <v>1.1823880963505241E-2</v>
      </c>
      <c r="X144">
        <v>0.11955615012917481</v>
      </c>
      <c r="Y144">
        <v>6.8013714039896062E-4</v>
      </c>
      <c r="Z144">
        <v>0.26389105819542918</v>
      </c>
    </row>
    <row r="145" spans="1:28" s="56" customFormat="1" x14ac:dyDescent="0.2">
      <c r="A145" s="160">
        <v>10368</v>
      </c>
      <c r="B145" s="160" t="s">
        <v>88</v>
      </c>
      <c r="C145" s="160" t="s">
        <v>80</v>
      </c>
      <c r="D145" s="165">
        <v>43907</v>
      </c>
      <c r="E145" s="163"/>
      <c r="F145" s="179">
        <v>1.22055</v>
      </c>
      <c r="G145" s="179">
        <v>10.325699999999999</v>
      </c>
      <c r="H145" t="s">
        <v>245</v>
      </c>
      <c r="I145">
        <v>9.9737103863371829E-3</v>
      </c>
      <c r="J145">
        <v>0.47543946255281588</v>
      </c>
      <c r="K145">
        <v>7.1349600359590605E-3</v>
      </c>
      <c r="L145">
        <v>4.5261029268921608E-3</v>
      </c>
      <c r="M145">
        <v>3.0137493150949726</v>
      </c>
      <c r="N145">
        <v>8.8820154546154183E-3</v>
      </c>
      <c r="O145">
        <v>2.2893477599264354</v>
      </c>
      <c r="P145">
        <v>0.48031419694008975</v>
      </c>
      <c r="Q145">
        <v>7.5739539619789457E-3</v>
      </c>
      <c r="R145">
        <v>9.3065889590898856E-2</v>
      </c>
      <c r="S145">
        <v>5.4931092478143795E-5</v>
      </c>
      <c r="T145">
        <v>9.3065889590898801E-2</v>
      </c>
      <c r="U145">
        <v>1.4581709177345707</v>
      </c>
      <c r="V145">
        <v>0.21933078233425826</v>
      </c>
      <c r="W145">
        <v>0.19707869704568531</v>
      </c>
      <c r="X145">
        <v>0.22133913044823822</v>
      </c>
      <c r="Y145">
        <v>0.28762232037033297</v>
      </c>
      <c r="Z145">
        <v>0.15075197467756629</v>
      </c>
      <c r="AA145" s="108"/>
      <c r="AB145" s="73"/>
    </row>
    <row r="146" spans="1:28" s="56" customFormat="1" x14ac:dyDescent="0.2">
      <c r="A146" s="58">
        <v>10562</v>
      </c>
      <c r="B146" s="56" t="s">
        <v>248</v>
      </c>
      <c r="C146" s="56" t="s">
        <v>145</v>
      </c>
      <c r="D146" s="134">
        <v>43907</v>
      </c>
      <c r="E146" s="107"/>
      <c r="F146" s="56">
        <v>8.1850000000000006E-2</v>
      </c>
      <c r="G146" s="70">
        <v>0.19993999999999978</v>
      </c>
      <c r="H146" t="s">
        <v>246</v>
      </c>
      <c r="I146">
        <v>1.0022817383171385E-2</v>
      </c>
      <c r="J146">
        <v>0.13770862439924417</v>
      </c>
      <c r="K146">
        <v>7.131754077758146E-3</v>
      </c>
      <c r="L146">
        <v>2.8449942948640234E-3</v>
      </c>
      <c r="M146">
        <v>3.5282514115276413</v>
      </c>
      <c r="N146">
        <v>4.148838910046357E-3</v>
      </c>
      <c r="O146">
        <v>3.0537645561820672</v>
      </c>
      <c r="P146">
        <v>0.14316339521938437</v>
      </c>
      <c r="Q146">
        <v>8.6743331121859873E-3</v>
      </c>
      <c r="R146">
        <v>3.2454117258201264E-2</v>
      </c>
      <c r="S146">
        <v>6.2911736295689655E-5</v>
      </c>
      <c r="T146">
        <v>3.2454117258201472E-2</v>
      </c>
      <c r="U146">
        <v>3.2991913262065613E-3</v>
      </c>
      <c r="V146">
        <v>1.4212073507222027</v>
      </c>
      <c r="W146">
        <v>5.8856079480876039E-2</v>
      </c>
      <c r="X146">
        <v>0.12777969923697965</v>
      </c>
      <c r="Y146">
        <v>1.9419430615608355E-4</v>
      </c>
      <c r="Z146">
        <v>1.4286024401170505</v>
      </c>
    </row>
    <row r="147" spans="1:28" s="56" customFormat="1" x14ac:dyDescent="0.2">
      <c r="A147" s="160">
        <v>10368</v>
      </c>
      <c r="B147" s="160" t="s">
        <v>88</v>
      </c>
      <c r="C147" s="160" t="s">
        <v>80</v>
      </c>
      <c r="D147" s="165">
        <v>43907</v>
      </c>
      <c r="E147" s="163"/>
      <c r="F147" s="179">
        <v>1.22055</v>
      </c>
      <c r="G147" s="179">
        <v>10.325699999999999</v>
      </c>
      <c r="H147" t="s">
        <v>245</v>
      </c>
      <c r="I147">
        <v>9.9737103863371829E-3</v>
      </c>
      <c r="J147">
        <v>0.47543946255281588</v>
      </c>
      <c r="K147">
        <v>7.1349600359590605E-3</v>
      </c>
      <c r="L147">
        <v>4.5261029268921608E-3</v>
      </c>
      <c r="M147">
        <v>3.0137493150949726</v>
      </c>
      <c r="N147">
        <v>8.8820154546154183E-3</v>
      </c>
      <c r="O147">
        <v>2.2893477599264354</v>
      </c>
      <c r="P147">
        <v>0.48031419694008975</v>
      </c>
      <c r="Q147">
        <v>7.5739539619789457E-3</v>
      </c>
      <c r="R147">
        <v>9.3065889590898856E-2</v>
      </c>
      <c r="S147">
        <v>5.4931092478143795E-5</v>
      </c>
      <c r="T147">
        <v>9.3065889590898801E-2</v>
      </c>
      <c r="U147">
        <v>1.4581709177345707</v>
      </c>
      <c r="V147">
        <v>0.21933078233425826</v>
      </c>
      <c r="W147">
        <v>0.19707869704568531</v>
      </c>
      <c r="X147">
        <v>0.22133913044823822</v>
      </c>
      <c r="Y147">
        <v>0.28762232037033297</v>
      </c>
      <c r="Z147">
        <v>0.15075197467756629</v>
      </c>
      <c r="AA147" s="108"/>
      <c r="AB147" s="73"/>
    </row>
    <row r="148" spans="1:28" s="56" customFormat="1" x14ac:dyDescent="0.2">
      <c r="A148" s="58"/>
      <c r="D148" s="134"/>
      <c r="E148" s="107"/>
      <c r="G148" s="70"/>
      <c r="H148" s="70"/>
      <c r="I148" s="70"/>
      <c r="J148" s="72"/>
      <c r="K148" s="70"/>
      <c r="L148" s="106"/>
      <c r="M148" s="106"/>
      <c r="N148" s="106"/>
      <c r="O148" s="70"/>
      <c r="P148" s="72"/>
      <c r="Q148" s="71"/>
      <c r="R148" s="130"/>
      <c r="S148" s="168"/>
      <c r="U148" s="70"/>
      <c r="V148" s="72"/>
      <c r="W148" s="70"/>
      <c r="X148" s="72"/>
      <c r="Y148" s="71"/>
      <c r="Z148" s="72"/>
    </row>
    <row r="149" spans="1:28" s="56" customFormat="1" x14ac:dyDescent="0.2">
      <c r="A149" s="160">
        <v>10368</v>
      </c>
      <c r="B149" s="160" t="s">
        <v>88</v>
      </c>
      <c r="C149" s="160" t="s">
        <v>80</v>
      </c>
      <c r="D149" s="165">
        <v>43948</v>
      </c>
      <c r="E149" s="163"/>
      <c r="F149" s="179">
        <v>1.22055</v>
      </c>
      <c r="G149" s="179">
        <v>10.325699999999999</v>
      </c>
      <c r="H149" s="59" t="s">
        <v>270</v>
      </c>
      <c r="I149" s="70">
        <v>9.9612228995393636E-3</v>
      </c>
      <c r="J149" s="72">
        <v>0.48206079908486099</v>
      </c>
      <c r="K149" s="70">
        <v>7.1593004104372592E-3</v>
      </c>
      <c r="L149" s="106">
        <v>1.1096013362657788E-2</v>
      </c>
      <c r="M149" s="106">
        <v>3.0136280273311433</v>
      </c>
      <c r="N149" s="106">
        <v>8.1395179436209979E-3</v>
      </c>
      <c r="O149" s="70">
        <v>2.289677584477428</v>
      </c>
      <c r="P149" s="72">
        <v>0.46872959147162147</v>
      </c>
      <c r="Q149" s="71">
        <v>7.5607116918682141E-3</v>
      </c>
      <c r="R149" s="130">
        <v>0.1338081708933572</v>
      </c>
      <c r="S149" s="168">
        <v>5.4835051180860385E-5</v>
      </c>
      <c r="T149" s="56">
        <v>0.13380817089335745</v>
      </c>
      <c r="U149" s="70">
        <v>1.4609169788560452</v>
      </c>
      <c r="V149" s="72">
        <v>0.6781883247342354</v>
      </c>
      <c r="W149" s="70">
        <v>0.19313499245851357</v>
      </c>
      <c r="X149" s="72">
        <v>0.75911449545950382</v>
      </c>
      <c r="Y149" s="71">
        <v>0.28243083935077973</v>
      </c>
      <c r="Z149" s="72">
        <v>0.27438538783885202</v>
      </c>
      <c r="AA149" s="108"/>
      <c r="AB149" s="73"/>
    </row>
    <row r="150" spans="1:28" s="56" customFormat="1" ht="13.5" customHeight="1" x14ac:dyDescent="0.2">
      <c r="A150" s="56">
        <v>10572</v>
      </c>
      <c r="B150" s="56" t="s">
        <v>254</v>
      </c>
      <c r="C150" s="56" t="s">
        <v>108</v>
      </c>
      <c r="D150" s="134">
        <v>43948</v>
      </c>
      <c r="E150" s="107"/>
      <c r="F150" s="56">
        <v>4.3900000000000002E-2</v>
      </c>
      <c r="G150" s="56">
        <v>0.19937000000000005</v>
      </c>
      <c r="H150" s="56" t="s">
        <v>271</v>
      </c>
      <c r="I150" s="70">
        <v>1.0041846902875616E-2</v>
      </c>
      <c r="J150" s="72">
        <v>0.12414264364165101</v>
      </c>
      <c r="K150" s="73">
        <v>7.1659769762031341E-3</v>
      </c>
      <c r="L150" s="106">
        <v>9.5879976719481473E-3</v>
      </c>
      <c r="M150" s="106">
        <v>2.2990968546442696</v>
      </c>
      <c r="N150" s="106">
        <v>4.0962432460830752E-3</v>
      </c>
      <c r="O150" s="70">
        <v>1.968262928154429</v>
      </c>
      <c r="P150" s="72">
        <v>0.19158678223657202</v>
      </c>
      <c r="Q150" s="71">
        <v>8.5997335178888083E-3</v>
      </c>
      <c r="R150" s="130">
        <v>7.3535196678259585E-2</v>
      </c>
      <c r="S150" s="168">
        <v>6.2370692973570034E-5</v>
      </c>
      <c r="T150" s="72">
        <v>7.3535196678259793E-2</v>
      </c>
      <c r="U150" s="70">
        <v>0.14294250358766231</v>
      </c>
      <c r="V150" s="72">
        <v>0.43042421880207393</v>
      </c>
      <c r="W150" s="70">
        <v>0.16010275948648103</v>
      </c>
      <c r="X150" s="72">
        <v>0.50347500029992964</v>
      </c>
      <c r="Y150" s="71">
        <v>2.2935463769523681E-2</v>
      </c>
      <c r="Z150" s="72">
        <v>0.25740119530634475</v>
      </c>
      <c r="AA150" s="72"/>
      <c r="AB150" s="73"/>
    </row>
    <row r="151" spans="1:28" s="56" customFormat="1" x14ac:dyDescent="0.2">
      <c r="A151" s="160">
        <v>10368</v>
      </c>
      <c r="B151" s="160" t="s">
        <v>88</v>
      </c>
      <c r="C151" s="160" t="s">
        <v>80</v>
      </c>
      <c r="D151" s="165">
        <v>43948</v>
      </c>
      <c r="E151" s="163"/>
      <c r="F151" s="179">
        <v>1.22055</v>
      </c>
      <c r="G151" s="179">
        <v>10.325699999999999</v>
      </c>
      <c r="H151" s="59" t="s">
        <v>272</v>
      </c>
      <c r="I151" s="70">
        <v>9.8995683144709589E-3</v>
      </c>
      <c r="J151" s="72">
        <v>0.57221931017111449</v>
      </c>
      <c r="K151" s="70">
        <v>7.1607110598252482E-3</v>
      </c>
      <c r="L151" s="106">
        <v>7.7523633922145056E-3</v>
      </c>
      <c r="M151" s="106">
        <v>3.0132365206048499</v>
      </c>
      <c r="N151" s="106">
        <v>6.7774027656660931E-3</v>
      </c>
      <c r="O151" s="70">
        <v>2.3078878274541044</v>
      </c>
      <c r="P151" s="72">
        <v>0.55603937005769777</v>
      </c>
      <c r="Q151" s="71">
        <v>7.5801095476641682E-3</v>
      </c>
      <c r="R151" s="130">
        <v>0.17881530981228311</v>
      </c>
      <c r="S151" s="168">
        <v>5.4975736669041917E-5</v>
      </c>
      <c r="T151" s="56">
        <v>0.17881530981228383</v>
      </c>
      <c r="U151" s="70">
        <v>1.4589623335604092</v>
      </c>
      <c r="V151" s="72">
        <v>0.42667366883715829</v>
      </c>
      <c r="W151" s="70">
        <v>0.19287900520929849</v>
      </c>
      <c r="X151" s="72">
        <v>0.55484299292264871</v>
      </c>
      <c r="Y151" s="71">
        <v>0.28222220300545875</v>
      </c>
      <c r="Z151" s="72">
        <v>0.27222827979632963</v>
      </c>
      <c r="AA151" s="108"/>
      <c r="AB151" s="73"/>
    </row>
    <row r="152" spans="1:28" s="56" customFormat="1" ht="13.5" customHeight="1" x14ac:dyDescent="0.2">
      <c r="A152" s="56">
        <v>10573</v>
      </c>
      <c r="B152" s="56" t="s">
        <v>255</v>
      </c>
      <c r="C152" s="56" t="s">
        <v>108</v>
      </c>
      <c r="D152" s="134">
        <v>43948</v>
      </c>
      <c r="E152" s="107"/>
      <c r="F152" s="56">
        <v>5.8639999999999998E-2</v>
      </c>
      <c r="G152" s="56">
        <v>0.20054000000000016</v>
      </c>
      <c r="H152" s="56" t="s">
        <v>273</v>
      </c>
      <c r="I152" s="70">
        <v>1.0027192205074384E-2</v>
      </c>
      <c r="J152" s="72">
        <v>0.16246170998975043</v>
      </c>
      <c r="K152" s="73">
        <v>7.1653391901326047E-3</v>
      </c>
      <c r="L152" s="106">
        <v>7.5898445441310207E-3</v>
      </c>
      <c r="M152" s="106">
        <v>3.2947106632358878</v>
      </c>
      <c r="N152" s="106">
        <v>4.4984030120422064E-3</v>
      </c>
      <c r="O152" s="70">
        <v>2.8261099021810909</v>
      </c>
      <c r="P152" s="72">
        <v>0.15907591826421544</v>
      </c>
      <c r="Q152" s="71">
        <v>8.60182787344335E-3</v>
      </c>
      <c r="R152" s="130">
        <v>5.7046808396941429E-2</v>
      </c>
      <c r="S152" s="168">
        <v>6.2385882561363435E-5</v>
      </c>
      <c r="T152" s="72">
        <v>5.7046808396941519E-2</v>
      </c>
      <c r="U152" s="70">
        <v>0.19207825886374927</v>
      </c>
      <c r="V152" s="72">
        <v>0.47089258654775545</v>
      </c>
      <c r="W152" s="70">
        <v>0.23127069879640588</v>
      </c>
      <c r="X152" s="72">
        <v>0.46244714201708043</v>
      </c>
      <c r="Y152" s="71">
        <v>4.4447861077835459E-2</v>
      </c>
      <c r="Z152" s="72">
        <v>0.22752697491788834</v>
      </c>
      <c r="AA152" s="72"/>
      <c r="AB152" s="73"/>
    </row>
    <row r="153" spans="1:28" s="56" customFormat="1" x14ac:dyDescent="0.2">
      <c r="A153" s="160">
        <v>10368</v>
      </c>
      <c r="B153" s="160" t="s">
        <v>88</v>
      </c>
      <c r="C153" s="160" t="s">
        <v>80</v>
      </c>
      <c r="D153" s="165">
        <v>43948</v>
      </c>
      <c r="E153" s="163"/>
      <c r="F153" s="179">
        <v>1.22055</v>
      </c>
      <c r="G153" s="179">
        <v>10.325699999999999</v>
      </c>
      <c r="H153" s="59" t="s">
        <v>274</v>
      </c>
      <c r="I153" s="70">
        <v>1.0022657670458209E-2</v>
      </c>
      <c r="J153" s="72">
        <v>0.56844149390058307</v>
      </c>
      <c r="K153" s="70">
        <v>7.1612826291493703E-3</v>
      </c>
      <c r="L153" s="106">
        <v>1.0844310705105937E-2</v>
      </c>
      <c r="M153" s="106">
        <v>3.0139234055763056</v>
      </c>
      <c r="N153" s="106">
        <v>1.0617185172569594E-2</v>
      </c>
      <c r="O153" s="70">
        <v>2.2796360592695968</v>
      </c>
      <c r="P153" s="72">
        <v>0.63979596455365229</v>
      </c>
      <c r="Q153" s="71">
        <v>7.5636078891473928E-3</v>
      </c>
      <c r="R153" s="130">
        <v>0.12877968429301231</v>
      </c>
      <c r="S153" s="168">
        <v>5.4856056230716275E-5</v>
      </c>
      <c r="T153" s="56">
        <v>0.12877968429301376</v>
      </c>
      <c r="U153" s="70">
        <v>1.4581814682446788</v>
      </c>
      <c r="V153" s="72">
        <v>0.54679679176701323</v>
      </c>
      <c r="W153" s="70">
        <v>0.19375833040067372</v>
      </c>
      <c r="X153" s="72">
        <v>0.66007579830670915</v>
      </c>
      <c r="Y153" s="71">
        <v>0.28237723128296605</v>
      </c>
      <c r="Z153" s="72">
        <v>0.24653384048335783</v>
      </c>
      <c r="AA153" s="108"/>
      <c r="AB153" s="73"/>
    </row>
    <row r="154" spans="1:28" s="56" customFormat="1" x14ac:dyDescent="0.2">
      <c r="A154" s="58">
        <v>10574</v>
      </c>
      <c r="B154" s="56" t="s">
        <v>256</v>
      </c>
      <c r="C154" s="56" t="s">
        <v>108</v>
      </c>
      <c r="D154" s="134">
        <v>43948</v>
      </c>
      <c r="E154" s="107"/>
      <c r="F154" s="56">
        <v>2.8670000000000001E-2</v>
      </c>
      <c r="G154" s="70">
        <v>9.8440000000000083E-2</v>
      </c>
      <c r="H154" s="70" t="s">
        <v>275</v>
      </c>
      <c r="I154" s="70">
        <v>1.0050340725026471E-2</v>
      </c>
      <c r="J154" s="72">
        <v>0.39296103273130667</v>
      </c>
      <c r="K154" s="70">
        <v>7.1642965963516015E-3</v>
      </c>
      <c r="L154" s="106">
        <v>1.1118456147382738E-2</v>
      </c>
      <c r="M154" s="106">
        <v>3.0220518089168489</v>
      </c>
      <c r="N154" s="106">
        <v>6.360956085430928E-3</v>
      </c>
      <c r="O154" s="70">
        <v>2.5877051433749934</v>
      </c>
      <c r="P154" s="72">
        <v>0.4198367463509694</v>
      </c>
      <c r="Q154" s="71">
        <v>8.6012471614705724E-3</v>
      </c>
      <c r="R154" s="130">
        <v>9.7729601626768497E-2</v>
      </c>
      <c r="S154" s="168">
        <v>6.2381670871770366E-5</v>
      </c>
      <c r="T154" s="56">
        <v>9.7729601626768373E-2</v>
      </c>
      <c r="U154" s="70">
        <v>0.16810658219468352</v>
      </c>
      <c r="V154" s="72">
        <v>0.40957815294499705</v>
      </c>
      <c r="W154" s="70">
        <v>0.16567823549493885</v>
      </c>
      <c r="X154" s="72">
        <v>0.4382102251286828</v>
      </c>
      <c r="Y154" s="71">
        <v>2.7930548794869746E-2</v>
      </c>
      <c r="Z154" s="72">
        <v>0.33158354137482321</v>
      </c>
    </row>
    <row r="155" spans="1:28" s="56" customFormat="1" x14ac:dyDescent="0.2">
      <c r="A155" s="160">
        <v>10368</v>
      </c>
      <c r="B155" s="160" t="s">
        <v>88</v>
      </c>
      <c r="C155" s="160" t="s">
        <v>80</v>
      </c>
      <c r="D155" s="165">
        <v>43948</v>
      </c>
      <c r="E155" s="163"/>
      <c r="F155" s="179">
        <v>1.22055</v>
      </c>
      <c r="G155" s="179">
        <v>10.325699999999999</v>
      </c>
      <c r="H155" s="59" t="s">
        <v>276</v>
      </c>
      <c r="I155" s="70">
        <v>9.9163833186268636E-3</v>
      </c>
      <c r="J155" s="72">
        <v>0.62767006670001257</v>
      </c>
      <c r="K155" s="70">
        <v>7.1634891680560286E-3</v>
      </c>
      <c r="L155" s="106">
        <v>8.6442605444730994E-3</v>
      </c>
      <c r="M155" s="106">
        <v>3.0134840217933765</v>
      </c>
      <c r="N155" s="106">
        <v>7.1271764957485948E-3</v>
      </c>
      <c r="O155" s="70">
        <v>2.2975461480158406</v>
      </c>
      <c r="P155" s="72">
        <v>0.64284629304701413</v>
      </c>
      <c r="Q155" s="71">
        <v>7.5650690496497433E-3</v>
      </c>
      <c r="R155" s="130">
        <v>0.10947622792640122</v>
      </c>
      <c r="S155" s="168">
        <v>5.4866653488513587E-5</v>
      </c>
      <c r="T155" s="56">
        <v>0.10947622792640116</v>
      </c>
      <c r="U155" s="70">
        <v>1.4572562962436861</v>
      </c>
      <c r="V155" s="72">
        <v>0.73956862588082151</v>
      </c>
      <c r="W155" s="70">
        <v>0.19255684421861136</v>
      </c>
      <c r="X155" s="72">
        <v>0.78656525726899862</v>
      </c>
      <c r="Y155" s="71">
        <v>0.28153967082703024</v>
      </c>
      <c r="Z155" s="72">
        <v>0.29755663280072814</v>
      </c>
      <c r="AA155" s="108"/>
      <c r="AB155" s="73"/>
    </row>
    <row r="156" spans="1:28" s="56" customFormat="1" ht="13.5" customHeight="1" x14ac:dyDescent="0.2">
      <c r="A156" s="56">
        <v>10575</v>
      </c>
      <c r="B156" s="56" t="s">
        <v>257</v>
      </c>
      <c r="C156" s="56" t="s">
        <v>108</v>
      </c>
      <c r="D156" s="134">
        <v>43948</v>
      </c>
      <c r="E156" s="107"/>
      <c r="F156" s="56">
        <v>3.2739999999999998E-2</v>
      </c>
      <c r="G156" s="56">
        <v>0.19819999999999993</v>
      </c>
      <c r="H156" s="56" t="s">
        <v>277</v>
      </c>
      <c r="I156" s="70">
        <v>1.0066525307484095E-2</v>
      </c>
      <c r="J156" s="72">
        <v>0.16454238754931766</v>
      </c>
      <c r="K156" s="73">
        <v>7.1665293091238086E-3</v>
      </c>
      <c r="L156" s="106">
        <v>8.7394274354812389E-3</v>
      </c>
      <c r="M156" s="106">
        <v>1.894791902651161</v>
      </c>
      <c r="N156" s="106">
        <v>4.7365577389876798E-3</v>
      </c>
      <c r="O156" s="70">
        <v>1.6229909982269075</v>
      </c>
      <c r="P156" s="72">
        <v>0.20791085806558365</v>
      </c>
      <c r="Q156" s="71">
        <v>8.6220438265233196E-3</v>
      </c>
      <c r="R156" s="130">
        <v>0.10056157750762573</v>
      </c>
      <c r="S156" s="168">
        <v>6.2532501407179492E-5</v>
      </c>
      <c r="T156" s="72">
        <v>0.10056157750762632</v>
      </c>
      <c r="U156" s="70">
        <v>0.10567437150774255</v>
      </c>
      <c r="V156" s="72">
        <v>0.5147867435700213</v>
      </c>
      <c r="W156" s="70">
        <v>0.29173131330511148</v>
      </c>
      <c r="X156" s="72">
        <v>0.50987099830070137</v>
      </c>
      <c r="Y156" s="71">
        <v>3.0841899028561135E-2</v>
      </c>
      <c r="Z156" s="72">
        <v>0.24952984675448278</v>
      </c>
      <c r="AA156" s="72"/>
      <c r="AB156" s="73"/>
    </row>
    <row r="157" spans="1:28" s="56" customFormat="1" x14ac:dyDescent="0.2">
      <c r="A157" s="160">
        <v>10368</v>
      </c>
      <c r="B157" s="160" t="s">
        <v>88</v>
      </c>
      <c r="C157" s="160" t="s">
        <v>80</v>
      </c>
      <c r="D157" s="165">
        <v>43948</v>
      </c>
      <c r="E157" s="163"/>
      <c r="F157" s="179">
        <v>1.22055</v>
      </c>
      <c r="G157" s="179">
        <v>10.325699999999999</v>
      </c>
      <c r="H157" s="59" t="s">
        <v>278</v>
      </c>
      <c r="I157" s="70">
        <v>9.9597770625838959E-3</v>
      </c>
      <c r="J157" s="72">
        <v>0.56124973028032976</v>
      </c>
      <c r="K157" s="70">
        <v>7.1651860647644079E-3</v>
      </c>
      <c r="L157" s="106">
        <v>9.5156596946727925E-3</v>
      </c>
      <c r="M157" s="106">
        <v>3.0132348613600741</v>
      </c>
      <c r="N157" s="106">
        <v>9.293736160404277E-3</v>
      </c>
      <c r="O157" s="70">
        <v>2.2929219916853705</v>
      </c>
      <c r="P157" s="72">
        <v>0.60602111389068103</v>
      </c>
      <c r="Q157" s="71">
        <v>7.5667311044174262E-3</v>
      </c>
      <c r="R157" s="130">
        <v>0.11514819139211746</v>
      </c>
      <c r="S157" s="168">
        <v>5.4878707758265656E-5</v>
      </c>
      <c r="T157" s="56">
        <v>0.11514819139211811</v>
      </c>
      <c r="U157" s="70">
        <v>1.459587293617838</v>
      </c>
      <c r="V157" s="72">
        <v>0.61140757687996927</v>
      </c>
      <c r="W157" s="70">
        <v>0.19205546633919604</v>
      </c>
      <c r="X157" s="72">
        <v>0.60126502084819566</v>
      </c>
      <c r="Y157" s="71">
        <v>0.28086821255983618</v>
      </c>
      <c r="Z157" s="72">
        <v>0.24930824783209166</v>
      </c>
      <c r="AA157" s="108"/>
      <c r="AB157" s="73"/>
    </row>
    <row r="158" spans="1:28" s="56" customFormat="1" x14ac:dyDescent="0.2">
      <c r="A158" s="58">
        <v>10576</v>
      </c>
      <c r="B158" s="56" t="s">
        <v>258</v>
      </c>
      <c r="C158" s="56" t="s">
        <v>108</v>
      </c>
      <c r="D158" s="134">
        <v>43948</v>
      </c>
      <c r="E158" s="107"/>
      <c r="F158" s="56">
        <v>4.6429999999999999E-2</v>
      </c>
      <c r="G158" s="70">
        <v>0.20267999999999908</v>
      </c>
      <c r="H158" s="70" t="s">
        <v>279</v>
      </c>
      <c r="I158" s="70">
        <v>1.0072207772574742E-2</v>
      </c>
      <c r="J158" s="72">
        <v>0.18350753125060179</v>
      </c>
      <c r="K158" s="70">
        <v>7.1630121436387726E-3</v>
      </c>
      <c r="L158" s="106">
        <v>1.0276841628892627E-2</v>
      </c>
      <c r="M158" s="106">
        <v>1.0689577650064559</v>
      </c>
      <c r="N158" s="106">
        <v>4.9799266682029348E-3</v>
      </c>
      <c r="O158" s="70">
        <v>0.90912075238990664</v>
      </c>
      <c r="P158" s="72">
        <v>0.25606195228885037</v>
      </c>
      <c r="Q158" s="71">
        <v>8.5607058059903891E-3</v>
      </c>
      <c r="R158" s="130">
        <v>0.14578241382841001</v>
      </c>
      <c r="S158" s="168">
        <v>6.2087639384617087E-5</v>
      </c>
      <c r="T158" s="56">
        <v>0.14578241382840995</v>
      </c>
      <c r="U158" s="70">
        <v>6.4632674258244566E-2</v>
      </c>
      <c r="V158" s="72">
        <v>0.54023616382574935</v>
      </c>
      <c r="W158" s="70">
        <v>0.80994415271493614</v>
      </c>
      <c r="X158" s="72">
        <v>0.74925485746275666</v>
      </c>
      <c r="Y158" s="71">
        <v>5.2645230079750145E-2</v>
      </c>
      <c r="Z158" s="72">
        <v>0.65478292970540974</v>
      </c>
    </row>
    <row r="159" spans="1:28" s="56" customFormat="1" x14ac:dyDescent="0.2">
      <c r="A159" s="160">
        <v>10368</v>
      </c>
      <c r="B159" s="160" t="s">
        <v>88</v>
      </c>
      <c r="C159" s="160" t="s">
        <v>80</v>
      </c>
      <c r="D159" s="165">
        <v>43948</v>
      </c>
      <c r="E159" s="163"/>
      <c r="F159" s="179">
        <v>1.22055</v>
      </c>
      <c r="G159" s="179">
        <v>10.325699999999999</v>
      </c>
      <c r="H159" s="59" t="s">
        <v>280</v>
      </c>
      <c r="I159" s="70">
        <v>9.9964587437613786E-3</v>
      </c>
      <c r="J159" s="72">
        <v>0.50570442583146769</v>
      </c>
      <c r="K159" s="70">
        <v>7.1616364010335769E-3</v>
      </c>
      <c r="L159" s="106">
        <v>1.2821366351716698E-2</v>
      </c>
      <c r="M159" s="106">
        <v>3.0137579479378509</v>
      </c>
      <c r="N159" s="106">
        <v>9.8917416631050196E-3</v>
      </c>
      <c r="O159" s="70">
        <v>2.2819098374238465</v>
      </c>
      <c r="P159" s="72">
        <v>0.6104189493464014</v>
      </c>
      <c r="Q159" s="71">
        <v>7.5588537268522406E-3</v>
      </c>
      <c r="R159" s="130">
        <v>0.159433291791794</v>
      </c>
      <c r="S159" s="168">
        <v>5.4821576046389573E-5</v>
      </c>
      <c r="T159" s="56">
        <v>0.15943329179179386</v>
      </c>
      <c r="U159" s="70">
        <v>1.462383028499324</v>
      </c>
      <c r="V159" s="72">
        <v>0.5643110139567451</v>
      </c>
      <c r="W159" s="70">
        <v>0.19189782983528603</v>
      </c>
      <c r="X159" s="72">
        <v>0.49561055501039758</v>
      </c>
      <c r="Y159" s="71">
        <v>0.28068950288033845</v>
      </c>
      <c r="Z159" s="72">
        <v>0.23952368700500856</v>
      </c>
      <c r="AA159" s="108"/>
      <c r="AB159" s="73"/>
    </row>
    <row r="160" spans="1:28" s="56" customFormat="1" ht="13.5" customHeight="1" x14ac:dyDescent="0.2">
      <c r="A160" s="56">
        <v>10577</v>
      </c>
      <c r="B160" s="56" t="s">
        <v>259</v>
      </c>
      <c r="C160" s="56" t="s">
        <v>108</v>
      </c>
      <c r="D160" s="134">
        <v>43948</v>
      </c>
      <c r="E160" s="107"/>
      <c r="F160" s="56">
        <v>3.6799999999999999E-2</v>
      </c>
      <c r="G160" s="56">
        <v>0.19969999999999999</v>
      </c>
      <c r="H160" s="56" t="s">
        <v>281</v>
      </c>
      <c r="I160" s="70">
        <v>1.0083452299400429E-2</v>
      </c>
      <c r="J160" s="72">
        <v>0.18336687093103263</v>
      </c>
      <c r="K160" s="73">
        <v>7.1618875863945141E-3</v>
      </c>
      <c r="L160" s="106">
        <v>9.3547905124857361E-3</v>
      </c>
      <c r="M160" s="106">
        <v>1.0494774669343327</v>
      </c>
      <c r="N160" s="106">
        <v>6.1855265838616945E-3</v>
      </c>
      <c r="O160" s="70">
        <v>0.89088472791596207</v>
      </c>
      <c r="P160" s="72">
        <v>0.17206794075129642</v>
      </c>
      <c r="Q160" s="71">
        <v>8.5617442374152954E-3</v>
      </c>
      <c r="R160" s="130">
        <v>0.1407299441152505</v>
      </c>
      <c r="S160" s="168">
        <v>6.2095170744448441E-5</v>
      </c>
      <c r="T160" s="72">
        <v>0.14072994411525086</v>
      </c>
      <c r="U160" s="70">
        <v>9.7011304597949224E-2</v>
      </c>
      <c r="V160" s="72">
        <v>0.56413076333830714</v>
      </c>
      <c r="W160" s="70">
        <v>4.631932526604398E-2</v>
      </c>
      <c r="X160" s="72">
        <v>0.40879602082192779</v>
      </c>
      <c r="Y160" s="71">
        <v>4.4977711262761616E-3</v>
      </c>
      <c r="Z160" s="72">
        <v>0.24168666550184106</v>
      </c>
      <c r="AA160" s="72"/>
      <c r="AB160" s="73"/>
    </row>
    <row r="161" spans="1:28" s="56" customFormat="1" x14ac:dyDescent="0.2">
      <c r="A161" s="160">
        <v>10368</v>
      </c>
      <c r="B161" s="160" t="s">
        <v>88</v>
      </c>
      <c r="C161" s="160" t="s">
        <v>80</v>
      </c>
      <c r="D161" s="165">
        <v>43948</v>
      </c>
      <c r="E161" s="163"/>
      <c r="F161" s="179">
        <v>1.22055</v>
      </c>
      <c r="G161" s="179">
        <v>10.325699999999999</v>
      </c>
      <c r="H161" s="70" t="s">
        <v>282</v>
      </c>
      <c r="I161" s="70">
        <v>9.9397439393644153E-3</v>
      </c>
      <c r="J161" s="72">
        <v>0.70895126829343547</v>
      </c>
      <c r="K161" s="70">
        <v>7.158875217585476E-3</v>
      </c>
      <c r="L161" s="106">
        <v>1.1184998934392842E-2</v>
      </c>
      <c r="M161" s="106">
        <v>3.0132664675982905</v>
      </c>
      <c r="N161" s="106">
        <v>1.0733674582036895E-2</v>
      </c>
      <c r="O161" s="70">
        <v>2.2958968429321134</v>
      </c>
      <c r="P161" s="72">
        <v>0.73617097208085303</v>
      </c>
      <c r="Q161" s="71">
        <v>7.5712793446668135E-3</v>
      </c>
      <c r="R161" s="130">
        <v>0.14582996809386506</v>
      </c>
      <c r="S161" s="168">
        <v>5.4911694466001934E-5</v>
      </c>
      <c r="T161" s="56">
        <v>0.14582996809386511</v>
      </c>
      <c r="U161" s="70">
        <v>1.4555997944854107</v>
      </c>
      <c r="V161" s="72">
        <v>0.58492977520880518</v>
      </c>
      <c r="W161" s="70">
        <v>0.19372701473215659</v>
      </c>
      <c r="X161" s="72">
        <v>0.65983077162746762</v>
      </c>
      <c r="Y161" s="71">
        <v>0.28241350631236906</v>
      </c>
      <c r="Z161" s="72">
        <v>0.2863314773517614</v>
      </c>
    </row>
    <row r="162" spans="1:28" s="56" customFormat="1" x14ac:dyDescent="0.2">
      <c r="A162" s="58">
        <v>10578</v>
      </c>
      <c r="B162" s="56" t="s">
        <v>260</v>
      </c>
      <c r="C162" s="56" t="s">
        <v>108</v>
      </c>
      <c r="D162" s="134">
        <v>43948</v>
      </c>
      <c r="E162" s="107"/>
      <c r="F162" s="56">
        <v>3.4189999999999998E-2</v>
      </c>
      <c r="G162" s="70">
        <v>0.20189000000000057</v>
      </c>
      <c r="H162" s="70" t="s">
        <v>283</v>
      </c>
      <c r="I162" s="70">
        <v>1.0089261501827627E-2</v>
      </c>
      <c r="J162" s="72">
        <v>0.17916991920009556</v>
      </c>
      <c r="K162" s="70">
        <v>7.1587411451445957E-3</v>
      </c>
      <c r="L162" s="106">
        <v>9.8406399491965911E-3</v>
      </c>
      <c r="M162" s="106">
        <v>0.92377514063232447</v>
      </c>
      <c r="N162" s="106">
        <v>5.9962927192341205E-3</v>
      </c>
      <c r="O162" s="70">
        <v>0.78231238583081364</v>
      </c>
      <c r="P162" s="72">
        <v>0.2193297920784707</v>
      </c>
      <c r="Q162" s="71">
        <v>8.5436906908370885E-3</v>
      </c>
      <c r="R162" s="130">
        <v>0.15288907089726714</v>
      </c>
      <c r="S162" s="168">
        <v>6.1964235034827746E-5</v>
      </c>
      <c r="T162" s="56">
        <v>0.15288907089726628</v>
      </c>
      <c r="U162" s="70">
        <v>5.9869882313847753E-2</v>
      </c>
      <c r="V162" s="72">
        <v>0.66034775899675346</v>
      </c>
      <c r="W162" s="70">
        <v>0.6654270957342705</v>
      </c>
      <c r="X162" s="72">
        <v>0.7832023229988555</v>
      </c>
      <c r="Y162" s="71">
        <v>3.976153120119761E-2</v>
      </c>
      <c r="Z162" s="72">
        <v>0.66098890457120019</v>
      </c>
    </row>
    <row r="163" spans="1:28" s="56" customFormat="1" x14ac:dyDescent="0.2">
      <c r="A163" s="160">
        <v>10368</v>
      </c>
      <c r="B163" s="160" t="s">
        <v>88</v>
      </c>
      <c r="C163" s="160" t="s">
        <v>80</v>
      </c>
      <c r="D163" s="165">
        <v>43948</v>
      </c>
      <c r="E163" s="163"/>
      <c r="F163" s="179">
        <v>1.22055</v>
      </c>
      <c r="G163" s="179">
        <v>10.325699999999999</v>
      </c>
      <c r="H163" s="70" t="s">
        <v>284</v>
      </c>
      <c r="I163" s="70">
        <v>9.986959527065185E-3</v>
      </c>
      <c r="J163" s="72">
        <v>0.64341884385599957</v>
      </c>
      <c r="K163" s="70">
        <v>7.1586981044724175E-3</v>
      </c>
      <c r="L163" s="106">
        <v>9.7905167508500895E-3</v>
      </c>
      <c r="M163" s="106">
        <v>3.0130268234149691</v>
      </c>
      <c r="N163" s="106">
        <v>9.3957571757971245E-3</v>
      </c>
      <c r="O163" s="70">
        <v>2.285596801845506</v>
      </c>
      <c r="P163" s="72">
        <v>0.73475945202781534</v>
      </c>
      <c r="Q163" s="71">
        <v>7.5846405865429099E-3</v>
      </c>
      <c r="R163" s="130">
        <v>0.19387738833995721</v>
      </c>
      <c r="S163" s="168">
        <v>5.5008598621586091E-5</v>
      </c>
      <c r="T163" s="56">
        <v>0.19387738833995691</v>
      </c>
      <c r="U163" s="70">
        <v>1.4604759192429011</v>
      </c>
      <c r="V163" s="72">
        <v>0.55623909310362629</v>
      </c>
      <c r="W163" s="70">
        <v>0.19247830795001253</v>
      </c>
      <c r="X163" s="72">
        <v>0.54232312978573449</v>
      </c>
      <c r="Y163" s="71">
        <v>0.28131605909910656</v>
      </c>
      <c r="Z163" s="72">
        <v>0.30521978592357146</v>
      </c>
    </row>
    <row r="164" spans="1:28" s="56" customFormat="1" ht="13.5" customHeight="1" x14ac:dyDescent="0.2">
      <c r="A164" s="56">
        <v>10579</v>
      </c>
      <c r="B164" s="56" t="s">
        <v>261</v>
      </c>
      <c r="C164" s="56" t="s">
        <v>108</v>
      </c>
      <c r="D164" s="134">
        <v>43948</v>
      </c>
      <c r="E164" s="107"/>
      <c r="F164" s="56">
        <v>1.908E-2</v>
      </c>
      <c r="G164" s="56">
        <v>9.7500000000000142E-2</v>
      </c>
      <c r="H164" s="56" t="s">
        <v>285</v>
      </c>
      <c r="I164" s="70">
        <v>1.0030958534018917E-2</v>
      </c>
      <c r="J164" s="72">
        <v>0.32163201159436661</v>
      </c>
      <c r="K164" s="73">
        <v>7.161271793955125E-3</v>
      </c>
      <c r="L164" s="106">
        <v>1.0039360048038057E-2</v>
      </c>
      <c r="M164" s="106">
        <v>0.92488065017875787</v>
      </c>
      <c r="N164" s="106">
        <v>7.7014291918930606E-3</v>
      </c>
      <c r="O164" s="70">
        <v>0.78962842281558376</v>
      </c>
      <c r="P164" s="72">
        <v>0.34185380235176299</v>
      </c>
      <c r="Q164" s="71">
        <v>8.5587214203028013E-3</v>
      </c>
      <c r="R164" s="130">
        <v>0.1602332412872631</v>
      </c>
      <c r="S164" s="168">
        <v>6.2073247367677923E-5</v>
      </c>
      <c r="T164" s="72">
        <v>0.16023324128726324</v>
      </c>
      <c r="U164" s="70">
        <v>0.1016721503203394</v>
      </c>
      <c r="V164" s="72">
        <v>0.61929646545831563</v>
      </c>
      <c r="W164" s="70">
        <v>0.23028143151740416</v>
      </c>
      <c r="X164" s="72">
        <v>0.48228334548201257</v>
      </c>
      <c r="Y164" s="71">
        <v>2.3442574981763588E-2</v>
      </c>
      <c r="Z164" s="72">
        <v>0.42934933741823939</v>
      </c>
      <c r="AA164" s="72"/>
      <c r="AB164" s="73"/>
    </row>
    <row r="165" spans="1:28" s="56" customFormat="1" x14ac:dyDescent="0.2">
      <c r="A165" s="160">
        <v>10368</v>
      </c>
      <c r="B165" s="160" t="s">
        <v>88</v>
      </c>
      <c r="C165" s="160" t="s">
        <v>80</v>
      </c>
      <c r="D165" s="165">
        <v>43948</v>
      </c>
      <c r="E165" s="163"/>
      <c r="F165" s="179">
        <v>1.22055</v>
      </c>
      <c r="G165" s="179">
        <v>10.325699999999999</v>
      </c>
      <c r="H165" s="70" t="s">
        <v>286</v>
      </c>
      <c r="I165" s="70">
        <v>9.9036992847464245E-3</v>
      </c>
      <c r="J165" s="72">
        <v>0.55929771777183968</v>
      </c>
      <c r="K165" s="70">
        <v>7.1585029923558908E-3</v>
      </c>
      <c r="L165" s="106">
        <v>1.2781682844082069E-2</v>
      </c>
      <c r="M165" s="106">
        <v>3.0130790533908991</v>
      </c>
      <c r="N165" s="106">
        <v>1.1930620303515415E-2</v>
      </c>
      <c r="O165" s="70">
        <v>2.3024108331053279</v>
      </c>
      <c r="P165" s="72">
        <v>0.62811696780028248</v>
      </c>
      <c r="Q165" s="71">
        <v>7.570116276460882E-3</v>
      </c>
      <c r="R165" s="130">
        <v>0.15926781880806093</v>
      </c>
      <c r="S165" s="168">
        <v>5.4903259161602273E-5</v>
      </c>
      <c r="T165" s="56">
        <v>0.15926781880806212</v>
      </c>
      <c r="U165" s="70">
        <v>1.4563739783644571</v>
      </c>
      <c r="V165" s="72">
        <v>0.76401424142407948</v>
      </c>
      <c r="W165" s="70">
        <v>0.19253838517691768</v>
      </c>
      <c r="X165" s="72">
        <v>0.84204996571402901</v>
      </c>
      <c r="Y165" s="71">
        <v>0.28124873463060435</v>
      </c>
      <c r="Z165" s="72">
        <v>0.30296202120135213</v>
      </c>
    </row>
    <row r="166" spans="1:28" s="56" customFormat="1" x14ac:dyDescent="0.2">
      <c r="A166" s="58"/>
      <c r="D166" s="134"/>
      <c r="E166" s="107"/>
      <c r="G166" s="70"/>
      <c r="H166" s="70"/>
      <c r="I166" s="70"/>
      <c r="J166" s="72"/>
      <c r="K166" s="70"/>
      <c r="L166" s="106"/>
      <c r="M166" s="106"/>
      <c r="N166" s="106"/>
      <c r="O166" s="70"/>
      <c r="P166" s="72"/>
      <c r="Q166" s="71"/>
      <c r="R166" s="130"/>
      <c r="S166" s="168"/>
      <c r="U166" s="70"/>
      <c r="V166" s="72"/>
      <c r="W166" s="70"/>
      <c r="X166" s="72"/>
      <c r="Y166" s="71"/>
      <c r="Z166" s="72"/>
    </row>
    <row r="167" spans="1:28" s="56" customFormat="1" x14ac:dyDescent="0.2">
      <c r="A167" s="160">
        <v>10368</v>
      </c>
      <c r="B167" s="160" t="s">
        <v>88</v>
      </c>
      <c r="C167" s="160" t="s">
        <v>80</v>
      </c>
      <c r="D167" s="165">
        <v>43949</v>
      </c>
      <c r="E167" s="163"/>
      <c r="F167" s="179">
        <v>1.22055</v>
      </c>
      <c r="G167" s="179">
        <v>10.325699999999999</v>
      </c>
      <c r="H167" t="s">
        <v>270</v>
      </c>
      <c r="I167">
        <v>9.932851827370642E-3</v>
      </c>
      <c r="J167">
        <v>0.87147479217264823</v>
      </c>
      <c r="K167">
        <v>7.1627125029671323E-3</v>
      </c>
      <c r="L167">
        <v>7.6530710920441926E-3</v>
      </c>
      <c r="M167">
        <v>3.0131002545012917</v>
      </c>
      <c r="N167">
        <v>1.1413621395292105E-2</v>
      </c>
      <c r="O167">
        <v>2.3002334209999704</v>
      </c>
      <c r="P167">
        <v>0.80902403244650856</v>
      </c>
      <c r="Q167">
        <v>7.5586625089838853E-3</v>
      </c>
      <c r="R167">
        <v>0.13735433871287644</v>
      </c>
      <c r="S167">
        <v>5.4820189213770479E-5</v>
      </c>
      <c r="T167">
        <v>0.13735433871287611</v>
      </c>
      <c r="U167">
        <v>1.4576815463599595</v>
      </c>
      <c r="V167">
        <v>0.38454166553056546</v>
      </c>
      <c r="W167">
        <v>0.19217180568151099</v>
      </c>
      <c r="X167">
        <v>0.55749657676737696</v>
      </c>
      <c r="Y167">
        <v>0.28014563198628845</v>
      </c>
      <c r="Z167">
        <v>0.36790276241166475</v>
      </c>
    </row>
    <row r="168" spans="1:28" s="56" customFormat="1" ht="13.5" customHeight="1" x14ac:dyDescent="0.2">
      <c r="A168" s="58">
        <v>10580</v>
      </c>
      <c r="B168" s="56" t="s">
        <v>262</v>
      </c>
      <c r="C168" s="56" t="s">
        <v>108</v>
      </c>
      <c r="D168" s="134">
        <v>43949</v>
      </c>
      <c r="E168" s="107"/>
      <c r="F168" s="56">
        <v>2.29E-2</v>
      </c>
      <c r="G168" s="70">
        <v>9.8629999999999995E-2</v>
      </c>
      <c r="H168" t="s">
        <v>287</v>
      </c>
      <c r="I168">
        <v>1.0077834479756688E-2</v>
      </c>
      <c r="J168">
        <v>0.3430669430685474</v>
      </c>
      <c r="K168">
        <v>7.1683504237989096E-3</v>
      </c>
      <c r="L168">
        <v>6.5728448268348224E-3</v>
      </c>
      <c r="M168">
        <v>2.5938749854792862</v>
      </c>
      <c r="N168">
        <v>6.6446187618115918E-3</v>
      </c>
      <c r="O168">
        <v>2.1960184636833757</v>
      </c>
      <c r="P168">
        <v>0.36029016889212157</v>
      </c>
      <c r="Q168">
        <v>8.5294211444038037E-3</v>
      </c>
      <c r="R168">
        <v>8.3600793353114267E-2</v>
      </c>
      <c r="S168">
        <v>6.1860743281552972E-5</v>
      </c>
      <c r="T168">
        <v>8.3600793353114697E-2</v>
      </c>
      <c r="U168">
        <v>0.3155203901082505</v>
      </c>
      <c r="V168">
        <v>0.26154771473043137</v>
      </c>
      <c r="W168">
        <v>5.0698381607472021E-3</v>
      </c>
      <c r="X168">
        <v>0.22579589834158809</v>
      </c>
      <c r="Y168">
        <v>1.60021170671677E-3</v>
      </c>
      <c r="Z168">
        <v>0.20071858654932795</v>
      </c>
      <c r="AA168" s="72"/>
      <c r="AB168" s="73"/>
    </row>
    <row r="169" spans="1:28" s="56" customFormat="1" x14ac:dyDescent="0.2">
      <c r="A169" s="160">
        <v>10368</v>
      </c>
      <c r="B169" s="160" t="s">
        <v>88</v>
      </c>
      <c r="C169" s="160" t="s">
        <v>80</v>
      </c>
      <c r="D169" s="165">
        <v>43949</v>
      </c>
      <c r="E169" s="163"/>
      <c r="F169" s="179">
        <v>1.22055</v>
      </c>
      <c r="G169" s="179">
        <v>10.325699999999999</v>
      </c>
      <c r="H169" t="s">
        <v>272</v>
      </c>
      <c r="I169">
        <v>1.0005249129320853E-2</v>
      </c>
      <c r="J169">
        <v>0.71633284685652632</v>
      </c>
      <c r="K169">
        <v>7.1680498381151252E-3</v>
      </c>
      <c r="L169">
        <v>6.2005226827092155E-3</v>
      </c>
      <c r="M169">
        <v>3.0130033510137721</v>
      </c>
      <c r="N169">
        <v>1.353983913783826E-2</v>
      </c>
      <c r="O169">
        <v>2.2841530025606094</v>
      </c>
      <c r="P169">
        <v>0.70894549393026574</v>
      </c>
      <c r="Q169">
        <v>7.5752351919615374E-3</v>
      </c>
      <c r="R169">
        <v>0.1636883894571792</v>
      </c>
      <c r="S169">
        <v>5.4940384766295098E-5</v>
      </c>
      <c r="T169">
        <v>0.16368838945717945</v>
      </c>
      <c r="U169">
        <v>1.4616724991467263</v>
      </c>
      <c r="V169">
        <v>0.3744031190094238</v>
      </c>
      <c r="W169">
        <v>0.19073593918953535</v>
      </c>
      <c r="X169">
        <v>0.47091715660297645</v>
      </c>
      <c r="Y169">
        <v>0.27898008765718035</v>
      </c>
      <c r="Z169">
        <v>0.4050803155861078</v>
      </c>
    </row>
    <row r="170" spans="1:28" s="56" customFormat="1" x14ac:dyDescent="0.2">
      <c r="A170" s="56">
        <v>10581</v>
      </c>
      <c r="B170" s="56" t="s">
        <v>263</v>
      </c>
      <c r="C170" s="56" t="s">
        <v>108</v>
      </c>
      <c r="D170" s="134">
        <v>43949</v>
      </c>
      <c r="E170" s="107"/>
      <c r="F170" s="56">
        <v>2.699E-2</v>
      </c>
      <c r="G170" s="56">
        <v>0.10022999999999982</v>
      </c>
      <c r="H170" t="s">
        <v>288</v>
      </c>
      <c r="I170">
        <v>9.999740977613825E-3</v>
      </c>
      <c r="J170">
        <v>0.52562808548783513</v>
      </c>
      <c r="K170">
        <v>7.1733921241849963E-3</v>
      </c>
      <c r="L170">
        <v>5.1428324327353562E-3</v>
      </c>
      <c r="M170">
        <v>3.0200312891848795</v>
      </c>
      <c r="N170">
        <v>7.4898338285689266E-3</v>
      </c>
      <c r="O170">
        <v>2.5721601307143689</v>
      </c>
      <c r="P170">
        <v>0.51715287260256593</v>
      </c>
      <c r="Q170">
        <v>8.5181717260056113E-3</v>
      </c>
      <c r="R170">
        <v>6.7678057783038231E-2</v>
      </c>
      <c r="S170">
        <v>6.177915540216281E-5</v>
      </c>
      <c r="T170">
        <v>6.7678057783037163E-2</v>
      </c>
      <c r="U170">
        <v>0.33025836774130518</v>
      </c>
      <c r="V170">
        <v>0.26628193158112617</v>
      </c>
      <c r="W170">
        <v>8.6706198288809769E-3</v>
      </c>
      <c r="X170">
        <v>0.21770453592067279</v>
      </c>
      <c r="Y170">
        <v>2.867190590066905E-3</v>
      </c>
      <c r="Z170">
        <v>0.19743823857166104</v>
      </c>
    </row>
    <row r="171" spans="1:28" s="56" customFormat="1" x14ac:dyDescent="0.2">
      <c r="A171" s="160">
        <v>10368</v>
      </c>
      <c r="B171" s="160" t="s">
        <v>88</v>
      </c>
      <c r="C171" s="160" t="s">
        <v>80</v>
      </c>
      <c r="D171" s="165">
        <v>43949</v>
      </c>
      <c r="E171" s="163"/>
      <c r="F171" s="179">
        <v>1.22055</v>
      </c>
      <c r="G171" s="179">
        <v>10.325699999999999</v>
      </c>
      <c r="H171" t="s">
        <v>274</v>
      </c>
      <c r="I171">
        <v>9.935204889962938E-3</v>
      </c>
      <c r="J171">
        <v>0.92242074655584161</v>
      </c>
      <c r="K171">
        <v>7.1765001239496922E-3</v>
      </c>
      <c r="L171">
        <v>7.0565260062147965E-3</v>
      </c>
      <c r="M171">
        <v>3.0139967855880849</v>
      </c>
      <c r="N171">
        <v>1.3924831201453367E-2</v>
      </c>
      <c r="O171">
        <v>2.2941177168947684</v>
      </c>
      <c r="P171">
        <v>0.95294330897113255</v>
      </c>
      <c r="Q171">
        <v>7.5695085057708982E-3</v>
      </c>
      <c r="R171">
        <v>0.13580764715967192</v>
      </c>
      <c r="S171">
        <v>5.4898851225120917E-5</v>
      </c>
      <c r="T171">
        <v>0.13580764715967183</v>
      </c>
      <c r="U171">
        <v>1.4515429846656578</v>
      </c>
      <c r="V171">
        <v>0.29325553016688455</v>
      </c>
      <c r="W171">
        <v>0.19034432234810569</v>
      </c>
      <c r="X171">
        <v>0.44577425194475023</v>
      </c>
      <c r="Y171">
        <v>0.27592995762490474</v>
      </c>
      <c r="Z171">
        <v>0.39212924291772888</v>
      </c>
    </row>
    <row r="172" spans="1:28" s="56" customFormat="1" ht="13.5" customHeight="1" x14ac:dyDescent="0.2">
      <c r="A172" s="58">
        <v>10582</v>
      </c>
      <c r="B172" s="56" t="s">
        <v>264</v>
      </c>
      <c r="C172" s="56" t="s">
        <v>108</v>
      </c>
      <c r="D172" s="134">
        <v>43949</v>
      </c>
      <c r="E172" s="107"/>
      <c r="F172" s="56">
        <v>2.1850000000000001E-2</v>
      </c>
      <c r="G172" s="70">
        <v>9.9420000000000286E-2</v>
      </c>
      <c r="H172" t="s">
        <v>289</v>
      </c>
      <c r="I172">
        <v>1.0014521674867634E-2</v>
      </c>
      <c r="J172">
        <v>0.41056838050455796</v>
      </c>
      <c r="K172">
        <v>7.1738773457154202E-3</v>
      </c>
      <c r="L172">
        <v>5.3907340997625085E-3</v>
      </c>
      <c r="M172">
        <v>2.9485679087519077</v>
      </c>
      <c r="N172">
        <v>6.0569317876306801E-3</v>
      </c>
      <c r="O172">
        <v>2.5107307191702524</v>
      </c>
      <c r="P172">
        <v>0.39587599185473632</v>
      </c>
      <c r="Q172">
        <v>8.527824713802739E-3</v>
      </c>
      <c r="R172">
        <v>8.5150414653441309E-2</v>
      </c>
      <c r="S172">
        <v>6.184916495965898E-5</v>
      </c>
      <c r="T172">
        <v>8.5150414653441975E-2</v>
      </c>
      <c r="U172">
        <v>0.24177985256623882</v>
      </c>
      <c r="V172">
        <v>0.38760454947166945</v>
      </c>
      <c r="W172">
        <v>1.9125621914938374E-2</v>
      </c>
      <c r="X172">
        <v>0.22058997914988798</v>
      </c>
      <c r="Y172">
        <v>4.6259071956482531E-3</v>
      </c>
      <c r="Z172">
        <v>0.29737218371739471</v>
      </c>
      <c r="AA172" s="72"/>
      <c r="AB172" s="73"/>
    </row>
    <row r="173" spans="1:28" s="56" customFormat="1" x14ac:dyDescent="0.2">
      <c r="A173" s="160">
        <v>10368</v>
      </c>
      <c r="B173" s="160" t="s">
        <v>88</v>
      </c>
      <c r="C173" s="160" t="s">
        <v>80</v>
      </c>
      <c r="D173" s="165">
        <v>43949</v>
      </c>
      <c r="E173" s="163"/>
      <c r="F173" s="179">
        <v>1.22055</v>
      </c>
      <c r="G173" s="179">
        <v>10.325699999999999</v>
      </c>
      <c r="H173" t="s">
        <v>276</v>
      </c>
      <c r="I173">
        <v>1.0018965142854495E-2</v>
      </c>
      <c r="J173">
        <v>0.71425515264342077</v>
      </c>
      <c r="K173">
        <v>7.175321528824892E-3</v>
      </c>
      <c r="L173">
        <v>7.5739768926284057E-3</v>
      </c>
      <c r="M173">
        <v>3.0128975130233875</v>
      </c>
      <c r="N173">
        <v>1.206979879291663E-2</v>
      </c>
      <c r="O173">
        <v>2.2759656962921753</v>
      </c>
      <c r="P173">
        <v>0.69283880890164828</v>
      </c>
      <c r="Q173">
        <v>7.5627403295445263E-3</v>
      </c>
      <c r="R173">
        <v>0.13370558161398385</v>
      </c>
      <c r="S173">
        <v>5.4849764141139995E-5</v>
      </c>
      <c r="T173">
        <v>0.13370558161398402</v>
      </c>
      <c r="U173">
        <v>1.4556660376361477</v>
      </c>
      <c r="V173">
        <v>0.38410583093591583</v>
      </c>
      <c r="W173">
        <v>0.18809710208481656</v>
      </c>
      <c r="X173">
        <v>0.45336692691113234</v>
      </c>
      <c r="Y173">
        <v>0.27408419577642634</v>
      </c>
      <c r="Z173">
        <v>0.37480491475193267</v>
      </c>
    </row>
    <row r="174" spans="1:28" s="56" customFormat="1" x14ac:dyDescent="0.2">
      <c r="A174" s="56">
        <v>10587</v>
      </c>
      <c r="B174" s="56" t="s">
        <v>269</v>
      </c>
      <c r="C174" s="56" t="s">
        <v>108</v>
      </c>
      <c r="D174" s="134">
        <v>43949</v>
      </c>
      <c r="E174" s="107"/>
      <c r="F174" s="56">
        <v>2.7900000000000001E-2</v>
      </c>
      <c r="G174" s="56">
        <v>9.8580000000000112E-2</v>
      </c>
      <c r="H174" t="s">
        <v>290</v>
      </c>
      <c r="I174">
        <v>9.9759697529537457E-3</v>
      </c>
      <c r="J174">
        <v>0.34193352604448501</v>
      </c>
      <c r="K174">
        <v>7.1767772110776853E-3</v>
      </c>
      <c r="L174">
        <v>5.8301359677945183E-3</v>
      </c>
      <c r="M174">
        <v>1.9120027878888854</v>
      </c>
      <c r="N174">
        <v>6.4284703367594861E-3</v>
      </c>
      <c r="O174">
        <v>1.6337965857607519</v>
      </c>
      <c r="P174">
        <v>0.34846749943646321</v>
      </c>
      <c r="Q174">
        <v>8.5145002779661479E-3</v>
      </c>
      <c r="R174">
        <v>9.6579625491414467E-2</v>
      </c>
      <c r="S174">
        <v>6.1752527744693975E-5</v>
      </c>
      <c r="T174">
        <v>9.6579625491414009E-2</v>
      </c>
      <c r="U174">
        <v>0.19949116492334334</v>
      </c>
      <c r="V174">
        <v>0.35712266949355109</v>
      </c>
      <c r="W174">
        <v>4.076708565658925E-2</v>
      </c>
      <c r="X174">
        <v>0.25028044434446783</v>
      </c>
      <c r="Y174">
        <v>8.1319737408512907E-3</v>
      </c>
      <c r="Z174">
        <v>0.29346072505830573</v>
      </c>
    </row>
    <row r="175" spans="1:28" s="56" customFormat="1" x14ac:dyDescent="0.2">
      <c r="A175" s="160">
        <v>10368</v>
      </c>
      <c r="B175" s="160" t="s">
        <v>88</v>
      </c>
      <c r="C175" s="160" t="s">
        <v>80</v>
      </c>
      <c r="D175" s="165">
        <v>43949</v>
      </c>
      <c r="E175" s="163"/>
      <c r="F175" s="179">
        <v>1.22055</v>
      </c>
      <c r="G175" s="179">
        <v>10.325699999999999</v>
      </c>
      <c r="H175" t="s">
        <v>278</v>
      </c>
      <c r="I175">
        <v>9.8662264549640895E-3</v>
      </c>
      <c r="J175">
        <v>0.9849823651133538</v>
      </c>
      <c r="K175">
        <v>7.1787320036853378E-3</v>
      </c>
      <c r="L175">
        <v>7.7633879132595436E-3</v>
      </c>
      <c r="M175">
        <v>3.0129494558524623</v>
      </c>
      <c r="N175">
        <v>1.5031115234119086E-2</v>
      </c>
      <c r="O175">
        <v>2.3073491708308933</v>
      </c>
      <c r="P175">
        <v>1.0662810390851638</v>
      </c>
      <c r="Q175">
        <v>7.5658717742049155E-3</v>
      </c>
      <c r="R175">
        <v>0.15977669708979028</v>
      </c>
      <c r="S175">
        <v>5.4872475353420111E-5</v>
      </c>
      <c r="T175">
        <v>0.15977669708978873</v>
      </c>
      <c r="U175">
        <v>1.4566826754303173</v>
      </c>
      <c r="V175">
        <v>0.28920516495393012</v>
      </c>
      <c r="W175">
        <v>0.18900341231609472</v>
      </c>
      <c r="X175">
        <v>0.4218479418250029</v>
      </c>
      <c r="Y175">
        <v>0.27555068432215091</v>
      </c>
      <c r="Z175">
        <v>0.38444515679978813</v>
      </c>
    </row>
    <row r="176" spans="1:28" s="56" customFormat="1" ht="13.5" customHeight="1" x14ac:dyDescent="0.2">
      <c r="A176" s="56">
        <v>10583</v>
      </c>
      <c r="B176" s="56" t="s">
        <v>265</v>
      </c>
      <c r="C176" s="56" t="s">
        <v>108</v>
      </c>
      <c r="D176" s="134">
        <v>43949</v>
      </c>
      <c r="E176" s="107"/>
      <c r="F176" s="56">
        <v>3.9309999999999998E-2</v>
      </c>
      <c r="G176" s="56">
        <v>0.2004400000000004</v>
      </c>
      <c r="H176" t="s">
        <v>291</v>
      </c>
      <c r="I176">
        <v>9.9742012604266753E-3</v>
      </c>
      <c r="J176">
        <v>0.28606050436751573</v>
      </c>
      <c r="K176">
        <v>7.1781426888434018E-3</v>
      </c>
      <c r="L176">
        <v>7.8483170694641554E-3</v>
      </c>
      <c r="M176">
        <v>1.966840828567592</v>
      </c>
      <c r="N176">
        <v>8.7363911887794795E-3</v>
      </c>
      <c r="O176">
        <v>1.6838351599631995</v>
      </c>
      <c r="P176">
        <v>0.28393376293574385</v>
      </c>
      <c r="Q176">
        <v>8.5359470865475177E-3</v>
      </c>
      <c r="R176">
        <v>0.11802922647815373</v>
      </c>
      <c r="S176">
        <v>6.1908073531142917E-5</v>
      </c>
      <c r="T176">
        <v>0.11802922647815425</v>
      </c>
      <c r="U176">
        <v>0.1880703626296816</v>
      </c>
      <c r="V176">
        <v>0.31171801629812335</v>
      </c>
      <c r="W176">
        <v>8.711781684132695E-3</v>
      </c>
      <c r="X176">
        <v>0.17365027290070106</v>
      </c>
      <c r="Y176">
        <v>1.6390118429834776E-3</v>
      </c>
      <c r="Z176">
        <v>0.22331174262508061</v>
      </c>
      <c r="AA176" s="72"/>
      <c r="AB176" s="73"/>
    </row>
    <row r="177" spans="1:28" s="56" customFormat="1" x14ac:dyDescent="0.2">
      <c r="A177" s="160">
        <v>10368</v>
      </c>
      <c r="B177" s="160" t="s">
        <v>88</v>
      </c>
      <c r="C177" s="160" t="s">
        <v>80</v>
      </c>
      <c r="D177" s="165">
        <v>43949</v>
      </c>
      <c r="E177" s="163"/>
      <c r="F177" s="179">
        <v>1.22055</v>
      </c>
      <c r="G177" s="179">
        <v>10.325699999999999</v>
      </c>
      <c r="H177" t="s">
        <v>280</v>
      </c>
      <c r="I177">
        <v>1.0025571214858654E-2</v>
      </c>
      <c r="J177">
        <v>1.0061489211252408</v>
      </c>
      <c r="K177">
        <v>7.1787003285724571E-3</v>
      </c>
      <c r="L177">
        <v>7.5389247643875478E-3</v>
      </c>
      <c r="M177">
        <v>3.012966901937896</v>
      </c>
      <c r="N177">
        <v>1.1476984711176525E-2</v>
      </c>
      <c r="O177">
        <v>2.2774114472538485</v>
      </c>
      <c r="P177">
        <v>1.0138408563346497</v>
      </c>
      <c r="Q177">
        <v>7.5718058606856539E-3</v>
      </c>
      <c r="R177">
        <v>0.14574603296981839</v>
      </c>
      <c r="S177">
        <v>5.4915513092345228E-5</v>
      </c>
      <c r="T177">
        <v>0.14574603296981828</v>
      </c>
      <c r="U177">
        <v>1.4537081171651798</v>
      </c>
      <c r="V177">
        <v>0.29078866287446792</v>
      </c>
      <c r="W177">
        <v>0.18892188204365465</v>
      </c>
      <c r="X177">
        <v>0.54372025084436848</v>
      </c>
      <c r="Y177">
        <v>0.27490130100009103</v>
      </c>
      <c r="Z177">
        <v>0.48869743193975218</v>
      </c>
    </row>
    <row r="178" spans="1:28" s="56" customFormat="1" x14ac:dyDescent="0.2">
      <c r="A178" s="56">
        <v>10584</v>
      </c>
      <c r="B178" s="56" t="s">
        <v>266</v>
      </c>
      <c r="C178" s="56" t="s">
        <v>108</v>
      </c>
      <c r="D178" s="134">
        <v>43949</v>
      </c>
      <c r="E178" s="107"/>
      <c r="F178" s="56">
        <v>4.793E-2</v>
      </c>
      <c r="G178" s="56">
        <v>0.20167000000000002</v>
      </c>
      <c r="H178" t="s">
        <v>292</v>
      </c>
      <c r="I178">
        <v>1.0027760083997332E-2</v>
      </c>
      <c r="J178">
        <v>0.21790688212595144</v>
      </c>
      <c r="K178">
        <v>7.1771786871973079E-3</v>
      </c>
      <c r="L178">
        <v>6.6818574806885786E-3</v>
      </c>
      <c r="M178">
        <v>2.0617899179116161</v>
      </c>
      <c r="N178">
        <v>6.3562464579287247E-3</v>
      </c>
      <c r="O178">
        <v>1.7533694245362912</v>
      </c>
      <c r="P178">
        <v>0.22474366579474275</v>
      </c>
      <c r="Q178">
        <v>8.5286020925859143E-3</v>
      </c>
      <c r="R178">
        <v>6.6390792184409048E-2</v>
      </c>
      <c r="S178">
        <v>6.1854803001036495E-5</v>
      </c>
      <c r="T178">
        <v>6.6390792184408964E-2</v>
      </c>
      <c r="U178">
        <v>0.17363873717149422</v>
      </c>
      <c r="V178">
        <v>0.305453407694317</v>
      </c>
      <c r="W178">
        <v>2.4525918746118952E-2</v>
      </c>
      <c r="X178">
        <v>0.24917069947507617</v>
      </c>
      <c r="Y178">
        <v>4.2602804714135635E-3</v>
      </c>
      <c r="Z178">
        <v>0.19688121288440547</v>
      </c>
    </row>
    <row r="179" spans="1:28" s="56" customFormat="1" ht="13.5" customHeight="1" x14ac:dyDescent="0.2">
      <c r="A179" s="160">
        <v>10368</v>
      </c>
      <c r="B179" s="160" t="s">
        <v>88</v>
      </c>
      <c r="C179" s="160" t="s">
        <v>80</v>
      </c>
      <c r="D179" s="165">
        <v>43949</v>
      </c>
      <c r="E179" s="163"/>
      <c r="F179" s="179">
        <v>1.22055</v>
      </c>
      <c r="G179" s="179">
        <v>10.325699999999999</v>
      </c>
      <c r="H179" t="s">
        <v>282</v>
      </c>
      <c r="I179">
        <v>1.0013767683905508E-2</v>
      </c>
      <c r="J179">
        <v>0.89911283259968555</v>
      </c>
      <c r="K179">
        <v>7.1792857484184796E-3</v>
      </c>
      <c r="L179">
        <v>7.8485040001728245E-3</v>
      </c>
      <c r="M179">
        <v>3.0123708589145552</v>
      </c>
      <c r="N179">
        <v>1.1694540845374791E-2</v>
      </c>
      <c r="O179">
        <v>2.2766745881238233</v>
      </c>
      <c r="P179">
        <v>0.93809385059572414</v>
      </c>
      <c r="Q179">
        <v>7.5738728774953955E-3</v>
      </c>
      <c r="R179">
        <v>0.15369964310939643</v>
      </c>
      <c r="S179">
        <v>5.4930504402313528E-5</v>
      </c>
      <c r="T179">
        <v>0.15369964310939518</v>
      </c>
      <c r="U179">
        <v>1.4601949967259018</v>
      </c>
      <c r="V179">
        <v>0.48045089828617049</v>
      </c>
      <c r="W179">
        <v>0.18774884570741457</v>
      </c>
      <c r="X179">
        <v>0.5927523094366689</v>
      </c>
      <c r="Y179">
        <v>0.27499575388218184</v>
      </c>
      <c r="Z179">
        <v>0.40206219038648749</v>
      </c>
      <c r="AA179" s="72"/>
      <c r="AB179" s="73"/>
    </row>
    <row r="180" spans="1:28" s="56" customFormat="1" ht="13.5" customHeight="1" x14ac:dyDescent="0.2">
      <c r="A180" s="58">
        <v>10585</v>
      </c>
      <c r="B180" s="56" t="s">
        <v>267</v>
      </c>
      <c r="C180" s="56" t="s">
        <v>108</v>
      </c>
      <c r="D180" s="134">
        <v>43949</v>
      </c>
      <c r="E180" s="107"/>
      <c r="F180" s="56">
        <v>4.9250000000000002E-2</v>
      </c>
      <c r="G180" s="70">
        <v>0.202770000000001</v>
      </c>
      <c r="H180" t="s">
        <v>293</v>
      </c>
      <c r="I180">
        <v>1.0037726783728931E-2</v>
      </c>
      <c r="J180">
        <v>0.22407742265024738</v>
      </c>
      <c r="K180">
        <v>7.1756351925031728E-3</v>
      </c>
      <c r="L180">
        <v>5.6708056825808635E-3</v>
      </c>
      <c r="M180">
        <v>1.8149154225422452</v>
      </c>
      <c r="N180">
        <v>5.7940391050971384E-3</v>
      </c>
      <c r="O180">
        <v>1.5401931965234847</v>
      </c>
      <c r="P180">
        <v>0.24168777249787499</v>
      </c>
      <c r="Q180">
        <v>8.5263878040638136E-3</v>
      </c>
      <c r="R180">
        <v>9.1376715393367572E-2</v>
      </c>
      <c r="S180">
        <v>6.1838743583697654E-5</v>
      </c>
      <c r="T180">
        <v>9.1376715393366975E-2</v>
      </c>
      <c r="U180">
        <v>0.17452541803496366</v>
      </c>
      <c r="V180">
        <v>0.30336869418452228</v>
      </c>
      <c r="W180">
        <v>3.4523049908472367E-2</v>
      </c>
      <c r="X180">
        <v>0.15397797323805665</v>
      </c>
      <c r="Y180">
        <v>6.0323971876798475E-3</v>
      </c>
      <c r="Z180">
        <v>0.21625965545405287</v>
      </c>
      <c r="AA180" s="72"/>
      <c r="AB180" s="73"/>
    </row>
    <row r="181" spans="1:28" s="56" customFormat="1" x14ac:dyDescent="0.2">
      <c r="A181" s="160">
        <v>10368</v>
      </c>
      <c r="B181" s="160" t="s">
        <v>88</v>
      </c>
      <c r="C181" s="160" t="s">
        <v>80</v>
      </c>
      <c r="D181" s="165">
        <v>43949</v>
      </c>
      <c r="E181" s="163"/>
      <c r="F181" s="179">
        <v>1.22055</v>
      </c>
      <c r="G181" s="179">
        <v>10.325699999999999</v>
      </c>
      <c r="H181" t="s">
        <v>284</v>
      </c>
      <c r="I181">
        <v>9.8407588535651506E-3</v>
      </c>
      <c r="J181">
        <v>0.78442172745033167</v>
      </c>
      <c r="K181">
        <v>7.1786925156947998E-3</v>
      </c>
      <c r="L181">
        <v>7.6177685210345077E-3</v>
      </c>
      <c r="M181">
        <v>3.0120154374685502</v>
      </c>
      <c r="N181">
        <v>1.2639058959464572E-2</v>
      </c>
      <c r="O181">
        <v>2.3157500560932403</v>
      </c>
      <c r="P181">
        <v>0.84589181648739109</v>
      </c>
      <c r="Q181">
        <v>7.5708370468747102E-3</v>
      </c>
      <c r="R181">
        <v>0.14179505104473453</v>
      </c>
      <c r="S181">
        <v>5.4908486643371512E-5</v>
      </c>
      <c r="T181">
        <v>0.141795051044734</v>
      </c>
      <c r="U181">
        <v>1.454332508435779</v>
      </c>
      <c r="V181">
        <v>0.28356777215850515</v>
      </c>
      <c r="W181">
        <v>0.1895797436947077</v>
      </c>
      <c r="X181">
        <v>0.38698674090964436</v>
      </c>
      <c r="Y181">
        <v>0.27515269446937896</v>
      </c>
      <c r="Z181">
        <v>0.45438584709816215</v>
      </c>
    </row>
    <row r="182" spans="1:28" s="56" customFormat="1" x14ac:dyDescent="0.2">
      <c r="A182" s="56">
        <v>10586</v>
      </c>
      <c r="B182" s="56" t="s">
        <v>268</v>
      </c>
      <c r="C182" s="56" t="s">
        <v>108</v>
      </c>
      <c r="D182" s="134">
        <v>43949</v>
      </c>
      <c r="E182" s="107"/>
      <c r="F182" s="56">
        <v>5.2249999999999998E-2</v>
      </c>
      <c r="G182" s="56">
        <v>0.20185999999999993</v>
      </c>
      <c r="H182" t="s">
        <v>294</v>
      </c>
      <c r="I182">
        <v>1.0069397323613718E-2</v>
      </c>
      <c r="J182">
        <v>0.15321598511690465</v>
      </c>
      <c r="K182">
        <v>7.1784540095867246E-3</v>
      </c>
      <c r="L182">
        <v>6.2306297698726367E-3</v>
      </c>
      <c r="M182">
        <v>1.755221067676378</v>
      </c>
      <c r="N182">
        <v>4.7878421848958283E-3</v>
      </c>
      <c r="O182">
        <v>1.4874531456050841</v>
      </c>
      <c r="P182">
        <v>0.1937132361090502</v>
      </c>
      <c r="Q182">
        <v>8.5313944721663818E-3</v>
      </c>
      <c r="R182">
        <v>9.1239685954706162E-2</v>
      </c>
      <c r="S182">
        <v>6.1875055099443562E-5</v>
      </c>
      <c r="T182">
        <v>9.1239685954705996E-2</v>
      </c>
      <c r="U182">
        <v>0.17887404672666044</v>
      </c>
      <c r="V182">
        <v>0.28605057058398775</v>
      </c>
      <c r="W182">
        <v>4.2223272540341333E-2</v>
      </c>
      <c r="X182">
        <v>0.24841511674431588</v>
      </c>
      <c r="Y182">
        <v>7.5484644257468956E-3</v>
      </c>
      <c r="Z182">
        <v>0.18421912734342569</v>
      </c>
    </row>
    <row r="183" spans="1:28" s="56" customFormat="1" x14ac:dyDescent="0.2">
      <c r="A183" s="160">
        <v>10368</v>
      </c>
      <c r="B183" s="160" t="s">
        <v>88</v>
      </c>
      <c r="C183" s="160" t="s">
        <v>80</v>
      </c>
      <c r="D183" s="165">
        <v>43949</v>
      </c>
      <c r="E183" s="163"/>
      <c r="F183" s="179">
        <v>1.22055</v>
      </c>
      <c r="G183" s="179">
        <v>10.325699999999999</v>
      </c>
      <c r="H183" t="s">
        <v>286</v>
      </c>
      <c r="I183">
        <v>1.000700229069826E-2</v>
      </c>
      <c r="J183">
        <v>0.72982020433063921</v>
      </c>
      <c r="K183">
        <v>7.1795679282199432E-3</v>
      </c>
      <c r="L183">
        <v>7.7655993271384931E-3</v>
      </c>
      <c r="M183">
        <v>3.0123099323258686</v>
      </c>
      <c r="N183">
        <v>1.1006023151710054E-2</v>
      </c>
      <c r="O183">
        <v>2.2867055390605571</v>
      </c>
      <c r="P183">
        <v>0.80759675662659458</v>
      </c>
      <c r="Q183">
        <v>7.5871415254986363E-3</v>
      </c>
      <c r="R183">
        <v>0.15417576225042889</v>
      </c>
      <c r="S183">
        <v>5.5026737008715028E-5</v>
      </c>
      <c r="T183">
        <v>0.15417576225042928</v>
      </c>
      <c r="U183">
        <v>1.4524407845462186</v>
      </c>
      <c r="V183">
        <v>0.31180178608445935</v>
      </c>
      <c r="W183">
        <v>0.19037784958626591</v>
      </c>
      <c r="X183">
        <v>0.3306987482890435</v>
      </c>
      <c r="Y183">
        <v>0.2760484136878068</v>
      </c>
      <c r="Z183">
        <v>0.45824986691284481</v>
      </c>
    </row>
    <row r="184" spans="1:28" s="56" customFormat="1" x14ac:dyDescent="0.2">
      <c r="D184" s="134"/>
      <c r="E184" s="107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8" s="56" customFormat="1" x14ac:dyDescent="0.2">
      <c r="A185" s="160">
        <v>10368</v>
      </c>
      <c r="B185" s="160" t="s">
        <v>88</v>
      </c>
      <c r="C185" s="160" t="s">
        <v>80</v>
      </c>
      <c r="D185" s="165">
        <v>43951</v>
      </c>
      <c r="E185" s="163"/>
      <c r="F185" s="179">
        <v>1.22055</v>
      </c>
      <c r="G185" s="179">
        <v>10.325699999999999</v>
      </c>
      <c r="H185" t="s">
        <v>184</v>
      </c>
      <c r="I185">
        <v>1.0018605837300557E-2</v>
      </c>
      <c r="J185">
        <v>0.562817968340657</v>
      </c>
      <c r="K185">
        <v>7.1777896360563529E-3</v>
      </c>
      <c r="L185">
        <v>1.5537005162068459E-2</v>
      </c>
      <c r="M185">
        <v>3.0129725472113589</v>
      </c>
      <c r="N185">
        <v>1.0145083264894512E-2</v>
      </c>
      <c r="O185">
        <v>2.2758996039617059</v>
      </c>
      <c r="P185">
        <v>0.55634815212029021</v>
      </c>
      <c r="Q185">
        <v>7.5670824457228485E-3</v>
      </c>
      <c r="R185">
        <v>0.23092265296740436</v>
      </c>
      <c r="S185">
        <v>5.4881255907070957E-5</v>
      </c>
      <c r="T185">
        <v>0.23092265296740389</v>
      </c>
      <c r="U185">
        <v>1.4497925366495277</v>
      </c>
      <c r="V185">
        <v>0.82875709013683818</v>
      </c>
      <c r="W185">
        <v>0.19168585607468261</v>
      </c>
      <c r="X185">
        <v>0.94011238858578172</v>
      </c>
      <c r="Y185">
        <v>0.27707110954597486</v>
      </c>
      <c r="Z185">
        <v>0.36355618289166158</v>
      </c>
    </row>
    <row r="186" spans="1:28" s="56" customFormat="1" x14ac:dyDescent="0.2">
      <c r="A186" s="56">
        <v>10571</v>
      </c>
      <c r="B186" s="56" t="s">
        <v>300</v>
      </c>
      <c r="C186" s="56" t="s">
        <v>145</v>
      </c>
      <c r="D186" s="134">
        <v>43951</v>
      </c>
      <c r="E186" s="107">
        <v>497</v>
      </c>
      <c r="F186" s="56">
        <v>6.1550000000000001E-2</v>
      </c>
      <c r="G186" s="56">
        <v>0.20294999999999952</v>
      </c>
      <c r="H186" t="s">
        <v>295</v>
      </c>
      <c r="I186">
        <v>1.0052148592671031E-2</v>
      </c>
      <c r="J186">
        <v>0.16217855857728533</v>
      </c>
      <c r="K186">
        <v>7.1768567887796385E-3</v>
      </c>
      <c r="L186">
        <v>8.7048219706546363E-3</v>
      </c>
      <c r="M186">
        <v>1.7060630685082907</v>
      </c>
      <c r="N186">
        <v>5.1394941253774234E-3</v>
      </c>
      <c r="O186">
        <v>1.4596681103392042</v>
      </c>
      <c r="P186">
        <v>0.18685034062408454</v>
      </c>
      <c r="Q186">
        <v>8.6031153264260404E-3</v>
      </c>
      <c r="R186">
        <v>0.11289138822724772</v>
      </c>
      <c r="S186">
        <v>6.2395219982637508E-5</v>
      </c>
      <c r="T186">
        <v>0.11289138822724841</v>
      </c>
      <c r="U186">
        <v>0.1330879968942571</v>
      </c>
      <c r="V186">
        <v>0.69736247811084773</v>
      </c>
      <c r="W186">
        <v>0.49992513374350295</v>
      </c>
      <c r="X186">
        <v>0.67490793144685046</v>
      </c>
      <c r="Y186">
        <v>6.6603789250970005E-2</v>
      </c>
      <c r="Z186">
        <v>0.38635912047844095</v>
      </c>
    </row>
    <row r="187" spans="1:28" s="56" customFormat="1" x14ac:dyDescent="0.2">
      <c r="A187" s="160">
        <v>10368</v>
      </c>
      <c r="B187" s="160" t="s">
        <v>88</v>
      </c>
      <c r="C187" s="160" t="s">
        <v>80</v>
      </c>
      <c r="D187" s="165">
        <v>43951</v>
      </c>
      <c r="E187" s="163"/>
      <c r="F187" s="179">
        <v>1.22055</v>
      </c>
      <c r="G187" s="179">
        <v>10.325699999999999</v>
      </c>
      <c r="H187" t="s">
        <v>186</v>
      </c>
      <c r="I187">
        <v>9.927372794641575E-3</v>
      </c>
      <c r="J187">
        <v>0.57045871183868435</v>
      </c>
      <c r="K187">
        <v>7.182335184314121E-3</v>
      </c>
      <c r="L187">
        <v>1.6881929315030447E-2</v>
      </c>
      <c r="M187">
        <v>3.0132628515938404</v>
      </c>
      <c r="N187">
        <v>1.2268797846624293E-2</v>
      </c>
      <c r="O187">
        <v>2.2892521165008097</v>
      </c>
      <c r="P187">
        <v>0.6603961954274119</v>
      </c>
      <c r="Q187">
        <v>7.5532087010336101E-3</v>
      </c>
      <c r="R187">
        <v>0.25052370327843315</v>
      </c>
      <c r="S187">
        <v>5.4780634757752031E-5</v>
      </c>
      <c r="T187">
        <v>0.25052370327843271</v>
      </c>
      <c r="U187">
        <v>1.4436979141779425</v>
      </c>
      <c r="V187">
        <v>1.5225088501648028</v>
      </c>
      <c r="W187">
        <v>0.19122341203416893</v>
      </c>
      <c r="X187">
        <v>1.449284433542446</v>
      </c>
      <c r="Y187">
        <v>0.27589263299324046</v>
      </c>
      <c r="Z187">
        <v>0.30064413772822629</v>
      </c>
    </row>
    <row r="188" spans="1:28" s="56" customFormat="1" x14ac:dyDescent="0.2">
      <c r="A188" s="56">
        <v>10589</v>
      </c>
      <c r="B188" s="56" t="s">
        <v>301</v>
      </c>
      <c r="C188" s="56" t="s">
        <v>145</v>
      </c>
      <c r="D188" s="134">
        <v>43951</v>
      </c>
      <c r="E188" s="107">
        <v>12</v>
      </c>
      <c r="F188" s="56">
        <v>4.8890000000000003E-2</v>
      </c>
      <c r="G188" s="70">
        <v>0.20021999999999984</v>
      </c>
      <c r="H188" t="s">
        <v>296</v>
      </c>
      <c r="I188">
        <v>1.0061942391294834E-2</v>
      </c>
      <c r="J188">
        <v>0.15262223279088233</v>
      </c>
      <c r="K188">
        <v>7.1560843773302843E-3</v>
      </c>
      <c r="L188">
        <v>2.9615223646839426E-3</v>
      </c>
      <c r="M188">
        <v>1.690264545146386</v>
      </c>
      <c r="N188">
        <v>3.8707731529278818E-3</v>
      </c>
      <c r="O188">
        <v>1.3418611109865375</v>
      </c>
      <c r="P188">
        <v>0.15487257359131668</v>
      </c>
      <c r="Q188">
        <v>7.989029846560556E-3</v>
      </c>
      <c r="R188">
        <v>4.0916206836450933E-2</v>
      </c>
      <c r="S188">
        <v>5.7941484661124893E-5</v>
      </c>
      <c r="T188">
        <v>4.0916206836450975E-2</v>
      </c>
      <c r="U188">
        <v>0.84487415030381718</v>
      </c>
      <c r="V188">
        <v>0.18091331243622194</v>
      </c>
      <c r="W188">
        <v>1.5356600115367131E-2</v>
      </c>
      <c r="X188">
        <v>0.1599326914227138</v>
      </c>
      <c r="Y188">
        <v>1.2972507973812719E-2</v>
      </c>
      <c r="Z188">
        <v>9.5919622088133025E-2</v>
      </c>
    </row>
    <row r="189" spans="1:28" s="56" customFormat="1" x14ac:dyDescent="0.2">
      <c r="A189" s="160">
        <v>10368</v>
      </c>
      <c r="B189" s="160" t="s">
        <v>88</v>
      </c>
      <c r="C189" s="160" t="s">
        <v>80</v>
      </c>
      <c r="D189" s="165">
        <v>43951</v>
      </c>
      <c r="E189" s="163"/>
      <c r="F189" s="179">
        <v>1.22055</v>
      </c>
      <c r="G189" s="179">
        <v>10.325699999999999</v>
      </c>
      <c r="H189" t="s">
        <v>188</v>
      </c>
      <c r="I189">
        <v>9.9710449035746666E-3</v>
      </c>
      <c r="J189">
        <v>0.53022552616929686</v>
      </c>
      <c r="K189">
        <v>7.158039430361007E-3</v>
      </c>
      <c r="L189">
        <v>4.5089561710744477E-3</v>
      </c>
      <c r="M189">
        <v>3.0131891896649834</v>
      </c>
      <c r="N189">
        <v>8.1841725207954796E-3</v>
      </c>
      <c r="O189">
        <v>2.2851711256631191</v>
      </c>
      <c r="P189">
        <v>0.55472847820308091</v>
      </c>
      <c r="Q189">
        <v>7.5554533328809625E-3</v>
      </c>
      <c r="R189">
        <v>0.10391630967159507</v>
      </c>
      <c r="S189">
        <v>5.4796914244028988E-5</v>
      </c>
      <c r="T189">
        <v>0.10391630967159496</v>
      </c>
      <c r="U189">
        <v>1.4585130763562257</v>
      </c>
      <c r="V189">
        <v>0.25059217208150059</v>
      </c>
      <c r="W189">
        <v>0.19649689118478378</v>
      </c>
      <c r="X189">
        <v>0.2810376584762736</v>
      </c>
      <c r="Y189">
        <v>0.28645055546646891</v>
      </c>
      <c r="Z189">
        <v>0.22006585339163598</v>
      </c>
    </row>
    <row r="190" spans="1:28" s="56" customFormat="1" x14ac:dyDescent="0.2">
      <c r="A190" s="56">
        <v>10590</v>
      </c>
      <c r="B190" s="56" t="s">
        <v>302</v>
      </c>
      <c r="C190" s="56" t="s">
        <v>145</v>
      </c>
      <c r="D190" s="134">
        <v>43951</v>
      </c>
      <c r="E190" s="107">
        <v>83.5</v>
      </c>
      <c r="F190" s="56">
        <v>7.0010000000000003E-2</v>
      </c>
      <c r="G190" s="70">
        <v>0.20499000000000045</v>
      </c>
      <c r="H190" t="s">
        <v>297</v>
      </c>
      <c r="I190">
        <v>1.0054486792531816E-2</v>
      </c>
      <c r="J190">
        <v>0.13461972474277997</v>
      </c>
      <c r="K190">
        <v>7.1559201702761427E-3</v>
      </c>
      <c r="L190">
        <v>2.8289920372378151E-3</v>
      </c>
      <c r="M190">
        <v>2.203785507711824</v>
      </c>
      <c r="N190">
        <v>3.4142467295498139E-3</v>
      </c>
      <c r="O190">
        <v>1.7515237551224878</v>
      </c>
      <c r="P190">
        <v>0.14134918466589189</v>
      </c>
      <c r="Q190">
        <v>7.9904421501547553E-3</v>
      </c>
      <c r="R190">
        <v>3.8923548460709119E-2</v>
      </c>
      <c r="S190">
        <v>5.7951727577800831E-5</v>
      </c>
      <c r="T190">
        <v>3.8923548460709681E-2</v>
      </c>
      <c r="U190">
        <v>1.1070750779038374</v>
      </c>
      <c r="V190">
        <v>0.17523508542120575</v>
      </c>
      <c r="W190">
        <v>1.2291601352195045E-2</v>
      </c>
      <c r="X190">
        <v>0.13637558920147722</v>
      </c>
      <c r="Y190">
        <v>1.3599815471639239E-2</v>
      </c>
      <c r="Z190">
        <v>9.5898263701049022E-2</v>
      </c>
    </row>
    <row r="191" spans="1:28" s="56" customFormat="1" x14ac:dyDescent="0.2">
      <c r="A191" s="160">
        <v>10368</v>
      </c>
      <c r="B191" s="160" t="s">
        <v>88</v>
      </c>
      <c r="C191" s="160" t="s">
        <v>80</v>
      </c>
      <c r="D191" s="165">
        <v>43951</v>
      </c>
      <c r="E191" s="163"/>
      <c r="F191" s="179">
        <v>1.22055</v>
      </c>
      <c r="G191" s="179">
        <v>10.325699999999999</v>
      </c>
      <c r="H191" t="s">
        <v>190</v>
      </c>
      <c r="I191">
        <v>9.8298091223124016E-3</v>
      </c>
      <c r="J191">
        <v>0.60531150973171599</v>
      </c>
      <c r="K191">
        <v>7.1580474433581261E-3</v>
      </c>
      <c r="L191">
        <v>4.1363756627139509E-3</v>
      </c>
      <c r="M191">
        <v>3.0135657487530803</v>
      </c>
      <c r="N191">
        <v>7.3772034165664278E-3</v>
      </c>
      <c r="O191">
        <v>2.3169676729532673</v>
      </c>
      <c r="P191">
        <v>0.62671264593243003</v>
      </c>
      <c r="Q191">
        <v>7.5598003101227237E-3</v>
      </c>
      <c r="R191">
        <v>0.11161065785048298</v>
      </c>
      <c r="S191">
        <v>5.4828441265458808E-5</v>
      </c>
      <c r="T191">
        <v>0.11161065785048353</v>
      </c>
      <c r="U191">
        <v>1.4568381376761512</v>
      </c>
      <c r="V191">
        <v>0.19971378902930331</v>
      </c>
      <c r="W191">
        <v>0.19683554230272074</v>
      </c>
      <c r="X191">
        <v>0.2604338255440718</v>
      </c>
      <c r="Y191">
        <v>0.2869800567704629</v>
      </c>
      <c r="Z191">
        <v>0.24573793196854943</v>
      </c>
    </row>
    <row r="192" spans="1:28" s="56" customFormat="1" x14ac:dyDescent="0.2">
      <c r="A192" s="56">
        <v>10591</v>
      </c>
      <c r="B192" s="56" t="s">
        <v>303</v>
      </c>
      <c r="C192" s="56" t="s">
        <v>145</v>
      </c>
      <c r="D192" s="134">
        <v>43951</v>
      </c>
      <c r="E192" s="107">
        <v>107.5</v>
      </c>
      <c r="F192" s="56">
        <v>5.4460000000000001E-2</v>
      </c>
      <c r="G192" s="70">
        <v>0.20246999999999993</v>
      </c>
      <c r="H192" t="s">
        <v>298</v>
      </c>
      <c r="I192">
        <v>1.005087286708794E-2</v>
      </c>
      <c r="J192">
        <v>0.12103677997627887</v>
      </c>
      <c r="K192">
        <v>7.1548284586982923E-3</v>
      </c>
      <c r="L192">
        <v>2.7640533175196059E-3</v>
      </c>
      <c r="M192">
        <v>1.8559233687125851</v>
      </c>
      <c r="N192">
        <v>2.6855882730799805E-3</v>
      </c>
      <c r="O192">
        <v>1.4447054906370063</v>
      </c>
      <c r="P192">
        <v>0.11854489674539763</v>
      </c>
      <c r="Q192">
        <v>7.8282788871824015E-3</v>
      </c>
      <c r="R192">
        <v>4.2445366662534963E-2</v>
      </c>
      <c r="S192">
        <v>5.6775617287243332E-5</v>
      </c>
      <c r="T192">
        <v>4.2445366662535101E-2</v>
      </c>
      <c r="U192">
        <v>0.93643816830173332</v>
      </c>
      <c r="V192">
        <v>0.18251865631934411</v>
      </c>
      <c r="W192">
        <v>2.9884780174142707E-2</v>
      </c>
      <c r="X192">
        <v>0.17128871472514273</v>
      </c>
      <c r="Y192">
        <v>2.7977444630504299E-2</v>
      </c>
      <c r="Z192">
        <v>8.8155765687730037E-2</v>
      </c>
    </row>
    <row r="193" spans="1:26" s="56" customFormat="1" x14ac:dyDescent="0.2">
      <c r="A193" s="160">
        <v>10368</v>
      </c>
      <c r="B193" s="160" t="s">
        <v>88</v>
      </c>
      <c r="C193" s="160" t="s">
        <v>80</v>
      </c>
      <c r="D193" s="165">
        <v>43951</v>
      </c>
      <c r="E193" s="163"/>
      <c r="F193" s="179">
        <v>1.22055</v>
      </c>
      <c r="G193" s="179">
        <v>10.325699999999999</v>
      </c>
      <c r="H193" t="s">
        <v>192</v>
      </c>
      <c r="I193">
        <v>9.9713080377195149E-3</v>
      </c>
      <c r="J193">
        <v>0.51618726097354428</v>
      </c>
      <c r="K193">
        <v>7.1575870161325467E-3</v>
      </c>
      <c r="L193">
        <v>4.1315904572424749E-3</v>
      </c>
      <c r="M193">
        <v>3.0125287533238203</v>
      </c>
      <c r="N193">
        <v>7.593670372005242E-3</v>
      </c>
      <c r="O193">
        <v>2.2869483983634682</v>
      </c>
      <c r="P193">
        <v>0.47752084463031297</v>
      </c>
      <c r="Q193">
        <v>7.5670057202436407E-3</v>
      </c>
      <c r="R193">
        <v>0.11000193896114287</v>
      </c>
      <c r="S193">
        <v>5.4880699445490265E-5</v>
      </c>
      <c r="T193">
        <v>0.11000193896114202</v>
      </c>
      <c r="U193">
        <v>1.4576191820468258</v>
      </c>
      <c r="V193">
        <v>0.23333297357530733</v>
      </c>
      <c r="W193">
        <v>0.19641662795853163</v>
      </c>
      <c r="X193">
        <v>0.28032898134931511</v>
      </c>
      <c r="Y193">
        <v>0.28643684604741027</v>
      </c>
      <c r="Z193">
        <v>0.27671573821813117</v>
      </c>
    </row>
    <row r="194" spans="1:26" s="56" customFormat="1" x14ac:dyDescent="0.2">
      <c r="A194" s="56">
        <v>10592</v>
      </c>
      <c r="B194" s="56" t="s">
        <v>304</v>
      </c>
      <c r="C194" s="56" t="s">
        <v>145</v>
      </c>
      <c r="D194" s="134">
        <v>43951</v>
      </c>
      <c r="E194" s="107">
        <v>132.5</v>
      </c>
      <c r="F194" s="56">
        <v>5.4609999999999999E-2</v>
      </c>
      <c r="G194" s="70">
        <v>0.2030100000000008</v>
      </c>
      <c r="H194" t="s">
        <v>299</v>
      </c>
      <c r="I194">
        <v>1.007184878882623E-2</v>
      </c>
      <c r="J194">
        <v>0.14053986215074341</v>
      </c>
      <c r="K194">
        <v>7.1543387845391347E-3</v>
      </c>
      <c r="L194">
        <v>3.0578878146137801E-3</v>
      </c>
      <c r="M194">
        <v>1.8448941197079318</v>
      </c>
      <c r="N194">
        <v>3.9417391943678375E-3</v>
      </c>
      <c r="O194">
        <v>1.4322935461421236</v>
      </c>
      <c r="P194">
        <v>0.13883850968626041</v>
      </c>
      <c r="Q194">
        <v>7.8202221876557555E-3</v>
      </c>
      <c r="R194">
        <v>4.7584278064593706E-2</v>
      </c>
      <c r="S194">
        <v>5.6717185019370023E-5</v>
      </c>
      <c r="T194">
        <v>4.7584278064594455E-2</v>
      </c>
      <c r="U194">
        <v>0.93480992023602505</v>
      </c>
      <c r="V194">
        <v>0.17081051035114861</v>
      </c>
      <c r="W194">
        <v>4.1644172149786503E-2</v>
      </c>
      <c r="X194">
        <v>0.14331201773836075</v>
      </c>
      <c r="Y194">
        <v>3.8927274360081081E-2</v>
      </c>
      <c r="Z194">
        <v>0.11331347462205736</v>
      </c>
    </row>
    <row r="195" spans="1:26" s="56" customFormat="1" x14ac:dyDescent="0.2">
      <c r="A195" s="160">
        <v>10368</v>
      </c>
      <c r="B195" s="160" t="s">
        <v>88</v>
      </c>
      <c r="C195" s="160" t="s">
        <v>80</v>
      </c>
      <c r="D195" s="165">
        <v>43951</v>
      </c>
      <c r="E195" s="163"/>
      <c r="F195" s="179">
        <v>1.22055</v>
      </c>
      <c r="G195" s="179">
        <v>10.325699999999999</v>
      </c>
      <c r="H195" t="s">
        <v>192</v>
      </c>
      <c r="I195">
        <v>9.9713080377195149E-3</v>
      </c>
      <c r="J195">
        <v>0.51618726097354428</v>
      </c>
      <c r="K195">
        <v>7.1575870161325467E-3</v>
      </c>
      <c r="L195">
        <v>4.1315904572424749E-3</v>
      </c>
      <c r="M195">
        <v>3.0125287533238203</v>
      </c>
      <c r="N195">
        <v>7.593670372005242E-3</v>
      </c>
      <c r="O195">
        <v>2.2869483983634682</v>
      </c>
      <c r="P195">
        <v>0.47752084463031297</v>
      </c>
      <c r="Q195">
        <v>7.5670057202436407E-3</v>
      </c>
      <c r="R195">
        <v>0.11000193896114287</v>
      </c>
      <c r="S195">
        <v>5.4880699445490265E-5</v>
      </c>
      <c r="T195">
        <v>0.11000193896114202</v>
      </c>
      <c r="U195">
        <v>1.4576191820468258</v>
      </c>
      <c r="V195">
        <v>0.23333297357530733</v>
      </c>
      <c r="W195">
        <v>0.19641662795853163</v>
      </c>
      <c r="X195">
        <v>0.28032898134931511</v>
      </c>
      <c r="Y195">
        <v>0.28643684604741027</v>
      </c>
      <c r="Z195">
        <v>0.27671573821813117</v>
      </c>
    </row>
    <row r="196" spans="1:26" s="56" customFormat="1" x14ac:dyDescent="0.2">
      <c r="D196" s="134"/>
      <c r="E196" s="107"/>
      <c r="G196" s="70"/>
      <c r="H196" s="70"/>
      <c r="I196" s="70"/>
      <c r="J196" s="72"/>
      <c r="K196" s="70"/>
      <c r="L196" s="106"/>
      <c r="M196" s="106"/>
      <c r="N196" s="106"/>
      <c r="O196" s="70"/>
      <c r="P196" s="72"/>
      <c r="Q196" s="71"/>
      <c r="R196" s="130"/>
      <c r="S196" s="168"/>
      <c r="U196" s="70"/>
      <c r="V196" s="72"/>
      <c r="W196" s="70"/>
      <c r="X196" s="72"/>
      <c r="Y196" s="71"/>
      <c r="Z196" s="72"/>
    </row>
    <row r="197" spans="1:26" s="56" customFormat="1" x14ac:dyDescent="0.2">
      <c r="A197" s="160">
        <v>10368</v>
      </c>
      <c r="B197" s="160" t="s">
        <v>88</v>
      </c>
      <c r="C197" s="160" t="s">
        <v>80</v>
      </c>
      <c r="D197" s="165">
        <v>43955</v>
      </c>
      <c r="E197" s="163"/>
      <c r="F197" s="179">
        <v>1.22055</v>
      </c>
      <c r="G197" s="179">
        <v>10.325699999999999</v>
      </c>
      <c r="H197" t="s">
        <v>182</v>
      </c>
      <c r="I197">
        <v>9.9889016107158266E-3</v>
      </c>
      <c r="J197">
        <v>0.63424827968330599</v>
      </c>
      <c r="K197">
        <v>7.1674708828538278E-3</v>
      </c>
      <c r="L197">
        <v>5.1005026902626429E-3</v>
      </c>
      <c r="M197">
        <v>3.01300681774301</v>
      </c>
      <c r="N197">
        <v>8.3781266710678155E-3</v>
      </c>
      <c r="O197">
        <v>2.2834227552409985</v>
      </c>
      <c r="P197">
        <v>0.60115439240455559</v>
      </c>
      <c r="Q197">
        <v>7.5680322754673674E-3</v>
      </c>
      <c r="R197">
        <v>8.7717394673752017E-2</v>
      </c>
      <c r="S197">
        <v>5.4888144671618049E-5</v>
      </c>
      <c r="T197">
        <v>8.7717394673752336E-2</v>
      </c>
      <c r="U197">
        <v>1.455823201781864</v>
      </c>
      <c r="V197">
        <v>0.24723952795421897</v>
      </c>
      <c r="W197">
        <v>0.19385069862323284</v>
      </c>
      <c r="X197">
        <v>0.34367147286401722</v>
      </c>
      <c r="Y197">
        <v>0.28243851844453033</v>
      </c>
      <c r="Z197">
        <v>0.23819375416602537</v>
      </c>
    </row>
    <row r="198" spans="1:26" s="56" customFormat="1" x14ac:dyDescent="0.2">
      <c r="A198" s="56">
        <v>10593</v>
      </c>
      <c r="B198" s="56" t="s">
        <v>309</v>
      </c>
      <c r="C198" s="56" t="s">
        <v>145</v>
      </c>
      <c r="D198" s="134">
        <v>43955</v>
      </c>
      <c r="E198" s="107">
        <v>148</v>
      </c>
      <c r="F198" s="56">
        <v>7.2120000000000004E-2</v>
      </c>
      <c r="G198" s="70">
        <v>0.20041000000000153</v>
      </c>
      <c r="H198" t="s">
        <v>305</v>
      </c>
      <c r="I198">
        <v>1.0064958062448085E-2</v>
      </c>
      <c r="J198">
        <v>0.13526811572925859</v>
      </c>
      <c r="K198">
        <v>7.1728086604300537E-3</v>
      </c>
      <c r="L198">
        <v>4.030337257397985E-3</v>
      </c>
      <c r="M198">
        <v>2.5926248409927504</v>
      </c>
      <c r="N198">
        <v>3.3589590956701124E-3</v>
      </c>
      <c r="O198">
        <v>2.0154519381425571</v>
      </c>
      <c r="P198">
        <v>0.14485936918512343</v>
      </c>
      <c r="Q198">
        <v>7.8264005053448136E-3</v>
      </c>
      <c r="R198">
        <v>4.3197346458826134E-2</v>
      </c>
      <c r="S198">
        <v>5.676199407710135E-5</v>
      </c>
      <c r="T198">
        <v>4.3197346458826162E-2</v>
      </c>
      <c r="U198">
        <v>1.3180330136326024</v>
      </c>
      <c r="V198">
        <v>0.18761997591219445</v>
      </c>
      <c r="W198">
        <v>0.1336109560439101</v>
      </c>
      <c r="X198">
        <v>0.20460485187863511</v>
      </c>
      <c r="Y198">
        <v>0.17614087429977812</v>
      </c>
      <c r="Z198">
        <v>0.12760718833577936</v>
      </c>
    </row>
    <row r="199" spans="1:26" s="56" customFormat="1" x14ac:dyDescent="0.2">
      <c r="A199" s="160">
        <v>10368</v>
      </c>
      <c r="B199" s="160" t="s">
        <v>88</v>
      </c>
      <c r="C199" s="160" t="s">
        <v>80</v>
      </c>
      <c r="D199" s="165">
        <v>43955</v>
      </c>
      <c r="E199" s="163"/>
      <c r="F199" s="179">
        <v>1.22055</v>
      </c>
      <c r="G199" s="179">
        <v>10.325699999999999</v>
      </c>
      <c r="H199" t="s">
        <v>184</v>
      </c>
      <c r="I199">
        <v>9.9140448648667272E-3</v>
      </c>
      <c r="J199">
        <v>0.5535333241534085</v>
      </c>
      <c r="K199">
        <v>7.180427027027818E-3</v>
      </c>
      <c r="L199">
        <v>5.6597930719470904E-3</v>
      </c>
      <c r="M199">
        <v>3.0132760551494369</v>
      </c>
      <c r="N199">
        <v>1.0321720177606537E-2</v>
      </c>
      <c r="O199">
        <v>2.2997235354319856</v>
      </c>
      <c r="P199">
        <v>0.55792364771371128</v>
      </c>
      <c r="Q199">
        <v>7.569747839578706E-3</v>
      </c>
      <c r="R199">
        <v>0.11139705151754475</v>
      </c>
      <c r="S199">
        <v>5.4900587024888889E-5</v>
      </c>
      <c r="T199">
        <v>0.11139705151754391</v>
      </c>
      <c r="U199">
        <v>1.457044307770474</v>
      </c>
      <c r="V199">
        <v>0.24891292297514372</v>
      </c>
      <c r="W199">
        <v>0.19216222914277209</v>
      </c>
      <c r="X199">
        <v>0.42270155421665717</v>
      </c>
      <c r="Y199">
        <v>0.27988927464203767</v>
      </c>
      <c r="Z199">
        <v>0.38023804679832024</v>
      </c>
    </row>
    <row r="200" spans="1:26" s="56" customFormat="1" x14ac:dyDescent="0.2">
      <c r="A200" s="56">
        <v>10594</v>
      </c>
      <c r="B200" s="56" t="s">
        <v>310</v>
      </c>
      <c r="C200" s="56" t="s">
        <v>145</v>
      </c>
      <c r="D200" s="134">
        <v>43955</v>
      </c>
      <c r="E200" s="107">
        <v>221.5</v>
      </c>
      <c r="F200" s="56">
        <v>6.1030000000000001E-2</v>
      </c>
      <c r="G200" s="70">
        <v>0.20108000000000104</v>
      </c>
      <c r="H200" t="s">
        <v>306</v>
      </c>
      <c r="I200">
        <v>1.0062760154783294E-2</v>
      </c>
      <c r="J200">
        <v>0.17564736690089094</v>
      </c>
      <c r="K200">
        <v>7.1798832258092565E-3</v>
      </c>
      <c r="L200">
        <v>4.7664816007765088E-3</v>
      </c>
      <c r="M200">
        <v>2.0896186219589268</v>
      </c>
      <c r="N200">
        <v>4.5902236617354217E-3</v>
      </c>
      <c r="O200">
        <v>1.6303849888814352</v>
      </c>
      <c r="P200">
        <v>0.18821128883251928</v>
      </c>
      <c r="Q200">
        <v>7.8552575876621282E-3</v>
      </c>
      <c r="R200">
        <v>5.3157631499732572E-2</v>
      </c>
      <c r="S200">
        <v>5.6971283843764736E-5</v>
      </c>
      <c r="T200">
        <v>5.3157631499734001E-2</v>
      </c>
      <c r="U200">
        <v>1.0461712150166631</v>
      </c>
      <c r="V200">
        <v>0.2303578057738552</v>
      </c>
      <c r="W200">
        <v>4.0939038048311345E-2</v>
      </c>
      <c r="X200">
        <v>0.17156330326437699</v>
      </c>
      <c r="Y200">
        <v>4.2844633139062033E-2</v>
      </c>
      <c r="Z200">
        <v>0.12391048265250741</v>
      </c>
    </row>
    <row r="201" spans="1:26" s="56" customFormat="1" x14ac:dyDescent="0.2">
      <c r="A201" s="160">
        <v>10368</v>
      </c>
      <c r="B201" s="160" t="s">
        <v>88</v>
      </c>
      <c r="C201" s="160" t="s">
        <v>80</v>
      </c>
      <c r="D201" s="165">
        <v>43955</v>
      </c>
      <c r="E201" s="163"/>
      <c r="F201" s="179">
        <v>1.22055</v>
      </c>
      <c r="G201" s="179">
        <v>10.325699999999999</v>
      </c>
      <c r="H201" t="s">
        <v>186</v>
      </c>
      <c r="I201">
        <v>1.0042360428271412E-2</v>
      </c>
      <c r="J201">
        <v>0.5734601263485446</v>
      </c>
      <c r="K201">
        <v>7.1847000360785391E-3</v>
      </c>
      <c r="L201">
        <v>4.7246277704382309E-3</v>
      </c>
      <c r="M201">
        <v>3.0135735052845449</v>
      </c>
      <c r="N201">
        <v>8.7994981401345474E-3</v>
      </c>
      <c r="O201">
        <v>2.2727995393591049</v>
      </c>
      <c r="P201">
        <v>0.58615658837865314</v>
      </c>
      <c r="Q201">
        <v>7.5697977260634078E-3</v>
      </c>
      <c r="R201">
        <v>0.11707474584706762</v>
      </c>
      <c r="S201">
        <v>5.4900948833148925E-5</v>
      </c>
      <c r="T201">
        <v>0.11707474584706694</v>
      </c>
      <c r="U201">
        <v>1.4557828852138148</v>
      </c>
      <c r="V201">
        <v>0.25481499814018227</v>
      </c>
      <c r="W201">
        <v>0.1901557480789102</v>
      </c>
      <c r="X201">
        <v>0.31407321251918474</v>
      </c>
      <c r="Y201">
        <v>0.27689953586980764</v>
      </c>
      <c r="Z201">
        <v>0.29542529335579942</v>
      </c>
    </row>
    <row r="202" spans="1:26" s="56" customFormat="1" x14ac:dyDescent="0.2">
      <c r="A202" s="56">
        <v>10595</v>
      </c>
      <c r="B202" s="56" t="s">
        <v>311</v>
      </c>
      <c r="C202" s="56" t="s">
        <v>145</v>
      </c>
      <c r="D202" s="134">
        <v>43955</v>
      </c>
      <c r="E202" s="107">
        <v>288</v>
      </c>
      <c r="F202" s="56">
        <v>5.1330000000000001E-2</v>
      </c>
      <c r="G202" s="70">
        <v>0.20331999999999972</v>
      </c>
      <c r="H202" t="s">
        <v>307</v>
      </c>
      <c r="I202">
        <v>1.002198365144844E-2</v>
      </c>
      <c r="J202">
        <v>0.17210886738335335</v>
      </c>
      <c r="K202">
        <v>7.1849290920273116E-3</v>
      </c>
      <c r="L202">
        <v>4.9089159380242388E-3</v>
      </c>
      <c r="M202">
        <v>1.8430421497827441</v>
      </c>
      <c r="N202">
        <v>3.5164351546781631E-3</v>
      </c>
      <c r="O202">
        <v>1.4465198540683786</v>
      </c>
      <c r="P202">
        <v>0.19834357928926963</v>
      </c>
      <c r="Q202">
        <v>7.8578212129184252E-3</v>
      </c>
      <c r="R202">
        <v>6.8195937077343893E-2</v>
      </c>
      <c r="S202">
        <v>5.6989876871493723E-5</v>
      </c>
      <c r="T202">
        <v>6.8195937077343838E-2</v>
      </c>
      <c r="U202">
        <v>0.9196153222359682</v>
      </c>
      <c r="V202">
        <v>0.27498499693902761</v>
      </c>
      <c r="W202">
        <v>1.5686613352180478E-2</v>
      </c>
      <c r="X202">
        <v>0.22207482326181649</v>
      </c>
      <c r="Y202">
        <v>1.4441578615587413E-2</v>
      </c>
      <c r="Z202">
        <v>0.10232239038119348</v>
      </c>
    </row>
    <row r="203" spans="1:26" s="56" customFormat="1" x14ac:dyDescent="0.2">
      <c r="A203" s="160">
        <v>10368</v>
      </c>
      <c r="B203" s="160" t="s">
        <v>88</v>
      </c>
      <c r="C203" s="160" t="s">
        <v>80</v>
      </c>
      <c r="D203" s="165">
        <v>43955</v>
      </c>
      <c r="E203" s="163"/>
      <c r="F203" s="179">
        <v>1.22055</v>
      </c>
      <c r="G203" s="179">
        <v>10.325699999999999</v>
      </c>
      <c r="H203" t="s">
        <v>188</v>
      </c>
      <c r="I203">
        <v>9.9433690253590834E-3</v>
      </c>
      <c r="J203">
        <v>0.75249585173910982</v>
      </c>
      <c r="K203">
        <v>7.1886361433300501E-3</v>
      </c>
      <c r="L203">
        <v>7.3475533586516992E-3</v>
      </c>
      <c r="M203">
        <v>3.0130060138013706</v>
      </c>
      <c r="N203">
        <v>1.0562340978944035E-2</v>
      </c>
      <c r="O203">
        <v>2.2966914922752619</v>
      </c>
      <c r="P203">
        <v>0.71711619717942854</v>
      </c>
      <c r="Q203">
        <v>7.5702700134396396E-3</v>
      </c>
      <c r="R203">
        <v>0.11252374831481171</v>
      </c>
      <c r="S203">
        <v>5.4904374159163608E-5</v>
      </c>
      <c r="T203">
        <v>0.11252374831481207</v>
      </c>
      <c r="U203">
        <v>1.4524734802841812</v>
      </c>
      <c r="V203">
        <v>0.27544571992294886</v>
      </c>
      <c r="W203">
        <v>0.18923972167890971</v>
      </c>
      <c r="X203">
        <v>0.38478223527514088</v>
      </c>
      <c r="Y203">
        <v>0.2746940482700938</v>
      </c>
      <c r="Z203">
        <v>0.31945077179198877</v>
      </c>
    </row>
    <row r="204" spans="1:26" s="56" customFormat="1" x14ac:dyDescent="0.2">
      <c r="A204" s="56">
        <v>10596</v>
      </c>
      <c r="B204" s="56" t="s">
        <v>312</v>
      </c>
      <c r="C204" s="56" t="s">
        <v>145</v>
      </c>
      <c r="D204" s="134">
        <v>43955</v>
      </c>
      <c r="E204" s="107">
        <v>374.5</v>
      </c>
      <c r="F204" s="56">
        <v>6.1559999999999997E-2</v>
      </c>
      <c r="G204" s="70">
        <v>0.20284000000000013</v>
      </c>
      <c r="H204" t="s">
        <v>308</v>
      </c>
      <c r="I204">
        <v>1.006182622835719E-2</v>
      </c>
      <c r="J204">
        <v>0.13732016174226008</v>
      </c>
      <c r="K204">
        <v>7.186369532479058E-3</v>
      </c>
      <c r="L204">
        <v>4.3962484514424045E-3</v>
      </c>
      <c r="M204">
        <v>2.0611809581283209</v>
      </c>
      <c r="N204">
        <v>5.0176283572051696E-3</v>
      </c>
      <c r="O204">
        <v>1.6057091881465819</v>
      </c>
      <c r="P204">
        <v>0.13903219421136784</v>
      </c>
      <c r="Q204">
        <v>7.8392253378363683E-3</v>
      </c>
      <c r="R204">
        <v>6.3981758315250603E-2</v>
      </c>
      <c r="S204">
        <v>5.6855007853412484E-5</v>
      </c>
      <c r="T204">
        <v>6.3981758315251061E-2</v>
      </c>
      <c r="U204">
        <v>1.0318165326362541</v>
      </c>
      <c r="V204">
        <v>0.23025959053107886</v>
      </c>
      <c r="W204">
        <v>2.9571698293421194E-2</v>
      </c>
      <c r="X204">
        <v>0.20617513591107717</v>
      </c>
      <c r="Y204">
        <v>3.050491649593319E-2</v>
      </c>
      <c r="Z204">
        <v>8.1585946070591692E-2</v>
      </c>
    </row>
    <row r="205" spans="1:26" s="56" customFormat="1" x14ac:dyDescent="0.2">
      <c r="A205" s="160">
        <v>10368</v>
      </c>
      <c r="B205" s="160" t="s">
        <v>88</v>
      </c>
      <c r="C205" s="160" t="s">
        <v>80</v>
      </c>
      <c r="D205" s="165">
        <v>43955</v>
      </c>
      <c r="E205" s="163"/>
      <c r="F205" s="179">
        <v>1.22055</v>
      </c>
      <c r="G205" s="179">
        <v>10.325699999999999</v>
      </c>
      <c r="H205" t="s">
        <v>190</v>
      </c>
      <c r="I205">
        <v>9.7663232867267798E-3</v>
      </c>
      <c r="J205">
        <v>0.75244751059110859</v>
      </c>
      <c r="K205">
        <v>7.1896320935623034E-3</v>
      </c>
      <c r="L205">
        <v>6.0828979788765929E-3</v>
      </c>
      <c r="M205">
        <v>3.0128795009281837</v>
      </c>
      <c r="N205">
        <v>1.1626128337167949E-2</v>
      </c>
      <c r="O205">
        <v>2.3417911723139002</v>
      </c>
      <c r="P205">
        <v>0.78220285864930994</v>
      </c>
      <c r="Q205">
        <v>7.5890795351770089E-3</v>
      </c>
      <c r="R205">
        <v>0.11459800130584903</v>
      </c>
      <c r="S205">
        <v>5.5040792677577096E-5</v>
      </c>
      <c r="T205">
        <v>0.11459800130584816</v>
      </c>
      <c r="U205">
        <v>1.4526839161692398</v>
      </c>
      <c r="V205">
        <v>0.33885445139942605</v>
      </c>
      <c r="W205">
        <v>0.18904408980069745</v>
      </c>
      <c r="X205">
        <v>0.4261913536385149</v>
      </c>
      <c r="Y205">
        <v>0.27473661333319804</v>
      </c>
      <c r="Z205">
        <v>0.28345922543105051</v>
      </c>
    </row>
    <row r="206" spans="1:26" s="56" customFormat="1" x14ac:dyDescent="0.2">
      <c r="D206" s="134"/>
      <c r="E206" s="107"/>
      <c r="G206" s="70"/>
      <c r="H206" s="70"/>
      <c r="I206" s="70"/>
      <c r="J206" s="72"/>
      <c r="K206" s="70"/>
      <c r="L206" s="106"/>
      <c r="M206" s="106"/>
      <c r="N206" s="106"/>
      <c r="O206" s="70"/>
      <c r="P206" s="72"/>
      <c r="Q206" s="71"/>
      <c r="R206" s="130"/>
      <c r="S206" s="168"/>
      <c r="U206" s="70"/>
      <c r="V206" s="72"/>
      <c r="W206" s="70"/>
      <c r="X206" s="72"/>
      <c r="Y206" s="71"/>
      <c r="Z206" s="72"/>
    </row>
    <row r="207" spans="1:26" s="56" customFormat="1" x14ac:dyDescent="0.2">
      <c r="A207" s="160">
        <v>10368</v>
      </c>
      <c r="B207" s="160" t="s">
        <v>88</v>
      </c>
      <c r="C207" s="160" t="s">
        <v>80</v>
      </c>
      <c r="D207" s="165">
        <v>43956</v>
      </c>
      <c r="E207" s="163"/>
      <c r="F207" s="179">
        <v>1.22055</v>
      </c>
      <c r="G207" s="179">
        <v>10.325699999999999</v>
      </c>
      <c r="H207" t="s">
        <v>182</v>
      </c>
      <c r="I207">
        <v>9.9620862047165876E-3</v>
      </c>
      <c r="J207">
        <v>0.53963057255104374</v>
      </c>
      <c r="K207">
        <v>7.1544114763783711E-3</v>
      </c>
      <c r="L207">
        <v>4.5039180929996731E-3</v>
      </c>
      <c r="M207">
        <v>3.0130356765536792</v>
      </c>
      <c r="N207">
        <v>9.3692631540611016E-3</v>
      </c>
      <c r="O207">
        <v>2.2850273330557336</v>
      </c>
      <c r="P207">
        <v>0.53600754817806473</v>
      </c>
      <c r="Q207">
        <v>7.5516096907862077E-3</v>
      </c>
      <c r="R207">
        <v>8.2514143847716243E-2</v>
      </c>
      <c r="S207">
        <v>5.476903772663535E-5</v>
      </c>
      <c r="T207">
        <v>8.2514143847715021E-2</v>
      </c>
      <c r="U207">
        <v>1.4562729301642012</v>
      </c>
      <c r="V207">
        <v>0.2852811154860978</v>
      </c>
      <c r="W207">
        <v>0.19249083381289397</v>
      </c>
      <c r="X207">
        <v>0.37235919272671475</v>
      </c>
      <c r="Y207">
        <v>0.2802702324012375</v>
      </c>
      <c r="Z207">
        <v>0.29799151125504802</v>
      </c>
    </row>
    <row r="208" spans="1:26" s="56" customFormat="1" x14ac:dyDescent="0.2">
      <c r="A208" s="56">
        <v>10597</v>
      </c>
      <c r="B208" s="56" t="s">
        <v>313</v>
      </c>
      <c r="C208" s="56" t="s">
        <v>145</v>
      </c>
      <c r="D208" s="134">
        <v>43956</v>
      </c>
      <c r="E208" s="107">
        <v>419.5</v>
      </c>
      <c r="F208" s="56">
        <v>6.2609999999999999E-2</v>
      </c>
      <c r="G208" s="70">
        <v>0.20051999999999914</v>
      </c>
      <c r="H208" t="s">
        <v>317</v>
      </c>
      <c r="I208">
        <v>1.000370883341173E-2</v>
      </c>
      <c r="J208">
        <v>0.13590972498956141</v>
      </c>
      <c r="K208">
        <v>7.1607817245497776E-3</v>
      </c>
      <c r="L208">
        <v>3.8456918256176932E-3</v>
      </c>
      <c r="M208">
        <v>2.4531837928822275</v>
      </c>
      <c r="N208">
        <v>2.8381019202899393E-3</v>
      </c>
      <c r="O208">
        <v>1.9077980568913184</v>
      </c>
      <c r="P208">
        <v>0.15367075804545627</v>
      </c>
      <c r="Q208">
        <v>7.7828809990158525E-3</v>
      </c>
      <c r="R208">
        <v>3.7309849724863488E-2</v>
      </c>
      <c r="S208">
        <v>5.6446363161101602E-5</v>
      </c>
      <c r="T208">
        <v>3.7309849724864445E-2</v>
      </c>
      <c r="U208">
        <v>1.2298493905741867</v>
      </c>
      <c r="V208">
        <v>0.14253069980687263</v>
      </c>
      <c r="W208">
        <v>0.16408075334287231</v>
      </c>
      <c r="X208">
        <v>0.17608010849340283</v>
      </c>
      <c r="Y208">
        <v>0.2019509799021397</v>
      </c>
      <c r="Z208">
        <v>0.15661487948444908</v>
      </c>
    </row>
    <row r="209" spans="1:26" s="56" customFormat="1" x14ac:dyDescent="0.2">
      <c r="A209" s="160">
        <v>10368</v>
      </c>
      <c r="B209" s="160" t="s">
        <v>88</v>
      </c>
      <c r="C209" s="160" t="s">
        <v>80</v>
      </c>
      <c r="D209" s="165">
        <v>43956</v>
      </c>
      <c r="E209" s="163"/>
      <c r="F209" s="179">
        <v>1.22055</v>
      </c>
      <c r="G209" s="179">
        <v>10.325699999999999</v>
      </c>
      <c r="H209" t="s">
        <v>184</v>
      </c>
      <c r="I209">
        <v>1.0058239685607108E-2</v>
      </c>
      <c r="J209">
        <v>0.57374210971690387</v>
      </c>
      <c r="K209">
        <v>7.1679725096123652E-3</v>
      </c>
      <c r="L209">
        <v>5.8241863016755034E-3</v>
      </c>
      <c r="M209">
        <v>3.0130158344857692</v>
      </c>
      <c r="N209">
        <v>8.2904770801822247E-3</v>
      </c>
      <c r="O209">
        <v>2.2647146940188052</v>
      </c>
      <c r="P209">
        <v>0.6146294688557925</v>
      </c>
      <c r="Q209">
        <v>7.567743747135194E-3</v>
      </c>
      <c r="R209">
        <v>8.879334892498518E-2</v>
      </c>
      <c r="S209">
        <v>5.4886052082122926E-5</v>
      </c>
      <c r="T209">
        <v>8.8793348924984347E-2</v>
      </c>
      <c r="U209">
        <v>1.4532216224430841</v>
      </c>
      <c r="V209">
        <v>0.30217313806917767</v>
      </c>
      <c r="W209">
        <v>0.19116511974550557</v>
      </c>
      <c r="X209">
        <v>0.35368125915652554</v>
      </c>
      <c r="Y209">
        <v>0.27831790765334713</v>
      </c>
      <c r="Z209">
        <v>0.23779478093246251</v>
      </c>
    </row>
    <row r="210" spans="1:26" s="56" customFormat="1" x14ac:dyDescent="0.2">
      <c r="A210" s="56">
        <v>10598</v>
      </c>
      <c r="B210" s="56" t="s">
        <v>314</v>
      </c>
      <c r="C210" s="56" t="s">
        <v>145</v>
      </c>
      <c r="D210" s="134">
        <v>43956</v>
      </c>
      <c r="E210" s="107">
        <v>450.5</v>
      </c>
      <c r="F210" s="56">
        <v>7.1650000000000005E-2</v>
      </c>
      <c r="G210" s="70">
        <v>0.20618000000000158</v>
      </c>
      <c r="H210" t="s">
        <v>318</v>
      </c>
      <c r="I210">
        <v>1.0032127635750064E-2</v>
      </c>
      <c r="J210">
        <v>0.11515525748224568</v>
      </c>
      <c r="K210">
        <v>7.1663827846646455E-3</v>
      </c>
      <c r="L210">
        <v>3.59768256725018E-3</v>
      </c>
      <c r="M210">
        <v>2.4985036994717871</v>
      </c>
      <c r="N210">
        <v>3.0855985087677468E-3</v>
      </c>
      <c r="O210">
        <v>1.9458104091554405</v>
      </c>
      <c r="P210">
        <v>0.12151407320684306</v>
      </c>
      <c r="Q210">
        <v>7.811967686030717E-3</v>
      </c>
      <c r="R210">
        <v>4.1565388133515832E-2</v>
      </c>
      <c r="S210">
        <v>5.6657318165887377E-5</v>
      </c>
      <c r="T210">
        <v>4.1565388133515804E-2</v>
      </c>
      <c r="U210">
        <v>1.2535104940667003</v>
      </c>
      <c r="V210">
        <v>0.14738607025328873</v>
      </c>
      <c r="W210">
        <v>4.5781775325948307E-2</v>
      </c>
      <c r="X210">
        <v>0.15809102514609172</v>
      </c>
      <c r="Y210">
        <v>5.7384321056231855E-2</v>
      </c>
      <c r="Z210">
        <v>7.6649190042712451E-2</v>
      </c>
    </row>
    <row r="211" spans="1:26" s="56" customFormat="1" x14ac:dyDescent="0.2">
      <c r="A211" s="160">
        <v>10368</v>
      </c>
      <c r="B211" s="160" t="s">
        <v>88</v>
      </c>
      <c r="C211" s="160" t="s">
        <v>80</v>
      </c>
      <c r="D211" s="165">
        <v>43956</v>
      </c>
      <c r="E211" s="163"/>
      <c r="F211" s="179">
        <v>1.22055</v>
      </c>
      <c r="G211" s="179">
        <v>10.325699999999999</v>
      </c>
      <c r="H211" t="s">
        <v>186</v>
      </c>
      <c r="I211">
        <v>9.9362789557058424E-3</v>
      </c>
      <c r="J211">
        <v>0.63288324569392451</v>
      </c>
      <c r="K211">
        <v>7.1717328720492255E-3</v>
      </c>
      <c r="L211">
        <v>7.1486643558519858E-3</v>
      </c>
      <c r="M211">
        <v>3.0128602262342117</v>
      </c>
      <c r="N211">
        <v>1.0254659523456982E-2</v>
      </c>
      <c r="O211">
        <v>2.2925063567395325</v>
      </c>
      <c r="P211">
        <v>0.63017865470062306</v>
      </c>
      <c r="Q211">
        <v>7.5597230044066044E-3</v>
      </c>
      <c r="R211">
        <v>0.10930383040532347</v>
      </c>
      <c r="S211">
        <v>5.482788059563391E-5</v>
      </c>
      <c r="T211">
        <v>0.10930383040532227</v>
      </c>
      <c r="U211">
        <v>1.4510299617693598</v>
      </c>
      <c r="V211">
        <v>0.24357603549295886</v>
      </c>
      <c r="W211">
        <v>0.18992660278956058</v>
      </c>
      <c r="X211">
        <v>0.35270324525369467</v>
      </c>
      <c r="Y211">
        <v>0.27555507046515182</v>
      </c>
      <c r="Z211">
        <v>0.26724891997645289</v>
      </c>
    </row>
    <row r="212" spans="1:26" s="56" customFormat="1" x14ac:dyDescent="0.2">
      <c r="A212" s="56">
        <v>10599</v>
      </c>
      <c r="B212" s="56" t="s">
        <v>315</v>
      </c>
      <c r="C212" s="56" t="s">
        <v>145</v>
      </c>
      <c r="D212" s="134">
        <v>43956</v>
      </c>
      <c r="E212" s="107">
        <v>5</v>
      </c>
      <c r="F212" s="56">
        <v>4.122E-2</v>
      </c>
      <c r="G212" s="70">
        <v>0.19783999999999935</v>
      </c>
      <c r="H212" t="s">
        <v>319</v>
      </c>
      <c r="I212">
        <v>1.0056353390356461E-2</v>
      </c>
      <c r="J212">
        <v>0.1435042792518767</v>
      </c>
      <c r="K212">
        <v>7.1707198610285209E-3</v>
      </c>
      <c r="L212">
        <v>4.9306820318109727E-3</v>
      </c>
      <c r="M212">
        <v>1.3512781914778831</v>
      </c>
      <c r="N212">
        <v>3.9303414976140563E-3</v>
      </c>
      <c r="O212">
        <v>1.1642773837247948</v>
      </c>
      <c r="P212">
        <v>0.17624173979709959</v>
      </c>
      <c r="Q212">
        <v>8.6692098943628674E-3</v>
      </c>
      <c r="R212">
        <v>7.3285504528896567E-2</v>
      </c>
      <c r="S212">
        <v>6.2874579487839992E-5</v>
      </c>
      <c r="T212">
        <v>7.3285504528896178E-2</v>
      </c>
      <c r="U212">
        <v>8.5480770104410519E-3</v>
      </c>
      <c r="V212">
        <v>0.8458049195944386</v>
      </c>
      <c r="W212">
        <v>0.79236069082936444</v>
      </c>
      <c r="X212">
        <v>0.65207323618756741</v>
      </c>
      <c r="Y212">
        <v>6.8154023472748321E-3</v>
      </c>
      <c r="Z212">
        <v>0.96887716247824696</v>
      </c>
    </row>
    <row r="213" spans="1:26" s="56" customFormat="1" x14ac:dyDescent="0.2">
      <c r="A213" s="160">
        <v>10368</v>
      </c>
      <c r="B213" s="160" t="s">
        <v>88</v>
      </c>
      <c r="C213" s="160" t="s">
        <v>80</v>
      </c>
      <c r="D213" s="165">
        <v>43956</v>
      </c>
      <c r="E213" s="163"/>
      <c r="F213" s="179">
        <v>1.22055</v>
      </c>
      <c r="G213" s="179">
        <v>10.325699999999999</v>
      </c>
      <c r="H213" t="s">
        <v>188</v>
      </c>
      <c r="I213">
        <v>1.0009507296609387E-2</v>
      </c>
      <c r="J213">
        <v>0.53147912092276106</v>
      </c>
      <c r="K213">
        <v>7.1736947577825333E-3</v>
      </c>
      <c r="L213">
        <v>5.3380834025299959E-3</v>
      </c>
      <c r="M213">
        <v>3.0127917407112852</v>
      </c>
      <c r="N213">
        <v>1.0963427493441267E-2</v>
      </c>
      <c r="O213">
        <v>2.2818563850086391</v>
      </c>
      <c r="P213">
        <v>0.54059623765976894</v>
      </c>
      <c r="Q213">
        <v>7.5616195939256902E-3</v>
      </c>
      <c r="R213">
        <v>0.11419300632220626</v>
      </c>
      <c r="S213">
        <v>5.4841635859369212E-5</v>
      </c>
      <c r="T213">
        <v>0.11419300632220543</v>
      </c>
      <c r="U213">
        <v>1.4519779979005594</v>
      </c>
      <c r="V213">
        <v>0.29231606309621638</v>
      </c>
      <c r="W213">
        <v>0.19009284714663843</v>
      </c>
      <c r="X213">
        <v>0.41569125724399858</v>
      </c>
      <c r="Y213">
        <v>0.27579143496387615</v>
      </c>
      <c r="Z213">
        <v>0.31915517989398673</v>
      </c>
    </row>
    <row r="214" spans="1:26" s="56" customFormat="1" x14ac:dyDescent="0.2">
      <c r="A214" s="56">
        <v>10600</v>
      </c>
      <c r="B214" s="56" t="s">
        <v>316</v>
      </c>
      <c r="C214" s="56" t="s">
        <v>145</v>
      </c>
      <c r="D214" s="134">
        <v>43956</v>
      </c>
      <c r="E214" s="107">
        <v>97</v>
      </c>
      <c r="F214" s="56">
        <v>5.7630000000000001E-2</v>
      </c>
      <c r="G214" s="70">
        <v>0.19813000000000081</v>
      </c>
      <c r="H214" t="s">
        <v>320</v>
      </c>
      <c r="I214">
        <v>1.0063884858820163E-2</v>
      </c>
      <c r="J214">
        <v>0.16436794761870435</v>
      </c>
      <c r="K214">
        <v>7.1699264713551434E-3</v>
      </c>
      <c r="L214">
        <v>4.5071899418985904E-3</v>
      </c>
      <c r="M214">
        <v>1.2787106383661839</v>
      </c>
      <c r="N214">
        <v>4.7708379628122336E-3</v>
      </c>
      <c r="O214">
        <v>1.0989369156321704</v>
      </c>
      <c r="P214">
        <v>0.19693018013426711</v>
      </c>
      <c r="Q214">
        <v>8.6496339667744108E-3</v>
      </c>
      <c r="R214">
        <v>7.5202188881208526E-2</v>
      </c>
      <c r="S214">
        <v>6.2732602510675217E-5</v>
      </c>
      <c r="T214">
        <v>7.520218888120847E-2</v>
      </c>
      <c r="U214">
        <v>4.9021707076326526E-2</v>
      </c>
      <c r="V214">
        <v>0.39581784867020897</v>
      </c>
      <c r="W214">
        <v>0.71498361423359247</v>
      </c>
      <c r="X214">
        <v>0.57368871202593263</v>
      </c>
      <c r="Y214">
        <v>3.5102677309238418E-2</v>
      </c>
      <c r="Z214">
        <v>0.64690160719485745</v>
      </c>
    </row>
    <row r="215" spans="1:26" s="56" customFormat="1" x14ac:dyDescent="0.2">
      <c r="A215" s="160">
        <v>10368</v>
      </c>
      <c r="B215" s="160" t="s">
        <v>88</v>
      </c>
      <c r="C215" s="160" t="s">
        <v>80</v>
      </c>
      <c r="D215" s="165">
        <v>43956</v>
      </c>
      <c r="E215" s="163"/>
      <c r="F215" s="179">
        <v>1.22055</v>
      </c>
      <c r="G215" s="179">
        <v>10.325699999999999</v>
      </c>
      <c r="H215" t="s">
        <v>190</v>
      </c>
      <c r="I215">
        <v>9.9602038445924922E-3</v>
      </c>
      <c r="J215">
        <v>0.61299212930955527</v>
      </c>
      <c r="K215">
        <v>7.173450722300541E-3</v>
      </c>
      <c r="L215">
        <v>4.9168672674437227E-3</v>
      </c>
      <c r="M215">
        <v>3.012699039251002</v>
      </c>
      <c r="N215">
        <v>1.0003198365192036E-2</v>
      </c>
      <c r="O215">
        <v>2.2888318231463138</v>
      </c>
      <c r="P215">
        <v>0.61038592653949675</v>
      </c>
      <c r="Q215">
        <v>7.5655740132812514E-3</v>
      </c>
      <c r="R215">
        <v>9.5613254318378901E-2</v>
      </c>
      <c r="S215">
        <v>5.4870315803346745E-5</v>
      </c>
      <c r="T215">
        <v>9.5613254318377333E-2</v>
      </c>
      <c r="U215">
        <v>1.4514511235337655</v>
      </c>
      <c r="V215">
        <v>0.3432891580551376</v>
      </c>
      <c r="W215">
        <v>0.19060611116592954</v>
      </c>
      <c r="X215">
        <v>0.33772150428808856</v>
      </c>
      <c r="Y215">
        <v>0.27671746951136689</v>
      </c>
      <c r="Z215">
        <v>0.31055989607557322</v>
      </c>
    </row>
    <row r="216" spans="1:26" s="56" customFormat="1" x14ac:dyDescent="0.2">
      <c r="D216" s="134"/>
      <c r="E216" s="107"/>
      <c r="G216" s="70"/>
      <c r="H216" s="70"/>
      <c r="I216" s="70"/>
      <c r="J216" s="72"/>
      <c r="K216" s="70"/>
      <c r="L216" s="106"/>
      <c r="M216" s="106"/>
      <c r="N216" s="106"/>
      <c r="O216" s="70"/>
      <c r="P216" s="72"/>
      <c r="Q216" s="71"/>
      <c r="R216" s="130"/>
      <c r="S216" s="168"/>
      <c r="U216" s="70"/>
      <c r="V216" s="72"/>
      <c r="W216" s="70"/>
      <c r="X216" s="72"/>
      <c r="Y216" s="71"/>
      <c r="Z216" s="72"/>
    </row>
    <row r="217" spans="1:26" s="56" customFormat="1" x14ac:dyDescent="0.2">
      <c r="A217" s="160">
        <v>10368</v>
      </c>
      <c r="B217" s="160" t="s">
        <v>88</v>
      </c>
      <c r="C217" s="160" t="s">
        <v>80</v>
      </c>
      <c r="D217" s="165">
        <v>43969</v>
      </c>
      <c r="E217" s="163"/>
      <c r="F217" s="179">
        <v>1.22055</v>
      </c>
      <c r="G217" s="179">
        <v>10.325699999999999</v>
      </c>
      <c r="H217" t="s">
        <v>182</v>
      </c>
      <c r="I217">
        <v>9.8570296891036437E-3</v>
      </c>
      <c r="J217">
        <v>0.44525751723793966</v>
      </c>
      <c r="K217">
        <v>7.145406745277764E-3</v>
      </c>
      <c r="L217">
        <v>4.1400358405742051E-3</v>
      </c>
      <c r="M217">
        <v>3.0132750769036085</v>
      </c>
      <c r="N217">
        <v>9.6213869966477981E-3</v>
      </c>
      <c r="O217">
        <v>2.3109009745452234</v>
      </c>
      <c r="P217">
        <v>0.49982166687270224</v>
      </c>
      <c r="Q217">
        <v>7.5662448869599254E-3</v>
      </c>
      <c r="R217">
        <v>9.4448647504288857E-2</v>
      </c>
      <c r="S217">
        <v>5.4875181402513215E-5</v>
      </c>
      <c r="T217">
        <v>9.4448647504289648E-2</v>
      </c>
      <c r="U217">
        <v>1.4572433878125179</v>
      </c>
      <c r="V217">
        <v>0.16494874697520506</v>
      </c>
      <c r="W217">
        <v>0.19808472127832383</v>
      </c>
      <c r="X217">
        <v>0.3749218272185148</v>
      </c>
      <c r="Y217">
        <v>0.28908558880912588</v>
      </c>
      <c r="Z217">
        <v>0.36509115467600994</v>
      </c>
    </row>
    <row r="218" spans="1:26" s="56" customFormat="1" x14ac:dyDescent="0.2">
      <c r="A218" s="56">
        <v>10604</v>
      </c>
      <c r="B218" s="56" t="s">
        <v>321</v>
      </c>
      <c r="C218" s="56" t="s">
        <v>322</v>
      </c>
      <c r="D218" s="134">
        <v>43969</v>
      </c>
      <c r="E218" s="107">
        <v>437.5</v>
      </c>
      <c r="F218" s="56">
        <v>4.5560000000000003E-2</v>
      </c>
      <c r="G218" s="70">
        <v>0.18581000000000003</v>
      </c>
      <c r="H218" t="s">
        <v>330</v>
      </c>
      <c r="I218">
        <v>1.0057887598120419E-2</v>
      </c>
      <c r="J218">
        <v>0.13496915438422583</v>
      </c>
      <c r="K218">
        <v>7.1439254728507956E-3</v>
      </c>
      <c r="L218">
        <v>5.4495054578557354E-3</v>
      </c>
      <c r="M218">
        <v>1.6939435117194299</v>
      </c>
      <c r="N218">
        <v>3.925345636595896E-3</v>
      </c>
      <c r="O218">
        <v>1.451660758693925</v>
      </c>
      <c r="P218">
        <v>0.14912974231505657</v>
      </c>
      <c r="Q218">
        <v>8.6164253937739688E-3</v>
      </c>
      <c r="R218">
        <v>4.8653477982175147E-2</v>
      </c>
      <c r="S218">
        <v>6.2491752988257801E-5</v>
      </c>
      <c r="T218">
        <v>4.865347798217546E-2</v>
      </c>
      <c r="U218">
        <v>0.13247890523637806</v>
      </c>
      <c r="V218">
        <v>0.22496703852888184</v>
      </c>
      <c r="W218">
        <v>0.18332676744294815</v>
      </c>
      <c r="X218">
        <v>0.13452592049625015</v>
      </c>
      <c r="Y218">
        <v>2.4293866016958685E-2</v>
      </c>
      <c r="Z218">
        <v>0.19195371260325578</v>
      </c>
    </row>
    <row r="219" spans="1:26" s="56" customFormat="1" x14ac:dyDescent="0.2">
      <c r="A219" s="160">
        <v>10368</v>
      </c>
      <c r="B219" s="160" t="s">
        <v>88</v>
      </c>
      <c r="C219" s="160" t="s">
        <v>80</v>
      </c>
      <c r="D219" s="165">
        <v>43969</v>
      </c>
      <c r="E219" s="163"/>
      <c r="F219" s="179">
        <v>1.22055</v>
      </c>
      <c r="G219" s="179">
        <v>10.325699999999999</v>
      </c>
      <c r="H219" t="s">
        <v>184</v>
      </c>
      <c r="I219">
        <v>9.9646763136090541E-3</v>
      </c>
      <c r="J219">
        <v>0.62445988045311984</v>
      </c>
      <c r="K219">
        <v>7.1477066373774887E-3</v>
      </c>
      <c r="L219">
        <v>4.939677176784985E-3</v>
      </c>
      <c r="M219">
        <v>3.0130299420050668</v>
      </c>
      <c r="N219">
        <v>7.2867514603622199E-3</v>
      </c>
      <c r="O219">
        <v>2.2887542671400407</v>
      </c>
      <c r="P219">
        <v>0.64077295027055503</v>
      </c>
      <c r="Q219">
        <v>7.5679596919100171E-3</v>
      </c>
      <c r="R219">
        <v>7.8365566347299714E-2</v>
      </c>
      <c r="S219">
        <v>5.4887618249867762E-5</v>
      </c>
      <c r="T219">
        <v>7.836556634729834E-2</v>
      </c>
      <c r="U219">
        <v>1.4562317213005485</v>
      </c>
      <c r="V219">
        <v>0.27053604059417746</v>
      </c>
      <c r="W219">
        <v>0.19667474701812801</v>
      </c>
      <c r="X219">
        <v>0.27036193392182006</v>
      </c>
      <c r="Y219">
        <v>0.28662418240009957</v>
      </c>
      <c r="Z219">
        <v>0.30316526484714029</v>
      </c>
    </row>
    <row r="220" spans="1:26" s="56" customFormat="1" x14ac:dyDescent="0.2">
      <c r="A220" s="56">
        <v>10605</v>
      </c>
      <c r="B220" s="56" t="s">
        <v>323</v>
      </c>
      <c r="C220" s="56" t="s">
        <v>322</v>
      </c>
      <c r="D220" s="134">
        <v>43969</v>
      </c>
      <c r="E220" s="107">
        <v>447.5</v>
      </c>
      <c r="F220" s="56">
        <v>3.4840000000000003E-2</v>
      </c>
      <c r="G220" s="70">
        <v>0.20452000000000048</v>
      </c>
      <c r="H220" t="s">
        <v>331</v>
      </c>
      <c r="I220">
        <v>1.0062819017440786E-2</v>
      </c>
      <c r="J220">
        <v>0.10440600390042337</v>
      </c>
      <c r="K220">
        <v>7.1472286237609269E-3</v>
      </c>
      <c r="L220">
        <v>3.0104634919952129E-3</v>
      </c>
      <c r="M220">
        <v>1.1837203667689105</v>
      </c>
      <c r="N220">
        <v>3.6674419024057842E-3</v>
      </c>
      <c r="O220">
        <v>1.0133235314878506</v>
      </c>
      <c r="P220">
        <v>0.10301570670531177</v>
      </c>
      <c r="Q220">
        <v>8.6128838944245414E-3</v>
      </c>
      <c r="R220">
        <v>4.8967070522260792E-2</v>
      </c>
      <c r="S220">
        <v>6.2466067800672609E-5</v>
      </c>
      <c r="T220">
        <v>4.8967070522260771E-2</v>
      </c>
      <c r="U220">
        <v>9.3551612294838257E-2</v>
      </c>
      <c r="V220">
        <v>0.21296379766051401</v>
      </c>
      <c r="W220">
        <v>0.10945110809578176</v>
      </c>
      <c r="X220">
        <v>0.12482384917627665</v>
      </c>
      <c r="Y220">
        <v>1.0229242707223033E-2</v>
      </c>
      <c r="Z220">
        <v>0.18476610432384394</v>
      </c>
    </row>
    <row r="221" spans="1:26" s="56" customFormat="1" x14ac:dyDescent="0.2">
      <c r="A221" s="160">
        <v>10368</v>
      </c>
      <c r="B221" s="160" t="s">
        <v>88</v>
      </c>
      <c r="C221" s="160" t="s">
        <v>80</v>
      </c>
      <c r="D221" s="165">
        <v>43969</v>
      </c>
      <c r="E221" s="163"/>
      <c r="F221" s="179">
        <v>1.22055</v>
      </c>
      <c r="G221" s="179">
        <v>10.325699999999999</v>
      </c>
      <c r="H221" t="s">
        <v>186</v>
      </c>
      <c r="I221">
        <v>9.9405111341118613E-3</v>
      </c>
      <c r="J221">
        <v>0.42809977384759279</v>
      </c>
      <c r="K221">
        <v>7.1499237609549387E-3</v>
      </c>
      <c r="L221">
        <v>4.6962097646170041E-3</v>
      </c>
      <c r="M221">
        <v>3.012359946119457</v>
      </c>
      <c r="N221">
        <v>9.9815850634274728E-3</v>
      </c>
      <c r="O221">
        <v>2.2932540034768523</v>
      </c>
      <c r="P221">
        <v>0.47817449774761828</v>
      </c>
      <c r="Q221">
        <v>7.5752574882396156E-3</v>
      </c>
      <c r="R221">
        <v>0.10606530543028848</v>
      </c>
      <c r="S221">
        <v>5.4940546472970315E-5</v>
      </c>
      <c r="T221">
        <v>0.10606530543028796</v>
      </c>
      <c r="U221">
        <v>1.4534837749065865</v>
      </c>
      <c r="V221">
        <v>0.19636121207080642</v>
      </c>
      <c r="W221">
        <v>0.19650451160997734</v>
      </c>
      <c r="X221">
        <v>0.35343239354701944</v>
      </c>
      <c r="Y221">
        <v>0.28476751961018021</v>
      </c>
      <c r="Z221">
        <v>0.27573314209225402</v>
      </c>
    </row>
    <row r="222" spans="1:26" s="56" customFormat="1" x14ac:dyDescent="0.2">
      <c r="A222" s="56">
        <v>10606</v>
      </c>
      <c r="B222" s="56" t="s">
        <v>324</v>
      </c>
      <c r="C222" s="56" t="s">
        <v>322</v>
      </c>
      <c r="D222" s="134">
        <v>43969</v>
      </c>
      <c r="E222" s="107">
        <v>455</v>
      </c>
      <c r="F222" s="56">
        <v>6.3079999999999997E-2</v>
      </c>
      <c r="G222" s="70">
        <v>0.20077999999999996</v>
      </c>
      <c r="H222" t="s">
        <v>332</v>
      </c>
      <c r="I222">
        <v>1.0034837946153693E-2</v>
      </c>
      <c r="J222">
        <v>0.12703233290515203</v>
      </c>
      <c r="K222">
        <v>7.1423205805384738E-3</v>
      </c>
      <c r="L222">
        <v>5.650506243540296E-3</v>
      </c>
      <c r="M222">
        <v>2.2324659216504563</v>
      </c>
      <c r="N222">
        <v>3.7441098926798044E-3</v>
      </c>
      <c r="O222">
        <v>1.9163932641743702</v>
      </c>
      <c r="P222">
        <v>0.12949986738647926</v>
      </c>
      <c r="Q222">
        <v>8.6144042914292739E-3</v>
      </c>
      <c r="R222">
        <v>4.159559850313569E-2</v>
      </c>
      <c r="S222">
        <v>6.2477094678957022E-5</v>
      </c>
      <c r="T222">
        <v>4.1595598503135288E-2</v>
      </c>
      <c r="U222">
        <v>0.1753350330136316</v>
      </c>
      <c r="V222">
        <v>0.18149830808174189</v>
      </c>
      <c r="W222">
        <v>0.1098841741808006</v>
      </c>
      <c r="X222">
        <v>0.12841254676481456</v>
      </c>
      <c r="Y222">
        <v>1.9253310318623391E-2</v>
      </c>
      <c r="Z222">
        <v>0.12029044995576109</v>
      </c>
    </row>
    <row r="223" spans="1:26" s="56" customFormat="1" x14ac:dyDescent="0.2">
      <c r="A223" s="160">
        <v>10368</v>
      </c>
      <c r="B223" s="160" t="s">
        <v>88</v>
      </c>
      <c r="C223" s="160" t="s">
        <v>80</v>
      </c>
      <c r="D223" s="165">
        <v>43969</v>
      </c>
      <c r="E223" s="163"/>
      <c r="F223" s="179">
        <v>1.22055</v>
      </c>
      <c r="G223" s="179">
        <v>10.325699999999999</v>
      </c>
      <c r="H223" t="s">
        <v>188</v>
      </c>
      <c r="I223">
        <v>9.9085276935822544E-3</v>
      </c>
      <c r="J223">
        <v>0.54025118727913712</v>
      </c>
      <c r="K223">
        <v>7.1444557240480933E-3</v>
      </c>
      <c r="L223">
        <v>4.4972397653593463E-3</v>
      </c>
      <c r="M223">
        <v>3.0128052423148453</v>
      </c>
      <c r="N223">
        <v>1.0399418415523129E-2</v>
      </c>
      <c r="O223">
        <v>2.2983838193661215</v>
      </c>
      <c r="P223">
        <v>0.57602935704315161</v>
      </c>
      <c r="Q223">
        <v>7.5697723234265293E-3</v>
      </c>
      <c r="R223">
        <v>0.10986120860382688</v>
      </c>
      <c r="S223">
        <v>5.4900764597199986E-5</v>
      </c>
      <c r="T223">
        <v>0.10986120860382698</v>
      </c>
      <c r="U223">
        <v>1.4540485011505575</v>
      </c>
      <c r="V223">
        <v>0.20641992843979046</v>
      </c>
      <c r="W223">
        <v>0.19676198860368968</v>
      </c>
      <c r="X223">
        <v>0.32051423218397807</v>
      </c>
      <c r="Y223">
        <v>0.28608833870777028</v>
      </c>
      <c r="Z223">
        <v>0.2676070556658911</v>
      </c>
    </row>
    <row r="224" spans="1:26" s="56" customFormat="1" x14ac:dyDescent="0.2">
      <c r="A224" s="56">
        <v>10607</v>
      </c>
      <c r="B224" s="56" t="s">
        <v>325</v>
      </c>
      <c r="C224" s="56" t="s">
        <v>322</v>
      </c>
      <c r="D224" s="134">
        <v>43969</v>
      </c>
      <c r="E224" s="107">
        <v>475</v>
      </c>
      <c r="F224" s="56">
        <v>3.9739999999999998E-2</v>
      </c>
      <c r="G224" s="70">
        <v>0.20261999999999958</v>
      </c>
      <c r="H224" t="s">
        <v>333</v>
      </c>
      <c r="I224">
        <v>1.0064442131055198E-2</v>
      </c>
      <c r="J224">
        <v>0.12076864641854634</v>
      </c>
      <c r="K224">
        <v>7.1401605479790046E-3</v>
      </c>
      <c r="L224">
        <v>3.0544654878050018E-3</v>
      </c>
      <c r="M224">
        <v>1.3509124711944422</v>
      </c>
      <c r="N224">
        <v>3.4771363262697231E-3</v>
      </c>
      <c r="O224">
        <v>1.1564773319629151</v>
      </c>
      <c r="P224">
        <v>0.12788969633066219</v>
      </c>
      <c r="Q224">
        <v>8.6153873179691046E-3</v>
      </c>
      <c r="R224">
        <v>5.2847619091858214E-2</v>
      </c>
      <c r="S224">
        <v>6.2484224207607267E-5</v>
      </c>
      <c r="T224">
        <v>5.2847619091858783E-2</v>
      </c>
      <c r="U224">
        <v>0.10804859872902944</v>
      </c>
      <c r="V224">
        <v>0.22042503441170344</v>
      </c>
      <c r="W224">
        <v>0.27331367838937415</v>
      </c>
      <c r="X224">
        <v>0.14882445330959451</v>
      </c>
      <c r="Y224">
        <v>2.9558422285479734E-2</v>
      </c>
      <c r="Z224">
        <v>0.21957653988106349</v>
      </c>
    </row>
    <row r="225" spans="1:26" s="56" customFormat="1" x14ac:dyDescent="0.2">
      <c r="A225" s="160">
        <v>10368</v>
      </c>
      <c r="B225" s="160" t="s">
        <v>88</v>
      </c>
      <c r="C225" s="160" t="s">
        <v>80</v>
      </c>
      <c r="D225" s="165">
        <v>43969</v>
      </c>
      <c r="E225" s="163"/>
      <c r="F225" s="179">
        <v>1.22055</v>
      </c>
      <c r="G225" s="179">
        <v>10.325699999999999</v>
      </c>
      <c r="H225" t="s">
        <v>190</v>
      </c>
      <c r="I225">
        <v>9.9360111830706487E-3</v>
      </c>
      <c r="J225">
        <v>0.44553264490375438</v>
      </c>
      <c r="K225">
        <v>7.1435552426623609E-3</v>
      </c>
      <c r="L225">
        <v>3.0817171449060553E-3</v>
      </c>
      <c r="M225">
        <v>3.0130688982210736</v>
      </c>
      <c r="N225">
        <v>8.4147339531941111E-3</v>
      </c>
      <c r="O225">
        <v>2.2933643826303705</v>
      </c>
      <c r="P225">
        <v>0.46028907611187764</v>
      </c>
      <c r="Q225">
        <v>7.562475729973866E-3</v>
      </c>
      <c r="R225">
        <v>9.8630167241626071E-2</v>
      </c>
      <c r="S225">
        <v>5.4847845098119887E-5</v>
      </c>
      <c r="T225">
        <v>9.8630167241626182E-2</v>
      </c>
      <c r="U225">
        <v>1.458378727600786</v>
      </c>
      <c r="V225">
        <v>0.20647949177441627</v>
      </c>
      <c r="W225">
        <v>0.19665209753498725</v>
      </c>
      <c r="X225">
        <v>0.31107060884338172</v>
      </c>
      <c r="Y225">
        <v>0.28639682103823078</v>
      </c>
      <c r="Z225">
        <v>0.22671943242377626</v>
      </c>
    </row>
    <row r="226" spans="1:26" s="56" customFormat="1" x14ac:dyDescent="0.2">
      <c r="D226" s="134"/>
      <c r="E226" s="107"/>
      <c r="G226" s="70"/>
      <c r="H226" s="70"/>
      <c r="I226" s="70"/>
      <c r="J226" s="72"/>
      <c r="K226" s="70"/>
      <c r="L226" s="106"/>
      <c r="M226" s="106"/>
      <c r="N226" s="106"/>
      <c r="O226" s="70"/>
      <c r="P226" s="72"/>
      <c r="Q226" s="71"/>
      <c r="R226" s="130"/>
      <c r="S226" s="168"/>
      <c r="U226" s="70"/>
      <c r="V226" s="72"/>
      <c r="W226" s="70"/>
      <c r="X226" s="72"/>
      <c r="Y226" s="71"/>
      <c r="Z226" s="72"/>
    </row>
    <row r="227" spans="1:26" s="56" customFormat="1" x14ac:dyDescent="0.2">
      <c r="A227" s="160">
        <v>10368</v>
      </c>
      <c r="B227" s="160" t="s">
        <v>88</v>
      </c>
      <c r="C227" s="160" t="s">
        <v>80</v>
      </c>
      <c r="D227" s="165">
        <v>43970</v>
      </c>
      <c r="E227" s="163"/>
      <c r="F227" s="179">
        <v>1.22055</v>
      </c>
      <c r="G227" s="179">
        <v>10.325699999999999</v>
      </c>
      <c r="H227" t="s">
        <v>182</v>
      </c>
      <c r="I227">
        <v>9.9789104009617609E-3</v>
      </c>
      <c r="J227">
        <v>0.47419525405425861</v>
      </c>
      <c r="K227">
        <v>7.1488522306635402E-3</v>
      </c>
      <c r="L227">
        <v>4.0727556108694296E-3</v>
      </c>
      <c r="M227">
        <v>3.0134003000342049</v>
      </c>
      <c r="N227">
        <v>7.9901673065805104E-3</v>
      </c>
      <c r="O227">
        <v>2.2865218777327678</v>
      </c>
      <c r="P227">
        <v>0.55946128944902851</v>
      </c>
      <c r="Q227">
        <v>7.5615264233874664E-3</v>
      </c>
      <c r="R227">
        <v>0.11017995423142438</v>
      </c>
      <c r="S227">
        <v>5.4840960127845498E-5</v>
      </c>
      <c r="T227">
        <v>0.11017995423142385</v>
      </c>
      <c r="U227">
        <v>1.4577005645604739</v>
      </c>
      <c r="V227">
        <v>0.24259459771714698</v>
      </c>
      <c r="W227">
        <v>0.20036936369780387</v>
      </c>
      <c r="X227">
        <v>0.33449554775832407</v>
      </c>
      <c r="Y227">
        <v>0.29263100492818639</v>
      </c>
      <c r="Z227">
        <v>0.29520050532152614</v>
      </c>
    </row>
    <row r="228" spans="1:26" s="56" customFormat="1" x14ac:dyDescent="0.2">
      <c r="A228" s="56">
        <v>10608</v>
      </c>
      <c r="B228" s="56" t="s">
        <v>326</v>
      </c>
      <c r="C228" s="56" t="s">
        <v>322</v>
      </c>
      <c r="D228" s="134">
        <v>43970</v>
      </c>
      <c r="E228" s="107">
        <v>495</v>
      </c>
      <c r="F228" s="56">
        <v>5.3089999999999998E-2</v>
      </c>
      <c r="G228" s="70">
        <v>0.19547999999999988</v>
      </c>
      <c r="H228" t="s">
        <v>334</v>
      </c>
      <c r="I228">
        <v>1.0079336251458281E-2</v>
      </c>
      <c r="J228">
        <v>0.14767548724012378</v>
      </c>
      <c r="K228">
        <v>7.1373353514526455E-3</v>
      </c>
      <c r="L228">
        <v>5.5070706182335886E-3</v>
      </c>
      <c r="M228">
        <v>1.8217772302683102</v>
      </c>
      <c r="N228">
        <v>3.0644094668811784E-3</v>
      </c>
      <c r="O228">
        <v>1.5574162794980333</v>
      </c>
      <c r="P228">
        <v>0.15303731395933476</v>
      </c>
      <c r="Q228">
        <v>8.6135001608829472E-3</v>
      </c>
      <c r="R228">
        <v>3.9159512875840588E-2</v>
      </c>
      <c r="S228">
        <v>6.2470537353826478E-5</v>
      </c>
      <c r="T228">
        <v>3.9159512875839915E-2</v>
      </c>
      <c r="U228">
        <v>0.14622952003124107</v>
      </c>
      <c r="V228">
        <v>0.24141911562310034</v>
      </c>
      <c r="W228">
        <v>0.20995105022430985</v>
      </c>
      <c r="X228">
        <v>0.14994711007141828</v>
      </c>
      <c r="Y228">
        <v>3.0718799784673838E-2</v>
      </c>
      <c r="Z228">
        <v>0.24077734289725314</v>
      </c>
    </row>
    <row r="229" spans="1:26" s="56" customFormat="1" x14ac:dyDescent="0.2">
      <c r="A229" s="160">
        <v>10368</v>
      </c>
      <c r="B229" s="160" t="s">
        <v>88</v>
      </c>
      <c r="C229" s="160" t="s">
        <v>80</v>
      </c>
      <c r="D229" s="165">
        <v>43970</v>
      </c>
      <c r="E229" s="163"/>
      <c r="F229" s="179">
        <v>1.22055</v>
      </c>
      <c r="G229" s="179">
        <v>10.325699999999999</v>
      </c>
      <c r="H229" t="s">
        <v>184</v>
      </c>
      <c r="I229">
        <v>9.9835097971850296E-3</v>
      </c>
      <c r="J229">
        <v>0.49311777826442527</v>
      </c>
      <c r="K229">
        <v>7.1425248420588722E-3</v>
      </c>
      <c r="L229">
        <v>3.7646450330018032E-3</v>
      </c>
      <c r="M229">
        <v>3.0134398834052964</v>
      </c>
      <c r="N229">
        <v>7.5608970542277243E-3</v>
      </c>
      <c r="O229">
        <v>2.2877358849142824</v>
      </c>
      <c r="P229">
        <v>0.47825609373874239</v>
      </c>
      <c r="Q229">
        <v>7.5707318057955534E-3</v>
      </c>
      <c r="R229">
        <v>7.3410730697861817E-2</v>
      </c>
      <c r="S229">
        <v>5.4907723368669727E-5</v>
      </c>
      <c r="T229">
        <v>7.3410730697861207E-2</v>
      </c>
      <c r="U229">
        <v>1.4600443917961923</v>
      </c>
      <c r="V229">
        <v>0.23541540761011504</v>
      </c>
      <c r="W229">
        <v>0.20024360351219608</v>
      </c>
      <c r="X229">
        <v>0.29407774887376736</v>
      </c>
      <c r="Y229">
        <v>0.2922106821980559</v>
      </c>
      <c r="Z229">
        <v>0.21594537655041843</v>
      </c>
    </row>
    <row r="230" spans="1:26" s="56" customFormat="1" x14ac:dyDescent="0.2">
      <c r="A230" s="56">
        <v>10609</v>
      </c>
      <c r="B230" s="56" t="s">
        <v>327</v>
      </c>
      <c r="C230" s="56" t="s">
        <v>322</v>
      </c>
      <c r="D230" s="134">
        <v>43970</v>
      </c>
      <c r="E230" s="107">
        <v>525.5</v>
      </c>
      <c r="F230" s="56">
        <v>4.9570000000000003E-2</v>
      </c>
      <c r="G230" s="70">
        <v>0.20205999999999946</v>
      </c>
      <c r="H230" t="s">
        <v>335</v>
      </c>
      <c r="I230">
        <v>1.0053128979068762E-2</v>
      </c>
      <c r="J230">
        <v>8.4986543903918035E-2</v>
      </c>
      <c r="K230">
        <v>7.1396646712028784E-3</v>
      </c>
      <c r="L230">
        <v>2.7048278845279885E-3</v>
      </c>
      <c r="M230">
        <v>1.6534480305136567</v>
      </c>
      <c r="N230">
        <v>2.7804051117720631E-3</v>
      </c>
      <c r="O230">
        <v>1.4153417797014214</v>
      </c>
      <c r="P230">
        <v>9.257086487705983E-2</v>
      </c>
      <c r="Q230">
        <v>8.6054045472998327E-3</v>
      </c>
      <c r="R230">
        <v>2.9330114535621402E-2</v>
      </c>
      <c r="S230">
        <v>6.2411822856665031E-5</v>
      </c>
      <c r="T230">
        <v>2.9330114535620053E-2</v>
      </c>
      <c r="U230">
        <v>0.1364017733062714</v>
      </c>
      <c r="V230">
        <v>0.20360793945055888</v>
      </c>
      <c r="W230">
        <v>0.2698791295751759</v>
      </c>
      <c r="X230">
        <v>0.16012619816400248</v>
      </c>
      <c r="Y230">
        <v>3.6811554050966547E-2</v>
      </c>
      <c r="Z230">
        <v>0.14747720798969619</v>
      </c>
    </row>
    <row r="231" spans="1:26" s="56" customFormat="1" x14ac:dyDescent="0.2">
      <c r="A231" s="160">
        <v>10368</v>
      </c>
      <c r="B231" s="160" t="s">
        <v>88</v>
      </c>
      <c r="C231" s="160" t="s">
        <v>80</v>
      </c>
      <c r="D231" s="165">
        <v>43970</v>
      </c>
      <c r="E231" s="163"/>
      <c r="F231" s="179">
        <v>1.22055</v>
      </c>
      <c r="G231" s="179">
        <v>10.325699999999999</v>
      </c>
      <c r="H231" t="s">
        <v>186</v>
      </c>
      <c r="I231">
        <v>1.0020499991027365E-2</v>
      </c>
      <c r="J231">
        <v>0.54007686176759007</v>
      </c>
      <c r="K231">
        <v>7.1429792585303272E-3</v>
      </c>
      <c r="L231">
        <v>3.590370969688552E-3</v>
      </c>
      <c r="M231">
        <v>3.0128097787914516</v>
      </c>
      <c r="N231">
        <v>9.0716927023070156E-3</v>
      </c>
      <c r="O231">
        <v>2.277284105108961</v>
      </c>
      <c r="P231">
        <v>0.54108298500411189</v>
      </c>
      <c r="Q231">
        <v>7.5640735761916128E-3</v>
      </c>
      <c r="R231">
        <v>0.10992619361457989</v>
      </c>
      <c r="S231">
        <v>5.4859433686959138E-5</v>
      </c>
      <c r="T231">
        <v>0.10992619361457946</v>
      </c>
      <c r="U231">
        <v>1.4575882042673487</v>
      </c>
      <c r="V231">
        <v>0.22749831957798841</v>
      </c>
      <c r="W231">
        <v>0.19992685351337253</v>
      </c>
      <c r="X231">
        <v>0.35227381711500455</v>
      </c>
      <c r="Y231">
        <v>0.29114522795930176</v>
      </c>
      <c r="Z231">
        <v>0.21805810445883086</v>
      </c>
    </row>
    <row r="232" spans="1:26" s="56" customFormat="1" x14ac:dyDescent="0.2">
      <c r="A232" s="56">
        <v>10610</v>
      </c>
      <c r="B232" s="56" t="s">
        <v>328</v>
      </c>
      <c r="C232" s="56" t="s">
        <v>322</v>
      </c>
      <c r="D232" s="134">
        <v>43970</v>
      </c>
      <c r="E232" s="107">
        <v>537.5</v>
      </c>
      <c r="F232" s="56">
        <v>4.2540000000000001E-2</v>
      </c>
      <c r="G232" s="70">
        <v>0.20188999999999879</v>
      </c>
      <c r="H232" t="s">
        <v>336</v>
      </c>
      <c r="I232">
        <v>1.0066974715759684E-2</v>
      </c>
      <c r="J232">
        <v>0.12689889748901842</v>
      </c>
      <c r="K232">
        <v>7.1386079763024251E-3</v>
      </c>
      <c r="L232">
        <v>2.9032076499198906E-3</v>
      </c>
      <c r="M232">
        <v>1.4474212520088618</v>
      </c>
      <c r="N232">
        <v>3.4588658425062642E-3</v>
      </c>
      <c r="O232">
        <v>1.2387388622822766</v>
      </c>
      <c r="P232">
        <v>0.12513580507223573</v>
      </c>
      <c r="Q232">
        <v>8.6115037469218381E-3</v>
      </c>
      <c r="R232">
        <v>4.6882842892861203E-2</v>
      </c>
      <c r="S232">
        <v>6.2456058100259209E-5</v>
      </c>
      <c r="T232">
        <v>4.6882842892860634E-2</v>
      </c>
      <c r="U232">
        <v>0.11942750854856005</v>
      </c>
      <c r="V232">
        <v>0.17355002829192892</v>
      </c>
      <c r="W232">
        <v>0.23239229132753023</v>
      </c>
      <c r="X232">
        <v>0.16682255401589424</v>
      </c>
      <c r="Y232">
        <v>2.7753968313470687E-2</v>
      </c>
      <c r="Z232">
        <v>0.18476448472228157</v>
      </c>
    </row>
    <row r="233" spans="1:26" s="56" customFormat="1" x14ac:dyDescent="0.2">
      <c r="A233" s="160">
        <v>10368</v>
      </c>
      <c r="B233" s="160" t="s">
        <v>88</v>
      </c>
      <c r="C233" s="160" t="s">
        <v>80</v>
      </c>
      <c r="D233" s="165">
        <v>43970</v>
      </c>
      <c r="E233" s="163"/>
      <c r="F233" s="179">
        <v>1.22055</v>
      </c>
      <c r="G233" s="179">
        <v>10.325699999999999</v>
      </c>
      <c r="H233" t="s">
        <v>188</v>
      </c>
      <c r="I233">
        <v>1.0051230470822063E-2</v>
      </c>
      <c r="J233">
        <v>0.42606270404768948</v>
      </c>
      <c r="K233">
        <v>7.1407031426981883E-3</v>
      </c>
      <c r="L233">
        <v>4.1844834109867751E-3</v>
      </c>
      <c r="M233">
        <v>3.0127506510938864</v>
      </c>
      <c r="N233">
        <v>9.0907891502346547E-3</v>
      </c>
      <c r="O233">
        <v>2.2738157908904095</v>
      </c>
      <c r="P233">
        <v>0.37318385674287757</v>
      </c>
      <c r="Q233">
        <v>7.5680410429014447E-3</v>
      </c>
      <c r="R233">
        <v>0.11932519890396405</v>
      </c>
      <c r="S233">
        <v>5.4888208258581272E-5</v>
      </c>
      <c r="T233">
        <v>0.11932519890396395</v>
      </c>
      <c r="U233">
        <v>1.455101703404819</v>
      </c>
      <c r="V233">
        <v>0.27247184415989073</v>
      </c>
      <c r="W233">
        <v>0.1997728761395374</v>
      </c>
      <c r="X233">
        <v>0.33128489818137918</v>
      </c>
      <c r="Y233">
        <v>0.29055016097273623</v>
      </c>
      <c r="Z233">
        <v>0.21786420156533079</v>
      </c>
    </row>
    <row r="234" spans="1:26" s="56" customFormat="1" x14ac:dyDescent="0.2">
      <c r="A234" s="56">
        <v>10611</v>
      </c>
      <c r="B234" s="56" t="s">
        <v>329</v>
      </c>
      <c r="C234" s="56" t="s">
        <v>322</v>
      </c>
      <c r="D234" s="134">
        <v>43970</v>
      </c>
      <c r="E234" s="107">
        <v>587</v>
      </c>
      <c r="F234" s="56">
        <v>5.2650000000000002E-2</v>
      </c>
      <c r="G234" s="70">
        <v>0.20403000000000127</v>
      </c>
      <c r="H234" t="s">
        <v>337</v>
      </c>
      <c r="I234">
        <v>1.0049549212316116E-2</v>
      </c>
      <c r="J234">
        <v>0.12047318941839401</v>
      </c>
      <c r="K234">
        <v>7.1366277316779999E-3</v>
      </c>
      <c r="L234">
        <v>2.891012845976849E-3</v>
      </c>
      <c r="M234">
        <v>1.6191973177515471</v>
      </c>
      <c r="N234">
        <v>3.4519745682673134E-3</v>
      </c>
      <c r="O234">
        <v>1.3823216104715421</v>
      </c>
      <c r="P234">
        <v>0.13373936151845775</v>
      </c>
      <c r="Q234">
        <v>8.5765129767120842E-3</v>
      </c>
      <c r="R234">
        <v>5.2758845256075292E-2</v>
      </c>
      <c r="S234">
        <v>6.220228295930609E-5</v>
      </c>
      <c r="T234">
        <v>5.2758845256075479E-2</v>
      </c>
      <c r="U234">
        <v>0.17670462413804014</v>
      </c>
      <c r="V234">
        <v>0.21274415711982617</v>
      </c>
      <c r="W234">
        <v>0.16999450383260226</v>
      </c>
      <c r="X234">
        <v>0.1868702670057133</v>
      </c>
      <c r="Y234">
        <v>3.0026574236477047E-2</v>
      </c>
      <c r="Z234">
        <v>0.13443577039110652</v>
      </c>
    </row>
    <row r="235" spans="1:26" s="56" customFormat="1" x14ac:dyDescent="0.2">
      <c r="A235" s="160">
        <v>10368</v>
      </c>
      <c r="B235" s="160" t="s">
        <v>88</v>
      </c>
      <c r="C235" s="160" t="s">
        <v>80</v>
      </c>
      <c r="D235" s="165">
        <v>43970</v>
      </c>
      <c r="E235" s="163"/>
      <c r="F235" s="179">
        <v>1.22055</v>
      </c>
      <c r="G235" s="179">
        <v>10.325699999999999</v>
      </c>
      <c r="H235" t="s">
        <v>190</v>
      </c>
      <c r="I235">
        <v>9.9060954550149322E-3</v>
      </c>
      <c r="J235">
        <v>0.43322510988688528</v>
      </c>
      <c r="K235">
        <v>7.1386815838827104E-3</v>
      </c>
      <c r="L235">
        <v>4.8830739141687406E-3</v>
      </c>
      <c r="M235">
        <v>3.0131513738268545</v>
      </c>
      <c r="N235">
        <v>9.065365324030638E-3</v>
      </c>
      <c r="O235">
        <v>2.3033362523270813</v>
      </c>
      <c r="P235">
        <v>0.45804847456658765</v>
      </c>
      <c r="Q235">
        <v>7.5743747496778424E-3</v>
      </c>
      <c r="R235">
        <v>9.0997258634711337E-2</v>
      </c>
      <c r="S235">
        <v>5.4934144296007712E-5</v>
      </c>
      <c r="T235">
        <v>9.0997258634710323E-2</v>
      </c>
      <c r="U235">
        <v>1.46195912279861</v>
      </c>
      <c r="V235">
        <v>0.20774331460844503</v>
      </c>
      <c r="W235">
        <v>0.199161265740774</v>
      </c>
      <c r="X235">
        <v>0.39674941960091087</v>
      </c>
      <c r="Y235">
        <v>0.29116727453827651</v>
      </c>
      <c r="Z235">
        <v>0.33355140435843728</v>
      </c>
    </row>
    <row r="236" spans="1:26" s="56" customFormat="1" x14ac:dyDescent="0.2">
      <c r="D236" s="134"/>
      <c r="E236" s="107"/>
      <c r="G236" s="70"/>
      <c r="H236" s="70"/>
      <c r="I236" s="70"/>
      <c r="J236" s="72"/>
      <c r="K236" s="70"/>
      <c r="L236" s="106"/>
      <c r="M236" s="106"/>
      <c r="N236" s="106"/>
      <c r="O236" s="70"/>
      <c r="P236" s="72"/>
      <c r="Q236" s="71"/>
      <c r="R236" s="130"/>
      <c r="S236" s="168"/>
      <c r="U236" s="70"/>
      <c r="V236" s="72"/>
      <c r="W236" s="70"/>
      <c r="X236" s="72"/>
      <c r="Y236" s="71"/>
      <c r="Z236" s="72"/>
    </row>
    <row r="237" spans="1:26" s="56" customFormat="1" x14ac:dyDescent="0.2">
      <c r="A237" s="160">
        <v>10368</v>
      </c>
      <c r="B237" s="160" t="s">
        <v>88</v>
      </c>
      <c r="C237" s="160" t="s">
        <v>80</v>
      </c>
      <c r="D237" s="165">
        <v>43980</v>
      </c>
      <c r="E237" s="163"/>
      <c r="F237" s="179">
        <v>1.22055</v>
      </c>
      <c r="G237" s="179">
        <v>10.325699999999999</v>
      </c>
      <c r="H237" t="s">
        <v>182</v>
      </c>
      <c r="I237">
        <v>9.9474120639734404E-3</v>
      </c>
      <c r="J237">
        <v>0.58210670289919564</v>
      </c>
      <c r="K237">
        <v>7.1497204756676711E-3</v>
      </c>
      <c r="L237">
        <v>5.3810774288583045E-3</v>
      </c>
      <c r="M237">
        <v>3.013588275506041</v>
      </c>
      <c r="N237">
        <v>8.9328827282506313E-3</v>
      </c>
      <c r="O237">
        <v>2.292725502569315</v>
      </c>
      <c r="P237">
        <v>0.60946908774264086</v>
      </c>
      <c r="Q237">
        <v>7.5652148719280886E-3</v>
      </c>
      <c r="R237">
        <v>0.11573520812227288</v>
      </c>
      <c r="S237">
        <v>5.4867711083674224E-5</v>
      </c>
      <c r="T237">
        <v>0.1157352081222736</v>
      </c>
      <c r="U237">
        <v>1.4584128647505537</v>
      </c>
      <c r="V237">
        <v>0.26748349407725697</v>
      </c>
      <c r="W237">
        <v>0.19111742204287482</v>
      </c>
      <c r="X237">
        <v>0.37859510188314444</v>
      </c>
      <c r="Y237">
        <v>0.27851495062544041</v>
      </c>
      <c r="Z237">
        <v>0.32480162618371688</v>
      </c>
    </row>
    <row r="238" spans="1:26" s="56" customFormat="1" x14ac:dyDescent="0.2">
      <c r="A238" s="56">
        <v>10613</v>
      </c>
      <c r="B238" s="56" t="s">
        <v>342</v>
      </c>
      <c r="C238" s="56" t="s">
        <v>322</v>
      </c>
      <c r="D238" s="134">
        <v>43980</v>
      </c>
      <c r="E238" s="107">
        <v>465</v>
      </c>
      <c r="F238" s="56">
        <v>3.5270000000000003E-2</v>
      </c>
      <c r="G238" s="70">
        <v>0.20122999999999891</v>
      </c>
      <c r="H238" t="s">
        <v>338</v>
      </c>
      <c r="I238">
        <v>1.0046212600620504E-2</v>
      </c>
      <c r="J238">
        <v>0.12690847991109633</v>
      </c>
      <c r="K238">
        <v>7.1547886154293772E-3</v>
      </c>
      <c r="L238">
        <v>4.815996857382941E-3</v>
      </c>
      <c r="M238">
        <v>1.0584768410204604</v>
      </c>
      <c r="N238">
        <v>3.7807903881874735E-3</v>
      </c>
      <c r="O238">
        <v>0.90885564873552327</v>
      </c>
      <c r="P238">
        <v>0.15060590785791486</v>
      </c>
      <c r="Q238">
        <v>8.6188301336606894E-3</v>
      </c>
      <c r="R238">
        <v>5.719639271613338E-2</v>
      </c>
      <c r="S238">
        <v>6.2509193679047092E-5</v>
      </c>
      <c r="T238">
        <v>5.7196392716132784E-2</v>
      </c>
      <c r="U238">
        <v>8.36062128667375E-2</v>
      </c>
      <c r="V238">
        <v>0.31591546488711658</v>
      </c>
      <c r="W238">
        <v>0.29237154342651872</v>
      </c>
      <c r="X238">
        <v>0.2355800750698816</v>
      </c>
      <c r="Y238">
        <v>2.443690009417452E-2</v>
      </c>
      <c r="Z238">
        <v>0.31926341626609728</v>
      </c>
    </row>
    <row r="239" spans="1:26" s="56" customFormat="1" x14ac:dyDescent="0.2">
      <c r="A239" s="160">
        <v>10368</v>
      </c>
      <c r="B239" s="160" t="s">
        <v>88</v>
      </c>
      <c r="C239" s="160" t="s">
        <v>80</v>
      </c>
      <c r="D239" s="165">
        <v>43980</v>
      </c>
      <c r="E239" s="163"/>
      <c r="F239" s="179">
        <v>1.22055</v>
      </c>
      <c r="G239" s="179">
        <v>10.325699999999999</v>
      </c>
      <c r="H239" t="s">
        <v>184</v>
      </c>
      <c r="I239">
        <v>9.9434363327373168E-3</v>
      </c>
      <c r="J239">
        <v>0.6093053408947684</v>
      </c>
      <c r="K239">
        <v>7.1621113740158743E-3</v>
      </c>
      <c r="L239">
        <v>6.6222127013446548E-3</v>
      </c>
      <c r="M239">
        <v>3.0134062549958887</v>
      </c>
      <c r="N239">
        <v>1.0208589108289021E-2</v>
      </c>
      <c r="O239">
        <v>2.299151144452428</v>
      </c>
      <c r="P239">
        <v>0.64352008429421526</v>
      </c>
      <c r="Q239">
        <v>7.5680145445655113E-3</v>
      </c>
      <c r="R239">
        <v>0.11746011520358481</v>
      </c>
      <c r="S239">
        <v>5.4888016075931514E-5</v>
      </c>
      <c r="T239">
        <v>0.11746011520358461</v>
      </c>
      <c r="U239">
        <v>1.4532835304024214</v>
      </c>
      <c r="V239">
        <v>0.27112225368642412</v>
      </c>
      <c r="W239">
        <v>0.19080397734458285</v>
      </c>
      <c r="X239">
        <v>0.37995375310367829</v>
      </c>
      <c r="Y239">
        <v>0.27678850007362699</v>
      </c>
      <c r="Z239">
        <v>0.27724645393772357</v>
      </c>
    </row>
    <row r="240" spans="1:26" s="56" customFormat="1" x14ac:dyDescent="0.2">
      <c r="A240" s="56">
        <v>10614</v>
      </c>
      <c r="B240" s="56" t="s">
        <v>343</v>
      </c>
      <c r="C240" s="56" t="s">
        <v>322</v>
      </c>
      <c r="D240" s="134">
        <v>43980</v>
      </c>
      <c r="E240" s="107">
        <v>485.5</v>
      </c>
      <c r="F240" s="56">
        <v>3.6139999999999999E-2</v>
      </c>
      <c r="G240" s="70">
        <v>0.20317999999999969</v>
      </c>
      <c r="H240" t="s">
        <v>339</v>
      </c>
      <c r="I240">
        <v>1.0047493664355464E-2</v>
      </c>
      <c r="J240">
        <v>0.11491105761799135</v>
      </c>
      <c r="K240">
        <v>7.139544154513012E-3</v>
      </c>
      <c r="L240">
        <v>5.29346124962025E-3</v>
      </c>
      <c r="M240">
        <v>1.0989658070691515</v>
      </c>
      <c r="N240">
        <v>3.5232766935585111E-3</v>
      </c>
      <c r="O240">
        <v>0.94244409292937859</v>
      </c>
      <c r="P240">
        <v>0.12297221979695935</v>
      </c>
      <c r="Q240">
        <v>8.6174405796017092E-3</v>
      </c>
      <c r="R240">
        <v>5.245922843088132E-2</v>
      </c>
      <c r="S240">
        <v>6.2499115756353016E-5</v>
      </c>
      <c r="T240">
        <v>5.2459228430881341E-2</v>
      </c>
      <c r="U240">
        <v>8.7994859311302354E-2</v>
      </c>
      <c r="V240">
        <v>0.26620082346251062</v>
      </c>
      <c r="W240">
        <v>0.17255933303728538</v>
      </c>
      <c r="X240">
        <v>0.14430416786632214</v>
      </c>
      <c r="Y240">
        <v>1.5194955746931338E-2</v>
      </c>
      <c r="Z240">
        <v>0.23954553834997588</v>
      </c>
    </row>
    <row r="241" spans="1:26" s="56" customFormat="1" x14ac:dyDescent="0.2">
      <c r="A241" s="160">
        <v>10368</v>
      </c>
      <c r="B241" s="160" t="s">
        <v>88</v>
      </c>
      <c r="C241" s="160" t="s">
        <v>80</v>
      </c>
      <c r="D241" s="165">
        <v>43980</v>
      </c>
      <c r="E241" s="163"/>
      <c r="F241" s="179">
        <v>1.22055</v>
      </c>
      <c r="G241" s="179">
        <v>10.325699999999999</v>
      </c>
      <c r="H241" t="s">
        <v>186</v>
      </c>
      <c r="I241">
        <v>9.8713916366153821E-3</v>
      </c>
      <c r="J241">
        <v>0.6209493803328836</v>
      </c>
      <c r="K241">
        <v>7.1430140094330937E-3</v>
      </c>
      <c r="L241">
        <v>4.2586273481153266E-3</v>
      </c>
      <c r="M241">
        <v>3.0136138444151936</v>
      </c>
      <c r="N241">
        <v>9.2963471867109002E-3</v>
      </c>
      <c r="O241">
        <v>2.3111385988244773</v>
      </c>
      <c r="P241">
        <v>0.6405347068753503</v>
      </c>
      <c r="Q241">
        <v>7.5639319634344523E-3</v>
      </c>
      <c r="R241">
        <v>9.7170845030051953E-2</v>
      </c>
      <c r="S241">
        <v>5.4858406621901855E-5</v>
      </c>
      <c r="T241">
        <v>9.7170845030050509E-2</v>
      </c>
      <c r="U241">
        <v>1.4572360484250735</v>
      </c>
      <c r="V241">
        <v>0.18762376917993281</v>
      </c>
      <c r="W241">
        <v>0.19301066933872052</v>
      </c>
      <c r="X241">
        <v>0.2854938941723254</v>
      </c>
      <c r="Y241">
        <v>0.28127091325135389</v>
      </c>
      <c r="Z241">
        <v>0.21850334166729543</v>
      </c>
    </row>
    <row r="242" spans="1:26" s="56" customFormat="1" x14ac:dyDescent="0.2">
      <c r="A242" s="56">
        <v>10615</v>
      </c>
      <c r="B242" s="56" t="s">
        <v>344</v>
      </c>
      <c r="C242" s="56" t="s">
        <v>322</v>
      </c>
      <c r="D242" s="134">
        <v>43980</v>
      </c>
      <c r="E242" s="107">
        <v>504.5</v>
      </c>
      <c r="F242" s="56">
        <v>3.4360000000000002E-2</v>
      </c>
      <c r="G242" s="70">
        <v>0.20258999999999894</v>
      </c>
      <c r="H242" t="s">
        <v>340</v>
      </c>
      <c r="I242">
        <v>1.0027688377835582E-2</v>
      </c>
      <c r="J242">
        <v>0.12338432193176946</v>
      </c>
      <c r="K242">
        <v>7.1392462213785797E-3</v>
      </c>
      <c r="L242">
        <v>2.8028108290088297E-3</v>
      </c>
      <c r="M242">
        <v>1.0562263551191229</v>
      </c>
      <c r="N242">
        <v>3.2488914805638078E-3</v>
      </c>
      <c r="O242">
        <v>0.90723993993765195</v>
      </c>
      <c r="P242">
        <v>0.13029131813581091</v>
      </c>
      <c r="Q242">
        <v>8.6127869593714563E-3</v>
      </c>
      <c r="R242">
        <v>6.3816905394511972E-2</v>
      </c>
      <c r="S242">
        <v>6.2465364766512113E-5</v>
      </c>
      <c r="T242">
        <v>6.3816905394512041E-2</v>
      </c>
      <c r="U242">
        <v>8.5564420479741929E-2</v>
      </c>
      <c r="V242">
        <v>0.25557457117390125</v>
      </c>
      <c r="W242">
        <v>0.30121762095971727</v>
      </c>
      <c r="X242">
        <v>0.21369577403775164</v>
      </c>
      <c r="Y242">
        <v>2.575670113555753E-2</v>
      </c>
      <c r="Z242">
        <v>0.2823721444956927</v>
      </c>
    </row>
    <row r="243" spans="1:26" s="56" customFormat="1" x14ac:dyDescent="0.2">
      <c r="A243" s="160">
        <v>10368</v>
      </c>
      <c r="B243" s="160" t="s">
        <v>88</v>
      </c>
      <c r="C243" s="160" t="s">
        <v>80</v>
      </c>
      <c r="D243" s="165">
        <v>43980</v>
      </c>
      <c r="E243" s="163"/>
      <c r="F243" s="179">
        <v>1.22055</v>
      </c>
      <c r="G243" s="179">
        <v>10.325699999999999</v>
      </c>
      <c r="H243" t="s">
        <v>188</v>
      </c>
      <c r="I243">
        <v>9.9015133723963991E-3</v>
      </c>
      <c r="J243">
        <v>0.61681368890896249</v>
      </c>
      <c r="K243">
        <v>7.1426247466946325E-3</v>
      </c>
      <c r="L243">
        <v>4.1782516507597595E-3</v>
      </c>
      <c r="M243">
        <v>3.0137674808877075</v>
      </c>
      <c r="N243">
        <v>8.3169617438460363E-3</v>
      </c>
      <c r="O243">
        <v>2.3047367466758928</v>
      </c>
      <c r="P243">
        <v>0.61183089215184105</v>
      </c>
      <c r="Q243">
        <v>7.5647402955344341E-3</v>
      </c>
      <c r="R243">
        <v>0.11409740921092841</v>
      </c>
      <c r="S243">
        <v>5.4864269156261083E-5</v>
      </c>
      <c r="T243">
        <v>0.11409740921092876</v>
      </c>
      <c r="U243">
        <v>1.4553431717813787</v>
      </c>
      <c r="V243">
        <v>0.21469257297846883</v>
      </c>
      <c r="W243">
        <v>0.19302412325240104</v>
      </c>
      <c r="X243">
        <v>0.29874293195758744</v>
      </c>
      <c r="Y243">
        <v>0.28108052870396533</v>
      </c>
      <c r="Z243">
        <v>0.24833787983015981</v>
      </c>
    </row>
    <row r="244" spans="1:26" s="56" customFormat="1" x14ac:dyDescent="0.2">
      <c r="A244" s="56">
        <v>10616</v>
      </c>
      <c r="B244" s="56" t="s">
        <v>345</v>
      </c>
      <c r="C244" s="56" t="s">
        <v>322</v>
      </c>
      <c r="D244" s="134">
        <v>43980</v>
      </c>
      <c r="E244" s="107">
        <v>558.5</v>
      </c>
      <c r="F244" s="56">
        <v>4.0730000000000002E-2</v>
      </c>
      <c r="G244" s="70">
        <v>0.20081999999999844</v>
      </c>
      <c r="H244" t="s">
        <v>341</v>
      </c>
      <c r="I244">
        <v>1.0049660034389545E-2</v>
      </c>
      <c r="J244">
        <v>0.17182423898944962</v>
      </c>
      <c r="K244">
        <v>7.1361144424699945E-3</v>
      </c>
      <c r="L244">
        <v>3.7275020425599917E-3</v>
      </c>
      <c r="M244">
        <v>1.1568388992400447</v>
      </c>
      <c r="N244">
        <v>4.0446825589995385E-3</v>
      </c>
      <c r="O244">
        <v>0.98707326175184462</v>
      </c>
      <c r="P244">
        <v>0.18164182628111789</v>
      </c>
      <c r="Q244">
        <v>8.5781755913612937E-3</v>
      </c>
      <c r="R244">
        <v>6.0583123221937429E-2</v>
      </c>
      <c r="S244">
        <v>6.2214341289672234E-5</v>
      </c>
      <c r="T244">
        <v>6.0583123221937818E-2</v>
      </c>
      <c r="U244">
        <v>0.12574472596511671</v>
      </c>
      <c r="V244">
        <v>0.24315174941583056</v>
      </c>
      <c r="W244">
        <v>0.2781962796477136</v>
      </c>
      <c r="X244">
        <v>0.2080164274245071</v>
      </c>
      <c r="Y244">
        <v>3.4989356298681273E-2</v>
      </c>
      <c r="Z244">
        <v>0.22750958979389468</v>
      </c>
    </row>
    <row r="245" spans="1:26" s="56" customFormat="1" x14ac:dyDescent="0.2">
      <c r="A245" s="160">
        <v>10368</v>
      </c>
      <c r="B245" s="160" t="s">
        <v>88</v>
      </c>
      <c r="C245" s="160" t="s">
        <v>80</v>
      </c>
      <c r="D245" s="165">
        <v>43980</v>
      </c>
      <c r="E245" s="163"/>
      <c r="F245" s="179">
        <v>1.22055</v>
      </c>
      <c r="G245" s="179">
        <v>10.325699999999999</v>
      </c>
      <c r="H245" t="s">
        <v>190</v>
      </c>
      <c r="I245">
        <v>9.9183654370222224E-3</v>
      </c>
      <c r="J245">
        <v>0.55514640574536345</v>
      </c>
      <c r="K245">
        <v>7.1398934908531086E-3</v>
      </c>
      <c r="L245">
        <v>4.9562257872932322E-3</v>
      </c>
      <c r="M245">
        <v>3.0135168319790049</v>
      </c>
      <c r="N245">
        <v>8.5557840896098181E-3</v>
      </c>
      <c r="O245">
        <v>2.3016057673636503</v>
      </c>
      <c r="P245">
        <v>0.53190995330167457</v>
      </c>
      <c r="Q245">
        <v>7.5748353496127825E-3</v>
      </c>
      <c r="R245">
        <v>7.474987193938458E-2</v>
      </c>
      <c r="S245">
        <v>5.4937484857324665E-5</v>
      </c>
      <c r="T245">
        <v>7.4749871939384732E-2</v>
      </c>
      <c r="U245">
        <v>1.4564802902925105</v>
      </c>
      <c r="V245">
        <v>0.23133861280715179</v>
      </c>
      <c r="W245">
        <v>0.19387483322819821</v>
      </c>
      <c r="X245">
        <v>0.31779712610124899</v>
      </c>
      <c r="Y245">
        <v>0.28257656091606964</v>
      </c>
      <c r="Z245">
        <v>0.24162341909524823</v>
      </c>
    </row>
    <row r="246" spans="1:26" s="56" customFormat="1" x14ac:dyDescent="0.2">
      <c r="D246" s="134"/>
      <c r="E246" s="107"/>
      <c r="G246" s="70"/>
      <c r="H246" s="70"/>
      <c r="I246" s="70"/>
      <c r="J246" s="72"/>
      <c r="K246" s="70"/>
      <c r="L246" s="106"/>
      <c r="M246" s="106"/>
      <c r="N246" s="106"/>
      <c r="O246" s="70"/>
      <c r="P246" s="72"/>
      <c r="Q246" s="71"/>
      <c r="R246" s="130"/>
      <c r="S246" s="168"/>
      <c r="U246" s="70"/>
      <c r="V246" s="72"/>
      <c r="W246" s="70"/>
      <c r="X246" s="72"/>
      <c r="Y246" s="71"/>
      <c r="Z246" s="72"/>
    </row>
    <row r="247" spans="1:26" s="56" customFormat="1" x14ac:dyDescent="0.2">
      <c r="A247" s="160">
        <v>10368</v>
      </c>
      <c r="B247" s="160" t="s">
        <v>88</v>
      </c>
      <c r="C247" s="160" t="s">
        <v>80</v>
      </c>
      <c r="D247" s="165">
        <v>43984</v>
      </c>
      <c r="E247" s="163"/>
      <c r="F247" s="179">
        <v>1.22055</v>
      </c>
      <c r="G247" s="179">
        <v>10.325699999999999</v>
      </c>
      <c r="H247" t="s">
        <v>151</v>
      </c>
      <c r="I247">
        <v>9.9694962498006242E-3</v>
      </c>
      <c r="J247">
        <v>0.55650480125102164</v>
      </c>
      <c r="K247">
        <v>7.1501204220099498E-3</v>
      </c>
      <c r="L247">
        <v>5.7332758791131064E-3</v>
      </c>
      <c r="M247">
        <v>3.013146265110521</v>
      </c>
      <c r="N247">
        <v>1.0938484213421187E-2</v>
      </c>
      <c r="O247">
        <v>2.28748207251164</v>
      </c>
      <c r="P247">
        <v>0.51774118514348477</v>
      </c>
      <c r="Q247">
        <v>7.5635808078669351E-3</v>
      </c>
      <c r="R247">
        <v>0.11570119123598754</v>
      </c>
      <c r="S247">
        <v>5.4855859820185058E-5</v>
      </c>
      <c r="T247">
        <v>0.11570119123598627</v>
      </c>
      <c r="U247">
        <v>1.461700644853398</v>
      </c>
      <c r="V247">
        <v>0.36942001513515849</v>
      </c>
      <c r="W247">
        <v>0.19366508885672698</v>
      </c>
      <c r="X247">
        <v>0.5617389590864621</v>
      </c>
      <c r="Y247">
        <v>0.28254132998463882</v>
      </c>
      <c r="Z247">
        <v>0.39122182869274064</v>
      </c>
    </row>
    <row r="248" spans="1:26" s="56" customFormat="1" x14ac:dyDescent="0.2">
      <c r="A248" s="56">
        <v>10617</v>
      </c>
      <c r="B248" s="56" t="s">
        <v>346</v>
      </c>
      <c r="C248" s="56" t="s">
        <v>322</v>
      </c>
      <c r="D248" s="134">
        <v>43984</v>
      </c>
      <c r="E248" s="107">
        <v>567</v>
      </c>
      <c r="F248" s="56">
        <v>3.5909999999999997E-2</v>
      </c>
      <c r="G248" s="70">
        <v>0.19741999999999926</v>
      </c>
      <c r="H248" t="s">
        <v>350</v>
      </c>
      <c r="I248">
        <v>1.0059445991825913E-2</v>
      </c>
      <c r="J248">
        <v>0.11964774454859804</v>
      </c>
      <c r="K248">
        <v>7.1483301830025762E-3</v>
      </c>
      <c r="L248">
        <v>4.3996314390661369E-3</v>
      </c>
      <c r="M248">
        <v>1.1792100148175988</v>
      </c>
      <c r="N248">
        <v>4.2428557512442736E-3</v>
      </c>
      <c r="O248">
        <v>1.0051217104230328</v>
      </c>
      <c r="P248">
        <v>0.15003036603230147</v>
      </c>
      <c r="Q248">
        <v>8.5725253522807871E-3</v>
      </c>
      <c r="R248">
        <v>5.8766428532470667E-2</v>
      </c>
      <c r="S248">
        <v>6.2173362191170518E-5</v>
      </c>
      <c r="T248">
        <v>5.8766428532470612E-2</v>
      </c>
      <c r="U248">
        <v>0.12807673852290777</v>
      </c>
      <c r="V248">
        <v>0.26398197017609321</v>
      </c>
      <c r="W248">
        <v>0.18988081481588995</v>
      </c>
      <c r="X248">
        <v>0.21724630795643629</v>
      </c>
      <c r="Y248">
        <v>2.4316047897585263E-2</v>
      </c>
      <c r="Z248">
        <v>0.27258711470617331</v>
      </c>
    </row>
    <row r="249" spans="1:26" s="56" customFormat="1" x14ac:dyDescent="0.2">
      <c r="A249" s="160">
        <v>10368</v>
      </c>
      <c r="B249" s="160" t="s">
        <v>88</v>
      </c>
      <c r="C249" s="160" t="s">
        <v>80</v>
      </c>
      <c r="D249" s="165">
        <v>43984</v>
      </c>
      <c r="E249" s="163"/>
      <c r="F249" s="179">
        <v>1.22055</v>
      </c>
      <c r="G249" s="179">
        <v>10.325699999999999</v>
      </c>
      <c r="H249" t="s">
        <v>153</v>
      </c>
      <c r="I249">
        <v>9.9376479704687392E-3</v>
      </c>
      <c r="J249">
        <v>0.64401164638292996</v>
      </c>
      <c r="K249">
        <v>7.1517335059475776E-3</v>
      </c>
      <c r="L249">
        <v>6.7599133275275843E-3</v>
      </c>
      <c r="M249">
        <v>3.0136144965713787</v>
      </c>
      <c r="N249">
        <v>7.2074637887385058E-3</v>
      </c>
      <c r="O249">
        <v>2.2946969409908347</v>
      </c>
      <c r="P249">
        <v>0.67094753243649585</v>
      </c>
      <c r="Q249">
        <v>7.5635114231537544E-3</v>
      </c>
      <c r="R249">
        <v>0.11199453560046635</v>
      </c>
      <c r="S249">
        <v>5.4855356598470813E-5</v>
      </c>
      <c r="T249">
        <v>0.11199453560046693</v>
      </c>
      <c r="U249">
        <v>1.458184288959784</v>
      </c>
      <c r="V249">
        <v>0.22836157055626835</v>
      </c>
      <c r="W249">
        <v>0.19399511168511782</v>
      </c>
      <c r="X249">
        <v>0.28071309223511304</v>
      </c>
      <c r="Y249">
        <v>0.28321487214990188</v>
      </c>
      <c r="Z249">
        <v>0.25234873819768033</v>
      </c>
    </row>
    <row r="250" spans="1:26" s="56" customFormat="1" x14ac:dyDescent="0.2">
      <c r="A250" s="56">
        <v>10618</v>
      </c>
      <c r="B250" s="56" t="s">
        <v>347</v>
      </c>
      <c r="C250" s="56" t="s">
        <v>322</v>
      </c>
      <c r="D250" s="134">
        <v>43984</v>
      </c>
      <c r="E250" s="107">
        <v>579</v>
      </c>
      <c r="F250" s="56">
        <v>2.614E-2</v>
      </c>
      <c r="G250" s="70">
        <v>0.20281000000000127</v>
      </c>
      <c r="H250" t="s">
        <v>351</v>
      </c>
      <c r="I250">
        <v>1.0074329309437285E-2</v>
      </c>
      <c r="J250">
        <v>0.10816159887483677</v>
      </c>
      <c r="K250">
        <v>7.1491700693510143E-3</v>
      </c>
      <c r="L250">
        <v>4.2239597203621009E-3</v>
      </c>
      <c r="M250">
        <v>0.84605534022587181</v>
      </c>
      <c r="N250">
        <v>3.6960990108585341E-3</v>
      </c>
      <c r="O250">
        <v>0.72054932602633881</v>
      </c>
      <c r="P250">
        <v>0.12337214935967258</v>
      </c>
      <c r="Q250">
        <v>8.5821023825847637E-3</v>
      </c>
      <c r="R250">
        <v>9.0611726429066175E-2</v>
      </c>
      <c r="S250">
        <v>6.224282085700542E-5</v>
      </c>
      <c r="T250">
        <v>9.0611726429065967E-2</v>
      </c>
      <c r="U250">
        <v>9.1967069824330727E-2</v>
      </c>
      <c r="V250">
        <v>0.25383480462477109</v>
      </c>
      <c r="W250">
        <v>0.16506664910612751</v>
      </c>
      <c r="X250">
        <v>0.14476661198202126</v>
      </c>
      <c r="Y250">
        <v>1.5175585244651983E-2</v>
      </c>
      <c r="Z250">
        <v>0.22098130427930224</v>
      </c>
    </row>
    <row r="251" spans="1:26" s="56" customFormat="1" x14ac:dyDescent="0.2">
      <c r="A251" s="160">
        <v>10368</v>
      </c>
      <c r="B251" s="160" t="s">
        <v>88</v>
      </c>
      <c r="C251" s="160" t="s">
        <v>80</v>
      </c>
      <c r="D251" s="165">
        <v>43984</v>
      </c>
      <c r="E251" s="163"/>
      <c r="F251" s="179">
        <v>1.22055</v>
      </c>
      <c r="G251" s="179">
        <v>10.325699999999999</v>
      </c>
      <c r="H251" t="s">
        <v>155</v>
      </c>
      <c r="I251">
        <v>1.0006138801146531E-2</v>
      </c>
      <c r="J251">
        <v>0.51263791132988812</v>
      </c>
      <c r="K251">
        <v>7.1513265233324828E-3</v>
      </c>
      <c r="L251">
        <v>5.9185611528568324E-3</v>
      </c>
      <c r="M251">
        <v>3.0131792440910625</v>
      </c>
      <c r="N251">
        <v>6.27499253679706E-3</v>
      </c>
      <c r="O251">
        <v>2.2849729138783812</v>
      </c>
      <c r="P251">
        <v>0.52955080009476152</v>
      </c>
      <c r="Q251">
        <v>7.5774995030371143E-3</v>
      </c>
      <c r="R251">
        <v>0.14183019348188602</v>
      </c>
      <c r="S251">
        <v>5.4956806978750621E-5</v>
      </c>
      <c r="T251">
        <v>0.14183019348188722</v>
      </c>
      <c r="U251">
        <v>1.4573591084785331</v>
      </c>
      <c r="V251">
        <v>0.25235928613009567</v>
      </c>
      <c r="W251">
        <v>0.19416615927267608</v>
      </c>
      <c r="X251">
        <v>0.32541938872505782</v>
      </c>
      <c r="Y251">
        <v>0.28245973913725642</v>
      </c>
      <c r="Z251">
        <v>0.28356448602964224</v>
      </c>
    </row>
    <row r="252" spans="1:26" s="56" customFormat="1" x14ac:dyDescent="0.2">
      <c r="A252" s="56">
        <v>10619</v>
      </c>
      <c r="B252" s="56" t="s">
        <v>348</v>
      </c>
      <c r="C252" s="56" t="s">
        <v>322</v>
      </c>
      <c r="D252" s="134">
        <v>43984</v>
      </c>
      <c r="E252" s="107">
        <v>598.5</v>
      </c>
      <c r="F252" s="56">
        <v>3.5799999999999998E-2</v>
      </c>
      <c r="G252" s="70">
        <v>0.20307000000000031</v>
      </c>
      <c r="H252" t="s">
        <v>352</v>
      </c>
      <c r="I252">
        <v>1.0064582893034536E-2</v>
      </c>
      <c r="J252">
        <v>0.10961319886146549</v>
      </c>
      <c r="K252">
        <v>7.1465537944334894E-3</v>
      </c>
      <c r="L252">
        <v>3.3352555675816905E-3</v>
      </c>
      <c r="M252">
        <v>1.2957063515203788</v>
      </c>
      <c r="N252">
        <v>4.4002278651901127E-3</v>
      </c>
      <c r="O252">
        <v>1.1037734760348308</v>
      </c>
      <c r="P252">
        <v>0.11933041297763315</v>
      </c>
      <c r="Q252">
        <v>8.571824099130711E-3</v>
      </c>
      <c r="R252">
        <v>5.3790253351730113E-2</v>
      </c>
      <c r="S252">
        <v>6.2168276260911288E-5</v>
      </c>
      <c r="T252">
        <v>5.3790253351730155E-2</v>
      </c>
      <c r="U252">
        <v>0.14145597265321791</v>
      </c>
      <c r="V252">
        <v>0.25219422986429241</v>
      </c>
      <c r="W252">
        <v>0.20124883203557201</v>
      </c>
      <c r="X252">
        <v>0.1745059816351934</v>
      </c>
      <c r="Y252">
        <v>2.846322632370836E-2</v>
      </c>
      <c r="Z252">
        <v>0.25221082101230008</v>
      </c>
    </row>
    <row r="253" spans="1:26" s="56" customFormat="1" x14ac:dyDescent="0.2">
      <c r="A253" s="160">
        <v>10368</v>
      </c>
      <c r="B253" s="160" t="s">
        <v>88</v>
      </c>
      <c r="C253" s="160" t="s">
        <v>80</v>
      </c>
      <c r="D253" s="165">
        <v>43984</v>
      </c>
      <c r="E253" s="163"/>
      <c r="F253" s="179">
        <v>1.22055</v>
      </c>
      <c r="G253" s="179">
        <v>10.325699999999999</v>
      </c>
      <c r="H253" t="s">
        <v>157</v>
      </c>
      <c r="I253">
        <v>9.9811097644994465E-3</v>
      </c>
      <c r="J253">
        <v>0.51255283664255324</v>
      </c>
      <c r="K253">
        <v>7.1480765523254152E-3</v>
      </c>
      <c r="L253">
        <v>4.6724926051942136E-3</v>
      </c>
      <c r="M253">
        <v>3.0130897052857737</v>
      </c>
      <c r="N253">
        <v>9.5160216057371943E-3</v>
      </c>
      <c r="O253">
        <v>2.2842004902782058</v>
      </c>
      <c r="P253">
        <v>0.52737219150123948</v>
      </c>
      <c r="Q253">
        <v>7.5646290558032646E-3</v>
      </c>
      <c r="R253">
        <v>8.7353046826461125E-2</v>
      </c>
      <c r="S253">
        <v>5.4863462375550397E-5</v>
      </c>
      <c r="T253">
        <v>8.7353046826461611E-2</v>
      </c>
      <c r="U253">
        <v>1.4551854222357878</v>
      </c>
      <c r="V253">
        <v>0.25121139625669403</v>
      </c>
      <c r="W253">
        <v>0.19524251483822824</v>
      </c>
      <c r="X253">
        <v>0.40586894465658396</v>
      </c>
      <c r="Y253">
        <v>0.28385329557605887</v>
      </c>
      <c r="Z253">
        <v>0.27850245102845073</v>
      </c>
    </row>
    <row r="254" spans="1:26" s="56" customFormat="1" x14ac:dyDescent="0.2">
      <c r="A254" s="56">
        <v>10620</v>
      </c>
      <c r="B254" s="56" t="s">
        <v>349</v>
      </c>
      <c r="C254" s="56" t="s">
        <v>322</v>
      </c>
      <c r="D254" s="134">
        <v>43984</v>
      </c>
      <c r="E254" s="107">
        <v>515</v>
      </c>
      <c r="F254" s="56">
        <v>5.407E-2</v>
      </c>
      <c r="G254" s="70">
        <v>0.20043000000000077</v>
      </c>
      <c r="H254" t="s">
        <v>353</v>
      </c>
      <c r="I254">
        <v>1.0051843464617323E-2</v>
      </c>
      <c r="J254">
        <v>0.1238634147103591</v>
      </c>
      <c r="K254">
        <v>7.1420828584798741E-3</v>
      </c>
      <c r="L254">
        <v>3.4305036484308933E-3</v>
      </c>
      <c r="M254">
        <v>2.0103629232617237</v>
      </c>
      <c r="N254">
        <v>3.1368396499532277E-3</v>
      </c>
      <c r="O254">
        <v>1.7233609148791851</v>
      </c>
      <c r="P254">
        <v>0.14077856724101936</v>
      </c>
      <c r="Q254">
        <v>8.6171062116806325E-3</v>
      </c>
      <c r="R254">
        <v>4.2096378043602362E-2</v>
      </c>
      <c r="S254">
        <v>6.2496690709239389E-5</v>
      </c>
      <c r="T254">
        <v>4.2096378043601744E-2</v>
      </c>
      <c r="U254">
        <v>0.16412071167248646</v>
      </c>
      <c r="V254">
        <v>0.20782260014947534</v>
      </c>
      <c r="W254">
        <v>0.11168678112835909</v>
      </c>
      <c r="X254">
        <v>0.16145548423971789</v>
      </c>
      <c r="Y254">
        <v>1.8330912051700936E-2</v>
      </c>
      <c r="Z254">
        <v>0.14094134440088329</v>
      </c>
    </row>
    <row r="255" spans="1:26" s="56" customFormat="1" x14ac:dyDescent="0.2">
      <c r="A255" s="160">
        <v>10368</v>
      </c>
      <c r="B255" s="160" t="s">
        <v>88</v>
      </c>
      <c r="C255" s="160" t="s">
        <v>80</v>
      </c>
      <c r="D255" s="165">
        <v>43984</v>
      </c>
      <c r="E255" s="163"/>
      <c r="F255" s="179">
        <v>1.22055</v>
      </c>
      <c r="G255" s="179">
        <v>10.325699999999999</v>
      </c>
      <c r="H255" t="s">
        <v>159</v>
      </c>
      <c r="I255">
        <v>9.7264746594567485E-3</v>
      </c>
      <c r="J255">
        <v>0.71816528124319956</v>
      </c>
      <c r="K255">
        <v>7.1440888038679625E-3</v>
      </c>
      <c r="L255">
        <v>4.1291133872669167E-3</v>
      </c>
      <c r="M255">
        <v>3.0130879695314938</v>
      </c>
      <c r="N255">
        <v>9.4995676144208775E-3</v>
      </c>
      <c r="O255">
        <v>2.3441849329112809</v>
      </c>
      <c r="P255">
        <v>0.76839327684733028</v>
      </c>
      <c r="Q255">
        <v>7.5699215543542893E-3</v>
      </c>
      <c r="R255">
        <v>0.11045480499862632</v>
      </c>
      <c r="S255">
        <v>5.4901846914036658E-5</v>
      </c>
      <c r="T255">
        <v>0.11045480499862607</v>
      </c>
      <c r="U255">
        <v>1.4593226187185924</v>
      </c>
      <c r="V255">
        <v>0.28363071926789063</v>
      </c>
      <c r="W255">
        <v>0.19385498674120677</v>
      </c>
      <c r="X255">
        <v>0.39361403021712638</v>
      </c>
      <c r="Y255">
        <v>0.28274586942788804</v>
      </c>
      <c r="Z255">
        <v>0.29624380178516274</v>
      </c>
    </row>
    <row r="256" spans="1:26" s="56" customFormat="1" x14ac:dyDescent="0.2">
      <c r="A256" s="56">
        <v>10603</v>
      </c>
      <c r="B256" s="56" t="s">
        <v>355</v>
      </c>
      <c r="C256" s="56" t="s">
        <v>145</v>
      </c>
      <c r="D256" s="134">
        <v>43984</v>
      </c>
      <c r="E256" s="107"/>
      <c r="F256" s="56">
        <v>4.0370000000000003E-2</v>
      </c>
      <c r="G256" s="70">
        <v>0.20422000000000118</v>
      </c>
      <c r="H256" t="s">
        <v>354</v>
      </c>
      <c r="I256">
        <v>1.0052027755444131E-2</v>
      </c>
      <c r="J256">
        <v>0.12080335321110938</v>
      </c>
      <c r="K256">
        <v>7.1405709729231723E-3</v>
      </c>
      <c r="L256">
        <v>3.1778215533224325E-3</v>
      </c>
      <c r="M256">
        <v>1.5008314083460967</v>
      </c>
      <c r="N256">
        <v>3.5406938726566519E-3</v>
      </c>
      <c r="O256">
        <v>1.2968379264809307</v>
      </c>
      <c r="P256">
        <v>0.13362144094235895</v>
      </c>
      <c r="Q256">
        <v>8.6854086707203407E-3</v>
      </c>
      <c r="R256">
        <v>5.4783017276706633E-2</v>
      </c>
      <c r="S256">
        <v>6.2992063233660464E-5</v>
      </c>
      <c r="T256">
        <v>5.478301727670614E-2</v>
      </c>
      <c r="U256">
        <v>3.9813594824962498E-3</v>
      </c>
      <c r="V256">
        <v>0.82270508378309937</v>
      </c>
      <c r="W256">
        <v>3.7884489526309843E-2</v>
      </c>
      <c r="X256">
        <v>0.100496419453005</v>
      </c>
      <c r="Y256">
        <v>1.5060190041850776E-4</v>
      </c>
      <c r="Z256">
        <v>0.78789662048288256</v>
      </c>
    </row>
    <row r="257" spans="1:26" s="56" customFormat="1" x14ac:dyDescent="0.2">
      <c r="A257" s="160">
        <v>10368</v>
      </c>
      <c r="B257" s="160" t="s">
        <v>88</v>
      </c>
      <c r="C257" s="160" t="s">
        <v>80</v>
      </c>
      <c r="D257" s="165">
        <v>43984</v>
      </c>
      <c r="E257" s="163"/>
      <c r="F257" s="179">
        <v>1.22055</v>
      </c>
      <c r="G257" s="179">
        <v>10.325699999999999</v>
      </c>
      <c r="H257" t="s">
        <v>159</v>
      </c>
      <c r="I257">
        <v>9.7264746594567485E-3</v>
      </c>
      <c r="J257">
        <v>0.71816528124319956</v>
      </c>
      <c r="K257">
        <v>7.1440888038679625E-3</v>
      </c>
      <c r="L257">
        <v>4.1291133872669167E-3</v>
      </c>
      <c r="M257">
        <v>3.0130879695314938</v>
      </c>
      <c r="N257">
        <v>9.4995676144208775E-3</v>
      </c>
      <c r="O257">
        <v>2.3441849329112809</v>
      </c>
      <c r="P257">
        <v>0.76839327684733028</v>
      </c>
      <c r="Q257">
        <v>7.5699215543542893E-3</v>
      </c>
      <c r="R257">
        <v>0.11045480499862632</v>
      </c>
      <c r="S257">
        <v>5.4901846914036658E-5</v>
      </c>
      <c r="T257">
        <v>0.11045480499862607</v>
      </c>
      <c r="U257">
        <v>1.4593226187185924</v>
      </c>
      <c r="V257">
        <v>0.28363071926789063</v>
      </c>
      <c r="W257">
        <v>0.19385498674120677</v>
      </c>
      <c r="X257">
        <v>0.39361403021712638</v>
      </c>
      <c r="Y257">
        <v>0.28274586942788804</v>
      </c>
      <c r="Z257">
        <v>0.29624380178516274</v>
      </c>
    </row>
    <row r="258" spans="1:26" s="56" customFormat="1" x14ac:dyDescent="0.2">
      <c r="D258" s="134"/>
      <c r="E258" s="107"/>
      <c r="G258" s="70"/>
      <c r="H258" s="70"/>
      <c r="I258" s="70"/>
      <c r="J258" s="72"/>
      <c r="K258" s="70"/>
      <c r="L258" s="106"/>
      <c r="M258" s="106"/>
      <c r="N258" s="106"/>
      <c r="O258" s="70"/>
      <c r="P258" s="72"/>
      <c r="Q258" s="71"/>
      <c r="R258" s="130"/>
      <c r="S258" s="168"/>
      <c r="U258" s="70"/>
      <c r="V258" s="72"/>
      <c r="W258" s="70"/>
      <c r="X258" s="72"/>
      <c r="Y258" s="71"/>
      <c r="Z258" s="72"/>
    </row>
    <row r="259" spans="1:26" s="56" customFormat="1" x14ac:dyDescent="0.2">
      <c r="A259" s="160">
        <v>10368</v>
      </c>
      <c r="B259" s="160" t="s">
        <v>88</v>
      </c>
      <c r="C259" s="160" t="s">
        <v>80</v>
      </c>
      <c r="D259" s="165">
        <v>43985</v>
      </c>
      <c r="E259" s="163"/>
      <c r="F259" s="179">
        <v>1.22055</v>
      </c>
      <c r="G259" s="179">
        <v>10.325699999999999</v>
      </c>
      <c r="H259" t="s">
        <v>182</v>
      </c>
      <c r="I259">
        <v>9.9208045477293637E-3</v>
      </c>
      <c r="J259">
        <v>0.54435757828121123</v>
      </c>
      <c r="K259">
        <v>7.1441387556056158E-3</v>
      </c>
      <c r="L259">
        <v>4.4516093134106746E-3</v>
      </c>
      <c r="M259">
        <v>3.0133985099402056</v>
      </c>
      <c r="N259">
        <v>1.1717226236782589E-2</v>
      </c>
      <c r="O259">
        <v>2.2989966793461702</v>
      </c>
      <c r="P259">
        <v>0.57695180981313388</v>
      </c>
      <c r="Q259">
        <v>7.568280850892453E-3</v>
      </c>
      <c r="R259">
        <v>0.11647800647963515</v>
      </c>
      <c r="S259">
        <v>5.4889947497424977E-5</v>
      </c>
      <c r="T259">
        <v>0.11647800647963691</v>
      </c>
      <c r="U259">
        <v>1.4579153868726609</v>
      </c>
      <c r="V259">
        <v>0.23194288553835418</v>
      </c>
      <c r="W259">
        <v>0.1912707612389028</v>
      </c>
      <c r="X259">
        <v>0.31665206560834919</v>
      </c>
      <c r="Y259">
        <v>0.27847411585353388</v>
      </c>
      <c r="Z259">
        <v>0.38258688994539708</v>
      </c>
    </row>
    <row r="260" spans="1:26" s="56" customFormat="1" x14ac:dyDescent="0.2">
      <c r="A260" s="56">
        <v>10621</v>
      </c>
      <c r="B260" s="56" t="s">
        <v>356</v>
      </c>
      <c r="C260" s="56" t="s">
        <v>145</v>
      </c>
      <c r="D260" s="134">
        <v>43985</v>
      </c>
      <c r="E260" s="107">
        <v>164.5</v>
      </c>
      <c r="F260" s="56">
        <v>3.8739999999999997E-2</v>
      </c>
      <c r="G260" s="70">
        <v>0.20226000000000077</v>
      </c>
      <c r="H260" t="s">
        <v>369</v>
      </c>
      <c r="I260">
        <v>1.0035251500560173E-2</v>
      </c>
      <c r="J260">
        <v>0.1559615523621532</v>
      </c>
      <c r="K260">
        <v>7.1389719985938552E-3</v>
      </c>
      <c r="L260">
        <v>5.3485530929951834E-3</v>
      </c>
      <c r="M260">
        <v>0.98253502849162522</v>
      </c>
      <c r="N260">
        <v>3.7751538237813143E-3</v>
      </c>
      <c r="O260">
        <v>0.84628685937694148</v>
      </c>
      <c r="P260">
        <v>0.18227191471937393</v>
      </c>
      <c r="Q260">
        <v>8.6426867655584726E-3</v>
      </c>
      <c r="R260">
        <v>7.7164956000198071E-2</v>
      </c>
      <c r="S260">
        <v>6.2682217024524552E-5</v>
      </c>
      <c r="T260">
        <v>7.7164956000197626E-2</v>
      </c>
      <c r="U260">
        <v>4.2669581035048053E-2</v>
      </c>
      <c r="V260">
        <v>0.39242409445861764</v>
      </c>
      <c r="W260">
        <v>0.87129586744730991</v>
      </c>
      <c r="X260">
        <v>0.41935198402879059</v>
      </c>
      <c r="Y260">
        <v>3.7049539310614277E-2</v>
      </c>
      <c r="Z260">
        <v>0.51069340041691702</v>
      </c>
    </row>
    <row r="261" spans="1:26" s="56" customFormat="1" x14ac:dyDescent="0.2">
      <c r="A261" s="160">
        <v>10368</v>
      </c>
      <c r="B261" s="160" t="s">
        <v>88</v>
      </c>
      <c r="C261" s="160" t="s">
        <v>80</v>
      </c>
      <c r="D261" s="165">
        <v>43985</v>
      </c>
      <c r="E261" s="163"/>
      <c r="F261" s="179">
        <v>1.22055</v>
      </c>
      <c r="G261" s="179">
        <v>10.325699999999999</v>
      </c>
      <c r="H261" t="s">
        <v>184</v>
      </c>
      <c r="I261">
        <v>1.0018556692924457E-2</v>
      </c>
      <c r="J261">
        <v>0.45449939219195312</v>
      </c>
      <c r="K261">
        <v>7.1424579858450354E-3</v>
      </c>
      <c r="L261">
        <v>6.5819721119188181E-3</v>
      </c>
      <c r="M261">
        <v>3.0131840959044576</v>
      </c>
      <c r="N261">
        <v>9.2988787203915051E-3</v>
      </c>
      <c r="O261">
        <v>2.2756190003697045</v>
      </c>
      <c r="P261">
        <v>0.46340803566246025</v>
      </c>
      <c r="Q261">
        <v>7.5640235006120202E-3</v>
      </c>
      <c r="R261">
        <v>0.1259135569035553</v>
      </c>
      <c r="S261">
        <v>5.485907050726364E-5</v>
      </c>
      <c r="T261">
        <v>0.12591355690355685</v>
      </c>
      <c r="U261">
        <v>1.4539141760705119</v>
      </c>
      <c r="V261">
        <v>0.17563684109668173</v>
      </c>
      <c r="W261">
        <v>0.19250454456504551</v>
      </c>
      <c r="X261">
        <v>0.30410529554086291</v>
      </c>
      <c r="Y261">
        <v>0.2790186566784128</v>
      </c>
      <c r="Z261">
        <v>0.27925706277755036</v>
      </c>
    </row>
    <row r="262" spans="1:26" s="56" customFormat="1" x14ac:dyDescent="0.2">
      <c r="A262" s="56">
        <v>10622</v>
      </c>
      <c r="B262" s="56" t="s">
        <v>357</v>
      </c>
      <c r="C262" s="56" t="s">
        <v>145</v>
      </c>
      <c r="D262" s="134">
        <v>43985</v>
      </c>
      <c r="E262" s="107">
        <v>217.5</v>
      </c>
      <c r="F262" s="56">
        <v>5.8770000000000003E-2</v>
      </c>
      <c r="G262" s="70">
        <v>0.20170000000000066</v>
      </c>
      <c r="H262" t="s">
        <v>370</v>
      </c>
      <c r="I262">
        <v>1.0055749079343954E-2</v>
      </c>
      <c r="J262">
        <v>0.1671774990816928</v>
      </c>
      <c r="K262">
        <v>7.1370102547072744E-3</v>
      </c>
      <c r="L262">
        <v>3.8806089917915671E-3</v>
      </c>
      <c r="M262">
        <v>1.229001603384033</v>
      </c>
      <c r="N262">
        <v>4.2310050035117945E-3</v>
      </c>
      <c r="O262">
        <v>1.0561891586703354</v>
      </c>
      <c r="P262">
        <v>0.17233780522093567</v>
      </c>
      <c r="Q262">
        <v>8.6420899984572114E-3</v>
      </c>
      <c r="R262">
        <v>4.9792836749413864E-2</v>
      </c>
      <c r="S262">
        <v>6.2677888893010708E-5</v>
      </c>
      <c r="T262">
        <v>4.9792836749414135E-2</v>
      </c>
      <c r="U262">
        <v>5.5907410003866939E-2</v>
      </c>
      <c r="V262">
        <v>0.22899381743478178</v>
      </c>
      <c r="W262">
        <v>1.1732369635909854</v>
      </c>
      <c r="X262">
        <v>0.48117831756184626</v>
      </c>
      <c r="Y262">
        <v>6.5653130049280584E-2</v>
      </c>
      <c r="Z262">
        <v>0.54617569199221749</v>
      </c>
    </row>
    <row r="263" spans="1:26" s="56" customFormat="1" x14ac:dyDescent="0.2">
      <c r="A263" s="160">
        <v>10368</v>
      </c>
      <c r="B263" s="160" t="s">
        <v>88</v>
      </c>
      <c r="C263" s="160" t="s">
        <v>80</v>
      </c>
      <c r="D263" s="165">
        <v>43985</v>
      </c>
      <c r="E263" s="163"/>
      <c r="F263" s="179">
        <v>1.22055</v>
      </c>
      <c r="G263" s="179">
        <v>10.325699999999999</v>
      </c>
      <c r="H263" t="s">
        <v>186</v>
      </c>
      <c r="I263">
        <v>9.9460204621392625E-3</v>
      </c>
      <c r="J263">
        <v>0.76498346695329433</v>
      </c>
      <c r="K263">
        <v>7.1395067913793027E-3</v>
      </c>
      <c r="L263">
        <v>4.2027709491779218E-3</v>
      </c>
      <c r="M263">
        <v>3.0129386506308982</v>
      </c>
      <c r="N263">
        <v>9.6406474132718634E-3</v>
      </c>
      <c r="O263">
        <v>2.293559807575452</v>
      </c>
      <c r="P263">
        <v>0.74388660522869454</v>
      </c>
      <c r="Q263">
        <v>7.5745162368834641E-3</v>
      </c>
      <c r="R263">
        <v>0.10936764091109615</v>
      </c>
      <c r="S263">
        <v>5.493517045048601E-5</v>
      </c>
      <c r="T263">
        <v>0.10936764091109637</v>
      </c>
      <c r="U263">
        <v>1.4554790415797523</v>
      </c>
      <c r="V263">
        <v>0.20889685746215042</v>
      </c>
      <c r="W263">
        <v>0.19112475256794714</v>
      </c>
      <c r="X263">
        <v>0.34253245447054231</v>
      </c>
      <c r="Y263">
        <v>0.27845588229867352</v>
      </c>
      <c r="Z263">
        <v>0.26630496667857007</v>
      </c>
    </row>
    <row r="264" spans="1:26" s="56" customFormat="1" x14ac:dyDescent="0.2">
      <c r="A264" s="56">
        <v>10623</v>
      </c>
      <c r="B264" s="56" t="s">
        <v>358</v>
      </c>
      <c r="C264" s="56" t="s">
        <v>145</v>
      </c>
      <c r="D264" s="134">
        <v>43985</v>
      </c>
      <c r="E264" s="107">
        <v>284</v>
      </c>
      <c r="F264" s="56">
        <v>7.775E-2</v>
      </c>
      <c r="G264" s="70">
        <v>0.20673999999999992</v>
      </c>
      <c r="H264" t="s">
        <v>371</v>
      </c>
      <c r="I264">
        <v>1.0055283182520063E-2</v>
      </c>
      <c r="J264">
        <v>0.13864370783016414</v>
      </c>
      <c r="K264">
        <v>7.1334597488086461E-3</v>
      </c>
      <c r="L264">
        <v>3.2573163587258174E-3</v>
      </c>
      <c r="M264">
        <v>1.8379772609159026</v>
      </c>
      <c r="N264">
        <v>3.7939009440862916E-3</v>
      </c>
      <c r="O264">
        <v>1.5782494869782064</v>
      </c>
      <c r="P264">
        <v>0.1424012290530409</v>
      </c>
      <c r="Q264">
        <v>8.6325714003806942E-3</v>
      </c>
      <c r="R264">
        <v>3.8080577189517559E-2</v>
      </c>
      <c r="S264">
        <v>6.2608854014553826E-5</v>
      </c>
      <c r="T264">
        <v>3.8080577189517607E-2</v>
      </c>
      <c r="U264">
        <v>9.8068095534250735E-2</v>
      </c>
      <c r="V264">
        <v>0.26516526380052335</v>
      </c>
      <c r="W264">
        <v>0.5567440375990379</v>
      </c>
      <c r="X264">
        <v>0.25296014339343909</v>
      </c>
      <c r="Y264">
        <v>5.4681489431973984E-2</v>
      </c>
      <c r="Z264">
        <v>0.30783945035364985</v>
      </c>
    </row>
    <row r="265" spans="1:26" s="56" customFormat="1" x14ac:dyDescent="0.2">
      <c r="A265" s="160">
        <v>10368</v>
      </c>
      <c r="B265" s="160" t="s">
        <v>88</v>
      </c>
      <c r="C265" s="160" t="s">
        <v>80</v>
      </c>
      <c r="D265" s="165">
        <v>43985</v>
      </c>
      <c r="E265" s="163"/>
      <c r="F265" s="179">
        <v>1.22055</v>
      </c>
      <c r="G265" s="179">
        <v>10.325699999999999</v>
      </c>
      <c r="H265" t="s">
        <v>188</v>
      </c>
      <c r="I265">
        <v>9.884965722089736E-3</v>
      </c>
      <c r="J265">
        <v>0.64476621386284638</v>
      </c>
      <c r="K265">
        <v>7.1366624731145417E-3</v>
      </c>
      <c r="L265">
        <v>5.1640877133125873E-3</v>
      </c>
      <c r="M265">
        <v>3.0132013468891499</v>
      </c>
      <c r="N265">
        <v>9.4503662585121561E-3</v>
      </c>
      <c r="O265">
        <v>2.3119425872480504</v>
      </c>
      <c r="P265">
        <v>0.69040991449024502</v>
      </c>
      <c r="Q265">
        <v>7.5783740005117787E-3</v>
      </c>
      <c r="R265">
        <v>0.13774825407293687</v>
      </c>
      <c r="S265">
        <v>5.4963149386150228E-5</v>
      </c>
      <c r="T265">
        <v>0.13774825407293717</v>
      </c>
      <c r="U265">
        <v>1.4570572547078997</v>
      </c>
      <c r="V265">
        <v>0.24982932893232221</v>
      </c>
      <c r="W265">
        <v>0.19130530032998475</v>
      </c>
      <c r="X265">
        <v>0.29837636791936095</v>
      </c>
      <c r="Y265">
        <v>0.27868546180529297</v>
      </c>
      <c r="Z265">
        <v>0.2444499111565438</v>
      </c>
    </row>
    <row r="266" spans="1:26" s="56" customFormat="1" x14ac:dyDescent="0.2">
      <c r="A266" s="56">
        <v>10624</v>
      </c>
      <c r="B266" s="56" t="s">
        <v>359</v>
      </c>
      <c r="C266" s="56" t="s">
        <v>145</v>
      </c>
      <c r="D266" s="134">
        <v>43985</v>
      </c>
      <c r="E266" s="107">
        <v>301</v>
      </c>
      <c r="F266" s="56">
        <v>5.3350000000000002E-2</v>
      </c>
      <c r="G266" s="70">
        <v>0.20293999999999812</v>
      </c>
      <c r="H266" t="s">
        <v>372</v>
      </c>
      <c r="I266">
        <v>1.0045872662903613E-2</v>
      </c>
      <c r="J266">
        <v>0.13295105925971304</v>
      </c>
      <c r="K266">
        <v>7.1325236132020421E-3</v>
      </c>
      <c r="L266">
        <v>3.4557221360227803E-3</v>
      </c>
      <c r="M266">
        <v>1.660647872329849</v>
      </c>
      <c r="N266">
        <v>3.2024864415971131E-3</v>
      </c>
      <c r="O266">
        <v>1.4280069995704519</v>
      </c>
      <c r="P266">
        <v>0.13604391338400665</v>
      </c>
      <c r="Q266">
        <v>8.6385410635738402E-3</v>
      </c>
      <c r="R266">
        <v>4.8402828671772376E-2</v>
      </c>
      <c r="S266">
        <v>6.2652149778242403E-5</v>
      </c>
      <c r="T266">
        <v>4.8402828671772043E-2</v>
      </c>
      <c r="U266">
        <v>9.6427769536233304E-2</v>
      </c>
      <c r="V266">
        <v>0.17955837979850009</v>
      </c>
      <c r="W266">
        <v>0.98388348230814959</v>
      </c>
      <c r="X266">
        <v>0.43647914596794446</v>
      </c>
      <c r="Y266">
        <v>9.4835952937776954E-2</v>
      </c>
      <c r="Z266">
        <v>0.44301554495709639</v>
      </c>
    </row>
    <row r="267" spans="1:26" s="56" customFormat="1" x14ac:dyDescent="0.2">
      <c r="A267" s="160">
        <v>10368</v>
      </c>
      <c r="B267" s="160" t="s">
        <v>88</v>
      </c>
      <c r="C267" s="160" t="s">
        <v>80</v>
      </c>
      <c r="D267" s="165">
        <v>43985</v>
      </c>
      <c r="E267" s="163"/>
      <c r="F267" s="179">
        <v>1.22055</v>
      </c>
      <c r="G267" s="179">
        <v>10.325699999999999</v>
      </c>
      <c r="H267" t="s">
        <v>190</v>
      </c>
      <c r="I267">
        <v>9.8619020495828488E-3</v>
      </c>
      <c r="J267">
        <v>0.7211535096097762</v>
      </c>
      <c r="K267">
        <v>7.1356121606552742E-3</v>
      </c>
      <c r="L267">
        <v>4.7302561112087978E-3</v>
      </c>
      <c r="M267">
        <v>3.0133057713603684</v>
      </c>
      <c r="N267">
        <v>8.0187507725534134E-3</v>
      </c>
      <c r="O267">
        <v>2.3154621388518586</v>
      </c>
      <c r="P267">
        <v>0.70735788547112954</v>
      </c>
      <c r="Q267">
        <v>7.5722166477601785E-3</v>
      </c>
      <c r="R267">
        <v>0.11461231807128618</v>
      </c>
      <c r="S267">
        <v>5.4918492379371919E-5</v>
      </c>
      <c r="T267">
        <v>0.1146123180712859</v>
      </c>
      <c r="U267">
        <v>1.4567605330772166</v>
      </c>
      <c r="V267">
        <v>0.25114233480534515</v>
      </c>
      <c r="W267">
        <v>0.19182855421942518</v>
      </c>
      <c r="X267">
        <v>0.30824713556314554</v>
      </c>
      <c r="Y267">
        <v>0.27934651408817007</v>
      </c>
      <c r="Z267">
        <v>0.3300678194349343</v>
      </c>
    </row>
    <row r="268" spans="1:26" s="56" customFormat="1" x14ac:dyDescent="0.2">
      <c r="A268" s="56">
        <v>10625</v>
      </c>
      <c r="B268" s="56" t="s">
        <v>360</v>
      </c>
      <c r="C268" s="56" t="s">
        <v>145</v>
      </c>
      <c r="D268" s="134">
        <v>43985</v>
      </c>
      <c r="E268" s="107">
        <v>350</v>
      </c>
      <c r="F268" s="56">
        <v>5.6349999999999997E-2</v>
      </c>
      <c r="G268" s="70">
        <v>0.20234999999999914</v>
      </c>
      <c r="H268" t="s">
        <v>373</v>
      </c>
      <c r="I268">
        <v>1.0054683444011E-2</v>
      </c>
      <c r="J268">
        <v>0.1597361251913082</v>
      </c>
      <c r="K268">
        <v>7.1307152719418789E-3</v>
      </c>
      <c r="L268">
        <v>2.9385832627730622E-3</v>
      </c>
      <c r="M268">
        <v>1.3714572783381664</v>
      </c>
      <c r="N268">
        <v>3.4162217919967699E-3</v>
      </c>
      <c r="O268">
        <v>1.1785968163471507</v>
      </c>
      <c r="P268">
        <v>0.16379031862315491</v>
      </c>
      <c r="Q268">
        <v>8.6352494034543058E-3</v>
      </c>
      <c r="R268">
        <v>4.7805308402095202E-2</v>
      </c>
      <c r="S268">
        <v>6.2628276582373972E-5</v>
      </c>
      <c r="T268">
        <v>4.780530840209482E-2</v>
      </c>
      <c r="U268">
        <v>8.1494538751756607E-2</v>
      </c>
      <c r="V268">
        <v>0.24109510356525804</v>
      </c>
      <c r="W268">
        <v>0.46836734740559877</v>
      </c>
      <c r="X268">
        <v>0.2355212898418505</v>
      </c>
      <c r="Y268">
        <v>3.8227364063309552E-2</v>
      </c>
      <c r="Z268">
        <v>0.28941625027256634</v>
      </c>
    </row>
    <row r="269" spans="1:26" s="56" customFormat="1" x14ac:dyDescent="0.2">
      <c r="A269" s="160">
        <v>10368</v>
      </c>
      <c r="B269" s="160" t="s">
        <v>88</v>
      </c>
      <c r="C269" s="160" t="s">
        <v>80</v>
      </c>
      <c r="D269" s="165">
        <v>43985</v>
      </c>
      <c r="E269" s="163"/>
      <c r="F269" s="179">
        <v>1.22055</v>
      </c>
      <c r="G269" s="179">
        <v>10.325699999999999</v>
      </c>
      <c r="H269" t="s">
        <v>192</v>
      </c>
      <c r="I269">
        <v>9.9028137973561619E-3</v>
      </c>
      <c r="J269">
        <v>0.6074993461108591</v>
      </c>
      <c r="K269">
        <v>7.1325430854695879E-3</v>
      </c>
      <c r="L269">
        <v>4.1226926442457625E-3</v>
      </c>
      <c r="M269">
        <v>3.0130839359973258</v>
      </c>
      <c r="N269">
        <v>8.9935200610642089E-3</v>
      </c>
      <c r="O269">
        <v>2.3026891697232714</v>
      </c>
      <c r="P269">
        <v>0.63679521215496526</v>
      </c>
      <c r="Q269">
        <v>7.5688000098738731E-3</v>
      </c>
      <c r="R269">
        <v>0.11930473009761941</v>
      </c>
      <c r="S269">
        <v>5.4893712765891418E-5</v>
      </c>
      <c r="T269">
        <v>0.11930473009761899</v>
      </c>
      <c r="U269">
        <v>1.4564774011531125</v>
      </c>
      <c r="V269">
        <v>0.2722364695231333</v>
      </c>
      <c r="W269">
        <v>0.19172610668162457</v>
      </c>
      <c r="X269">
        <v>0.36312948825879571</v>
      </c>
      <c r="Y269">
        <v>0.27949474898498544</v>
      </c>
      <c r="Z269">
        <v>0.25560707233781949</v>
      </c>
    </row>
    <row r="270" spans="1:26" s="56" customFormat="1" x14ac:dyDescent="0.2">
      <c r="A270" s="56">
        <v>10626</v>
      </c>
      <c r="B270" s="56" t="s">
        <v>361</v>
      </c>
      <c r="C270" s="56" t="s">
        <v>145</v>
      </c>
      <c r="D270" s="134">
        <v>43985</v>
      </c>
      <c r="E270" s="107">
        <v>406</v>
      </c>
      <c r="F270" s="56">
        <v>5.8560000000000001E-2</v>
      </c>
      <c r="G270" s="70">
        <v>0.20212000000000074</v>
      </c>
      <c r="H270" t="s">
        <v>374</v>
      </c>
      <c r="I270">
        <v>1.0055172314340229E-2</v>
      </c>
      <c r="J270">
        <v>0.11621897087647207</v>
      </c>
      <c r="K270">
        <v>7.1294312264994454E-3</v>
      </c>
      <c r="L270">
        <v>2.3969377059501009E-3</v>
      </c>
      <c r="M270">
        <v>1.4578608877031376</v>
      </c>
      <c r="N270">
        <v>3.1148243714332691E-3</v>
      </c>
      <c r="O270">
        <v>1.2490266836278074</v>
      </c>
      <c r="P270">
        <v>0.12983982290885232</v>
      </c>
      <c r="Q270">
        <v>8.6156125760414419E-3</v>
      </c>
      <c r="R270">
        <v>5.1558361796548033E-2</v>
      </c>
      <c r="S270">
        <v>6.2485857921261358E-5</v>
      </c>
      <c r="T270">
        <v>5.1558361796547741E-2</v>
      </c>
      <c r="U270">
        <v>0.10574508930227405</v>
      </c>
      <c r="V270">
        <v>0.23138767086282774</v>
      </c>
      <c r="W270">
        <v>0.79305213443110467</v>
      </c>
      <c r="X270">
        <v>0.3315326140955081</v>
      </c>
      <c r="Y270">
        <v>8.383300043690145E-2</v>
      </c>
      <c r="Z270">
        <v>0.37062541624576872</v>
      </c>
    </row>
    <row r="271" spans="1:26" s="56" customFormat="1" x14ac:dyDescent="0.2">
      <c r="A271" s="160">
        <v>10368</v>
      </c>
      <c r="B271" s="160" t="s">
        <v>88</v>
      </c>
      <c r="C271" s="160" t="s">
        <v>80</v>
      </c>
      <c r="D271" s="165">
        <v>43985</v>
      </c>
      <c r="E271" s="163"/>
      <c r="F271" s="179">
        <v>1.22055</v>
      </c>
      <c r="G271" s="179">
        <v>10.325699999999999</v>
      </c>
      <c r="H271" t="s">
        <v>194</v>
      </c>
      <c r="I271">
        <v>9.9306171490055953E-3</v>
      </c>
      <c r="J271">
        <v>0.58571858625878148</v>
      </c>
      <c r="K271">
        <v>7.1312499024290057E-3</v>
      </c>
      <c r="L271">
        <v>5.5892927119535821E-3</v>
      </c>
      <c r="M271">
        <v>3.0127991022719733</v>
      </c>
      <c r="N271">
        <v>9.0744468740228054E-3</v>
      </c>
      <c r="O271">
        <v>2.2936604214380205</v>
      </c>
      <c r="P271">
        <v>0.53846564860884161</v>
      </c>
      <c r="Q271">
        <v>7.5670115938299577E-3</v>
      </c>
      <c r="R271">
        <v>0.11534738686902588</v>
      </c>
      <c r="S271">
        <v>5.4880742044443825E-5</v>
      </c>
      <c r="T271">
        <v>0.11534738686902615</v>
      </c>
      <c r="U271">
        <v>1.4545331741051877</v>
      </c>
      <c r="V271">
        <v>0.17036663873435393</v>
      </c>
      <c r="W271">
        <v>0.19237691678148885</v>
      </c>
      <c r="X271">
        <v>0.31146087909359216</v>
      </c>
      <c r="Y271">
        <v>0.27962915197890392</v>
      </c>
      <c r="Z271">
        <v>0.3106731211067959</v>
      </c>
    </row>
    <row r="272" spans="1:26" s="56" customFormat="1" x14ac:dyDescent="0.2">
      <c r="D272" s="134"/>
      <c r="E272" s="107"/>
      <c r="G272" s="70"/>
      <c r="H272" s="70"/>
      <c r="I272" s="70"/>
      <c r="J272" s="72"/>
      <c r="K272" s="70"/>
      <c r="L272" s="106"/>
      <c r="M272" s="106"/>
      <c r="N272" s="106"/>
      <c r="O272" s="70"/>
      <c r="P272" s="72"/>
      <c r="Q272" s="71"/>
      <c r="R272" s="130"/>
      <c r="S272" s="168"/>
      <c r="U272" s="70"/>
      <c r="V272" s="72"/>
      <c r="W272" s="70"/>
      <c r="X272" s="72"/>
      <c r="Y272" s="71"/>
      <c r="Z272" s="72"/>
    </row>
    <row r="273" spans="1:26" s="56" customFormat="1" x14ac:dyDescent="0.2">
      <c r="A273" s="160">
        <v>10368</v>
      </c>
      <c r="B273" s="160" t="s">
        <v>88</v>
      </c>
      <c r="C273" s="160" t="s">
        <v>80</v>
      </c>
      <c r="D273" s="165">
        <v>43986</v>
      </c>
      <c r="E273" s="163"/>
      <c r="F273" s="179">
        <v>1.22055</v>
      </c>
      <c r="G273" s="179">
        <v>10.325699999999999</v>
      </c>
      <c r="H273" t="s">
        <v>182</v>
      </c>
      <c r="I273">
        <v>9.9058212377444062E-3</v>
      </c>
      <c r="J273">
        <v>0.73118311632861699</v>
      </c>
      <c r="K273">
        <v>7.145256903336083E-3</v>
      </c>
      <c r="L273">
        <v>5.2116694204062675E-3</v>
      </c>
      <c r="M273">
        <v>3.0135368630774395</v>
      </c>
      <c r="N273">
        <v>1.0804933862923281E-2</v>
      </c>
      <c r="O273">
        <v>2.302218383905573</v>
      </c>
      <c r="P273">
        <v>0.69704278092583405</v>
      </c>
      <c r="Q273">
        <v>7.5731482245441732E-3</v>
      </c>
      <c r="R273">
        <v>0.11543944558228077</v>
      </c>
      <c r="S273">
        <v>5.4925248761933667E-5</v>
      </c>
      <c r="T273">
        <v>0.11543944558228057</v>
      </c>
      <c r="U273">
        <v>1.4582671522931379</v>
      </c>
      <c r="V273">
        <v>0.24121115980825936</v>
      </c>
      <c r="W273">
        <v>0.19714628036994106</v>
      </c>
      <c r="X273">
        <v>0.36294840042935073</v>
      </c>
      <c r="Y273">
        <v>0.28690225823154597</v>
      </c>
      <c r="Z273">
        <v>0.27909505840540844</v>
      </c>
    </row>
    <row r="274" spans="1:26" s="56" customFormat="1" x14ac:dyDescent="0.2">
      <c r="A274" s="56">
        <v>10627</v>
      </c>
      <c r="B274" s="56" t="s">
        <v>362</v>
      </c>
      <c r="C274" s="56" t="s">
        <v>145</v>
      </c>
      <c r="D274" s="134">
        <v>43986</v>
      </c>
      <c r="E274" s="107">
        <v>448</v>
      </c>
      <c r="F274" s="56">
        <v>5.0810000000000001E-2</v>
      </c>
      <c r="G274" s="70">
        <v>0.20351999999999926</v>
      </c>
      <c r="H274" t="s">
        <v>375</v>
      </c>
      <c r="I274">
        <v>1.0073544958651988E-2</v>
      </c>
      <c r="J274">
        <v>0.12431572761315769</v>
      </c>
      <c r="K274">
        <v>7.1411645602135884E-3</v>
      </c>
      <c r="L274">
        <v>3.7879061640058143E-3</v>
      </c>
      <c r="M274">
        <v>1.2167744908813238</v>
      </c>
      <c r="N274">
        <v>4.1673755997023989E-3</v>
      </c>
      <c r="O274">
        <v>1.039344573228028</v>
      </c>
      <c r="P274">
        <v>0.1369284560140191</v>
      </c>
      <c r="Q274">
        <v>8.609412164430506E-3</v>
      </c>
      <c r="R274">
        <v>5.7802189859613606E-2</v>
      </c>
      <c r="S274">
        <v>6.2440888624469708E-5</v>
      </c>
      <c r="T274">
        <v>5.780218985961319E-2</v>
      </c>
      <c r="U274">
        <v>8.9529466117855533E-2</v>
      </c>
      <c r="V274">
        <v>0.2483154797935318</v>
      </c>
      <c r="W274">
        <v>0.73164858459910465</v>
      </c>
      <c r="X274">
        <v>0.34102592939037685</v>
      </c>
      <c r="Y274">
        <v>6.543805755571884E-2</v>
      </c>
      <c r="Z274">
        <v>0.40376176321198032</v>
      </c>
    </row>
    <row r="275" spans="1:26" s="56" customFormat="1" x14ac:dyDescent="0.2">
      <c r="A275" s="160">
        <v>10368</v>
      </c>
      <c r="B275" s="160" t="s">
        <v>88</v>
      </c>
      <c r="C275" s="160" t="s">
        <v>80</v>
      </c>
      <c r="D275" s="165">
        <v>43986</v>
      </c>
      <c r="E275" s="163"/>
      <c r="F275" s="179">
        <v>1.22055</v>
      </c>
      <c r="G275" s="179">
        <v>10.325699999999999</v>
      </c>
      <c r="H275" t="s">
        <v>184</v>
      </c>
      <c r="I275">
        <v>1.005574864769731E-2</v>
      </c>
      <c r="J275">
        <v>0.45855450606411385</v>
      </c>
      <c r="K275">
        <v>7.1428483687752059E-3</v>
      </c>
      <c r="L275">
        <v>4.1503746174378093E-3</v>
      </c>
      <c r="M275">
        <v>3.0133463078511515</v>
      </c>
      <c r="N275">
        <v>7.8736999275439822E-3</v>
      </c>
      <c r="O275">
        <v>2.2683229099530586</v>
      </c>
      <c r="P275">
        <v>0.48533212323926839</v>
      </c>
      <c r="Q275">
        <v>7.5665714411013068E-3</v>
      </c>
      <c r="R275">
        <v>0.12848169987423194</v>
      </c>
      <c r="S275">
        <v>5.4877549779166877E-5</v>
      </c>
      <c r="T275">
        <v>0.12848169987423208</v>
      </c>
      <c r="U275">
        <v>1.4589199720314554</v>
      </c>
      <c r="V275">
        <v>0.23053662875962624</v>
      </c>
      <c r="W275">
        <v>0.19638090468349767</v>
      </c>
      <c r="X275">
        <v>0.30676324017975082</v>
      </c>
      <c r="Y275">
        <v>0.28659131611861915</v>
      </c>
      <c r="Z275">
        <v>0.27728469482925816</v>
      </c>
    </row>
    <row r="276" spans="1:26" s="56" customFormat="1" x14ac:dyDescent="0.2">
      <c r="A276" s="56">
        <v>10628</v>
      </c>
      <c r="B276" s="56" t="s">
        <v>363</v>
      </c>
      <c r="C276" s="56" t="s">
        <v>145</v>
      </c>
      <c r="D276" s="134">
        <v>43986</v>
      </c>
      <c r="E276" s="107">
        <v>493</v>
      </c>
      <c r="F276" s="56">
        <v>3.8929999999999999E-2</v>
      </c>
      <c r="G276" s="70">
        <v>0.2014099999999992</v>
      </c>
      <c r="H276" t="s">
        <v>376</v>
      </c>
      <c r="I276">
        <v>1.0062633113390111E-2</v>
      </c>
      <c r="J276">
        <v>0.11911769946321774</v>
      </c>
      <c r="K276">
        <v>7.1407056423998293E-3</v>
      </c>
      <c r="L276">
        <v>2.7509200450483132E-3</v>
      </c>
      <c r="M276">
        <v>1.055439465863272</v>
      </c>
      <c r="N276">
        <v>3.2075143216650616E-3</v>
      </c>
      <c r="O276">
        <v>0.90285357736718419</v>
      </c>
      <c r="P276">
        <v>0.12865599747353759</v>
      </c>
      <c r="Q276">
        <v>8.60907289955418E-3</v>
      </c>
      <c r="R276">
        <v>5.0776203436339172E-2</v>
      </c>
      <c r="S276">
        <v>6.2438428061547106E-5</v>
      </c>
      <c r="T276">
        <v>5.0776203436338402E-2</v>
      </c>
      <c r="U276">
        <v>7.9469223538839479E-2</v>
      </c>
      <c r="V276">
        <v>0.23898715446879479</v>
      </c>
      <c r="W276">
        <v>1.5194752467084567</v>
      </c>
      <c r="X276">
        <v>0.6329155223942331</v>
      </c>
      <c r="Y276">
        <v>0.12066331653337103</v>
      </c>
      <c r="Z276">
        <v>0.652428531266112</v>
      </c>
    </row>
    <row r="277" spans="1:26" s="56" customFormat="1" x14ac:dyDescent="0.2">
      <c r="A277" s="160">
        <v>10368</v>
      </c>
      <c r="B277" s="160" t="s">
        <v>88</v>
      </c>
      <c r="C277" s="160" t="s">
        <v>80</v>
      </c>
      <c r="D277" s="165">
        <v>43986</v>
      </c>
      <c r="E277" s="163"/>
      <c r="F277" s="179">
        <v>1.22055</v>
      </c>
      <c r="G277" s="179">
        <v>10.325699999999999</v>
      </c>
      <c r="H277" t="s">
        <v>186</v>
      </c>
      <c r="I277">
        <v>9.9973046335540064E-3</v>
      </c>
      <c r="J277">
        <v>0.63787918874795602</v>
      </c>
      <c r="K277">
        <v>7.1415741065463901E-3</v>
      </c>
      <c r="L277">
        <v>4.3253620949264193E-3</v>
      </c>
      <c r="M277">
        <v>3.0133743104409931</v>
      </c>
      <c r="N277">
        <v>7.6485895173708232E-3</v>
      </c>
      <c r="O277">
        <v>2.281586231112763</v>
      </c>
      <c r="P277">
        <v>0.62753037166362391</v>
      </c>
      <c r="Q277">
        <v>7.5633511505274519E-3</v>
      </c>
      <c r="R277">
        <v>0.10377609464232514</v>
      </c>
      <c r="S277">
        <v>5.4854194200270177E-5</v>
      </c>
      <c r="T277">
        <v>0.1037760946423249</v>
      </c>
      <c r="U277">
        <v>1.4559246325849209</v>
      </c>
      <c r="V277">
        <v>0.25077283408925721</v>
      </c>
      <c r="W277">
        <v>0.19602012421820253</v>
      </c>
      <c r="X277">
        <v>0.32036557242281127</v>
      </c>
      <c r="Y277">
        <v>0.28519666530202781</v>
      </c>
      <c r="Z277">
        <v>0.22215983756840602</v>
      </c>
    </row>
    <row r="278" spans="1:26" s="56" customFormat="1" x14ac:dyDescent="0.2">
      <c r="A278" s="56">
        <v>10629</v>
      </c>
      <c r="B278" s="56" t="s">
        <v>364</v>
      </c>
      <c r="C278" s="56" t="s">
        <v>145</v>
      </c>
      <c r="D278" s="134">
        <v>43986</v>
      </c>
      <c r="E278" s="107">
        <v>542</v>
      </c>
      <c r="F278" s="56">
        <v>5.96E-2</v>
      </c>
      <c r="G278" s="70">
        <v>0.20223000000000013</v>
      </c>
      <c r="H278" t="s">
        <v>377</v>
      </c>
      <c r="I278">
        <v>1.0057012840953226E-2</v>
      </c>
      <c r="J278">
        <v>0.14892157523740615</v>
      </c>
      <c r="K278">
        <v>7.1385062104778419E-3</v>
      </c>
      <c r="L278">
        <v>2.2061471479353761E-3</v>
      </c>
      <c r="M278">
        <v>2.0420377664796021</v>
      </c>
      <c r="N278">
        <v>3.6999664407494771E-3</v>
      </c>
      <c r="O278">
        <v>1.7484559553227528</v>
      </c>
      <c r="P278">
        <v>0.15691215684316828</v>
      </c>
      <c r="Q278">
        <v>8.6055420181344634E-3</v>
      </c>
      <c r="R278">
        <v>4.6614682225614393E-2</v>
      </c>
      <c r="S278">
        <v>6.2412819881887017E-5</v>
      </c>
      <c r="T278">
        <v>4.6614682225614539E-2</v>
      </c>
      <c r="U278">
        <v>0.15716359382127698</v>
      </c>
      <c r="V278">
        <v>0.23392101281979996</v>
      </c>
      <c r="W278">
        <v>0.96717820160332335</v>
      </c>
      <c r="X278">
        <v>0.4298857871346905</v>
      </c>
      <c r="Y278">
        <v>0.15225557015033775</v>
      </c>
      <c r="Z278">
        <v>0.46182684920459544</v>
      </c>
    </row>
    <row r="279" spans="1:26" s="56" customFormat="1" x14ac:dyDescent="0.2">
      <c r="A279" s="160">
        <v>10368</v>
      </c>
      <c r="B279" s="160" t="s">
        <v>88</v>
      </c>
      <c r="C279" s="160" t="s">
        <v>80</v>
      </c>
      <c r="D279" s="165">
        <v>43986</v>
      </c>
      <c r="E279" s="163"/>
      <c r="F279" s="179">
        <v>1.22055</v>
      </c>
      <c r="G279" s="179">
        <v>10.325699999999999</v>
      </c>
      <c r="H279" t="s">
        <v>188</v>
      </c>
      <c r="I279">
        <v>9.8876185082195853E-3</v>
      </c>
      <c r="J279">
        <v>0.65050756296245482</v>
      </c>
      <c r="K279">
        <v>7.1394105005902547E-3</v>
      </c>
      <c r="L279">
        <v>5.0859440568602754E-3</v>
      </c>
      <c r="M279">
        <v>3.0131973681552151</v>
      </c>
      <c r="N279">
        <v>8.7544089423468516E-3</v>
      </c>
      <c r="O279">
        <v>2.305261112814212</v>
      </c>
      <c r="P279">
        <v>0.7201147401505994</v>
      </c>
      <c r="Q279">
        <v>7.5696709042338143E-3</v>
      </c>
      <c r="R279">
        <v>0.11782700994147377</v>
      </c>
      <c r="S279">
        <v>5.4900029041229863E-5</v>
      </c>
      <c r="T279">
        <v>0.11782700994147496</v>
      </c>
      <c r="U279">
        <v>1.4551180821383465</v>
      </c>
      <c r="V279">
        <v>0.18751149867693995</v>
      </c>
      <c r="W279">
        <v>0.19623806178090153</v>
      </c>
      <c r="X279">
        <v>0.26965283763845854</v>
      </c>
      <c r="Y279">
        <v>0.28545742468444185</v>
      </c>
      <c r="Z279">
        <v>0.25572972852261516</v>
      </c>
    </row>
    <row r="280" spans="1:26" s="56" customFormat="1" x14ac:dyDescent="0.2">
      <c r="A280" s="56">
        <v>10630</v>
      </c>
      <c r="B280" s="56" t="s">
        <v>365</v>
      </c>
      <c r="C280" s="56" t="s">
        <v>145</v>
      </c>
      <c r="D280" s="134">
        <v>43986</v>
      </c>
      <c r="E280" s="107"/>
      <c r="F280" s="56">
        <v>6.4909999999999995E-2</v>
      </c>
      <c r="G280" s="70">
        <v>0.20382999999999996</v>
      </c>
      <c r="H280" t="s">
        <v>378</v>
      </c>
      <c r="I280">
        <v>1.0088396587650159E-2</v>
      </c>
      <c r="J280">
        <v>0.12397432226607701</v>
      </c>
      <c r="K280">
        <v>7.137798357292207E-3</v>
      </c>
      <c r="L280">
        <v>2.4073950023523333E-3</v>
      </c>
      <c r="M280">
        <v>2.2212200520229231</v>
      </c>
      <c r="N280">
        <v>3.32928940670516E-3</v>
      </c>
      <c r="O280">
        <v>1.8788365796715634</v>
      </c>
      <c r="P280">
        <v>0.12648676096598183</v>
      </c>
      <c r="Q280">
        <v>8.5325832245582017E-3</v>
      </c>
      <c r="R280">
        <v>3.7384378193581008E-2</v>
      </c>
      <c r="S280">
        <v>6.188367668176328E-5</v>
      </c>
      <c r="T280">
        <v>3.7384378193581501E-2</v>
      </c>
      <c r="U280">
        <v>0.38232364735326485</v>
      </c>
      <c r="V280">
        <v>0.12163297728131697</v>
      </c>
      <c r="W280">
        <v>3.9617694962910323E-2</v>
      </c>
      <c r="X280">
        <v>0.11477976646091953</v>
      </c>
      <c r="Y280">
        <v>1.5153810575565823E-2</v>
      </c>
      <c r="Z280">
        <v>9.329934142123103E-2</v>
      </c>
    </row>
    <row r="281" spans="1:26" s="56" customFormat="1" x14ac:dyDescent="0.2">
      <c r="A281" s="160">
        <v>10368</v>
      </c>
      <c r="B281" s="160" t="s">
        <v>88</v>
      </c>
      <c r="C281" s="160" t="s">
        <v>80</v>
      </c>
      <c r="D281" s="165">
        <v>43986</v>
      </c>
      <c r="E281" s="163"/>
      <c r="F281" s="179">
        <v>1.22055</v>
      </c>
      <c r="G281" s="179">
        <v>10.325699999999999</v>
      </c>
      <c r="H281" t="s">
        <v>190</v>
      </c>
      <c r="I281">
        <v>9.9305374928616557E-3</v>
      </c>
      <c r="J281">
        <v>0.60608389308208421</v>
      </c>
      <c r="K281">
        <v>7.1391544607482338E-3</v>
      </c>
      <c r="L281">
        <v>5.1051049268751982E-3</v>
      </c>
      <c r="M281">
        <v>3.012941390743372</v>
      </c>
      <c r="N281">
        <v>1.1004524869517352E-2</v>
      </c>
      <c r="O281">
        <v>2.2994809062137578</v>
      </c>
      <c r="P281">
        <v>0.60433927078114369</v>
      </c>
      <c r="Q281">
        <v>7.5726627202228978E-3</v>
      </c>
      <c r="R281">
        <v>0.10818055650272242</v>
      </c>
      <c r="S281">
        <v>5.4921727578295021E-5</v>
      </c>
      <c r="T281">
        <v>0.10818055650272368</v>
      </c>
      <c r="U281">
        <v>1.4580936198238699</v>
      </c>
      <c r="V281">
        <v>0.29044202809722008</v>
      </c>
      <c r="W281">
        <v>0.19604475074475355</v>
      </c>
      <c r="X281">
        <v>0.41499678471156926</v>
      </c>
      <c r="Y281">
        <v>0.28579358332511606</v>
      </c>
      <c r="Z281">
        <v>0.27748815597679238</v>
      </c>
    </row>
    <row r="282" spans="1:26" s="56" customFormat="1" x14ac:dyDescent="0.2">
      <c r="D282" s="134"/>
      <c r="E282" s="107"/>
      <c r="G282" s="70"/>
      <c r="H282" s="70"/>
      <c r="I282" s="70"/>
      <c r="J282" s="72"/>
      <c r="K282" s="70"/>
      <c r="L282" s="106"/>
      <c r="M282" s="106"/>
      <c r="N282" s="106"/>
      <c r="O282" s="70"/>
      <c r="P282" s="72"/>
      <c r="Q282" s="71"/>
      <c r="R282" s="130"/>
      <c r="S282" s="168"/>
      <c r="U282" s="70"/>
      <c r="V282" s="72"/>
      <c r="W282" s="70"/>
      <c r="X282" s="72"/>
      <c r="Y282" s="71"/>
      <c r="Z282" s="72"/>
    </row>
    <row r="283" spans="1:26" s="56" customFormat="1" x14ac:dyDescent="0.2">
      <c r="A283" s="160">
        <v>10368</v>
      </c>
      <c r="B283" s="160" t="s">
        <v>88</v>
      </c>
      <c r="C283" s="160" t="s">
        <v>80</v>
      </c>
      <c r="D283" s="165">
        <v>43987</v>
      </c>
      <c r="E283" s="163"/>
      <c r="F283" s="179">
        <v>1.22055</v>
      </c>
      <c r="G283" s="179">
        <v>10.325699999999999</v>
      </c>
      <c r="H283" t="s">
        <v>231</v>
      </c>
      <c r="I283">
        <v>1.0015929405880213E-2</v>
      </c>
      <c r="J283">
        <v>0.75821337879622175</v>
      </c>
      <c r="K283">
        <v>7.1426082158493245E-3</v>
      </c>
      <c r="L283">
        <v>5.033773021747936E-3</v>
      </c>
      <c r="M283">
        <v>3.0132068218386108</v>
      </c>
      <c r="N283">
        <v>1.0144139920554417E-2</v>
      </c>
      <c r="O283">
        <v>2.275286741814575</v>
      </c>
      <c r="P283">
        <v>0.75881966077782692</v>
      </c>
      <c r="Q283">
        <v>7.5577048326121599E-3</v>
      </c>
      <c r="R283">
        <v>8.7713937379695586E-2</v>
      </c>
      <c r="S283">
        <v>5.4813243540532479E-5</v>
      </c>
      <c r="T283">
        <v>8.7713937379694323E-2</v>
      </c>
      <c r="U283">
        <v>1.4582214115167547</v>
      </c>
      <c r="V283">
        <v>0.22766854779636836</v>
      </c>
      <c r="W283">
        <v>0.19860108118430206</v>
      </c>
      <c r="X283">
        <v>0.41076915746848086</v>
      </c>
      <c r="Y283">
        <v>0.2891526662192837</v>
      </c>
      <c r="Z283">
        <v>0.28504786422098727</v>
      </c>
    </row>
    <row r="284" spans="1:26" s="56" customFormat="1" x14ac:dyDescent="0.2">
      <c r="A284" s="56">
        <v>10631</v>
      </c>
      <c r="B284" s="56" t="s">
        <v>366</v>
      </c>
      <c r="C284" s="56" t="s">
        <v>145</v>
      </c>
      <c r="D284" s="134">
        <v>43987</v>
      </c>
      <c r="E284" s="107"/>
      <c r="F284" s="56">
        <v>6.9510000000000002E-2</v>
      </c>
      <c r="G284" s="70">
        <v>0.20332999999999934</v>
      </c>
      <c r="H284" t="s">
        <v>379</v>
      </c>
      <c r="I284">
        <v>1.0058523087919741E-2</v>
      </c>
      <c r="J284">
        <v>0.12726905493324145</v>
      </c>
      <c r="K284">
        <v>7.1400260864160885E-3</v>
      </c>
      <c r="L284">
        <v>2.808014829804013E-3</v>
      </c>
      <c r="M284">
        <v>3.2564084300746972</v>
      </c>
      <c r="N284">
        <v>3.7409306306946753E-3</v>
      </c>
      <c r="O284">
        <v>2.798481651951692</v>
      </c>
      <c r="P284">
        <v>0.12814564153869537</v>
      </c>
      <c r="Q284">
        <v>8.6452986448338088E-3</v>
      </c>
      <c r="R284">
        <v>3.4048488250823898E-2</v>
      </c>
      <c r="S284">
        <v>6.2701160020842681E-5</v>
      </c>
      <c r="T284">
        <v>3.4048488250824349E-2</v>
      </c>
      <c r="U284">
        <v>0.17319420607387889</v>
      </c>
      <c r="V284">
        <v>0.30189294596471383</v>
      </c>
      <c r="W284">
        <v>4.8856424846883822E-2</v>
      </c>
      <c r="X284">
        <v>0.16679910851031984</v>
      </c>
      <c r="Y284">
        <v>8.4566104067999182E-3</v>
      </c>
      <c r="Z284">
        <v>0.26737001249656739</v>
      </c>
    </row>
    <row r="285" spans="1:26" s="56" customFormat="1" x14ac:dyDescent="0.2">
      <c r="A285" s="160">
        <v>10368</v>
      </c>
      <c r="B285" s="160" t="s">
        <v>88</v>
      </c>
      <c r="C285" s="160" t="s">
        <v>80</v>
      </c>
      <c r="D285" s="165">
        <v>43987</v>
      </c>
      <c r="E285" s="163"/>
      <c r="F285" s="179">
        <v>1.22055</v>
      </c>
      <c r="G285" s="179">
        <v>10.325699999999999</v>
      </c>
      <c r="H285" t="s">
        <v>233</v>
      </c>
      <c r="I285">
        <v>1.0038729498119578E-2</v>
      </c>
      <c r="J285">
        <v>0.56624811403054875</v>
      </c>
      <c r="K285">
        <v>7.1408797272420419E-3</v>
      </c>
      <c r="L285">
        <v>5.6330432142492675E-3</v>
      </c>
      <c r="M285">
        <v>3.0130905234594567</v>
      </c>
      <c r="N285">
        <v>1.1322327337669696E-2</v>
      </c>
      <c r="O285">
        <v>2.2728336154857827</v>
      </c>
      <c r="P285">
        <v>0.53683363848646692</v>
      </c>
      <c r="Q285">
        <v>7.5697182285026946E-3</v>
      </c>
      <c r="R285">
        <v>9.6662516545494334E-2</v>
      </c>
      <c r="S285">
        <v>5.4900372266684282E-5</v>
      </c>
      <c r="T285">
        <v>9.666251654549407E-2</v>
      </c>
      <c r="U285">
        <v>1.4579629467666297</v>
      </c>
      <c r="V285">
        <v>0.19459764114699499</v>
      </c>
      <c r="W285">
        <v>0.19863102482594738</v>
      </c>
      <c r="X285">
        <v>0.34992180646127596</v>
      </c>
      <c r="Y285">
        <v>0.28989065773385381</v>
      </c>
      <c r="Z285">
        <v>0.31725574589285793</v>
      </c>
    </row>
    <row r="286" spans="1:26" s="56" customFormat="1" x14ac:dyDescent="0.2">
      <c r="A286" s="56">
        <v>10632</v>
      </c>
      <c r="B286" s="56" t="s">
        <v>367</v>
      </c>
      <c r="C286" s="56" t="s">
        <v>145</v>
      </c>
      <c r="D286" s="134">
        <v>43987</v>
      </c>
      <c r="E286" s="107"/>
      <c r="F286" s="56">
        <v>5.5690000000000003E-2</v>
      </c>
      <c r="G286" s="70">
        <v>0.20338999999999885</v>
      </c>
      <c r="H286" t="s">
        <v>380</v>
      </c>
      <c r="I286">
        <v>1.0071149412726401E-2</v>
      </c>
      <c r="J286">
        <v>0.13526322418813735</v>
      </c>
      <c r="K286">
        <v>7.1376681614921198E-3</v>
      </c>
      <c r="L286">
        <v>2.2614478681530817E-3</v>
      </c>
      <c r="M286">
        <v>2.4233393802953258</v>
      </c>
      <c r="N286">
        <v>3.6739486035262427E-3</v>
      </c>
      <c r="O286">
        <v>2.0817495517136244</v>
      </c>
      <c r="P286">
        <v>0.14302272307574182</v>
      </c>
      <c r="Q286">
        <v>8.6478168454321973E-3</v>
      </c>
      <c r="R286">
        <v>4.0545962934748825E-2</v>
      </c>
      <c r="S286">
        <v>6.2719423600294429E-5</v>
      </c>
      <c r="T286">
        <v>4.0545962934749491E-2</v>
      </c>
      <c r="U286">
        <v>0.14389838264454077</v>
      </c>
      <c r="V286">
        <v>0.22122319834714399</v>
      </c>
      <c r="W286">
        <v>8.7279952610871042E-2</v>
      </c>
      <c r="X286">
        <v>0.13668357423895261</v>
      </c>
      <c r="Y286">
        <v>1.2572875281606003E-2</v>
      </c>
      <c r="Z286">
        <v>0.16582647329780226</v>
      </c>
    </row>
    <row r="287" spans="1:26" s="56" customFormat="1" x14ac:dyDescent="0.2">
      <c r="A287" s="160">
        <v>10368</v>
      </c>
      <c r="B287" s="160" t="s">
        <v>88</v>
      </c>
      <c r="C287" s="160" t="s">
        <v>80</v>
      </c>
      <c r="D287" s="165">
        <v>43987</v>
      </c>
      <c r="E287" s="163"/>
      <c r="F287" s="179">
        <v>1.22055</v>
      </c>
      <c r="G287" s="179">
        <v>10.325699999999999</v>
      </c>
      <c r="H287" t="s">
        <v>235</v>
      </c>
      <c r="I287">
        <v>9.862630092214289E-3</v>
      </c>
      <c r="J287">
        <v>0.67080198365916766</v>
      </c>
      <c r="K287">
        <v>7.1390519531506309E-3</v>
      </c>
      <c r="L287">
        <v>5.6862202637125202E-3</v>
      </c>
      <c r="M287">
        <v>3.0130278770868624</v>
      </c>
      <c r="N287">
        <v>5.9924297160986063E-3</v>
      </c>
      <c r="O287">
        <v>2.3141147830920308</v>
      </c>
      <c r="P287">
        <v>0.68579717276453767</v>
      </c>
      <c r="Q287">
        <v>7.5680990978964635E-3</v>
      </c>
      <c r="R287">
        <v>0.10762239556241893</v>
      </c>
      <c r="S287">
        <v>5.488862931003157E-5</v>
      </c>
      <c r="T287">
        <v>0.10762239556241927</v>
      </c>
      <c r="U287">
        <v>1.455515559612957</v>
      </c>
      <c r="V287">
        <v>0.19402476351208156</v>
      </c>
      <c r="W287">
        <v>0.19836066732041657</v>
      </c>
      <c r="X287">
        <v>0.29335243979370645</v>
      </c>
      <c r="Y287">
        <v>0.28842585865088233</v>
      </c>
      <c r="Z287">
        <v>0.31334025576800861</v>
      </c>
    </row>
    <row r="288" spans="1:26" s="56" customFormat="1" x14ac:dyDescent="0.2">
      <c r="A288" s="56">
        <v>10633</v>
      </c>
      <c r="B288" s="56" t="s">
        <v>368</v>
      </c>
      <c r="C288" s="56" t="s">
        <v>145</v>
      </c>
      <c r="D288" s="134">
        <v>43987</v>
      </c>
      <c r="E288" s="107"/>
      <c r="F288" s="56">
        <v>6.8010000000000001E-2</v>
      </c>
      <c r="G288" s="70">
        <v>0.20327999999999946</v>
      </c>
      <c r="H288" t="s">
        <v>381</v>
      </c>
      <c r="I288">
        <v>1.0060227951623873E-2</v>
      </c>
      <c r="J288">
        <v>0.140511148330144</v>
      </c>
      <c r="K288">
        <v>7.135652220243093E-3</v>
      </c>
      <c r="L288">
        <v>2.6489921853511929E-3</v>
      </c>
      <c r="M288">
        <v>2.7526196709461921</v>
      </c>
      <c r="N288">
        <v>3.2787182407493097E-3</v>
      </c>
      <c r="O288">
        <v>2.3631044425125056</v>
      </c>
      <c r="P288">
        <v>0.14736197713754873</v>
      </c>
      <c r="Q288">
        <v>8.6380101647943585E-3</v>
      </c>
      <c r="R288">
        <v>3.4798184995904938E-2</v>
      </c>
      <c r="S288">
        <v>6.2648299365353823E-5</v>
      </c>
      <c r="T288">
        <v>3.4798184995904792E-2</v>
      </c>
      <c r="U288">
        <v>0.22270198112820977</v>
      </c>
      <c r="V288">
        <v>0.23541819751065601</v>
      </c>
      <c r="W288">
        <v>2.6199947539467847E-2</v>
      </c>
      <c r="X288">
        <v>0.14855767823675733</v>
      </c>
      <c r="Y288">
        <v>5.834632664868309E-3</v>
      </c>
      <c r="Z288">
        <v>0.13828294532659471</v>
      </c>
    </row>
    <row r="289" spans="1:26" s="56" customFormat="1" x14ac:dyDescent="0.2">
      <c r="A289" s="160">
        <v>10368</v>
      </c>
      <c r="B289" s="160" t="s">
        <v>88</v>
      </c>
      <c r="C289" s="160" t="s">
        <v>80</v>
      </c>
      <c r="D289" s="165">
        <v>43987</v>
      </c>
      <c r="E289" s="163"/>
      <c r="F289" s="179">
        <v>1.22055</v>
      </c>
      <c r="G289" s="179">
        <v>10.325699999999999</v>
      </c>
      <c r="H289" t="s">
        <v>237</v>
      </c>
      <c r="I289">
        <v>9.9474581659866786E-3</v>
      </c>
      <c r="J289">
        <v>0.60798674550742049</v>
      </c>
      <c r="K289">
        <v>7.1370797727892607E-3</v>
      </c>
      <c r="L289">
        <v>4.4970977156513839E-3</v>
      </c>
      <c r="M289">
        <v>3.0130113276893686</v>
      </c>
      <c r="N289">
        <v>9.9469884581046483E-3</v>
      </c>
      <c r="O289">
        <v>2.2905367304523359</v>
      </c>
      <c r="P289">
        <v>0.63684678776505776</v>
      </c>
      <c r="Q289">
        <v>7.5686069670069522E-3</v>
      </c>
      <c r="R289">
        <v>0.10061465931995506</v>
      </c>
      <c r="S289">
        <v>5.4892312697231338E-5</v>
      </c>
      <c r="T289">
        <v>0.1006146593199541</v>
      </c>
      <c r="U289">
        <v>1.4569524582629509</v>
      </c>
      <c r="V289">
        <v>0.25107150298323599</v>
      </c>
      <c r="W289">
        <v>0.19747854902958181</v>
      </c>
      <c r="X289">
        <v>0.36147169708056287</v>
      </c>
      <c r="Y289">
        <v>0.28725389494967096</v>
      </c>
      <c r="Z289">
        <v>0.27268187118172504</v>
      </c>
    </row>
    <row r="290" spans="1:26" s="56" customFormat="1" x14ac:dyDescent="0.2">
      <c r="D290" s="134"/>
      <c r="E290" s="107"/>
      <c r="G290" s="70"/>
      <c r="H290" s="70"/>
      <c r="I290" s="70"/>
      <c r="J290" s="72"/>
      <c r="K290" s="70"/>
      <c r="L290" s="106"/>
      <c r="M290" s="106"/>
      <c r="N290" s="106"/>
      <c r="O290" s="70"/>
      <c r="P290" s="72"/>
      <c r="Q290" s="71"/>
      <c r="R290" s="130"/>
      <c r="S290" s="168"/>
      <c r="U290" s="70"/>
      <c r="V290" s="72"/>
      <c r="W290" s="70"/>
      <c r="X290" s="72"/>
      <c r="Y290" s="71"/>
      <c r="Z290" s="72"/>
    </row>
    <row r="291" spans="1:26" s="56" customFormat="1" x14ac:dyDescent="0.2">
      <c r="A291" s="160">
        <v>10368</v>
      </c>
      <c r="B291" s="160" t="s">
        <v>88</v>
      </c>
      <c r="C291" s="160" t="s">
        <v>80</v>
      </c>
      <c r="D291" s="165">
        <v>44007</v>
      </c>
      <c r="E291" s="163"/>
      <c r="F291" s="179">
        <v>1.22055</v>
      </c>
      <c r="G291" s="179">
        <v>10.325699999999999</v>
      </c>
      <c r="H291" t="s">
        <v>231</v>
      </c>
      <c r="I291">
        <v>1.0501917667681725E-2</v>
      </c>
      <c r="J291">
        <v>10.233014650607817</v>
      </c>
      <c r="K291">
        <v>7.1718232361493162E-3</v>
      </c>
      <c r="L291">
        <v>3.5704329941495611E-2</v>
      </c>
      <c r="M291">
        <v>3.0153249164536229</v>
      </c>
      <c r="N291">
        <v>9.1574766974353641E-2</v>
      </c>
      <c r="O291">
        <v>2.3085842726809211</v>
      </c>
      <c r="P291">
        <v>12.30330749508235</v>
      </c>
      <c r="Q291">
        <v>7.5815810301353937E-3</v>
      </c>
      <c r="R291">
        <v>0.18947097430194845</v>
      </c>
      <c r="S291">
        <v>5.4986408788269563E-5</v>
      </c>
      <c r="T291">
        <v>0.18947097430194887</v>
      </c>
      <c r="U291">
        <v>1.4607198155118593</v>
      </c>
      <c r="V291">
        <v>0.77997524151178765</v>
      </c>
      <c r="W291">
        <v>0.17403901269604841</v>
      </c>
      <c r="X291">
        <v>3.8719323007964648</v>
      </c>
      <c r="Y291">
        <v>0.25402192228956827</v>
      </c>
      <c r="Z291">
        <v>3.9396105857283028</v>
      </c>
    </row>
    <row r="292" spans="1:26" s="56" customFormat="1" x14ac:dyDescent="0.2">
      <c r="A292" s="56">
        <v>10644</v>
      </c>
      <c r="B292" s="56" t="s">
        <v>387</v>
      </c>
      <c r="C292" s="56" t="s">
        <v>392</v>
      </c>
      <c r="D292" s="134">
        <v>44007</v>
      </c>
      <c r="E292" s="107"/>
      <c r="F292" s="56">
        <v>0.19592999999999999</v>
      </c>
      <c r="G292" s="70">
        <v>0.10176000000000229</v>
      </c>
      <c r="H292" t="s">
        <v>382</v>
      </c>
      <c r="I292">
        <v>1.0148633571839609E-2</v>
      </c>
      <c r="J292">
        <v>1.2718712900626261</v>
      </c>
      <c r="K292">
        <v>7.0906374332036582E-3</v>
      </c>
      <c r="L292">
        <v>1.2295230278013107</v>
      </c>
      <c r="M292">
        <v>1.973176182018691E-3</v>
      </c>
      <c r="N292">
        <v>0.88039322889003502</v>
      </c>
      <c r="O292">
        <v>1.7513379275010633E-3</v>
      </c>
      <c r="P292">
        <v>2.1595394952686209</v>
      </c>
      <c r="Q292">
        <v>8.9305429437446567E-3</v>
      </c>
      <c r="R292">
        <v>2.5620146345731309</v>
      </c>
      <c r="S292">
        <v>6.4769931634849293E-5</v>
      </c>
      <c r="T292">
        <v>2.5620146345731292</v>
      </c>
      <c r="U292">
        <v>3.4616450103107111E-4</v>
      </c>
      <c r="V292">
        <v>7.4110088978900572</v>
      </c>
      <c r="W292">
        <v>3.097015804667581E-2</v>
      </c>
      <c r="X292">
        <v>1.3287257955632559</v>
      </c>
      <c r="Y292">
        <v>1.0701637589083797E-5</v>
      </c>
      <c r="Z292">
        <v>7.3804987735844554</v>
      </c>
    </row>
    <row r="293" spans="1:26" s="56" customFormat="1" x14ac:dyDescent="0.2">
      <c r="A293" s="160">
        <v>10368</v>
      </c>
      <c r="B293" s="160" t="s">
        <v>88</v>
      </c>
      <c r="C293" s="160" t="s">
        <v>80</v>
      </c>
      <c r="D293" s="165">
        <v>44007</v>
      </c>
      <c r="E293" s="163"/>
      <c r="F293" s="179">
        <v>1.22055</v>
      </c>
      <c r="G293" s="179">
        <v>10.325699999999999</v>
      </c>
      <c r="H293" t="s">
        <v>233</v>
      </c>
      <c r="I293">
        <v>9.11732728719848E-3</v>
      </c>
      <c r="J293">
        <v>10.20570512011456</v>
      </c>
      <c r="K293">
        <v>7.1684715754192574E-3</v>
      </c>
      <c r="L293">
        <v>3.3518708313821435E-2</v>
      </c>
      <c r="M293">
        <v>3.0105826528841564</v>
      </c>
      <c r="N293">
        <v>8.0683986938884761E-2</v>
      </c>
      <c r="O293">
        <v>2.5531085526981361</v>
      </c>
      <c r="P293">
        <v>10.314766446997387</v>
      </c>
      <c r="Q293">
        <v>7.5722976664759313E-3</v>
      </c>
      <c r="R293">
        <v>0.20589844256993536</v>
      </c>
      <c r="S293">
        <v>5.4919079978212604E-5</v>
      </c>
      <c r="T293">
        <v>0.2058984425699352</v>
      </c>
      <c r="U293">
        <v>1.4599065731596454</v>
      </c>
      <c r="V293">
        <v>0.5888979198931128</v>
      </c>
      <c r="W293">
        <v>0.1731831049895759</v>
      </c>
      <c r="X293">
        <v>3.1085729095556314</v>
      </c>
      <c r="Y293">
        <v>0.25235391028822424</v>
      </c>
      <c r="Z293">
        <v>2.8171306126260212</v>
      </c>
    </row>
    <row r="294" spans="1:26" s="56" customFormat="1" x14ac:dyDescent="0.2">
      <c r="A294" s="56">
        <v>10648</v>
      </c>
      <c r="B294" s="56" t="s">
        <v>391</v>
      </c>
      <c r="C294" s="56" t="s">
        <v>392</v>
      </c>
      <c r="D294" s="134">
        <v>44007</v>
      </c>
      <c r="E294" s="107"/>
      <c r="F294" s="56">
        <v>0.19883999999999999</v>
      </c>
      <c r="G294" s="70">
        <v>0.10023999999999944</v>
      </c>
      <c r="H294" t="s">
        <v>383</v>
      </c>
      <c r="I294">
        <v>1.0070745175842104E-2</v>
      </c>
      <c r="J294">
        <v>0.23533331705226918</v>
      </c>
      <c r="K294">
        <v>7.1639964616450483E-3</v>
      </c>
      <c r="L294">
        <v>0.15197270575346936</v>
      </c>
      <c r="M294">
        <v>1.5189421871068859E-2</v>
      </c>
      <c r="N294">
        <v>0.11921184749601543</v>
      </c>
      <c r="O294">
        <v>1.3078433743757141E-2</v>
      </c>
      <c r="P294">
        <v>0.63384138862743844</v>
      </c>
      <c r="Q294">
        <v>8.6540883702852216E-3</v>
      </c>
      <c r="R294">
        <v>0.54655644616670152</v>
      </c>
      <c r="S294">
        <v>6.2764908655182534E-5</v>
      </c>
      <c r="T294">
        <v>0.54655644616670096</v>
      </c>
      <c r="U294">
        <v>1.2085312443375924E-3</v>
      </c>
      <c r="V294">
        <v>3.1188179332761909</v>
      </c>
      <c r="W294">
        <v>5.3832309625331906E-2</v>
      </c>
      <c r="X294">
        <v>0.27174648008788416</v>
      </c>
      <c r="Y294">
        <v>6.5071853340887008E-5</v>
      </c>
      <c r="Z294">
        <v>3.0469843373882028</v>
      </c>
    </row>
    <row r="295" spans="1:26" s="56" customFormat="1" x14ac:dyDescent="0.2">
      <c r="A295" s="160">
        <v>10368</v>
      </c>
      <c r="B295" s="160" t="s">
        <v>88</v>
      </c>
      <c r="C295" s="160" t="s">
        <v>80</v>
      </c>
      <c r="D295" s="165">
        <v>44007</v>
      </c>
      <c r="E295" s="163"/>
      <c r="F295" s="179">
        <v>1.22055</v>
      </c>
      <c r="G295" s="179">
        <v>10.325699999999999</v>
      </c>
      <c r="H295" t="s">
        <v>235</v>
      </c>
      <c r="I295">
        <v>9.5496104774915273E-3</v>
      </c>
      <c r="J295">
        <v>8.9408348234590473</v>
      </c>
      <c r="K295">
        <v>7.1644004077321601E-3</v>
      </c>
      <c r="L295">
        <v>3.1476237018876266E-2</v>
      </c>
      <c r="M295">
        <v>3.0137296741075041</v>
      </c>
      <c r="N295">
        <v>0.10289986949597171</v>
      </c>
      <c r="O295">
        <v>2.5598819560426067</v>
      </c>
      <c r="P295">
        <v>10.503214878633658</v>
      </c>
      <c r="Q295">
        <v>7.5783298204525895E-3</v>
      </c>
      <c r="R295">
        <v>0.18697557055513914</v>
      </c>
      <c r="S295">
        <v>5.4962828964488111E-5</v>
      </c>
      <c r="T295">
        <v>0.18697557055513914</v>
      </c>
      <c r="U295">
        <v>1.4462655441275418</v>
      </c>
      <c r="V295">
        <v>0.76868809196838228</v>
      </c>
      <c r="W295">
        <v>0.18618938877039526</v>
      </c>
      <c r="X295">
        <v>3.9428982401814694</v>
      </c>
      <c r="Y295">
        <v>0.26985367803572519</v>
      </c>
      <c r="Z295">
        <v>4.0927251400176816</v>
      </c>
    </row>
    <row r="296" spans="1:26" s="56" customFormat="1" x14ac:dyDescent="0.2">
      <c r="A296" s="56">
        <v>10645</v>
      </c>
      <c r="B296" s="56" t="s">
        <v>388</v>
      </c>
      <c r="C296" s="56" t="s">
        <v>392</v>
      </c>
      <c r="D296" s="134">
        <v>44007</v>
      </c>
      <c r="E296" s="107"/>
      <c r="F296" s="56">
        <v>0.19520999999999999</v>
      </c>
      <c r="G296" s="70">
        <v>0.10228999999999999</v>
      </c>
      <c r="H296" t="s">
        <v>384</v>
      </c>
      <c r="I296">
        <v>1.0072546050408977E-2</v>
      </c>
      <c r="J296">
        <v>0.22151887896925657</v>
      </c>
      <c r="K296">
        <v>7.1647587171415087E-3</v>
      </c>
      <c r="L296">
        <v>4.0129540341401523E-2</v>
      </c>
      <c r="M296">
        <v>6.5523905370749314E-2</v>
      </c>
      <c r="N296">
        <v>2.9339477535980266E-2</v>
      </c>
      <c r="O296">
        <v>5.5726354360921805E-2</v>
      </c>
      <c r="P296">
        <v>0.27665009223945769</v>
      </c>
      <c r="Q296">
        <v>8.5758120679710111E-3</v>
      </c>
      <c r="R296">
        <v>0.1995328812141175</v>
      </c>
      <c r="S296">
        <v>6.2197199526918236E-5</v>
      </c>
      <c r="T296">
        <v>0.19953288121411669</v>
      </c>
      <c r="U296">
        <v>7.5785363848058047E-3</v>
      </c>
      <c r="V296">
        <v>1.0586204119617697</v>
      </c>
      <c r="W296">
        <v>3.7845314822170231E-3</v>
      </c>
      <c r="X296">
        <v>0.1361093448061792</v>
      </c>
      <c r="Y296">
        <v>2.865041394350766E-5</v>
      </c>
      <c r="Z296">
        <v>1.0738473138409552</v>
      </c>
    </row>
    <row r="297" spans="1:26" s="56" customFormat="1" x14ac:dyDescent="0.2">
      <c r="A297" s="160">
        <v>10368</v>
      </c>
      <c r="B297" s="160" t="s">
        <v>88</v>
      </c>
      <c r="C297" s="160" t="s">
        <v>80</v>
      </c>
      <c r="D297" s="165">
        <v>44007</v>
      </c>
      <c r="E297" s="163"/>
      <c r="F297" s="179">
        <v>1.22055</v>
      </c>
      <c r="G297" s="179">
        <v>10.325699999999999</v>
      </c>
      <c r="H297" t="s">
        <v>237</v>
      </c>
      <c r="I297">
        <v>1.0347811177435939E-2</v>
      </c>
      <c r="J297">
        <v>8.953368527052314</v>
      </c>
      <c r="K297">
        <v>7.1667061965194744E-3</v>
      </c>
      <c r="L297">
        <v>3.9221327581780215E-2</v>
      </c>
      <c r="M297">
        <v>3.0106150588369665</v>
      </c>
      <c r="N297">
        <v>9.0454859232521764E-2</v>
      </c>
      <c r="O297">
        <v>2.384445213701226</v>
      </c>
      <c r="P297">
        <v>10.607052749970679</v>
      </c>
      <c r="Q297">
        <v>7.6171023267525197E-3</v>
      </c>
      <c r="R297">
        <v>0.20963357225763737</v>
      </c>
      <c r="S297">
        <v>5.524403164143371E-5</v>
      </c>
      <c r="T297">
        <v>0.20963357225763721</v>
      </c>
      <c r="U297">
        <v>1.4525067951036097</v>
      </c>
      <c r="V297">
        <v>0.73471200402862658</v>
      </c>
      <c r="W297">
        <v>0.17920467712910609</v>
      </c>
      <c r="X297">
        <v>3.5146347525995658</v>
      </c>
      <c r="Y297">
        <v>0.25855791972432574</v>
      </c>
      <c r="Z297">
        <v>3.161167592213991</v>
      </c>
    </row>
    <row r="298" spans="1:26" s="56" customFormat="1" x14ac:dyDescent="0.2">
      <c r="A298" s="56">
        <v>10646</v>
      </c>
      <c r="B298" s="56" t="s">
        <v>389</v>
      </c>
      <c r="C298" s="56" t="s">
        <v>392</v>
      </c>
      <c r="D298" s="134">
        <v>44007</v>
      </c>
      <c r="E298" s="107"/>
      <c r="F298" s="56">
        <v>0.20527000000000001</v>
      </c>
      <c r="G298" s="70">
        <v>0.10111000000000203</v>
      </c>
      <c r="H298" t="s">
        <v>385</v>
      </c>
      <c r="I298">
        <v>1.0089713800962652E-2</v>
      </c>
      <c r="J298">
        <v>0.20088318266038244</v>
      </c>
      <c r="K298">
        <v>7.1615195043858715E-3</v>
      </c>
      <c r="L298">
        <v>3.7531404401505493E-2</v>
      </c>
      <c r="M298">
        <v>6.3850462993931364E-2</v>
      </c>
      <c r="N298">
        <v>2.944323715467603E-2</v>
      </c>
      <c r="O298">
        <v>5.5291033573682223E-2</v>
      </c>
      <c r="P298">
        <v>0.28729201702781432</v>
      </c>
      <c r="Q298">
        <v>8.7419948646132381E-3</v>
      </c>
      <c r="R298">
        <v>0.18400819988081105</v>
      </c>
      <c r="S298">
        <v>6.3402462011540652E-5</v>
      </c>
      <c r="T298">
        <v>0.18400819988081127</v>
      </c>
      <c r="U298">
        <v>3.9337809012277404E-3</v>
      </c>
      <c r="V298">
        <v>1.3144115565208199</v>
      </c>
      <c r="W298">
        <v>1.0560417722106245E-2</v>
      </c>
      <c r="X298">
        <v>0.17507353549727891</v>
      </c>
      <c r="Y298">
        <v>4.1551457266267422E-5</v>
      </c>
      <c r="Z298">
        <v>1.2495537776480488</v>
      </c>
    </row>
    <row r="299" spans="1:26" s="56" customFormat="1" x14ac:dyDescent="0.2">
      <c r="A299" s="160">
        <v>10368</v>
      </c>
      <c r="B299" s="160" t="s">
        <v>88</v>
      </c>
      <c r="C299" s="160" t="s">
        <v>80</v>
      </c>
      <c r="D299" s="165">
        <v>44007</v>
      </c>
      <c r="E299" s="163"/>
      <c r="F299" s="179">
        <v>1.22055</v>
      </c>
      <c r="G299" s="179">
        <v>10.325699999999999</v>
      </c>
      <c r="H299" t="s">
        <v>239</v>
      </c>
      <c r="I299">
        <v>9.181635134833898E-3</v>
      </c>
      <c r="J299">
        <v>11.080731575733486</v>
      </c>
      <c r="K299">
        <v>7.1673794932905731E-3</v>
      </c>
      <c r="L299">
        <v>3.2477566824690149E-2</v>
      </c>
      <c r="M299">
        <v>3.0160429140157619</v>
      </c>
      <c r="N299">
        <v>8.2131192666344929E-2</v>
      </c>
      <c r="O299">
        <v>2.7129960512131865</v>
      </c>
      <c r="P299">
        <v>12.229014293636304</v>
      </c>
      <c r="Q299">
        <v>7.5905131114264082E-3</v>
      </c>
      <c r="R299">
        <v>0.24274870335487314</v>
      </c>
      <c r="S299">
        <v>5.5051189876969337E-5</v>
      </c>
      <c r="T299">
        <v>0.24274870335487386</v>
      </c>
      <c r="U299">
        <v>1.4551709820694332</v>
      </c>
      <c r="V299">
        <v>0.818323831565129</v>
      </c>
      <c r="W299">
        <v>0.18227828174564278</v>
      </c>
      <c r="X299">
        <v>4.275407618828563</v>
      </c>
      <c r="Y299">
        <v>0.26691711791297779</v>
      </c>
      <c r="Z299">
        <v>4.5052870138187631</v>
      </c>
    </row>
    <row r="300" spans="1:26" s="56" customFormat="1" x14ac:dyDescent="0.2">
      <c r="A300" s="56">
        <v>10647</v>
      </c>
      <c r="B300" s="56" t="s">
        <v>390</v>
      </c>
      <c r="C300" s="56" t="s">
        <v>392</v>
      </c>
      <c r="D300" s="134">
        <v>44007</v>
      </c>
      <c r="E300" s="107"/>
      <c r="F300" s="56">
        <v>0.19372</v>
      </c>
      <c r="G300" s="70">
        <v>9.8700000000000898E-2</v>
      </c>
      <c r="H300" t="s">
        <v>386</v>
      </c>
      <c r="I300">
        <v>1.0106638848458143E-2</v>
      </c>
      <c r="J300">
        <v>0.218680632549827</v>
      </c>
      <c r="K300">
        <v>7.1642609450899338E-3</v>
      </c>
      <c r="L300">
        <v>3.8308693820682291E-2</v>
      </c>
      <c r="M300">
        <v>5.3400368653350135E-2</v>
      </c>
      <c r="N300">
        <v>2.4095270520118554E-2</v>
      </c>
      <c r="O300">
        <v>4.5951808566180107E-2</v>
      </c>
      <c r="P300">
        <v>0.34065081756212318</v>
      </c>
      <c r="Q300">
        <v>8.7032015052377325E-3</v>
      </c>
      <c r="R300">
        <v>0.20180250353163004</v>
      </c>
      <c r="S300">
        <v>6.3121108094935002E-5</v>
      </c>
      <c r="T300">
        <v>0.20180250353163082</v>
      </c>
      <c r="U300">
        <v>2.2066161748933614E-2</v>
      </c>
      <c r="V300">
        <v>0.65607177845533227</v>
      </c>
      <c r="W300">
        <v>2.3356041409607988E-3</v>
      </c>
      <c r="X300">
        <v>0.261962039468078</v>
      </c>
      <c r="Y300">
        <v>5.1490583458103605E-5</v>
      </c>
      <c r="Z300">
        <v>0.56285949798286561</v>
      </c>
    </row>
    <row r="301" spans="1:26" s="56" customFormat="1" x14ac:dyDescent="0.2">
      <c r="A301" s="160">
        <v>10368</v>
      </c>
      <c r="B301" s="160" t="s">
        <v>88</v>
      </c>
      <c r="C301" s="160" t="s">
        <v>80</v>
      </c>
      <c r="D301" s="165">
        <v>44007</v>
      </c>
      <c r="E301" s="163"/>
      <c r="F301" s="179">
        <v>1.22055</v>
      </c>
      <c r="G301" s="179">
        <v>10.325699999999999</v>
      </c>
      <c r="H301" t="s">
        <v>241</v>
      </c>
      <c r="I301">
        <v>9.8667807651152892E-3</v>
      </c>
      <c r="J301">
        <v>6.5865621666383047</v>
      </c>
      <c r="K301">
        <v>7.1713016717408979E-3</v>
      </c>
      <c r="L301">
        <v>3.6498981770710516E-2</v>
      </c>
      <c r="M301">
        <v>3.0126363725936294</v>
      </c>
      <c r="N301">
        <v>9.7419549588154408E-2</v>
      </c>
      <c r="O301">
        <v>2.4271532442928057</v>
      </c>
      <c r="P301">
        <v>7.8529239349824138</v>
      </c>
      <c r="Q301">
        <v>7.5785835940071601E-3</v>
      </c>
      <c r="R301">
        <v>0.2902409916416428</v>
      </c>
      <c r="S301">
        <v>5.4964669490409567E-5</v>
      </c>
      <c r="T301">
        <v>0.29024099164164252</v>
      </c>
      <c r="U301">
        <v>1.4616038841125867</v>
      </c>
      <c r="V301">
        <v>0.62916278028596517</v>
      </c>
      <c r="W301">
        <v>0.17566959172506549</v>
      </c>
      <c r="X301">
        <v>3.3363003444062485</v>
      </c>
      <c r="Y301">
        <v>0.2572753865812672</v>
      </c>
      <c r="Z301">
        <v>3.5828573152182206</v>
      </c>
    </row>
    <row r="302" spans="1:26" s="56" customFormat="1" x14ac:dyDescent="0.2">
      <c r="D302" s="134"/>
      <c r="E302" s="107"/>
      <c r="G302" s="70"/>
      <c r="H302" s="70"/>
      <c r="I302" s="70"/>
      <c r="J302" s="72"/>
      <c r="K302" s="70"/>
      <c r="L302" s="106"/>
      <c r="M302" s="106"/>
      <c r="N302" s="106"/>
      <c r="O302" s="70"/>
      <c r="P302" s="72"/>
      <c r="Q302" s="71"/>
      <c r="R302" s="130"/>
      <c r="S302" s="168"/>
      <c r="U302" s="70"/>
      <c r="V302" s="72"/>
      <c r="W302" s="70"/>
      <c r="X302" s="72"/>
      <c r="Y302" s="71"/>
      <c r="Z302" s="72"/>
    </row>
    <row r="303" spans="1:26" s="56" customFormat="1" x14ac:dyDescent="0.2">
      <c r="A303" s="160">
        <v>10368</v>
      </c>
      <c r="B303" s="160" t="s">
        <v>88</v>
      </c>
      <c r="C303" s="160" t="s">
        <v>80</v>
      </c>
      <c r="D303" s="165">
        <v>44032</v>
      </c>
      <c r="E303" s="163"/>
      <c r="F303" s="179">
        <v>1.22055</v>
      </c>
      <c r="G303" s="179">
        <v>10.325699999999999</v>
      </c>
      <c r="H303" t="s">
        <v>395</v>
      </c>
      <c r="I303">
        <v>9.8991668530676348E-3</v>
      </c>
      <c r="J303">
        <v>1.5774762210869049</v>
      </c>
      <c r="K303">
        <v>7.1567994663187086E-3</v>
      </c>
      <c r="L303">
        <v>7.6538678192412174E-3</v>
      </c>
      <c r="M303">
        <v>3.0137350909143388</v>
      </c>
      <c r="N303">
        <v>1.9536864009402587E-2</v>
      </c>
      <c r="O303">
        <v>2.3033967539583862</v>
      </c>
      <c r="P303">
        <v>1.4852033505283591</v>
      </c>
      <c r="Q303">
        <v>7.565350530036625E-3</v>
      </c>
      <c r="R303">
        <v>0.19526963094166266</v>
      </c>
      <c r="S303">
        <v>5.4868694961862956E-5</v>
      </c>
      <c r="T303">
        <v>0.195269630941663</v>
      </c>
      <c r="U303">
        <v>1.4636600154597252</v>
      </c>
      <c r="V303">
        <v>0.40225548522160437</v>
      </c>
      <c r="W303">
        <v>0.18068424833978317</v>
      </c>
      <c r="X303">
        <v>0.65573980144585398</v>
      </c>
      <c r="Y303">
        <v>0.2644927795859503</v>
      </c>
      <c r="Z303">
        <v>0.61077319980022204</v>
      </c>
    </row>
    <row r="304" spans="1:26" s="56" customFormat="1" x14ac:dyDescent="0.2">
      <c r="A304" s="56">
        <v>10670</v>
      </c>
      <c r="B304" s="56" t="s">
        <v>393</v>
      </c>
      <c r="C304" s="56" t="s">
        <v>394</v>
      </c>
      <c r="D304" s="134">
        <v>44032</v>
      </c>
      <c r="E304" s="107"/>
      <c r="F304" s="106">
        <v>0.32</v>
      </c>
      <c r="G304" s="70">
        <v>0.10102000000000011</v>
      </c>
      <c r="H304" t="s">
        <v>396</v>
      </c>
      <c r="I304">
        <v>9.9530412661163106E-3</v>
      </c>
      <c r="J304">
        <v>0.47516061004271831</v>
      </c>
      <c r="K304">
        <v>7.1493046566510768E-3</v>
      </c>
      <c r="L304">
        <v>1.0028536142489039E-2</v>
      </c>
      <c r="M304">
        <v>0.75418669095430191</v>
      </c>
      <c r="N304">
        <v>9.4642506518565674E-3</v>
      </c>
      <c r="O304">
        <v>0.65800000139809223</v>
      </c>
      <c r="P304">
        <v>0.52788451813610648</v>
      </c>
      <c r="Q304">
        <v>8.6729985346131848E-3</v>
      </c>
      <c r="R304">
        <v>0.18416176040663831</v>
      </c>
      <c r="S304">
        <v>6.2902057097157597E-5</v>
      </c>
      <c r="T304">
        <v>0.18416176040663784</v>
      </c>
      <c r="U304">
        <v>3.1046673814194019E-3</v>
      </c>
      <c r="V304">
        <v>2.183876175355782</v>
      </c>
      <c r="W304">
        <v>2.3368193197057789E-2</v>
      </c>
      <c r="X304">
        <v>0.15874450282120084</v>
      </c>
      <c r="Y304">
        <v>7.2639660602526464E-5</v>
      </c>
      <c r="Z304">
        <v>2.1358922119506589</v>
      </c>
    </row>
    <row r="305" spans="1:26" s="56" customFormat="1" x14ac:dyDescent="0.2">
      <c r="A305" s="160">
        <v>10368</v>
      </c>
      <c r="B305" s="160" t="s">
        <v>88</v>
      </c>
      <c r="C305" s="160" t="s">
        <v>80</v>
      </c>
      <c r="D305" s="165">
        <v>44032</v>
      </c>
      <c r="E305" s="163"/>
      <c r="F305" s="179">
        <v>1.22055</v>
      </c>
      <c r="G305" s="179">
        <v>10.325699999999999</v>
      </c>
      <c r="H305" t="s">
        <v>397</v>
      </c>
      <c r="I305">
        <v>9.9312101780849003E-3</v>
      </c>
      <c r="J305">
        <v>1.1203572393987071</v>
      </c>
      <c r="K305">
        <v>7.1571613523459593E-3</v>
      </c>
      <c r="L305">
        <v>8.0447198707282053E-3</v>
      </c>
      <c r="M305">
        <v>3.0140083923606906</v>
      </c>
      <c r="N305">
        <v>1.8219627854208147E-2</v>
      </c>
      <c r="O305">
        <v>2.303094245752169</v>
      </c>
      <c r="P305">
        <v>1.092236476929221</v>
      </c>
      <c r="Q305">
        <v>7.5694626172162225E-3</v>
      </c>
      <c r="R305">
        <v>0.1587209412520566</v>
      </c>
      <c r="S305">
        <v>5.4898518412371701E-5</v>
      </c>
      <c r="T305">
        <v>0.15872094125205694</v>
      </c>
      <c r="U305">
        <v>1.4579244436848615</v>
      </c>
      <c r="V305">
        <v>0.29336044489739205</v>
      </c>
      <c r="W305">
        <v>0.18181704024420178</v>
      </c>
      <c r="X305">
        <v>0.56470400381531394</v>
      </c>
      <c r="Y305">
        <v>0.26569964267166896</v>
      </c>
      <c r="Z305">
        <v>0.61340399002624202</v>
      </c>
    </row>
    <row r="306" spans="1:26" s="56" customFormat="1" x14ac:dyDescent="0.2">
      <c r="D306" s="134"/>
      <c r="E306" s="107"/>
      <c r="G306" s="70"/>
      <c r="H306" s="70"/>
      <c r="I306" s="70"/>
      <c r="J306" s="72"/>
      <c r="K306" s="70"/>
      <c r="L306" s="106"/>
      <c r="M306" s="106"/>
      <c r="N306" s="106"/>
      <c r="O306" s="70"/>
      <c r="P306" s="72"/>
      <c r="Q306" s="71"/>
      <c r="R306" s="130"/>
      <c r="S306" s="168"/>
      <c r="U306" s="70"/>
      <c r="V306" s="72"/>
      <c r="W306" s="70"/>
      <c r="X306" s="72"/>
      <c r="Y306" s="71"/>
      <c r="Z306" s="72"/>
    </row>
    <row r="307" spans="1:26" s="56" customFormat="1" x14ac:dyDescent="0.2">
      <c r="A307" s="160">
        <v>10368</v>
      </c>
      <c r="B307" s="160" t="s">
        <v>88</v>
      </c>
      <c r="C307" s="160" t="s">
        <v>80</v>
      </c>
      <c r="D307" s="165">
        <v>44035</v>
      </c>
      <c r="E307" s="163"/>
      <c r="F307" s="179">
        <v>1.22055</v>
      </c>
      <c r="G307" s="179">
        <v>10.325699999999999</v>
      </c>
      <c r="H307" t="s">
        <v>182</v>
      </c>
      <c r="I307">
        <v>9.9994794195228023E-3</v>
      </c>
      <c r="J307">
        <v>1.0147085174176695</v>
      </c>
      <c r="K307">
        <v>7.1422992220965585E-3</v>
      </c>
      <c r="L307">
        <v>8.2529636715601307E-3</v>
      </c>
      <c r="M307">
        <v>3.0137682204211251</v>
      </c>
      <c r="N307">
        <v>1.4672273847776736E-2</v>
      </c>
      <c r="O307">
        <v>2.2743289127612556</v>
      </c>
      <c r="P307">
        <v>1.0278266846069335</v>
      </c>
      <c r="Q307">
        <v>7.556015624745293E-3</v>
      </c>
      <c r="R307">
        <v>0.15878508471415617</v>
      </c>
      <c r="S307">
        <v>5.4800992339374481E-5</v>
      </c>
      <c r="T307">
        <v>0.15878508471415637</v>
      </c>
      <c r="U307">
        <v>1.4598313006675092</v>
      </c>
      <c r="V307">
        <v>0.30108034500948166</v>
      </c>
      <c r="W307">
        <v>0.17676044197967519</v>
      </c>
      <c r="X307">
        <v>0.49597327919204776</v>
      </c>
      <c r="Y307">
        <v>0.25775984413506259</v>
      </c>
      <c r="Z307">
        <v>0.47539649573245585</v>
      </c>
    </row>
    <row r="308" spans="1:26" s="56" customFormat="1" x14ac:dyDescent="0.2">
      <c r="A308" s="56">
        <v>10658</v>
      </c>
      <c r="B308" s="56" t="s">
        <v>403</v>
      </c>
      <c r="C308" s="56" t="s">
        <v>404</v>
      </c>
      <c r="D308" s="134">
        <v>44035</v>
      </c>
      <c r="E308" s="107">
        <v>2</v>
      </c>
      <c r="F308" s="56">
        <v>5.4289999999999998E-2</v>
      </c>
      <c r="G308" s="70">
        <v>0.20696000000000048</v>
      </c>
      <c r="H308" t="s">
        <v>398</v>
      </c>
      <c r="I308">
        <v>1.007086951150124E-2</v>
      </c>
      <c r="J308">
        <v>0.11511327935342398</v>
      </c>
      <c r="K308">
        <v>7.1381830901637968E-3</v>
      </c>
      <c r="L308">
        <v>3.6428589224603092E-3</v>
      </c>
      <c r="M308">
        <v>1.8363053977511969</v>
      </c>
      <c r="N308">
        <v>3.1077164441688774E-3</v>
      </c>
      <c r="O308">
        <v>1.5805054993899297</v>
      </c>
      <c r="P308">
        <v>0.10046492866760212</v>
      </c>
      <c r="Q308">
        <v>8.6646663142413202E-3</v>
      </c>
      <c r="R308">
        <v>3.6243125685678411E-2</v>
      </c>
      <c r="S308">
        <v>6.2841626578290843E-5</v>
      </c>
      <c r="T308">
        <v>3.6243125685678577E-2</v>
      </c>
      <c r="U308">
        <v>3.502898270779202E-2</v>
      </c>
      <c r="V308">
        <v>0.35360360079786513</v>
      </c>
      <c r="W308">
        <v>0.21541521189597698</v>
      </c>
      <c r="X308">
        <v>0.17390140994541667</v>
      </c>
      <c r="Y308">
        <v>7.5302840712156878E-3</v>
      </c>
      <c r="Z308">
        <v>0.31029499827635282</v>
      </c>
    </row>
    <row r="309" spans="1:26" s="56" customFormat="1" x14ac:dyDescent="0.2">
      <c r="A309" s="160">
        <v>10368</v>
      </c>
      <c r="B309" s="160" t="s">
        <v>88</v>
      </c>
      <c r="C309" s="160" t="s">
        <v>80</v>
      </c>
      <c r="D309" s="165">
        <v>44035</v>
      </c>
      <c r="E309" s="163"/>
      <c r="F309" s="179">
        <v>1.22055</v>
      </c>
      <c r="G309" s="179">
        <v>10.325699999999999</v>
      </c>
      <c r="H309" t="s">
        <v>184</v>
      </c>
      <c r="I309">
        <v>1.0003476261015415E-2</v>
      </c>
      <c r="J309">
        <v>1.1380459476905056</v>
      </c>
      <c r="K309">
        <v>7.1401008012888295E-3</v>
      </c>
      <c r="L309">
        <v>7.6309713741905625E-3</v>
      </c>
      <c r="M309">
        <v>3.0132114200672291</v>
      </c>
      <c r="N309">
        <v>1.6516998645904515E-2</v>
      </c>
      <c r="O309">
        <v>2.2801594171262005</v>
      </c>
      <c r="P309">
        <v>1.0963273025362541</v>
      </c>
      <c r="Q309">
        <v>7.5725705768184453E-3</v>
      </c>
      <c r="R309">
        <v>0.17995612727891264</v>
      </c>
      <c r="S309">
        <v>5.4921059296193408E-5</v>
      </c>
      <c r="T309">
        <v>0.17995612727891186</v>
      </c>
      <c r="U309">
        <v>1.4611685509579477</v>
      </c>
      <c r="V309">
        <v>0.26685100412259455</v>
      </c>
      <c r="W309">
        <v>0.17662028946780758</v>
      </c>
      <c r="X309">
        <v>0.47182609111580415</v>
      </c>
      <c r="Y309">
        <v>0.25809719394729991</v>
      </c>
      <c r="Z309">
        <v>0.49155589025530777</v>
      </c>
    </row>
    <row r="310" spans="1:26" s="56" customFormat="1" x14ac:dyDescent="0.2">
      <c r="A310" s="56">
        <v>10659</v>
      </c>
      <c r="B310" s="56" t="s">
        <v>405</v>
      </c>
      <c r="C310" s="56" t="s">
        <v>404</v>
      </c>
      <c r="D310" s="134">
        <v>44035</v>
      </c>
      <c r="E310" s="107">
        <v>14.5</v>
      </c>
      <c r="F310" s="56">
        <v>5.2319999999999998E-2</v>
      </c>
      <c r="G310" s="70">
        <v>0.20638999999999896</v>
      </c>
      <c r="H310" t="s">
        <v>399</v>
      </c>
      <c r="I310">
        <v>1.0064796257727869E-2</v>
      </c>
      <c r="J310">
        <v>0.1388368274382086</v>
      </c>
      <c r="K310">
        <v>7.1355775672131919E-3</v>
      </c>
      <c r="L310">
        <v>3.029269372928902E-3</v>
      </c>
      <c r="M310">
        <v>2.0909545293136382</v>
      </c>
      <c r="N310">
        <v>2.8851260360114334E-3</v>
      </c>
      <c r="O310">
        <v>1.8004484256515059</v>
      </c>
      <c r="P310">
        <v>0.1354601974929231</v>
      </c>
      <c r="Q310">
        <v>8.6690829872932001E-3</v>
      </c>
      <c r="R310">
        <v>3.6099984539748609E-2</v>
      </c>
      <c r="S310">
        <v>6.2873659077706127E-5</v>
      </c>
      <c r="T310">
        <v>3.6099984539748206E-2</v>
      </c>
      <c r="U310">
        <v>4.6423842628079678E-2</v>
      </c>
      <c r="V310">
        <v>0.30257251568559823</v>
      </c>
      <c r="W310">
        <v>5.2466806616892576E-2</v>
      </c>
      <c r="X310">
        <v>0.13744788599595034</v>
      </c>
      <c r="Y310">
        <v>2.4369380844677202E-3</v>
      </c>
      <c r="Z310">
        <v>0.25121813396133874</v>
      </c>
    </row>
    <row r="311" spans="1:26" s="56" customFormat="1" x14ac:dyDescent="0.2">
      <c r="A311" s="160">
        <v>10368</v>
      </c>
      <c r="B311" s="160" t="s">
        <v>88</v>
      </c>
      <c r="C311" s="160" t="s">
        <v>80</v>
      </c>
      <c r="D311" s="165">
        <v>44035</v>
      </c>
      <c r="E311" s="163"/>
      <c r="F311" s="179">
        <v>1.22055</v>
      </c>
      <c r="G311" s="179">
        <v>10.325699999999999</v>
      </c>
      <c r="H311" t="s">
        <v>186</v>
      </c>
      <c r="I311">
        <v>1.0015165494109819E-2</v>
      </c>
      <c r="J311">
        <v>1.1894374570410811</v>
      </c>
      <c r="K311">
        <v>7.1379313028277621E-3</v>
      </c>
      <c r="L311">
        <v>6.0117224071108075E-3</v>
      </c>
      <c r="M311">
        <v>3.0126979770145117</v>
      </c>
      <c r="N311">
        <v>1.9231153964824606E-2</v>
      </c>
      <c r="O311">
        <v>2.2643439040523052</v>
      </c>
      <c r="P311">
        <v>1.1279334932974523</v>
      </c>
      <c r="Q311">
        <v>7.571822056994003E-3</v>
      </c>
      <c r="R311">
        <v>0.20087622820297857</v>
      </c>
      <c r="S311">
        <v>5.4915630558191482E-5</v>
      </c>
      <c r="T311">
        <v>0.20087622820297787</v>
      </c>
      <c r="U311">
        <v>1.4612895840682871</v>
      </c>
      <c r="V311">
        <v>0.22310595983845347</v>
      </c>
      <c r="W311">
        <v>0.17859000376843961</v>
      </c>
      <c r="X311">
        <v>0.43393455188641483</v>
      </c>
      <c r="Y311">
        <v>0.26067030134992075</v>
      </c>
      <c r="Z311">
        <v>0.48297895855177342</v>
      </c>
    </row>
    <row r="312" spans="1:26" s="56" customFormat="1" x14ac:dyDescent="0.2">
      <c r="A312" s="56">
        <v>10660</v>
      </c>
      <c r="B312" s="56" t="s">
        <v>406</v>
      </c>
      <c r="C312" s="56" t="s">
        <v>404</v>
      </c>
      <c r="D312" s="134">
        <v>44035</v>
      </c>
      <c r="E312" s="107">
        <v>32</v>
      </c>
      <c r="F312" s="56">
        <v>4.8619999999999997E-2</v>
      </c>
      <c r="G312" s="70">
        <v>0.20565999999999995</v>
      </c>
      <c r="H312" t="s">
        <v>400</v>
      </c>
      <c r="I312">
        <v>1.0055817925451776E-2</v>
      </c>
      <c r="J312">
        <v>9.6288602009598545E-2</v>
      </c>
      <c r="K312">
        <v>7.1368815896639924E-3</v>
      </c>
      <c r="L312">
        <v>2.7485458087796208E-3</v>
      </c>
      <c r="M312">
        <v>1.6574948713640878</v>
      </c>
      <c r="N312">
        <v>3.0082700794020218E-3</v>
      </c>
      <c r="O312">
        <v>1.4299967936791949</v>
      </c>
      <c r="P312">
        <v>0.11051057814938263</v>
      </c>
      <c r="Q312">
        <v>8.6751977514016015E-3</v>
      </c>
      <c r="R312">
        <v>3.5238576791187221E-2</v>
      </c>
      <c r="S312">
        <v>6.2918007204775103E-5</v>
      </c>
      <c r="T312">
        <v>3.5238576791186818E-2</v>
      </c>
      <c r="U312">
        <v>4.4508710264602444E-2</v>
      </c>
      <c r="V312">
        <v>0.34107849154579467</v>
      </c>
      <c r="W312">
        <v>9.3631354511202816E-2</v>
      </c>
      <c r="X312">
        <v>0.15159505200380657</v>
      </c>
      <c r="Y312">
        <v>4.1631039848366762E-3</v>
      </c>
      <c r="Z312">
        <v>0.30634423880959133</v>
      </c>
    </row>
    <row r="313" spans="1:26" s="56" customFormat="1" x14ac:dyDescent="0.2">
      <c r="A313" s="160">
        <v>10368</v>
      </c>
      <c r="B313" s="160" t="s">
        <v>88</v>
      </c>
      <c r="C313" s="160" t="s">
        <v>80</v>
      </c>
      <c r="D313" s="165">
        <v>44035</v>
      </c>
      <c r="E313" s="163"/>
      <c r="F313" s="179">
        <v>1.22055</v>
      </c>
      <c r="G313" s="179">
        <v>10.325699999999999</v>
      </c>
      <c r="H313" t="s">
        <v>188</v>
      </c>
      <c r="I313">
        <v>1.0079507255579614E-2</v>
      </c>
      <c r="J313">
        <v>1.1353714450940224</v>
      </c>
      <c r="K313">
        <v>7.1380199109635344E-3</v>
      </c>
      <c r="L313">
        <v>6.8539127060978791E-3</v>
      </c>
      <c r="M313">
        <v>3.0132096733238392</v>
      </c>
      <c r="N313">
        <v>1.4076559231141135E-2</v>
      </c>
      <c r="O313">
        <v>2.2588883054309705</v>
      </c>
      <c r="P313">
        <v>1.069502776093183</v>
      </c>
      <c r="Q313">
        <v>7.5688837944377146E-3</v>
      </c>
      <c r="R313">
        <v>0.18360889227735835</v>
      </c>
      <c r="S313">
        <v>5.4894320424407385E-5</v>
      </c>
      <c r="T313">
        <v>0.18360889227735785</v>
      </c>
      <c r="U313">
        <v>1.4659554128874648</v>
      </c>
      <c r="V313">
        <v>0.26390667695606829</v>
      </c>
      <c r="W313">
        <v>0.17943226726820707</v>
      </c>
      <c r="X313">
        <v>0.59431410881527702</v>
      </c>
      <c r="Y313">
        <v>0.262623066932893</v>
      </c>
      <c r="Z313">
        <v>0.4636736381796111</v>
      </c>
    </row>
    <row r="314" spans="1:26" s="56" customFormat="1" x14ac:dyDescent="0.2">
      <c r="A314" s="56">
        <v>10661</v>
      </c>
      <c r="B314" s="56" t="s">
        <v>407</v>
      </c>
      <c r="C314" s="56" t="s">
        <v>404</v>
      </c>
      <c r="D314" s="134">
        <v>44035</v>
      </c>
      <c r="E314" s="107">
        <v>90</v>
      </c>
      <c r="F314" s="56">
        <v>6.2770000000000006E-2</v>
      </c>
      <c r="G314" s="70">
        <v>0.20668000000000042</v>
      </c>
      <c r="H314" t="s">
        <v>401</v>
      </c>
      <c r="I314">
        <v>1.0063821237519798E-2</v>
      </c>
      <c r="J314">
        <v>0.12457608789232719</v>
      </c>
      <c r="K314">
        <v>7.1298408845776751E-3</v>
      </c>
      <c r="L314">
        <v>3.1867496060277748E-3</v>
      </c>
      <c r="M314">
        <v>2.3456009331702465</v>
      </c>
      <c r="N314">
        <v>3.4482920732345538E-3</v>
      </c>
      <c r="O314">
        <v>2.0168509405887809</v>
      </c>
      <c r="P314">
        <v>0.11866183917385237</v>
      </c>
      <c r="Q314">
        <v>8.6517227941174061E-3</v>
      </c>
      <c r="R314">
        <v>3.6059328862098804E-2</v>
      </c>
      <c r="S314">
        <v>6.2747752004390793E-5</v>
      </c>
      <c r="T314">
        <v>3.60593288620987E-2</v>
      </c>
      <c r="U314">
        <v>0.11287349917004523</v>
      </c>
      <c r="V314">
        <v>0.21293104293884724</v>
      </c>
      <c r="W314">
        <v>0.14450239242013699</v>
      </c>
      <c r="X314">
        <v>0.17681376814824917</v>
      </c>
      <c r="Y314">
        <v>1.6318615633314441E-2</v>
      </c>
      <c r="Z314">
        <v>0.20412945924985115</v>
      </c>
    </row>
    <row r="315" spans="1:26" s="56" customFormat="1" x14ac:dyDescent="0.2">
      <c r="A315" s="160">
        <v>10368</v>
      </c>
      <c r="B315" s="160" t="s">
        <v>88</v>
      </c>
      <c r="C315" s="160" t="s">
        <v>80</v>
      </c>
      <c r="D315" s="165">
        <v>44035</v>
      </c>
      <c r="E315" s="163"/>
      <c r="F315" s="179">
        <v>1.22055</v>
      </c>
      <c r="G315" s="179">
        <v>10.325699999999999</v>
      </c>
      <c r="H315" t="s">
        <v>190</v>
      </c>
      <c r="I315">
        <v>9.9174325414698641E-3</v>
      </c>
      <c r="J315">
        <v>0.70047479763737908</v>
      </c>
      <c r="K315">
        <v>7.1357951314998686E-3</v>
      </c>
      <c r="L315">
        <v>5.5376597256565994E-3</v>
      </c>
      <c r="M315">
        <v>3.0131095741283769</v>
      </c>
      <c r="N315">
        <v>8.6100608002339929E-3</v>
      </c>
      <c r="O315">
        <v>2.3015934312500486</v>
      </c>
      <c r="P315">
        <v>0.71475658615158866</v>
      </c>
      <c r="Q315">
        <v>7.5681574806707027E-3</v>
      </c>
      <c r="R315">
        <v>9.596078553054152E-2</v>
      </c>
      <c r="S315">
        <v>5.4889052738743564E-5</v>
      </c>
      <c r="T315">
        <v>9.5960785530541173E-2</v>
      </c>
      <c r="U315">
        <v>1.4566465736601226</v>
      </c>
      <c r="V315">
        <v>0.20407900451365096</v>
      </c>
      <c r="W315">
        <v>0.17802288223232882</v>
      </c>
      <c r="X315">
        <v>0.36462080348417869</v>
      </c>
      <c r="Y315">
        <v>0.25911016913349993</v>
      </c>
      <c r="Z315">
        <v>0.3067567263654688</v>
      </c>
    </row>
    <row r="316" spans="1:26" s="56" customFormat="1" x14ac:dyDescent="0.2">
      <c r="A316" s="56">
        <v>10662</v>
      </c>
      <c r="B316" s="56" t="s">
        <v>408</v>
      </c>
      <c r="C316" s="56" t="s">
        <v>404</v>
      </c>
      <c r="D316" s="134">
        <v>44035</v>
      </c>
      <c r="E316" s="107">
        <v>130.5</v>
      </c>
      <c r="F316" s="56">
        <v>5.0590000000000003E-2</v>
      </c>
      <c r="G316" s="70">
        <v>0.20450999999999908</v>
      </c>
      <c r="H316" t="s">
        <v>402</v>
      </c>
      <c r="I316">
        <v>1.006975719458357E-2</v>
      </c>
      <c r="J316">
        <v>9.9146805611750752E-2</v>
      </c>
      <c r="K316">
        <v>7.135031910740895E-3</v>
      </c>
      <c r="L316">
        <v>2.0531980513376767E-3</v>
      </c>
      <c r="M316">
        <v>1.8896461588731883</v>
      </c>
      <c r="N316">
        <v>3.3373860787778023E-3</v>
      </c>
      <c r="O316">
        <v>1.6240125614087997</v>
      </c>
      <c r="P316">
        <v>0.10412810309068843</v>
      </c>
      <c r="Q316">
        <v>8.6531195828405596E-3</v>
      </c>
      <c r="R316">
        <v>3.0172941950605665E-2</v>
      </c>
      <c r="S316">
        <v>6.2757882397433736E-5</v>
      </c>
      <c r="T316">
        <v>3.0172941950605815E-2</v>
      </c>
      <c r="U316">
        <v>9.8427132910331824E-2</v>
      </c>
      <c r="V316">
        <v>0.25503828031317144</v>
      </c>
      <c r="W316">
        <v>9.4461040722841796E-2</v>
      </c>
      <c r="X316">
        <v>0.13738967018605294</v>
      </c>
      <c r="Y316">
        <v>9.2962950255077951E-3</v>
      </c>
      <c r="Z316">
        <v>0.18378120069704404</v>
      </c>
    </row>
    <row r="317" spans="1:26" s="56" customFormat="1" x14ac:dyDescent="0.2">
      <c r="A317" s="160">
        <v>10368</v>
      </c>
      <c r="B317" s="160" t="s">
        <v>88</v>
      </c>
      <c r="C317" s="160" t="s">
        <v>80</v>
      </c>
      <c r="D317" s="165">
        <v>44035</v>
      </c>
      <c r="E317" s="163"/>
      <c r="F317" s="179">
        <v>1.22055</v>
      </c>
      <c r="G317" s="179">
        <v>10.325699999999999</v>
      </c>
      <c r="H317" t="s">
        <v>192</v>
      </c>
      <c r="I317">
        <v>9.9194928330552518E-3</v>
      </c>
      <c r="J317">
        <v>0.39889428934184334</v>
      </c>
      <c r="K317">
        <v>7.1354912292842902E-3</v>
      </c>
      <c r="L317">
        <v>4.680214887249113E-3</v>
      </c>
      <c r="M317">
        <v>3.0127673002678312</v>
      </c>
      <c r="N317">
        <v>9.1738494403779108E-3</v>
      </c>
      <c r="O317">
        <v>2.298656194002155</v>
      </c>
      <c r="P317">
        <v>0.39541676108732615</v>
      </c>
      <c r="Q317">
        <v>7.5655150815513456E-3</v>
      </c>
      <c r="R317">
        <v>8.4628643935032E-2</v>
      </c>
      <c r="S317">
        <v>5.4869888393261902E-5</v>
      </c>
      <c r="T317">
        <v>8.4628643935032472E-2</v>
      </c>
      <c r="U317">
        <v>1.4533101510844975</v>
      </c>
      <c r="V317">
        <v>0.22709758212101971</v>
      </c>
      <c r="W317">
        <v>0.1774981388922964</v>
      </c>
      <c r="X317">
        <v>0.2899463857384032</v>
      </c>
      <c r="Y317">
        <v>0.2582507170535509</v>
      </c>
      <c r="Z317">
        <v>0.29796939488633395</v>
      </c>
    </row>
    <row r="318" spans="1:26" s="56" customFormat="1" x14ac:dyDescent="0.2">
      <c r="D318" s="134"/>
      <c r="E318" s="107"/>
      <c r="G318" s="70"/>
      <c r="H318" s="70"/>
      <c r="I318" s="70"/>
      <c r="J318" s="72"/>
      <c r="K318" s="70"/>
      <c r="L318" s="106"/>
      <c r="M318" s="106"/>
      <c r="N318" s="106"/>
      <c r="O318" s="70"/>
      <c r="P318" s="72"/>
      <c r="Q318" s="71"/>
      <c r="R318" s="130"/>
      <c r="S318" s="168"/>
      <c r="U318" s="70"/>
      <c r="V318" s="72"/>
      <c r="W318" s="70"/>
      <c r="X318" s="72"/>
      <c r="Y318" s="71"/>
      <c r="Z318" s="72"/>
    </row>
    <row r="319" spans="1:26" s="56" customFormat="1" x14ac:dyDescent="0.2">
      <c r="A319" s="160">
        <v>10368</v>
      </c>
      <c r="B319" s="160" t="s">
        <v>88</v>
      </c>
      <c r="C319" s="160" t="s">
        <v>80</v>
      </c>
      <c r="D319" s="165">
        <v>44036</v>
      </c>
      <c r="E319" s="163"/>
      <c r="F319" s="179">
        <v>1.22055</v>
      </c>
      <c r="G319" s="179">
        <v>10.325699999999999</v>
      </c>
      <c r="H319" t="s">
        <v>182</v>
      </c>
      <c r="I319">
        <v>9.9564800015509505E-3</v>
      </c>
      <c r="J319">
        <v>0.47361076220378029</v>
      </c>
      <c r="K319">
        <v>7.1453721813605651E-3</v>
      </c>
      <c r="L319">
        <v>4.0532636125530791E-3</v>
      </c>
      <c r="M319">
        <v>3.0134209995667556</v>
      </c>
      <c r="N319">
        <v>9.1468937572291593E-3</v>
      </c>
      <c r="O319">
        <v>2.2928434133989946</v>
      </c>
      <c r="P319">
        <v>0.47813386817429249</v>
      </c>
      <c r="Q319">
        <v>7.5694262956802396E-3</v>
      </c>
      <c r="R319">
        <v>9.1499803605482294E-2</v>
      </c>
      <c r="S319">
        <v>5.4898254985677811E-5</v>
      </c>
      <c r="T319">
        <v>9.1499803605482571E-2</v>
      </c>
      <c r="U319">
        <v>1.4589564719943786</v>
      </c>
      <c r="V319">
        <v>0.19113978321648151</v>
      </c>
      <c r="W319">
        <v>0.17717913737633131</v>
      </c>
      <c r="X319">
        <v>0.27591991294095147</v>
      </c>
      <c r="Y319">
        <v>0.25812463923055456</v>
      </c>
      <c r="Z319">
        <v>0.25812564186569814</v>
      </c>
    </row>
    <row r="320" spans="1:26" s="56" customFormat="1" x14ac:dyDescent="0.2">
      <c r="A320" s="56">
        <v>10663</v>
      </c>
      <c r="B320" s="56" t="s">
        <v>409</v>
      </c>
      <c r="C320" s="56" t="s">
        <v>404</v>
      </c>
      <c r="D320" s="134">
        <v>44036</v>
      </c>
      <c r="E320" s="107">
        <v>277.5</v>
      </c>
      <c r="F320" s="70">
        <v>4.1300000000000003E-2</v>
      </c>
      <c r="G320" s="70">
        <v>0.20523000000000025</v>
      </c>
      <c r="H320" t="s">
        <v>414</v>
      </c>
      <c r="I320">
        <v>1.0073430673809173E-2</v>
      </c>
      <c r="J320">
        <v>0.10624867711967539</v>
      </c>
      <c r="K320">
        <v>7.1433121930052695E-3</v>
      </c>
      <c r="L320">
        <v>3.0059873376106347E-3</v>
      </c>
      <c r="M320">
        <v>1.2709677029023871</v>
      </c>
      <c r="N320">
        <v>2.8516613028833088E-3</v>
      </c>
      <c r="O320">
        <v>1.090936883440264</v>
      </c>
      <c r="P320">
        <v>0.12241228236971932</v>
      </c>
      <c r="Q320">
        <v>8.6471020290665394E-3</v>
      </c>
      <c r="R320">
        <v>4.1600697836431465E-2</v>
      </c>
      <c r="S320">
        <v>6.2714239301038887E-5</v>
      </c>
      <c r="T320">
        <v>4.1600697836431E-2</v>
      </c>
      <c r="U320">
        <v>7.1681038451908208E-2</v>
      </c>
      <c r="V320">
        <v>0.20029934319554274</v>
      </c>
      <c r="W320">
        <v>0.28053130219781819</v>
      </c>
      <c r="X320">
        <v>0.13510786420608306</v>
      </c>
      <c r="Y320">
        <v>2.0127572580620406E-2</v>
      </c>
      <c r="Z320">
        <v>0.19942756171103204</v>
      </c>
    </row>
    <row r="321" spans="1:26" s="56" customFormat="1" x14ac:dyDescent="0.2">
      <c r="A321" s="160">
        <v>10368</v>
      </c>
      <c r="B321" s="160" t="s">
        <v>88</v>
      </c>
      <c r="C321" s="160" t="s">
        <v>80</v>
      </c>
      <c r="D321" s="165">
        <v>44036</v>
      </c>
      <c r="E321" s="163"/>
      <c r="F321" s="179">
        <v>1.22055</v>
      </c>
      <c r="G321" s="179">
        <v>10.325699999999999</v>
      </c>
      <c r="H321" t="s">
        <v>184</v>
      </c>
      <c r="I321">
        <v>9.979087394893749E-3</v>
      </c>
      <c r="J321">
        <v>0.60094051795286996</v>
      </c>
      <c r="K321">
        <v>7.1428530542011785E-3</v>
      </c>
      <c r="L321">
        <v>4.1849389941037369E-3</v>
      </c>
      <c r="M321">
        <v>3.0131990364107182</v>
      </c>
      <c r="N321">
        <v>7.699718599429045E-3</v>
      </c>
      <c r="O321">
        <v>2.286945356696247</v>
      </c>
      <c r="P321">
        <v>0.60563262634879766</v>
      </c>
      <c r="Q321">
        <v>7.5714887950457284E-3</v>
      </c>
      <c r="R321">
        <v>9.3929372968620486E-2</v>
      </c>
      <c r="S321">
        <v>5.4913213532290354E-5</v>
      </c>
      <c r="T321">
        <v>9.3929372968621527E-2</v>
      </c>
      <c r="U321">
        <v>1.4555608431522478</v>
      </c>
      <c r="V321">
        <v>0.19743018466387938</v>
      </c>
      <c r="W321">
        <v>0.1779356534710391</v>
      </c>
      <c r="X321">
        <v>0.3610545085345192</v>
      </c>
      <c r="Y321">
        <v>0.25925218751505991</v>
      </c>
      <c r="Z321">
        <v>0.30200075248472052</v>
      </c>
    </row>
    <row r="322" spans="1:26" s="56" customFormat="1" x14ac:dyDescent="0.2">
      <c r="A322" s="56">
        <v>10664</v>
      </c>
      <c r="B322" s="56" t="s">
        <v>410</v>
      </c>
      <c r="C322" s="56" t="s">
        <v>404</v>
      </c>
      <c r="D322" s="134">
        <v>44036</v>
      </c>
      <c r="E322" s="107">
        <v>335.5</v>
      </c>
      <c r="F322" s="56">
        <v>5.8790000000000002E-2</v>
      </c>
      <c r="G322" s="70">
        <v>0.20669999999999966</v>
      </c>
      <c r="H322" t="s">
        <v>415</v>
      </c>
      <c r="I322">
        <v>1.0051253137314978E-2</v>
      </c>
      <c r="J322">
        <v>0.10923956094707273</v>
      </c>
      <c r="K322">
        <v>7.1406752553887917E-3</v>
      </c>
      <c r="L322">
        <v>2.0659225369227818E-3</v>
      </c>
      <c r="M322">
        <v>2.0008220659195124</v>
      </c>
      <c r="N322">
        <v>3.5132224518621461E-3</v>
      </c>
      <c r="O322">
        <v>1.7211208828918947</v>
      </c>
      <c r="P322">
        <v>0.10379232041331475</v>
      </c>
      <c r="Q322">
        <v>8.6432270546277449E-3</v>
      </c>
      <c r="R322">
        <v>2.7757659106615856E-2</v>
      </c>
      <c r="S322">
        <v>6.2686135541718883E-5</v>
      </c>
      <c r="T322">
        <v>2.7757659106616164E-2</v>
      </c>
      <c r="U322">
        <v>0.12680614293143125</v>
      </c>
      <c r="V322">
        <v>0.19521219353737157</v>
      </c>
      <c r="W322">
        <v>0.16432022693350407</v>
      </c>
      <c r="X322">
        <v>0.11802095923062063</v>
      </c>
      <c r="Y322">
        <v>2.0833831801846871E-2</v>
      </c>
      <c r="Z322">
        <v>0.16179572224245667</v>
      </c>
    </row>
    <row r="323" spans="1:26" s="56" customFormat="1" x14ac:dyDescent="0.2">
      <c r="A323" s="160">
        <v>10368</v>
      </c>
      <c r="B323" s="160" t="s">
        <v>88</v>
      </c>
      <c r="C323" s="160" t="s">
        <v>80</v>
      </c>
      <c r="D323" s="165">
        <v>44036</v>
      </c>
      <c r="E323" s="163"/>
      <c r="F323" s="179">
        <v>1.22055</v>
      </c>
      <c r="G323" s="179">
        <v>10.325699999999999</v>
      </c>
      <c r="H323" t="s">
        <v>186</v>
      </c>
      <c r="I323">
        <v>9.8900918843401152E-3</v>
      </c>
      <c r="J323">
        <v>0.46946094793607213</v>
      </c>
      <c r="K323">
        <v>7.1419930843232534E-3</v>
      </c>
      <c r="L323">
        <v>4.5694919467002843E-3</v>
      </c>
      <c r="M323">
        <v>3.0133371461990013</v>
      </c>
      <c r="N323">
        <v>1.0613304308293159E-2</v>
      </c>
      <c r="O323">
        <v>2.3037328991041801</v>
      </c>
      <c r="P323">
        <v>0.52205049598248199</v>
      </c>
      <c r="Q323">
        <v>7.566239314215779E-3</v>
      </c>
      <c r="R323">
        <v>8.6920867293100862E-2</v>
      </c>
      <c r="S323">
        <v>5.4875140985456869E-5</v>
      </c>
      <c r="T323">
        <v>8.6920867293100418E-2</v>
      </c>
      <c r="U323">
        <v>1.4580555455114235</v>
      </c>
      <c r="V323">
        <v>0.22888521423121838</v>
      </c>
      <c r="W323">
        <v>0.17818490899474471</v>
      </c>
      <c r="X323">
        <v>0.31899039861131079</v>
      </c>
      <c r="Y323">
        <v>0.26002735378299469</v>
      </c>
      <c r="Z323">
        <v>0.28830513717875295</v>
      </c>
    </row>
    <row r="324" spans="1:26" s="56" customFormat="1" x14ac:dyDescent="0.2">
      <c r="A324" s="56">
        <v>10665</v>
      </c>
      <c r="B324" s="56" t="s">
        <v>411</v>
      </c>
      <c r="C324" s="56" t="s">
        <v>404</v>
      </c>
      <c r="D324" s="134">
        <v>44036</v>
      </c>
      <c r="E324" s="107">
        <v>363.5</v>
      </c>
      <c r="F324" s="56">
        <v>5.2780000000000001E-2</v>
      </c>
      <c r="G324" s="70">
        <v>0.20499000000000045</v>
      </c>
      <c r="H324" t="s">
        <v>416</v>
      </c>
      <c r="I324">
        <v>1.0066812239835408E-2</v>
      </c>
      <c r="J324">
        <v>0.11884883489153</v>
      </c>
      <c r="K324">
        <v>7.1403650692749409E-3</v>
      </c>
      <c r="L324">
        <v>1.8829799442401359E-3</v>
      </c>
      <c r="M324">
        <v>1.6829388081478993</v>
      </c>
      <c r="N324">
        <v>2.9973284384687696E-3</v>
      </c>
      <c r="O324">
        <v>1.4466403653010806</v>
      </c>
      <c r="P324">
        <v>0.11723884929612577</v>
      </c>
      <c r="Q324">
        <v>8.6530637035860565E-3</v>
      </c>
      <c r="R324">
        <v>3.8582088350861667E-2</v>
      </c>
      <c r="S324">
        <v>6.2757477125826257E-5</v>
      </c>
      <c r="T324">
        <v>3.8582088350861417E-2</v>
      </c>
      <c r="U324">
        <v>0.10828734954418928</v>
      </c>
      <c r="V324">
        <v>0.19217507235656758</v>
      </c>
      <c r="W324">
        <v>0.14616902088775743</v>
      </c>
      <c r="X324">
        <v>0.11731189673162175</v>
      </c>
      <c r="Y324">
        <v>1.5835771814152553E-2</v>
      </c>
      <c r="Z324">
        <v>0.16445393450582682</v>
      </c>
    </row>
    <row r="325" spans="1:26" s="56" customFormat="1" x14ac:dyDescent="0.2">
      <c r="A325" s="160">
        <v>10368</v>
      </c>
      <c r="B325" s="160" t="s">
        <v>88</v>
      </c>
      <c r="C325" s="160" t="s">
        <v>80</v>
      </c>
      <c r="D325" s="165">
        <v>44036</v>
      </c>
      <c r="E325" s="163"/>
      <c r="F325" s="179">
        <v>1.22055</v>
      </c>
      <c r="G325" s="179">
        <v>10.325699999999999</v>
      </c>
      <c r="H325" t="s">
        <v>188</v>
      </c>
      <c r="I325">
        <v>9.8070119456942738E-3</v>
      </c>
      <c r="J325">
        <v>0.60700233053439512</v>
      </c>
      <c r="K325">
        <v>7.1418460417932593E-3</v>
      </c>
      <c r="L325">
        <v>3.9940952679641036E-3</v>
      </c>
      <c r="M325">
        <v>3.0130057179008967</v>
      </c>
      <c r="N325">
        <v>9.437188425093666E-3</v>
      </c>
      <c r="O325">
        <v>2.3263121632286752</v>
      </c>
      <c r="P325">
        <v>0.614833604993681</v>
      </c>
      <c r="Q325">
        <v>7.5680290675855756E-3</v>
      </c>
      <c r="R325">
        <v>0.10185615937561693</v>
      </c>
      <c r="S325">
        <v>5.4888121406035439E-5</v>
      </c>
      <c r="T325">
        <v>0.10185615937561673</v>
      </c>
      <c r="U325">
        <v>1.4588008401017669</v>
      </c>
      <c r="V325">
        <v>0.21567287907688931</v>
      </c>
      <c r="W325">
        <v>0.17757427900662737</v>
      </c>
      <c r="X325">
        <v>0.30630894227744226</v>
      </c>
      <c r="Y325">
        <v>0.25877812908796749</v>
      </c>
      <c r="Z325">
        <v>0.26322541224793261</v>
      </c>
    </row>
    <row r="326" spans="1:26" s="56" customFormat="1" x14ac:dyDescent="0.2">
      <c r="A326" s="56">
        <v>10666</v>
      </c>
      <c r="B326" s="56" t="s">
        <v>412</v>
      </c>
      <c r="C326" s="56" t="s">
        <v>404</v>
      </c>
      <c r="D326" s="134">
        <v>44036</v>
      </c>
      <c r="E326" s="107">
        <v>373</v>
      </c>
      <c r="F326" s="56">
        <v>4.666E-2</v>
      </c>
      <c r="G326" s="70">
        <v>0.20520999999999923</v>
      </c>
      <c r="H326" t="s">
        <v>417</v>
      </c>
      <c r="I326">
        <v>1.0062154872280227E-2</v>
      </c>
      <c r="J326">
        <v>9.4335510475558229E-2</v>
      </c>
      <c r="K326">
        <v>7.139917082146765E-3</v>
      </c>
      <c r="L326">
        <v>2.1583123853371935E-3</v>
      </c>
      <c r="M326">
        <v>1.4693071799142783</v>
      </c>
      <c r="N326">
        <v>3.0593900255099283E-3</v>
      </c>
      <c r="O326">
        <v>1.2632074088371557</v>
      </c>
      <c r="P326">
        <v>0.10669399302705106</v>
      </c>
      <c r="Q326">
        <v>8.6515289456068987E-3</v>
      </c>
      <c r="R326">
        <v>4.5534774674424267E-2</v>
      </c>
      <c r="S326">
        <v>6.2746346092695151E-5</v>
      </c>
      <c r="T326">
        <v>4.5534774674425391E-2</v>
      </c>
      <c r="U326">
        <v>9.3176370919871049E-2</v>
      </c>
      <c r="V326">
        <v>0.18854877232857895</v>
      </c>
      <c r="W326">
        <v>0.12428990338954227</v>
      </c>
      <c r="X326">
        <v>0.10876288645849139</v>
      </c>
      <c r="Y326">
        <v>1.1583713277802025E-2</v>
      </c>
      <c r="Z326">
        <v>0.18957222088650794</v>
      </c>
    </row>
    <row r="327" spans="1:26" s="56" customFormat="1" x14ac:dyDescent="0.2">
      <c r="A327" s="160">
        <v>10368</v>
      </c>
      <c r="B327" s="160" t="s">
        <v>88</v>
      </c>
      <c r="C327" s="160" t="s">
        <v>80</v>
      </c>
      <c r="D327" s="165">
        <v>44036</v>
      </c>
      <c r="E327" s="163"/>
      <c r="F327" s="179">
        <v>1.22055</v>
      </c>
      <c r="G327" s="179">
        <v>10.325699999999999</v>
      </c>
      <c r="H327" t="s">
        <v>190</v>
      </c>
      <c r="I327">
        <v>9.9249688155816588E-3</v>
      </c>
      <c r="J327">
        <v>0.55879434004121409</v>
      </c>
      <c r="K327">
        <v>7.1416475180696515E-3</v>
      </c>
      <c r="L327">
        <v>4.4227078735070303E-3</v>
      </c>
      <c r="M327">
        <v>3.0130098532446734</v>
      </c>
      <c r="N327">
        <v>8.427283321935734E-3</v>
      </c>
      <c r="O327">
        <v>2.3005093564565149</v>
      </c>
      <c r="P327">
        <v>0.51943589863130757</v>
      </c>
      <c r="Q327">
        <v>7.5779632808720817E-3</v>
      </c>
      <c r="R327">
        <v>8.0083035503853053E-2</v>
      </c>
      <c r="S327">
        <v>5.4960170588203464E-5</v>
      </c>
      <c r="T327">
        <v>8.0083035503853234E-2</v>
      </c>
      <c r="U327">
        <v>1.4551468483615884</v>
      </c>
      <c r="V327">
        <v>0.16877813611013875</v>
      </c>
      <c r="W327">
        <v>0.17716499915299097</v>
      </c>
      <c r="X327">
        <v>0.2372131763700345</v>
      </c>
      <c r="Y327">
        <v>0.25780830742872324</v>
      </c>
      <c r="Z327">
        <v>0.22908417815765855</v>
      </c>
    </row>
    <row r="328" spans="1:26" s="56" customFormat="1" x14ac:dyDescent="0.2">
      <c r="A328" s="56">
        <v>10667</v>
      </c>
      <c r="B328" s="56" t="s">
        <v>413</v>
      </c>
      <c r="C328" s="56" t="s">
        <v>404</v>
      </c>
      <c r="D328" s="134">
        <v>44036</v>
      </c>
      <c r="E328" s="107">
        <v>414</v>
      </c>
      <c r="F328" s="56">
        <v>4.972E-2</v>
      </c>
      <c r="G328" s="70">
        <v>0.20528000000000013</v>
      </c>
      <c r="H328" t="s">
        <v>418</v>
      </c>
      <c r="I328">
        <v>1.0063907570881256E-2</v>
      </c>
      <c r="J328">
        <v>0.10833146847727335</v>
      </c>
      <c r="K328">
        <v>7.1398684701413093E-3</v>
      </c>
      <c r="L328">
        <v>2.9808684853939592E-3</v>
      </c>
      <c r="M328">
        <v>1.3113364567386785</v>
      </c>
      <c r="N328">
        <v>3.3031823276703431E-3</v>
      </c>
      <c r="O328">
        <v>1.1279481802784621</v>
      </c>
      <c r="P328">
        <v>0.12064881430610891</v>
      </c>
      <c r="Q328">
        <v>8.6526740061855963E-3</v>
      </c>
      <c r="R328">
        <v>4.4506921763613184E-2</v>
      </c>
      <c r="S328">
        <v>6.2754650794421272E-5</v>
      </c>
      <c r="T328">
        <v>4.450692176361308E-2</v>
      </c>
      <c r="U328">
        <v>8.5630167601517801E-2</v>
      </c>
      <c r="V328">
        <v>0.23422414112794671</v>
      </c>
      <c r="W328">
        <v>4.8052878066250429E-2</v>
      </c>
      <c r="X328">
        <v>0.11343139802538081</v>
      </c>
      <c r="Y328">
        <v>4.111348756966348E-3</v>
      </c>
      <c r="Z328">
        <v>0.22259832232691201</v>
      </c>
    </row>
    <row r="329" spans="1:26" s="56" customFormat="1" x14ac:dyDescent="0.2">
      <c r="A329" s="160">
        <v>10368</v>
      </c>
      <c r="B329" s="160" t="s">
        <v>88</v>
      </c>
      <c r="C329" s="160" t="s">
        <v>80</v>
      </c>
      <c r="D329" s="165">
        <v>44036</v>
      </c>
      <c r="E329" s="163"/>
      <c r="F329" s="179">
        <v>1.22055</v>
      </c>
      <c r="G329" s="179">
        <v>10.325699999999999</v>
      </c>
      <c r="H329" t="s">
        <v>190</v>
      </c>
      <c r="I329">
        <v>9.9249688155816588E-3</v>
      </c>
      <c r="J329">
        <v>0.55879434004121409</v>
      </c>
      <c r="K329">
        <v>7.1416475180696515E-3</v>
      </c>
      <c r="L329">
        <v>4.4227078735070303E-3</v>
      </c>
      <c r="M329">
        <v>3.0130098532446734</v>
      </c>
      <c r="N329">
        <v>8.427283321935734E-3</v>
      </c>
      <c r="O329">
        <v>2.3005093564565149</v>
      </c>
      <c r="P329">
        <v>0.51943589863130757</v>
      </c>
      <c r="Q329">
        <v>7.5779632808720817E-3</v>
      </c>
      <c r="R329">
        <v>8.0083035503853053E-2</v>
      </c>
      <c r="S329">
        <v>5.4960170588203464E-5</v>
      </c>
      <c r="T329">
        <v>8.0083035503853234E-2</v>
      </c>
      <c r="U329">
        <v>1.4551468483615884</v>
      </c>
      <c r="V329">
        <v>0.16877813611013875</v>
      </c>
      <c r="W329">
        <v>0.17716499915299097</v>
      </c>
      <c r="X329">
        <v>0.2372131763700345</v>
      </c>
      <c r="Y329">
        <v>0.25780830742872324</v>
      </c>
      <c r="Z329">
        <v>0.22908417815765855</v>
      </c>
    </row>
    <row r="330" spans="1:26" s="56" customFormat="1" x14ac:dyDescent="0.2">
      <c r="D330" s="134"/>
      <c r="E330" s="107"/>
      <c r="G330" s="70"/>
      <c r="H330" s="70"/>
      <c r="I330" s="70"/>
      <c r="J330" s="72"/>
      <c r="K330" s="70"/>
      <c r="L330" s="106"/>
      <c r="M330" s="106"/>
      <c r="N330" s="106"/>
      <c r="O330" s="70"/>
      <c r="P330" s="72"/>
      <c r="Q330" s="71"/>
      <c r="R330" s="130"/>
      <c r="S330" s="168"/>
      <c r="U330" s="70"/>
      <c r="V330" s="72"/>
      <c r="W330" s="70"/>
      <c r="X330" s="72"/>
      <c r="Y330" s="71"/>
      <c r="Z330" s="72"/>
    </row>
    <row r="331" spans="1:26" s="56" customFormat="1" x14ac:dyDescent="0.2">
      <c r="A331" s="160">
        <v>10368</v>
      </c>
      <c r="B331" s="160" t="s">
        <v>88</v>
      </c>
      <c r="C331" s="160" t="s">
        <v>80</v>
      </c>
      <c r="D331" s="165">
        <v>44063</v>
      </c>
      <c r="E331" s="163"/>
      <c r="F331" s="179">
        <v>1.22055</v>
      </c>
      <c r="G331" s="179">
        <v>10.325699999999999</v>
      </c>
      <c r="H331" t="s">
        <v>182</v>
      </c>
      <c r="I331">
        <v>1.0060888387201797E-2</v>
      </c>
      <c r="J331">
        <v>1.0748396288681068</v>
      </c>
      <c r="K331">
        <v>7.179383492421601E-3</v>
      </c>
      <c r="L331">
        <v>1.7346875391068849E-2</v>
      </c>
      <c r="M331">
        <v>3.0132294173127794</v>
      </c>
      <c r="N331">
        <v>1.9252964306976164E-2</v>
      </c>
      <c r="O331">
        <v>2.2615722236565068</v>
      </c>
      <c r="P331">
        <v>1.083249192261333</v>
      </c>
      <c r="Q331">
        <v>7.5731356915894723E-3</v>
      </c>
      <c r="R331">
        <v>0.22186664474204992</v>
      </c>
      <c r="S331">
        <v>5.4925157865039224E-5</v>
      </c>
      <c r="T331">
        <v>0.22186664474205023</v>
      </c>
      <c r="U331">
        <v>1.4544605731393214</v>
      </c>
      <c r="V331">
        <v>0.31458370917072609</v>
      </c>
      <c r="W331">
        <v>0.1736050928296948</v>
      </c>
      <c r="X331">
        <v>0.8240980284928624</v>
      </c>
      <c r="Y331">
        <v>0.25250722831881245</v>
      </c>
      <c r="Z331">
        <v>0.80542619292229578</v>
      </c>
    </row>
    <row r="332" spans="1:26" s="56" customFormat="1" x14ac:dyDescent="0.2">
      <c r="A332" s="56">
        <v>10686</v>
      </c>
      <c r="B332" s="56" t="s">
        <v>424</v>
      </c>
      <c r="C332" s="56" t="s">
        <v>322</v>
      </c>
      <c r="D332" s="134">
        <v>44063</v>
      </c>
      <c r="E332" s="107"/>
      <c r="F332" s="56">
        <v>5.6309999999999999E-2</v>
      </c>
      <c r="G332" s="70">
        <v>9.9910000000001276E-2</v>
      </c>
      <c r="H332" t="s">
        <v>419</v>
      </c>
      <c r="I332">
        <v>1.0068040303917279E-2</v>
      </c>
      <c r="J332">
        <v>0.42082352436536835</v>
      </c>
      <c r="K332">
        <v>7.2014171968350403E-3</v>
      </c>
      <c r="L332">
        <v>5.9111202315136101E-3</v>
      </c>
      <c r="M332">
        <v>4.567851722337922</v>
      </c>
      <c r="N332">
        <v>8.0244660877612818E-3</v>
      </c>
      <c r="O332">
        <v>3.9419310205887892</v>
      </c>
      <c r="P332">
        <v>0.40536465446336734</v>
      </c>
      <c r="Q332">
        <v>8.6808903687542183E-3</v>
      </c>
      <c r="R332">
        <v>7.1548822218124725E-2</v>
      </c>
      <c r="S332">
        <v>6.2959293657242259E-5</v>
      </c>
      <c r="T332">
        <v>7.1548822218124836E-2</v>
      </c>
      <c r="U332">
        <v>5.7942120008278135E-3</v>
      </c>
      <c r="V332">
        <v>1.634438294775606</v>
      </c>
      <c r="W332">
        <v>6.556124812614901E-2</v>
      </c>
      <c r="X332">
        <v>0.25421090297729909</v>
      </c>
      <c r="Y332">
        <v>3.7935682101185216E-4</v>
      </c>
      <c r="Z332">
        <v>1.6495940023476163</v>
      </c>
    </row>
    <row r="333" spans="1:26" s="56" customFormat="1" x14ac:dyDescent="0.2">
      <c r="A333" s="160">
        <v>10368</v>
      </c>
      <c r="B333" s="160" t="s">
        <v>88</v>
      </c>
      <c r="C333" s="160" t="s">
        <v>80</v>
      </c>
      <c r="D333" s="165">
        <v>44063</v>
      </c>
      <c r="E333" s="163"/>
      <c r="F333" s="179">
        <v>1.22055</v>
      </c>
      <c r="G333" s="179">
        <v>10.325699999999999</v>
      </c>
      <c r="H333" t="s">
        <v>184</v>
      </c>
      <c r="I333">
        <v>1.010331726468832E-2</v>
      </c>
      <c r="J333">
        <v>1.195871702685237</v>
      </c>
      <c r="K333">
        <v>7.1974926023579506E-3</v>
      </c>
      <c r="L333">
        <v>9.1170563983566186E-3</v>
      </c>
      <c r="M333">
        <v>3.0131275918561813</v>
      </c>
      <c r="N333">
        <v>1.4436849628834958E-2</v>
      </c>
      <c r="O333">
        <v>2.251557976702987</v>
      </c>
      <c r="P333">
        <v>1.0836839057422478</v>
      </c>
      <c r="Q333">
        <v>7.5579975023529842E-3</v>
      </c>
      <c r="R333">
        <v>0.16219595168242576</v>
      </c>
      <c r="S333">
        <v>5.4815366166135901E-5</v>
      </c>
      <c r="T333">
        <v>0.16219595168242668</v>
      </c>
      <c r="U333">
        <v>1.4517953007633642</v>
      </c>
      <c r="V333">
        <v>0.29512175319299688</v>
      </c>
      <c r="W333">
        <v>0.17640054315873935</v>
      </c>
      <c r="X333">
        <v>0.63530468731921363</v>
      </c>
      <c r="Y333">
        <v>0.25596818063623045</v>
      </c>
      <c r="Z333">
        <v>0.61473463822629504</v>
      </c>
    </row>
    <row r="334" spans="1:26" s="56" customFormat="1" x14ac:dyDescent="0.2">
      <c r="A334" s="56">
        <v>10687</v>
      </c>
      <c r="B334" s="56" t="s">
        <v>425</v>
      </c>
      <c r="C334" s="56" t="s">
        <v>322</v>
      </c>
      <c r="D334" s="134">
        <v>44063</v>
      </c>
      <c r="E334" s="107">
        <v>58</v>
      </c>
      <c r="F334" s="56">
        <v>7.238E-2</v>
      </c>
      <c r="G334" s="70">
        <v>0.10275999999999996</v>
      </c>
      <c r="H334" t="s">
        <v>420</v>
      </c>
      <c r="I334">
        <v>1.0111971185290074E-2</v>
      </c>
      <c r="J334">
        <v>0.34264264695156621</v>
      </c>
      <c r="K334">
        <v>7.1991068411819317E-3</v>
      </c>
      <c r="L334">
        <v>7.6169661680320234E-3</v>
      </c>
      <c r="M334">
        <v>4.882563187900967</v>
      </c>
      <c r="N334">
        <v>5.3670784186073284E-3</v>
      </c>
      <c r="O334">
        <v>4.1836273800682902</v>
      </c>
      <c r="P334">
        <v>0.32835933975142761</v>
      </c>
      <c r="Q334">
        <v>8.6671382423766982E-3</v>
      </c>
      <c r="R334">
        <v>5.4721725442128145E-2</v>
      </c>
      <c r="S334">
        <v>6.2859554560647948E-5</v>
      </c>
      <c r="T334">
        <v>5.4721725442128083E-2</v>
      </c>
      <c r="U334">
        <v>0.1925654072919197</v>
      </c>
      <c r="V334">
        <v>0.35143309193628747</v>
      </c>
      <c r="W334">
        <v>8.1193852432904279E-2</v>
      </c>
      <c r="X334">
        <v>0.18240977146998613</v>
      </c>
      <c r="Y334">
        <v>1.5612742966296963E-2</v>
      </c>
      <c r="Z334">
        <v>0.26499957403374513</v>
      </c>
    </row>
    <row r="335" spans="1:26" s="56" customFormat="1" x14ac:dyDescent="0.2">
      <c r="A335" s="160">
        <v>10368</v>
      </c>
      <c r="B335" s="160" t="s">
        <v>88</v>
      </c>
      <c r="C335" s="160" t="s">
        <v>80</v>
      </c>
      <c r="D335" s="165">
        <v>44063</v>
      </c>
      <c r="E335" s="163"/>
      <c r="F335" s="179">
        <v>1.22055</v>
      </c>
      <c r="G335" s="179">
        <v>10.325699999999999</v>
      </c>
      <c r="H335" t="s">
        <v>186</v>
      </c>
      <c r="I335">
        <v>9.9920918721587166E-3</v>
      </c>
      <c r="J335">
        <v>1.2895273855299987</v>
      </c>
      <c r="K335">
        <v>7.1918941810057814E-3</v>
      </c>
      <c r="L335">
        <v>9.980212856659048E-3</v>
      </c>
      <c r="M335">
        <v>3.0143581033365852</v>
      </c>
      <c r="N335">
        <v>1.0112628687264175E-2</v>
      </c>
      <c r="O335">
        <v>2.2836528039827089</v>
      </c>
      <c r="P335">
        <v>1.2252264376365991</v>
      </c>
      <c r="Q335">
        <v>7.5689833127337014E-3</v>
      </c>
      <c r="R335">
        <v>0.17017962827868993</v>
      </c>
      <c r="S335">
        <v>5.4895042193875159E-5</v>
      </c>
      <c r="T335">
        <v>0.17017962827869049</v>
      </c>
      <c r="U335">
        <v>1.449292240220222</v>
      </c>
      <c r="V335">
        <v>0.36595772361709117</v>
      </c>
      <c r="W335">
        <v>0.17760540068925235</v>
      </c>
      <c r="X335">
        <v>0.73937681746891837</v>
      </c>
      <c r="Y335">
        <v>0.25790547895808846</v>
      </c>
      <c r="Z335">
        <v>0.58512027093490371</v>
      </c>
    </row>
    <row r="336" spans="1:26" s="56" customFormat="1" x14ac:dyDescent="0.2">
      <c r="A336" s="56">
        <v>10688</v>
      </c>
      <c r="B336" s="56" t="s">
        <v>426</v>
      </c>
      <c r="C336" s="56" t="s">
        <v>322</v>
      </c>
      <c r="D336" s="134">
        <v>44063</v>
      </c>
      <c r="E336" s="107">
        <v>66.5</v>
      </c>
      <c r="F336" s="56">
        <v>7.7920000000000003E-2</v>
      </c>
      <c r="G336" s="70">
        <v>0.10214999999999996</v>
      </c>
      <c r="H336" t="s">
        <v>421</v>
      </c>
      <c r="I336">
        <v>9.9618217270433899E-3</v>
      </c>
      <c r="J336">
        <v>0.34733371175547118</v>
      </c>
      <c r="K336">
        <v>7.1900756523610538E-3</v>
      </c>
      <c r="L336">
        <v>1.2829971713915558E-2</v>
      </c>
      <c r="M336">
        <v>4.9798983543742192</v>
      </c>
      <c r="N336">
        <v>7.181501181467812E-3</v>
      </c>
      <c r="O336">
        <v>4.3330771453327319</v>
      </c>
      <c r="P336">
        <v>0.36746771770894265</v>
      </c>
      <c r="Q336">
        <v>8.6592722983685564E-3</v>
      </c>
      <c r="R336">
        <v>6.4013993231552366E-2</v>
      </c>
      <c r="S336">
        <v>6.2802505772140843E-5</v>
      </c>
      <c r="T336">
        <v>6.4013993231552296E-2</v>
      </c>
      <c r="U336">
        <v>0.19720436657663989</v>
      </c>
      <c r="V336">
        <v>0.36328280037615596</v>
      </c>
      <c r="W336">
        <v>8.5066292916768607E-2</v>
      </c>
      <c r="X336">
        <v>0.27034044976278632</v>
      </c>
      <c r="Y336">
        <v>1.677660727729078E-2</v>
      </c>
      <c r="Z336">
        <v>0.29014993499730346</v>
      </c>
    </row>
    <row r="337" spans="1:26" s="56" customFormat="1" x14ac:dyDescent="0.2">
      <c r="A337" s="160">
        <v>10368</v>
      </c>
      <c r="B337" s="160" t="s">
        <v>88</v>
      </c>
      <c r="C337" s="160" t="s">
        <v>80</v>
      </c>
      <c r="D337" s="165">
        <v>44063</v>
      </c>
      <c r="E337" s="163"/>
      <c r="F337" s="179">
        <v>1.22055</v>
      </c>
      <c r="G337" s="179">
        <v>10.325699999999999</v>
      </c>
      <c r="H337" t="s">
        <v>188</v>
      </c>
      <c r="I337">
        <v>1.0095650649556764E-2</v>
      </c>
      <c r="J337">
        <v>0.78010223999725048</v>
      </c>
      <c r="K337">
        <v>7.1799097364403583E-3</v>
      </c>
      <c r="L337">
        <v>8.0221386503398703E-3</v>
      </c>
      <c r="M337">
        <v>3.0146056198938216</v>
      </c>
      <c r="N337">
        <v>1.2626358582930246E-2</v>
      </c>
      <c r="O337">
        <v>2.2609681533948143</v>
      </c>
      <c r="P337">
        <v>0.82927277586399684</v>
      </c>
      <c r="Q337">
        <v>7.5681106796621003E-3</v>
      </c>
      <c r="R337">
        <v>0.16665841343406987</v>
      </c>
      <c r="S337">
        <v>5.4888713308302812E-5</v>
      </c>
      <c r="T337">
        <v>0.16665841343407053</v>
      </c>
      <c r="U337">
        <v>1.4533767960944612</v>
      </c>
      <c r="V337">
        <v>0.29625570399803247</v>
      </c>
      <c r="W337">
        <v>0.17571097514174588</v>
      </c>
      <c r="X337">
        <v>0.43927701687073023</v>
      </c>
      <c r="Y337">
        <v>0.25533320594639819</v>
      </c>
      <c r="Z337">
        <v>0.44968694756870042</v>
      </c>
    </row>
    <row r="338" spans="1:26" s="56" customFormat="1" x14ac:dyDescent="0.2">
      <c r="A338" s="56">
        <v>10689</v>
      </c>
      <c r="B338" s="56" t="s">
        <v>427</v>
      </c>
      <c r="C338" s="56" t="s">
        <v>322</v>
      </c>
      <c r="D338" s="134">
        <v>44063</v>
      </c>
      <c r="E338" s="107">
        <v>80</v>
      </c>
      <c r="F338" s="56">
        <v>8.3119999999999999E-2</v>
      </c>
      <c r="G338" s="70">
        <v>0.10250000000000092</v>
      </c>
      <c r="H338" t="s">
        <v>422</v>
      </c>
      <c r="I338">
        <v>1.0078298048441221E-2</v>
      </c>
      <c r="J338">
        <v>0.32107914013915112</v>
      </c>
      <c r="K338">
        <v>7.1782917453199948E-3</v>
      </c>
      <c r="L338">
        <v>1.2191583694786599E-2</v>
      </c>
      <c r="M338">
        <v>5.3775276331244592</v>
      </c>
      <c r="N338">
        <v>6.3714495132076504E-3</v>
      </c>
      <c r="O338">
        <v>4.6344591280245151</v>
      </c>
      <c r="P338">
        <v>0.31403922092787639</v>
      </c>
      <c r="Q338">
        <v>8.6865650625242829E-3</v>
      </c>
      <c r="R338">
        <v>5.9090634301782061E-2</v>
      </c>
      <c r="S338">
        <v>6.3000450116580862E-5</v>
      </c>
      <c r="T338">
        <v>5.9090634301780763E-2</v>
      </c>
      <c r="U338">
        <v>0.23158557551818834</v>
      </c>
      <c r="V338">
        <v>0.27340429418755163</v>
      </c>
      <c r="W338">
        <v>5.3921031004634676E-2</v>
      </c>
      <c r="X338">
        <v>0.19659095112032515</v>
      </c>
      <c r="Y338">
        <v>1.2493678363098734E-2</v>
      </c>
      <c r="Z338">
        <v>0.24370408348815789</v>
      </c>
    </row>
    <row r="339" spans="1:26" s="56" customFormat="1" x14ac:dyDescent="0.2">
      <c r="A339" s="160">
        <v>10368</v>
      </c>
      <c r="B339" s="160" t="s">
        <v>88</v>
      </c>
      <c r="C339" s="160" t="s">
        <v>80</v>
      </c>
      <c r="D339" s="165">
        <v>44063</v>
      </c>
      <c r="E339" s="163"/>
      <c r="F339" s="179">
        <v>1.22055</v>
      </c>
      <c r="G339" s="179">
        <v>10.325699999999999</v>
      </c>
      <c r="H339" t="s">
        <v>190</v>
      </c>
      <c r="I339">
        <v>1.003541118757573E-2</v>
      </c>
      <c r="J339">
        <v>0.95431504200622497</v>
      </c>
      <c r="K339">
        <v>7.171374371625616E-3</v>
      </c>
      <c r="L339">
        <v>7.9643447160503231E-3</v>
      </c>
      <c r="M339">
        <v>3.0138726420949822</v>
      </c>
      <c r="N339">
        <v>9.8950959100986592E-3</v>
      </c>
      <c r="O339">
        <v>2.279630127957855</v>
      </c>
      <c r="P339">
        <v>0.95904362665247267</v>
      </c>
      <c r="Q339">
        <v>7.5778336099068385E-3</v>
      </c>
      <c r="R339">
        <v>0.15785287647504107</v>
      </c>
      <c r="S339">
        <v>5.4959230132555184E-5</v>
      </c>
      <c r="T339">
        <v>0.15785287647504206</v>
      </c>
      <c r="U339">
        <v>1.4546491511554795</v>
      </c>
      <c r="V339">
        <v>0.29275535164130778</v>
      </c>
      <c r="W339">
        <v>0.17874844375470147</v>
      </c>
      <c r="X339">
        <v>0.3843735194921144</v>
      </c>
      <c r="Y339">
        <v>0.25986400302418966</v>
      </c>
      <c r="Z339">
        <v>0.31933577788606354</v>
      </c>
    </row>
    <row r="340" spans="1:26" s="56" customFormat="1" x14ac:dyDescent="0.2">
      <c r="A340" s="56">
        <v>10690</v>
      </c>
      <c r="B340" s="56" t="s">
        <v>428</v>
      </c>
      <c r="C340" s="56" t="s">
        <v>322</v>
      </c>
      <c r="D340" s="134">
        <v>44063</v>
      </c>
      <c r="E340" s="107">
        <v>99</v>
      </c>
      <c r="F340" s="56">
        <v>7.2580000000000006E-2</v>
      </c>
      <c r="G340" s="70">
        <v>0.10395999999999894</v>
      </c>
      <c r="H340" t="s">
        <v>423</v>
      </c>
      <c r="I340">
        <v>1.0044326084887223E-2</v>
      </c>
      <c r="J340">
        <v>0.28300877902489718</v>
      </c>
      <c r="K340">
        <v>7.168067599010888E-3</v>
      </c>
      <c r="L340">
        <v>5.3316090224813798E-3</v>
      </c>
      <c r="M340">
        <v>4.9645385715489887</v>
      </c>
      <c r="N340">
        <v>5.3968742382067151E-3</v>
      </c>
      <c r="O340">
        <v>4.2802784153048439</v>
      </c>
      <c r="P340">
        <v>0.29584319188740521</v>
      </c>
      <c r="Q340">
        <v>8.6645805033414396E-3</v>
      </c>
      <c r="R340">
        <v>5.1302941694767366E-2</v>
      </c>
      <c r="S340">
        <v>6.2841004223507466E-5</v>
      </c>
      <c r="T340">
        <v>5.1302941694767908E-2</v>
      </c>
      <c r="U340">
        <v>0.23420204089431371</v>
      </c>
      <c r="V340">
        <v>0.24789266675651861</v>
      </c>
      <c r="W340">
        <v>6.2609716232025492E-2</v>
      </c>
      <c r="X340">
        <v>0.18340533500653014</v>
      </c>
      <c r="Y340">
        <v>1.4668783150227011E-2</v>
      </c>
      <c r="Z340">
        <v>0.1649846808461724</v>
      </c>
    </row>
    <row r="341" spans="1:26" s="56" customFormat="1" x14ac:dyDescent="0.2">
      <c r="A341" s="160">
        <v>10368</v>
      </c>
      <c r="B341" s="160" t="s">
        <v>88</v>
      </c>
      <c r="C341" s="160" t="s">
        <v>80</v>
      </c>
      <c r="D341" s="165">
        <v>44063</v>
      </c>
      <c r="E341" s="163"/>
      <c r="F341" s="179">
        <v>1.22055</v>
      </c>
      <c r="G341" s="179">
        <v>10.325699999999999</v>
      </c>
      <c r="H341" t="s">
        <v>192</v>
      </c>
      <c r="I341">
        <v>1.0086290808649943E-2</v>
      </c>
      <c r="J341">
        <v>0.70702220866119214</v>
      </c>
      <c r="K341">
        <v>7.1675542611867359E-3</v>
      </c>
      <c r="L341">
        <v>7.3976587477808759E-3</v>
      </c>
      <c r="M341">
        <v>3.0133733575747734</v>
      </c>
      <c r="N341">
        <v>1.2928747281881408E-2</v>
      </c>
      <c r="O341">
        <v>2.2631624348877368</v>
      </c>
      <c r="P341">
        <v>0.73467267766645616</v>
      </c>
      <c r="Q341">
        <v>7.5701564302707684E-3</v>
      </c>
      <c r="R341">
        <v>9.9235688976207548E-2</v>
      </c>
      <c r="S341">
        <v>5.4903550382364276E-5</v>
      </c>
      <c r="T341">
        <v>9.9235688976207201E-2</v>
      </c>
      <c r="U341">
        <v>1.4537797551239591</v>
      </c>
      <c r="V341">
        <v>0.28265064962448327</v>
      </c>
      <c r="W341">
        <v>0.17765127027780098</v>
      </c>
      <c r="X341">
        <v>0.41795516723253057</v>
      </c>
      <c r="Y341">
        <v>0.25835297698972581</v>
      </c>
      <c r="Z341">
        <v>0.31029011312853677</v>
      </c>
    </row>
    <row r="342" spans="1:26" s="56" customFormat="1" x14ac:dyDescent="0.2">
      <c r="D342" s="134"/>
      <c r="E342" s="107"/>
      <c r="G342" s="70"/>
      <c r="H342" s="70"/>
      <c r="I342" s="70"/>
      <c r="J342" s="72"/>
      <c r="K342" s="70"/>
      <c r="L342" s="106"/>
      <c r="M342" s="106"/>
      <c r="N342" s="106"/>
      <c r="O342" s="70"/>
      <c r="P342" s="72"/>
      <c r="Q342" s="71"/>
      <c r="R342" s="130"/>
      <c r="S342" s="168"/>
      <c r="U342" s="70"/>
      <c r="V342" s="72"/>
      <c r="W342" s="70"/>
      <c r="X342" s="72"/>
      <c r="Y342" s="71"/>
      <c r="Z342" s="72"/>
    </row>
    <row r="343" spans="1:26" s="56" customFormat="1" x14ac:dyDescent="0.2">
      <c r="A343" s="160">
        <v>10368</v>
      </c>
      <c r="B343" s="160" t="s">
        <v>88</v>
      </c>
      <c r="C343" s="160" t="s">
        <v>80</v>
      </c>
      <c r="D343" s="165">
        <v>44064</v>
      </c>
      <c r="E343" s="163"/>
      <c r="F343" s="179">
        <v>1.22055</v>
      </c>
      <c r="G343" s="179">
        <v>10.325699999999999</v>
      </c>
      <c r="H343" t="s">
        <v>182</v>
      </c>
      <c r="I343">
        <v>9.7895596771689075E-3</v>
      </c>
      <c r="J343">
        <v>0.54512316774202374</v>
      </c>
      <c r="K343">
        <v>7.162931589239147E-3</v>
      </c>
      <c r="L343">
        <v>5.1783168789732116E-3</v>
      </c>
      <c r="M343">
        <v>3.0137036507365154</v>
      </c>
      <c r="N343">
        <v>8.4884432527270893E-3</v>
      </c>
      <c r="O343">
        <v>2.3279544402647399</v>
      </c>
      <c r="P343">
        <v>0.52574705363643892</v>
      </c>
      <c r="Q343">
        <v>7.567952526463746E-3</v>
      </c>
      <c r="R343">
        <v>8.5284875642730254E-2</v>
      </c>
      <c r="S343">
        <v>5.4887566281530793E-5</v>
      </c>
      <c r="T343">
        <v>8.5284875642730365E-2</v>
      </c>
      <c r="U343">
        <v>1.4555832558777051</v>
      </c>
      <c r="V343">
        <v>0.19157641017775401</v>
      </c>
      <c r="W343">
        <v>0.17921593856223594</v>
      </c>
      <c r="X343">
        <v>0.33890325488668083</v>
      </c>
      <c r="Y343">
        <v>0.2610606553257841</v>
      </c>
      <c r="Z343">
        <v>0.35015707211339403</v>
      </c>
    </row>
    <row r="344" spans="1:26" s="56" customFormat="1" x14ac:dyDescent="0.2">
      <c r="A344" s="56">
        <v>10691</v>
      </c>
      <c r="B344" s="56" t="s">
        <v>429</v>
      </c>
      <c r="C344" s="56" t="s">
        <v>322</v>
      </c>
      <c r="D344" s="134">
        <v>44064</v>
      </c>
      <c r="E344" s="107">
        <v>107</v>
      </c>
      <c r="F344" s="56">
        <v>4.471E-2</v>
      </c>
      <c r="G344" s="70">
        <v>0.1043099999999999</v>
      </c>
      <c r="H344" t="s">
        <v>440</v>
      </c>
      <c r="I344">
        <v>9.8939582500807144E-3</v>
      </c>
      <c r="J344">
        <v>0.22331322289200875</v>
      </c>
      <c r="K344">
        <v>7.153622462017172E-3</v>
      </c>
      <c r="L344">
        <v>5.1429655961872239E-3</v>
      </c>
      <c r="M344">
        <v>3.2277428530317946</v>
      </c>
      <c r="N344">
        <v>5.111077725463555E-3</v>
      </c>
      <c r="O344">
        <v>2.8235717305910444</v>
      </c>
      <c r="P344">
        <v>0.22261180176383197</v>
      </c>
      <c r="Q344">
        <v>8.6554004022278436E-3</v>
      </c>
      <c r="R344">
        <v>3.7185923267042426E-2</v>
      </c>
      <c r="S344">
        <v>6.2774424338580677E-5</v>
      </c>
      <c r="T344">
        <v>3.7185923267042939E-2</v>
      </c>
      <c r="U344">
        <v>0.1589175132969122</v>
      </c>
      <c r="V344">
        <v>0.24577370365333517</v>
      </c>
      <c r="W344">
        <v>6.9525539849240078E-2</v>
      </c>
      <c r="X344">
        <v>0.14306585705387381</v>
      </c>
      <c r="Y344">
        <v>1.1048991980638885E-2</v>
      </c>
      <c r="Z344">
        <v>0.21130253433921178</v>
      </c>
    </row>
    <row r="345" spans="1:26" s="56" customFormat="1" x14ac:dyDescent="0.2">
      <c r="A345" s="160">
        <v>10368</v>
      </c>
      <c r="B345" s="160" t="s">
        <v>88</v>
      </c>
      <c r="C345" s="160" t="s">
        <v>80</v>
      </c>
      <c r="D345" s="165">
        <v>44064</v>
      </c>
      <c r="E345" s="163"/>
      <c r="F345" s="179">
        <v>1.22055</v>
      </c>
      <c r="G345" s="179">
        <v>10.325699999999999</v>
      </c>
      <c r="H345" t="s">
        <v>184</v>
      </c>
      <c r="I345">
        <v>9.8115834895929222E-3</v>
      </c>
      <c r="J345">
        <v>0.41393835752827035</v>
      </c>
      <c r="K345">
        <v>7.1574392501641791E-3</v>
      </c>
      <c r="L345">
        <v>3.4218469660331203E-3</v>
      </c>
      <c r="M345">
        <v>3.0136258038736932</v>
      </c>
      <c r="N345">
        <v>7.739827670772078E-3</v>
      </c>
      <c r="O345">
        <v>2.3272975841235892</v>
      </c>
      <c r="P345">
        <v>0.40431783535102617</v>
      </c>
      <c r="Q345">
        <v>7.5668899731512647E-3</v>
      </c>
      <c r="R345">
        <v>0.10363903650547771</v>
      </c>
      <c r="S345">
        <v>5.4879859974552427E-5</v>
      </c>
      <c r="T345">
        <v>0.10363903650547801</v>
      </c>
      <c r="U345">
        <v>1.4583222731626539</v>
      </c>
      <c r="V345">
        <v>0.16055090501549149</v>
      </c>
      <c r="W345">
        <v>0.17946347084964792</v>
      </c>
      <c r="X345">
        <v>0.28418883121402755</v>
      </c>
      <c r="Y345">
        <v>0.26171095752364298</v>
      </c>
      <c r="Z345">
        <v>0.24502638079600239</v>
      </c>
    </row>
    <row r="346" spans="1:26" s="56" customFormat="1" x14ac:dyDescent="0.2">
      <c r="A346" s="56">
        <v>10692</v>
      </c>
      <c r="B346" s="56" t="s">
        <v>430</v>
      </c>
      <c r="C346" s="56" t="s">
        <v>322</v>
      </c>
      <c r="D346" s="134">
        <v>44064</v>
      </c>
      <c r="E346" s="107">
        <v>159</v>
      </c>
      <c r="F346" s="56">
        <v>7.3230000000000003E-2</v>
      </c>
      <c r="G346" s="70">
        <v>0.20806999999999931</v>
      </c>
      <c r="H346" t="s">
        <v>441</v>
      </c>
      <c r="I346">
        <v>9.9287890698919953E-3</v>
      </c>
      <c r="J346">
        <v>9.5625279300752986E-2</v>
      </c>
      <c r="K346">
        <v>7.1484773058423474E-3</v>
      </c>
      <c r="L346">
        <v>3.3230795042799421E-3</v>
      </c>
      <c r="M346">
        <v>2.4115759314272487</v>
      </c>
      <c r="N346">
        <v>2.9657549457319347E-3</v>
      </c>
      <c r="O346">
        <v>2.1019815137970679</v>
      </c>
      <c r="P346">
        <v>0.10033434688590706</v>
      </c>
      <c r="Q346">
        <v>8.6503983173758531E-3</v>
      </c>
      <c r="R346">
        <v>3.4452831316776573E-2</v>
      </c>
      <c r="S346">
        <v>6.2738146063459486E-5</v>
      </c>
      <c r="T346">
        <v>3.4452831316776622E-2</v>
      </c>
      <c r="U346">
        <v>0.12555025929308197</v>
      </c>
      <c r="V346">
        <v>0.18329536304269595</v>
      </c>
      <c r="W346">
        <v>0.13386939375813739</v>
      </c>
      <c r="X346">
        <v>0.11625348144650573</v>
      </c>
      <c r="Y346">
        <v>1.6805384357594141E-2</v>
      </c>
      <c r="Z346">
        <v>0.16590781588948911</v>
      </c>
    </row>
    <row r="347" spans="1:26" s="56" customFormat="1" x14ac:dyDescent="0.2">
      <c r="A347" s="160">
        <v>10368</v>
      </c>
      <c r="B347" s="160" t="s">
        <v>88</v>
      </c>
      <c r="C347" s="160" t="s">
        <v>80</v>
      </c>
      <c r="D347" s="165">
        <v>44064</v>
      </c>
      <c r="E347" s="163"/>
      <c r="F347" s="179">
        <v>1.22055</v>
      </c>
      <c r="G347" s="179">
        <v>10.325699999999999</v>
      </c>
      <c r="H347" t="s">
        <v>186</v>
      </c>
      <c r="I347">
        <v>9.8323673674978202E-3</v>
      </c>
      <c r="J347">
        <v>0.44617993339009571</v>
      </c>
      <c r="K347">
        <v>7.1533261129971956E-3</v>
      </c>
      <c r="L347">
        <v>4.5679233270774829E-3</v>
      </c>
      <c r="M347">
        <v>3.0133003934150877</v>
      </c>
      <c r="N347">
        <v>6.4584437938214195E-3</v>
      </c>
      <c r="O347">
        <v>2.3195677575629325</v>
      </c>
      <c r="P347">
        <v>0.44056750525870902</v>
      </c>
      <c r="Q347">
        <v>7.5640792761487163E-3</v>
      </c>
      <c r="R347">
        <v>7.146768732473717E-2</v>
      </c>
      <c r="S347">
        <v>5.485947502664411E-5</v>
      </c>
      <c r="T347">
        <v>7.1467687324737017E-2</v>
      </c>
      <c r="U347">
        <v>1.457712563311071</v>
      </c>
      <c r="V347">
        <v>0.18753894971507543</v>
      </c>
      <c r="W347">
        <v>0.17983152434662969</v>
      </c>
      <c r="X347">
        <v>0.28452854196949817</v>
      </c>
      <c r="Y347">
        <v>0.26203208379454163</v>
      </c>
      <c r="Z347">
        <v>0.20397896066062104</v>
      </c>
    </row>
    <row r="348" spans="1:26" s="56" customFormat="1" x14ac:dyDescent="0.2">
      <c r="A348" s="56">
        <v>10693</v>
      </c>
      <c r="B348" s="56" t="s">
        <v>431</v>
      </c>
      <c r="C348" s="56" t="s">
        <v>322</v>
      </c>
      <c r="D348" s="134">
        <v>44064</v>
      </c>
      <c r="E348" s="107">
        <v>183.5</v>
      </c>
      <c r="F348" s="56">
        <v>7.2020000000000001E-2</v>
      </c>
      <c r="G348" s="70">
        <v>0.20602000000000054</v>
      </c>
      <c r="H348" t="s">
        <v>442</v>
      </c>
      <c r="I348">
        <v>9.9286520241494078E-3</v>
      </c>
      <c r="J348">
        <v>0.16715169903860039</v>
      </c>
      <c r="K348">
        <v>7.1364134428654798E-3</v>
      </c>
      <c r="L348">
        <v>5.2426037739777918E-3</v>
      </c>
      <c r="M348">
        <v>2.3207127327008368</v>
      </c>
      <c r="N348">
        <v>4.1535315921149146E-3</v>
      </c>
      <c r="O348">
        <v>2.0209981842587994</v>
      </c>
      <c r="P348">
        <v>0.1695898052251715</v>
      </c>
      <c r="Q348">
        <v>8.6523405059685116E-3</v>
      </c>
      <c r="R348">
        <v>4.6698684434614668E-2</v>
      </c>
      <c r="S348">
        <v>6.2752232040444352E-5</v>
      </c>
      <c r="T348">
        <v>4.6698684434615383E-2</v>
      </c>
      <c r="U348">
        <v>0.1227737617795988</v>
      </c>
      <c r="V348">
        <v>0.29906753957418453</v>
      </c>
      <c r="W348">
        <v>0.13735535129062079</v>
      </c>
      <c r="X348">
        <v>0.14575531993719179</v>
      </c>
      <c r="Y348">
        <v>1.6846652546547929E-2</v>
      </c>
      <c r="Z348">
        <v>0.30708500487040974</v>
      </c>
    </row>
    <row r="349" spans="1:26" s="56" customFormat="1" x14ac:dyDescent="0.2">
      <c r="A349" s="160">
        <v>10368</v>
      </c>
      <c r="B349" s="160" t="s">
        <v>88</v>
      </c>
      <c r="C349" s="160" t="s">
        <v>80</v>
      </c>
      <c r="D349" s="165">
        <v>44064</v>
      </c>
      <c r="E349" s="163"/>
      <c r="F349" s="179">
        <v>1.22055</v>
      </c>
      <c r="G349" s="179">
        <v>10.325699999999999</v>
      </c>
      <c r="H349" t="s">
        <v>188</v>
      </c>
      <c r="I349">
        <v>9.931298590448126E-3</v>
      </c>
      <c r="J349">
        <v>0.44930906017522443</v>
      </c>
      <c r="K349">
        <v>7.148794315954843E-3</v>
      </c>
      <c r="L349">
        <v>4.2684987204006158E-3</v>
      </c>
      <c r="M349">
        <v>3.0137153612998735</v>
      </c>
      <c r="N349">
        <v>8.3736753168879227E-3</v>
      </c>
      <c r="O349">
        <v>2.2977742349004315</v>
      </c>
      <c r="P349">
        <v>0.42698587112815872</v>
      </c>
      <c r="Q349">
        <v>7.5661151594331923E-3</v>
      </c>
      <c r="R349">
        <v>7.2318284668355062E-2</v>
      </c>
      <c r="S349">
        <v>5.4874240536645313E-5</v>
      </c>
      <c r="T349">
        <v>7.2318284668355923E-2</v>
      </c>
      <c r="U349">
        <v>1.4569857287752424</v>
      </c>
      <c r="V349">
        <v>0.21703041578854818</v>
      </c>
      <c r="W349">
        <v>0.18015158395237357</v>
      </c>
      <c r="X349">
        <v>0.2501446189219414</v>
      </c>
      <c r="Y349">
        <v>0.26259167969562563</v>
      </c>
      <c r="Z349">
        <v>0.18838969033799297</v>
      </c>
    </row>
    <row r="350" spans="1:26" s="56" customFormat="1" x14ac:dyDescent="0.2">
      <c r="A350" s="56">
        <v>10694</v>
      </c>
      <c r="B350" s="56" t="s">
        <v>432</v>
      </c>
      <c r="C350" s="56" t="s">
        <v>322</v>
      </c>
      <c r="D350" s="134">
        <v>44064</v>
      </c>
      <c r="E350" s="107">
        <v>194</v>
      </c>
      <c r="F350" s="56">
        <v>4.7539999999999999E-2</v>
      </c>
      <c r="G350" s="70">
        <v>0.20839999999999925</v>
      </c>
      <c r="H350" t="s">
        <v>443</v>
      </c>
      <c r="I350">
        <v>9.9778247621725349E-3</v>
      </c>
      <c r="J350">
        <v>0.10728193930295729</v>
      </c>
      <c r="K350">
        <v>7.1436266379175332E-3</v>
      </c>
      <c r="L350">
        <v>3.4143094015506477E-3</v>
      </c>
      <c r="M350">
        <v>1.4329941181588817</v>
      </c>
      <c r="N350">
        <v>2.9775210114957019E-3</v>
      </c>
      <c r="O350">
        <v>1.2424437067049696</v>
      </c>
      <c r="P350">
        <v>0.10464702932844203</v>
      </c>
      <c r="Q350">
        <v>8.6528458366726332E-3</v>
      </c>
      <c r="R350">
        <v>4.5869000398427923E-2</v>
      </c>
      <c r="S350">
        <v>6.2755897017519689E-5</v>
      </c>
      <c r="T350">
        <v>4.5869000398428249E-2</v>
      </c>
      <c r="U350">
        <v>7.5491955663540958E-2</v>
      </c>
      <c r="V350">
        <v>0.21225475789420703</v>
      </c>
      <c r="W350">
        <v>0.14192058589948214</v>
      </c>
      <c r="X350">
        <v>0.12259914967088124</v>
      </c>
      <c r="Y350">
        <v>1.071614061121459E-2</v>
      </c>
      <c r="Z350">
        <v>0.18164518099213625</v>
      </c>
    </row>
    <row r="351" spans="1:26" s="56" customFormat="1" x14ac:dyDescent="0.2">
      <c r="A351" s="160">
        <v>10368</v>
      </c>
      <c r="B351" s="160" t="s">
        <v>88</v>
      </c>
      <c r="C351" s="160" t="s">
        <v>80</v>
      </c>
      <c r="D351" s="165">
        <v>44064</v>
      </c>
      <c r="E351" s="163"/>
      <c r="F351" s="179">
        <v>1.22055</v>
      </c>
      <c r="G351" s="179">
        <v>10.325699999999999</v>
      </c>
      <c r="H351" t="s">
        <v>190</v>
      </c>
      <c r="I351">
        <v>9.8556205912395181E-3</v>
      </c>
      <c r="J351">
        <v>0.48373359919397629</v>
      </c>
      <c r="K351">
        <v>7.147630723915604E-3</v>
      </c>
      <c r="L351">
        <v>5.804045370641539E-3</v>
      </c>
      <c r="M351">
        <v>3.0135672151347408</v>
      </c>
      <c r="N351">
        <v>7.3672268460737537E-3</v>
      </c>
      <c r="O351">
        <v>2.3145522618468517</v>
      </c>
      <c r="P351">
        <v>0.49045157867480721</v>
      </c>
      <c r="Q351">
        <v>7.5658044164188731E-3</v>
      </c>
      <c r="R351">
        <v>9.8357220932333539E-2</v>
      </c>
      <c r="S351">
        <v>5.4871986832260233E-5</v>
      </c>
      <c r="T351">
        <v>9.835722093233272E-2</v>
      </c>
      <c r="U351">
        <v>1.4576659860295309</v>
      </c>
      <c r="V351">
        <v>0.15707787023392114</v>
      </c>
      <c r="W351">
        <v>0.18028273121262309</v>
      </c>
      <c r="X351">
        <v>0.2177656914714739</v>
      </c>
      <c r="Y351">
        <v>0.26241154057526722</v>
      </c>
      <c r="Z351">
        <v>0.22081318545105155</v>
      </c>
    </row>
    <row r="352" spans="1:26" s="56" customFormat="1" x14ac:dyDescent="0.2">
      <c r="A352" s="56">
        <v>10695</v>
      </c>
      <c r="B352" s="56" t="s">
        <v>433</v>
      </c>
      <c r="C352" s="56" t="s">
        <v>322</v>
      </c>
      <c r="D352" s="134">
        <v>44064</v>
      </c>
      <c r="E352" s="107">
        <v>206.5</v>
      </c>
      <c r="F352" s="56">
        <v>6.3259999999999997E-2</v>
      </c>
      <c r="G352" s="70">
        <v>0.20772000000000013</v>
      </c>
      <c r="H352" t="s">
        <v>444</v>
      </c>
      <c r="I352">
        <v>9.9293569016023903E-3</v>
      </c>
      <c r="J352">
        <v>0.13224065477054389</v>
      </c>
      <c r="K352">
        <v>7.1436208158189478E-3</v>
      </c>
      <c r="L352">
        <v>2.1832740789478841E-3</v>
      </c>
      <c r="M352">
        <v>2.0842130208730358</v>
      </c>
      <c r="N352">
        <v>2.9080621742798574E-3</v>
      </c>
      <c r="O352">
        <v>1.8161475918028052</v>
      </c>
      <c r="P352">
        <v>0.12959578099745933</v>
      </c>
      <c r="Q352">
        <v>8.6511557492792504E-3</v>
      </c>
      <c r="R352">
        <v>3.0440120187044721E-2</v>
      </c>
      <c r="S352">
        <v>6.2743639437480523E-5</v>
      </c>
      <c r="T352">
        <v>3.0440120187043746E-2</v>
      </c>
      <c r="U352">
        <v>0.11166874210124081</v>
      </c>
      <c r="V352">
        <v>0.16854125140687426</v>
      </c>
      <c r="W352">
        <v>0.15546393231525227</v>
      </c>
      <c r="X352">
        <v>9.4025832289880082E-2</v>
      </c>
      <c r="Y352">
        <v>1.7341399678670381E-2</v>
      </c>
      <c r="Z352">
        <v>0.15486326473561765</v>
      </c>
    </row>
    <row r="353" spans="1:26" s="56" customFormat="1" x14ac:dyDescent="0.2">
      <c r="A353" s="160">
        <v>10368</v>
      </c>
      <c r="B353" s="160" t="s">
        <v>88</v>
      </c>
      <c r="C353" s="160" t="s">
        <v>80</v>
      </c>
      <c r="D353" s="165">
        <v>44064</v>
      </c>
      <c r="E353" s="163"/>
      <c r="F353" s="179">
        <v>1.22055</v>
      </c>
      <c r="G353" s="179">
        <v>10.325699999999999</v>
      </c>
      <c r="H353" t="s">
        <v>190</v>
      </c>
      <c r="I353">
        <v>9.8556205912395181E-3</v>
      </c>
      <c r="J353">
        <v>0.48373359919397629</v>
      </c>
      <c r="K353">
        <v>7.147630723915604E-3</v>
      </c>
      <c r="L353">
        <v>5.804045370641539E-3</v>
      </c>
      <c r="M353">
        <v>3.0135672151347408</v>
      </c>
      <c r="N353">
        <v>7.3672268460737537E-3</v>
      </c>
      <c r="O353">
        <v>2.3145522618468517</v>
      </c>
      <c r="P353">
        <v>0.49045157867480721</v>
      </c>
      <c r="Q353">
        <v>7.5658044164188731E-3</v>
      </c>
      <c r="R353">
        <v>9.8357220932333539E-2</v>
      </c>
      <c r="S353">
        <v>5.4871986832260233E-5</v>
      </c>
      <c r="T353">
        <v>9.835722093233272E-2</v>
      </c>
      <c r="U353">
        <v>1.4576659860295309</v>
      </c>
      <c r="V353">
        <v>0.15707787023392114</v>
      </c>
      <c r="W353">
        <v>0.18028273121262309</v>
      </c>
      <c r="X353">
        <v>0.2177656914714739</v>
      </c>
      <c r="Y353">
        <v>0.26241154057526722</v>
      </c>
      <c r="Z353">
        <v>0.22081318545105155</v>
      </c>
    </row>
    <row r="354" spans="1:26" s="56" customFormat="1" x14ac:dyDescent="0.2">
      <c r="E354" s="107"/>
      <c r="G354" s="70"/>
      <c r="H354" s="70"/>
      <c r="I354" s="70"/>
      <c r="J354" s="72"/>
      <c r="K354" s="70"/>
      <c r="L354" s="106"/>
      <c r="M354" s="106"/>
      <c r="N354" s="106"/>
      <c r="O354" s="70"/>
      <c r="P354" s="72"/>
      <c r="Q354" s="71"/>
      <c r="R354" s="130"/>
      <c r="S354" s="168"/>
      <c r="U354" s="70"/>
      <c r="V354" s="72"/>
      <c r="W354" s="70"/>
      <c r="X354" s="72"/>
      <c r="Y354" s="71"/>
      <c r="Z354" s="72"/>
    </row>
    <row r="355" spans="1:26" s="56" customFormat="1" x14ac:dyDescent="0.2">
      <c r="A355" s="160">
        <v>10368</v>
      </c>
      <c r="B355" s="160" t="s">
        <v>88</v>
      </c>
      <c r="C355" s="160" t="s">
        <v>80</v>
      </c>
      <c r="D355" s="165">
        <v>44067</v>
      </c>
      <c r="E355" s="163"/>
      <c r="F355" s="179">
        <v>1.22055</v>
      </c>
      <c r="G355" s="179">
        <v>10.325699999999999</v>
      </c>
      <c r="H355" t="s">
        <v>182</v>
      </c>
      <c r="I355">
        <v>9.9267177663169559E-3</v>
      </c>
      <c r="J355">
        <v>0.48479027018153997</v>
      </c>
      <c r="K355">
        <v>7.1494810491855793E-3</v>
      </c>
      <c r="L355">
        <v>4.8751931636270432E-3</v>
      </c>
      <c r="M355">
        <v>3.0135704203702858</v>
      </c>
      <c r="N355">
        <v>6.4075742936629699E-3</v>
      </c>
      <c r="O355">
        <v>2.2984585038681233</v>
      </c>
      <c r="P355">
        <v>0.41883541598371082</v>
      </c>
      <c r="Q355">
        <v>7.56780792013229E-3</v>
      </c>
      <c r="R355">
        <v>7.7157349509934539E-2</v>
      </c>
      <c r="S355">
        <v>5.4886517505184101E-5</v>
      </c>
      <c r="T355">
        <v>7.7157349509934609E-2</v>
      </c>
      <c r="U355">
        <v>1.4583952865899312</v>
      </c>
      <c r="V355">
        <v>0.18620386778146447</v>
      </c>
      <c r="W355">
        <v>0.17278071161474035</v>
      </c>
      <c r="X355">
        <v>0.2800242593638711</v>
      </c>
      <c r="Y355">
        <v>0.25171575701567722</v>
      </c>
      <c r="Z355">
        <v>0.23592670095114884</v>
      </c>
    </row>
    <row r="356" spans="1:26" s="56" customFormat="1" x14ac:dyDescent="0.2">
      <c r="A356" s="56">
        <v>10696</v>
      </c>
      <c r="B356" s="56" t="s">
        <v>434</v>
      </c>
      <c r="C356" s="56" t="s">
        <v>322</v>
      </c>
      <c r="D356" s="134">
        <v>44067</v>
      </c>
      <c r="E356" s="107">
        <v>216</v>
      </c>
      <c r="F356" s="56">
        <v>6.8570000000000006E-2</v>
      </c>
      <c r="G356" s="70">
        <v>0.20160999999999873</v>
      </c>
      <c r="H356" t="s">
        <v>445</v>
      </c>
      <c r="I356">
        <v>1.0031367433173297E-2</v>
      </c>
      <c r="J356">
        <v>9.9035639142781087E-2</v>
      </c>
      <c r="K356">
        <v>7.1412698230382352E-3</v>
      </c>
      <c r="L356">
        <v>5.1522558988329071E-3</v>
      </c>
      <c r="M356">
        <v>2.2173637842112246</v>
      </c>
      <c r="N356">
        <v>3.2313763304864921E-3</v>
      </c>
      <c r="O356">
        <v>1.9125842531402888</v>
      </c>
      <c r="P356">
        <v>0.11942954168623154</v>
      </c>
      <c r="Q356">
        <v>8.6510668792773859E-3</v>
      </c>
      <c r="R356">
        <v>3.4522140350275336E-2</v>
      </c>
      <c r="S356">
        <v>6.2742994896159614E-5</v>
      </c>
      <c r="T356">
        <v>3.4522140350274955E-2</v>
      </c>
      <c r="U356">
        <v>0.12093944344982147</v>
      </c>
      <c r="V356">
        <v>0.20533766721713428</v>
      </c>
      <c r="W356">
        <v>6.0241824815326125E-2</v>
      </c>
      <c r="X356">
        <v>0.10452247354360848</v>
      </c>
      <c r="Y356">
        <v>7.2892618155196414E-3</v>
      </c>
      <c r="Z356">
        <v>0.19446832124072905</v>
      </c>
    </row>
    <row r="357" spans="1:26" s="56" customFormat="1" x14ac:dyDescent="0.2">
      <c r="A357" s="160">
        <v>10368</v>
      </c>
      <c r="B357" s="160" t="s">
        <v>88</v>
      </c>
      <c r="C357" s="160" t="s">
        <v>80</v>
      </c>
      <c r="D357" s="165">
        <v>44067</v>
      </c>
      <c r="E357" s="163"/>
      <c r="F357" s="179">
        <v>1.22055</v>
      </c>
      <c r="G357" s="179">
        <v>10.325699999999999</v>
      </c>
      <c r="H357" t="s">
        <v>184</v>
      </c>
      <c r="I357">
        <v>9.9037720985893328E-3</v>
      </c>
      <c r="J357">
        <v>0.49065722232992509</v>
      </c>
      <c r="K357">
        <v>7.1467202242379508E-3</v>
      </c>
      <c r="L357">
        <v>4.5700844460779639E-3</v>
      </c>
      <c r="M357">
        <v>3.0133070475998509</v>
      </c>
      <c r="N357">
        <v>8.1854727758323316E-3</v>
      </c>
      <c r="O357">
        <v>2.3017353795013067</v>
      </c>
      <c r="P357">
        <v>0.49561084767718061</v>
      </c>
      <c r="Q357">
        <v>7.5629341483312001E-3</v>
      </c>
      <c r="R357">
        <v>9.2612568118074709E-2</v>
      </c>
      <c r="S357">
        <v>5.4851169837259654E-5</v>
      </c>
      <c r="T357">
        <v>9.2612568118075389E-2</v>
      </c>
      <c r="U357">
        <v>1.4600393284396975</v>
      </c>
      <c r="V357">
        <v>0.20426723827353271</v>
      </c>
      <c r="W357">
        <v>0.17258910503965355</v>
      </c>
      <c r="X357">
        <v>0.25334307055037886</v>
      </c>
      <c r="Y357">
        <v>0.25200307465389127</v>
      </c>
      <c r="Z357">
        <v>0.19388516282307383</v>
      </c>
    </row>
    <row r="358" spans="1:26" s="56" customFormat="1" x14ac:dyDescent="0.2">
      <c r="A358" s="56">
        <v>10697</v>
      </c>
      <c r="B358" s="56" t="s">
        <v>435</v>
      </c>
      <c r="C358" s="56" t="s">
        <v>322</v>
      </c>
      <c r="D358" s="134">
        <v>44067</v>
      </c>
      <c r="E358" s="107">
        <v>226.5</v>
      </c>
      <c r="F358" s="56">
        <v>6.8809999999999996E-2</v>
      </c>
      <c r="G358" s="70">
        <v>0.20620999999999867</v>
      </c>
      <c r="H358" t="s">
        <v>446</v>
      </c>
      <c r="I358">
        <v>1.0036110144059756E-2</v>
      </c>
      <c r="J358">
        <v>9.9098535470196009E-2</v>
      </c>
      <c r="K358">
        <v>7.1399584269891741E-3</v>
      </c>
      <c r="L358">
        <v>2.3710529392057039E-3</v>
      </c>
      <c r="M358">
        <v>2.5409636139254643</v>
      </c>
      <c r="N358">
        <v>2.8521288218743804E-3</v>
      </c>
      <c r="O358">
        <v>2.1889441700779222</v>
      </c>
      <c r="P358">
        <v>0.1001832796740881</v>
      </c>
      <c r="Q358">
        <v>8.6445653110879869E-3</v>
      </c>
      <c r="R358">
        <v>3.2066763728196071E-2</v>
      </c>
      <c r="S358">
        <v>6.2695841421863698E-5</v>
      </c>
      <c r="T358">
        <v>3.2066763728195211E-2</v>
      </c>
      <c r="U358">
        <v>0.14238544760786243</v>
      </c>
      <c r="V358">
        <v>0.18463885721008894</v>
      </c>
      <c r="W358">
        <v>5.3479480222408032E-2</v>
      </c>
      <c r="X358">
        <v>0.11432672380427732</v>
      </c>
      <c r="Y358">
        <v>7.6144792055531365E-3</v>
      </c>
      <c r="Z358">
        <v>0.16583323137756914</v>
      </c>
    </row>
    <row r="359" spans="1:26" s="56" customFormat="1" x14ac:dyDescent="0.2">
      <c r="A359" s="160">
        <v>10368</v>
      </c>
      <c r="B359" s="160" t="s">
        <v>88</v>
      </c>
      <c r="C359" s="160" t="s">
        <v>80</v>
      </c>
      <c r="D359" s="165">
        <v>44067</v>
      </c>
      <c r="E359" s="163"/>
      <c r="F359" s="179">
        <v>1.22055</v>
      </c>
      <c r="G359" s="179">
        <v>10.325699999999999</v>
      </c>
      <c r="H359" t="s">
        <v>186</v>
      </c>
      <c r="I359">
        <v>9.9556387778810401E-3</v>
      </c>
      <c r="J359">
        <v>0.46660535071762443</v>
      </c>
      <c r="K359">
        <v>7.1448912489552258E-3</v>
      </c>
      <c r="L359">
        <v>5.084090497745837E-3</v>
      </c>
      <c r="M359">
        <v>3.0134296341908113</v>
      </c>
      <c r="N359">
        <v>8.7897110926336459E-3</v>
      </c>
      <c r="O359">
        <v>2.2916330565081293</v>
      </c>
      <c r="P359">
        <v>0.47350725345129391</v>
      </c>
      <c r="Q359">
        <v>7.5692570367798953E-3</v>
      </c>
      <c r="R359">
        <v>7.1958549328893409E-2</v>
      </c>
      <c r="S359">
        <v>5.4897027413348446E-5</v>
      </c>
      <c r="T359">
        <v>7.1958549328894214E-2</v>
      </c>
      <c r="U359">
        <v>1.4609111232279994</v>
      </c>
      <c r="V359">
        <v>0.14911873557375788</v>
      </c>
      <c r="W359">
        <v>0.17252621366947671</v>
      </c>
      <c r="X359">
        <v>0.29124937714637783</v>
      </c>
      <c r="Y359">
        <v>0.25223064759088892</v>
      </c>
      <c r="Z359">
        <v>0.25306318851413889</v>
      </c>
    </row>
    <row r="360" spans="1:26" s="56" customFormat="1" x14ac:dyDescent="0.2">
      <c r="A360" s="56">
        <v>10698</v>
      </c>
      <c r="B360" s="56" t="s">
        <v>436</v>
      </c>
      <c r="C360" s="56" t="s">
        <v>322</v>
      </c>
      <c r="D360" s="134">
        <v>44067</v>
      </c>
      <c r="E360" s="107">
        <v>234.5</v>
      </c>
      <c r="F360" s="56">
        <v>7.3270000000000002E-2</v>
      </c>
      <c r="G360" s="70">
        <v>0.20530000000000115</v>
      </c>
      <c r="H360" t="s">
        <v>447</v>
      </c>
      <c r="I360">
        <v>1.0012829356282617E-2</v>
      </c>
      <c r="J360">
        <v>0.12955854059944633</v>
      </c>
      <c r="K360">
        <v>7.1387527292128237E-3</v>
      </c>
      <c r="L360">
        <v>2.5019045281262494E-3</v>
      </c>
      <c r="M360">
        <v>2.75320787197662</v>
      </c>
      <c r="N360">
        <v>3.3330428917030096E-3</v>
      </c>
      <c r="O360">
        <v>2.3791024358046893</v>
      </c>
      <c r="P360">
        <v>0.13714736881464418</v>
      </c>
      <c r="Q360">
        <v>8.6473130222604749E-3</v>
      </c>
      <c r="R360">
        <v>2.7209887285604431E-2</v>
      </c>
      <c r="S360">
        <v>6.2715769556795172E-5</v>
      </c>
      <c r="T360">
        <v>2.7209887285603574E-2</v>
      </c>
      <c r="U360">
        <v>0.15380973399472281</v>
      </c>
      <c r="V360">
        <v>0.16419674309039081</v>
      </c>
      <c r="W360">
        <v>0.20179379660353861</v>
      </c>
      <c r="X360">
        <v>0.12768917399252419</v>
      </c>
      <c r="Y360">
        <v>3.1055573419123138E-2</v>
      </c>
      <c r="Z360">
        <v>0.14819895296025001</v>
      </c>
    </row>
    <row r="361" spans="1:26" s="56" customFormat="1" x14ac:dyDescent="0.2">
      <c r="A361" s="160">
        <v>10368</v>
      </c>
      <c r="B361" s="160" t="s">
        <v>88</v>
      </c>
      <c r="C361" s="160" t="s">
        <v>80</v>
      </c>
      <c r="D361" s="165">
        <v>44067</v>
      </c>
      <c r="E361" s="163"/>
      <c r="F361" s="179">
        <v>1.22055</v>
      </c>
      <c r="G361" s="179">
        <v>10.325699999999999</v>
      </c>
      <c r="H361" t="s">
        <v>188</v>
      </c>
      <c r="I361">
        <v>9.931089593101957E-3</v>
      </c>
      <c r="J361">
        <v>0.3696277219760738</v>
      </c>
      <c r="K361">
        <v>7.1426286692656965E-3</v>
      </c>
      <c r="L361">
        <v>3.6588408409117964E-3</v>
      </c>
      <c r="M361">
        <v>3.0134647458853467</v>
      </c>
      <c r="N361">
        <v>7.0157182147791977E-3</v>
      </c>
      <c r="O361">
        <v>2.2970210811852194</v>
      </c>
      <c r="P361">
        <v>0.37336857108418486</v>
      </c>
      <c r="Q361">
        <v>7.5701515149873893E-3</v>
      </c>
      <c r="R361">
        <v>7.7756094422246888E-2</v>
      </c>
      <c r="S361">
        <v>5.4903514733628191E-5</v>
      </c>
      <c r="T361">
        <v>7.7756094422246999E-2</v>
      </c>
      <c r="U361">
        <v>1.4586511196240575</v>
      </c>
      <c r="V361">
        <v>0.15754810301835884</v>
      </c>
      <c r="W361">
        <v>0.17331773629461245</v>
      </c>
      <c r="X361">
        <v>0.30121815499932852</v>
      </c>
      <c r="Y361">
        <v>0.2527078084518985</v>
      </c>
      <c r="Z361">
        <v>0.26175202467439246</v>
      </c>
    </row>
    <row r="362" spans="1:26" s="56" customFormat="1" x14ac:dyDescent="0.2">
      <c r="A362" s="56">
        <v>10699</v>
      </c>
      <c r="B362" s="56" t="s">
        <v>437</v>
      </c>
      <c r="C362" s="56" t="s">
        <v>322</v>
      </c>
      <c r="D362" s="134">
        <v>44067</v>
      </c>
      <c r="E362" s="107">
        <v>253.5</v>
      </c>
      <c r="F362" s="56">
        <v>6.3509999999999997E-2</v>
      </c>
      <c r="G362" s="70">
        <v>0.20709000000000088</v>
      </c>
      <c r="H362" t="s">
        <v>448</v>
      </c>
      <c r="I362">
        <v>1.0037194024146623E-2</v>
      </c>
      <c r="J362">
        <v>0.1326565635611042</v>
      </c>
      <c r="K362">
        <v>7.1375537723771644E-3</v>
      </c>
      <c r="L362">
        <v>2.6101753554248646E-3</v>
      </c>
      <c r="M362">
        <v>1.8812221626544332</v>
      </c>
      <c r="N362">
        <v>3.6129611150508625E-3</v>
      </c>
      <c r="O362">
        <v>1.6212692171964522</v>
      </c>
      <c r="P362">
        <v>0.13399863700703454</v>
      </c>
      <c r="Q362">
        <v>8.6480174952914979E-3</v>
      </c>
      <c r="R362">
        <v>3.5248565936892476E-2</v>
      </c>
      <c r="S362">
        <v>6.2720878839662417E-5</v>
      </c>
      <c r="T362">
        <v>3.5248565936893198E-2</v>
      </c>
      <c r="U362">
        <v>0.10511894417193819</v>
      </c>
      <c r="V362">
        <v>0.20008785244261659</v>
      </c>
      <c r="W362">
        <v>0.19427211302636621</v>
      </c>
      <c r="X362">
        <v>0.15740521173274066</v>
      </c>
      <c r="Y362">
        <v>2.0423002519910055E-2</v>
      </c>
      <c r="Z362">
        <v>0.15791606743859168</v>
      </c>
    </row>
    <row r="363" spans="1:26" s="56" customFormat="1" x14ac:dyDescent="0.2">
      <c r="A363" s="160">
        <v>10368</v>
      </c>
      <c r="B363" s="160" t="s">
        <v>88</v>
      </c>
      <c r="C363" s="160" t="s">
        <v>80</v>
      </c>
      <c r="D363" s="165">
        <v>44067</v>
      </c>
      <c r="E363" s="163"/>
      <c r="F363" s="179">
        <v>1.22055</v>
      </c>
      <c r="G363" s="179">
        <v>10.325699999999999</v>
      </c>
      <c r="H363" t="s">
        <v>190</v>
      </c>
      <c r="I363">
        <v>9.9322696842061263E-3</v>
      </c>
      <c r="J363">
        <v>0.30117449226488002</v>
      </c>
      <c r="K363">
        <v>7.1415533189169511E-3</v>
      </c>
      <c r="L363">
        <v>4.2030549594827696E-3</v>
      </c>
      <c r="M363">
        <v>3.0132285685415416</v>
      </c>
      <c r="N363">
        <v>6.2366263476804091E-3</v>
      </c>
      <c r="O363">
        <v>2.2963771088446836</v>
      </c>
      <c r="P363">
        <v>0.31873173105623548</v>
      </c>
      <c r="Q363">
        <v>7.5632439963910112E-3</v>
      </c>
      <c r="R363">
        <v>9.1231190164162673E-2</v>
      </c>
      <c r="S363">
        <v>5.4853417050870019E-5</v>
      </c>
      <c r="T363">
        <v>9.1231190164163117E-2</v>
      </c>
      <c r="U363">
        <v>1.4578732543809867</v>
      </c>
      <c r="V363">
        <v>0.18284126744233797</v>
      </c>
      <c r="W363">
        <v>0.17314433638394922</v>
      </c>
      <c r="X363">
        <v>0.22350249117746684</v>
      </c>
      <c r="Y363">
        <v>0.25249918018803846</v>
      </c>
      <c r="Z363">
        <v>0.24954574106821992</v>
      </c>
    </row>
    <row r="364" spans="1:26" s="56" customFormat="1" x14ac:dyDescent="0.2">
      <c r="A364" s="56">
        <v>10700</v>
      </c>
      <c r="B364" s="56" t="s">
        <v>438</v>
      </c>
      <c r="C364" s="56" t="s">
        <v>322</v>
      </c>
      <c r="D364" s="134">
        <v>44067</v>
      </c>
      <c r="E364" s="107">
        <v>266.5</v>
      </c>
      <c r="F364" s="56">
        <v>5.416E-2</v>
      </c>
      <c r="G364" s="70">
        <v>0.20724000000000053</v>
      </c>
      <c r="H364" t="s">
        <v>449</v>
      </c>
      <c r="I364">
        <v>1.0023692768435778E-2</v>
      </c>
      <c r="J364">
        <v>0.1525174283595051</v>
      </c>
      <c r="K364">
        <v>7.1248261511859959E-3</v>
      </c>
      <c r="L364">
        <v>5.8967459134234325E-3</v>
      </c>
      <c r="M364">
        <v>1.6837783129438606</v>
      </c>
      <c r="N364">
        <v>4.2361382110428477E-3</v>
      </c>
      <c r="O364">
        <v>1.4539993067946899</v>
      </c>
      <c r="P364">
        <v>0.17748071878377755</v>
      </c>
      <c r="Q364">
        <v>8.6509055368435648E-3</v>
      </c>
      <c r="R364">
        <v>5.0483170167108793E-2</v>
      </c>
      <c r="S364">
        <v>6.2741824739039948E-5</v>
      </c>
      <c r="T364">
        <v>5.048317016710837E-2</v>
      </c>
      <c r="U364">
        <v>9.4601102529664638E-2</v>
      </c>
      <c r="V364">
        <v>0.26751367702408158</v>
      </c>
      <c r="W364">
        <v>0.20655367449620496</v>
      </c>
      <c r="X364">
        <v>0.17178433976803387</v>
      </c>
      <c r="Y364">
        <v>1.9556047779293574E-2</v>
      </c>
      <c r="Z364">
        <v>0.27720419830476234</v>
      </c>
    </row>
    <row r="365" spans="1:26" s="56" customFormat="1" x14ac:dyDescent="0.2">
      <c r="A365" s="160">
        <v>10368</v>
      </c>
      <c r="B365" s="160" t="s">
        <v>88</v>
      </c>
      <c r="C365" s="160" t="s">
        <v>80</v>
      </c>
      <c r="D365" s="165">
        <v>44067</v>
      </c>
      <c r="E365" s="163"/>
      <c r="F365" s="179">
        <v>1.22055</v>
      </c>
      <c r="G365" s="179">
        <v>10.325699999999999</v>
      </c>
      <c r="H365" t="s">
        <v>192</v>
      </c>
      <c r="I365">
        <v>9.8967314125618065E-3</v>
      </c>
      <c r="J365">
        <v>0.55116993323373875</v>
      </c>
      <c r="K365">
        <v>7.1374496726815482E-3</v>
      </c>
      <c r="L365">
        <v>3.2703107341071382E-3</v>
      </c>
      <c r="M365">
        <v>3.0130739676254215</v>
      </c>
      <c r="N365">
        <v>7.1315743702014579E-3</v>
      </c>
      <c r="O365">
        <v>2.3068393826035183</v>
      </c>
      <c r="P365">
        <v>0.5728939531488646</v>
      </c>
      <c r="Q365">
        <v>7.5751291076723614E-3</v>
      </c>
      <c r="R365">
        <v>6.535482943765257E-2</v>
      </c>
      <c r="S365">
        <v>5.4939615376102313E-5</v>
      </c>
      <c r="T365">
        <v>6.5354829437651377E-2</v>
      </c>
      <c r="U365">
        <v>1.4563239227843794</v>
      </c>
      <c r="V365">
        <v>0.15913830173338997</v>
      </c>
      <c r="W365">
        <v>0.17373298306505261</v>
      </c>
      <c r="X365">
        <v>0.23894421290397327</v>
      </c>
      <c r="Y365">
        <v>0.25344955178062573</v>
      </c>
      <c r="Z365">
        <v>0.21804369994858785</v>
      </c>
    </row>
    <row r="366" spans="1:26" s="56" customFormat="1" x14ac:dyDescent="0.2">
      <c r="A366" s="56">
        <v>10701</v>
      </c>
      <c r="B366" s="56" t="s">
        <v>439</v>
      </c>
      <c r="C366" s="56" t="s">
        <v>322</v>
      </c>
      <c r="D366" s="134">
        <v>44067</v>
      </c>
      <c r="E366" s="107">
        <v>290</v>
      </c>
      <c r="F366" s="56">
        <v>7.8140000000000001E-2</v>
      </c>
      <c r="G366" s="70">
        <v>0.20263000000000098</v>
      </c>
      <c r="H366" t="s">
        <v>450</v>
      </c>
      <c r="I366">
        <v>1.0023305454799417E-2</v>
      </c>
      <c r="J366">
        <v>0.11519108618078297</v>
      </c>
      <c r="K366">
        <v>7.13026694592102E-3</v>
      </c>
      <c r="L366">
        <v>1.9620666434436848E-3</v>
      </c>
      <c r="M366">
        <v>2.6106522922093025</v>
      </c>
      <c r="N366">
        <v>2.9871462519009211E-3</v>
      </c>
      <c r="O366">
        <v>2.2525366915374505</v>
      </c>
      <c r="P366">
        <v>0.12303326736220774</v>
      </c>
      <c r="Q366">
        <v>8.6497494270775244E-3</v>
      </c>
      <c r="R366">
        <v>3.1102282570199515E-2</v>
      </c>
      <c r="S366">
        <v>6.2733439901636355E-5</v>
      </c>
      <c r="T366">
        <v>3.1102282570200795E-2</v>
      </c>
      <c r="U366">
        <v>0.15674461150988281</v>
      </c>
      <c r="V366">
        <v>0.17110965179710852</v>
      </c>
      <c r="W366">
        <v>0.12873729854249757</v>
      </c>
      <c r="X366">
        <v>0.10334471986907026</v>
      </c>
      <c r="Y366">
        <v>2.0185682322032134E-2</v>
      </c>
      <c r="Z366">
        <v>0.16726565460895337</v>
      </c>
    </row>
    <row r="367" spans="1:26" s="56" customFormat="1" x14ac:dyDescent="0.2">
      <c r="A367" s="160">
        <v>10368</v>
      </c>
      <c r="B367" s="160" t="s">
        <v>88</v>
      </c>
      <c r="C367" s="160" t="s">
        <v>80</v>
      </c>
      <c r="D367" s="165">
        <v>44067</v>
      </c>
      <c r="E367" s="163"/>
      <c r="F367" s="179">
        <v>1.22055</v>
      </c>
      <c r="G367" s="179">
        <v>10.325699999999999</v>
      </c>
      <c r="H367" t="s">
        <v>192</v>
      </c>
      <c r="I367">
        <v>9.8967314125618065E-3</v>
      </c>
      <c r="J367">
        <v>0.55116993323373875</v>
      </c>
      <c r="K367">
        <v>7.1374496726815482E-3</v>
      </c>
      <c r="L367">
        <v>3.2703107341071382E-3</v>
      </c>
      <c r="M367">
        <v>3.0130739676254215</v>
      </c>
      <c r="N367">
        <v>7.1315743702014579E-3</v>
      </c>
      <c r="O367">
        <v>2.3068393826035183</v>
      </c>
      <c r="P367">
        <v>0.5728939531488646</v>
      </c>
      <c r="Q367">
        <v>7.5751291076723614E-3</v>
      </c>
      <c r="R367">
        <v>6.535482943765257E-2</v>
      </c>
      <c r="S367">
        <v>5.4939615376102313E-5</v>
      </c>
      <c r="T367">
        <v>6.5354829437651377E-2</v>
      </c>
      <c r="U367">
        <v>1.4563239227843794</v>
      </c>
      <c r="V367">
        <v>0.15913830173338997</v>
      </c>
      <c r="W367">
        <v>0.17373298306505261</v>
      </c>
      <c r="X367">
        <v>0.23894421290397327</v>
      </c>
      <c r="Y367">
        <v>0.25344955178062573</v>
      </c>
      <c r="Z367">
        <v>0.21804369994858785</v>
      </c>
    </row>
    <row r="368" spans="1:26" s="56" customFormat="1" x14ac:dyDescent="0.2">
      <c r="D368" s="134"/>
      <c r="E368" s="107"/>
      <c r="G368" s="70"/>
      <c r="H368" s="70"/>
      <c r="I368" s="70"/>
      <c r="J368" s="72"/>
      <c r="K368" s="70"/>
      <c r="L368" s="106"/>
      <c r="M368" s="106"/>
      <c r="N368" s="106"/>
      <c r="O368" s="70"/>
      <c r="P368" s="72"/>
      <c r="Q368" s="71"/>
      <c r="R368" s="130"/>
      <c r="S368" s="168"/>
      <c r="U368" s="70"/>
      <c r="V368" s="72"/>
      <c r="W368" s="70"/>
      <c r="X368" s="72"/>
      <c r="Y368" s="71"/>
      <c r="Z368" s="72"/>
    </row>
    <row r="369" spans="1:26" s="56" customFormat="1" x14ac:dyDescent="0.2">
      <c r="A369" s="160">
        <v>10368</v>
      </c>
      <c r="B369" s="160" t="s">
        <v>88</v>
      </c>
      <c r="C369" s="160" t="s">
        <v>80</v>
      </c>
      <c r="D369" s="165">
        <v>44074</v>
      </c>
      <c r="E369" s="163"/>
      <c r="F369" s="179">
        <v>1.22055</v>
      </c>
      <c r="G369" s="179">
        <v>10.325699999999999</v>
      </c>
      <c r="H369" t="s">
        <v>182</v>
      </c>
      <c r="I369">
        <v>9.9107916435827292E-3</v>
      </c>
      <c r="J369">
        <v>0.47185499319049118</v>
      </c>
      <c r="K369">
        <v>7.1601803261588043E-3</v>
      </c>
      <c r="L369">
        <v>5.3236828997218176E-3</v>
      </c>
      <c r="M369">
        <v>3.0134750859939792</v>
      </c>
      <c r="N369">
        <v>8.834097477356145E-3</v>
      </c>
      <c r="O369">
        <v>2.3005112115213269</v>
      </c>
      <c r="P369">
        <v>0.49119707631115156</v>
      </c>
      <c r="Q369">
        <v>7.5621070127197144E-3</v>
      </c>
      <c r="R369">
        <v>9.834907732233289E-2</v>
      </c>
      <c r="S369">
        <v>5.4845170927972067E-5</v>
      </c>
      <c r="T369">
        <v>9.8349077322333348E-2</v>
      </c>
      <c r="U369">
        <v>1.456336759993673</v>
      </c>
      <c r="V369">
        <v>0.26921401091100411</v>
      </c>
      <c r="W369">
        <v>0.17005059070639569</v>
      </c>
      <c r="X369">
        <v>0.4370548374912217</v>
      </c>
      <c r="Y369">
        <v>0.24801519579521383</v>
      </c>
      <c r="Z369">
        <v>0.27378274511396528</v>
      </c>
    </row>
    <row r="370" spans="1:26" s="56" customFormat="1" x14ac:dyDescent="0.2">
      <c r="A370" s="56">
        <v>10718</v>
      </c>
      <c r="B370" s="56" t="s">
        <v>451</v>
      </c>
      <c r="C370" s="56" t="s">
        <v>322</v>
      </c>
      <c r="D370" s="134">
        <v>44074</v>
      </c>
      <c r="E370" s="107">
        <v>301</v>
      </c>
      <c r="F370" s="56">
        <v>7.5630000000000003E-2</v>
      </c>
      <c r="G370" s="70">
        <v>0.20504000000000033</v>
      </c>
      <c r="H370" t="s">
        <v>456</v>
      </c>
      <c r="I370">
        <v>1.0029871069611975E-2</v>
      </c>
      <c r="J370">
        <v>0.10876035638801507</v>
      </c>
      <c r="K370">
        <v>7.1553696012154654E-3</v>
      </c>
      <c r="L370">
        <v>4.5124925653084345E-3</v>
      </c>
      <c r="M370">
        <v>2.7709307701763701</v>
      </c>
      <c r="N370">
        <v>2.5444611063404972E-3</v>
      </c>
      <c r="O370">
        <v>2.387278343878747</v>
      </c>
      <c r="P370">
        <v>0.11785882576565612</v>
      </c>
      <c r="Q370">
        <v>8.6396766578111447E-3</v>
      </c>
      <c r="R370">
        <v>3.6966129190572128E-2</v>
      </c>
      <c r="S370">
        <v>6.2660385824088498E-5</v>
      </c>
      <c r="T370">
        <v>3.6966129190572426E-2</v>
      </c>
      <c r="U370">
        <v>0.16851006262212953</v>
      </c>
      <c r="V370">
        <v>0.20535453163460543</v>
      </c>
      <c r="W370">
        <v>0.18739190082818191</v>
      </c>
      <c r="X370">
        <v>0.16430222559848953</v>
      </c>
      <c r="Y370">
        <v>3.1548145588405893E-2</v>
      </c>
      <c r="Z370">
        <v>0.23076545522505848</v>
      </c>
    </row>
    <row r="371" spans="1:26" s="56" customFormat="1" x14ac:dyDescent="0.2">
      <c r="A371" s="160">
        <v>10368</v>
      </c>
      <c r="B371" s="160" t="s">
        <v>88</v>
      </c>
      <c r="C371" s="160" t="s">
        <v>80</v>
      </c>
      <c r="D371" s="165">
        <v>44074</v>
      </c>
      <c r="E371" s="163"/>
      <c r="F371" s="179">
        <v>1.22055</v>
      </c>
      <c r="G371" s="179">
        <v>10.325699999999999</v>
      </c>
      <c r="H371" t="s">
        <v>184</v>
      </c>
      <c r="I371">
        <v>9.8538856970490415E-3</v>
      </c>
      <c r="J371">
        <v>0.47879568297330988</v>
      </c>
      <c r="K371">
        <v>7.1591318224969672E-3</v>
      </c>
      <c r="L371">
        <v>6.3663436138395235E-3</v>
      </c>
      <c r="M371">
        <v>3.0134346562264218</v>
      </c>
      <c r="N371">
        <v>9.3472360500924841E-3</v>
      </c>
      <c r="O371">
        <v>2.3148757915930869</v>
      </c>
      <c r="P371">
        <v>0.47036663257272104</v>
      </c>
      <c r="Q371">
        <v>7.5617705688432657E-3</v>
      </c>
      <c r="R371">
        <v>9.6899181337624665E-2</v>
      </c>
      <c r="S371">
        <v>5.4842730824720349E-5</v>
      </c>
      <c r="T371">
        <v>9.6899181337624568E-2</v>
      </c>
      <c r="U371">
        <v>1.4593228249710972</v>
      </c>
      <c r="V371">
        <v>0.20141326941787871</v>
      </c>
      <c r="W371">
        <v>0.17010604027310336</v>
      </c>
      <c r="X371">
        <v>0.28193749541751284</v>
      </c>
      <c r="Y371">
        <v>0.24777876575846081</v>
      </c>
      <c r="Z371">
        <v>0.22258234395582413</v>
      </c>
    </row>
    <row r="372" spans="1:26" s="56" customFormat="1" x14ac:dyDescent="0.2">
      <c r="A372" s="56">
        <v>10719</v>
      </c>
      <c r="B372" s="56" t="s">
        <v>452</v>
      </c>
      <c r="C372" s="56" t="s">
        <v>322</v>
      </c>
      <c r="D372" s="134">
        <v>44074</v>
      </c>
      <c r="E372" s="107">
        <v>313.5</v>
      </c>
      <c r="F372" s="56">
        <v>7.5539999999999996E-2</v>
      </c>
      <c r="G372" s="70">
        <v>0.20509999999999984</v>
      </c>
      <c r="H372" t="s">
        <v>457</v>
      </c>
      <c r="I372">
        <v>1.0040958566920808E-2</v>
      </c>
      <c r="J372">
        <v>0.12466211913049342</v>
      </c>
      <c r="K372">
        <v>7.1523852139232643E-3</v>
      </c>
      <c r="L372">
        <v>4.1601047826452953E-3</v>
      </c>
      <c r="M372">
        <v>2.7589509539782666</v>
      </c>
      <c r="N372">
        <v>3.3979619458657812E-3</v>
      </c>
      <c r="O372">
        <v>2.3729371973970794</v>
      </c>
      <c r="P372">
        <v>0.12391990385887731</v>
      </c>
      <c r="Q372">
        <v>8.6371640587542854E-3</v>
      </c>
      <c r="R372">
        <v>3.6926447758690958E-2</v>
      </c>
      <c r="S372">
        <v>6.2642162870549866E-5</v>
      </c>
      <c r="T372">
        <v>3.6926447758691368E-2</v>
      </c>
      <c r="U372">
        <v>0.17002799932420451</v>
      </c>
      <c r="V372">
        <v>0.21797824884329456</v>
      </c>
      <c r="W372">
        <v>0.16813191750184797</v>
      </c>
      <c r="X372">
        <v>0.16895689735596708</v>
      </c>
      <c r="Y372">
        <v>2.8543793497295151E-2</v>
      </c>
      <c r="Z372">
        <v>0.17641740685269081</v>
      </c>
    </row>
    <row r="373" spans="1:26" s="56" customFormat="1" x14ac:dyDescent="0.2">
      <c r="A373" s="160">
        <v>10368</v>
      </c>
      <c r="B373" s="160" t="s">
        <v>88</v>
      </c>
      <c r="C373" s="160" t="s">
        <v>80</v>
      </c>
      <c r="D373" s="165">
        <v>44074</v>
      </c>
      <c r="E373" s="163"/>
      <c r="F373" s="179">
        <v>1.22055</v>
      </c>
      <c r="G373" s="179">
        <v>10.325699999999999</v>
      </c>
      <c r="H373" t="s">
        <v>186</v>
      </c>
      <c r="I373">
        <v>9.9584205588771207E-3</v>
      </c>
      <c r="J373">
        <v>0.53751681449204403</v>
      </c>
      <c r="K373">
        <v>7.1572947866409995E-3</v>
      </c>
      <c r="L373">
        <v>6.4181756595279157E-3</v>
      </c>
      <c r="M373">
        <v>3.0131222593512872</v>
      </c>
      <c r="N373">
        <v>1.0087427990087805E-2</v>
      </c>
      <c r="O373">
        <v>2.2913181632655735</v>
      </c>
      <c r="P373">
        <v>0.53817450075058881</v>
      </c>
      <c r="Q373">
        <v>7.5694184024845384E-3</v>
      </c>
      <c r="R373">
        <v>9.8503485362172488E-2</v>
      </c>
      <c r="S373">
        <v>5.4898197739242822E-5</v>
      </c>
      <c r="T373">
        <v>9.8503485362171933E-2</v>
      </c>
      <c r="U373">
        <v>1.4614846964053168</v>
      </c>
      <c r="V373">
        <v>0.18216905245287954</v>
      </c>
      <c r="W373">
        <v>0.17071625831596271</v>
      </c>
      <c r="X373">
        <v>0.36967037606336123</v>
      </c>
      <c r="Y373">
        <v>0.24934768880144922</v>
      </c>
      <c r="Z373">
        <v>0.27522730171522286</v>
      </c>
    </row>
    <row r="374" spans="1:26" x14ac:dyDescent="0.2">
      <c r="A374" s="1">
        <v>10720</v>
      </c>
      <c r="B374" s="1" t="s">
        <v>453</v>
      </c>
      <c r="C374" s="1" t="s">
        <v>322</v>
      </c>
      <c r="D374" s="134">
        <v>44074</v>
      </c>
      <c r="E374" s="77">
        <v>326</v>
      </c>
      <c r="F374" s="1">
        <v>5.57E-2</v>
      </c>
      <c r="G374" s="5">
        <v>0.20556999999999981</v>
      </c>
      <c r="H374" t="s">
        <v>458</v>
      </c>
      <c r="I374">
        <v>1.0037600432738939E-2</v>
      </c>
      <c r="J374">
        <v>0.14919104737538758</v>
      </c>
      <c r="K374">
        <v>7.1505771177486181E-3</v>
      </c>
      <c r="L374">
        <v>4.1367793251046916E-3</v>
      </c>
      <c r="M374">
        <v>1.8137974046555116</v>
      </c>
      <c r="N374">
        <v>3.3452123160365673E-3</v>
      </c>
      <c r="O374">
        <v>1.5637302313689365</v>
      </c>
      <c r="P374">
        <v>0.15434623905967554</v>
      </c>
      <c r="Q374">
        <v>8.652061261795645E-3</v>
      </c>
      <c r="R374">
        <v>4.8237688720432388E-2</v>
      </c>
      <c r="S374">
        <v>6.2750206785529855E-5</v>
      </c>
      <c r="T374">
        <v>4.8237688720432707E-2</v>
      </c>
      <c r="U374">
        <v>0.11601486579844919</v>
      </c>
      <c r="V374">
        <v>0.23013565340593811</v>
      </c>
      <c r="W374">
        <v>0.11601944612599906</v>
      </c>
      <c r="X374">
        <v>0.13768893407578423</v>
      </c>
      <c r="Y374">
        <v>1.3458517086488835E-2</v>
      </c>
      <c r="Z374">
        <v>0.21166370272030854</v>
      </c>
    </row>
    <row r="375" spans="1:26" x14ac:dyDescent="0.2">
      <c r="A375" s="160">
        <v>10368</v>
      </c>
      <c r="B375" s="160" t="s">
        <v>88</v>
      </c>
      <c r="C375" s="160" t="s">
        <v>80</v>
      </c>
      <c r="D375" s="165">
        <v>44074</v>
      </c>
      <c r="E375" s="163"/>
      <c r="F375" s="179">
        <v>1.22055</v>
      </c>
      <c r="G375" s="179">
        <v>10.325699999999999</v>
      </c>
      <c r="H375" t="s">
        <v>188</v>
      </c>
      <c r="I375">
        <v>9.9008332762083838E-3</v>
      </c>
      <c r="J375">
        <v>0.39449277168831509</v>
      </c>
      <c r="K375">
        <v>7.1549168580945493E-3</v>
      </c>
      <c r="L375">
        <v>4.7393767701007401E-3</v>
      </c>
      <c r="M375">
        <v>3.0130201137137211</v>
      </c>
      <c r="N375">
        <v>1.0571436326950229E-2</v>
      </c>
      <c r="O375">
        <v>2.3040535241893818</v>
      </c>
      <c r="P375">
        <v>0.45245334642091195</v>
      </c>
      <c r="Q375">
        <v>7.5737628554063763E-3</v>
      </c>
      <c r="R375">
        <v>8.9430126491334111E-2</v>
      </c>
      <c r="S375">
        <v>5.4929706452711938E-5</v>
      </c>
      <c r="T375">
        <v>8.9430126491333861E-2</v>
      </c>
      <c r="U375">
        <v>1.4609471102816507</v>
      </c>
      <c r="V375">
        <v>0.19744806523774944</v>
      </c>
      <c r="W375">
        <v>0.17056086550105193</v>
      </c>
      <c r="X375">
        <v>0.27725737973998532</v>
      </c>
      <c r="Y375">
        <v>0.24870819630270313</v>
      </c>
      <c r="Z375">
        <v>0.31318093290876853</v>
      </c>
    </row>
    <row r="376" spans="1:26" x14ac:dyDescent="0.2">
      <c r="A376" s="1">
        <v>10721</v>
      </c>
      <c r="B376" s="1" t="s">
        <v>454</v>
      </c>
      <c r="C376" s="1" t="s">
        <v>322</v>
      </c>
      <c r="D376" s="134">
        <v>44074</v>
      </c>
      <c r="E376" s="77">
        <v>345</v>
      </c>
      <c r="F376" s="1">
        <v>6.13E-2</v>
      </c>
      <c r="G376" s="5">
        <v>0.20185000000000031</v>
      </c>
      <c r="H376" t="s">
        <v>459</v>
      </c>
      <c r="I376">
        <v>1.0050823861532757E-2</v>
      </c>
      <c r="J376">
        <v>0.15272120626816738</v>
      </c>
      <c r="K376">
        <v>7.1444288612032359E-3</v>
      </c>
      <c r="L376">
        <v>4.4356384556270573E-3</v>
      </c>
      <c r="M376">
        <v>2.249880784335557</v>
      </c>
      <c r="N376">
        <v>3.9854756608947101E-3</v>
      </c>
      <c r="O376">
        <v>1.9333490746206108</v>
      </c>
      <c r="P376">
        <v>0.1593301508219484</v>
      </c>
      <c r="Q376">
        <v>8.6370713967811579E-3</v>
      </c>
      <c r="R376">
        <v>4.6438906776974494E-2</v>
      </c>
      <c r="S376">
        <v>6.2641490827461071E-5</v>
      </c>
      <c r="T376">
        <v>4.643890677697414E-2</v>
      </c>
      <c r="U376">
        <v>0.14208361818237064</v>
      </c>
      <c r="V376">
        <v>0.22792072718878564</v>
      </c>
      <c r="W376">
        <v>9.8947040538345937E-2</v>
      </c>
      <c r="X376">
        <v>0.16441115679798129</v>
      </c>
      <c r="Y376">
        <v>1.406633569283253E-2</v>
      </c>
      <c r="Z376">
        <v>0.22349705446931745</v>
      </c>
    </row>
    <row r="377" spans="1:26" x14ac:dyDescent="0.2">
      <c r="A377" s="160">
        <v>10368</v>
      </c>
      <c r="B377" s="160" t="s">
        <v>88</v>
      </c>
      <c r="C377" s="160" t="s">
        <v>80</v>
      </c>
      <c r="D377" s="165">
        <v>44074</v>
      </c>
      <c r="E377" s="163"/>
      <c r="F377" s="179">
        <v>1.22055</v>
      </c>
      <c r="G377" s="179">
        <v>10.325699999999999</v>
      </c>
      <c r="H377" t="s">
        <v>190</v>
      </c>
      <c r="I377">
        <v>9.9477250367495957E-3</v>
      </c>
      <c r="J377">
        <v>0.50076163277512153</v>
      </c>
      <c r="K377">
        <v>7.1487725566001846E-3</v>
      </c>
      <c r="L377">
        <v>4.6870887668268649E-3</v>
      </c>
      <c r="M377">
        <v>3.0129355113308098</v>
      </c>
      <c r="N377">
        <v>7.0370304914914384E-3</v>
      </c>
      <c r="O377">
        <v>2.2903154420794132</v>
      </c>
      <c r="P377">
        <v>0.48540931072125709</v>
      </c>
      <c r="Q377">
        <v>7.5674512226248858E-3</v>
      </c>
      <c r="R377">
        <v>6.7429711846957854E-2</v>
      </c>
      <c r="S377">
        <v>5.488393050982285E-5</v>
      </c>
      <c r="T377">
        <v>6.7429711846958285E-2</v>
      </c>
      <c r="U377">
        <v>1.4589892002871276</v>
      </c>
      <c r="V377">
        <v>0.15812896186585026</v>
      </c>
      <c r="W377">
        <v>0.17160961766795199</v>
      </c>
      <c r="X377">
        <v>0.27263770572735818</v>
      </c>
      <c r="Y377">
        <v>0.25052249813958294</v>
      </c>
      <c r="Z377">
        <v>0.272449595841328</v>
      </c>
    </row>
    <row r="378" spans="1:26" x14ac:dyDescent="0.2">
      <c r="A378" s="1">
        <v>10722</v>
      </c>
      <c r="B378" s="1" t="s">
        <v>455</v>
      </c>
      <c r="C378" s="1" t="s">
        <v>322</v>
      </c>
      <c r="D378" s="134">
        <v>44074</v>
      </c>
      <c r="E378" s="77">
        <v>426</v>
      </c>
      <c r="F378" s="1">
        <v>8.1189999999999998E-2</v>
      </c>
      <c r="G378" s="5">
        <v>0.20507999999999882</v>
      </c>
      <c r="H378" t="s">
        <v>460</v>
      </c>
      <c r="I378">
        <v>1.0004908137164712E-2</v>
      </c>
      <c r="J378">
        <v>0.2216714355375651</v>
      </c>
      <c r="K378">
        <v>7.127546764241586E-3</v>
      </c>
      <c r="L378">
        <v>8.9280862976492976E-3</v>
      </c>
      <c r="M378">
        <v>2.9960908288626764</v>
      </c>
      <c r="N378">
        <v>5.5944635859509675E-3</v>
      </c>
      <c r="O378">
        <v>2.581465206666024</v>
      </c>
      <c r="P378">
        <v>0.20576579315918384</v>
      </c>
      <c r="Q378">
        <v>8.6211376078996361E-3</v>
      </c>
      <c r="R378">
        <v>4.5757422670911166E-2</v>
      </c>
      <c r="S378">
        <v>6.2525928937994657E-5</v>
      </c>
      <c r="T378">
        <v>4.575742267091127E-2</v>
      </c>
      <c r="U378">
        <v>0.23308483441727734</v>
      </c>
      <c r="V378">
        <v>0.36684766234250044</v>
      </c>
      <c r="W378">
        <v>0.14685426018350892</v>
      </c>
      <c r="X378">
        <v>0.36395647530383324</v>
      </c>
      <c r="Y378">
        <v>3.4187458823817386E-2</v>
      </c>
      <c r="Z378">
        <v>0.46676668248078884</v>
      </c>
    </row>
    <row r="379" spans="1:26" x14ac:dyDescent="0.2">
      <c r="A379" s="160">
        <v>10368</v>
      </c>
      <c r="B379" s="160" t="s">
        <v>88</v>
      </c>
      <c r="C379" s="160" t="s">
        <v>80</v>
      </c>
      <c r="D379" s="165">
        <v>44074</v>
      </c>
      <c r="E379" s="163"/>
      <c r="F379" s="179">
        <v>1.22055</v>
      </c>
      <c r="G379" s="179">
        <v>10.325699999999999</v>
      </c>
      <c r="H379" t="s">
        <v>190</v>
      </c>
      <c r="I379">
        <v>9.9477250367495957E-3</v>
      </c>
      <c r="J379">
        <v>0.50076163277512153</v>
      </c>
      <c r="K379">
        <v>7.1487725566001846E-3</v>
      </c>
      <c r="L379">
        <v>4.6870887668268649E-3</v>
      </c>
      <c r="M379">
        <v>3.0129355113308098</v>
      </c>
      <c r="N379">
        <v>7.0370304914914384E-3</v>
      </c>
      <c r="O379">
        <v>2.2903154420794132</v>
      </c>
      <c r="P379">
        <v>0.48540931072125709</v>
      </c>
      <c r="Q379">
        <v>7.5674512226248858E-3</v>
      </c>
      <c r="R379">
        <v>6.7429711846957854E-2</v>
      </c>
      <c r="S379">
        <v>5.488393050982285E-5</v>
      </c>
      <c r="T379">
        <v>6.7429711846958285E-2</v>
      </c>
      <c r="U379">
        <v>1.4589892002871276</v>
      </c>
      <c r="V379">
        <v>0.15812896186585026</v>
      </c>
      <c r="W379">
        <v>0.17160961766795199</v>
      </c>
      <c r="X379">
        <v>0.27263770572735818</v>
      </c>
      <c r="Y379">
        <v>0.25052249813958294</v>
      </c>
      <c r="Z379">
        <v>0.272449595841328</v>
      </c>
    </row>
    <row r="381" spans="1:26" x14ac:dyDescent="0.2">
      <c r="A381" s="160">
        <v>10368</v>
      </c>
      <c r="B381" s="160" t="s">
        <v>88</v>
      </c>
      <c r="C381" s="160" t="s">
        <v>80</v>
      </c>
      <c r="D381" s="165">
        <v>44075</v>
      </c>
      <c r="E381" s="163"/>
      <c r="F381" s="179">
        <v>1.22055</v>
      </c>
      <c r="G381" s="179">
        <v>10.325699999999999</v>
      </c>
      <c r="H381" t="s">
        <v>182</v>
      </c>
      <c r="I381">
        <v>9.940964144711897E-3</v>
      </c>
      <c r="J381">
        <v>0.52380622507148311</v>
      </c>
      <c r="K381">
        <v>7.1471939507640834E-3</v>
      </c>
      <c r="L381">
        <v>5.888954827606146E-3</v>
      </c>
      <c r="M381">
        <v>3.0135592389989845</v>
      </c>
      <c r="N381">
        <v>6.7160802562144023E-3</v>
      </c>
      <c r="O381">
        <v>2.2904226486538932</v>
      </c>
      <c r="P381">
        <v>0.49447110014250756</v>
      </c>
      <c r="Q381">
        <v>7.5524701965950418E-3</v>
      </c>
      <c r="R381">
        <v>0.10601386146203803</v>
      </c>
      <c r="S381">
        <v>5.4775278657647131E-5</v>
      </c>
      <c r="T381">
        <v>0.10601386146203938</v>
      </c>
      <c r="U381">
        <v>1.4595551370138391</v>
      </c>
      <c r="V381">
        <v>0.24064949866756</v>
      </c>
      <c r="W381">
        <v>0.17073360200701315</v>
      </c>
      <c r="X381">
        <v>0.32999428777842427</v>
      </c>
      <c r="Y381">
        <v>0.24924324063832329</v>
      </c>
      <c r="Z381">
        <v>0.2382880258118259</v>
      </c>
    </row>
    <row r="382" spans="1:26" x14ac:dyDescent="0.2">
      <c r="A382" s="1">
        <v>10723</v>
      </c>
      <c r="B382" s="1" t="s">
        <v>461</v>
      </c>
      <c r="C382" s="1" t="s">
        <v>322</v>
      </c>
      <c r="D382" s="182">
        <v>44075</v>
      </c>
      <c r="E382" s="77">
        <v>619</v>
      </c>
      <c r="F382" s="1">
        <v>6.429E-2</v>
      </c>
      <c r="G382" s="5">
        <v>0.20576999999999934</v>
      </c>
      <c r="H382" t="s">
        <v>468</v>
      </c>
      <c r="I382">
        <v>1.0041530145977131E-2</v>
      </c>
      <c r="J382">
        <v>8.9154194766914927E-2</v>
      </c>
      <c r="K382">
        <v>7.1424242829963925E-3</v>
      </c>
      <c r="L382">
        <v>4.0975172038484739E-3</v>
      </c>
      <c r="M382">
        <v>2.3172557589265894</v>
      </c>
      <c r="N382">
        <v>2.7994350816554726E-3</v>
      </c>
      <c r="O382">
        <v>1.9741211836327615</v>
      </c>
      <c r="P382">
        <v>9.2459279650665749E-2</v>
      </c>
      <c r="Q382">
        <v>8.5552334624412144E-3</v>
      </c>
      <c r="R382">
        <v>2.9922192771104066E-2</v>
      </c>
      <c r="S382">
        <v>6.2047950496741492E-5</v>
      </c>
      <c r="T382">
        <v>2.9922192771104038E-2</v>
      </c>
      <c r="U382">
        <v>0.25429616823366213</v>
      </c>
      <c r="V382">
        <v>0.15137494185068484</v>
      </c>
      <c r="W382">
        <v>7.0235196953426338E-2</v>
      </c>
      <c r="X382">
        <v>0.13477948671775547</v>
      </c>
      <c r="Y382">
        <v>1.7864720106526174E-2</v>
      </c>
      <c r="Z382">
        <v>9.7175681086047253E-2</v>
      </c>
    </row>
    <row r="383" spans="1:26" x14ac:dyDescent="0.2">
      <c r="A383" s="160">
        <v>10368</v>
      </c>
      <c r="B383" s="160" t="s">
        <v>88</v>
      </c>
      <c r="C383" s="160" t="s">
        <v>80</v>
      </c>
      <c r="D383" s="165">
        <v>44075</v>
      </c>
      <c r="E383" s="163"/>
      <c r="F383" s="179">
        <v>1.22055</v>
      </c>
      <c r="G383" s="179">
        <v>10.325699999999999</v>
      </c>
      <c r="H383" t="s">
        <v>184</v>
      </c>
      <c r="I383">
        <v>9.8920376916608634E-3</v>
      </c>
      <c r="J383">
        <v>0.46985741794531793</v>
      </c>
      <c r="K383">
        <v>7.1441331463117548E-3</v>
      </c>
      <c r="L383">
        <v>4.2457144066825351E-3</v>
      </c>
      <c r="M383">
        <v>3.0133629473765766</v>
      </c>
      <c r="N383">
        <v>8.4598286966199015E-3</v>
      </c>
      <c r="O383">
        <v>2.3025576533212591</v>
      </c>
      <c r="P383">
        <v>0.45526066826474071</v>
      </c>
      <c r="Q383">
        <v>7.5601649096871245E-3</v>
      </c>
      <c r="R383">
        <v>7.8025261526523393E-2</v>
      </c>
      <c r="S383">
        <v>5.4831085571522738E-5</v>
      </c>
      <c r="T383">
        <v>7.8025261526524003E-2</v>
      </c>
      <c r="U383">
        <v>1.4581877426367089</v>
      </c>
      <c r="V383">
        <v>0.23202906190438888</v>
      </c>
      <c r="W383">
        <v>0.17140471193621776</v>
      </c>
      <c r="X383">
        <v>0.29560220568569251</v>
      </c>
      <c r="Y383">
        <v>0.25007714968429579</v>
      </c>
      <c r="Z383">
        <v>0.27339398901670886</v>
      </c>
    </row>
    <row r="384" spans="1:26" x14ac:dyDescent="0.2">
      <c r="A384" s="1">
        <v>10724</v>
      </c>
      <c r="B384" s="1" t="s">
        <v>462</v>
      </c>
      <c r="C384" s="1" t="s">
        <v>322</v>
      </c>
      <c r="D384" s="182">
        <v>44075</v>
      </c>
      <c r="E384" s="77">
        <v>637.5</v>
      </c>
      <c r="F384" s="1">
        <v>7.1999999999999995E-2</v>
      </c>
      <c r="G384" s="5">
        <v>0.20607000000000042</v>
      </c>
      <c r="H384" t="s">
        <v>469</v>
      </c>
      <c r="I384">
        <v>1.0047094423625906E-2</v>
      </c>
      <c r="J384">
        <v>0.14714599696300507</v>
      </c>
      <c r="K384">
        <v>7.1351324418029724E-3</v>
      </c>
      <c r="L384">
        <v>3.9937526992284839E-3</v>
      </c>
      <c r="M384">
        <v>2.4934748393826895</v>
      </c>
      <c r="N384">
        <v>2.9078962624346596E-3</v>
      </c>
      <c r="O384">
        <v>2.1224586516177935</v>
      </c>
      <c r="P384">
        <v>0.14528087345808413</v>
      </c>
      <c r="Q384">
        <v>8.5535266140320323E-3</v>
      </c>
      <c r="R384">
        <v>3.0839763915372211E-2</v>
      </c>
      <c r="S384">
        <v>6.2035571355241342E-5</v>
      </c>
      <c r="T384">
        <v>3.0839763915373228E-2</v>
      </c>
      <c r="U384">
        <v>0.27679031891206779</v>
      </c>
      <c r="V384">
        <v>0.16989174001543897</v>
      </c>
      <c r="W384">
        <v>9.0929004673931682E-2</v>
      </c>
      <c r="X384">
        <v>0.10042239098211087</v>
      </c>
      <c r="Y384">
        <v>2.5185628145716555E-2</v>
      </c>
      <c r="Z384">
        <v>0.1350737023734217</v>
      </c>
    </row>
    <row r="385" spans="1:26" x14ac:dyDescent="0.2">
      <c r="A385" s="160">
        <v>10368</v>
      </c>
      <c r="B385" s="160" t="s">
        <v>88</v>
      </c>
      <c r="C385" s="160" t="s">
        <v>80</v>
      </c>
      <c r="D385" s="165">
        <v>44075</v>
      </c>
      <c r="E385" s="163"/>
      <c r="F385" s="179">
        <v>1.22055</v>
      </c>
      <c r="G385" s="179">
        <v>10.325699999999999</v>
      </c>
      <c r="H385" t="s">
        <v>186</v>
      </c>
      <c r="I385">
        <v>9.9061660486148336E-3</v>
      </c>
      <c r="J385">
        <v>0.54222173427451936</v>
      </c>
      <c r="K385">
        <v>7.1387044256480108E-3</v>
      </c>
      <c r="L385">
        <v>4.6900204971621704E-3</v>
      </c>
      <c r="M385">
        <v>3.012891839216838</v>
      </c>
      <c r="N385">
        <v>9.0254580162367135E-3</v>
      </c>
      <c r="O385">
        <v>2.2988861914774055</v>
      </c>
      <c r="P385">
        <v>0.57477063987463917</v>
      </c>
      <c r="Q385">
        <v>7.5656308027413676E-3</v>
      </c>
      <c r="R385">
        <v>8.6639366417682842E-2</v>
      </c>
      <c r="S385">
        <v>5.4870727676339515E-5</v>
      </c>
      <c r="T385">
        <v>8.6639366417683744E-2</v>
      </c>
      <c r="U385">
        <v>1.4559739876160924</v>
      </c>
      <c r="V385">
        <v>0.21061770857071496</v>
      </c>
      <c r="W385">
        <v>0.17212390843089556</v>
      </c>
      <c r="X385">
        <v>0.27965846506496139</v>
      </c>
      <c r="Y385">
        <v>0.25080950935923646</v>
      </c>
      <c r="Z385">
        <v>0.21585413875232071</v>
      </c>
    </row>
    <row r="386" spans="1:26" x14ac:dyDescent="0.2">
      <c r="A386" s="1">
        <v>10725</v>
      </c>
      <c r="B386" s="1" t="s">
        <v>463</v>
      </c>
      <c r="C386" s="1" t="s">
        <v>322</v>
      </c>
      <c r="D386" s="182">
        <v>44075</v>
      </c>
      <c r="E386" s="77">
        <v>648</v>
      </c>
      <c r="F386" s="1">
        <v>7.1209999999999996E-2</v>
      </c>
      <c r="G386" s="5">
        <v>0.20534999999999926</v>
      </c>
      <c r="H386" t="s">
        <v>470</v>
      </c>
      <c r="I386">
        <v>1.0055072569961408E-2</v>
      </c>
      <c r="J386">
        <v>0.11501444282467635</v>
      </c>
      <c r="K386">
        <v>7.1351467000336172E-3</v>
      </c>
      <c r="L386">
        <v>2.6598125707650438E-3</v>
      </c>
      <c r="M386">
        <v>2.2107627737647704</v>
      </c>
      <c r="N386">
        <v>3.2340922049248198E-3</v>
      </c>
      <c r="O386">
        <v>1.8815094947068249</v>
      </c>
      <c r="P386">
        <v>0.12117545274487349</v>
      </c>
      <c r="Q386">
        <v>8.5554675686626801E-3</v>
      </c>
      <c r="R386">
        <v>4.0373462531909383E-2</v>
      </c>
      <c r="S386">
        <v>6.2049648382755271E-5</v>
      </c>
      <c r="T386">
        <v>4.0373462531909592E-2</v>
      </c>
      <c r="U386">
        <v>0.25035427673394545</v>
      </c>
      <c r="V386">
        <v>0.15191064459730272</v>
      </c>
      <c r="W386">
        <v>5.9961734520512781E-2</v>
      </c>
      <c r="X386">
        <v>0.11581980774400501</v>
      </c>
      <c r="Y386">
        <v>1.5010005193599006E-2</v>
      </c>
      <c r="Z386">
        <v>0.11743166600327712</v>
      </c>
    </row>
    <row r="387" spans="1:26" x14ac:dyDescent="0.2">
      <c r="A387" s="160">
        <v>10368</v>
      </c>
      <c r="B387" s="160" t="s">
        <v>88</v>
      </c>
      <c r="C387" s="160" t="s">
        <v>80</v>
      </c>
      <c r="D387" s="165">
        <v>44075</v>
      </c>
      <c r="E387" s="163"/>
      <c r="F387" s="179">
        <v>1.22055</v>
      </c>
      <c r="G387" s="179">
        <v>10.325699999999999</v>
      </c>
      <c r="H387" t="s">
        <v>188</v>
      </c>
      <c r="I387">
        <v>9.9244536535493047E-3</v>
      </c>
      <c r="J387">
        <v>0.42340034792452558</v>
      </c>
      <c r="K387">
        <v>7.1378858115802137E-3</v>
      </c>
      <c r="L387">
        <v>3.9144588363142991E-3</v>
      </c>
      <c r="M387">
        <v>3.0130997728532853</v>
      </c>
      <c r="N387">
        <v>8.9645136872387073E-3</v>
      </c>
      <c r="O387">
        <v>2.299428635837609</v>
      </c>
      <c r="P387">
        <v>0.4235442237131018</v>
      </c>
      <c r="Q387">
        <v>7.5712573647026367E-3</v>
      </c>
      <c r="R387">
        <v>9.1509347614503675E-2</v>
      </c>
      <c r="S387">
        <v>5.4911535053434735E-5</v>
      </c>
      <c r="T387">
        <v>9.1509347614503009E-2</v>
      </c>
      <c r="U387">
        <v>1.4558223510632295</v>
      </c>
      <c r="V387">
        <v>0.18064391048563641</v>
      </c>
      <c r="W387">
        <v>0.17282503927581191</v>
      </c>
      <c r="X387">
        <v>0.30601212187901422</v>
      </c>
      <c r="Y387">
        <v>0.25147830893570572</v>
      </c>
      <c r="Z387">
        <v>0.28724039920685429</v>
      </c>
    </row>
    <row r="388" spans="1:26" x14ac:dyDescent="0.2">
      <c r="A388" s="1">
        <v>10726</v>
      </c>
      <c r="B388" s="1" t="s">
        <v>464</v>
      </c>
      <c r="C388" s="1" t="s">
        <v>322</v>
      </c>
      <c r="D388" s="182">
        <v>44075</v>
      </c>
      <c r="E388" s="77">
        <v>656</v>
      </c>
      <c r="F388" s="1">
        <v>6.0679999999999998E-2</v>
      </c>
      <c r="G388" s="5">
        <v>0.20290999999999926</v>
      </c>
      <c r="H388" t="s">
        <v>471</v>
      </c>
      <c r="I388">
        <v>1.00615798735874E-2</v>
      </c>
      <c r="J388">
        <v>0.1332699133328914</v>
      </c>
      <c r="K388">
        <v>7.1316665723832875E-3</v>
      </c>
      <c r="L388">
        <v>2.3763639652927509E-3</v>
      </c>
      <c r="M388">
        <v>1.9922316844512324</v>
      </c>
      <c r="N388">
        <v>2.868592180788969E-3</v>
      </c>
      <c r="O388">
        <v>1.6958569822767577</v>
      </c>
      <c r="P388">
        <v>0.13036059296306046</v>
      </c>
      <c r="Q388">
        <v>8.5608403967393429E-3</v>
      </c>
      <c r="R388">
        <v>3.8709822581901074E-2</v>
      </c>
      <c r="S388">
        <v>6.2088615521640702E-5</v>
      </c>
      <c r="T388">
        <v>3.8709822581901421E-2</v>
      </c>
      <c r="U388">
        <v>0.22652840594990309</v>
      </c>
      <c r="V388">
        <v>0.20444417515406826</v>
      </c>
      <c r="W388">
        <v>5.6100116770134732E-2</v>
      </c>
      <c r="X388">
        <v>0.12783751628442885</v>
      </c>
      <c r="Y388">
        <v>1.2691486866443348E-2</v>
      </c>
      <c r="Z388">
        <v>0.15708237806374356</v>
      </c>
    </row>
    <row r="389" spans="1:26" x14ac:dyDescent="0.2">
      <c r="A389" s="160">
        <v>10368</v>
      </c>
      <c r="B389" s="160" t="s">
        <v>88</v>
      </c>
      <c r="C389" s="160" t="s">
        <v>80</v>
      </c>
      <c r="D389" s="165">
        <v>44075</v>
      </c>
      <c r="E389" s="163"/>
      <c r="F389" s="179">
        <v>1.22055</v>
      </c>
      <c r="G389" s="179">
        <v>10.325699999999999</v>
      </c>
      <c r="H389" t="s">
        <v>190</v>
      </c>
      <c r="I389">
        <v>9.9622864788399042E-3</v>
      </c>
      <c r="J389">
        <v>0.45127414873409366</v>
      </c>
      <c r="K389">
        <v>7.136260698928051E-3</v>
      </c>
      <c r="L389">
        <v>4.7637151423429482E-3</v>
      </c>
      <c r="M389">
        <v>3.0131054694957782</v>
      </c>
      <c r="N389">
        <v>8.0585789233922935E-3</v>
      </c>
      <c r="O389">
        <v>2.2897419085236916</v>
      </c>
      <c r="P389">
        <v>0.44767672017713145</v>
      </c>
      <c r="Q389">
        <v>7.5700891162415948E-3</v>
      </c>
      <c r="R389">
        <v>8.2441865638555933E-2</v>
      </c>
      <c r="S389">
        <v>5.4903062178556838E-5</v>
      </c>
      <c r="T389">
        <v>8.2441865638557182E-2</v>
      </c>
      <c r="U389">
        <v>1.4527720820463366</v>
      </c>
      <c r="V389">
        <v>0.16941126733088444</v>
      </c>
      <c r="W389">
        <v>0.17285063468496836</v>
      </c>
      <c r="X389">
        <v>0.26372049620323113</v>
      </c>
      <c r="Y389">
        <v>0.25159264845355545</v>
      </c>
      <c r="Z389">
        <v>0.20167102270799594</v>
      </c>
    </row>
    <row r="390" spans="1:26" x14ac:dyDescent="0.2">
      <c r="A390" s="1">
        <v>10727</v>
      </c>
      <c r="B390" s="1" t="s">
        <v>465</v>
      </c>
      <c r="C390" s="1" t="s">
        <v>322</v>
      </c>
      <c r="D390" s="182">
        <v>44075</v>
      </c>
      <c r="E390" s="77">
        <v>668</v>
      </c>
      <c r="F390" s="1">
        <v>5.6919999999999998E-2</v>
      </c>
      <c r="G390" s="5">
        <v>0.2048400000000008</v>
      </c>
      <c r="H390" t="s">
        <v>472</v>
      </c>
      <c r="I390">
        <v>1.0053089243313579E-2</v>
      </c>
      <c r="J390">
        <v>0.13401075996692999</v>
      </c>
      <c r="K390">
        <v>7.1290946897796352E-3</v>
      </c>
      <c r="L390">
        <v>2.6382371367921252E-3</v>
      </c>
      <c r="M390">
        <v>1.8955241872155855</v>
      </c>
      <c r="N390">
        <v>2.7877854867317379E-3</v>
      </c>
      <c r="O390">
        <v>1.613648330556237</v>
      </c>
      <c r="P390">
        <v>0.13270583718793696</v>
      </c>
      <c r="Q390">
        <v>8.5554835996033505E-3</v>
      </c>
      <c r="R390">
        <v>3.4168694334351407E-2</v>
      </c>
      <c r="S390">
        <v>6.2049764649250793E-5</v>
      </c>
      <c r="T390">
        <v>3.4168694334351754E-2</v>
      </c>
      <c r="U390">
        <v>0.20417881363655363</v>
      </c>
      <c r="V390">
        <v>0.18453303376209942</v>
      </c>
      <c r="W390">
        <v>9.7066576100598573E-2</v>
      </c>
      <c r="X390">
        <v>0.10843677094745263</v>
      </c>
      <c r="Y390">
        <v>1.9852995957378283E-2</v>
      </c>
      <c r="Z390">
        <v>0.1708778669033944</v>
      </c>
    </row>
    <row r="391" spans="1:26" x14ac:dyDescent="0.2">
      <c r="A391" s="160">
        <v>10368</v>
      </c>
      <c r="B391" s="160" t="s">
        <v>88</v>
      </c>
      <c r="C391" s="160" t="s">
        <v>80</v>
      </c>
      <c r="D391" s="165">
        <v>44075</v>
      </c>
      <c r="E391" s="163"/>
      <c r="F391" s="179">
        <v>1.22055</v>
      </c>
      <c r="G391" s="179">
        <v>10.325699999999999</v>
      </c>
      <c r="H391" t="s">
        <v>192</v>
      </c>
      <c r="I391">
        <v>9.9107902913068459E-3</v>
      </c>
      <c r="J391">
        <v>0.50867066868749244</v>
      </c>
      <c r="K391">
        <v>7.1348128034987518E-3</v>
      </c>
      <c r="L391">
        <v>4.0503734651592144E-3</v>
      </c>
      <c r="M391">
        <v>3.0132691146583857</v>
      </c>
      <c r="N391">
        <v>7.8034576471003097E-3</v>
      </c>
      <c r="O391">
        <v>2.3015707198912536</v>
      </c>
      <c r="P391">
        <v>0.50864966446096482</v>
      </c>
      <c r="Q391">
        <v>7.5663837133276585E-3</v>
      </c>
      <c r="R391">
        <v>9.6726076288033799E-2</v>
      </c>
      <c r="S391">
        <v>5.4876188258916446E-5</v>
      </c>
      <c r="T391">
        <v>9.6726076288034188E-2</v>
      </c>
      <c r="U391">
        <v>1.4583582047877723</v>
      </c>
      <c r="V391">
        <v>0.21752484309884335</v>
      </c>
      <c r="W391">
        <v>0.17250457011958281</v>
      </c>
      <c r="X391">
        <v>0.37027263205275052</v>
      </c>
      <c r="Y391">
        <v>0.25161509297888862</v>
      </c>
      <c r="Z391">
        <v>0.32081109668106439</v>
      </c>
    </row>
    <row r="392" spans="1:26" x14ac:dyDescent="0.2">
      <c r="A392" s="1">
        <v>10728</v>
      </c>
      <c r="B392" s="1" t="s">
        <v>466</v>
      </c>
      <c r="C392" s="1" t="s">
        <v>322</v>
      </c>
      <c r="D392" s="182">
        <v>44075</v>
      </c>
      <c r="E392" s="77">
        <v>679</v>
      </c>
      <c r="F392" s="1">
        <v>6.8180000000000004E-2</v>
      </c>
      <c r="G392" s="5">
        <v>0.20241000000000042</v>
      </c>
      <c r="H392" t="s">
        <v>473</v>
      </c>
      <c r="I392">
        <v>1.0046094127308043E-2</v>
      </c>
      <c r="J392">
        <v>0.10745794585449091</v>
      </c>
      <c r="K392">
        <v>7.1306966855934038E-3</v>
      </c>
      <c r="L392">
        <v>2.6012944988991838E-3</v>
      </c>
      <c r="M392">
        <v>1.9992911580291604</v>
      </c>
      <c r="N392">
        <v>2.7852926001744466E-3</v>
      </c>
      <c r="O392">
        <v>1.7056129465728813</v>
      </c>
      <c r="P392">
        <v>0.10943846239988164</v>
      </c>
      <c r="Q392">
        <v>8.5690878083467068E-3</v>
      </c>
      <c r="R392">
        <v>4.8107698764528035E-2</v>
      </c>
      <c r="S392">
        <v>6.2148430953842099E-5</v>
      </c>
      <c r="T392">
        <v>4.8107698764528431E-2</v>
      </c>
      <c r="U392">
        <v>0.226247210378416</v>
      </c>
      <c r="V392">
        <v>0.19675057611952593</v>
      </c>
      <c r="W392">
        <v>6.8533491392390899E-2</v>
      </c>
      <c r="X392">
        <v>0.12090507618573677</v>
      </c>
      <c r="Y392">
        <v>1.5509790228957638E-2</v>
      </c>
      <c r="Z392">
        <v>0.15935637958352378</v>
      </c>
    </row>
    <row r="393" spans="1:26" x14ac:dyDescent="0.2">
      <c r="A393" s="160">
        <v>10368</v>
      </c>
      <c r="B393" s="160" t="s">
        <v>88</v>
      </c>
      <c r="C393" s="160" t="s">
        <v>80</v>
      </c>
      <c r="D393" s="165">
        <v>44075</v>
      </c>
      <c r="E393" s="163"/>
      <c r="F393" s="179">
        <v>1.22055</v>
      </c>
      <c r="G393" s="179">
        <v>10.325699999999999</v>
      </c>
      <c r="H393" t="s">
        <v>194</v>
      </c>
      <c r="I393">
        <v>9.9272427316412365E-3</v>
      </c>
      <c r="J393">
        <v>0.43470046197236145</v>
      </c>
      <c r="K393">
        <v>7.1342553376014294E-3</v>
      </c>
      <c r="L393">
        <v>4.2850918150889534E-3</v>
      </c>
      <c r="M393">
        <v>3.0131269856802905</v>
      </c>
      <c r="N393">
        <v>9.1122827311121354E-3</v>
      </c>
      <c r="O393">
        <v>2.2931433485561263</v>
      </c>
      <c r="P393">
        <v>0.51674425327863704</v>
      </c>
      <c r="Q393">
        <v>7.5756670262668406E-3</v>
      </c>
      <c r="R393">
        <v>9.7234739192981451E-2</v>
      </c>
      <c r="S393">
        <v>5.494351670111796E-5</v>
      </c>
      <c r="T393">
        <v>9.7234739192981048E-2</v>
      </c>
      <c r="U393">
        <v>1.4560995218272068</v>
      </c>
      <c r="V393">
        <v>0.22710682138470289</v>
      </c>
      <c r="W393">
        <v>0.17331922486559934</v>
      </c>
      <c r="X393">
        <v>0.33656761164840049</v>
      </c>
      <c r="Y393">
        <v>0.25213304346607063</v>
      </c>
      <c r="Z393">
        <v>0.2497885260490296</v>
      </c>
    </row>
    <row r="394" spans="1:26" x14ac:dyDescent="0.2">
      <c r="A394" s="1">
        <v>10729</v>
      </c>
      <c r="B394" s="1" t="s">
        <v>467</v>
      </c>
      <c r="C394" s="1" t="s">
        <v>322</v>
      </c>
      <c r="D394" s="182">
        <v>44075</v>
      </c>
      <c r="E394" s="77">
        <v>697</v>
      </c>
      <c r="F394" s="1">
        <v>7.2029999999999997E-2</v>
      </c>
      <c r="G394" s="5">
        <v>0.20491999999999955</v>
      </c>
      <c r="H394" t="s">
        <v>474</v>
      </c>
      <c r="I394">
        <v>1.0065886978814394E-2</v>
      </c>
      <c r="J394">
        <v>9.6140278966285436E-2</v>
      </c>
      <c r="K394">
        <v>7.1315342351259371E-3</v>
      </c>
      <c r="L394">
        <v>2.2819222885858154E-3</v>
      </c>
      <c r="M394">
        <v>1.932979608532378</v>
      </c>
      <c r="N394">
        <v>2.7533671621753982E-3</v>
      </c>
      <c r="O394">
        <v>1.645650390143008</v>
      </c>
      <c r="P394">
        <v>9.2868440743688663E-2</v>
      </c>
      <c r="Q394">
        <v>8.5697373983819793E-3</v>
      </c>
      <c r="R394">
        <v>3.5092124197456318E-2</v>
      </c>
      <c r="S394">
        <v>6.2153142190599016E-5</v>
      </c>
      <c r="T394">
        <v>3.5092124197456546E-2</v>
      </c>
      <c r="U394">
        <v>0.22062182130646535</v>
      </c>
      <c r="V394">
        <v>0.17862105630510708</v>
      </c>
      <c r="W394">
        <v>3.1983844910988511E-2</v>
      </c>
      <c r="X394">
        <v>0.12268143877122963</v>
      </c>
      <c r="Y394">
        <v>7.0587846303736528E-3</v>
      </c>
      <c r="Z394">
        <v>0.13248297894242592</v>
      </c>
    </row>
    <row r="395" spans="1:26" x14ac:dyDescent="0.2">
      <c r="A395" s="160">
        <v>10368</v>
      </c>
      <c r="B395" s="160" t="s">
        <v>88</v>
      </c>
      <c r="C395" s="160" t="s">
        <v>80</v>
      </c>
      <c r="D395" s="165">
        <v>44075</v>
      </c>
      <c r="E395" s="163"/>
      <c r="F395" s="179">
        <v>1.22055</v>
      </c>
      <c r="G395" s="179">
        <v>10.325699999999999</v>
      </c>
      <c r="H395" t="s">
        <v>194</v>
      </c>
      <c r="I395">
        <v>9.9272427316412365E-3</v>
      </c>
      <c r="J395">
        <v>0.43470046197236145</v>
      </c>
      <c r="K395">
        <v>7.1342553376014294E-3</v>
      </c>
      <c r="L395">
        <v>4.2850918150889534E-3</v>
      </c>
      <c r="M395">
        <v>3.0131269856802905</v>
      </c>
      <c r="N395">
        <v>9.1122827311121354E-3</v>
      </c>
      <c r="O395">
        <v>2.2931433485561263</v>
      </c>
      <c r="P395">
        <v>0.51674425327863704</v>
      </c>
      <c r="Q395">
        <v>7.5756670262668406E-3</v>
      </c>
      <c r="R395">
        <v>9.7234739192981451E-2</v>
      </c>
      <c r="S395">
        <v>5.494351670111796E-5</v>
      </c>
      <c r="T395">
        <v>9.7234739192981048E-2</v>
      </c>
      <c r="U395">
        <v>1.4560995218272068</v>
      </c>
      <c r="V395">
        <v>0.22710682138470289</v>
      </c>
      <c r="W395">
        <v>0.17331922486559934</v>
      </c>
      <c r="X395">
        <v>0.33656761164840049</v>
      </c>
      <c r="Y395">
        <v>0.25213304346607063</v>
      </c>
      <c r="Z395">
        <v>0.2497885260490296</v>
      </c>
    </row>
    <row r="397" spans="1:26" x14ac:dyDescent="0.2">
      <c r="A397" s="160">
        <v>10368</v>
      </c>
      <c r="B397" s="160" t="s">
        <v>88</v>
      </c>
      <c r="C397" s="160" t="s">
        <v>80</v>
      </c>
      <c r="D397" s="165">
        <v>44081</v>
      </c>
      <c r="E397" s="163"/>
      <c r="F397" s="179">
        <v>1.22055</v>
      </c>
      <c r="G397" s="179">
        <v>10.325699999999999</v>
      </c>
      <c r="H397" t="s">
        <v>475</v>
      </c>
      <c r="I397">
        <v>9.9474478989611381E-3</v>
      </c>
      <c r="J397">
        <v>3.1473329375311483</v>
      </c>
      <c r="K397">
        <v>7.1429248879399882E-3</v>
      </c>
      <c r="L397">
        <v>1.8924379053930261E-2</v>
      </c>
      <c r="M397">
        <v>3.0137643250964681</v>
      </c>
      <c r="N397">
        <v>4.0422675937564496E-2</v>
      </c>
      <c r="O397">
        <v>2.3121195587850019</v>
      </c>
      <c r="P397">
        <v>3.0924353269138378</v>
      </c>
      <c r="Q397">
        <v>7.5648239360561588E-3</v>
      </c>
      <c r="R397">
        <v>0.51551778516431934</v>
      </c>
      <c r="S397">
        <v>5.4864875770092752E-5</v>
      </c>
      <c r="T397">
        <v>0.51551778516431956</v>
      </c>
      <c r="U397">
        <v>1.4626519935539657</v>
      </c>
      <c r="V397">
        <v>0.48030155735933622</v>
      </c>
      <c r="W397">
        <v>0.17100217189819705</v>
      </c>
      <c r="X397">
        <v>1.2524340068399289</v>
      </c>
      <c r="Y397">
        <v>0.25040418872440762</v>
      </c>
      <c r="Z397">
        <v>1.2322954074249939</v>
      </c>
    </row>
    <row r="398" spans="1:26" x14ac:dyDescent="0.2">
      <c r="A398" s="1">
        <v>10670</v>
      </c>
      <c r="B398" s="1" t="s">
        <v>393</v>
      </c>
      <c r="C398" s="1" t="s">
        <v>322</v>
      </c>
      <c r="F398" s="1">
        <v>0.2266</v>
      </c>
      <c r="G398" s="5">
        <v>0.14257999999999882</v>
      </c>
      <c r="H398" t="s">
        <v>476</v>
      </c>
      <c r="I398">
        <v>1.0083701152212179E-2</v>
      </c>
      <c r="J398">
        <v>0.17342784954589754</v>
      </c>
      <c r="K398">
        <v>7.1371478298976618E-3</v>
      </c>
      <c r="L398">
        <v>1.4962094092379336E-2</v>
      </c>
      <c r="M398">
        <v>0.16268071663133019</v>
      </c>
      <c r="N398">
        <v>1.3797137103835797E-2</v>
      </c>
      <c r="O398">
        <v>0.14044857614506276</v>
      </c>
      <c r="P398">
        <v>0.59406439575807723</v>
      </c>
      <c r="Q398">
        <v>8.7116513858109465E-3</v>
      </c>
      <c r="R398">
        <v>0.58548091577325556</v>
      </c>
      <c r="S398">
        <v>6.3182391959812825E-5</v>
      </c>
      <c r="T398">
        <v>0.58548091577325501</v>
      </c>
      <c r="U398">
        <v>5.1657184627657406E-4</v>
      </c>
      <c r="V398">
        <v>4.9300288956042904</v>
      </c>
      <c r="W398">
        <v>0.14279508928129422</v>
      </c>
      <c r="X398">
        <v>0.30176188996647385</v>
      </c>
      <c r="Y398">
        <v>7.3234214173846149E-5</v>
      </c>
      <c r="Z398">
        <v>4.8847500318573722</v>
      </c>
    </row>
    <row r="399" spans="1:26" x14ac:dyDescent="0.2">
      <c r="A399" s="160">
        <v>10368</v>
      </c>
      <c r="B399" s="160" t="s">
        <v>88</v>
      </c>
      <c r="C399" s="160" t="s">
        <v>80</v>
      </c>
      <c r="D399" s="165">
        <v>44081</v>
      </c>
      <c r="E399" s="163"/>
      <c r="F399" s="179">
        <v>1.22055</v>
      </c>
      <c r="G399" s="179">
        <v>10.325699999999999</v>
      </c>
      <c r="H399" t="s">
        <v>475</v>
      </c>
      <c r="I399">
        <v>9.9474478989611381E-3</v>
      </c>
      <c r="J399">
        <v>3.1473329375311483</v>
      </c>
      <c r="K399">
        <v>7.1429248879399882E-3</v>
      </c>
      <c r="L399">
        <v>1.8924379053930261E-2</v>
      </c>
      <c r="M399">
        <v>3.0137643250964681</v>
      </c>
      <c r="N399">
        <v>4.0422675937564496E-2</v>
      </c>
      <c r="O399">
        <v>2.3121195587850019</v>
      </c>
      <c r="P399">
        <v>3.0924353269138378</v>
      </c>
      <c r="Q399">
        <v>7.5648239360561588E-3</v>
      </c>
      <c r="R399">
        <v>0.51551778516431934</v>
      </c>
      <c r="S399">
        <v>5.4864875770092752E-5</v>
      </c>
      <c r="T399">
        <v>0.51551778516431956</v>
      </c>
      <c r="U399">
        <v>1.4626519935539657</v>
      </c>
      <c r="V399">
        <v>0.48030155735933622</v>
      </c>
      <c r="W399">
        <v>0.17100217189819705</v>
      </c>
      <c r="X399">
        <v>1.2524340068399289</v>
      </c>
      <c r="Y399">
        <v>0.25040418872440762</v>
      </c>
      <c r="Z399">
        <v>1.2322954074249939</v>
      </c>
    </row>
    <row r="401" spans="1:26" x14ac:dyDescent="0.2">
      <c r="A401" s="160">
        <v>10368</v>
      </c>
      <c r="B401" s="160" t="s">
        <v>88</v>
      </c>
      <c r="C401" s="160" t="s">
        <v>80</v>
      </c>
      <c r="D401" s="165">
        <v>44098</v>
      </c>
      <c r="E401" s="163"/>
      <c r="F401" s="179">
        <v>1.22055</v>
      </c>
      <c r="G401" s="179">
        <v>10.325699999999999</v>
      </c>
      <c r="H401" t="s">
        <v>182</v>
      </c>
      <c r="I401">
        <v>9.9938503822033266E-3</v>
      </c>
      <c r="J401">
        <v>0.64035482832790458</v>
      </c>
      <c r="K401">
        <v>7.1441733486916808E-3</v>
      </c>
      <c r="L401">
        <v>4.7745192887230746E-3</v>
      </c>
      <c r="M401">
        <v>3.0136202823920857</v>
      </c>
      <c r="N401">
        <v>8.6773638505186143E-3</v>
      </c>
      <c r="O401">
        <v>2.2853586042448812</v>
      </c>
      <c r="P401">
        <v>0.61246126481477159</v>
      </c>
      <c r="Q401">
        <v>7.5608564979909691E-3</v>
      </c>
      <c r="R401">
        <v>0.10999026698356562</v>
      </c>
      <c r="S401">
        <v>5.4836101406219625E-5</v>
      </c>
      <c r="T401">
        <v>0.1099902669835657</v>
      </c>
      <c r="U401">
        <v>1.4598419962587543</v>
      </c>
      <c r="V401">
        <v>0.27550888805512841</v>
      </c>
      <c r="W401">
        <v>0.17523723107394573</v>
      </c>
      <c r="X401">
        <v>0.39111750198952488</v>
      </c>
      <c r="Y401">
        <v>0.25589395227412365</v>
      </c>
      <c r="Z401">
        <v>0.30194767733959704</v>
      </c>
    </row>
    <row r="402" spans="1:26" x14ac:dyDescent="0.2">
      <c r="A402" s="1">
        <v>10730</v>
      </c>
      <c r="B402" s="1" t="s">
        <v>477</v>
      </c>
      <c r="C402" s="1" t="s">
        <v>322</v>
      </c>
      <c r="D402" s="182">
        <v>44098</v>
      </c>
      <c r="E402" s="77">
        <v>11.5</v>
      </c>
      <c r="F402" s="1">
        <v>5.7939999999999998E-2</v>
      </c>
      <c r="G402" s="5">
        <v>0.20577999999999719</v>
      </c>
      <c r="H402" t="s">
        <v>480</v>
      </c>
      <c r="I402">
        <v>1.0077550372709005E-2</v>
      </c>
      <c r="J402">
        <v>0.14666344116035637</v>
      </c>
      <c r="K402">
        <v>7.1419425328172904E-3</v>
      </c>
      <c r="L402">
        <v>6.8259105100800972E-3</v>
      </c>
      <c r="M402">
        <v>1.6477936916509714</v>
      </c>
      <c r="N402">
        <v>3.3279932561616995E-3</v>
      </c>
      <c r="O402">
        <v>1.4185664966029645</v>
      </c>
      <c r="P402">
        <v>0.15404989597365501</v>
      </c>
      <c r="Q402">
        <v>8.6750541044770691E-3</v>
      </c>
      <c r="R402">
        <v>4.7430933391625345E-2</v>
      </c>
      <c r="S402">
        <v>6.2916965386652717E-5</v>
      </c>
      <c r="T402">
        <v>4.743093339162513E-2</v>
      </c>
      <c r="U402">
        <v>4.3785020197704746E-3</v>
      </c>
      <c r="V402">
        <v>0.74279476768040642</v>
      </c>
      <c r="W402">
        <v>0.27161960260162432</v>
      </c>
      <c r="X402">
        <v>0.20468573122604078</v>
      </c>
      <c r="Y402">
        <v>1.1873892346379749E-3</v>
      </c>
      <c r="Z402">
        <v>0.6995140839157109</v>
      </c>
    </row>
    <row r="403" spans="1:26" x14ac:dyDescent="0.2">
      <c r="A403" s="160">
        <v>10368</v>
      </c>
      <c r="B403" s="160" t="s">
        <v>88</v>
      </c>
      <c r="C403" s="160" t="s">
        <v>80</v>
      </c>
      <c r="D403" s="165">
        <v>44098</v>
      </c>
      <c r="E403" s="163"/>
      <c r="F403" s="179">
        <v>1.22055</v>
      </c>
      <c r="G403" s="179">
        <v>10.325699999999999</v>
      </c>
      <c r="H403" t="s">
        <v>184</v>
      </c>
      <c r="I403">
        <v>9.9570963844237675E-3</v>
      </c>
      <c r="J403">
        <v>0.58845723474591138</v>
      </c>
      <c r="K403">
        <v>7.1364671217930796E-3</v>
      </c>
      <c r="L403">
        <v>5.2735247126675464E-3</v>
      </c>
      <c r="M403">
        <v>3.0132316191704835</v>
      </c>
      <c r="N403">
        <v>1.0503467835053669E-2</v>
      </c>
      <c r="O403">
        <v>2.287454701150176</v>
      </c>
      <c r="P403">
        <v>0.60257942635110606</v>
      </c>
      <c r="Q403">
        <v>7.5646651762463343E-3</v>
      </c>
      <c r="R403">
        <v>0.11774106607007813</v>
      </c>
      <c r="S403">
        <v>5.4863724343791625E-5</v>
      </c>
      <c r="T403">
        <v>0.11774106607007752</v>
      </c>
      <c r="U403">
        <v>1.4602191593155531</v>
      </c>
      <c r="V403">
        <v>0.25621667231376422</v>
      </c>
      <c r="W403">
        <v>0.17684499797085995</v>
      </c>
      <c r="X403">
        <v>0.3038790146380333</v>
      </c>
      <c r="Y403">
        <v>0.25815400103285147</v>
      </c>
      <c r="Z403">
        <v>0.30887860490269781</v>
      </c>
    </row>
    <row r="404" spans="1:26" x14ac:dyDescent="0.2">
      <c r="A404" s="1">
        <v>10731</v>
      </c>
      <c r="B404" s="1" t="s">
        <v>478</v>
      </c>
      <c r="C404" s="1" t="s">
        <v>322</v>
      </c>
      <c r="D404" s="182">
        <v>44098</v>
      </c>
      <c r="E404" s="77">
        <v>25</v>
      </c>
      <c r="F404" s="1">
        <v>5.475E-2</v>
      </c>
      <c r="G404" s="5">
        <v>0.20416000000000167</v>
      </c>
      <c r="H404" t="s">
        <v>481</v>
      </c>
      <c r="I404">
        <v>1.0063030233136577E-2</v>
      </c>
      <c r="J404">
        <v>0.10701900769489864</v>
      </c>
      <c r="K404">
        <v>7.1367116231146515E-3</v>
      </c>
      <c r="L404">
        <v>2.471104107448024E-3</v>
      </c>
      <c r="M404">
        <v>2.0180341387293086</v>
      </c>
      <c r="N404">
        <v>2.7530622192540027E-3</v>
      </c>
      <c r="O404">
        <v>1.7393673734166351</v>
      </c>
      <c r="P404">
        <v>0.13619048012108034</v>
      </c>
      <c r="Q404">
        <v>8.6764897526222552E-3</v>
      </c>
      <c r="R404">
        <v>4.1213517339020782E-2</v>
      </c>
      <c r="S404">
        <v>6.2927377612740409E-5</v>
      </c>
      <c r="T404">
        <v>4.1213517339020386E-2</v>
      </c>
      <c r="U404">
        <v>1.1680315640201635E-2</v>
      </c>
      <c r="V404">
        <v>0.65722491906162051</v>
      </c>
      <c r="W404">
        <v>0.21419308759829794</v>
      </c>
      <c r="X404">
        <v>0.16701885267983135</v>
      </c>
      <c r="Y404">
        <v>2.5010400208494016E-3</v>
      </c>
      <c r="Z404">
        <v>0.66343134293769668</v>
      </c>
    </row>
    <row r="405" spans="1:26" x14ac:dyDescent="0.2">
      <c r="A405" s="160">
        <v>10368</v>
      </c>
      <c r="B405" s="160" t="s">
        <v>88</v>
      </c>
      <c r="C405" s="160" t="s">
        <v>80</v>
      </c>
      <c r="D405" s="165">
        <v>44098</v>
      </c>
      <c r="E405" s="163"/>
      <c r="F405" s="179">
        <v>1.22055</v>
      </c>
      <c r="G405" s="179">
        <v>10.325699999999999</v>
      </c>
      <c r="H405" t="s">
        <v>186</v>
      </c>
      <c r="I405">
        <v>1.0042817574454922E-2</v>
      </c>
      <c r="J405">
        <v>0.69260259419491932</v>
      </c>
      <c r="K405">
        <v>7.1349155704049155E-3</v>
      </c>
      <c r="L405">
        <v>5.0423215847691018E-3</v>
      </c>
      <c r="M405">
        <v>3.013904913318501</v>
      </c>
      <c r="N405">
        <v>9.096033639931278E-3</v>
      </c>
      <c r="O405">
        <v>2.2724230994379608</v>
      </c>
      <c r="P405">
        <v>0.67397166432124422</v>
      </c>
      <c r="Q405">
        <v>7.5692919171836013E-3</v>
      </c>
      <c r="R405">
        <v>0.11594203392284125</v>
      </c>
      <c r="S405">
        <v>5.4897280388041872E-5</v>
      </c>
      <c r="T405">
        <v>0.11594203392284043</v>
      </c>
      <c r="U405">
        <v>1.4608532042281483</v>
      </c>
      <c r="V405">
        <v>0.25949485572662429</v>
      </c>
      <c r="W405">
        <v>0.17683481451739846</v>
      </c>
      <c r="X405">
        <v>0.42453813775518712</v>
      </c>
      <c r="Y405">
        <v>0.25844399256615275</v>
      </c>
      <c r="Z405">
        <v>0.32730715757604195</v>
      </c>
    </row>
    <row r="406" spans="1:26" x14ac:dyDescent="0.2">
      <c r="A406" s="1">
        <v>10732</v>
      </c>
      <c r="B406" s="1" t="s">
        <v>479</v>
      </c>
      <c r="C406" s="1" t="s">
        <v>322</v>
      </c>
      <c r="D406" s="182">
        <v>44098</v>
      </c>
      <c r="E406" s="77">
        <v>35</v>
      </c>
      <c r="F406" s="1">
        <v>6.4329999999999998E-2</v>
      </c>
      <c r="G406" s="5">
        <v>0.20525999999999911</v>
      </c>
      <c r="H406" t="s">
        <v>482</v>
      </c>
      <c r="I406">
        <v>1.0023746520508466E-2</v>
      </c>
      <c r="J406">
        <v>0.11755121739976435</v>
      </c>
      <c r="K406">
        <v>7.1339875289479068E-3</v>
      </c>
      <c r="L406">
        <v>2.8347168915905433E-3</v>
      </c>
      <c r="M406">
        <v>2.019412995091451</v>
      </c>
      <c r="N406">
        <v>3.6937561350926457E-3</v>
      </c>
      <c r="O406">
        <v>1.7472926565781919</v>
      </c>
      <c r="P406">
        <v>0.12264680962975597</v>
      </c>
      <c r="Q406">
        <v>8.6752576546950764E-3</v>
      </c>
      <c r="R406">
        <v>3.8914109473284379E-2</v>
      </c>
      <c r="S406">
        <v>6.2918441661251947E-5</v>
      </c>
      <c r="T406">
        <v>3.8914109473283852E-2</v>
      </c>
      <c r="U406">
        <v>1.4136141504560565E-2</v>
      </c>
      <c r="V406">
        <v>0.62142182263000301</v>
      </c>
      <c r="W406">
        <v>0.29783302830518704</v>
      </c>
      <c r="X406">
        <v>0.17881817987768386</v>
      </c>
      <c r="Y406">
        <v>4.2082097176345829E-3</v>
      </c>
      <c r="Z406">
        <v>0.64546849196464762</v>
      </c>
    </row>
    <row r="407" spans="1:26" x14ac:dyDescent="0.2">
      <c r="A407" s="160">
        <v>10368</v>
      </c>
      <c r="B407" s="160" t="s">
        <v>88</v>
      </c>
      <c r="C407" s="160" t="s">
        <v>80</v>
      </c>
      <c r="D407" s="165">
        <v>44098</v>
      </c>
      <c r="E407" s="163"/>
      <c r="F407" s="179">
        <v>1.22055</v>
      </c>
      <c r="G407" s="179">
        <v>10.325699999999999</v>
      </c>
      <c r="H407" t="s">
        <v>188</v>
      </c>
      <c r="I407">
        <v>9.8514985276091319E-3</v>
      </c>
      <c r="J407">
        <v>0.63051964701115681</v>
      </c>
      <c r="K407">
        <v>7.1322728032195302E-3</v>
      </c>
      <c r="L407">
        <v>4.465472277046972E-3</v>
      </c>
      <c r="M407">
        <v>3.0129547881784564</v>
      </c>
      <c r="N407">
        <v>9.3823800967595839E-3</v>
      </c>
      <c r="O407">
        <v>2.3133179651988893</v>
      </c>
      <c r="P407">
        <v>0.60328442224308876</v>
      </c>
      <c r="Q407">
        <v>7.5670360088045284E-3</v>
      </c>
      <c r="R407">
        <v>0.10546893031477961</v>
      </c>
      <c r="S407">
        <v>5.4880919117242591E-5</v>
      </c>
      <c r="T407">
        <v>0.10546893031477976</v>
      </c>
      <c r="U407">
        <v>1.4574214798607377</v>
      </c>
      <c r="V407">
        <v>0.22120340577862849</v>
      </c>
      <c r="W407">
        <v>0.17771191205309333</v>
      </c>
      <c r="X407">
        <v>0.39446688629740995</v>
      </c>
      <c r="Y407">
        <v>0.2591104275666668</v>
      </c>
      <c r="Z407">
        <v>0.38108155390759862</v>
      </c>
    </row>
    <row r="408" spans="1:26" x14ac:dyDescent="0.2">
      <c r="A408" s="1">
        <v>10734</v>
      </c>
      <c r="B408" s="1" t="s">
        <v>487</v>
      </c>
      <c r="C408" s="1" t="s">
        <v>322</v>
      </c>
      <c r="D408" s="182">
        <v>44098</v>
      </c>
      <c r="E408" s="77">
        <v>43.5</v>
      </c>
      <c r="F408" s="1">
        <v>6.7760000000000001E-2</v>
      </c>
      <c r="G408" s="5">
        <v>0.20870000000000033</v>
      </c>
      <c r="H408" t="s">
        <v>483</v>
      </c>
      <c r="I408">
        <v>1.0080952411351662E-2</v>
      </c>
      <c r="J408">
        <v>0.10725749282046711</v>
      </c>
      <c r="K408">
        <v>7.131597581960406E-3</v>
      </c>
      <c r="L408">
        <v>3.3699527120781706E-3</v>
      </c>
      <c r="M408">
        <v>2.0646448018542829</v>
      </c>
      <c r="N408">
        <v>3.3176019168104144E-3</v>
      </c>
      <c r="O408">
        <v>1.7778963211748868</v>
      </c>
      <c r="P408">
        <v>0.11292856158093117</v>
      </c>
      <c r="Q408">
        <v>8.6759741126117475E-3</v>
      </c>
      <c r="R408">
        <v>3.6165210543233503E-2</v>
      </c>
      <c r="S408">
        <v>6.2923637866071032E-5</v>
      </c>
      <c r="T408">
        <v>3.6165210543233683E-2</v>
      </c>
      <c r="U408">
        <v>2.0923047104427748E-2</v>
      </c>
      <c r="V408">
        <v>0.43687527589269143</v>
      </c>
      <c r="W408">
        <v>0.32185973061109591</v>
      </c>
      <c r="X408">
        <v>0.16336267741639515</v>
      </c>
      <c r="Y408">
        <v>6.7508361299344318E-3</v>
      </c>
      <c r="Z408">
        <v>0.37551368159242804</v>
      </c>
    </row>
    <row r="409" spans="1:26" x14ac:dyDescent="0.2">
      <c r="A409" s="160">
        <v>10368</v>
      </c>
      <c r="B409" s="160" t="s">
        <v>88</v>
      </c>
      <c r="C409" s="160" t="s">
        <v>80</v>
      </c>
      <c r="D409" s="165">
        <v>44098</v>
      </c>
      <c r="E409" s="163"/>
      <c r="F409" s="179">
        <v>1.22055</v>
      </c>
      <c r="G409" s="179">
        <v>10.325699999999999</v>
      </c>
      <c r="H409" t="s">
        <v>190</v>
      </c>
      <c r="I409">
        <v>9.9608565218664517E-3</v>
      </c>
      <c r="J409">
        <v>0.58839491595704163</v>
      </c>
      <c r="K409">
        <v>7.129024025775285E-3</v>
      </c>
      <c r="L409">
        <v>5.1051271953224328E-3</v>
      </c>
      <c r="M409">
        <v>3.0131464553629366</v>
      </c>
      <c r="N409">
        <v>1.0213759329984459E-2</v>
      </c>
      <c r="O409">
        <v>2.2859974304673476</v>
      </c>
      <c r="P409">
        <v>0.61083479571223032</v>
      </c>
      <c r="Q409">
        <v>7.5633335355777317E-3</v>
      </c>
      <c r="R409">
        <v>0.14070836205537512</v>
      </c>
      <c r="S409">
        <v>5.4854066445541655E-5</v>
      </c>
      <c r="T409">
        <v>0.14070836205537485</v>
      </c>
      <c r="U409">
        <v>1.4638858560412724</v>
      </c>
      <c r="V409">
        <v>0.25642751567374217</v>
      </c>
      <c r="W409">
        <v>0.17814832385524429</v>
      </c>
      <c r="X409">
        <v>0.36723054728546672</v>
      </c>
      <c r="Y409">
        <v>0.26106480622965594</v>
      </c>
      <c r="Z409">
        <v>0.33846778771820035</v>
      </c>
    </row>
    <row r="410" spans="1:26" x14ac:dyDescent="0.2">
      <c r="A410" s="1">
        <v>10735</v>
      </c>
      <c r="B410" s="1" t="s">
        <v>488</v>
      </c>
      <c r="C410" s="1" t="s">
        <v>322</v>
      </c>
      <c r="D410" s="182">
        <v>44098</v>
      </c>
      <c r="E410" s="77">
        <v>57</v>
      </c>
      <c r="F410" s="1">
        <v>7.2319999999999995E-2</v>
      </c>
      <c r="G410" s="5">
        <v>0.20736000000000132</v>
      </c>
      <c r="H410" t="s">
        <v>484</v>
      </c>
      <c r="I410">
        <v>1.0066445030823903E-2</v>
      </c>
      <c r="J410">
        <v>0.17183953332178992</v>
      </c>
      <c r="K410">
        <v>7.1276306884902069E-3</v>
      </c>
      <c r="L410">
        <v>3.7591457762013096E-3</v>
      </c>
      <c r="M410">
        <v>1.9998981204722144</v>
      </c>
      <c r="N410">
        <v>3.2266082840932838E-3</v>
      </c>
      <c r="O410">
        <v>1.7233179922498458</v>
      </c>
      <c r="P410">
        <v>0.1648572897371734</v>
      </c>
      <c r="Q410">
        <v>8.6765360998462097E-3</v>
      </c>
      <c r="R410">
        <v>4.346588529906785E-2</v>
      </c>
      <c r="S410">
        <v>6.2927713752048596E-5</v>
      </c>
      <c r="T410">
        <v>4.3465885299067204E-2</v>
      </c>
      <c r="U410">
        <v>2.265733827180633E-2</v>
      </c>
      <c r="V410">
        <v>0.38464005964339582</v>
      </c>
      <c r="W410">
        <v>0.19353420729669318</v>
      </c>
      <c r="X410">
        <v>0.17410253984615248</v>
      </c>
      <c r="Y410">
        <v>4.3848214537861264E-3</v>
      </c>
      <c r="Z410">
        <v>0.37387872518556575</v>
      </c>
    </row>
    <row r="411" spans="1:26" x14ac:dyDescent="0.2">
      <c r="A411" s="160">
        <v>10368</v>
      </c>
      <c r="B411" s="160" t="s">
        <v>88</v>
      </c>
      <c r="C411" s="160" t="s">
        <v>80</v>
      </c>
      <c r="D411" s="165">
        <v>44098</v>
      </c>
      <c r="E411" s="163"/>
      <c r="F411" s="179">
        <v>1.22055</v>
      </c>
      <c r="G411" s="179">
        <v>10.325699999999999</v>
      </c>
      <c r="H411" t="s">
        <v>192</v>
      </c>
      <c r="I411">
        <v>9.9157953563351418E-3</v>
      </c>
      <c r="J411">
        <v>0.5887310150606494</v>
      </c>
      <c r="K411">
        <v>7.1240071989983307E-3</v>
      </c>
      <c r="L411">
        <v>5.5789334224250822E-3</v>
      </c>
      <c r="M411">
        <v>3.0132968490961627</v>
      </c>
      <c r="N411">
        <v>7.2429885177468234E-3</v>
      </c>
      <c r="O411">
        <v>2.3008796906575153</v>
      </c>
      <c r="P411">
        <v>0.6170848467548018</v>
      </c>
      <c r="Q411">
        <v>7.5745782748787224E-3</v>
      </c>
      <c r="R411">
        <v>0.15852226585706819</v>
      </c>
      <c r="S411">
        <v>5.49356203891669E-5</v>
      </c>
      <c r="T411">
        <v>0.15852226585706947</v>
      </c>
      <c r="U411">
        <v>1.4612210539154513</v>
      </c>
      <c r="V411">
        <v>0.2634650857131603</v>
      </c>
      <c r="W411">
        <v>0.17938928305617582</v>
      </c>
      <c r="X411">
        <v>0.40310912796230275</v>
      </c>
      <c r="Y411">
        <v>0.26225245855936896</v>
      </c>
      <c r="Z411">
        <v>0.33318850165272057</v>
      </c>
    </row>
    <row r="412" spans="1:26" x14ac:dyDescent="0.2">
      <c r="A412" s="1">
        <v>10736</v>
      </c>
      <c r="B412" s="1" t="s">
        <v>489</v>
      </c>
      <c r="C412" s="1" t="s">
        <v>322</v>
      </c>
      <c r="D412" s="182">
        <v>44098</v>
      </c>
      <c r="E412" s="77">
        <v>66.5</v>
      </c>
      <c r="F412" s="1">
        <v>7.2230000000000003E-2</v>
      </c>
      <c r="G412" s="5">
        <v>0.20249999999999879</v>
      </c>
      <c r="H412" t="s">
        <v>485</v>
      </c>
      <c r="I412">
        <v>9.9994481561523439E-3</v>
      </c>
      <c r="J412">
        <v>0.18129868760903173</v>
      </c>
      <c r="K412">
        <v>7.1243096513391811E-3</v>
      </c>
      <c r="L412">
        <v>3.4229422273409577E-3</v>
      </c>
      <c r="M412">
        <v>2.1321866683122228</v>
      </c>
      <c r="N412">
        <v>4.4753665247837457E-3</v>
      </c>
      <c r="O412">
        <v>1.8501651438961668</v>
      </c>
      <c r="P412">
        <v>0.1697640725992948</v>
      </c>
      <c r="Q412">
        <v>8.672298944552263E-3</v>
      </c>
      <c r="R412">
        <v>4.5287446129734413E-2</v>
      </c>
      <c r="S412">
        <v>6.2896983228670088E-5</v>
      </c>
      <c r="T412">
        <v>4.5287446129734753E-2</v>
      </c>
      <c r="U412">
        <v>2.7402996715500453E-2</v>
      </c>
      <c r="V412">
        <v>0.40467640143204142</v>
      </c>
      <c r="W412">
        <v>8.1267126545129173E-2</v>
      </c>
      <c r="X412">
        <v>0.15108284119660187</v>
      </c>
      <c r="Y412">
        <v>2.2255449619159309E-3</v>
      </c>
      <c r="Z412">
        <v>0.38541741551569358</v>
      </c>
    </row>
    <row r="413" spans="1:26" x14ac:dyDescent="0.2">
      <c r="A413" s="160">
        <v>10368</v>
      </c>
      <c r="B413" s="160" t="s">
        <v>88</v>
      </c>
      <c r="C413" s="160" t="s">
        <v>80</v>
      </c>
      <c r="D413" s="165">
        <v>44098</v>
      </c>
      <c r="E413" s="163"/>
      <c r="F413" s="179">
        <v>1.22055</v>
      </c>
      <c r="G413" s="179">
        <v>10.325699999999999</v>
      </c>
      <c r="H413" t="s">
        <v>194</v>
      </c>
      <c r="I413">
        <v>9.9691019033059068E-3</v>
      </c>
      <c r="J413">
        <v>0.59560157237818401</v>
      </c>
      <c r="K413">
        <v>7.1214710921338404E-3</v>
      </c>
      <c r="L413">
        <v>5.640806884305123E-3</v>
      </c>
      <c r="M413">
        <v>3.0137229407726958</v>
      </c>
      <c r="N413">
        <v>1.3854577877792136E-2</v>
      </c>
      <c r="O413">
        <v>2.2895383385263668</v>
      </c>
      <c r="P413">
        <v>0.57991788775652608</v>
      </c>
      <c r="Q413">
        <v>7.5692646430262078E-3</v>
      </c>
      <c r="R413">
        <v>0.10417459145605705</v>
      </c>
      <c r="S413">
        <v>5.4897082578645392E-5</v>
      </c>
      <c r="T413">
        <v>0.10417459145605844</v>
      </c>
      <c r="U413">
        <v>1.464252371286755</v>
      </c>
      <c r="V413">
        <v>0.23147114239953914</v>
      </c>
      <c r="W413">
        <v>0.18011606381681869</v>
      </c>
      <c r="X413">
        <v>0.36707871385412921</v>
      </c>
      <c r="Y413">
        <v>0.26364248823995284</v>
      </c>
      <c r="Z413">
        <v>0.28601691256105266</v>
      </c>
    </row>
    <row r="414" spans="1:26" x14ac:dyDescent="0.2">
      <c r="A414" s="1">
        <v>10737</v>
      </c>
      <c r="B414" s="1" t="s">
        <v>490</v>
      </c>
      <c r="C414" s="1" t="s">
        <v>322</v>
      </c>
      <c r="D414" s="182">
        <v>44098</v>
      </c>
      <c r="E414" s="77">
        <v>75.5</v>
      </c>
      <c r="F414" s="1">
        <v>6.9320000000000007E-2</v>
      </c>
      <c r="G414" s="5">
        <v>0.20884000000000036</v>
      </c>
      <c r="H414" t="s">
        <v>486</v>
      </c>
      <c r="I414">
        <v>1.0070298183212185E-2</v>
      </c>
      <c r="J414">
        <v>0.14373591209380504</v>
      </c>
      <c r="K414">
        <v>7.1213971951152224E-3</v>
      </c>
      <c r="L414">
        <v>2.9012453436037789E-3</v>
      </c>
      <c r="M414">
        <v>2.3227008602543302</v>
      </c>
      <c r="N414">
        <v>3.2298762953429099E-3</v>
      </c>
      <c r="O414">
        <v>2.000353460995437</v>
      </c>
      <c r="P414">
        <v>0.15076124887177825</v>
      </c>
      <c r="Q414">
        <v>8.6747460719081692E-3</v>
      </c>
      <c r="R414">
        <v>4.0294841484179014E-2</v>
      </c>
      <c r="S414">
        <v>6.2914731340127849E-5</v>
      </c>
      <c r="T414">
        <v>4.0294841484179021E-2</v>
      </c>
      <c r="U414">
        <v>3.3836458832187416E-2</v>
      </c>
      <c r="V414">
        <v>0.35485643328952898</v>
      </c>
      <c r="W414">
        <v>0.17423707748968645</v>
      </c>
      <c r="X414">
        <v>0.15928606590636638</v>
      </c>
      <c r="Y414">
        <v>5.8964451454515581E-3</v>
      </c>
      <c r="Z414">
        <v>0.33635865548086052</v>
      </c>
    </row>
    <row r="415" spans="1:26" x14ac:dyDescent="0.2">
      <c r="A415" s="160">
        <v>10368</v>
      </c>
      <c r="B415" s="160" t="s">
        <v>88</v>
      </c>
      <c r="C415" s="160" t="s">
        <v>80</v>
      </c>
      <c r="D415" s="165">
        <v>44098</v>
      </c>
      <c r="E415" s="163"/>
      <c r="F415" s="179">
        <v>1.22055</v>
      </c>
      <c r="G415" s="179">
        <v>10.325699999999999</v>
      </c>
      <c r="H415" t="s">
        <v>194</v>
      </c>
      <c r="I415">
        <v>9.9691019033059068E-3</v>
      </c>
      <c r="J415">
        <v>0.59560157237818401</v>
      </c>
      <c r="K415">
        <v>7.1214710921338404E-3</v>
      </c>
      <c r="L415">
        <v>5.640806884305123E-3</v>
      </c>
      <c r="M415">
        <v>3.0137229407726958</v>
      </c>
      <c r="N415">
        <v>1.3854577877792136E-2</v>
      </c>
      <c r="O415">
        <v>2.2895383385263668</v>
      </c>
      <c r="P415">
        <v>0.57991788775652608</v>
      </c>
      <c r="Q415">
        <v>7.5692646430262078E-3</v>
      </c>
      <c r="R415">
        <v>0.10417459145605705</v>
      </c>
      <c r="S415">
        <v>5.4897082578645392E-5</v>
      </c>
      <c r="T415">
        <v>0.10417459145605844</v>
      </c>
      <c r="U415">
        <v>1.464252371286755</v>
      </c>
      <c r="V415">
        <v>0.23147114239953914</v>
      </c>
      <c r="W415">
        <v>0.18011606381681869</v>
      </c>
      <c r="X415">
        <v>0.36707871385412921</v>
      </c>
      <c r="Y415">
        <v>0.26364248823995284</v>
      </c>
      <c r="Z415">
        <v>0.28601691256105266</v>
      </c>
    </row>
    <row r="417" spans="1:26" x14ac:dyDescent="0.2">
      <c r="A417" s="160">
        <v>10368</v>
      </c>
      <c r="B417" s="160" t="s">
        <v>88</v>
      </c>
      <c r="C417" s="160" t="s">
        <v>80</v>
      </c>
      <c r="D417" s="165">
        <v>44099</v>
      </c>
      <c r="E417" s="163"/>
      <c r="F417" s="179">
        <v>1.22055</v>
      </c>
      <c r="G417" s="179">
        <v>10.325699999999999</v>
      </c>
      <c r="H417" t="s">
        <v>182</v>
      </c>
      <c r="I417">
        <v>9.9412483475828494E-3</v>
      </c>
      <c r="J417">
        <v>0.50906769928254281</v>
      </c>
      <c r="K417">
        <v>7.1823014947412674E-3</v>
      </c>
      <c r="L417">
        <v>6.0877410815615846E-3</v>
      </c>
      <c r="M417">
        <v>3.0134273590746909</v>
      </c>
      <c r="N417">
        <v>8.6182041142973849E-3</v>
      </c>
      <c r="O417">
        <v>2.2936677561053935</v>
      </c>
      <c r="P417">
        <v>0.4917049811936674</v>
      </c>
      <c r="Q417">
        <v>7.5658633687381883E-3</v>
      </c>
      <c r="R417">
        <v>0.1013065644418487</v>
      </c>
      <c r="S417">
        <v>5.4872414391672424E-5</v>
      </c>
      <c r="T417">
        <v>0.10130656444184798</v>
      </c>
      <c r="U417">
        <v>1.4539821518988802</v>
      </c>
      <c r="V417">
        <v>0.18108499413324117</v>
      </c>
      <c r="W417">
        <v>0.18476042746366239</v>
      </c>
      <c r="X417">
        <v>0.35219220088884867</v>
      </c>
      <c r="Y417">
        <v>0.2689518060259371</v>
      </c>
      <c r="Z417">
        <v>0.26646494435235557</v>
      </c>
    </row>
    <row r="418" spans="1:26" x14ac:dyDescent="0.2">
      <c r="A418" s="1">
        <v>10738</v>
      </c>
      <c r="B418" s="1" t="s">
        <v>491</v>
      </c>
      <c r="C418" s="1" t="s">
        <v>322</v>
      </c>
      <c r="D418" s="182">
        <v>44099</v>
      </c>
      <c r="E418" s="77">
        <v>81</v>
      </c>
      <c r="F418" s="1">
        <v>7.6100000000000001E-2</v>
      </c>
      <c r="G418" s="5">
        <v>0.20701000000000036</v>
      </c>
      <c r="H418" t="s">
        <v>498</v>
      </c>
      <c r="I418">
        <v>1.0058845434012927E-2</v>
      </c>
      <c r="J418">
        <v>0.1721515197716709</v>
      </c>
      <c r="K418">
        <v>7.2067848969159121E-3</v>
      </c>
      <c r="L418">
        <v>1.9177394657204107E-2</v>
      </c>
      <c r="M418">
        <v>2.1637189060303514</v>
      </c>
      <c r="N418">
        <v>3.9863514384991163E-3</v>
      </c>
      <c r="O418">
        <v>1.8671503060182264</v>
      </c>
      <c r="P418">
        <v>0.19734568555341203</v>
      </c>
      <c r="Q418">
        <v>8.6810979682911422E-3</v>
      </c>
      <c r="R418">
        <v>5.975810469245009E-2</v>
      </c>
      <c r="S418">
        <v>6.2960799300056867E-5</v>
      </c>
      <c r="T418">
        <v>5.9758104692449611E-2</v>
      </c>
      <c r="U418">
        <v>3.0789844816941598E-2</v>
      </c>
      <c r="V418">
        <v>0.56007634515770344</v>
      </c>
      <c r="W418">
        <v>4.1760267423253637E-2</v>
      </c>
      <c r="X418">
        <v>0.22507179716777762</v>
      </c>
      <c r="Y418">
        <v>1.2873868610347474E-3</v>
      </c>
      <c r="Z418">
        <v>0.43546191236894205</v>
      </c>
    </row>
    <row r="419" spans="1:26" x14ac:dyDescent="0.2">
      <c r="A419" s="160">
        <v>10368</v>
      </c>
      <c r="B419" s="160" t="s">
        <v>88</v>
      </c>
      <c r="C419" s="160" t="s">
        <v>80</v>
      </c>
      <c r="D419" s="165">
        <v>44099</v>
      </c>
      <c r="E419" s="163"/>
      <c r="F419" s="179">
        <v>1.22055</v>
      </c>
      <c r="G419" s="179">
        <v>10.325699999999999</v>
      </c>
      <c r="H419" t="s">
        <v>184</v>
      </c>
      <c r="I419">
        <v>9.9113445848839216E-3</v>
      </c>
      <c r="J419">
        <v>0.60169790535993439</v>
      </c>
      <c r="K419">
        <v>7.2019664010648651E-3</v>
      </c>
      <c r="L419">
        <v>6.9398081454747611E-3</v>
      </c>
      <c r="M419">
        <v>3.013018292270754</v>
      </c>
      <c r="N419">
        <v>9.9699739149314102E-3</v>
      </c>
      <c r="O419">
        <v>2.3029710831626877</v>
      </c>
      <c r="P419">
        <v>0.61476521971755038</v>
      </c>
      <c r="Q419">
        <v>7.5559802113543337E-3</v>
      </c>
      <c r="R419">
        <v>0.14041558669828863</v>
      </c>
      <c r="S419">
        <v>5.480073549912124E-5</v>
      </c>
      <c r="T419">
        <v>0.14041558669828919</v>
      </c>
      <c r="U419">
        <v>1.4565038891538418</v>
      </c>
      <c r="V419">
        <v>0.26769259717596633</v>
      </c>
      <c r="W419">
        <v>0.18204912176772242</v>
      </c>
      <c r="X419">
        <v>0.31617649110716411</v>
      </c>
      <c r="Y419">
        <v>0.26543920887993105</v>
      </c>
      <c r="Z419">
        <v>0.26987244336724137</v>
      </c>
    </row>
    <row r="420" spans="1:26" x14ac:dyDescent="0.2">
      <c r="A420" s="1">
        <v>10739</v>
      </c>
      <c r="B420" s="1" t="s">
        <v>492</v>
      </c>
      <c r="C420" s="1" t="s">
        <v>322</v>
      </c>
      <c r="D420" s="182">
        <v>44099</v>
      </c>
      <c r="E420" s="77">
        <v>93</v>
      </c>
      <c r="F420" s="1">
        <v>7.2429999999999994E-2</v>
      </c>
      <c r="G420" s="5">
        <v>0.20194000000000045</v>
      </c>
      <c r="H420" t="s">
        <v>499</v>
      </c>
      <c r="I420">
        <v>1.0037256908501026E-2</v>
      </c>
      <c r="J420">
        <v>0.15198852216912417</v>
      </c>
      <c r="K420">
        <v>7.199147374543983E-3</v>
      </c>
      <c r="L420">
        <v>5.1640759100280596E-3</v>
      </c>
      <c r="M420">
        <v>2.4742298814261345</v>
      </c>
      <c r="N420">
        <v>3.3208441937290492E-3</v>
      </c>
      <c r="O420">
        <v>2.1386793234026773</v>
      </c>
      <c r="P420">
        <v>0.17208851620332419</v>
      </c>
      <c r="Q420">
        <v>8.6803155648301211E-3</v>
      </c>
      <c r="R420">
        <v>5.8900688379749828E-2</v>
      </c>
      <c r="S420">
        <v>6.2955124816545564E-5</v>
      </c>
      <c r="T420">
        <v>5.8900688379749253E-2</v>
      </c>
      <c r="U420">
        <v>3.516874487897334E-2</v>
      </c>
      <c r="V420">
        <v>0.39175366944153317</v>
      </c>
      <c r="W420">
        <v>8.2868799938222756E-2</v>
      </c>
      <c r="X420">
        <v>0.14911320941843703</v>
      </c>
      <c r="Y420">
        <v>2.9151520086976839E-3</v>
      </c>
      <c r="Z420">
        <v>0.35476005965784313</v>
      </c>
    </row>
    <row r="421" spans="1:26" x14ac:dyDescent="0.2">
      <c r="A421" s="160">
        <v>10368</v>
      </c>
      <c r="B421" s="160" t="s">
        <v>88</v>
      </c>
      <c r="C421" s="160" t="s">
        <v>80</v>
      </c>
      <c r="D421" s="165">
        <v>44099</v>
      </c>
      <c r="E421" s="163"/>
      <c r="F421" s="179">
        <v>1.22055</v>
      </c>
      <c r="G421" s="179">
        <v>10.325699999999999</v>
      </c>
      <c r="H421" t="s">
        <v>186</v>
      </c>
      <c r="I421">
        <v>9.9453382728369299E-3</v>
      </c>
      <c r="J421">
        <v>0.65473250336260969</v>
      </c>
      <c r="K421">
        <v>7.2001058036190793E-3</v>
      </c>
      <c r="L421">
        <v>6.9818277226798894E-3</v>
      </c>
      <c r="M421">
        <v>3.0128594461740117</v>
      </c>
      <c r="N421">
        <v>1.0643523997388049E-2</v>
      </c>
      <c r="O421">
        <v>2.2915363095806645</v>
      </c>
      <c r="P421">
        <v>0.65153957843084531</v>
      </c>
      <c r="Q421">
        <v>7.5672324122884127E-3</v>
      </c>
      <c r="R421">
        <v>0.13758148019965002</v>
      </c>
      <c r="S421">
        <v>5.4882343559217087E-5</v>
      </c>
      <c r="T421">
        <v>0.13758148019965094</v>
      </c>
      <c r="U421">
        <v>1.4548914895731444</v>
      </c>
      <c r="V421">
        <v>0.28609622874545659</v>
      </c>
      <c r="W421">
        <v>0.18308880600152727</v>
      </c>
      <c r="X421">
        <v>0.39507589034213209</v>
      </c>
      <c r="Y421">
        <v>0.26599753193249204</v>
      </c>
      <c r="Z421">
        <v>0.36721647247934969</v>
      </c>
    </row>
    <row r="422" spans="1:26" x14ac:dyDescent="0.2">
      <c r="A422" s="1">
        <v>10740</v>
      </c>
      <c r="B422" s="1" t="s">
        <v>493</v>
      </c>
      <c r="C422" s="1" t="s">
        <v>322</v>
      </c>
      <c r="D422" s="182">
        <v>44099</v>
      </c>
      <c r="E422" s="77">
        <v>126</v>
      </c>
      <c r="F422" s="1">
        <v>6.071E-2</v>
      </c>
      <c r="G422" s="5">
        <v>0.20190999999999981</v>
      </c>
      <c r="H422" t="s">
        <v>500</v>
      </c>
      <c r="I422">
        <v>1.0059199210216802E-2</v>
      </c>
      <c r="J422">
        <v>0.1323876463861037</v>
      </c>
      <c r="K422">
        <v>7.1968535410724009E-3</v>
      </c>
      <c r="L422">
        <v>5.1284028187285188E-3</v>
      </c>
      <c r="M422">
        <v>2.1989885176725199</v>
      </c>
      <c r="N422">
        <v>3.6951047943913342E-3</v>
      </c>
      <c r="O422">
        <v>1.898020481443236</v>
      </c>
      <c r="P422">
        <v>0.15170278015318686</v>
      </c>
      <c r="Q422">
        <v>8.6851875383747949E-3</v>
      </c>
      <c r="R422">
        <v>5.5842298496599899E-2</v>
      </c>
      <c r="S422">
        <v>6.2990459442379993E-5</v>
      </c>
      <c r="T422">
        <v>5.5842298496600364E-2</v>
      </c>
      <c r="U422">
        <v>3.3971603688353245E-2</v>
      </c>
      <c r="V422">
        <v>0.44023439454154478</v>
      </c>
      <c r="W422">
        <v>0.32457550984083006</v>
      </c>
      <c r="X422">
        <v>0.23457133405528019</v>
      </c>
      <c r="Y422">
        <v>1.1018198326044495E-2</v>
      </c>
      <c r="Z422">
        <v>0.43374186778797358</v>
      </c>
    </row>
    <row r="423" spans="1:26" x14ac:dyDescent="0.2">
      <c r="A423" s="160">
        <v>10368</v>
      </c>
      <c r="B423" s="160" t="s">
        <v>88</v>
      </c>
      <c r="C423" s="160" t="s">
        <v>80</v>
      </c>
      <c r="D423" s="165">
        <v>44099</v>
      </c>
      <c r="E423" s="163"/>
      <c r="F423" s="179">
        <v>1.22055</v>
      </c>
      <c r="G423" s="179">
        <v>10.325699999999999</v>
      </c>
      <c r="H423" t="s">
        <v>188</v>
      </c>
      <c r="I423">
        <v>9.8623331962331001E-3</v>
      </c>
      <c r="J423">
        <v>0.53601297441023554</v>
      </c>
      <c r="K423">
        <v>7.1801688895856888E-3</v>
      </c>
      <c r="L423">
        <v>4.6943337318716034E-3</v>
      </c>
      <c r="M423">
        <v>3.0130723530938606</v>
      </c>
      <c r="N423">
        <v>8.9736499341087073E-3</v>
      </c>
      <c r="O423">
        <v>2.3131496894468437</v>
      </c>
      <c r="P423">
        <v>0.54674278098123785</v>
      </c>
      <c r="Q423">
        <v>7.5691282666559582E-3</v>
      </c>
      <c r="R423">
        <v>0.10159794039296961</v>
      </c>
      <c r="S423">
        <v>5.4896093491169644E-5</v>
      </c>
      <c r="T423">
        <v>0.10159794039296846</v>
      </c>
      <c r="U423">
        <v>1.4521097560090535</v>
      </c>
      <c r="V423">
        <v>0.26854507966303587</v>
      </c>
      <c r="W423">
        <v>0.1874317592818</v>
      </c>
      <c r="X423">
        <v>0.28770843867537982</v>
      </c>
      <c r="Y423">
        <v>0.27207485766560069</v>
      </c>
      <c r="Z423">
        <v>0.24850589069182724</v>
      </c>
    </row>
    <row r="424" spans="1:26" x14ac:dyDescent="0.2">
      <c r="A424" s="1">
        <v>10741</v>
      </c>
      <c r="B424" s="1" t="s">
        <v>494</v>
      </c>
      <c r="C424" s="1" t="s">
        <v>322</v>
      </c>
      <c r="D424" s="182">
        <v>44099</v>
      </c>
      <c r="E424" s="77">
        <v>136.5</v>
      </c>
      <c r="F424" s="1">
        <v>6.4519999999999994E-2</v>
      </c>
      <c r="G424" s="5">
        <v>0.20700000000000074</v>
      </c>
      <c r="H424" t="s">
        <v>501</v>
      </c>
      <c r="I424">
        <v>1.0064070932505704E-2</v>
      </c>
      <c r="J424">
        <v>9.5728922648282699E-2</v>
      </c>
      <c r="K424">
        <v>7.1743707171889812E-3</v>
      </c>
      <c r="L424">
        <v>3.2877915387001678E-3</v>
      </c>
      <c r="M424">
        <v>1.6565295298331848</v>
      </c>
      <c r="N424">
        <v>2.480890730028963E-3</v>
      </c>
      <c r="O424">
        <v>1.4286780061008093</v>
      </c>
      <c r="P424">
        <v>9.1601338974900554E-2</v>
      </c>
      <c r="Q424">
        <v>8.6822747453365531E-3</v>
      </c>
      <c r="R424">
        <v>3.1741953660400231E-2</v>
      </c>
      <c r="S424">
        <v>6.2969334029609229E-5</v>
      </c>
      <c r="T424">
        <v>3.1741953660400397E-2</v>
      </c>
      <c r="U424">
        <v>2.7353800102280636E-2</v>
      </c>
      <c r="V424">
        <v>0.33558850442527421</v>
      </c>
      <c r="W424">
        <v>0.16170144829961247</v>
      </c>
      <c r="X424">
        <v>0.12345271495455619</v>
      </c>
      <c r="Y424">
        <v>4.4173032750026387E-3</v>
      </c>
      <c r="Z424">
        <v>0.30946729314822358</v>
      </c>
    </row>
    <row r="425" spans="1:26" x14ac:dyDescent="0.2">
      <c r="A425" s="160">
        <v>10368</v>
      </c>
      <c r="B425" s="160" t="s">
        <v>88</v>
      </c>
      <c r="C425" s="160" t="s">
        <v>80</v>
      </c>
      <c r="D425" s="165">
        <v>44099</v>
      </c>
      <c r="E425" s="163"/>
      <c r="F425" s="179">
        <v>1.22055</v>
      </c>
      <c r="G425" s="179">
        <v>10.325699999999999</v>
      </c>
      <c r="H425" t="s">
        <v>188</v>
      </c>
      <c r="I425">
        <v>9.8623331962331001E-3</v>
      </c>
      <c r="J425">
        <v>0.53601297441023554</v>
      </c>
      <c r="K425">
        <v>7.1801688895856888E-3</v>
      </c>
      <c r="L425">
        <v>4.6943337318716034E-3</v>
      </c>
      <c r="M425">
        <v>3.0130723530938606</v>
      </c>
      <c r="N425">
        <v>8.9736499341087073E-3</v>
      </c>
      <c r="O425">
        <v>2.3131496894468437</v>
      </c>
      <c r="P425">
        <v>0.54674278098123785</v>
      </c>
      <c r="Q425">
        <v>7.5691282666559582E-3</v>
      </c>
      <c r="R425">
        <v>0.10159794039296961</v>
      </c>
      <c r="S425">
        <v>5.4896093491169644E-5</v>
      </c>
      <c r="T425">
        <v>0.10159794039296846</v>
      </c>
      <c r="U425">
        <v>1.4521097560090535</v>
      </c>
      <c r="V425">
        <v>0.26854507966303587</v>
      </c>
      <c r="W425">
        <v>0.1874317592818</v>
      </c>
      <c r="X425">
        <v>0.28770843867537982</v>
      </c>
      <c r="Y425">
        <v>0.27207485766560069</v>
      </c>
      <c r="Z425">
        <v>0.24850589069182724</v>
      </c>
    </row>
    <row r="427" spans="1:26" x14ac:dyDescent="0.2">
      <c r="A427" s="160">
        <v>10368</v>
      </c>
      <c r="B427" s="160" t="s">
        <v>88</v>
      </c>
      <c r="C427" s="160" t="s">
        <v>80</v>
      </c>
      <c r="D427" s="165">
        <v>44102</v>
      </c>
      <c r="E427" s="163"/>
      <c r="F427" s="179">
        <v>1.22055</v>
      </c>
      <c r="G427" s="179">
        <v>10.325699999999999</v>
      </c>
      <c r="H427" t="s">
        <v>182</v>
      </c>
      <c r="I427">
        <v>1.0025999951904164E-2</v>
      </c>
      <c r="J427">
        <v>0.35301233373394864</v>
      </c>
      <c r="K427">
        <v>7.1822658061528131E-3</v>
      </c>
      <c r="L427">
        <v>3.8173847717883529E-3</v>
      </c>
      <c r="M427">
        <v>3.01349171153527</v>
      </c>
      <c r="N427">
        <v>7.2689116522487249E-3</v>
      </c>
      <c r="O427">
        <v>2.2697379670389606</v>
      </c>
      <c r="P427">
        <v>0.38630118906910765</v>
      </c>
      <c r="Q427">
        <v>7.5600231200350972E-3</v>
      </c>
      <c r="R427">
        <v>8.222883828484788E-2</v>
      </c>
      <c r="S427">
        <v>5.4830057223512301E-5</v>
      </c>
      <c r="T427">
        <v>8.222883828484788E-2</v>
      </c>
      <c r="U427">
        <v>1.4617436105246875</v>
      </c>
      <c r="V427">
        <v>0.24889360201539482</v>
      </c>
      <c r="W427">
        <v>0.17925640867738538</v>
      </c>
      <c r="X427">
        <v>0.33114123825659636</v>
      </c>
      <c r="Y427">
        <v>0.26176952045658464</v>
      </c>
      <c r="Z427">
        <v>0.26771030305502269</v>
      </c>
    </row>
    <row r="428" spans="1:26" x14ac:dyDescent="0.2">
      <c r="A428" s="1">
        <v>10742</v>
      </c>
      <c r="B428" s="1" t="s">
        <v>495</v>
      </c>
      <c r="C428" s="1" t="s">
        <v>322</v>
      </c>
      <c r="D428" s="182">
        <v>44102</v>
      </c>
      <c r="E428" s="77">
        <v>148</v>
      </c>
      <c r="F428" s="1">
        <v>7.6359999999999997E-2</v>
      </c>
      <c r="G428" s="5">
        <v>0.20495000000000019</v>
      </c>
      <c r="H428" t="s">
        <v>502</v>
      </c>
      <c r="I428">
        <v>1.0066453850038529E-2</v>
      </c>
      <c r="J428">
        <v>0.14744306179495262</v>
      </c>
      <c r="K428">
        <v>7.1598088997355275E-3</v>
      </c>
      <c r="L428">
        <v>1.1043190716584127E-2</v>
      </c>
      <c r="M428">
        <v>2.1093128647355304</v>
      </c>
      <c r="N428">
        <v>3.3850158113139278E-3</v>
      </c>
      <c r="O428">
        <v>1.8165837932270064</v>
      </c>
      <c r="P428">
        <v>0.14621911905941953</v>
      </c>
      <c r="Q428">
        <v>8.668505575515989E-3</v>
      </c>
      <c r="R428">
        <v>5.0813758498505356E-2</v>
      </c>
      <c r="S428">
        <v>6.286947132321342E-5</v>
      </c>
      <c r="T428">
        <v>5.081375849850521E-2</v>
      </c>
      <c r="U428">
        <v>3.5531275122631996E-2</v>
      </c>
      <c r="V428">
        <v>0.6274252923598026</v>
      </c>
      <c r="W428">
        <v>0.134511530566777</v>
      </c>
      <c r="X428">
        <v>0.26344344829135463</v>
      </c>
      <c r="Y428">
        <v>4.7769055328841662E-3</v>
      </c>
      <c r="Z428">
        <v>0.63077813063698407</v>
      </c>
    </row>
    <row r="429" spans="1:26" x14ac:dyDescent="0.2">
      <c r="A429" s="160">
        <v>10368</v>
      </c>
      <c r="B429" s="160" t="s">
        <v>88</v>
      </c>
      <c r="C429" s="160" t="s">
        <v>80</v>
      </c>
      <c r="D429" s="165">
        <v>44102</v>
      </c>
      <c r="E429" s="163"/>
      <c r="F429" s="179">
        <v>1.22055</v>
      </c>
      <c r="G429" s="179">
        <v>10.325699999999999</v>
      </c>
      <c r="H429" t="s">
        <v>184</v>
      </c>
      <c r="I429">
        <v>1.0003695080398807E-2</v>
      </c>
      <c r="J429">
        <v>0.42820993203287405</v>
      </c>
      <c r="K429">
        <v>7.1748489559346788E-3</v>
      </c>
      <c r="L429">
        <v>3.3452436195865734E-3</v>
      </c>
      <c r="M429">
        <v>3.0134395752140986</v>
      </c>
      <c r="N429">
        <v>7.0082193993757751E-3</v>
      </c>
      <c r="O429">
        <v>2.2805133028016944</v>
      </c>
      <c r="P429">
        <v>0.39401786927088972</v>
      </c>
      <c r="Q429">
        <v>7.5682363836349093E-3</v>
      </c>
      <c r="R429">
        <v>9.0028832497690531E-2</v>
      </c>
      <c r="S429">
        <v>5.4889624992819253E-5</v>
      </c>
      <c r="T429">
        <v>9.0028832497689948E-2</v>
      </c>
      <c r="U429">
        <v>1.4569852631934552</v>
      </c>
      <c r="V429">
        <v>0.20982524051178222</v>
      </c>
      <c r="W429">
        <v>0.18169527435521121</v>
      </c>
      <c r="X429">
        <v>0.30512136076350332</v>
      </c>
      <c r="Y429">
        <v>0.26504672325459216</v>
      </c>
      <c r="Z429">
        <v>0.2539683800722366</v>
      </c>
    </row>
    <row r="430" spans="1:26" x14ac:dyDescent="0.2">
      <c r="A430" s="1">
        <v>10743</v>
      </c>
      <c r="B430" s="1" t="s">
        <v>496</v>
      </c>
      <c r="C430" s="1" t="s">
        <v>322</v>
      </c>
      <c r="D430" s="182">
        <v>44102</v>
      </c>
      <c r="E430" s="77">
        <v>159</v>
      </c>
      <c r="F430" s="1">
        <v>5.4149999999999997E-2</v>
      </c>
      <c r="G430" s="5">
        <v>0.20669000000000001</v>
      </c>
      <c r="H430" t="s">
        <v>503</v>
      </c>
      <c r="I430">
        <v>1.0059281338390378E-2</v>
      </c>
      <c r="J430">
        <v>9.7856476612956211E-2</v>
      </c>
      <c r="K430">
        <v>7.1627680862258215E-3</v>
      </c>
      <c r="L430">
        <v>2.9055711046569164E-3</v>
      </c>
      <c r="M430">
        <v>1.6507800422768248</v>
      </c>
      <c r="N430">
        <v>3.2669043031132226E-3</v>
      </c>
      <c r="O430">
        <v>1.4224965150032556</v>
      </c>
      <c r="P430">
        <v>0.10249665493623011</v>
      </c>
      <c r="Q430">
        <v>8.6665980895498616E-3</v>
      </c>
      <c r="R430">
        <v>4.3242271330992864E-2</v>
      </c>
      <c r="S430">
        <v>6.2855637031569687E-5</v>
      </c>
      <c r="T430">
        <v>4.3242271330992912E-2</v>
      </c>
      <c r="U430">
        <v>2.7771140925654806E-2</v>
      </c>
      <c r="V430">
        <v>0.36334028087518755</v>
      </c>
      <c r="W430">
        <v>0.33466258435474394</v>
      </c>
      <c r="X430">
        <v>0.18830173975182904</v>
      </c>
      <c r="Y430">
        <v>9.2820119092190886E-3</v>
      </c>
      <c r="Z430">
        <v>0.31242114944434984</v>
      </c>
    </row>
    <row r="431" spans="1:26" x14ac:dyDescent="0.2">
      <c r="A431" s="160">
        <v>10368</v>
      </c>
      <c r="B431" s="160" t="s">
        <v>88</v>
      </c>
      <c r="C431" s="160" t="s">
        <v>80</v>
      </c>
      <c r="D431" s="165">
        <v>44102</v>
      </c>
      <c r="E431" s="163"/>
      <c r="F431" s="179">
        <v>1.22055</v>
      </c>
      <c r="G431" s="179">
        <v>10.325699999999999</v>
      </c>
      <c r="H431" t="s">
        <v>186</v>
      </c>
      <c r="I431">
        <v>9.9982853698572429E-3</v>
      </c>
      <c r="J431">
        <v>0.43313439667179643</v>
      </c>
      <c r="K431">
        <v>7.1739206442375083E-3</v>
      </c>
      <c r="L431">
        <v>3.8410381704590802E-3</v>
      </c>
      <c r="M431">
        <v>3.0135281876233155</v>
      </c>
      <c r="N431">
        <v>7.4617879506461791E-3</v>
      </c>
      <c r="O431">
        <v>2.2790456984910925</v>
      </c>
      <c r="P431">
        <v>0.46799975608780914</v>
      </c>
      <c r="Q431">
        <v>7.5660419207589412E-3</v>
      </c>
      <c r="R431">
        <v>7.7327089419759035E-2</v>
      </c>
      <c r="S431">
        <v>5.4873709363573979E-5</v>
      </c>
      <c r="T431">
        <v>7.7327089419758577E-2</v>
      </c>
      <c r="U431">
        <v>1.4575023323781537</v>
      </c>
      <c r="V431">
        <v>0.17494641602825783</v>
      </c>
      <c r="W431">
        <v>0.18254807314778027</v>
      </c>
      <c r="X431">
        <v>0.22370790003469829</v>
      </c>
      <c r="Y431">
        <v>0.26609635325140363</v>
      </c>
      <c r="Z431">
        <v>0.20471744934147856</v>
      </c>
    </row>
    <row r="432" spans="1:26" x14ac:dyDescent="0.2">
      <c r="A432" s="1">
        <v>10744</v>
      </c>
      <c r="B432" s="1" t="s">
        <v>497</v>
      </c>
      <c r="C432" s="1" t="s">
        <v>322</v>
      </c>
      <c r="D432" s="182">
        <v>44102</v>
      </c>
      <c r="E432" s="77">
        <v>162.5</v>
      </c>
      <c r="F432" s="1">
        <v>7.4090000000000003E-2</v>
      </c>
      <c r="G432" s="5">
        <v>0.20735000000000001</v>
      </c>
      <c r="H432" t="s">
        <v>504</v>
      </c>
      <c r="I432">
        <v>1.0066818056579819E-2</v>
      </c>
      <c r="J432">
        <v>9.2720005139850376E-2</v>
      </c>
      <c r="K432">
        <v>7.1667696182472788E-3</v>
      </c>
      <c r="L432">
        <v>2.3996165508552636E-3</v>
      </c>
      <c r="M432">
        <v>2.1620751623261238</v>
      </c>
      <c r="N432">
        <v>2.452917585258813E-3</v>
      </c>
      <c r="O432">
        <v>1.8617277867368538</v>
      </c>
      <c r="P432">
        <v>0.1103861818334024</v>
      </c>
      <c r="Q432">
        <v>8.6676129683742487E-3</v>
      </c>
      <c r="R432">
        <v>3.8395850004943388E-2</v>
      </c>
      <c r="S432">
        <v>6.2862997573082932E-5</v>
      </c>
      <c r="T432">
        <v>3.8395850004943853E-2</v>
      </c>
      <c r="U432">
        <v>3.7053783319376948E-2</v>
      </c>
      <c r="V432">
        <v>0.31316551996805159</v>
      </c>
      <c r="W432">
        <v>0.105853831408468</v>
      </c>
      <c r="X432">
        <v>0.12902152450038382</v>
      </c>
      <c r="Y432">
        <v>3.9230115435142498E-3</v>
      </c>
      <c r="Z432">
        <v>0.26339964390833176</v>
      </c>
    </row>
    <row r="433" spans="1:26" x14ac:dyDescent="0.2">
      <c r="A433" s="160">
        <v>10368</v>
      </c>
      <c r="B433" s="160" t="s">
        <v>88</v>
      </c>
      <c r="C433" s="160" t="s">
        <v>80</v>
      </c>
      <c r="D433" s="165">
        <v>44102</v>
      </c>
      <c r="E433" s="163"/>
      <c r="F433" s="179">
        <v>1.22055</v>
      </c>
      <c r="G433" s="179">
        <v>10.325699999999999</v>
      </c>
      <c r="H433" t="s">
        <v>188</v>
      </c>
      <c r="I433">
        <v>9.9986188051421985E-3</v>
      </c>
      <c r="J433">
        <v>0.39182710325803205</v>
      </c>
      <c r="K433">
        <v>7.1729411215924405E-3</v>
      </c>
      <c r="L433">
        <v>4.1878118969411945E-3</v>
      </c>
      <c r="M433">
        <v>3.013275764336445</v>
      </c>
      <c r="N433">
        <v>7.5038255714772063E-3</v>
      </c>
      <c r="O433">
        <v>2.2812210301052835</v>
      </c>
      <c r="P433">
        <v>0.37466246503006206</v>
      </c>
      <c r="Q433">
        <v>7.5703897945262758E-3</v>
      </c>
      <c r="R433">
        <v>8.8839491709222312E-2</v>
      </c>
      <c r="S433">
        <v>5.4905242887172814E-5</v>
      </c>
      <c r="T433">
        <v>8.8839491709222659E-2</v>
      </c>
      <c r="U433">
        <v>1.4551983180467742</v>
      </c>
      <c r="V433">
        <v>0.23575129651444071</v>
      </c>
      <c r="W433">
        <v>0.18269240426744066</v>
      </c>
      <c r="X433">
        <v>0.35173661695641373</v>
      </c>
      <c r="Y433">
        <v>0.26625232433928786</v>
      </c>
      <c r="Z433">
        <v>0.26248450370254617</v>
      </c>
    </row>
    <row r="435" spans="1:26" x14ac:dyDescent="0.2">
      <c r="A435" s="160">
        <v>10368</v>
      </c>
      <c r="B435" s="160" t="s">
        <v>88</v>
      </c>
      <c r="C435" s="160" t="s">
        <v>80</v>
      </c>
      <c r="D435" s="165">
        <v>44124</v>
      </c>
      <c r="E435" s="163"/>
      <c r="F435" s="179">
        <v>1.22055</v>
      </c>
      <c r="G435" s="179">
        <v>10.325699999999999</v>
      </c>
      <c r="H435" t="s">
        <v>505</v>
      </c>
      <c r="I435">
        <v>1.0002741399694658E-2</v>
      </c>
      <c r="J435">
        <v>0.4190214458382216</v>
      </c>
      <c r="K435">
        <v>7.1744867725334295E-3</v>
      </c>
      <c r="L435">
        <v>4.1400408491900215E-3</v>
      </c>
      <c r="M435">
        <v>3.0136519840953517</v>
      </c>
      <c r="N435">
        <v>6.5928440326519285E-3</v>
      </c>
      <c r="O435">
        <v>2.276568215333294</v>
      </c>
      <c r="P435">
        <v>0.41251477099704376</v>
      </c>
      <c r="Q435">
        <v>7.5620714652893236E-3</v>
      </c>
      <c r="R435">
        <v>8.8028963554577053E-2</v>
      </c>
      <c r="S435">
        <v>5.4844913115580271E-5</v>
      </c>
      <c r="T435">
        <v>8.8028963554576595E-2</v>
      </c>
      <c r="U435">
        <v>1.460960957039765</v>
      </c>
      <c r="V435">
        <v>0.2334296600520317</v>
      </c>
      <c r="W435">
        <v>0.17524697397105327</v>
      </c>
      <c r="X435">
        <v>0.31583843205097745</v>
      </c>
      <c r="Y435">
        <v>0.25619129018814868</v>
      </c>
      <c r="Z435">
        <v>0.27368707727184083</v>
      </c>
    </row>
    <row r="436" spans="1:26" x14ac:dyDescent="0.2">
      <c r="A436" s="1">
        <v>10772</v>
      </c>
      <c r="B436" s="1" t="s">
        <v>510</v>
      </c>
      <c r="C436" s="1" t="s">
        <v>511</v>
      </c>
      <c r="D436" s="182">
        <v>44124</v>
      </c>
      <c r="F436" s="1">
        <v>9.0609999999999996E-2</v>
      </c>
      <c r="G436" s="5">
        <v>0.20584999999999987</v>
      </c>
      <c r="H436" t="s">
        <v>506</v>
      </c>
      <c r="I436">
        <v>1.0100577724997967E-2</v>
      </c>
      <c r="J436">
        <v>0.13699331095531053</v>
      </c>
      <c r="K436">
        <v>7.1593923321760103E-3</v>
      </c>
      <c r="L436">
        <v>6.1146343925360305E-3</v>
      </c>
      <c r="M436">
        <v>2.1884109680666035</v>
      </c>
      <c r="N436">
        <v>3.636329953192814E-3</v>
      </c>
      <c r="O436">
        <v>1.8739547321418848</v>
      </c>
      <c r="P436">
        <v>0.14331443826121473</v>
      </c>
      <c r="Q436">
        <v>8.6498014606942782E-3</v>
      </c>
      <c r="R436">
        <v>3.5833433665798331E-2</v>
      </c>
      <c r="S436">
        <v>6.2733817282252668E-5</v>
      </c>
      <c r="T436">
        <v>3.5833433665798803E-2</v>
      </c>
      <c r="U436">
        <v>8.7186957835536746E-2</v>
      </c>
      <c r="V436">
        <v>0.2820268321394776</v>
      </c>
      <c r="W436">
        <v>0.27635496586811759</v>
      </c>
      <c r="X436">
        <v>0.22715607491937115</v>
      </c>
      <c r="Y436">
        <v>2.4111589470180134E-2</v>
      </c>
      <c r="Z436">
        <v>0.34526537706579113</v>
      </c>
    </row>
    <row r="437" spans="1:26" x14ac:dyDescent="0.2">
      <c r="A437" s="160">
        <v>10368</v>
      </c>
      <c r="B437" s="160" t="s">
        <v>88</v>
      </c>
      <c r="C437" s="160" t="s">
        <v>80</v>
      </c>
      <c r="D437" s="165">
        <v>44124</v>
      </c>
      <c r="E437" s="163"/>
      <c r="F437" s="179">
        <v>1.22055</v>
      </c>
      <c r="G437" s="179">
        <v>10.325699999999999</v>
      </c>
      <c r="H437" t="s">
        <v>507</v>
      </c>
      <c r="I437">
        <v>9.9422130472174228E-3</v>
      </c>
      <c r="J437">
        <v>0.37210456405842618</v>
      </c>
      <c r="K437">
        <v>7.1683936736393382E-3</v>
      </c>
      <c r="L437">
        <v>3.9681721009355089E-3</v>
      </c>
      <c r="M437">
        <v>3.0137401292482133</v>
      </c>
      <c r="N437">
        <v>6.9432836379085859E-3</v>
      </c>
      <c r="O437">
        <v>2.2929370990041336</v>
      </c>
      <c r="P437">
        <v>0.38515886775080616</v>
      </c>
      <c r="Q437">
        <v>7.5649503451027146E-3</v>
      </c>
      <c r="R437">
        <v>7.0312336218976645E-2</v>
      </c>
      <c r="S437">
        <v>5.4865792568248841E-5</v>
      </c>
      <c r="T437">
        <v>7.0312336218976354E-2</v>
      </c>
      <c r="U437">
        <v>1.4594990706868327</v>
      </c>
      <c r="V437">
        <v>0.24635679831615057</v>
      </c>
      <c r="W437">
        <v>0.17321989798581869</v>
      </c>
      <c r="X437">
        <v>0.25121189695039853</v>
      </c>
      <c r="Y437">
        <v>0.2528538886480412</v>
      </c>
      <c r="Z437">
        <v>0.17525665985399375</v>
      </c>
    </row>
    <row r="438" spans="1:26" x14ac:dyDescent="0.2">
      <c r="A438" s="1">
        <v>10773</v>
      </c>
      <c r="B438" s="1" t="s">
        <v>512</v>
      </c>
      <c r="C438" s="1" t="s">
        <v>511</v>
      </c>
      <c r="D438" s="182">
        <v>44124</v>
      </c>
      <c r="F438" s="1">
        <v>8.7160000000000001E-2</v>
      </c>
      <c r="G438" s="5">
        <v>0.20629999999999882</v>
      </c>
      <c r="H438" t="s">
        <v>508</v>
      </c>
      <c r="I438">
        <v>1.0066233752280079E-2</v>
      </c>
      <c r="J438">
        <v>0.11221797597901469</v>
      </c>
      <c r="K438">
        <v>7.1586942799618655E-3</v>
      </c>
      <c r="L438">
        <v>2.3846613420013159E-3</v>
      </c>
      <c r="M438">
        <v>2.0838282932869197</v>
      </c>
      <c r="N438">
        <v>3.6248347424774588E-3</v>
      </c>
      <c r="O438">
        <v>1.7887736289372329</v>
      </c>
      <c r="P438">
        <v>0.12173975644590189</v>
      </c>
      <c r="Q438">
        <v>8.6465455814619986E-3</v>
      </c>
      <c r="R438">
        <v>3.9183381362929239E-2</v>
      </c>
      <c r="S438">
        <v>6.2710203591952502E-5</v>
      </c>
      <c r="T438">
        <v>3.918338136292971E-2</v>
      </c>
      <c r="U438">
        <v>8.3010150835237981E-2</v>
      </c>
      <c r="V438">
        <v>0.29891762128549476</v>
      </c>
      <c r="W438">
        <v>0.28256184029845993</v>
      </c>
      <c r="X438">
        <v>0.24297777767870515</v>
      </c>
      <c r="Y438">
        <v>2.3451281113933509E-2</v>
      </c>
      <c r="Z438">
        <v>0.33362393099090698</v>
      </c>
    </row>
    <row r="439" spans="1:26" x14ac:dyDescent="0.2">
      <c r="A439" s="160">
        <v>10368</v>
      </c>
      <c r="B439" s="160" t="s">
        <v>88</v>
      </c>
      <c r="C439" s="160" t="s">
        <v>80</v>
      </c>
      <c r="D439" s="165">
        <v>44124</v>
      </c>
      <c r="E439" s="163"/>
      <c r="F439" s="179">
        <v>1.22055</v>
      </c>
      <c r="G439" s="179">
        <v>10.325699999999999</v>
      </c>
      <c r="H439" t="s">
        <v>509</v>
      </c>
      <c r="I439">
        <v>9.9898295516087487E-3</v>
      </c>
      <c r="J439">
        <v>0.35922659264008133</v>
      </c>
      <c r="K439">
        <v>7.1653593831182338E-3</v>
      </c>
      <c r="L439">
        <v>3.1898710296481164E-3</v>
      </c>
      <c r="M439">
        <v>3.0135667772712629</v>
      </c>
      <c r="N439">
        <v>8.3964315782589696E-3</v>
      </c>
      <c r="O439">
        <v>2.283638106642472</v>
      </c>
      <c r="P439">
        <v>0.37348731555328446</v>
      </c>
      <c r="Q439">
        <v>7.5699573482205925E-3</v>
      </c>
      <c r="R439">
        <v>9.0074455576941603E-2</v>
      </c>
      <c r="S439">
        <v>5.4902106513737145E-5</v>
      </c>
      <c r="T439">
        <v>9.0074455576940798E-2</v>
      </c>
      <c r="U439">
        <v>1.459027744434847</v>
      </c>
      <c r="V439">
        <v>0.15106512256999816</v>
      </c>
      <c r="W439">
        <v>0.17479389943678039</v>
      </c>
      <c r="X439">
        <v>0.17047240732305474</v>
      </c>
      <c r="Y439">
        <v>0.25497429991961307</v>
      </c>
      <c r="Z439">
        <v>0.19616652832473094</v>
      </c>
    </row>
    <row r="441" spans="1:26" x14ac:dyDescent="0.2">
      <c r="A441" s="160">
        <v>10368</v>
      </c>
      <c r="B441" s="160" t="s">
        <v>88</v>
      </c>
      <c r="C441" s="160" t="s">
        <v>80</v>
      </c>
      <c r="D441" s="165">
        <v>44125</v>
      </c>
      <c r="E441" s="163"/>
      <c r="F441" s="179">
        <v>1.22055</v>
      </c>
      <c r="G441" s="179">
        <v>10.325699999999999</v>
      </c>
      <c r="H441" t="s">
        <v>505</v>
      </c>
      <c r="I441">
        <v>9.9528074034811887E-3</v>
      </c>
      <c r="J441">
        <v>0.42814114625950772</v>
      </c>
      <c r="K441">
        <v>7.1821893009452646E-3</v>
      </c>
      <c r="L441">
        <v>4.8138933522324451E-3</v>
      </c>
      <c r="M441">
        <v>3.0136228110195629</v>
      </c>
      <c r="N441">
        <v>6.1373880512133362E-3</v>
      </c>
      <c r="O441">
        <v>2.291434193539033</v>
      </c>
      <c r="P441">
        <v>0.44098080039401039</v>
      </c>
      <c r="Q441">
        <v>7.5642174611844021E-3</v>
      </c>
      <c r="R441">
        <v>7.616466989902132E-2</v>
      </c>
      <c r="S441">
        <v>5.486047723170273E-5</v>
      </c>
      <c r="T441">
        <v>7.6164669899021362E-2</v>
      </c>
      <c r="U441">
        <v>1.4589611590728147</v>
      </c>
      <c r="V441">
        <v>0.21577146271748032</v>
      </c>
      <c r="W441">
        <v>0.17336143085407132</v>
      </c>
      <c r="X441">
        <v>0.2679205791039993</v>
      </c>
      <c r="Y441">
        <v>0.2529765820475392</v>
      </c>
      <c r="Z441">
        <v>0.17239875979432503</v>
      </c>
    </row>
    <row r="442" spans="1:26" x14ac:dyDescent="0.2">
      <c r="A442" s="1">
        <v>10774</v>
      </c>
      <c r="B442" s="1" t="s">
        <v>513</v>
      </c>
      <c r="C442" s="1" t="s">
        <v>511</v>
      </c>
      <c r="D442" s="182">
        <v>44125</v>
      </c>
      <c r="F442" s="1">
        <v>9.5839999999999995E-2</v>
      </c>
      <c r="G442" s="5">
        <v>0.18932000000000038</v>
      </c>
      <c r="H442" t="s">
        <v>524</v>
      </c>
      <c r="I442">
        <v>1.0027914624143321E-2</v>
      </c>
      <c r="J442">
        <v>0.19599601556656521</v>
      </c>
      <c r="K442">
        <v>7.1624209634452447E-3</v>
      </c>
      <c r="L442">
        <v>7.6476197823795774E-3</v>
      </c>
      <c r="M442">
        <v>2.3877574384766227</v>
      </c>
      <c r="N442">
        <v>4.0182116917772542E-3</v>
      </c>
      <c r="O442">
        <v>2.0634340764500205</v>
      </c>
      <c r="P442">
        <v>0.19016855918261077</v>
      </c>
      <c r="Q442">
        <v>8.6696522267817374E-3</v>
      </c>
      <c r="R442">
        <v>3.6030501161204161E-2</v>
      </c>
      <c r="S442">
        <v>6.2877787561605572E-5</v>
      </c>
      <c r="T442">
        <v>3.6030501161204639E-2</v>
      </c>
      <c r="U442">
        <v>2.6923935887023603E-2</v>
      </c>
      <c r="V442">
        <v>0.53816401558063243</v>
      </c>
      <c r="W442">
        <v>0.49196215681969563</v>
      </c>
      <c r="X442">
        <v>0.39945041700952366</v>
      </c>
      <c r="Y442">
        <v>1.3268527195881645E-2</v>
      </c>
      <c r="Z442">
        <v>0.63042612569588519</v>
      </c>
    </row>
    <row r="443" spans="1:26" x14ac:dyDescent="0.2">
      <c r="A443" s="160">
        <v>10368</v>
      </c>
      <c r="B443" s="160" t="s">
        <v>88</v>
      </c>
      <c r="C443" s="160" t="s">
        <v>80</v>
      </c>
      <c r="D443" s="165">
        <v>44125</v>
      </c>
      <c r="E443" s="163"/>
      <c r="F443" s="179">
        <v>1.22055</v>
      </c>
      <c r="G443" s="179">
        <v>10.325699999999999</v>
      </c>
      <c r="H443" t="s">
        <v>507</v>
      </c>
      <c r="I443">
        <v>9.973858028052892E-3</v>
      </c>
      <c r="J443">
        <v>0.45271199225259101</v>
      </c>
      <c r="K443">
        <v>7.1724327289017491E-3</v>
      </c>
      <c r="L443">
        <v>5.0897143818897563E-3</v>
      </c>
      <c r="M443">
        <v>3.0133590359456823</v>
      </c>
      <c r="N443">
        <v>8.9629741544951617E-3</v>
      </c>
      <c r="O443">
        <v>2.2886015100718775</v>
      </c>
      <c r="P443">
        <v>0.46296516380914321</v>
      </c>
      <c r="Q443">
        <v>7.5630860682269208E-3</v>
      </c>
      <c r="R443">
        <v>8.9122078944918387E-2</v>
      </c>
      <c r="S443">
        <v>5.4852271656188473E-5</v>
      </c>
      <c r="T443">
        <v>8.9122078944918345E-2</v>
      </c>
      <c r="U443">
        <v>1.4592811946439235</v>
      </c>
      <c r="V443">
        <v>0.2533647417215299</v>
      </c>
      <c r="W443">
        <v>0.17383336257127724</v>
      </c>
      <c r="X443">
        <v>0.30563341006134903</v>
      </c>
      <c r="Y443">
        <v>0.2536948946683254</v>
      </c>
      <c r="Z443">
        <v>0.21849051255044541</v>
      </c>
    </row>
    <row r="444" spans="1:26" x14ac:dyDescent="0.2">
      <c r="A444" s="1">
        <v>10775</v>
      </c>
      <c r="B444" s="1" t="s">
        <v>514</v>
      </c>
      <c r="C444" s="1" t="s">
        <v>511</v>
      </c>
      <c r="D444" s="182">
        <v>44125</v>
      </c>
      <c r="F444" s="1">
        <v>8.6660000000000001E-2</v>
      </c>
      <c r="G444" s="5">
        <v>0.2053799999999999</v>
      </c>
      <c r="H444" t="s">
        <v>525</v>
      </c>
      <c r="I444">
        <v>1.0039212906479781E-2</v>
      </c>
      <c r="J444">
        <v>0.16913990477314325</v>
      </c>
      <c r="K444">
        <v>7.15923603346591E-3</v>
      </c>
      <c r="L444">
        <v>6.2418627962179396E-3</v>
      </c>
      <c r="M444">
        <v>2.0829789642100005</v>
      </c>
      <c r="N444">
        <v>3.7768336378564233E-3</v>
      </c>
      <c r="O444">
        <v>1.7970594871191121</v>
      </c>
      <c r="P444">
        <v>0.17949737243449232</v>
      </c>
      <c r="Q444">
        <v>8.6660436225347182E-3</v>
      </c>
      <c r="R444">
        <v>4.2661775446507323E-2</v>
      </c>
      <c r="S444">
        <v>6.2851615686967147E-5</v>
      </c>
      <c r="T444">
        <v>4.26617754465069E-2</v>
      </c>
      <c r="U444">
        <v>4.5209593060187452E-2</v>
      </c>
      <c r="V444">
        <v>0.36915315641003132</v>
      </c>
      <c r="W444">
        <v>0.29211499114138489</v>
      </c>
      <c r="X444">
        <v>0.21297051544978168</v>
      </c>
      <c r="Y444">
        <v>1.3201742655304818E-2</v>
      </c>
      <c r="Z444">
        <v>0.41195239196963157</v>
      </c>
    </row>
    <row r="445" spans="1:26" x14ac:dyDescent="0.2">
      <c r="A445" s="160">
        <v>10368</v>
      </c>
      <c r="B445" s="160" t="s">
        <v>88</v>
      </c>
      <c r="C445" s="160" t="s">
        <v>80</v>
      </c>
      <c r="D445" s="165">
        <v>44125</v>
      </c>
      <c r="E445" s="163"/>
      <c r="F445" s="179">
        <v>1.22055</v>
      </c>
      <c r="G445" s="179">
        <v>10.325699999999999</v>
      </c>
      <c r="H445" t="s">
        <v>509</v>
      </c>
      <c r="I445">
        <v>9.9977091366608376E-3</v>
      </c>
      <c r="J445">
        <v>0.46578593881965974</v>
      </c>
      <c r="K445">
        <v>7.1688172019504582E-3</v>
      </c>
      <c r="L445">
        <v>6.1401110293762438E-3</v>
      </c>
      <c r="M445">
        <v>3.0138677198972594</v>
      </c>
      <c r="N445">
        <v>9.1417522512883161E-3</v>
      </c>
      <c r="O445">
        <v>2.2799508330380944</v>
      </c>
      <c r="P445">
        <v>0.46432361545885803</v>
      </c>
      <c r="Q445">
        <v>7.5569082004667892E-3</v>
      </c>
      <c r="R445">
        <v>9.5682596485573881E-2</v>
      </c>
      <c r="S445">
        <v>5.480746586162552E-5</v>
      </c>
      <c r="T445">
        <v>9.5682596485574312E-2</v>
      </c>
      <c r="U445">
        <v>1.4553796005319311</v>
      </c>
      <c r="V445">
        <v>0.22300032138416701</v>
      </c>
      <c r="W445">
        <v>0.17465055297671861</v>
      </c>
      <c r="X445">
        <v>0.28489927485132149</v>
      </c>
      <c r="Y445">
        <v>0.25423913189770464</v>
      </c>
      <c r="Z445">
        <v>0.23327034480171813</v>
      </c>
    </row>
    <row r="446" spans="1:26" x14ac:dyDescent="0.2">
      <c r="A446" s="1">
        <v>10776</v>
      </c>
      <c r="B446" s="1" t="s">
        <v>515</v>
      </c>
      <c r="C446" s="1" t="s">
        <v>511</v>
      </c>
      <c r="D446" s="182">
        <v>44125</v>
      </c>
      <c r="F446" s="1">
        <v>9.468E-2</v>
      </c>
      <c r="G446" s="5">
        <v>0.20326000000000022</v>
      </c>
      <c r="H446" t="s">
        <v>526</v>
      </c>
      <c r="I446">
        <v>1.0060258690830126E-2</v>
      </c>
      <c r="J446">
        <v>0.13084703304826828</v>
      </c>
      <c r="K446">
        <v>7.1614802374872855E-3</v>
      </c>
      <c r="L446">
        <v>3.1566530251015685E-3</v>
      </c>
      <c r="M446">
        <v>2.3598096372478046</v>
      </c>
      <c r="N446">
        <v>3.5008308830055245E-3</v>
      </c>
      <c r="O446">
        <v>2.0330559481057104</v>
      </c>
      <c r="P446">
        <v>0.13054060713997426</v>
      </c>
      <c r="Q446">
        <v>8.6695658599619963E-3</v>
      </c>
      <c r="R446">
        <v>3.5734677492763815E-2</v>
      </c>
      <c r="S446">
        <v>6.2877161174940705E-5</v>
      </c>
      <c r="T446">
        <v>3.5734677492763656E-2</v>
      </c>
      <c r="U446">
        <v>2.3620732529868828E-2</v>
      </c>
      <c r="V446">
        <v>0.5052825104417179</v>
      </c>
      <c r="W446">
        <v>0.31259055152344711</v>
      </c>
      <c r="X446">
        <v>0.23010142859558749</v>
      </c>
      <c r="Y446">
        <v>7.3767407685714622E-3</v>
      </c>
      <c r="Z446">
        <v>0.41597231159381581</v>
      </c>
    </row>
    <row r="447" spans="1:26" x14ac:dyDescent="0.2">
      <c r="A447" s="160">
        <v>10368</v>
      </c>
      <c r="B447" s="160" t="s">
        <v>88</v>
      </c>
      <c r="C447" s="160" t="s">
        <v>80</v>
      </c>
      <c r="D447" s="165">
        <v>44125</v>
      </c>
      <c r="E447" s="163"/>
      <c r="F447" s="179">
        <v>1.22055</v>
      </c>
      <c r="G447" s="179">
        <v>10.325699999999999</v>
      </c>
      <c r="H447" t="s">
        <v>527</v>
      </c>
      <c r="I447">
        <v>1.0048982569322117E-2</v>
      </c>
      <c r="J447">
        <v>0.46695490691018043</v>
      </c>
      <c r="K447">
        <v>7.170040347132263E-3</v>
      </c>
      <c r="L447">
        <v>5.3958595309612362E-3</v>
      </c>
      <c r="M447">
        <v>3.0135759607365977</v>
      </c>
      <c r="N447">
        <v>8.0715629816821895E-3</v>
      </c>
      <c r="O447">
        <v>2.2704512242225783</v>
      </c>
      <c r="P447">
        <v>0.45189454428509079</v>
      </c>
      <c r="Q447">
        <v>7.5717191016614642E-3</v>
      </c>
      <c r="R447">
        <v>8.8670853128072241E-2</v>
      </c>
      <c r="S447">
        <v>5.4914883861166287E-5</v>
      </c>
      <c r="T447">
        <v>8.8670853128071866E-2</v>
      </c>
      <c r="U447">
        <v>1.4569779310646094</v>
      </c>
      <c r="V447">
        <v>0.19481559201527793</v>
      </c>
      <c r="W447">
        <v>0.17387787560399998</v>
      </c>
      <c r="X447">
        <v>0.31067054090890439</v>
      </c>
      <c r="Y447">
        <v>0.25338130718510588</v>
      </c>
      <c r="Z447">
        <v>0.28164690858886932</v>
      </c>
    </row>
    <row r="448" spans="1:26" x14ac:dyDescent="0.2">
      <c r="A448" s="1">
        <v>10777</v>
      </c>
      <c r="B448" s="1" t="s">
        <v>516</v>
      </c>
      <c r="C448" s="1" t="s">
        <v>511</v>
      </c>
      <c r="D448" s="182">
        <v>44125</v>
      </c>
      <c r="F448" s="1">
        <v>8.9160000000000003E-2</v>
      </c>
      <c r="G448" s="5">
        <v>0.20823000000000036</v>
      </c>
      <c r="H448" t="s">
        <v>528</v>
      </c>
      <c r="I448">
        <v>1.007175384784229E-2</v>
      </c>
      <c r="J448">
        <v>0.15081770128923253</v>
      </c>
      <c r="K448">
        <v>7.1619297879335518E-3</v>
      </c>
      <c r="L448">
        <v>5.0045608085023527E-3</v>
      </c>
      <c r="M448">
        <v>2.1008571821589035</v>
      </c>
      <c r="N448">
        <v>3.5644841346583536E-3</v>
      </c>
      <c r="O448">
        <v>1.8082448877555308</v>
      </c>
      <c r="P448">
        <v>0.15318155269212461</v>
      </c>
      <c r="Q448">
        <v>8.6723321232412155E-3</v>
      </c>
      <c r="R448">
        <v>3.4637480647800943E-2</v>
      </c>
      <c r="S448">
        <v>6.2897223861454552E-5</v>
      </c>
      <c r="T448">
        <v>3.4637480647800624E-2</v>
      </c>
      <c r="U448">
        <v>2.1247966143762849E-2</v>
      </c>
      <c r="V448">
        <v>0.4107974343795997</v>
      </c>
      <c r="W448">
        <v>0.52023820377153096</v>
      </c>
      <c r="X448">
        <v>0.22655041724410149</v>
      </c>
      <c r="Y448">
        <v>1.1028379574278919E-2</v>
      </c>
      <c r="Z448">
        <v>0.42680425823019275</v>
      </c>
    </row>
    <row r="449" spans="1:26" x14ac:dyDescent="0.2">
      <c r="A449" s="160">
        <v>10368</v>
      </c>
      <c r="B449" s="160" t="s">
        <v>88</v>
      </c>
      <c r="C449" s="160" t="s">
        <v>80</v>
      </c>
      <c r="D449" s="165">
        <v>44125</v>
      </c>
      <c r="E449" s="163"/>
      <c r="F449" s="179">
        <v>1.22055</v>
      </c>
      <c r="G449" s="179">
        <v>10.325699999999999</v>
      </c>
      <c r="H449" t="s">
        <v>529</v>
      </c>
      <c r="I449">
        <v>1.0025538543636976E-2</v>
      </c>
      <c r="J449">
        <v>0.61753443041731615</v>
      </c>
      <c r="K449">
        <v>7.1686668020279672E-3</v>
      </c>
      <c r="L449">
        <v>8.4453261932244429E-3</v>
      </c>
      <c r="M449">
        <v>3.0130088696816952</v>
      </c>
      <c r="N449">
        <v>1.2129464120376594E-2</v>
      </c>
      <c r="O449">
        <v>2.2766026433060484</v>
      </c>
      <c r="P449">
        <v>0.69103839746995255</v>
      </c>
      <c r="Q449">
        <v>7.567058879340784E-3</v>
      </c>
      <c r="R449">
        <v>0.11605116107696226</v>
      </c>
      <c r="S449">
        <v>5.4881084988800379E-5</v>
      </c>
      <c r="T449">
        <v>0.11605116107696112</v>
      </c>
      <c r="U449">
        <v>1.4547752190861529</v>
      </c>
      <c r="V449">
        <v>0.25074323368892493</v>
      </c>
      <c r="W449">
        <v>0.17485053155556574</v>
      </c>
      <c r="X449">
        <v>0.359742164200541</v>
      </c>
      <c r="Y449">
        <v>0.2545714303696156</v>
      </c>
      <c r="Z449">
        <v>0.28073315440962598</v>
      </c>
    </row>
    <row r="450" spans="1:26" x14ac:dyDescent="0.2">
      <c r="A450" s="1">
        <v>10778</v>
      </c>
      <c r="B450" s="1" t="s">
        <v>517</v>
      </c>
      <c r="C450" s="1" t="s">
        <v>511</v>
      </c>
      <c r="D450" s="182">
        <v>44125</v>
      </c>
      <c r="F450" s="1">
        <v>8.1659999999999996E-2</v>
      </c>
      <c r="G450" s="5">
        <v>0.20647999999999911</v>
      </c>
      <c r="H450" t="s">
        <v>530</v>
      </c>
      <c r="I450">
        <v>1.0055553038702602E-2</v>
      </c>
      <c r="J450">
        <v>0.1185132831208167</v>
      </c>
      <c r="K450">
        <v>7.1630890761316488E-3</v>
      </c>
      <c r="L450">
        <v>3.8538683078367933E-3</v>
      </c>
      <c r="M450">
        <v>2.0030370847748769</v>
      </c>
      <c r="N450">
        <v>2.7604745031339739E-3</v>
      </c>
      <c r="O450">
        <v>1.7287296041162306</v>
      </c>
      <c r="P450">
        <v>0.12265798805854553</v>
      </c>
      <c r="Q450">
        <v>8.6762911591988841E-3</v>
      </c>
      <c r="R450">
        <v>3.7106403038500636E-2</v>
      </c>
      <c r="S450">
        <v>6.2925937287943085E-5</v>
      </c>
      <c r="T450">
        <v>3.7106403038501511E-2</v>
      </c>
      <c r="U450">
        <v>2.0235159668191144E-2</v>
      </c>
      <c r="V450">
        <v>0.46625793519771264</v>
      </c>
      <c r="W450">
        <v>0.64309621575873155</v>
      </c>
      <c r="X450">
        <v>0.34388703402454951</v>
      </c>
      <c r="Y450">
        <v>1.2999486063339314E-2</v>
      </c>
      <c r="Z450">
        <v>0.55207328689482726</v>
      </c>
    </row>
    <row r="451" spans="1:26" x14ac:dyDescent="0.2">
      <c r="A451" s="160">
        <v>10368</v>
      </c>
      <c r="B451" s="160" t="s">
        <v>88</v>
      </c>
      <c r="C451" s="160" t="s">
        <v>80</v>
      </c>
      <c r="D451" s="165">
        <v>44125</v>
      </c>
      <c r="E451" s="163"/>
      <c r="F451" s="179">
        <v>1.22055</v>
      </c>
      <c r="G451" s="179">
        <v>10.325699999999999</v>
      </c>
      <c r="H451" t="s">
        <v>531</v>
      </c>
      <c r="I451">
        <v>1.0027752071442918E-2</v>
      </c>
      <c r="J451">
        <v>0.66158782874992683</v>
      </c>
      <c r="K451">
        <v>7.1686096663955718E-3</v>
      </c>
      <c r="L451">
        <v>6.8763390394283924E-3</v>
      </c>
      <c r="M451">
        <v>3.0130900632592952</v>
      </c>
      <c r="N451">
        <v>1.0602055072843177E-2</v>
      </c>
      <c r="O451">
        <v>2.2724662412875185</v>
      </c>
      <c r="P451">
        <v>0.66741379843424598</v>
      </c>
      <c r="Q451">
        <v>7.5715147217535342E-3</v>
      </c>
      <c r="R451">
        <v>9.8252795457318715E-2</v>
      </c>
      <c r="S451">
        <v>5.4913401569132318E-5</v>
      </c>
      <c r="T451">
        <v>9.8252795457319589E-2</v>
      </c>
      <c r="U451">
        <v>1.4559639984835304</v>
      </c>
      <c r="V451">
        <v>0.24508477202950463</v>
      </c>
      <c r="W451">
        <v>0.17555339672303691</v>
      </c>
      <c r="X451">
        <v>0.31529878586541998</v>
      </c>
      <c r="Y451">
        <v>0.25553917576999374</v>
      </c>
      <c r="Z451">
        <v>0.30128495852758852</v>
      </c>
    </row>
    <row r="452" spans="1:26" x14ac:dyDescent="0.2">
      <c r="A452" s="1">
        <v>10779</v>
      </c>
      <c r="B452" s="1" t="s">
        <v>518</v>
      </c>
      <c r="C452" s="1" t="s">
        <v>511</v>
      </c>
      <c r="D452" s="182">
        <v>44125</v>
      </c>
      <c r="F452" s="1">
        <v>8.3239999999999995E-2</v>
      </c>
      <c r="G452" s="5">
        <v>0.20666999999999902</v>
      </c>
      <c r="H452" t="s">
        <v>532</v>
      </c>
      <c r="I452">
        <v>1.0080264028218669E-2</v>
      </c>
      <c r="J452">
        <v>0.10689827350847909</v>
      </c>
      <c r="K452">
        <v>7.1627428545130581E-3</v>
      </c>
      <c r="L452">
        <v>4.445231923272259E-3</v>
      </c>
      <c r="M452">
        <v>1.9647288041770203</v>
      </c>
      <c r="N452">
        <v>3.218801348353268E-3</v>
      </c>
      <c r="O452">
        <v>1.6908911333064229</v>
      </c>
      <c r="P452">
        <v>0.10972664794807389</v>
      </c>
      <c r="Q452">
        <v>8.6750183856256595E-3</v>
      </c>
      <c r="R452">
        <v>4.0966123277341761E-2</v>
      </c>
      <c r="S452">
        <v>6.2916706331007577E-5</v>
      </c>
      <c r="T452">
        <v>4.0966123277341587E-2</v>
      </c>
      <c r="U452">
        <v>1.8836849837383363E-2</v>
      </c>
      <c r="V452">
        <v>0.52975889180897184</v>
      </c>
      <c r="W452">
        <v>0.57575488215840465</v>
      </c>
      <c r="X452">
        <v>0.30204714825812795</v>
      </c>
      <c r="Y452">
        <v>1.0839318167661554E-2</v>
      </c>
      <c r="Z452">
        <v>0.52203324163835785</v>
      </c>
    </row>
    <row r="453" spans="1:26" x14ac:dyDescent="0.2">
      <c r="A453" s="160">
        <v>10368</v>
      </c>
      <c r="B453" s="160" t="s">
        <v>88</v>
      </c>
      <c r="C453" s="160" t="s">
        <v>80</v>
      </c>
      <c r="D453" s="165">
        <v>44125</v>
      </c>
      <c r="E453" s="163"/>
      <c r="F453" s="179">
        <v>1.22055</v>
      </c>
      <c r="G453" s="179">
        <v>10.325699999999999</v>
      </c>
      <c r="H453" t="s">
        <v>533</v>
      </c>
      <c r="I453">
        <v>9.9556467396915531E-3</v>
      </c>
      <c r="J453">
        <v>0.57892066569002743</v>
      </c>
      <c r="K453">
        <v>7.1661689876927077E-3</v>
      </c>
      <c r="L453">
        <v>6.7719177851000992E-3</v>
      </c>
      <c r="M453">
        <v>3.0138207361858091</v>
      </c>
      <c r="N453">
        <v>9.0999356992974862E-3</v>
      </c>
      <c r="O453">
        <v>2.2950393862845946</v>
      </c>
      <c r="P453">
        <v>0.59173227197800504</v>
      </c>
      <c r="Q453">
        <v>7.5753132229040903E-3</v>
      </c>
      <c r="R453">
        <v>0.12462291133585335</v>
      </c>
      <c r="S453">
        <v>5.4940950695919611E-5</v>
      </c>
      <c r="T453">
        <v>0.12462291133585293</v>
      </c>
      <c r="U453">
        <v>1.4561057302537892</v>
      </c>
      <c r="V453">
        <v>0.20698994662685538</v>
      </c>
      <c r="W453">
        <v>0.17486034834993328</v>
      </c>
      <c r="X453">
        <v>0.36539306322407011</v>
      </c>
      <c r="Y453">
        <v>0.2546648914770559</v>
      </c>
      <c r="Z453">
        <v>0.22814841979564726</v>
      </c>
    </row>
    <row r="454" spans="1:26" x14ac:dyDescent="0.2">
      <c r="A454" s="1">
        <v>10780</v>
      </c>
      <c r="B454" s="1" t="s">
        <v>519</v>
      </c>
      <c r="C454" s="1" t="s">
        <v>511</v>
      </c>
      <c r="D454" s="182">
        <v>44125</v>
      </c>
      <c r="F454" s="1">
        <v>8.5019999999999998E-2</v>
      </c>
      <c r="G454" s="5">
        <v>0.20708000000000126</v>
      </c>
      <c r="H454" t="s">
        <v>534</v>
      </c>
      <c r="I454">
        <v>1.006526301503902E-2</v>
      </c>
      <c r="J454">
        <v>0.14070992967227161</v>
      </c>
      <c r="K454">
        <v>7.1615147370796021E-3</v>
      </c>
      <c r="L454">
        <v>2.9640004426792887E-3</v>
      </c>
      <c r="M454">
        <v>2.047762049734958</v>
      </c>
      <c r="N454">
        <v>3.368308276714263E-3</v>
      </c>
      <c r="O454">
        <v>1.7652603075566324</v>
      </c>
      <c r="P454">
        <v>0.13747478746821165</v>
      </c>
      <c r="Q454">
        <v>8.6769287316995469E-3</v>
      </c>
      <c r="R454">
        <v>4.2469822146712785E-2</v>
      </c>
      <c r="S454">
        <v>6.2930561365957227E-5</v>
      </c>
      <c r="T454">
        <v>4.2469822146713E-2</v>
      </c>
      <c r="U454">
        <v>9.5945732511898123E-3</v>
      </c>
      <c r="V454">
        <v>0.62860865868834681</v>
      </c>
      <c r="W454">
        <v>0.11295841411062377</v>
      </c>
      <c r="X454">
        <v>0.13668803265533566</v>
      </c>
      <c r="Y454">
        <v>1.0827081433163908E-3</v>
      </c>
      <c r="Z454">
        <v>0.67269278033959012</v>
      </c>
    </row>
    <row r="455" spans="1:26" x14ac:dyDescent="0.2">
      <c r="A455" s="160">
        <v>10368</v>
      </c>
      <c r="B455" s="160" t="s">
        <v>88</v>
      </c>
      <c r="C455" s="160" t="s">
        <v>80</v>
      </c>
      <c r="D455" s="165">
        <v>44125</v>
      </c>
      <c r="E455" s="163"/>
      <c r="F455" s="179">
        <v>1.22055</v>
      </c>
      <c r="G455" s="179">
        <v>10.325699999999999</v>
      </c>
      <c r="H455" t="s">
        <v>535</v>
      </c>
      <c r="I455">
        <v>9.9702724905386241E-3</v>
      </c>
      <c r="J455">
        <v>0.58286842602132027</v>
      </c>
      <c r="K455">
        <v>7.166395768259482E-3</v>
      </c>
      <c r="L455">
        <v>4.9917506840053399E-3</v>
      </c>
      <c r="M455">
        <v>3.0133657940829104</v>
      </c>
      <c r="N455">
        <v>8.3274572846071017E-3</v>
      </c>
      <c r="O455">
        <v>2.2907336814952575</v>
      </c>
      <c r="P455">
        <v>0.600957443339588</v>
      </c>
      <c r="Q455">
        <v>7.5710258872785331E-3</v>
      </c>
      <c r="R455">
        <v>0.10458123382485546</v>
      </c>
      <c r="S455">
        <v>5.4909856233117928E-5</v>
      </c>
      <c r="T455">
        <v>0.10458123382485505</v>
      </c>
      <c r="U455">
        <v>1.4564718738014262</v>
      </c>
      <c r="V455">
        <v>0.24797231205442549</v>
      </c>
      <c r="W455">
        <v>0.17542453994045809</v>
      </c>
      <c r="X455">
        <v>0.37907737802765973</v>
      </c>
      <c r="Y455">
        <v>0.25535671165744167</v>
      </c>
      <c r="Z455">
        <v>0.27144848517040948</v>
      </c>
    </row>
    <row r="456" spans="1:26" x14ac:dyDescent="0.2">
      <c r="A456" s="1">
        <v>10781</v>
      </c>
      <c r="B456" s="1" t="s">
        <v>520</v>
      </c>
      <c r="C456" s="1" t="s">
        <v>511</v>
      </c>
      <c r="D456" s="182">
        <v>44125</v>
      </c>
      <c r="F456" s="1">
        <v>9.6299999999999997E-2</v>
      </c>
      <c r="G456" s="5">
        <v>0.20672000000000068</v>
      </c>
      <c r="H456" t="s">
        <v>536</v>
      </c>
      <c r="I456">
        <v>1.0070734098505663E-2</v>
      </c>
      <c r="J456">
        <v>0.15690159805157355</v>
      </c>
      <c r="K456">
        <v>7.1542388411879728E-3</v>
      </c>
      <c r="L456">
        <v>5.0719332737817783E-3</v>
      </c>
      <c r="M456">
        <v>2.5058265418231285</v>
      </c>
      <c r="N456">
        <v>3.3751637668973339E-3</v>
      </c>
      <c r="O456">
        <v>2.1590584740514007</v>
      </c>
      <c r="P456">
        <v>0.18364132585404278</v>
      </c>
      <c r="Q456">
        <v>8.6785284952533778E-3</v>
      </c>
      <c r="R456">
        <v>3.9167322098098305E-2</v>
      </c>
      <c r="S456">
        <v>6.2942163860527382E-5</v>
      </c>
      <c r="T456">
        <v>3.9167322098097791E-2</v>
      </c>
      <c r="U456">
        <v>2.317720282678613E-2</v>
      </c>
      <c r="V456">
        <v>0.59145445659912255</v>
      </c>
      <c r="W456">
        <v>0.17546523430532604</v>
      </c>
      <c r="X456">
        <v>0.14814357861729291</v>
      </c>
      <c r="Y456">
        <v>4.0662306670215826E-3</v>
      </c>
      <c r="Z456">
        <v>0.59170533748144349</v>
      </c>
    </row>
    <row r="457" spans="1:26" x14ac:dyDescent="0.2">
      <c r="A457" s="160">
        <v>10368</v>
      </c>
      <c r="B457" s="160" t="s">
        <v>88</v>
      </c>
      <c r="C457" s="160" t="s">
        <v>80</v>
      </c>
      <c r="D457" s="165">
        <v>44125</v>
      </c>
      <c r="E457" s="163"/>
      <c r="F457" s="179">
        <v>1.22055</v>
      </c>
      <c r="G457" s="179">
        <v>10.325699999999999</v>
      </c>
      <c r="H457" t="s">
        <v>537</v>
      </c>
      <c r="I457">
        <v>1.0000689784324761E-2</v>
      </c>
      <c r="J457">
        <v>0.50795138016316832</v>
      </c>
      <c r="K457">
        <v>7.161138096761715E-3</v>
      </c>
      <c r="L457">
        <v>6.9403678358480785E-3</v>
      </c>
      <c r="M457">
        <v>3.0135131266418105</v>
      </c>
      <c r="N457">
        <v>1.0613610128147591E-2</v>
      </c>
      <c r="O457">
        <v>2.2834068258414293</v>
      </c>
      <c r="P457">
        <v>0.54330082426493365</v>
      </c>
      <c r="Q457">
        <v>7.5703262692551256E-3</v>
      </c>
      <c r="R457">
        <v>0.14583233048836647</v>
      </c>
      <c r="S457">
        <v>5.4904782161828871E-5</v>
      </c>
      <c r="T457">
        <v>0.14583233048836747</v>
      </c>
      <c r="U457">
        <v>1.457178592061207</v>
      </c>
      <c r="V457">
        <v>0.25653726692671808</v>
      </c>
      <c r="W457">
        <v>0.17627267894663659</v>
      </c>
      <c r="X457">
        <v>0.32974236313168059</v>
      </c>
      <c r="Y457">
        <v>0.25683510570609402</v>
      </c>
      <c r="Z457">
        <v>0.26629203534031265</v>
      </c>
    </row>
    <row r="459" spans="1:26" x14ac:dyDescent="0.2">
      <c r="A459" s="160">
        <v>10368</v>
      </c>
      <c r="B459" s="160" t="s">
        <v>88</v>
      </c>
      <c r="C459" s="160" t="s">
        <v>80</v>
      </c>
      <c r="D459" s="165">
        <v>44126</v>
      </c>
      <c r="E459" s="163"/>
      <c r="F459" s="179">
        <v>1.22055</v>
      </c>
      <c r="G459" s="179">
        <v>10.325699999999999</v>
      </c>
      <c r="H459" t="s">
        <v>505</v>
      </c>
      <c r="I459">
        <v>9.9134623763324457E-3</v>
      </c>
      <c r="J459">
        <v>0.71079052087452477</v>
      </c>
      <c r="K459">
        <v>7.1752677875840457E-3</v>
      </c>
      <c r="L459">
        <v>5.0227813537853643E-3</v>
      </c>
      <c r="M459">
        <v>3.0130669983495828</v>
      </c>
      <c r="N459">
        <v>1.0266846297924136E-2</v>
      </c>
      <c r="O459">
        <v>2.300101832730634</v>
      </c>
      <c r="P459">
        <v>0.73061769858142467</v>
      </c>
      <c r="Q459">
        <v>7.5606373194655532E-3</v>
      </c>
      <c r="R459">
        <v>8.2130265009586964E-2</v>
      </c>
      <c r="S459">
        <v>5.4834511785275397E-5</v>
      </c>
      <c r="T459">
        <v>8.2130265009586173E-2</v>
      </c>
      <c r="U459">
        <v>1.4574060893639353</v>
      </c>
      <c r="V459">
        <v>0.22394497482368428</v>
      </c>
      <c r="W459">
        <v>0.1716400113927993</v>
      </c>
      <c r="X459">
        <v>0.35282082805795417</v>
      </c>
      <c r="Y459">
        <v>0.25015674617337436</v>
      </c>
      <c r="Z459">
        <v>0.29896176144877551</v>
      </c>
    </row>
    <row r="460" spans="1:26" x14ac:dyDescent="0.2">
      <c r="A460" s="1">
        <v>10782</v>
      </c>
      <c r="B460" s="1" t="s">
        <v>521</v>
      </c>
      <c r="C460" s="1" t="s">
        <v>511</v>
      </c>
      <c r="D460" s="182">
        <v>44126</v>
      </c>
      <c r="F460" s="1">
        <v>8.4989999999999996E-2</v>
      </c>
      <c r="G460" s="5">
        <v>0.20676000000000094</v>
      </c>
      <c r="H460" t="s">
        <v>538</v>
      </c>
      <c r="I460">
        <v>1.0046298803722162E-2</v>
      </c>
      <c r="J460">
        <v>0.13157494577242806</v>
      </c>
      <c r="K460">
        <v>7.1525861784492301E-3</v>
      </c>
      <c r="L460">
        <v>8.0907771834329446E-3</v>
      </c>
      <c r="M460">
        <v>1.9376661874676109</v>
      </c>
      <c r="N460">
        <v>3.4022611633646666E-3</v>
      </c>
      <c r="O460">
        <v>1.6738973410048252</v>
      </c>
      <c r="P460">
        <v>0.14347468327224797</v>
      </c>
      <c r="Q460">
        <v>8.6786420756833887E-3</v>
      </c>
      <c r="R460">
        <v>4.1990386559750105E-2</v>
      </c>
      <c r="S460">
        <v>6.2942987617462835E-5</v>
      </c>
      <c r="T460">
        <v>4.1990386559751E-2</v>
      </c>
      <c r="U460">
        <v>1.7865429657857377E-3</v>
      </c>
      <c r="V460">
        <v>1.7691710077698326</v>
      </c>
      <c r="W460">
        <v>0.27373485045727225</v>
      </c>
      <c r="X460">
        <v>0.19666779296259504</v>
      </c>
      <c r="Y460">
        <v>4.8823491087009239E-4</v>
      </c>
      <c r="Z460">
        <v>1.8766023440556212</v>
      </c>
    </row>
    <row r="461" spans="1:26" x14ac:dyDescent="0.2">
      <c r="A461" s="160">
        <v>10368</v>
      </c>
      <c r="B461" s="160" t="s">
        <v>88</v>
      </c>
      <c r="C461" s="160" t="s">
        <v>80</v>
      </c>
      <c r="D461" s="165">
        <v>44126</v>
      </c>
      <c r="E461" s="163"/>
      <c r="F461" s="179">
        <v>1.22055</v>
      </c>
      <c r="G461" s="179">
        <v>10.325699999999999</v>
      </c>
      <c r="H461" t="s">
        <v>507</v>
      </c>
      <c r="I461">
        <v>9.94256276866619E-3</v>
      </c>
      <c r="J461">
        <v>0.52844555686755978</v>
      </c>
      <c r="K461">
        <v>7.1622043724012176E-3</v>
      </c>
      <c r="L461">
        <v>4.5430250590255978E-3</v>
      </c>
      <c r="M461">
        <v>3.0134436823671411</v>
      </c>
      <c r="N461">
        <v>8.2812132360536566E-3</v>
      </c>
      <c r="O461">
        <v>2.2953380769202525</v>
      </c>
      <c r="P461">
        <v>0.5223589018475201</v>
      </c>
      <c r="Q461">
        <v>7.567452701672351E-3</v>
      </c>
      <c r="R461">
        <v>9.5407901706341738E-2</v>
      </c>
      <c r="S461">
        <v>5.4883941236808203E-5</v>
      </c>
      <c r="T461">
        <v>9.5407901706341738E-2</v>
      </c>
      <c r="U461">
        <v>1.4590668145313013</v>
      </c>
      <c r="V461">
        <v>0.19646459541234171</v>
      </c>
      <c r="W461">
        <v>0.1697476755288618</v>
      </c>
      <c r="X461">
        <v>0.30296977299619376</v>
      </c>
      <c r="Y461">
        <v>0.24798729234956932</v>
      </c>
      <c r="Z461">
        <v>0.26562782220140491</v>
      </c>
    </row>
    <row r="462" spans="1:26" x14ac:dyDescent="0.2">
      <c r="A462" s="1">
        <v>10783</v>
      </c>
      <c r="B462" s="1" t="s">
        <v>522</v>
      </c>
      <c r="C462" s="1" t="s">
        <v>511</v>
      </c>
      <c r="D462" s="182">
        <v>44126</v>
      </c>
      <c r="F462" s="1">
        <v>8.3610000000000004E-2</v>
      </c>
      <c r="G462" s="5">
        <v>0.20147000000000048</v>
      </c>
      <c r="H462" t="s">
        <v>539</v>
      </c>
      <c r="I462">
        <v>1.0036342618256425E-2</v>
      </c>
      <c r="J462">
        <v>0.13199789026785128</v>
      </c>
      <c r="K462">
        <v>7.1488640150948477E-3</v>
      </c>
      <c r="L462">
        <v>3.8625139756676072E-3</v>
      </c>
      <c r="M462">
        <v>1.8672366409056256</v>
      </c>
      <c r="N462">
        <v>2.868187408449796E-3</v>
      </c>
      <c r="O462">
        <v>1.6150985464301981</v>
      </c>
      <c r="P462">
        <v>0.14216388573498731</v>
      </c>
      <c r="Q462">
        <v>8.6769502372120409E-3</v>
      </c>
      <c r="R462">
        <v>3.8195100251337301E-2</v>
      </c>
      <c r="S462">
        <v>6.2930717337501488E-5</v>
      </c>
      <c r="T462">
        <v>3.8195100251338057E-2</v>
      </c>
      <c r="U462">
        <v>2.1143678027335917E-2</v>
      </c>
      <c r="V462">
        <v>0.40837652639861105</v>
      </c>
      <c r="W462">
        <v>0.45809581334873528</v>
      </c>
      <c r="X462">
        <v>0.22642907430588527</v>
      </c>
      <c r="Y462">
        <v>9.6790351840963917E-3</v>
      </c>
      <c r="Z462">
        <v>0.41037553318722375</v>
      </c>
    </row>
    <row r="463" spans="1:26" x14ac:dyDescent="0.2">
      <c r="A463" s="160">
        <v>10368</v>
      </c>
      <c r="B463" s="160" t="s">
        <v>88</v>
      </c>
      <c r="C463" s="160" t="s">
        <v>80</v>
      </c>
      <c r="D463" s="165">
        <v>44126</v>
      </c>
      <c r="E463" s="163"/>
      <c r="F463" s="179">
        <v>1.22055</v>
      </c>
      <c r="G463" s="179">
        <v>10.325699999999999</v>
      </c>
      <c r="H463" t="s">
        <v>509</v>
      </c>
      <c r="I463">
        <v>9.9191400983516271E-3</v>
      </c>
      <c r="J463">
        <v>0.54373809265644091</v>
      </c>
      <c r="K463">
        <v>7.1579017776859238E-3</v>
      </c>
      <c r="L463">
        <v>4.4824837586044967E-3</v>
      </c>
      <c r="M463">
        <v>3.0137194717434985</v>
      </c>
      <c r="N463">
        <v>8.9193739307882446E-3</v>
      </c>
      <c r="O463">
        <v>2.3005277127409092</v>
      </c>
      <c r="P463">
        <v>0.56382772046032048</v>
      </c>
      <c r="Q463">
        <v>7.5601858564405822E-3</v>
      </c>
      <c r="R463">
        <v>7.471816782292702E-2</v>
      </c>
      <c r="S463">
        <v>5.4831237490593954E-5</v>
      </c>
      <c r="T463">
        <v>7.4718167822927464E-2</v>
      </c>
      <c r="U463">
        <v>1.456753950024271</v>
      </c>
      <c r="V463">
        <v>0.22165090575674271</v>
      </c>
      <c r="W463">
        <v>0.17050381916276555</v>
      </c>
      <c r="X463">
        <v>0.33318849919068888</v>
      </c>
      <c r="Y463">
        <v>0.24811988030888088</v>
      </c>
      <c r="Z463">
        <v>0.24295703534306293</v>
      </c>
    </row>
    <row r="464" spans="1:26" x14ac:dyDescent="0.2">
      <c r="A464" s="1">
        <v>10784</v>
      </c>
      <c r="B464" s="1" t="s">
        <v>523</v>
      </c>
      <c r="C464" s="1" t="s">
        <v>511</v>
      </c>
      <c r="D464" s="182">
        <v>44126</v>
      </c>
      <c r="F464" s="1">
        <v>9.1289999999999996E-2</v>
      </c>
      <c r="G464" s="5">
        <v>0.20491999999999955</v>
      </c>
      <c r="H464" t="s">
        <v>540</v>
      </c>
      <c r="I464">
        <v>1.0058458868350714E-2</v>
      </c>
      <c r="J464">
        <v>0.1062717049998325</v>
      </c>
      <c r="K464">
        <v>7.1519122444171426E-3</v>
      </c>
      <c r="L464">
        <v>2.7905296282851751E-3</v>
      </c>
      <c r="M464">
        <v>2.246892157577705</v>
      </c>
      <c r="N464">
        <v>2.9981635958474316E-3</v>
      </c>
      <c r="O464">
        <v>1.9356983785989847</v>
      </c>
      <c r="P464">
        <v>0.11979718642552135</v>
      </c>
      <c r="Q464">
        <v>8.6622479506947847E-3</v>
      </c>
      <c r="R464">
        <v>3.6062854761683187E-2</v>
      </c>
      <c r="S464">
        <v>6.2824087080125507E-5</v>
      </c>
      <c r="T464">
        <v>3.6062854761682903E-2</v>
      </c>
      <c r="U464">
        <v>7.2222894856351166E-2</v>
      </c>
      <c r="V464">
        <v>0.25309225403799029</v>
      </c>
      <c r="W464">
        <v>0.37512470832661216</v>
      </c>
      <c r="X464">
        <v>0.19063471488187386</v>
      </c>
      <c r="Y464">
        <v>2.7100952463261947E-2</v>
      </c>
      <c r="Z464">
        <v>0.25107903341246662</v>
      </c>
    </row>
    <row r="465" spans="1:26" x14ac:dyDescent="0.2">
      <c r="A465" s="160">
        <v>10368</v>
      </c>
      <c r="B465" s="160" t="s">
        <v>88</v>
      </c>
      <c r="C465" s="160" t="s">
        <v>80</v>
      </c>
      <c r="D465" s="165">
        <v>44126</v>
      </c>
      <c r="E465" s="163"/>
      <c r="F465" s="179">
        <v>1.22055</v>
      </c>
      <c r="G465" s="179">
        <v>10.325699999999999</v>
      </c>
      <c r="H465" t="s">
        <v>527</v>
      </c>
      <c r="I465">
        <v>9.8421084295243783E-3</v>
      </c>
      <c r="J465">
        <v>0.49524293460742158</v>
      </c>
      <c r="K465">
        <v>7.1592992813856136E-3</v>
      </c>
      <c r="L465">
        <v>4.4616383185117382E-3</v>
      </c>
      <c r="M465">
        <v>3.0135746887936965</v>
      </c>
      <c r="N465">
        <v>9.2431830341830161E-3</v>
      </c>
      <c r="O465">
        <v>2.3159075872614601</v>
      </c>
      <c r="P465">
        <v>0.47835970321039667</v>
      </c>
      <c r="Q465">
        <v>7.5647642455808151E-3</v>
      </c>
      <c r="R465">
        <v>0.10741592919940579</v>
      </c>
      <c r="S465">
        <v>5.4864442857107311E-5</v>
      </c>
      <c r="T465">
        <v>0.10741592919940528</v>
      </c>
      <c r="U465">
        <v>1.4558571312719575</v>
      </c>
      <c r="V465">
        <v>0.18558061889832225</v>
      </c>
      <c r="W465">
        <v>0.17038987613618323</v>
      </c>
      <c r="X465">
        <v>0.3149584976292053</v>
      </c>
      <c r="Y465">
        <v>0.24800683124989931</v>
      </c>
      <c r="Z465">
        <v>0.19108226210016782</v>
      </c>
    </row>
    <row r="466" spans="1:26" x14ac:dyDescent="0.2">
      <c r="A466" s="1">
        <v>10733</v>
      </c>
      <c r="B466" s="1" t="s">
        <v>544</v>
      </c>
      <c r="C466" s="1" t="s">
        <v>322</v>
      </c>
      <c r="D466" s="182">
        <v>44126</v>
      </c>
      <c r="E466" s="77">
        <v>40.5</v>
      </c>
      <c r="F466" s="1">
        <v>6.6970000000000002E-2</v>
      </c>
      <c r="G466" s="5">
        <v>0.20167000000000002</v>
      </c>
      <c r="H466" t="s">
        <v>541</v>
      </c>
      <c r="I466">
        <v>1.007546937513305E-2</v>
      </c>
      <c r="J466">
        <v>0.13557122967499932</v>
      </c>
      <c r="K466">
        <v>7.1436053612984069E-3</v>
      </c>
      <c r="L466">
        <v>5.6508345871147539E-3</v>
      </c>
      <c r="M466">
        <v>2.289052753806935</v>
      </c>
      <c r="N466">
        <v>3.5180052945282697E-3</v>
      </c>
      <c r="O466">
        <v>1.9721926227262625</v>
      </c>
      <c r="P466">
        <v>0.14083538877360191</v>
      </c>
      <c r="Q466">
        <v>8.6800812992098367E-3</v>
      </c>
      <c r="R466">
        <v>3.650158217255129E-2</v>
      </c>
      <c r="S466">
        <v>6.2953425774470997E-5</v>
      </c>
      <c r="T466">
        <v>3.6501582172550937E-2</v>
      </c>
      <c r="U466">
        <v>2.0713019594151828E-2</v>
      </c>
      <c r="V466">
        <v>0.52756342142010737</v>
      </c>
      <c r="W466">
        <v>0.23097366913261624</v>
      </c>
      <c r="X466">
        <v>0.22814001246122731</v>
      </c>
      <c r="Y466">
        <v>4.7824755761797857E-3</v>
      </c>
      <c r="Z466">
        <v>0.56495532638058321</v>
      </c>
    </row>
    <row r="467" spans="1:26" x14ac:dyDescent="0.2">
      <c r="A467" s="160">
        <v>10368</v>
      </c>
      <c r="B467" s="160" t="s">
        <v>88</v>
      </c>
      <c r="C467" s="160" t="s">
        <v>80</v>
      </c>
      <c r="D467" s="165">
        <v>44126</v>
      </c>
      <c r="E467" s="163"/>
      <c r="F467" s="179">
        <v>1.22055</v>
      </c>
      <c r="G467" s="179">
        <v>10.325699999999999</v>
      </c>
      <c r="H467" t="s">
        <v>529</v>
      </c>
      <c r="I467">
        <v>1.0050858287618513E-2</v>
      </c>
      <c r="J467">
        <v>0.5291116232912737</v>
      </c>
      <c r="K467">
        <v>7.1545765051374581E-3</v>
      </c>
      <c r="L467">
        <v>4.3162778523259792E-3</v>
      </c>
      <c r="M467">
        <v>3.0134150929212495</v>
      </c>
      <c r="N467">
        <v>7.8945682365759717E-3</v>
      </c>
      <c r="O467">
        <v>2.2730219569294925</v>
      </c>
      <c r="P467">
        <v>0.49752392574503163</v>
      </c>
      <c r="Q467">
        <v>7.5783461978126045E-3</v>
      </c>
      <c r="R467">
        <v>9.2650387735346409E-2</v>
      </c>
      <c r="S467">
        <v>5.4962947743435313E-5</v>
      </c>
      <c r="T467">
        <v>9.2650387735345521E-2</v>
      </c>
      <c r="U467">
        <v>1.4571263375257208</v>
      </c>
      <c r="V467">
        <v>0.25823553567592267</v>
      </c>
      <c r="W467">
        <v>0.1710450162152278</v>
      </c>
      <c r="X467">
        <v>0.33216753465932014</v>
      </c>
      <c r="Y467">
        <v>0.24950673651612573</v>
      </c>
      <c r="Z467">
        <v>0.23866158313964636</v>
      </c>
    </row>
    <row r="468" spans="1:26" x14ac:dyDescent="0.2">
      <c r="A468" s="1">
        <v>10746</v>
      </c>
      <c r="B468" s="1" t="s">
        <v>543</v>
      </c>
      <c r="C468" s="1" t="s">
        <v>322</v>
      </c>
      <c r="D468" s="182">
        <v>44126</v>
      </c>
      <c r="E468" s="77">
        <v>173.5</v>
      </c>
      <c r="F468" s="1">
        <v>7.7499999999999999E-2</v>
      </c>
      <c r="G468" s="5">
        <v>0.20634000000000086</v>
      </c>
      <c r="H468" t="s">
        <v>542</v>
      </c>
      <c r="I468">
        <v>1.0049456333398817E-2</v>
      </c>
      <c r="J468">
        <v>0.11683540403029828</v>
      </c>
      <c r="K468">
        <v>7.1431291710087001E-3</v>
      </c>
      <c r="L468">
        <v>2.9531231138243672E-3</v>
      </c>
      <c r="M468">
        <v>2.4904267084329192</v>
      </c>
      <c r="N468">
        <v>3.4887831461759911E-3</v>
      </c>
      <c r="O468">
        <v>2.1505435145681471</v>
      </c>
      <c r="P468">
        <v>0.11917987218124387</v>
      </c>
      <c r="Q468">
        <v>8.6788954400450601E-3</v>
      </c>
      <c r="R468">
        <v>3.2253799223420608E-2</v>
      </c>
      <c r="S468">
        <v>6.2944825175659206E-5</v>
      </c>
      <c r="T468">
        <v>3.2253799223420893E-2</v>
      </c>
      <c r="U468">
        <v>4.2586175076484413E-2</v>
      </c>
      <c r="V468">
        <v>0.33944507850189271</v>
      </c>
      <c r="W468">
        <v>0.26665279721724594</v>
      </c>
      <c r="X468">
        <v>0.21904975418093584</v>
      </c>
      <c r="Y468">
        <v>1.136520352231387E-2</v>
      </c>
      <c r="Z468">
        <v>0.36705224242310952</v>
      </c>
    </row>
    <row r="469" spans="1:26" x14ac:dyDescent="0.2">
      <c r="A469" s="160">
        <v>10368</v>
      </c>
      <c r="B469" s="160" t="s">
        <v>88</v>
      </c>
      <c r="C469" s="160" t="s">
        <v>80</v>
      </c>
      <c r="D469" s="165">
        <v>44126</v>
      </c>
      <c r="E469" s="163"/>
      <c r="F469" s="179">
        <v>1.22055</v>
      </c>
      <c r="G469" s="179">
        <v>10.325699999999999</v>
      </c>
      <c r="H469" t="s">
        <v>531</v>
      </c>
      <c r="I469">
        <v>9.8247283375083889E-3</v>
      </c>
      <c r="J469">
        <v>0.62007583095118457</v>
      </c>
      <c r="K469">
        <v>7.1512655313684991E-3</v>
      </c>
      <c r="L469">
        <v>5.9052997241190773E-3</v>
      </c>
      <c r="M469">
        <v>3.0131789479579809</v>
      </c>
      <c r="N469">
        <v>8.2854417104074544E-3</v>
      </c>
      <c r="O469">
        <v>2.3171734093671712</v>
      </c>
      <c r="P469">
        <v>0.63448284456926374</v>
      </c>
      <c r="Q469">
        <v>7.5689144697325943E-3</v>
      </c>
      <c r="R469">
        <v>0.10713439136335705</v>
      </c>
      <c r="S469">
        <v>5.4894542900998659E-5</v>
      </c>
      <c r="T469">
        <v>0.10713439136335617</v>
      </c>
      <c r="U469">
        <v>1.4572016017114633</v>
      </c>
      <c r="V469">
        <v>0.25733506682875629</v>
      </c>
      <c r="W469">
        <v>0.17141771186472987</v>
      </c>
      <c r="X469">
        <v>0.35007075628565754</v>
      </c>
      <c r="Y469">
        <v>0.24955830305043342</v>
      </c>
      <c r="Z469">
        <v>0.32064617775077048</v>
      </c>
    </row>
    <row r="471" spans="1:26" x14ac:dyDescent="0.2">
      <c r="A471" s="160">
        <v>10368</v>
      </c>
      <c r="B471" s="160" t="s">
        <v>88</v>
      </c>
      <c r="C471" s="160" t="s">
        <v>80</v>
      </c>
      <c r="D471" s="165">
        <v>44124</v>
      </c>
      <c r="E471" s="163"/>
      <c r="F471" s="179">
        <v>1.22055</v>
      </c>
      <c r="G471" s="179">
        <v>10.325699999999999</v>
      </c>
      <c r="H471" t="s">
        <v>505</v>
      </c>
      <c r="I471">
        <v>1.0002741399694658E-2</v>
      </c>
      <c r="J471">
        <v>0.4190214458382216</v>
      </c>
      <c r="K471">
        <v>7.1744867725334295E-3</v>
      </c>
      <c r="L471">
        <v>4.1400408491900215E-3</v>
      </c>
      <c r="M471">
        <v>3.0136519840953517</v>
      </c>
      <c r="N471">
        <v>6.5928440326519285E-3</v>
      </c>
      <c r="O471">
        <v>2.276568215333294</v>
      </c>
      <c r="P471">
        <v>0.41251477099704376</v>
      </c>
      <c r="Q471">
        <v>7.5620714652893236E-3</v>
      </c>
      <c r="R471">
        <v>8.8028963554577053E-2</v>
      </c>
      <c r="S471">
        <v>5.4844913115580271E-5</v>
      </c>
      <c r="T471">
        <v>8.8028963554576595E-2</v>
      </c>
      <c r="U471">
        <v>1.460960957039765</v>
      </c>
      <c r="V471">
        <v>0.2334296600520317</v>
      </c>
      <c r="W471">
        <v>0.17524697397105327</v>
      </c>
      <c r="X471">
        <v>0.31583843205097745</v>
      </c>
      <c r="Y471">
        <v>0.25619129018814868</v>
      </c>
      <c r="Z471">
        <v>0.27368707727184083</v>
      </c>
    </row>
    <row r="472" spans="1:26" x14ac:dyDescent="0.2">
      <c r="A472" s="1">
        <v>10772</v>
      </c>
      <c r="B472" s="1" t="s">
        <v>510</v>
      </c>
      <c r="C472" s="1" t="s">
        <v>511</v>
      </c>
      <c r="D472" s="182">
        <v>44124</v>
      </c>
      <c r="F472" s="1">
        <v>9.0609999999999996E-2</v>
      </c>
      <c r="G472" s="5">
        <v>0.20584999999999987</v>
      </c>
      <c r="H472" t="s">
        <v>506</v>
      </c>
      <c r="I472">
        <v>1.0100577724997967E-2</v>
      </c>
      <c r="J472">
        <v>0.13699331095531053</v>
      </c>
      <c r="K472">
        <v>7.1593923321760103E-3</v>
      </c>
      <c r="L472">
        <v>6.1146343925360305E-3</v>
      </c>
      <c r="M472">
        <v>2.1884109680666035</v>
      </c>
      <c r="N472">
        <v>3.636329953192814E-3</v>
      </c>
      <c r="O472">
        <v>1.8739547321418848</v>
      </c>
      <c r="P472">
        <v>0.14331443826121473</v>
      </c>
      <c r="Q472">
        <v>8.6498014606942782E-3</v>
      </c>
      <c r="R472">
        <v>3.5833433665798331E-2</v>
      </c>
      <c r="S472">
        <v>6.2733817282252668E-5</v>
      </c>
      <c r="T472">
        <v>3.5833433665798803E-2</v>
      </c>
      <c r="U472">
        <v>8.7186957835536746E-2</v>
      </c>
      <c r="V472">
        <v>0.2820268321394776</v>
      </c>
      <c r="W472">
        <v>0.27635496586811759</v>
      </c>
      <c r="X472">
        <v>0.22715607491937115</v>
      </c>
      <c r="Y472">
        <v>2.4111589470180134E-2</v>
      </c>
      <c r="Z472">
        <v>0.34526537706579113</v>
      </c>
    </row>
    <row r="473" spans="1:26" x14ac:dyDescent="0.2">
      <c r="A473" s="160">
        <v>10368</v>
      </c>
      <c r="B473" s="160" t="s">
        <v>88</v>
      </c>
      <c r="C473" s="160" t="s">
        <v>80</v>
      </c>
      <c r="D473" s="165">
        <v>44124</v>
      </c>
      <c r="E473" s="163"/>
      <c r="F473" s="179">
        <v>1.22055</v>
      </c>
      <c r="G473" s="179">
        <v>10.325699999999999</v>
      </c>
      <c r="H473" t="s">
        <v>507</v>
      </c>
      <c r="I473">
        <v>9.9422130472174228E-3</v>
      </c>
      <c r="J473">
        <v>0.37210456405842618</v>
      </c>
      <c r="K473">
        <v>7.1683936736393382E-3</v>
      </c>
      <c r="L473">
        <v>3.9681721009355089E-3</v>
      </c>
      <c r="M473">
        <v>3.0137401292482133</v>
      </c>
      <c r="N473">
        <v>6.9432836379085859E-3</v>
      </c>
      <c r="O473">
        <v>2.2929370990041336</v>
      </c>
      <c r="P473">
        <v>0.38515886775080616</v>
      </c>
      <c r="Q473">
        <v>7.5649503451027146E-3</v>
      </c>
      <c r="R473">
        <v>7.0312336218976645E-2</v>
      </c>
      <c r="S473">
        <v>5.4865792568248841E-5</v>
      </c>
      <c r="T473">
        <v>7.0312336218976354E-2</v>
      </c>
      <c r="U473">
        <v>1.4594990706868327</v>
      </c>
      <c r="V473">
        <v>0.24635679831615057</v>
      </c>
      <c r="W473">
        <v>0.17321989798581869</v>
      </c>
      <c r="X473">
        <v>0.25121189695039853</v>
      </c>
      <c r="Y473">
        <v>0.2528538886480412</v>
      </c>
      <c r="Z473">
        <v>0.17525665985399375</v>
      </c>
    </row>
    <row r="474" spans="1:26" x14ac:dyDescent="0.2">
      <c r="A474" s="1">
        <v>10773</v>
      </c>
      <c r="B474" s="1" t="s">
        <v>512</v>
      </c>
      <c r="C474" s="1" t="s">
        <v>511</v>
      </c>
      <c r="D474" s="182">
        <v>44124</v>
      </c>
      <c r="F474" s="1">
        <v>8.7160000000000001E-2</v>
      </c>
      <c r="G474" s="5">
        <v>0.20629999999999882</v>
      </c>
      <c r="H474" t="s">
        <v>508</v>
      </c>
      <c r="I474">
        <v>1.0066233752280079E-2</v>
      </c>
      <c r="J474">
        <v>0.11221797597901469</v>
      </c>
      <c r="K474">
        <v>7.1586942799618655E-3</v>
      </c>
      <c r="L474">
        <v>2.3846613420013159E-3</v>
      </c>
      <c r="M474">
        <v>2.0838282932869197</v>
      </c>
      <c r="N474">
        <v>3.6248347424774588E-3</v>
      </c>
      <c r="O474">
        <v>1.7887736289372329</v>
      </c>
      <c r="P474">
        <v>0.12173975644590189</v>
      </c>
      <c r="Q474">
        <v>8.6465455814619986E-3</v>
      </c>
      <c r="R474">
        <v>3.9183381362929239E-2</v>
      </c>
      <c r="S474">
        <v>6.2710203591952502E-5</v>
      </c>
      <c r="T474">
        <v>3.918338136292971E-2</v>
      </c>
      <c r="U474">
        <v>8.3010150835237981E-2</v>
      </c>
      <c r="V474">
        <v>0.29891762128549476</v>
      </c>
      <c r="W474">
        <v>0.28256184029845993</v>
      </c>
      <c r="X474">
        <v>0.24297777767870515</v>
      </c>
      <c r="Y474">
        <v>2.3451281113933509E-2</v>
      </c>
      <c r="Z474">
        <v>0.33362393099090698</v>
      </c>
    </row>
    <row r="475" spans="1:26" x14ac:dyDescent="0.2">
      <c r="A475" s="160">
        <v>10368</v>
      </c>
      <c r="B475" s="160" t="s">
        <v>88</v>
      </c>
      <c r="C475" s="160" t="s">
        <v>80</v>
      </c>
      <c r="D475" s="165">
        <v>44124</v>
      </c>
      <c r="E475" s="163"/>
      <c r="F475" s="179">
        <v>1.22055</v>
      </c>
      <c r="G475" s="179">
        <v>10.325699999999999</v>
      </c>
      <c r="H475" t="s">
        <v>509</v>
      </c>
      <c r="I475">
        <v>9.9898295516087487E-3</v>
      </c>
      <c r="J475">
        <v>0.35922659264008133</v>
      </c>
      <c r="K475">
        <v>7.1653593831182338E-3</v>
      </c>
      <c r="L475">
        <v>3.1898710296481164E-3</v>
      </c>
      <c r="M475">
        <v>3.0135667772712629</v>
      </c>
      <c r="N475">
        <v>8.3964315782589696E-3</v>
      </c>
      <c r="O475">
        <v>2.283638106642472</v>
      </c>
      <c r="P475">
        <v>0.37348731555328446</v>
      </c>
      <c r="Q475">
        <v>7.5699573482205925E-3</v>
      </c>
      <c r="R475">
        <v>9.0074455576941603E-2</v>
      </c>
      <c r="S475">
        <v>5.4902106513737145E-5</v>
      </c>
      <c r="T475">
        <v>9.0074455576940798E-2</v>
      </c>
      <c r="U475">
        <v>1.459027744434847</v>
      </c>
      <c r="V475">
        <v>0.15106512256999816</v>
      </c>
      <c r="W475">
        <v>0.17479389943678039</v>
      </c>
      <c r="X475">
        <v>0.17047240732305474</v>
      </c>
      <c r="Y475">
        <v>0.25497429991961307</v>
      </c>
      <c r="Z475">
        <v>0.19616652832473094</v>
      </c>
    </row>
    <row r="477" spans="1:26" x14ac:dyDescent="0.2">
      <c r="A477" s="160">
        <v>10368</v>
      </c>
      <c r="B477" s="160" t="s">
        <v>88</v>
      </c>
      <c r="C477" s="160" t="s">
        <v>80</v>
      </c>
      <c r="D477" s="165">
        <v>44125</v>
      </c>
      <c r="E477" s="163"/>
      <c r="F477" s="179">
        <v>1.22055</v>
      </c>
      <c r="G477" s="179">
        <v>10.325699999999999</v>
      </c>
      <c r="H477" t="s">
        <v>505</v>
      </c>
      <c r="I477">
        <v>9.9528074034811887E-3</v>
      </c>
      <c r="J477">
        <v>0.42814114625950772</v>
      </c>
      <c r="K477">
        <v>7.1821893009452646E-3</v>
      </c>
      <c r="L477">
        <v>4.8138933522324451E-3</v>
      </c>
      <c r="M477">
        <v>3.0136228110195629</v>
      </c>
      <c r="N477">
        <v>6.1373880512133362E-3</v>
      </c>
      <c r="O477">
        <v>2.291434193539033</v>
      </c>
      <c r="P477">
        <v>0.44098080039401039</v>
      </c>
      <c r="Q477">
        <v>7.5642174611844021E-3</v>
      </c>
      <c r="R477">
        <v>7.616466989902132E-2</v>
      </c>
      <c r="S477">
        <v>5.486047723170273E-5</v>
      </c>
      <c r="T477">
        <v>7.6164669899021362E-2</v>
      </c>
      <c r="U477">
        <v>1.4589611590728147</v>
      </c>
      <c r="V477">
        <v>0.21577146271748032</v>
      </c>
      <c r="W477">
        <v>0.17336143085407132</v>
      </c>
      <c r="X477">
        <v>0.2679205791039993</v>
      </c>
      <c r="Y477">
        <v>0.2529765820475392</v>
      </c>
      <c r="Z477">
        <v>0.17239875979432503</v>
      </c>
    </row>
    <row r="478" spans="1:26" x14ac:dyDescent="0.2">
      <c r="A478" s="1">
        <v>10774</v>
      </c>
      <c r="B478" s="1" t="s">
        <v>513</v>
      </c>
      <c r="C478" s="1" t="s">
        <v>511</v>
      </c>
      <c r="D478" s="182">
        <v>44125</v>
      </c>
      <c r="F478" s="1">
        <v>9.5839999999999995E-2</v>
      </c>
      <c r="G478" s="5">
        <v>0.18932000000000038</v>
      </c>
      <c r="H478" t="s">
        <v>524</v>
      </c>
      <c r="I478">
        <v>1.0027914624143321E-2</v>
      </c>
      <c r="J478">
        <v>0.19599601556656521</v>
      </c>
      <c r="K478">
        <v>7.1624209634452447E-3</v>
      </c>
      <c r="L478">
        <v>7.6476197823795774E-3</v>
      </c>
      <c r="M478">
        <v>2.3877574384766227</v>
      </c>
      <c r="N478">
        <v>4.0182116917772542E-3</v>
      </c>
      <c r="O478">
        <v>2.0634340764500205</v>
      </c>
      <c r="P478">
        <v>0.19016855918261077</v>
      </c>
      <c r="Q478">
        <v>8.6696522267817374E-3</v>
      </c>
      <c r="R478">
        <v>3.6030501161204161E-2</v>
      </c>
      <c r="S478">
        <v>6.2877787561605572E-5</v>
      </c>
      <c r="T478">
        <v>3.6030501161204639E-2</v>
      </c>
      <c r="U478">
        <v>2.6923935887023603E-2</v>
      </c>
      <c r="V478">
        <v>0.53816401558063243</v>
      </c>
      <c r="W478">
        <v>0.49196215681969563</v>
      </c>
      <c r="X478">
        <v>0.39945041700952366</v>
      </c>
      <c r="Y478">
        <v>1.3268527195881645E-2</v>
      </c>
      <c r="Z478">
        <v>0.63042612569588519</v>
      </c>
    </row>
    <row r="479" spans="1:26" x14ac:dyDescent="0.2">
      <c r="A479" s="160">
        <v>10368</v>
      </c>
      <c r="B479" s="160" t="s">
        <v>88</v>
      </c>
      <c r="C479" s="160" t="s">
        <v>80</v>
      </c>
      <c r="D479" s="165">
        <v>44125</v>
      </c>
      <c r="E479" s="163"/>
      <c r="F479" s="179">
        <v>1.22055</v>
      </c>
      <c r="G479" s="179">
        <v>10.325699999999999</v>
      </c>
      <c r="H479" t="s">
        <v>507</v>
      </c>
      <c r="I479">
        <v>9.973858028052892E-3</v>
      </c>
      <c r="J479">
        <v>0.45271199225259101</v>
      </c>
      <c r="K479">
        <v>7.1724327289017491E-3</v>
      </c>
      <c r="L479">
        <v>5.0897143818897563E-3</v>
      </c>
      <c r="M479">
        <v>3.0133590359456823</v>
      </c>
      <c r="N479">
        <v>8.9629741544951617E-3</v>
      </c>
      <c r="O479">
        <v>2.2886015100718775</v>
      </c>
      <c r="P479">
        <v>0.46296516380914321</v>
      </c>
      <c r="Q479">
        <v>7.5630860682269208E-3</v>
      </c>
      <c r="R479">
        <v>8.9122078944918387E-2</v>
      </c>
      <c r="S479">
        <v>5.4852271656188473E-5</v>
      </c>
      <c r="T479">
        <v>8.9122078944918345E-2</v>
      </c>
      <c r="U479">
        <v>1.4592811946439235</v>
      </c>
      <c r="V479">
        <v>0.2533647417215299</v>
      </c>
      <c r="W479">
        <v>0.17383336257127724</v>
      </c>
      <c r="X479">
        <v>0.30563341006134903</v>
      </c>
      <c r="Y479">
        <v>0.2536948946683254</v>
      </c>
      <c r="Z479">
        <v>0.21849051255044541</v>
      </c>
    </row>
    <row r="480" spans="1:26" x14ac:dyDescent="0.2">
      <c r="A480" s="1">
        <v>10775</v>
      </c>
      <c r="B480" s="1" t="s">
        <v>514</v>
      </c>
      <c r="C480" s="1" t="s">
        <v>511</v>
      </c>
      <c r="D480" s="182">
        <v>44125</v>
      </c>
      <c r="F480" s="1">
        <v>8.6660000000000001E-2</v>
      </c>
      <c r="G480" s="5">
        <v>0.2053799999999999</v>
      </c>
      <c r="H480" t="s">
        <v>525</v>
      </c>
      <c r="I480">
        <v>1.0039212906479781E-2</v>
      </c>
      <c r="J480">
        <v>0.16913990477314325</v>
      </c>
      <c r="K480">
        <v>7.15923603346591E-3</v>
      </c>
      <c r="L480">
        <v>6.2418627962179396E-3</v>
      </c>
      <c r="M480">
        <v>2.0829789642100005</v>
      </c>
      <c r="N480">
        <v>3.7768336378564233E-3</v>
      </c>
      <c r="O480">
        <v>1.7970594871191121</v>
      </c>
      <c r="P480">
        <v>0.17949737243449232</v>
      </c>
      <c r="Q480">
        <v>8.6660436225347182E-3</v>
      </c>
      <c r="R480">
        <v>4.2661775446507323E-2</v>
      </c>
      <c r="S480">
        <v>6.2851615686967147E-5</v>
      </c>
      <c r="T480">
        <v>4.26617754465069E-2</v>
      </c>
      <c r="U480">
        <v>4.5209593060187452E-2</v>
      </c>
      <c r="V480">
        <v>0.36915315641003132</v>
      </c>
      <c r="W480">
        <v>0.29211499114138489</v>
      </c>
      <c r="X480">
        <v>0.21297051544978168</v>
      </c>
      <c r="Y480">
        <v>1.3201742655304818E-2</v>
      </c>
      <c r="Z480">
        <v>0.41195239196963157</v>
      </c>
    </row>
    <row r="481" spans="1:26" x14ac:dyDescent="0.2">
      <c r="A481" s="160">
        <v>10368</v>
      </c>
      <c r="B481" s="160" t="s">
        <v>88</v>
      </c>
      <c r="C481" s="160" t="s">
        <v>80</v>
      </c>
      <c r="D481" s="165">
        <v>44125</v>
      </c>
      <c r="E481" s="163"/>
      <c r="F481" s="179">
        <v>1.22055</v>
      </c>
      <c r="G481" s="179">
        <v>10.325699999999999</v>
      </c>
      <c r="H481" t="s">
        <v>509</v>
      </c>
      <c r="I481">
        <v>9.9977091366608376E-3</v>
      </c>
      <c r="J481">
        <v>0.46578593881965974</v>
      </c>
      <c r="K481">
        <v>7.1688172019504582E-3</v>
      </c>
      <c r="L481">
        <v>6.1401110293762438E-3</v>
      </c>
      <c r="M481">
        <v>3.0138677198972594</v>
      </c>
      <c r="N481">
        <v>9.1417522512883161E-3</v>
      </c>
      <c r="O481">
        <v>2.2799508330380944</v>
      </c>
      <c r="P481">
        <v>0.46432361545885803</v>
      </c>
      <c r="Q481">
        <v>7.5569082004667892E-3</v>
      </c>
      <c r="R481">
        <v>9.5682596485573881E-2</v>
      </c>
      <c r="S481">
        <v>5.480746586162552E-5</v>
      </c>
      <c r="T481">
        <v>9.5682596485574312E-2</v>
      </c>
      <c r="U481">
        <v>1.4553796005319311</v>
      </c>
      <c r="V481">
        <v>0.22300032138416701</v>
      </c>
      <c r="W481">
        <v>0.17465055297671861</v>
      </c>
      <c r="X481">
        <v>0.28489927485132149</v>
      </c>
      <c r="Y481">
        <v>0.25423913189770464</v>
      </c>
      <c r="Z481">
        <v>0.23327034480171813</v>
      </c>
    </row>
    <row r="482" spans="1:26" x14ac:dyDescent="0.2">
      <c r="A482" s="1">
        <v>10776</v>
      </c>
      <c r="B482" s="1" t="s">
        <v>515</v>
      </c>
      <c r="C482" s="1" t="s">
        <v>511</v>
      </c>
      <c r="D482" s="182">
        <v>44125</v>
      </c>
      <c r="F482" s="1">
        <v>9.468E-2</v>
      </c>
      <c r="G482" s="5">
        <v>0.20326000000000022</v>
      </c>
      <c r="H482" t="s">
        <v>526</v>
      </c>
      <c r="I482">
        <v>1.0060258690830126E-2</v>
      </c>
      <c r="J482">
        <v>0.13084703304826828</v>
      </c>
      <c r="K482">
        <v>7.1614802374872855E-3</v>
      </c>
      <c r="L482">
        <v>3.1566530251015685E-3</v>
      </c>
      <c r="M482">
        <v>2.3598096372478046</v>
      </c>
      <c r="N482">
        <v>3.5008308830055245E-3</v>
      </c>
      <c r="O482">
        <v>2.0330559481057104</v>
      </c>
      <c r="P482">
        <v>0.13054060713997426</v>
      </c>
      <c r="Q482">
        <v>8.6695658599619963E-3</v>
      </c>
      <c r="R482">
        <v>3.5734677492763815E-2</v>
      </c>
      <c r="S482">
        <v>6.2877161174940705E-5</v>
      </c>
      <c r="T482">
        <v>3.5734677492763656E-2</v>
      </c>
      <c r="U482">
        <v>2.3620732529868828E-2</v>
      </c>
      <c r="V482">
        <v>0.5052825104417179</v>
      </c>
      <c r="W482">
        <v>0.31259055152344711</v>
      </c>
      <c r="X482">
        <v>0.23010142859558749</v>
      </c>
      <c r="Y482">
        <v>7.3767407685714622E-3</v>
      </c>
      <c r="Z482">
        <v>0.41597231159381581</v>
      </c>
    </row>
    <row r="483" spans="1:26" x14ac:dyDescent="0.2">
      <c r="A483" s="160">
        <v>10368</v>
      </c>
      <c r="B483" s="160" t="s">
        <v>88</v>
      </c>
      <c r="C483" s="160" t="s">
        <v>80</v>
      </c>
      <c r="D483" s="165">
        <v>44125</v>
      </c>
      <c r="E483" s="163"/>
      <c r="F483" s="179">
        <v>1.22055</v>
      </c>
      <c r="G483" s="179">
        <v>10.325699999999999</v>
      </c>
      <c r="H483" t="s">
        <v>527</v>
      </c>
      <c r="I483">
        <v>1.0048982569322117E-2</v>
      </c>
      <c r="J483">
        <v>0.46695490691018043</v>
      </c>
      <c r="K483">
        <v>7.170040347132263E-3</v>
      </c>
      <c r="L483">
        <v>5.3958595309612362E-3</v>
      </c>
      <c r="M483">
        <v>3.0135759607365977</v>
      </c>
      <c r="N483">
        <v>8.0715629816821895E-3</v>
      </c>
      <c r="O483">
        <v>2.2704512242225783</v>
      </c>
      <c r="P483">
        <v>0.45189454428509079</v>
      </c>
      <c r="Q483">
        <v>7.5717191016614642E-3</v>
      </c>
      <c r="R483">
        <v>8.8670853128072241E-2</v>
      </c>
      <c r="S483">
        <v>5.4914883861166287E-5</v>
      </c>
      <c r="T483">
        <v>8.8670853128071866E-2</v>
      </c>
      <c r="U483">
        <v>1.4569779310646094</v>
      </c>
      <c r="V483">
        <v>0.19481559201527793</v>
      </c>
      <c r="W483">
        <v>0.17387787560399998</v>
      </c>
      <c r="X483">
        <v>0.31067054090890439</v>
      </c>
      <c r="Y483">
        <v>0.25338130718510588</v>
      </c>
      <c r="Z483">
        <v>0.28164690858886932</v>
      </c>
    </row>
    <row r="484" spans="1:26" x14ac:dyDescent="0.2">
      <c r="A484" s="1">
        <v>10777</v>
      </c>
      <c r="B484" s="1" t="s">
        <v>516</v>
      </c>
      <c r="C484" s="1" t="s">
        <v>511</v>
      </c>
      <c r="D484" s="182">
        <v>44125</v>
      </c>
      <c r="F484" s="1">
        <v>8.9160000000000003E-2</v>
      </c>
      <c r="G484" s="5">
        <v>0.20823000000000036</v>
      </c>
      <c r="H484" t="s">
        <v>528</v>
      </c>
      <c r="I484">
        <v>1.007175384784229E-2</v>
      </c>
      <c r="J484">
        <v>0.15081770128923253</v>
      </c>
      <c r="K484">
        <v>7.1619297879335518E-3</v>
      </c>
      <c r="L484">
        <v>5.0045608085023527E-3</v>
      </c>
      <c r="M484">
        <v>2.1008571821589035</v>
      </c>
      <c r="N484">
        <v>3.5644841346583536E-3</v>
      </c>
      <c r="O484">
        <v>1.8082448877555308</v>
      </c>
      <c r="P484">
        <v>0.15318155269212461</v>
      </c>
      <c r="Q484">
        <v>8.6723321232412155E-3</v>
      </c>
      <c r="R484">
        <v>3.4637480647800943E-2</v>
      </c>
      <c r="S484">
        <v>6.2897223861454552E-5</v>
      </c>
      <c r="T484">
        <v>3.4637480647800624E-2</v>
      </c>
      <c r="U484">
        <v>2.1247966143762849E-2</v>
      </c>
      <c r="V484">
        <v>0.4107974343795997</v>
      </c>
      <c r="W484">
        <v>0.52023820377153096</v>
      </c>
      <c r="X484">
        <v>0.22655041724410149</v>
      </c>
      <c r="Y484">
        <v>1.1028379574278919E-2</v>
      </c>
      <c r="Z484">
        <v>0.42680425823019275</v>
      </c>
    </row>
    <row r="485" spans="1:26" x14ac:dyDescent="0.2">
      <c r="A485" s="160">
        <v>10368</v>
      </c>
      <c r="B485" s="160" t="s">
        <v>88</v>
      </c>
      <c r="C485" s="160" t="s">
        <v>80</v>
      </c>
      <c r="D485" s="165">
        <v>44125</v>
      </c>
      <c r="E485" s="163"/>
      <c r="F485" s="179">
        <v>1.22055</v>
      </c>
      <c r="G485" s="179">
        <v>10.325699999999999</v>
      </c>
      <c r="H485" t="s">
        <v>529</v>
      </c>
      <c r="I485">
        <v>1.0025538543636976E-2</v>
      </c>
      <c r="J485">
        <v>0.61753443041731615</v>
      </c>
      <c r="K485">
        <v>7.1686668020279672E-3</v>
      </c>
      <c r="L485">
        <v>8.4453261932244429E-3</v>
      </c>
      <c r="M485">
        <v>3.0130088696816952</v>
      </c>
      <c r="N485">
        <v>1.2129464120376594E-2</v>
      </c>
      <c r="O485">
        <v>2.2766026433060484</v>
      </c>
      <c r="P485">
        <v>0.69103839746995255</v>
      </c>
      <c r="Q485">
        <v>7.567058879340784E-3</v>
      </c>
      <c r="R485">
        <v>0.11605116107696226</v>
      </c>
      <c r="S485">
        <v>5.4881084988800379E-5</v>
      </c>
      <c r="T485">
        <v>0.11605116107696112</v>
      </c>
      <c r="U485">
        <v>1.4547752190861529</v>
      </c>
      <c r="V485">
        <v>0.25074323368892493</v>
      </c>
      <c r="W485">
        <v>0.17485053155556574</v>
      </c>
      <c r="X485">
        <v>0.359742164200541</v>
      </c>
      <c r="Y485">
        <v>0.2545714303696156</v>
      </c>
      <c r="Z485">
        <v>0.28073315440962598</v>
      </c>
    </row>
    <row r="486" spans="1:26" x14ac:dyDescent="0.2">
      <c r="A486" s="1">
        <v>10778</v>
      </c>
      <c r="B486" s="1" t="s">
        <v>517</v>
      </c>
      <c r="C486" s="1" t="s">
        <v>511</v>
      </c>
      <c r="D486" s="182">
        <v>44125</v>
      </c>
      <c r="F486" s="1">
        <v>8.1659999999999996E-2</v>
      </c>
      <c r="G486" s="5">
        <v>0.20647999999999911</v>
      </c>
      <c r="H486" t="s">
        <v>530</v>
      </c>
      <c r="I486">
        <v>1.0055553038702602E-2</v>
      </c>
      <c r="J486">
        <v>0.1185132831208167</v>
      </c>
      <c r="K486">
        <v>7.1630890761316488E-3</v>
      </c>
      <c r="L486">
        <v>3.8538683078367933E-3</v>
      </c>
      <c r="M486">
        <v>2.0030370847748769</v>
      </c>
      <c r="N486">
        <v>2.7604745031339739E-3</v>
      </c>
      <c r="O486">
        <v>1.7287296041162306</v>
      </c>
      <c r="P486">
        <v>0.12265798805854553</v>
      </c>
      <c r="Q486">
        <v>8.6762911591988841E-3</v>
      </c>
      <c r="R486">
        <v>3.7106403038500636E-2</v>
      </c>
      <c r="S486">
        <v>6.2925937287943085E-5</v>
      </c>
      <c r="T486">
        <v>3.7106403038501511E-2</v>
      </c>
      <c r="U486">
        <v>2.0235159668191144E-2</v>
      </c>
      <c r="V486">
        <v>0.46625793519771264</v>
      </c>
      <c r="W486">
        <v>0.64309621575873155</v>
      </c>
      <c r="X486">
        <v>0.34388703402454951</v>
      </c>
      <c r="Y486">
        <v>1.2999486063339314E-2</v>
      </c>
      <c r="Z486">
        <v>0.55207328689482726</v>
      </c>
    </row>
    <row r="487" spans="1:26" x14ac:dyDescent="0.2">
      <c r="A487" s="160">
        <v>10368</v>
      </c>
      <c r="B487" s="160" t="s">
        <v>88</v>
      </c>
      <c r="C487" s="160" t="s">
        <v>80</v>
      </c>
      <c r="D487" s="165">
        <v>44125</v>
      </c>
      <c r="E487" s="163"/>
      <c r="F487" s="179">
        <v>1.22055</v>
      </c>
      <c r="G487" s="179">
        <v>10.325699999999999</v>
      </c>
      <c r="H487" t="s">
        <v>531</v>
      </c>
      <c r="I487">
        <v>1.0027752071442918E-2</v>
      </c>
      <c r="J487">
        <v>0.66158782874992683</v>
      </c>
      <c r="K487">
        <v>7.1686096663955718E-3</v>
      </c>
      <c r="L487">
        <v>6.8763390394283924E-3</v>
      </c>
      <c r="M487">
        <v>3.0130900632592952</v>
      </c>
      <c r="N487">
        <v>1.0602055072843177E-2</v>
      </c>
      <c r="O487">
        <v>2.2724662412875185</v>
      </c>
      <c r="P487">
        <v>0.66741379843424598</v>
      </c>
      <c r="Q487">
        <v>7.5715147217535342E-3</v>
      </c>
      <c r="R487">
        <v>9.8252795457318715E-2</v>
      </c>
      <c r="S487">
        <v>5.4913401569132318E-5</v>
      </c>
      <c r="T487">
        <v>9.8252795457319589E-2</v>
      </c>
      <c r="U487">
        <v>1.4559639984835304</v>
      </c>
      <c r="V487">
        <v>0.24508477202950463</v>
      </c>
      <c r="W487">
        <v>0.17555339672303691</v>
      </c>
      <c r="X487">
        <v>0.31529878586541998</v>
      </c>
      <c r="Y487">
        <v>0.25553917576999374</v>
      </c>
      <c r="Z487">
        <v>0.30128495852758852</v>
      </c>
    </row>
    <row r="488" spans="1:26" x14ac:dyDescent="0.2">
      <c r="A488" s="1">
        <v>10779</v>
      </c>
      <c r="B488" s="1" t="s">
        <v>518</v>
      </c>
      <c r="C488" s="1" t="s">
        <v>511</v>
      </c>
      <c r="D488" s="182">
        <v>44125</v>
      </c>
      <c r="F488" s="1">
        <v>8.3239999999999995E-2</v>
      </c>
      <c r="G488" s="5">
        <v>0.20666999999999902</v>
      </c>
      <c r="H488" t="s">
        <v>532</v>
      </c>
      <c r="I488">
        <v>1.0080264028218669E-2</v>
      </c>
      <c r="J488">
        <v>0.10689827350847909</v>
      </c>
      <c r="K488">
        <v>7.1627428545130581E-3</v>
      </c>
      <c r="L488">
        <v>4.445231923272259E-3</v>
      </c>
      <c r="M488">
        <v>1.9647288041770203</v>
      </c>
      <c r="N488">
        <v>3.218801348353268E-3</v>
      </c>
      <c r="O488">
        <v>1.6908911333064229</v>
      </c>
      <c r="P488">
        <v>0.10972664794807389</v>
      </c>
      <c r="Q488">
        <v>8.6750183856256595E-3</v>
      </c>
      <c r="R488">
        <v>4.0966123277341761E-2</v>
      </c>
      <c r="S488">
        <v>6.2916706331007577E-5</v>
      </c>
      <c r="T488">
        <v>4.0966123277341587E-2</v>
      </c>
      <c r="U488">
        <v>1.8836849837383363E-2</v>
      </c>
      <c r="V488">
        <v>0.52975889180897184</v>
      </c>
      <c r="W488">
        <v>0.57575488215840465</v>
      </c>
      <c r="X488">
        <v>0.30204714825812795</v>
      </c>
      <c r="Y488">
        <v>1.0839318167661554E-2</v>
      </c>
      <c r="Z488">
        <v>0.52203324163835785</v>
      </c>
    </row>
    <row r="489" spans="1:26" x14ac:dyDescent="0.2">
      <c r="A489" s="160">
        <v>10368</v>
      </c>
      <c r="B489" s="160" t="s">
        <v>88</v>
      </c>
      <c r="C489" s="160" t="s">
        <v>80</v>
      </c>
      <c r="D489" s="165">
        <v>44125</v>
      </c>
      <c r="E489" s="163"/>
      <c r="F489" s="179">
        <v>1.22055</v>
      </c>
      <c r="G489" s="179">
        <v>10.325699999999999</v>
      </c>
      <c r="H489" t="s">
        <v>533</v>
      </c>
      <c r="I489">
        <v>9.9556467396915531E-3</v>
      </c>
      <c r="J489">
        <v>0.57892066569002743</v>
      </c>
      <c r="K489">
        <v>7.1661689876927077E-3</v>
      </c>
      <c r="L489">
        <v>6.7719177851000992E-3</v>
      </c>
      <c r="M489">
        <v>3.0138207361858091</v>
      </c>
      <c r="N489">
        <v>9.0999356992974862E-3</v>
      </c>
      <c r="O489">
        <v>2.2950393862845946</v>
      </c>
      <c r="P489">
        <v>0.59173227197800504</v>
      </c>
      <c r="Q489">
        <v>7.5753132229040903E-3</v>
      </c>
      <c r="R489">
        <v>0.12462291133585335</v>
      </c>
      <c r="S489">
        <v>5.4940950695919611E-5</v>
      </c>
      <c r="T489">
        <v>0.12462291133585293</v>
      </c>
      <c r="U489">
        <v>1.4561057302537892</v>
      </c>
      <c r="V489">
        <v>0.20698994662685538</v>
      </c>
      <c r="W489">
        <v>0.17486034834993328</v>
      </c>
      <c r="X489">
        <v>0.36539306322407011</v>
      </c>
      <c r="Y489">
        <v>0.2546648914770559</v>
      </c>
      <c r="Z489">
        <v>0.22814841979564726</v>
      </c>
    </row>
    <row r="490" spans="1:26" x14ac:dyDescent="0.2">
      <c r="A490" s="1">
        <v>10780</v>
      </c>
      <c r="B490" s="1" t="s">
        <v>519</v>
      </c>
      <c r="C490" s="1" t="s">
        <v>511</v>
      </c>
      <c r="D490" s="182">
        <v>44125</v>
      </c>
      <c r="F490" s="1">
        <v>8.5019999999999998E-2</v>
      </c>
      <c r="G490" s="5">
        <v>0.20708000000000126</v>
      </c>
      <c r="H490" t="s">
        <v>534</v>
      </c>
      <c r="I490">
        <v>1.006526301503902E-2</v>
      </c>
      <c r="J490">
        <v>0.14070992967227161</v>
      </c>
      <c r="K490">
        <v>7.1615147370796021E-3</v>
      </c>
      <c r="L490">
        <v>2.9640004426792887E-3</v>
      </c>
      <c r="M490">
        <v>2.047762049734958</v>
      </c>
      <c r="N490">
        <v>3.368308276714263E-3</v>
      </c>
      <c r="O490">
        <v>1.7652603075566324</v>
      </c>
      <c r="P490">
        <v>0.13747478746821165</v>
      </c>
      <c r="Q490">
        <v>8.6769287316995469E-3</v>
      </c>
      <c r="R490">
        <v>4.2469822146712785E-2</v>
      </c>
      <c r="S490">
        <v>6.2930561365957227E-5</v>
      </c>
      <c r="T490">
        <v>4.2469822146713E-2</v>
      </c>
      <c r="U490">
        <v>9.5945732511898123E-3</v>
      </c>
      <c r="V490">
        <v>0.62860865868834681</v>
      </c>
      <c r="W490">
        <v>0.11295841411062377</v>
      </c>
      <c r="X490">
        <v>0.13668803265533566</v>
      </c>
      <c r="Y490">
        <v>1.0827081433163908E-3</v>
      </c>
      <c r="Z490">
        <v>0.67269278033959012</v>
      </c>
    </row>
    <row r="491" spans="1:26" x14ac:dyDescent="0.2">
      <c r="A491" s="160">
        <v>10368</v>
      </c>
      <c r="B491" s="160" t="s">
        <v>88</v>
      </c>
      <c r="C491" s="160" t="s">
        <v>80</v>
      </c>
      <c r="D491" s="165">
        <v>44125</v>
      </c>
      <c r="E491" s="163"/>
      <c r="F491" s="179">
        <v>1.22055</v>
      </c>
      <c r="G491" s="179">
        <v>10.325699999999999</v>
      </c>
      <c r="H491" t="s">
        <v>535</v>
      </c>
      <c r="I491">
        <v>9.9702724905386241E-3</v>
      </c>
      <c r="J491">
        <v>0.58286842602132027</v>
      </c>
      <c r="K491">
        <v>7.166395768259482E-3</v>
      </c>
      <c r="L491">
        <v>4.9917506840053399E-3</v>
      </c>
      <c r="M491">
        <v>3.0133657940829104</v>
      </c>
      <c r="N491">
        <v>8.3274572846071017E-3</v>
      </c>
      <c r="O491">
        <v>2.2907336814952575</v>
      </c>
      <c r="P491">
        <v>0.600957443339588</v>
      </c>
      <c r="Q491">
        <v>7.5710258872785331E-3</v>
      </c>
      <c r="R491">
        <v>0.10458123382485546</v>
      </c>
      <c r="S491">
        <v>5.4909856233117928E-5</v>
      </c>
      <c r="T491">
        <v>0.10458123382485505</v>
      </c>
      <c r="U491">
        <v>1.4564718738014262</v>
      </c>
      <c r="V491">
        <v>0.24797231205442549</v>
      </c>
      <c r="W491">
        <v>0.17542453994045809</v>
      </c>
      <c r="X491">
        <v>0.37907737802765973</v>
      </c>
      <c r="Y491">
        <v>0.25535671165744167</v>
      </c>
      <c r="Z491">
        <v>0.27144848517040948</v>
      </c>
    </row>
    <row r="492" spans="1:26" x14ac:dyDescent="0.2">
      <c r="A492" s="1">
        <v>10781</v>
      </c>
      <c r="B492" s="1" t="s">
        <v>520</v>
      </c>
      <c r="C492" s="1" t="s">
        <v>511</v>
      </c>
      <c r="D492" s="182">
        <v>44125</v>
      </c>
      <c r="F492" s="1">
        <v>9.6299999999999997E-2</v>
      </c>
      <c r="G492" s="5">
        <v>0.20672000000000068</v>
      </c>
      <c r="H492" t="s">
        <v>536</v>
      </c>
      <c r="I492">
        <v>1.0070734098505663E-2</v>
      </c>
      <c r="J492">
        <v>0.15690159805157355</v>
      </c>
      <c r="K492">
        <v>7.1542388411879728E-3</v>
      </c>
      <c r="L492">
        <v>5.0719332737817783E-3</v>
      </c>
      <c r="M492">
        <v>2.5058265418231285</v>
      </c>
      <c r="N492">
        <v>3.3751637668973339E-3</v>
      </c>
      <c r="O492">
        <v>2.1590584740514007</v>
      </c>
      <c r="P492">
        <v>0.18364132585404278</v>
      </c>
      <c r="Q492">
        <v>8.6785284952533778E-3</v>
      </c>
      <c r="R492">
        <v>3.9167322098098305E-2</v>
      </c>
      <c r="S492">
        <v>6.2942163860527382E-5</v>
      </c>
      <c r="T492">
        <v>3.9167322098097791E-2</v>
      </c>
      <c r="U492">
        <v>2.317720282678613E-2</v>
      </c>
      <c r="V492">
        <v>0.59145445659912255</v>
      </c>
      <c r="W492">
        <v>0.17546523430532604</v>
      </c>
      <c r="X492">
        <v>0.14814357861729291</v>
      </c>
      <c r="Y492">
        <v>4.0662306670215826E-3</v>
      </c>
      <c r="Z492">
        <v>0.59170533748144349</v>
      </c>
    </row>
    <row r="493" spans="1:26" x14ac:dyDescent="0.2">
      <c r="A493" s="160">
        <v>10368</v>
      </c>
      <c r="B493" s="160" t="s">
        <v>88</v>
      </c>
      <c r="C493" s="160" t="s">
        <v>80</v>
      </c>
      <c r="D493" s="165">
        <v>44125</v>
      </c>
      <c r="E493" s="163"/>
      <c r="F493" s="179">
        <v>1.22055</v>
      </c>
      <c r="G493" s="179">
        <v>10.325699999999999</v>
      </c>
      <c r="H493" t="s">
        <v>537</v>
      </c>
      <c r="I493">
        <v>1.0000689784324761E-2</v>
      </c>
      <c r="J493">
        <v>0.50795138016316832</v>
      </c>
      <c r="K493">
        <v>7.161138096761715E-3</v>
      </c>
      <c r="L493">
        <v>6.9403678358480785E-3</v>
      </c>
      <c r="M493">
        <v>3.0135131266418105</v>
      </c>
      <c r="N493">
        <v>1.0613610128147591E-2</v>
      </c>
      <c r="O493">
        <v>2.2834068258414293</v>
      </c>
      <c r="P493">
        <v>0.54330082426493365</v>
      </c>
      <c r="Q493">
        <v>7.5703262692551256E-3</v>
      </c>
      <c r="R493">
        <v>0.14583233048836647</v>
      </c>
      <c r="S493">
        <v>5.4904782161828871E-5</v>
      </c>
      <c r="T493">
        <v>0.14583233048836747</v>
      </c>
      <c r="U493">
        <v>1.457178592061207</v>
      </c>
      <c r="V493">
        <v>0.25653726692671808</v>
      </c>
      <c r="W493">
        <v>0.17627267894663659</v>
      </c>
      <c r="X493">
        <v>0.32974236313168059</v>
      </c>
      <c r="Y493">
        <v>0.25683510570609402</v>
      </c>
      <c r="Z493">
        <v>0.26629203534031265</v>
      </c>
    </row>
    <row r="495" spans="1:26" x14ac:dyDescent="0.2">
      <c r="A495" s="160">
        <v>10368</v>
      </c>
      <c r="B495" s="160" t="s">
        <v>88</v>
      </c>
      <c r="C495" s="160" t="s">
        <v>80</v>
      </c>
      <c r="D495" s="165">
        <v>44126</v>
      </c>
      <c r="E495" s="163"/>
      <c r="F495" s="179">
        <v>1.22055</v>
      </c>
      <c r="G495" s="179">
        <v>10.325699999999999</v>
      </c>
      <c r="H495" t="s">
        <v>505</v>
      </c>
      <c r="I495">
        <v>9.9134623763324457E-3</v>
      </c>
      <c r="J495">
        <v>0.71079052087452477</v>
      </c>
      <c r="K495">
        <v>7.1752677875840457E-3</v>
      </c>
      <c r="L495">
        <v>5.0227813537853643E-3</v>
      </c>
      <c r="M495">
        <v>3.0130669983495828</v>
      </c>
      <c r="N495">
        <v>1.0266846297924136E-2</v>
      </c>
      <c r="O495">
        <v>2.300101832730634</v>
      </c>
      <c r="P495">
        <v>0.73061769858142467</v>
      </c>
      <c r="Q495">
        <v>7.5606373194655532E-3</v>
      </c>
      <c r="R495">
        <v>8.2130265009586964E-2</v>
      </c>
      <c r="S495">
        <v>5.4834511785275397E-5</v>
      </c>
      <c r="T495">
        <v>8.2130265009586173E-2</v>
      </c>
      <c r="U495">
        <v>1.4574060893639353</v>
      </c>
      <c r="V495">
        <v>0.22394497482368428</v>
      </c>
      <c r="W495">
        <v>0.1716400113927993</v>
      </c>
      <c r="X495">
        <v>0.35282082805795417</v>
      </c>
      <c r="Y495">
        <v>0.25015674617337436</v>
      </c>
      <c r="Z495">
        <v>0.29896176144877551</v>
      </c>
    </row>
    <row r="496" spans="1:26" x14ac:dyDescent="0.2">
      <c r="A496" s="1">
        <v>10782</v>
      </c>
      <c r="B496" s="1" t="s">
        <v>521</v>
      </c>
      <c r="C496" s="1" t="s">
        <v>511</v>
      </c>
      <c r="D496" s="182">
        <v>44126</v>
      </c>
      <c r="F496" s="1">
        <v>8.4989999999999996E-2</v>
      </c>
      <c r="G496" s="5">
        <v>0.20676000000000094</v>
      </c>
      <c r="H496" t="s">
        <v>538</v>
      </c>
      <c r="I496">
        <v>1.0046298803722162E-2</v>
      </c>
      <c r="J496">
        <v>0.13157494577242806</v>
      </c>
      <c r="K496">
        <v>7.1525861784492301E-3</v>
      </c>
      <c r="L496">
        <v>8.0907771834329446E-3</v>
      </c>
      <c r="M496">
        <v>1.9376661874676109</v>
      </c>
      <c r="N496">
        <v>3.4022611633646666E-3</v>
      </c>
      <c r="O496">
        <v>1.6738973410048252</v>
      </c>
      <c r="P496">
        <v>0.14347468327224797</v>
      </c>
      <c r="Q496">
        <v>8.6786420756833887E-3</v>
      </c>
      <c r="R496">
        <v>4.1990386559750105E-2</v>
      </c>
      <c r="S496">
        <v>6.2942987617462835E-5</v>
      </c>
      <c r="T496">
        <v>4.1990386559751E-2</v>
      </c>
      <c r="U496">
        <v>1.7865429657857377E-3</v>
      </c>
      <c r="V496">
        <v>1.7691710077698326</v>
      </c>
      <c r="W496">
        <v>0.27373485045727225</v>
      </c>
      <c r="X496">
        <v>0.19666779296259504</v>
      </c>
      <c r="Y496">
        <v>4.8823491087009239E-4</v>
      </c>
      <c r="Z496">
        <v>1.8766023440556212</v>
      </c>
    </row>
    <row r="497" spans="1:26" x14ac:dyDescent="0.2">
      <c r="A497" s="160">
        <v>10368</v>
      </c>
      <c r="B497" s="160" t="s">
        <v>88</v>
      </c>
      <c r="C497" s="160" t="s">
        <v>80</v>
      </c>
      <c r="D497" s="165">
        <v>44126</v>
      </c>
      <c r="E497" s="163"/>
      <c r="F497" s="179">
        <v>1.22055</v>
      </c>
      <c r="G497" s="179">
        <v>10.325699999999999</v>
      </c>
      <c r="H497" t="s">
        <v>507</v>
      </c>
      <c r="I497">
        <v>9.94256276866619E-3</v>
      </c>
      <c r="J497">
        <v>0.52844555686755978</v>
      </c>
      <c r="K497">
        <v>7.1622043724012176E-3</v>
      </c>
      <c r="L497">
        <v>4.5430250590255978E-3</v>
      </c>
      <c r="M497">
        <v>3.0134436823671411</v>
      </c>
      <c r="N497">
        <v>8.2812132360536566E-3</v>
      </c>
      <c r="O497">
        <v>2.2953380769202525</v>
      </c>
      <c r="P497">
        <v>0.5223589018475201</v>
      </c>
      <c r="Q497">
        <v>7.567452701672351E-3</v>
      </c>
      <c r="R497">
        <v>9.5407901706341738E-2</v>
      </c>
      <c r="S497">
        <v>5.4883941236808203E-5</v>
      </c>
      <c r="T497">
        <v>9.5407901706341738E-2</v>
      </c>
      <c r="U497">
        <v>1.4590668145313013</v>
      </c>
      <c r="V497">
        <v>0.19646459541234171</v>
      </c>
      <c r="W497">
        <v>0.1697476755288618</v>
      </c>
      <c r="X497">
        <v>0.30296977299619376</v>
      </c>
      <c r="Y497">
        <v>0.24798729234956932</v>
      </c>
      <c r="Z497">
        <v>0.26562782220140491</v>
      </c>
    </row>
    <row r="498" spans="1:26" x14ac:dyDescent="0.2">
      <c r="A498" s="1">
        <v>10783</v>
      </c>
      <c r="B498" s="1" t="s">
        <v>522</v>
      </c>
      <c r="C498" s="1" t="s">
        <v>511</v>
      </c>
      <c r="D498" s="182">
        <v>44126</v>
      </c>
      <c r="F498" s="1">
        <v>8.3610000000000004E-2</v>
      </c>
      <c r="G498" s="5">
        <v>0.20147000000000048</v>
      </c>
      <c r="H498" t="s">
        <v>539</v>
      </c>
      <c r="I498">
        <v>1.0036342618256425E-2</v>
      </c>
      <c r="J498">
        <v>0.13199789026785128</v>
      </c>
      <c r="K498">
        <v>7.1488640150948477E-3</v>
      </c>
      <c r="L498">
        <v>3.8625139756676072E-3</v>
      </c>
      <c r="M498">
        <v>1.8672366409056256</v>
      </c>
      <c r="N498">
        <v>2.868187408449796E-3</v>
      </c>
      <c r="O498">
        <v>1.6150985464301981</v>
      </c>
      <c r="P498">
        <v>0.14216388573498731</v>
      </c>
      <c r="Q498">
        <v>8.6769502372120409E-3</v>
      </c>
      <c r="R498">
        <v>3.8195100251337301E-2</v>
      </c>
      <c r="S498">
        <v>6.2930717337501488E-5</v>
      </c>
      <c r="T498">
        <v>3.8195100251338057E-2</v>
      </c>
      <c r="U498">
        <v>2.1143678027335917E-2</v>
      </c>
      <c r="V498">
        <v>0.40837652639861105</v>
      </c>
      <c r="W498">
        <v>0.45809581334873528</v>
      </c>
      <c r="X498">
        <v>0.22642907430588527</v>
      </c>
      <c r="Y498">
        <v>9.6790351840963917E-3</v>
      </c>
      <c r="Z498">
        <v>0.41037553318722375</v>
      </c>
    </row>
    <row r="499" spans="1:26" x14ac:dyDescent="0.2">
      <c r="A499" s="160">
        <v>10368</v>
      </c>
      <c r="B499" s="160" t="s">
        <v>88</v>
      </c>
      <c r="C499" s="160" t="s">
        <v>80</v>
      </c>
      <c r="D499" s="165">
        <v>44126</v>
      </c>
      <c r="E499" s="163"/>
      <c r="F499" s="179">
        <v>1.22055</v>
      </c>
      <c r="G499" s="179">
        <v>10.325699999999999</v>
      </c>
      <c r="H499" t="s">
        <v>509</v>
      </c>
      <c r="I499">
        <v>9.9191400983516271E-3</v>
      </c>
      <c r="J499">
        <v>0.54373809265644091</v>
      </c>
      <c r="K499">
        <v>7.1579017776859238E-3</v>
      </c>
      <c r="L499">
        <v>4.4824837586044967E-3</v>
      </c>
      <c r="M499">
        <v>3.0137194717434985</v>
      </c>
      <c r="N499">
        <v>8.9193739307882446E-3</v>
      </c>
      <c r="O499">
        <v>2.3005277127409092</v>
      </c>
      <c r="P499">
        <v>0.56382772046032048</v>
      </c>
      <c r="Q499">
        <v>7.5601858564405822E-3</v>
      </c>
      <c r="R499">
        <v>7.471816782292702E-2</v>
      </c>
      <c r="S499">
        <v>5.4831237490593954E-5</v>
      </c>
      <c r="T499">
        <v>7.4718167822927464E-2</v>
      </c>
      <c r="U499">
        <v>1.456753950024271</v>
      </c>
      <c r="V499">
        <v>0.22165090575674271</v>
      </c>
      <c r="W499">
        <v>0.17050381916276555</v>
      </c>
      <c r="X499">
        <v>0.33318849919068888</v>
      </c>
      <c r="Y499">
        <v>0.24811988030888088</v>
      </c>
      <c r="Z499">
        <v>0.24295703534306293</v>
      </c>
    </row>
    <row r="500" spans="1:26" x14ac:dyDescent="0.2">
      <c r="A500" s="1">
        <v>10784</v>
      </c>
      <c r="B500" s="1" t="s">
        <v>523</v>
      </c>
      <c r="C500" s="1" t="s">
        <v>511</v>
      </c>
      <c r="D500" s="182">
        <v>44126</v>
      </c>
      <c r="F500" s="1">
        <v>9.1289999999999996E-2</v>
      </c>
      <c r="G500" s="5">
        <v>0.20491999999999955</v>
      </c>
      <c r="H500" t="s">
        <v>540</v>
      </c>
      <c r="I500">
        <v>1.0058458868350714E-2</v>
      </c>
      <c r="J500">
        <v>0.1062717049998325</v>
      </c>
      <c r="K500">
        <v>7.1519122444171426E-3</v>
      </c>
      <c r="L500">
        <v>2.7905296282851751E-3</v>
      </c>
      <c r="M500">
        <v>2.246892157577705</v>
      </c>
      <c r="N500">
        <v>2.9981635958474316E-3</v>
      </c>
      <c r="O500">
        <v>1.9356983785989847</v>
      </c>
      <c r="P500">
        <v>0.11979718642552135</v>
      </c>
      <c r="Q500">
        <v>8.6622479506947847E-3</v>
      </c>
      <c r="R500">
        <v>3.6062854761683187E-2</v>
      </c>
      <c r="S500">
        <v>6.2824087080125507E-5</v>
      </c>
      <c r="T500">
        <v>3.6062854761682903E-2</v>
      </c>
      <c r="U500">
        <v>7.2222894856351166E-2</v>
      </c>
      <c r="V500">
        <v>0.25309225403799029</v>
      </c>
      <c r="W500">
        <v>0.37512470832661216</v>
      </c>
      <c r="X500">
        <v>0.19063471488187386</v>
      </c>
      <c r="Y500">
        <v>2.7100952463261947E-2</v>
      </c>
      <c r="Z500">
        <v>0.25107903341246662</v>
      </c>
    </row>
    <row r="501" spans="1:26" x14ac:dyDescent="0.2">
      <c r="A501" s="160">
        <v>10368</v>
      </c>
      <c r="B501" s="160" t="s">
        <v>88</v>
      </c>
      <c r="C501" s="160" t="s">
        <v>80</v>
      </c>
      <c r="D501" s="165">
        <v>44126</v>
      </c>
      <c r="E501" s="163"/>
      <c r="F501" s="179">
        <v>1.22055</v>
      </c>
      <c r="G501" s="179">
        <v>10.325699999999999</v>
      </c>
      <c r="H501" t="s">
        <v>527</v>
      </c>
      <c r="I501">
        <v>9.8421084295243783E-3</v>
      </c>
      <c r="J501">
        <v>0.49524293460742158</v>
      </c>
      <c r="K501">
        <v>7.1592992813856136E-3</v>
      </c>
      <c r="L501">
        <v>4.4616383185117382E-3</v>
      </c>
      <c r="M501">
        <v>3.0135746887936965</v>
      </c>
      <c r="N501">
        <v>9.2431830341830161E-3</v>
      </c>
      <c r="O501">
        <v>2.3159075872614601</v>
      </c>
      <c r="P501">
        <v>0.47835970321039667</v>
      </c>
      <c r="Q501">
        <v>7.5647642455808151E-3</v>
      </c>
      <c r="R501">
        <v>0.10741592919940579</v>
      </c>
      <c r="S501">
        <v>5.4864442857107311E-5</v>
      </c>
      <c r="T501">
        <v>0.10741592919940528</v>
      </c>
      <c r="U501">
        <v>1.4558571312719575</v>
      </c>
      <c r="V501">
        <v>0.18558061889832225</v>
      </c>
      <c r="W501">
        <v>0.17038987613618323</v>
      </c>
      <c r="X501">
        <v>0.3149584976292053</v>
      </c>
      <c r="Y501">
        <v>0.24800683124989931</v>
      </c>
      <c r="Z501">
        <v>0.19108226210016782</v>
      </c>
    </row>
    <row r="503" spans="1:26" x14ac:dyDescent="0.2">
      <c r="A503" s="160">
        <v>10368</v>
      </c>
      <c r="B503" s="160" t="s">
        <v>88</v>
      </c>
      <c r="C503" s="160" t="s">
        <v>80</v>
      </c>
      <c r="D503" s="165">
        <v>44137</v>
      </c>
      <c r="E503" s="163"/>
      <c r="F503" s="179">
        <v>1.22055</v>
      </c>
      <c r="G503" s="179">
        <v>10.325699999999999</v>
      </c>
      <c r="H503" t="s">
        <v>182</v>
      </c>
      <c r="I503">
        <v>9.9179751862683817E-3</v>
      </c>
      <c r="J503">
        <v>0.38153512136876272</v>
      </c>
      <c r="K503">
        <v>7.1718092398813599E-3</v>
      </c>
      <c r="L503">
        <v>5.0952306804014505E-3</v>
      </c>
      <c r="M503">
        <v>3.0142131748778231</v>
      </c>
      <c r="N503">
        <v>8.3394885499231131E-3</v>
      </c>
      <c r="O503">
        <v>2.2998619351689524</v>
      </c>
      <c r="P503">
        <v>0.44095897136160872</v>
      </c>
      <c r="Q503">
        <v>7.5639389663706017E-3</v>
      </c>
      <c r="R503">
        <v>0.11688145289408458</v>
      </c>
      <c r="S503">
        <v>5.4858457411612902E-5</v>
      </c>
      <c r="T503">
        <v>0.11688145289408305</v>
      </c>
      <c r="U503">
        <v>1.4634631442686719</v>
      </c>
      <c r="V503">
        <v>0.20514843440656419</v>
      </c>
      <c r="W503">
        <v>0.1723919901680348</v>
      </c>
      <c r="X503">
        <v>0.31992831944722105</v>
      </c>
      <c r="Y503">
        <v>0.25234786977494461</v>
      </c>
      <c r="Z503">
        <v>0.22677756948006725</v>
      </c>
    </row>
    <row r="504" spans="1:26" x14ac:dyDescent="0.2">
      <c r="A504" s="1">
        <v>10747</v>
      </c>
      <c r="B504" s="1" t="s">
        <v>551</v>
      </c>
      <c r="C504" s="1" t="s">
        <v>322</v>
      </c>
      <c r="D504" s="182">
        <v>44137</v>
      </c>
      <c r="E504" s="77">
        <v>184.5</v>
      </c>
      <c r="F504" s="1">
        <v>7.9949999999999993E-2</v>
      </c>
      <c r="G504" s="5">
        <v>0.20622000000000007</v>
      </c>
      <c r="H504" t="s">
        <v>545</v>
      </c>
      <c r="I504">
        <v>9.9928161380195071E-3</v>
      </c>
      <c r="J504">
        <v>0.12960586701528901</v>
      </c>
      <c r="K504">
        <v>7.1686311449735323E-3</v>
      </c>
      <c r="L504">
        <v>3.5593370834946683E-3</v>
      </c>
      <c r="M504">
        <v>1.9111761521753172</v>
      </c>
      <c r="N504">
        <v>3.3375675628770094E-3</v>
      </c>
      <c r="O504">
        <v>1.6568488075159045</v>
      </c>
      <c r="P504">
        <v>0.14028508798420009</v>
      </c>
      <c r="Q504">
        <v>8.6638203427070234E-3</v>
      </c>
      <c r="R504">
        <v>3.655373894876271E-2</v>
      </c>
      <c r="S504">
        <v>6.2835491059007561E-5</v>
      </c>
      <c r="T504">
        <v>3.6553738948763306E-2</v>
      </c>
      <c r="U504">
        <v>3.3943962103615478E-2</v>
      </c>
      <c r="V504">
        <v>0.39046404413375302</v>
      </c>
      <c r="W504">
        <v>0.22382392524602468</v>
      </c>
      <c r="X504">
        <v>0.21368385934065467</v>
      </c>
      <c r="Y504">
        <v>7.6107507373901449E-3</v>
      </c>
      <c r="Z504">
        <v>0.41831047199569532</v>
      </c>
    </row>
    <row r="505" spans="1:26" x14ac:dyDescent="0.2">
      <c r="A505" s="160">
        <v>10368</v>
      </c>
      <c r="B505" s="160" t="s">
        <v>88</v>
      </c>
      <c r="C505" s="160" t="s">
        <v>80</v>
      </c>
      <c r="D505" s="165">
        <v>44137</v>
      </c>
      <c r="E505" s="163"/>
      <c r="F505" s="179">
        <v>1.22055</v>
      </c>
      <c r="G505" s="179">
        <v>10.325699999999999</v>
      </c>
      <c r="H505" t="s">
        <v>184</v>
      </c>
      <c r="I505">
        <v>9.881511066647624E-3</v>
      </c>
      <c r="J505">
        <v>0.48788030035427771</v>
      </c>
      <c r="K505">
        <v>7.1727797896880465E-3</v>
      </c>
      <c r="L505">
        <v>5.1374056250600994E-3</v>
      </c>
      <c r="M505">
        <v>3.0143935917336422</v>
      </c>
      <c r="N505">
        <v>7.9338952296154237E-3</v>
      </c>
      <c r="O505">
        <v>2.3079999768217183</v>
      </c>
      <c r="P505">
        <v>0.51304279333534297</v>
      </c>
      <c r="Q505">
        <v>7.5660612857870492E-3</v>
      </c>
      <c r="R505">
        <v>8.5083877255287987E-2</v>
      </c>
      <c r="S505">
        <v>5.4873849810975036E-5</v>
      </c>
      <c r="T505">
        <v>8.5083877255287696E-2</v>
      </c>
      <c r="U505">
        <v>1.4634497991760984</v>
      </c>
      <c r="V505">
        <v>0.17087959260142954</v>
      </c>
      <c r="W505">
        <v>0.17334927310445741</v>
      </c>
      <c r="X505">
        <v>0.27517724680817535</v>
      </c>
      <c r="Y505">
        <v>0.25359817637500592</v>
      </c>
      <c r="Z505">
        <v>0.24123683755088945</v>
      </c>
    </row>
    <row r="506" spans="1:26" x14ac:dyDescent="0.2">
      <c r="A506" s="1">
        <v>10748</v>
      </c>
      <c r="B506" s="1" t="s">
        <v>552</v>
      </c>
      <c r="C506" s="1" t="s">
        <v>322</v>
      </c>
      <c r="D506" s="182">
        <v>44137</v>
      </c>
      <c r="E506" s="77">
        <v>195</v>
      </c>
      <c r="F506" s="1">
        <v>7.8630000000000005E-2</v>
      </c>
      <c r="G506" s="5">
        <v>0.20526000000000089</v>
      </c>
      <c r="H506" t="s">
        <v>546</v>
      </c>
      <c r="I506">
        <v>1.0005359922998208E-2</v>
      </c>
      <c r="J506">
        <v>0.1833380840061479</v>
      </c>
      <c r="K506">
        <v>7.1642370609420452E-3</v>
      </c>
      <c r="L506">
        <v>4.5694652436650525E-3</v>
      </c>
      <c r="M506">
        <v>2.0879511867964098</v>
      </c>
      <c r="N506">
        <v>3.1368522824451852E-3</v>
      </c>
      <c r="O506">
        <v>1.8090556877482249</v>
      </c>
      <c r="P506">
        <v>0.19278069527156824</v>
      </c>
      <c r="Q506">
        <v>8.6693090307052301E-3</v>
      </c>
      <c r="R506">
        <v>4.5337464194176447E-2</v>
      </c>
      <c r="S506">
        <v>6.287529848713915E-5</v>
      </c>
      <c r="T506">
        <v>4.5337464194176447E-2</v>
      </c>
      <c r="U506">
        <v>3.7224036475935411E-2</v>
      </c>
      <c r="V506">
        <v>0.48271156751175431</v>
      </c>
      <c r="W506">
        <v>5.7191772407636093E-2</v>
      </c>
      <c r="X506">
        <v>0.13210149335381474</v>
      </c>
      <c r="Y506">
        <v>2.1319813597787726E-3</v>
      </c>
      <c r="Z506">
        <v>0.44612413167098175</v>
      </c>
    </row>
    <row r="507" spans="1:26" x14ac:dyDescent="0.2">
      <c r="A507" s="160">
        <v>10368</v>
      </c>
      <c r="B507" s="160" t="s">
        <v>88</v>
      </c>
      <c r="C507" s="160" t="s">
        <v>80</v>
      </c>
      <c r="D507" s="165">
        <v>44137</v>
      </c>
      <c r="E507" s="163"/>
      <c r="F507" s="179">
        <v>1.22055</v>
      </c>
      <c r="G507" s="179">
        <v>10.325699999999999</v>
      </c>
      <c r="H507" t="s">
        <v>186</v>
      </c>
      <c r="I507">
        <v>9.8677488652838437E-3</v>
      </c>
      <c r="J507">
        <v>0.46469227471825053</v>
      </c>
      <c r="K507">
        <v>7.1693112094542901E-3</v>
      </c>
      <c r="L507">
        <v>5.4135704110560316E-3</v>
      </c>
      <c r="M507">
        <v>3.0140080363624713</v>
      </c>
      <c r="N507">
        <v>7.4044055129029816E-3</v>
      </c>
      <c r="O507">
        <v>2.3105734367131103</v>
      </c>
      <c r="P507">
        <v>0.50078592006377087</v>
      </c>
      <c r="Q507">
        <v>7.5704640304777816E-3</v>
      </c>
      <c r="R507">
        <v>9.250457822122346E-2</v>
      </c>
      <c r="S507">
        <v>5.4905781293127976E-5</v>
      </c>
      <c r="T507">
        <v>9.2504578221223946E-2</v>
      </c>
      <c r="U507">
        <v>1.4627836409935835</v>
      </c>
      <c r="V507">
        <v>0.1794387572380455</v>
      </c>
      <c r="W507">
        <v>0.17358537512953631</v>
      </c>
      <c r="X507">
        <v>0.2864799117848128</v>
      </c>
      <c r="Y507">
        <v>0.25420281952471813</v>
      </c>
      <c r="Z507">
        <v>0.19549515269704723</v>
      </c>
    </row>
    <row r="508" spans="1:26" x14ac:dyDescent="0.2">
      <c r="A508" s="1">
        <v>10749</v>
      </c>
      <c r="B508" s="1" t="s">
        <v>553</v>
      </c>
      <c r="C508" s="1" t="s">
        <v>322</v>
      </c>
      <c r="D508" s="182">
        <v>44137</v>
      </c>
      <c r="E508" s="77">
        <v>207.5</v>
      </c>
      <c r="F508" s="1">
        <v>7.6719999999999997E-2</v>
      </c>
      <c r="G508" s="5">
        <v>0.20609999999999928</v>
      </c>
      <c r="H508" t="s">
        <v>547</v>
      </c>
      <c r="I508">
        <v>9.9753420573940564E-3</v>
      </c>
      <c r="J508">
        <v>0.14703968366936671</v>
      </c>
      <c r="K508">
        <v>7.1567984498427982E-3</v>
      </c>
      <c r="L508">
        <v>4.0797202690904992E-3</v>
      </c>
      <c r="M508">
        <v>2.6286811316401528</v>
      </c>
      <c r="N508">
        <v>3.3451706564112706E-3</v>
      </c>
      <c r="O508">
        <v>2.2829624445863317</v>
      </c>
      <c r="P508">
        <v>0.14151713093334281</v>
      </c>
      <c r="Q508">
        <v>8.6670419603467833E-3</v>
      </c>
      <c r="R508">
        <v>3.7420306462221553E-2</v>
      </c>
      <c r="S508">
        <v>6.2858856262623441E-5</v>
      </c>
      <c r="T508">
        <v>3.7420306462221463E-2</v>
      </c>
      <c r="U508">
        <v>4.7405375657881089E-2</v>
      </c>
      <c r="V508">
        <v>0.47326936701175121</v>
      </c>
      <c r="W508">
        <v>4.785807372098521E-2</v>
      </c>
      <c r="X508">
        <v>0.1524617640472965</v>
      </c>
      <c r="Y508">
        <v>2.2714331898886398E-3</v>
      </c>
      <c r="Z508">
        <v>0.41970415417218465</v>
      </c>
    </row>
    <row r="509" spans="1:26" x14ac:dyDescent="0.2">
      <c r="A509" s="160">
        <v>10368</v>
      </c>
      <c r="B509" s="160" t="s">
        <v>88</v>
      </c>
      <c r="C509" s="160" t="s">
        <v>80</v>
      </c>
      <c r="D509" s="165">
        <v>44137</v>
      </c>
      <c r="E509" s="163"/>
      <c r="F509" s="179">
        <v>1.22055</v>
      </c>
      <c r="G509" s="179">
        <v>10.325699999999999</v>
      </c>
      <c r="H509" t="s">
        <v>188</v>
      </c>
      <c r="I509">
        <v>9.8762747796023957E-3</v>
      </c>
      <c r="J509">
        <v>0.4989907320947452</v>
      </c>
      <c r="K509">
        <v>7.1647133311005208E-3</v>
      </c>
      <c r="L509">
        <v>5.1274381277146962E-3</v>
      </c>
      <c r="M509">
        <v>3.0139647828083551</v>
      </c>
      <c r="N509">
        <v>7.3870805273672287E-3</v>
      </c>
      <c r="O509">
        <v>2.3081110271351593</v>
      </c>
      <c r="P509">
        <v>0.47151865558351996</v>
      </c>
      <c r="Q509">
        <v>7.5635396838659207E-3</v>
      </c>
      <c r="R509">
        <v>7.1074923605651444E-2</v>
      </c>
      <c r="S509">
        <v>5.4855561562984891E-5</v>
      </c>
      <c r="T509">
        <v>7.1074923605650514E-2</v>
      </c>
      <c r="U509">
        <v>1.4635460938811047</v>
      </c>
      <c r="V509">
        <v>0.20141629640424868</v>
      </c>
      <c r="W509">
        <v>0.17379685870845332</v>
      </c>
      <c r="X509">
        <v>0.2167957420841494</v>
      </c>
      <c r="Y509">
        <v>0.25409895324727128</v>
      </c>
      <c r="Z509">
        <v>0.21373980212156257</v>
      </c>
    </row>
    <row r="510" spans="1:26" x14ac:dyDescent="0.2">
      <c r="A510" s="1">
        <v>10750</v>
      </c>
      <c r="B510" s="1" t="s">
        <v>554</v>
      </c>
      <c r="C510" s="1" t="s">
        <v>322</v>
      </c>
      <c r="D510" s="182">
        <v>44137</v>
      </c>
      <c r="E510" s="77">
        <v>216.5</v>
      </c>
      <c r="F510" s="1">
        <v>7.4840000000000004E-2</v>
      </c>
      <c r="G510" s="5">
        <v>0.20523999999999987</v>
      </c>
      <c r="H510" t="s">
        <v>548</v>
      </c>
      <c r="I510">
        <v>1.0018240927846894E-2</v>
      </c>
      <c r="J510">
        <v>0.16747901153198885</v>
      </c>
      <c r="K510">
        <v>7.1571966564378123E-3</v>
      </c>
      <c r="L510">
        <v>3.0400923629728461E-3</v>
      </c>
      <c r="M510">
        <v>2.2165349779926977</v>
      </c>
      <c r="N510">
        <v>3.6521271340712183E-3</v>
      </c>
      <c r="O510">
        <v>1.9164509268857057</v>
      </c>
      <c r="P510">
        <v>0.17959791552250035</v>
      </c>
      <c r="Q510">
        <v>8.6664074592866184E-3</v>
      </c>
      <c r="R510">
        <v>3.8714747367938319E-2</v>
      </c>
      <c r="S510">
        <v>6.2854254460633559E-5</v>
      </c>
      <c r="T510">
        <v>3.8714747367938535E-2</v>
      </c>
      <c r="U510">
        <v>4.2178248143677655E-2</v>
      </c>
      <c r="V510">
        <v>0.55077308405599323</v>
      </c>
      <c r="W510">
        <v>7.733838530072347E-2</v>
      </c>
      <c r="X510">
        <v>0.15924262821935656</v>
      </c>
      <c r="Y510">
        <v>3.2628000235489394E-3</v>
      </c>
      <c r="Z510">
        <v>0.51389563073797628</v>
      </c>
    </row>
    <row r="511" spans="1:26" x14ac:dyDescent="0.2">
      <c r="A511" s="160">
        <v>10368</v>
      </c>
      <c r="B511" s="160" t="s">
        <v>88</v>
      </c>
      <c r="C511" s="160" t="s">
        <v>80</v>
      </c>
      <c r="D511" s="165">
        <v>44137</v>
      </c>
      <c r="E511" s="163"/>
      <c r="F511" s="179">
        <v>1.22055</v>
      </c>
      <c r="G511" s="179">
        <v>10.325699999999999</v>
      </c>
      <c r="H511" t="s">
        <v>190</v>
      </c>
      <c r="I511">
        <v>9.9239590528078046E-3</v>
      </c>
      <c r="J511">
        <v>0.53941146193463352</v>
      </c>
      <c r="K511">
        <v>7.1621267053898459E-3</v>
      </c>
      <c r="L511">
        <v>5.6318662460772091E-3</v>
      </c>
      <c r="M511">
        <v>3.0138221449975133</v>
      </c>
      <c r="N511">
        <v>8.3592441149460753E-3</v>
      </c>
      <c r="O511">
        <v>2.3001541569778947</v>
      </c>
      <c r="P511">
        <v>0.5846623210555969</v>
      </c>
      <c r="Q511">
        <v>7.5694764596532715E-3</v>
      </c>
      <c r="R511">
        <v>9.4809356098991993E-2</v>
      </c>
      <c r="S511">
        <v>5.4898618806458266E-5</v>
      </c>
      <c r="T511">
        <v>9.4809356098991118E-2</v>
      </c>
      <c r="U511">
        <v>1.4606330010054946</v>
      </c>
      <c r="V511">
        <v>0.20948036482760471</v>
      </c>
      <c r="W511">
        <v>0.17381181554096398</v>
      </c>
      <c r="X511">
        <v>0.35070233691194763</v>
      </c>
      <c r="Y511">
        <v>0.25379052245054684</v>
      </c>
      <c r="Z511">
        <v>0.21103441584950636</v>
      </c>
    </row>
    <row r="512" spans="1:26" x14ac:dyDescent="0.2">
      <c r="A512" s="1">
        <v>10751</v>
      </c>
      <c r="B512" s="1" t="s">
        <v>555</v>
      </c>
      <c r="C512" s="1" t="s">
        <v>322</v>
      </c>
      <c r="D512" s="182">
        <v>44137</v>
      </c>
      <c r="E512" s="77">
        <v>231</v>
      </c>
      <c r="F512" s="1">
        <v>8.7379999999999999E-2</v>
      </c>
      <c r="G512" s="5">
        <v>0.20696000000000048</v>
      </c>
      <c r="H512" t="s">
        <v>549</v>
      </c>
      <c r="I512">
        <v>1.0008955551393176E-2</v>
      </c>
      <c r="J512">
        <v>0.13671952191927236</v>
      </c>
      <c r="K512">
        <v>7.1588468946257016E-3</v>
      </c>
      <c r="L512">
        <v>2.4921332952766192E-3</v>
      </c>
      <c r="M512">
        <v>2.6748939920131471</v>
      </c>
      <c r="N512">
        <v>3.9249339725077699E-3</v>
      </c>
      <c r="O512">
        <v>2.3169353998593545</v>
      </c>
      <c r="P512">
        <v>0.14117077624502394</v>
      </c>
      <c r="Q512">
        <v>8.6670521667034425E-3</v>
      </c>
      <c r="R512">
        <v>3.237003800932689E-2</v>
      </c>
      <c r="S512">
        <v>6.2858930285561042E-5</v>
      </c>
      <c r="T512">
        <v>3.2370038009327716E-2</v>
      </c>
      <c r="U512">
        <v>5.1356015167994762E-2</v>
      </c>
      <c r="V512">
        <v>0.38448161037925249</v>
      </c>
      <c r="W512">
        <v>0.16231191134949743</v>
      </c>
      <c r="X512">
        <v>0.17485981928154284</v>
      </c>
      <c r="Y512">
        <v>8.3463539068497905E-3</v>
      </c>
      <c r="Z512">
        <v>0.37234283570125654</v>
      </c>
    </row>
    <row r="513" spans="1:26" x14ac:dyDescent="0.2">
      <c r="A513" s="160">
        <v>10368</v>
      </c>
      <c r="B513" s="160" t="s">
        <v>88</v>
      </c>
      <c r="C513" s="160" t="s">
        <v>80</v>
      </c>
      <c r="D513" s="165">
        <v>44137</v>
      </c>
      <c r="E513" s="163"/>
      <c r="F513" s="179">
        <v>1.22055</v>
      </c>
      <c r="G513" s="179">
        <v>10.325699999999999</v>
      </c>
      <c r="H513" t="s">
        <v>192</v>
      </c>
      <c r="I513">
        <v>9.8769835277051823E-3</v>
      </c>
      <c r="J513">
        <v>0.53820008439363243</v>
      </c>
      <c r="K513">
        <v>7.1613856623579863E-3</v>
      </c>
      <c r="L513">
        <v>5.0298147524118954E-3</v>
      </c>
      <c r="M513">
        <v>3.0137775331220067</v>
      </c>
      <c r="N513">
        <v>9.1489388662128208E-3</v>
      </c>
      <c r="O513">
        <v>2.3059934336528016</v>
      </c>
      <c r="P513">
        <v>0.52728495659203378</v>
      </c>
      <c r="Q513">
        <v>7.568138918490082E-3</v>
      </c>
      <c r="R513">
        <v>8.7579719029963671E-2</v>
      </c>
      <c r="S513">
        <v>5.4888918114098982E-5</v>
      </c>
      <c r="T513">
        <v>8.7579719029964045E-2</v>
      </c>
      <c r="U513">
        <v>1.4609026366928648</v>
      </c>
      <c r="V513">
        <v>0.19869568877952498</v>
      </c>
      <c r="W513">
        <v>0.17330029907318861</v>
      </c>
      <c r="X513">
        <v>0.30470901557931873</v>
      </c>
      <c r="Y513">
        <v>0.25348644876893534</v>
      </c>
      <c r="Z513">
        <v>0.26666845972584724</v>
      </c>
    </row>
    <row r="514" spans="1:26" x14ac:dyDescent="0.2">
      <c r="A514" s="1">
        <v>10752</v>
      </c>
      <c r="B514" s="1" t="s">
        <v>556</v>
      </c>
      <c r="C514" s="1" t="s">
        <v>322</v>
      </c>
      <c r="D514" s="182">
        <v>44137</v>
      </c>
      <c r="E514" s="77">
        <v>243.5</v>
      </c>
      <c r="F514" s="1">
        <v>7.5249999999999997E-2</v>
      </c>
      <c r="G514" s="5">
        <v>0.20705000000000062</v>
      </c>
      <c r="H514" t="s">
        <v>550</v>
      </c>
      <c r="I514">
        <v>1.0002115852051336E-2</v>
      </c>
      <c r="J514">
        <v>0.16192009348688874</v>
      </c>
      <c r="K514">
        <v>7.1580768634706624E-3</v>
      </c>
      <c r="L514">
        <v>2.390239758764416E-3</v>
      </c>
      <c r="M514">
        <v>2.588102106878829</v>
      </c>
      <c r="N514">
        <v>3.3317090382538211E-3</v>
      </c>
      <c r="O514">
        <v>2.2440677709468542</v>
      </c>
      <c r="P514">
        <v>0.15551668601533272</v>
      </c>
      <c r="Q514">
        <v>8.6725877148871814E-3</v>
      </c>
      <c r="R514">
        <v>3.1865885261010814E-2</v>
      </c>
      <c r="S514">
        <v>6.2899077573321771E-5</v>
      </c>
      <c r="T514">
        <v>3.1865885261011528E-2</v>
      </c>
      <c r="U514">
        <v>4.9967221200800938E-2</v>
      </c>
      <c r="V514">
        <v>0.315017071937154</v>
      </c>
      <c r="W514">
        <v>8.9097123226200503E-2</v>
      </c>
      <c r="X514">
        <v>0.16732120144174739</v>
      </c>
      <c r="Y514">
        <v>4.4510774011544728E-3</v>
      </c>
      <c r="Z514">
        <v>0.29886225260771432</v>
      </c>
    </row>
    <row r="515" spans="1:26" x14ac:dyDescent="0.2">
      <c r="A515" s="160">
        <v>10368</v>
      </c>
      <c r="B515" s="160" t="s">
        <v>88</v>
      </c>
      <c r="C515" s="160" t="s">
        <v>80</v>
      </c>
      <c r="D515" s="165">
        <v>44137</v>
      </c>
      <c r="E515" s="163"/>
      <c r="F515" s="179">
        <v>1.22055</v>
      </c>
      <c r="G515" s="179">
        <v>10.325699999999999</v>
      </c>
      <c r="H515" t="s">
        <v>192</v>
      </c>
      <c r="I515">
        <v>9.8769835277051823E-3</v>
      </c>
      <c r="J515">
        <v>0.53820008439363243</v>
      </c>
      <c r="K515">
        <v>7.1613856623579863E-3</v>
      </c>
      <c r="L515">
        <v>5.0298147524118954E-3</v>
      </c>
      <c r="M515">
        <v>3.0137775331220067</v>
      </c>
      <c r="N515">
        <v>9.1489388662128208E-3</v>
      </c>
      <c r="O515">
        <v>2.3059934336528016</v>
      </c>
      <c r="P515">
        <v>0.52728495659203378</v>
      </c>
      <c r="Q515">
        <v>7.568138918490082E-3</v>
      </c>
      <c r="R515">
        <v>8.7579719029963671E-2</v>
      </c>
      <c r="S515">
        <v>5.4888918114098982E-5</v>
      </c>
      <c r="T515">
        <v>8.7579719029964045E-2</v>
      </c>
      <c r="U515">
        <v>1.4609026366928648</v>
      </c>
      <c r="V515">
        <v>0.19869568877952498</v>
      </c>
      <c r="W515">
        <v>0.17330029907318861</v>
      </c>
      <c r="X515">
        <v>0.30470901557931873</v>
      </c>
      <c r="Y515">
        <v>0.25348644876893534</v>
      </c>
      <c r="Z515">
        <v>0.26666845972584724</v>
      </c>
    </row>
    <row r="517" spans="1:26" x14ac:dyDescent="0.2">
      <c r="A517" s="160">
        <v>10815</v>
      </c>
      <c r="B517" s="160" t="s">
        <v>88</v>
      </c>
      <c r="C517" s="160" t="s">
        <v>80</v>
      </c>
      <c r="D517" s="165">
        <v>44138</v>
      </c>
      <c r="E517" s="163"/>
      <c r="F517" s="179">
        <v>1.10995</v>
      </c>
      <c r="G517" s="179">
        <v>10.349080000000001</v>
      </c>
      <c r="H517" t="s">
        <v>557</v>
      </c>
      <c r="I517">
        <v>9.6722686116009256E-3</v>
      </c>
      <c r="J517">
        <v>0.67804709466247559</v>
      </c>
      <c r="K517">
        <v>7.1695152400766552E-3</v>
      </c>
      <c r="L517">
        <v>3.8595884335860292E-3</v>
      </c>
      <c r="M517">
        <v>2.7325134401990994</v>
      </c>
      <c r="N517">
        <v>8.9409815767081229E-3</v>
      </c>
      <c r="O517">
        <v>2.1380304335993636</v>
      </c>
      <c r="P517">
        <v>0.68625360960040716</v>
      </c>
      <c r="Q517">
        <v>7.5622244960563134E-3</v>
      </c>
      <c r="R517">
        <v>0.13446227639440289</v>
      </c>
      <c r="S517">
        <v>5.484602299124834E-5</v>
      </c>
      <c r="T517">
        <v>0.13446227639440211</v>
      </c>
      <c r="U517">
        <v>1.3249848228353489</v>
      </c>
      <c r="V517">
        <v>0.2231956487811308</v>
      </c>
      <c r="W517">
        <v>0.19017574329329862</v>
      </c>
      <c r="X517">
        <v>0.25757858118623339</v>
      </c>
      <c r="Y517">
        <v>0.25157084482649933</v>
      </c>
      <c r="Z517">
        <v>0.2234373154058098</v>
      </c>
    </row>
    <row r="518" spans="1:26" x14ac:dyDescent="0.2">
      <c r="A518" s="1">
        <v>10753</v>
      </c>
      <c r="B518" s="1" t="s">
        <v>573</v>
      </c>
      <c r="C518" s="1" t="s">
        <v>322</v>
      </c>
      <c r="D518" s="182">
        <v>44138</v>
      </c>
      <c r="E518" s="77">
        <v>266.5</v>
      </c>
      <c r="F518" s="1">
        <v>7.2529999999999997E-2</v>
      </c>
      <c r="G518" s="5">
        <v>0.20697999999999794</v>
      </c>
      <c r="H518" t="s">
        <v>558</v>
      </c>
      <c r="I518">
        <v>9.9292025017004067E-3</v>
      </c>
      <c r="J518">
        <v>0.10981307739969912</v>
      </c>
      <c r="K518">
        <v>7.1579086447773454E-3</v>
      </c>
      <c r="L518">
        <v>4.4222258497372408E-3</v>
      </c>
      <c r="M518">
        <v>2.1521330521398712</v>
      </c>
      <c r="N518">
        <v>3.0931411462563983E-3</v>
      </c>
      <c r="O518">
        <v>1.878265989635548</v>
      </c>
      <c r="P518">
        <v>0.11324835862991105</v>
      </c>
      <c r="Q518">
        <v>8.6682787631741798E-3</v>
      </c>
      <c r="R518">
        <v>2.8620691701611627E-2</v>
      </c>
      <c r="S518">
        <v>6.2867826337016506E-5</v>
      </c>
      <c r="T518">
        <v>2.8620691701612137E-2</v>
      </c>
      <c r="U518">
        <v>4.4239719399391017E-2</v>
      </c>
      <c r="V518">
        <v>0.38705598726421098</v>
      </c>
      <c r="W518">
        <v>9.082461518862503E-2</v>
      </c>
      <c r="X518">
        <v>0.12290974453820556</v>
      </c>
      <c r="Y518">
        <v>4.0255598060693508E-3</v>
      </c>
      <c r="Z518">
        <v>0.37402526773027839</v>
      </c>
    </row>
    <row r="519" spans="1:26" x14ac:dyDescent="0.2">
      <c r="A519" s="160">
        <v>10815</v>
      </c>
      <c r="B519" s="160" t="s">
        <v>88</v>
      </c>
      <c r="C519" s="160" t="s">
        <v>80</v>
      </c>
      <c r="D519" s="165">
        <v>44138</v>
      </c>
      <c r="E519" s="163"/>
      <c r="F519" s="179">
        <v>1.10995</v>
      </c>
      <c r="G519" s="179">
        <v>10.349080000000001</v>
      </c>
      <c r="H519" t="s">
        <v>559</v>
      </c>
      <c r="I519">
        <v>9.7834153526383857E-3</v>
      </c>
      <c r="J519">
        <v>0.48762078426770872</v>
      </c>
      <c r="K519">
        <v>7.1618766370474445E-3</v>
      </c>
      <c r="L519">
        <v>5.2677997933554552E-3</v>
      </c>
      <c r="M519">
        <v>2.7321424228329252</v>
      </c>
      <c r="N519">
        <v>8.4617375439945061E-3</v>
      </c>
      <c r="O519">
        <v>2.1145006019385697</v>
      </c>
      <c r="P519">
        <v>0.47733588836193525</v>
      </c>
      <c r="Q519">
        <v>7.5686371074603744E-3</v>
      </c>
      <c r="R519">
        <v>0.11347882767778575</v>
      </c>
      <c r="S519">
        <v>5.4892531294814915E-5</v>
      </c>
      <c r="T519">
        <v>0.1134788276777865</v>
      </c>
      <c r="U519">
        <v>1.3233887450178459</v>
      </c>
      <c r="V519">
        <v>0.23341825212732703</v>
      </c>
      <c r="W519">
        <v>0.19090741913689643</v>
      </c>
      <c r="X519">
        <v>0.37144677935829035</v>
      </c>
      <c r="Y519">
        <v>0.25269022414672332</v>
      </c>
      <c r="Z519">
        <v>0.28645559717767272</v>
      </c>
    </row>
    <row r="520" spans="1:26" x14ac:dyDescent="0.2">
      <c r="A520" s="1">
        <v>10754</v>
      </c>
      <c r="B520" s="1" t="s">
        <v>574</v>
      </c>
      <c r="C520" s="1" t="s">
        <v>322</v>
      </c>
      <c r="D520" s="182">
        <v>44138</v>
      </c>
      <c r="E520" s="77">
        <v>272.5</v>
      </c>
      <c r="F520" s="1">
        <v>5.11E-2</v>
      </c>
      <c r="G520" s="5">
        <v>0.20607000000000042</v>
      </c>
      <c r="H520" t="s">
        <v>560</v>
      </c>
      <c r="I520">
        <v>9.9438383619581874E-3</v>
      </c>
      <c r="J520">
        <v>0.10062252815160935</v>
      </c>
      <c r="K520">
        <v>7.1556148138081704E-3</v>
      </c>
      <c r="L520">
        <v>2.5515329637079455E-3</v>
      </c>
      <c r="M520">
        <v>1.6891143025333579</v>
      </c>
      <c r="N520">
        <v>3.2923706487775137E-3</v>
      </c>
      <c r="O520">
        <v>1.473341996639425</v>
      </c>
      <c r="P520">
        <v>0.11570397809511962</v>
      </c>
      <c r="Q520">
        <v>8.672628392756369E-3</v>
      </c>
      <c r="R520">
        <v>3.5466246471191031E-2</v>
      </c>
      <c r="S520">
        <v>6.2899372594892462E-5</v>
      </c>
      <c r="T520">
        <v>3.5466246471191329E-2</v>
      </c>
      <c r="U520">
        <v>3.5318963207358486E-2</v>
      </c>
      <c r="V520">
        <v>0.42672277742940035</v>
      </c>
      <c r="W520">
        <v>0.28096567433835812</v>
      </c>
      <c r="X520">
        <v>0.18557696498912948</v>
      </c>
      <c r="Y520">
        <v>9.9292261415706833E-3</v>
      </c>
      <c r="Z520">
        <v>0.41949074856839691</v>
      </c>
    </row>
    <row r="521" spans="1:26" x14ac:dyDescent="0.2">
      <c r="A521" s="160">
        <v>10815</v>
      </c>
      <c r="B521" s="160" t="s">
        <v>88</v>
      </c>
      <c r="C521" s="160" t="s">
        <v>80</v>
      </c>
      <c r="D521" s="165">
        <v>44138</v>
      </c>
      <c r="E521" s="163"/>
      <c r="F521" s="179">
        <v>1.10995</v>
      </c>
      <c r="G521" s="179">
        <v>10.349080000000001</v>
      </c>
      <c r="H521" t="s">
        <v>561</v>
      </c>
      <c r="I521">
        <v>9.7613480730657041E-3</v>
      </c>
      <c r="J521">
        <v>0.51228305055757817</v>
      </c>
      <c r="K521">
        <v>7.1591365664901083E-3</v>
      </c>
      <c r="L521">
        <v>5.7520093927044963E-3</v>
      </c>
      <c r="M521">
        <v>2.7322725416501785</v>
      </c>
      <c r="N521">
        <v>1.1584376444996068E-2</v>
      </c>
      <c r="O521">
        <v>2.1193922787612238</v>
      </c>
      <c r="P521">
        <v>0.49791281102578822</v>
      </c>
      <c r="Q521">
        <v>7.5694453237192972E-3</v>
      </c>
      <c r="R521">
        <v>0.11410946221561886</v>
      </c>
      <c r="S521">
        <v>5.4898392989021677E-5</v>
      </c>
      <c r="T521">
        <v>0.11410946221561782</v>
      </c>
      <c r="U521">
        <v>1.3262837303502031</v>
      </c>
      <c r="V521">
        <v>0.22389748738332804</v>
      </c>
      <c r="W521">
        <v>0.18983723990045742</v>
      </c>
      <c r="X521">
        <v>0.35988328771851247</v>
      </c>
      <c r="Y521">
        <v>0.25164391625115562</v>
      </c>
      <c r="Z521">
        <v>0.25431766945145223</v>
      </c>
    </row>
    <row r="522" spans="1:26" x14ac:dyDescent="0.2">
      <c r="A522" s="1">
        <v>10755</v>
      </c>
      <c r="B522" s="1" t="s">
        <v>575</v>
      </c>
      <c r="C522" s="1" t="s">
        <v>322</v>
      </c>
      <c r="D522" s="182">
        <v>44138</v>
      </c>
      <c r="E522" s="77">
        <v>280.5</v>
      </c>
      <c r="F522" s="1">
        <v>6.8029999999999993E-2</v>
      </c>
      <c r="G522" s="5">
        <v>0.20614000000000132</v>
      </c>
      <c r="H522" t="s">
        <v>562</v>
      </c>
      <c r="I522">
        <v>9.9283310311142729E-3</v>
      </c>
      <c r="J522">
        <v>0.14219356324970203</v>
      </c>
      <c r="K522">
        <v>7.1489572965711063E-3</v>
      </c>
      <c r="L522">
        <v>3.3172653528277794E-3</v>
      </c>
      <c r="M522">
        <v>1.8594783797788084</v>
      </c>
      <c r="N522">
        <v>3.6932337897029772E-3</v>
      </c>
      <c r="O522">
        <v>1.6255065194821696</v>
      </c>
      <c r="P522">
        <v>0.15389495985875534</v>
      </c>
      <c r="Q522">
        <v>8.6771597578238005E-3</v>
      </c>
      <c r="R522">
        <v>3.4554472658681459E-2</v>
      </c>
      <c r="S522">
        <v>6.2932236913162794E-5</v>
      </c>
      <c r="T522">
        <v>3.4554472658680918E-2</v>
      </c>
      <c r="U522">
        <v>3.8565401526526016E-2</v>
      </c>
      <c r="V522">
        <v>0.34090903393513372</v>
      </c>
      <c r="W522">
        <v>4.3004507542814492E-2</v>
      </c>
      <c r="X522">
        <v>0.13741038887558565</v>
      </c>
      <c r="Y522">
        <v>1.6575738986495314E-3</v>
      </c>
      <c r="Z522">
        <v>0.31411798599619062</v>
      </c>
    </row>
    <row r="523" spans="1:26" x14ac:dyDescent="0.2">
      <c r="A523" s="160">
        <v>10815</v>
      </c>
      <c r="B523" s="160" t="s">
        <v>88</v>
      </c>
      <c r="C523" s="160" t="s">
        <v>80</v>
      </c>
      <c r="D523" s="165">
        <v>44138</v>
      </c>
      <c r="E523" s="163"/>
      <c r="F523" s="179">
        <v>1.10995</v>
      </c>
      <c r="G523" s="179">
        <v>10.349080000000001</v>
      </c>
      <c r="H523" t="s">
        <v>563</v>
      </c>
      <c r="I523">
        <v>9.7730217795649194E-3</v>
      </c>
      <c r="J523">
        <v>0.58784556090726503</v>
      </c>
      <c r="K523">
        <v>7.155801194659972E-3</v>
      </c>
      <c r="L523">
        <v>5.3575694239128167E-3</v>
      </c>
      <c r="M523">
        <v>2.7325292228920413</v>
      </c>
      <c r="N523">
        <v>1.066966251814943E-2</v>
      </c>
      <c r="O523">
        <v>2.1185959863267394</v>
      </c>
      <c r="P523">
        <v>0.61324355147942167</v>
      </c>
      <c r="Q523">
        <v>7.57426429896918E-3</v>
      </c>
      <c r="R523">
        <v>0.12050777935272174</v>
      </c>
      <c r="S523">
        <v>5.4933343237786064E-5</v>
      </c>
      <c r="T523">
        <v>0.12050777935272185</v>
      </c>
      <c r="U523">
        <v>1.322893213564422</v>
      </c>
      <c r="V523">
        <v>0.26761341290013274</v>
      </c>
      <c r="W523">
        <v>0.19047816564100944</v>
      </c>
      <c r="X523">
        <v>0.39243438950382392</v>
      </c>
      <c r="Y523">
        <v>0.25186522410701678</v>
      </c>
      <c r="Z523">
        <v>0.32587843805467087</v>
      </c>
    </row>
    <row r="524" spans="1:26" x14ac:dyDescent="0.2">
      <c r="A524" s="1">
        <v>10756</v>
      </c>
      <c r="B524" s="1" t="s">
        <v>576</v>
      </c>
      <c r="C524" s="1" t="s">
        <v>322</v>
      </c>
      <c r="D524" s="182">
        <v>44138</v>
      </c>
      <c r="E524" s="77">
        <v>291.5</v>
      </c>
      <c r="F524" s="1">
        <v>6.6549999999999998E-2</v>
      </c>
      <c r="G524" s="5">
        <v>0.20694999999999908</v>
      </c>
      <c r="H524" t="s">
        <v>564</v>
      </c>
      <c r="I524">
        <v>9.9210987456205737E-3</v>
      </c>
      <c r="J524">
        <v>0.13463059931813195</v>
      </c>
      <c r="K524">
        <v>7.1508644769174221E-3</v>
      </c>
      <c r="L524">
        <v>2.7488908601017866E-3</v>
      </c>
      <c r="M524">
        <v>2.1699269377958319</v>
      </c>
      <c r="N524">
        <v>3.0628971150178028E-3</v>
      </c>
      <c r="O524">
        <v>1.896377934463594</v>
      </c>
      <c r="P524">
        <v>0.13685142741191472</v>
      </c>
      <c r="Q524">
        <v>8.66952339767664E-3</v>
      </c>
      <c r="R524">
        <v>3.2166616926526288E-2</v>
      </c>
      <c r="S524">
        <v>6.2876853211658184E-5</v>
      </c>
      <c r="T524">
        <v>3.2166616926525712E-2</v>
      </c>
      <c r="U524">
        <v>4.8566376802698992E-2</v>
      </c>
      <c r="V524">
        <v>0.30803198355646977</v>
      </c>
      <c r="W524">
        <v>3.5060539748668129E-2</v>
      </c>
      <c r="X524">
        <v>0.10551775054262404</v>
      </c>
      <c r="Y524">
        <v>1.7041016378975605E-3</v>
      </c>
      <c r="Z524">
        <v>0.2539880198860518</v>
      </c>
    </row>
    <row r="525" spans="1:26" x14ac:dyDescent="0.2">
      <c r="A525" s="160">
        <v>10815</v>
      </c>
      <c r="B525" s="160" t="s">
        <v>88</v>
      </c>
      <c r="C525" s="160" t="s">
        <v>80</v>
      </c>
      <c r="D525" s="165">
        <v>44138</v>
      </c>
      <c r="E525" s="163"/>
      <c r="F525" s="179">
        <v>1.10995</v>
      </c>
      <c r="G525" s="179">
        <v>10.349080000000001</v>
      </c>
      <c r="H525" t="s">
        <v>565</v>
      </c>
      <c r="I525">
        <v>9.7628900860122006E-3</v>
      </c>
      <c r="J525">
        <v>0.57208146105974711</v>
      </c>
      <c r="K525">
        <v>7.1544550622007321E-3</v>
      </c>
      <c r="L525">
        <v>5.1275816118664403E-3</v>
      </c>
      <c r="M525">
        <v>2.7318225242271237</v>
      </c>
      <c r="N525">
        <v>8.8687559320807258E-3</v>
      </c>
      <c r="O525">
        <v>2.1186116129383263</v>
      </c>
      <c r="P525">
        <v>0.57558365561363445</v>
      </c>
      <c r="Q525">
        <v>7.5694970664739033E-3</v>
      </c>
      <c r="R525">
        <v>0.11962146359442215</v>
      </c>
      <c r="S525">
        <v>5.489876826012214E-5</v>
      </c>
      <c r="T525">
        <v>0.11962146359442223</v>
      </c>
      <c r="U525">
        <v>1.3237192095312731</v>
      </c>
      <c r="V525">
        <v>0.22401298601394953</v>
      </c>
      <c r="W525">
        <v>0.1907066226878372</v>
      </c>
      <c r="X525">
        <v>0.37456195945085241</v>
      </c>
      <c r="Y525">
        <v>0.25216065308768637</v>
      </c>
      <c r="Z525">
        <v>0.36660684305116042</v>
      </c>
    </row>
    <row r="526" spans="1:26" x14ac:dyDescent="0.2">
      <c r="A526" s="1">
        <v>10757</v>
      </c>
      <c r="B526" s="1" t="s">
        <v>577</v>
      </c>
      <c r="C526" s="1" t="s">
        <v>322</v>
      </c>
      <c r="D526" s="182">
        <v>44138</v>
      </c>
      <c r="E526" s="77">
        <v>307.5</v>
      </c>
      <c r="F526" s="1">
        <v>7.1559999999999999E-2</v>
      </c>
      <c r="G526" s="5">
        <v>0.20565000000000033</v>
      </c>
      <c r="H526" t="s">
        <v>566</v>
      </c>
      <c r="I526">
        <v>9.9067117445562954E-3</v>
      </c>
      <c r="J526">
        <v>0.16981248370190094</v>
      </c>
      <c r="K526">
        <v>7.1486878444561829E-3</v>
      </c>
      <c r="L526">
        <v>3.4681934855156646E-3</v>
      </c>
      <c r="M526">
        <v>2.4639207855844139</v>
      </c>
      <c r="N526">
        <v>3.4441205317828636E-3</v>
      </c>
      <c r="O526">
        <v>2.1570385986117082</v>
      </c>
      <c r="P526">
        <v>0.16736322349759838</v>
      </c>
      <c r="Q526">
        <v>8.6736529573769837E-3</v>
      </c>
      <c r="R526">
        <v>3.5753491591122247E-2</v>
      </c>
      <c r="S526">
        <v>6.2906803383910636E-5</v>
      </c>
      <c r="T526">
        <v>3.5753491591123329E-2</v>
      </c>
      <c r="U526">
        <v>5.4193568684136322E-2</v>
      </c>
      <c r="V526">
        <v>0.4155470186431155</v>
      </c>
      <c r="W526">
        <v>5.4449095569746871E-2</v>
      </c>
      <c r="X526">
        <v>0.15535277673399014</v>
      </c>
      <c r="Y526">
        <v>2.9498381354549092E-3</v>
      </c>
      <c r="Z526">
        <v>0.37629317481601693</v>
      </c>
    </row>
    <row r="527" spans="1:26" x14ac:dyDescent="0.2">
      <c r="A527" s="160">
        <v>10815</v>
      </c>
      <c r="B527" s="160" t="s">
        <v>88</v>
      </c>
      <c r="C527" s="160" t="s">
        <v>80</v>
      </c>
      <c r="D527" s="165">
        <v>44138</v>
      </c>
      <c r="E527" s="163"/>
      <c r="F527" s="179">
        <v>1.10995</v>
      </c>
      <c r="G527" s="179">
        <v>10.349080000000001</v>
      </c>
      <c r="H527" t="s">
        <v>567</v>
      </c>
      <c r="I527">
        <v>9.7473874213922732E-3</v>
      </c>
      <c r="J527">
        <v>0.58570147254602145</v>
      </c>
      <c r="K527">
        <v>7.1523059659579355E-3</v>
      </c>
      <c r="L527">
        <v>7.1512190551674378E-3</v>
      </c>
      <c r="M527">
        <v>2.7322966514743108</v>
      </c>
      <c r="N527">
        <v>9.5677715495749941E-3</v>
      </c>
      <c r="O527">
        <v>2.1232634853022048</v>
      </c>
      <c r="P527">
        <v>0.56640642317022583</v>
      </c>
      <c r="Q527">
        <v>7.5704063751243708E-3</v>
      </c>
      <c r="R527">
        <v>0.12348795844384416</v>
      </c>
      <c r="S527">
        <v>5.4905363140130783E-5</v>
      </c>
      <c r="T527">
        <v>0.12348795844384572</v>
      </c>
      <c r="U527">
        <v>1.3202678739749161</v>
      </c>
      <c r="V527">
        <v>0.1929188417109266</v>
      </c>
      <c r="W527">
        <v>0.19030810904551115</v>
      </c>
      <c r="X527">
        <v>0.35121245930204559</v>
      </c>
      <c r="Y527">
        <v>0.2512971604719455</v>
      </c>
      <c r="Z527">
        <v>0.26085060383796188</v>
      </c>
    </row>
    <row r="528" spans="1:26" x14ac:dyDescent="0.2">
      <c r="A528" s="1">
        <v>10758</v>
      </c>
      <c r="B528" s="1" t="s">
        <v>578</v>
      </c>
      <c r="C528" s="1" t="s">
        <v>322</v>
      </c>
      <c r="D528" s="182">
        <v>44138</v>
      </c>
      <c r="E528" s="77">
        <v>319</v>
      </c>
      <c r="F528" s="1">
        <v>7.2090000000000001E-2</v>
      </c>
      <c r="G528" s="5">
        <v>0.20655999999999963</v>
      </c>
      <c r="H528" t="s">
        <v>568</v>
      </c>
      <c r="I528">
        <v>9.9087307556649708E-3</v>
      </c>
      <c r="J528">
        <v>0.15013506803374008</v>
      </c>
      <c r="K528">
        <v>7.1491136318629469E-3</v>
      </c>
      <c r="L528">
        <v>2.0131439064994417E-3</v>
      </c>
      <c r="M528">
        <v>2.6956524091845893</v>
      </c>
      <c r="N528">
        <v>3.0871712740073048E-3</v>
      </c>
      <c r="O528">
        <v>2.3587880555752259</v>
      </c>
      <c r="P528">
        <v>0.14395806286069107</v>
      </c>
      <c r="Q528">
        <v>8.66892455482292E-3</v>
      </c>
      <c r="R528">
        <v>3.2951447386316973E-2</v>
      </c>
      <c r="S528">
        <v>6.2872510025477883E-5</v>
      </c>
      <c r="T528">
        <v>3.2951447386317188E-2</v>
      </c>
      <c r="U528">
        <v>6.0739549078982213E-2</v>
      </c>
      <c r="V528">
        <v>0.35012563874343422</v>
      </c>
      <c r="W528">
        <v>9.2347809023922076E-2</v>
      </c>
      <c r="X528">
        <v>0.15903162142930213</v>
      </c>
      <c r="Y528">
        <v>5.6130667390229174E-3</v>
      </c>
      <c r="Z528">
        <v>0.29962017819034575</v>
      </c>
    </row>
    <row r="529" spans="1:26" x14ac:dyDescent="0.2">
      <c r="A529" s="160">
        <v>10815</v>
      </c>
      <c r="B529" s="160" t="s">
        <v>88</v>
      </c>
      <c r="C529" s="160" t="s">
        <v>80</v>
      </c>
      <c r="D529" s="165">
        <v>44138</v>
      </c>
      <c r="E529" s="163"/>
      <c r="F529" s="179">
        <v>1.10995</v>
      </c>
      <c r="G529" s="179">
        <v>10.349080000000001</v>
      </c>
      <c r="H529" t="s">
        <v>569</v>
      </c>
      <c r="I529">
        <v>9.7804934639982456E-3</v>
      </c>
      <c r="J529">
        <v>0.70334238247451941</v>
      </c>
      <c r="K529">
        <v>7.1518661070768697E-3</v>
      </c>
      <c r="L529">
        <v>5.9485376767976581E-3</v>
      </c>
      <c r="M529">
        <v>2.7320881852662078</v>
      </c>
      <c r="N529">
        <v>9.2911402278609122E-3</v>
      </c>
      <c r="O529">
        <v>2.1159560877176555</v>
      </c>
      <c r="P529">
        <v>0.70259169663647703</v>
      </c>
      <c r="Q529">
        <v>7.5688750732891084E-3</v>
      </c>
      <c r="R529">
        <v>0.10042754394314175</v>
      </c>
      <c r="S529">
        <v>5.4894257173135604E-5</v>
      </c>
      <c r="T529">
        <v>0.10042754394314107</v>
      </c>
      <c r="U529">
        <v>1.3234141720909351</v>
      </c>
      <c r="V529">
        <v>0.21160854047878919</v>
      </c>
      <c r="W529">
        <v>0.18950180564800265</v>
      </c>
      <c r="X529">
        <v>0.36009394238033204</v>
      </c>
      <c r="Y529">
        <v>0.25071804775242335</v>
      </c>
      <c r="Z529">
        <v>0.35868154620831544</v>
      </c>
    </row>
    <row r="530" spans="1:26" x14ac:dyDescent="0.2">
      <c r="A530" s="1">
        <v>10759</v>
      </c>
      <c r="B530" s="1" t="s">
        <v>579</v>
      </c>
      <c r="C530" s="1" t="s">
        <v>322</v>
      </c>
      <c r="D530" s="182">
        <v>44138</v>
      </c>
      <c r="E530" s="77">
        <v>341</v>
      </c>
      <c r="F530" s="1">
        <v>5.7790000000000001E-2</v>
      </c>
      <c r="G530" s="5">
        <v>0.2069</v>
      </c>
      <c r="H530" t="s">
        <v>570</v>
      </c>
      <c r="I530">
        <v>9.9469211547864901E-3</v>
      </c>
      <c r="J530">
        <v>0.13686689754016149</v>
      </c>
      <c r="K530">
        <v>7.1474343725033418E-3</v>
      </c>
      <c r="L530">
        <v>2.7133432897031269E-3</v>
      </c>
      <c r="M530">
        <v>2.0358872837413644</v>
      </c>
      <c r="N530">
        <v>4.1145926811261583E-3</v>
      </c>
      <c r="O530">
        <v>1.7747532457548583</v>
      </c>
      <c r="P530">
        <v>0.14678598862009093</v>
      </c>
      <c r="Q530">
        <v>8.6739966624291391E-3</v>
      </c>
      <c r="R530">
        <v>3.8328139729077976E-2</v>
      </c>
      <c r="S530">
        <v>6.2909296149789605E-5</v>
      </c>
      <c r="T530">
        <v>3.8328139729077171E-2</v>
      </c>
      <c r="U530">
        <v>4.9805495539850614E-2</v>
      </c>
      <c r="V530">
        <v>0.42987618297157298</v>
      </c>
      <c r="W530">
        <v>0.23350003361412183</v>
      </c>
      <c r="X530">
        <v>0.18473728395072125</v>
      </c>
      <c r="Y530">
        <v>1.163266568592205E-2</v>
      </c>
      <c r="Z530">
        <v>0.42356143437660437</v>
      </c>
    </row>
    <row r="531" spans="1:26" x14ac:dyDescent="0.2">
      <c r="A531" s="160">
        <v>10815</v>
      </c>
      <c r="B531" s="160" t="s">
        <v>88</v>
      </c>
      <c r="C531" s="160" t="s">
        <v>80</v>
      </c>
      <c r="D531" s="165">
        <v>44138</v>
      </c>
      <c r="E531" s="163"/>
      <c r="F531" s="179">
        <v>1.10995</v>
      </c>
      <c r="G531" s="179">
        <v>10.349080000000001</v>
      </c>
      <c r="H531" t="s">
        <v>571</v>
      </c>
      <c r="I531">
        <v>9.7109629502328196E-3</v>
      </c>
      <c r="J531">
        <v>0.55318519564251745</v>
      </c>
      <c r="K531">
        <v>7.1514520470809615E-3</v>
      </c>
      <c r="L531">
        <v>5.0052241361923976E-3</v>
      </c>
      <c r="M531">
        <v>2.7323200709041506</v>
      </c>
      <c r="N531">
        <v>8.6202466882560058E-3</v>
      </c>
      <c r="O531">
        <v>2.1322881716452811</v>
      </c>
      <c r="P531">
        <v>0.58322037371186608</v>
      </c>
      <c r="Q531">
        <v>7.5678587613465841E-3</v>
      </c>
      <c r="R531">
        <v>0.14940693028988486</v>
      </c>
      <c r="S531">
        <v>5.4886886237745458E-5</v>
      </c>
      <c r="T531">
        <v>0.149406930289885</v>
      </c>
      <c r="U531">
        <v>1.3222008836832393</v>
      </c>
      <c r="V531">
        <v>0.26228977880972282</v>
      </c>
      <c r="W531">
        <v>0.19055696352582327</v>
      </c>
      <c r="X531">
        <v>0.35951284287702101</v>
      </c>
      <c r="Y531">
        <v>0.25198367965742685</v>
      </c>
      <c r="Z531">
        <v>0.31751615821888651</v>
      </c>
    </row>
    <row r="532" spans="1:26" x14ac:dyDescent="0.2">
      <c r="A532" s="1">
        <v>10760</v>
      </c>
      <c r="B532" s="1" t="s">
        <v>580</v>
      </c>
      <c r="C532" s="1" t="s">
        <v>322</v>
      </c>
      <c r="D532" s="182">
        <v>44138</v>
      </c>
      <c r="E532" s="77">
        <v>352.5</v>
      </c>
      <c r="F532" s="1">
        <v>8.1549999999999997E-2</v>
      </c>
      <c r="G532" s="5">
        <v>0.20574999999999999</v>
      </c>
      <c r="H532" t="s">
        <v>572</v>
      </c>
      <c r="I532">
        <v>9.8937073151330896E-3</v>
      </c>
      <c r="J532">
        <v>0.12906137863068348</v>
      </c>
      <c r="K532">
        <v>7.1480573205191435E-3</v>
      </c>
      <c r="L532">
        <v>2.8073061974918439E-3</v>
      </c>
      <c r="M532">
        <v>2.4746470063766131</v>
      </c>
      <c r="N532">
        <v>3.3910304153100157E-3</v>
      </c>
      <c r="O532">
        <v>2.1698484721488311</v>
      </c>
      <c r="P532">
        <v>0.14336663919841225</v>
      </c>
      <c r="Q532">
        <v>8.6724304655766155E-3</v>
      </c>
      <c r="R532">
        <v>3.8916521491181015E-2</v>
      </c>
      <c r="S532">
        <v>6.2897937102114254E-5</v>
      </c>
      <c r="T532">
        <v>3.8916521491181202E-2</v>
      </c>
      <c r="U532">
        <v>5.9816999608917489E-2</v>
      </c>
      <c r="V532">
        <v>0.28319599870914058</v>
      </c>
      <c r="W532">
        <v>0.11850455351100717</v>
      </c>
      <c r="X532">
        <v>0.17956650857430073</v>
      </c>
      <c r="Y532">
        <v>7.0775537021786298E-3</v>
      </c>
      <c r="Z532">
        <v>0.28117408313195325</v>
      </c>
    </row>
    <row r="533" spans="1:26" x14ac:dyDescent="0.2">
      <c r="A533" s="160">
        <v>10815</v>
      </c>
      <c r="B533" s="160" t="s">
        <v>88</v>
      </c>
      <c r="C533" s="160" t="s">
        <v>80</v>
      </c>
      <c r="D533" s="165">
        <v>44138</v>
      </c>
      <c r="E533" s="163"/>
      <c r="F533" s="179">
        <v>1.10995</v>
      </c>
      <c r="G533" s="179">
        <v>10.349080000000001</v>
      </c>
      <c r="H533" t="s">
        <v>571</v>
      </c>
      <c r="I533">
        <v>9.7109629502328196E-3</v>
      </c>
      <c r="J533">
        <v>0.55318519564251745</v>
      </c>
      <c r="K533">
        <v>7.1514520470809615E-3</v>
      </c>
      <c r="L533">
        <v>5.0052241361923976E-3</v>
      </c>
      <c r="M533">
        <v>2.7323200709041506</v>
      </c>
      <c r="N533">
        <v>8.6202466882560058E-3</v>
      </c>
      <c r="O533">
        <v>2.1322881716452811</v>
      </c>
      <c r="P533">
        <v>0.58322037371186608</v>
      </c>
      <c r="Q533">
        <v>7.5678587613465841E-3</v>
      </c>
      <c r="R533">
        <v>0.14940693028988486</v>
      </c>
      <c r="S533">
        <v>5.4886886237745458E-5</v>
      </c>
      <c r="T533">
        <v>0.149406930289885</v>
      </c>
      <c r="U533">
        <v>1.3222008836832393</v>
      </c>
      <c r="V533">
        <v>0.26228977880972282</v>
      </c>
      <c r="W533">
        <v>0.19055696352582327</v>
      </c>
      <c r="X533">
        <v>0.35951284287702101</v>
      </c>
      <c r="Y533">
        <v>0.25198367965742685</v>
      </c>
      <c r="Z533">
        <v>0.31751615821888651</v>
      </c>
    </row>
    <row r="535" spans="1:26" x14ac:dyDescent="0.2">
      <c r="A535" s="160">
        <v>10815</v>
      </c>
      <c r="B535" s="160" t="s">
        <v>88</v>
      </c>
      <c r="C535" s="160" t="s">
        <v>80</v>
      </c>
      <c r="D535" s="165">
        <v>44139</v>
      </c>
      <c r="E535" s="163"/>
      <c r="F535" s="179">
        <v>1.10995</v>
      </c>
      <c r="G535" s="179">
        <v>10.349080000000001</v>
      </c>
      <c r="H535" t="s">
        <v>581</v>
      </c>
      <c r="I535">
        <v>9.962310658631738E-3</v>
      </c>
      <c r="J535">
        <v>0.62547161610975788</v>
      </c>
      <c r="K535">
        <v>7.1694604347290166E-3</v>
      </c>
      <c r="L535">
        <v>4.945210797890255E-3</v>
      </c>
      <c r="M535">
        <v>2.7324811453279199</v>
      </c>
      <c r="N535">
        <v>1.0201804126195754E-2</v>
      </c>
      <c r="O535">
        <v>2.0735359834854821</v>
      </c>
      <c r="P535">
        <v>0.64711922349719031</v>
      </c>
      <c r="Q535">
        <v>7.5539093226737993E-3</v>
      </c>
      <c r="R535">
        <v>0.12620104349614764</v>
      </c>
      <c r="S535">
        <v>5.4785716107903178E-5</v>
      </c>
      <c r="T535">
        <v>0.12620104349614827</v>
      </c>
      <c r="U535">
        <v>1.3230548798319541</v>
      </c>
      <c r="V535">
        <v>0.23065445870883877</v>
      </c>
      <c r="W535">
        <v>0.1878446138417165</v>
      </c>
      <c r="X535">
        <v>0.42273426171884648</v>
      </c>
      <c r="Y535">
        <v>0.24833267400734732</v>
      </c>
      <c r="Z535">
        <v>0.36729138501074016</v>
      </c>
    </row>
    <row r="536" spans="1:26" x14ac:dyDescent="0.2">
      <c r="A536" s="1">
        <v>10798</v>
      </c>
      <c r="B536" s="1" t="s">
        <v>595</v>
      </c>
      <c r="C536" s="1" t="s">
        <v>322</v>
      </c>
      <c r="E536" s="77">
        <v>15.5</v>
      </c>
      <c r="F536" s="1">
        <v>7.6730000000000007E-2</v>
      </c>
      <c r="G536" s="5">
        <v>0.2060499999999994</v>
      </c>
      <c r="H536" t="s">
        <v>582</v>
      </c>
      <c r="I536">
        <v>1.0051837692843351E-2</v>
      </c>
      <c r="J536">
        <v>0.11080873653162032</v>
      </c>
      <c r="K536">
        <v>7.1588923297885116E-3</v>
      </c>
      <c r="L536">
        <v>5.0669479396110214E-3</v>
      </c>
      <c r="M536">
        <v>3.0255384196192114</v>
      </c>
      <c r="N536">
        <v>3.2824856502184146E-3</v>
      </c>
      <c r="O536">
        <v>2.6107137356749943</v>
      </c>
      <c r="P536">
        <v>0.11239676621812288</v>
      </c>
      <c r="Q536">
        <v>8.6723456343932477E-3</v>
      </c>
      <c r="R536">
        <v>3.6836478646708207E-2</v>
      </c>
      <c r="S536">
        <v>6.2897321852853171E-5</v>
      </c>
      <c r="T536">
        <v>3.6836478646708332E-2</v>
      </c>
      <c r="U536">
        <v>5.3359447649952173E-2</v>
      </c>
      <c r="V536">
        <v>0.30707563120496445</v>
      </c>
      <c r="W536">
        <v>0.11089533080592945</v>
      </c>
      <c r="X536">
        <v>0.15225077096591369</v>
      </c>
      <c r="Y536">
        <v>5.9195664190199474E-3</v>
      </c>
      <c r="Z536">
        <v>0.27371353309390911</v>
      </c>
    </row>
    <row r="537" spans="1:26" x14ac:dyDescent="0.2">
      <c r="A537" s="160">
        <v>10815</v>
      </c>
      <c r="B537" s="160" t="s">
        <v>88</v>
      </c>
      <c r="C537" s="160" t="s">
        <v>80</v>
      </c>
      <c r="D537" s="165">
        <v>44139</v>
      </c>
      <c r="E537" s="163"/>
      <c r="F537" s="179">
        <v>1.10995</v>
      </c>
      <c r="G537" s="179">
        <v>10.349080000000001</v>
      </c>
      <c r="H537" t="s">
        <v>583</v>
      </c>
      <c r="I537">
        <v>9.9553435571330933E-3</v>
      </c>
      <c r="J537">
        <v>0.60866347113552177</v>
      </c>
      <c r="K537">
        <v>7.1645927833551499E-3</v>
      </c>
      <c r="L537">
        <v>4.8617139427251854E-3</v>
      </c>
      <c r="M537">
        <v>2.7321526612666522</v>
      </c>
      <c r="N537">
        <v>7.3220249805500412E-3</v>
      </c>
      <c r="O537">
        <v>2.0723854372253347</v>
      </c>
      <c r="P537">
        <v>0.63736798293103536</v>
      </c>
      <c r="Q537">
        <v>7.5622362589586505E-3</v>
      </c>
      <c r="R537">
        <v>0.10489819782213614</v>
      </c>
      <c r="S537">
        <v>5.4846108303237238E-5</v>
      </c>
      <c r="T537">
        <v>0.10489819782213687</v>
      </c>
      <c r="U537">
        <v>1.3218396131052286</v>
      </c>
      <c r="V537">
        <v>0.23307674677714424</v>
      </c>
      <c r="W537">
        <v>0.1886113179915565</v>
      </c>
      <c r="X537">
        <v>0.35319996310064855</v>
      </c>
      <c r="Y537">
        <v>0.24907322925997283</v>
      </c>
      <c r="Z537">
        <v>0.23668038996725577</v>
      </c>
    </row>
    <row r="538" spans="1:26" x14ac:dyDescent="0.2">
      <c r="A538" s="1">
        <v>10799</v>
      </c>
      <c r="B538" s="1" t="s">
        <v>596</v>
      </c>
      <c r="C538" s="1" t="s">
        <v>322</v>
      </c>
      <c r="E538" s="77">
        <v>28.5</v>
      </c>
      <c r="F538" s="1">
        <v>6.3329999999999997E-2</v>
      </c>
      <c r="G538" s="5">
        <v>0.20563000000000109</v>
      </c>
      <c r="H538" t="s">
        <v>584</v>
      </c>
      <c r="I538">
        <v>1.0072490501700886E-2</v>
      </c>
      <c r="J538">
        <v>0.10428017796280166</v>
      </c>
      <c r="K538">
        <v>7.1588358020539629E-3</v>
      </c>
      <c r="L538">
        <v>3.0504959347371755E-3</v>
      </c>
      <c r="M538">
        <v>2.0109177156586555</v>
      </c>
      <c r="N538">
        <v>2.9137783204789785E-3</v>
      </c>
      <c r="O538">
        <v>1.7263884486100387</v>
      </c>
      <c r="P538">
        <v>0.12112776720952079</v>
      </c>
      <c r="Q538">
        <v>8.6469414123864878E-3</v>
      </c>
      <c r="R538">
        <v>3.8632106672657422E-2</v>
      </c>
      <c r="S538">
        <v>6.2713074407543367E-5</v>
      </c>
      <c r="T538">
        <v>3.8632106672657068E-2</v>
      </c>
      <c r="U538">
        <v>0.11258002660334812</v>
      </c>
      <c r="V538">
        <v>0.22207266166838227</v>
      </c>
      <c r="W538">
        <v>0.19035739180724806</v>
      </c>
      <c r="X538">
        <v>0.15255520615490417</v>
      </c>
      <c r="Y538">
        <v>2.1425563296486441E-2</v>
      </c>
      <c r="Z538">
        <v>0.19035286180863828</v>
      </c>
    </row>
    <row r="539" spans="1:26" x14ac:dyDescent="0.2">
      <c r="A539" s="160">
        <v>10815</v>
      </c>
      <c r="B539" s="160" t="s">
        <v>88</v>
      </c>
      <c r="C539" s="160" t="s">
        <v>80</v>
      </c>
      <c r="D539" s="165">
        <v>44139</v>
      </c>
      <c r="E539" s="163"/>
      <c r="F539" s="179">
        <v>1.10995</v>
      </c>
      <c r="G539" s="179">
        <v>10.349080000000001</v>
      </c>
      <c r="H539" t="s">
        <v>585</v>
      </c>
      <c r="I539">
        <v>9.9966821771860174E-3</v>
      </c>
      <c r="J539">
        <v>0.48500417156619691</v>
      </c>
      <c r="K539">
        <v>7.1631838739257001E-3</v>
      </c>
      <c r="L539">
        <v>3.7186372021790651E-3</v>
      </c>
      <c r="M539">
        <v>2.7321018900471308</v>
      </c>
      <c r="N539">
        <v>9.0856023700752343E-3</v>
      </c>
      <c r="O539">
        <v>2.0663024101363145</v>
      </c>
      <c r="P539">
        <v>0.51986025716288364</v>
      </c>
      <c r="Q539">
        <v>7.5701492530675513E-3</v>
      </c>
      <c r="R539">
        <v>0.12524124623693514</v>
      </c>
      <c r="S539">
        <v>5.4903498328758479E-5</v>
      </c>
      <c r="T539">
        <v>0.12524124623693508</v>
      </c>
      <c r="U539">
        <v>1.3249696113604486</v>
      </c>
      <c r="V539">
        <v>0.23836372797507271</v>
      </c>
      <c r="W539">
        <v>0.18825184807286835</v>
      </c>
      <c r="X539">
        <v>0.41422200003240017</v>
      </c>
      <c r="Y539">
        <v>0.24938664638840158</v>
      </c>
      <c r="Z539">
        <v>0.3480653875182958</v>
      </c>
    </row>
    <row r="540" spans="1:26" x14ac:dyDescent="0.2">
      <c r="A540" s="1">
        <v>10800</v>
      </c>
      <c r="B540" s="1" t="s">
        <v>597</v>
      </c>
      <c r="C540" s="1" t="s">
        <v>322</v>
      </c>
      <c r="E540" s="77">
        <v>62</v>
      </c>
      <c r="F540" s="1">
        <v>6.8750000000000006E-2</v>
      </c>
      <c r="G540" s="5">
        <v>0.20597000000000065</v>
      </c>
      <c r="H540" t="s">
        <v>586</v>
      </c>
      <c r="I540">
        <v>1.0054707041536446E-2</v>
      </c>
      <c r="J540">
        <v>0.1134620746453084</v>
      </c>
      <c r="K540">
        <v>7.1596125373825951E-3</v>
      </c>
      <c r="L540">
        <v>2.844307347656466E-3</v>
      </c>
      <c r="M540">
        <v>2.1842252603623242</v>
      </c>
      <c r="N540">
        <v>2.1574598144368478E-3</v>
      </c>
      <c r="O540">
        <v>1.8804416943246556</v>
      </c>
      <c r="P540">
        <v>0.12124751678401298</v>
      </c>
      <c r="Q540">
        <v>8.6553768943336429E-3</v>
      </c>
      <c r="R540">
        <v>3.9400504473310421E-2</v>
      </c>
      <c r="S540">
        <v>6.2774253844501021E-5</v>
      </c>
      <c r="T540">
        <v>3.9400504473309665E-2</v>
      </c>
      <c r="U540">
        <v>0.11565683201360337</v>
      </c>
      <c r="V540">
        <v>0.23165868892053709</v>
      </c>
      <c r="W540">
        <v>0.13047551107853109</v>
      </c>
      <c r="X540">
        <v>0.14328135995664515</v>
      </c>
      <c r="Y540">
        <v>1.5096440973463091E-2</v>
      </c>
      <c r="Z540">
        <v>0.18531402720098389</v>
      </c>
    </row>
    <row r="541" spans="1:26" x14ac:dyDescent="0.2">
      <c r="A541" s="160">
        <v>10815</v>
      </c>
      <c r="B541" s="160" t="s">
        <v>88</v>
      </c>
      <c r="C541" s="160" t="s">
        <v>80</v>
      </c>
      <c r="D541" s="165">
        <v>44139</v>
      </c>
      <c r="E541" s="163"/>
      <c r="F541" s="179">
        <v>1.10995</v>
      </c>
      <c r="G541" s="179">
        <v>10.349080000000001</v>
      </c>
      <c r="H541" t="s">
        <v>587</v>
      </c>
      <c r="I541">
        <v>9.9698084112504574E-3</v>
      </c>
      <c r="J541">
        <v>0.55970643169052925</v>
      </c>
      <c r="K541">
        <v>7.1626726137462571E-3</v>
      </c>
      <c r="L541">
        <v>4.3490669759427133E-3</v>
      </c>
      <c r="M541">
        <v>2.7317592858602415</v>
      </c>
      <c r="N541">
        <v>9.1585515850983127E-3</v>
      </c>
      <c r="O541">
        <v>2.0719945731526677</v>
      </c>
      <c r="P541">
        <v>0.54658693882540754</v>
      </c>
      <c r="Q541">
        <v>7.5627782828067321E-3</v>
      </c>
      <c r="R541">
        <v>0.10311851025935619</v>
      </c>
      <c r="S541">
        <v>5.4850039402141921E-5</v>
      </c>
      <c r="T541">
        <v>0.10311851025935609</v>
      </c>
      <c r="U541">
        <v>1.3233746344925985</v>
      </c>
      <c r="V541">
        <v>0.18925150012031158</v>
      </c>
      <c r="W541">
        <v>0.18754697338868223</v>
      </c>
      <c r="X541">
        <v>0.22243658235522357</v>
      </c>
      <c r="Y541">
        <v>0.24834976814725529</v>
      </c>
      <c r="Z541">
        <v>0.2636246333242328</v>
      </c>
    </row>
    <row r="542" spans="1:26" x14ac:dyDescent="0.2">
      <c r="A542" s="1">
        <v>10801</v>
      </c>
      <c r="B542" s="1" t="s">
        <v>598</v>
      </c>
      <c r="C542" s="1" t="s">
        <v>322</v>
      </c>
      <c r="E542" s="77">
        <v>98</v>
      </c>
      <c r="F542" s="1">
        <v>8.3760000000000001E-2</v>
      </c>
      <c r="G542" s="5">
        <v>0.20685999999999893</v>
      </c>
      <c r="H542" t="s">
        <v>588</v>
      </c>
      <c r="I542">
        <v>1.0055688181088183E-2</v>
      </c>
      <c r="J542">
        <v>0.10352029350538239</v>
      </c>
      <c r="K542">
        <v>7.1571009736431917E-3</v>
      </c>
      <c r="L542">
        <v>3.0832991631386851E-3</v>
      </c>
      <c r="M542">
        <v>2.4020697311283659</v>
      </c>
      <c r="N542">
        <v>3.0846925394529554E-3</v>
      </c>
      <c r="O542">
        <v>2.0679802646621486</v>
      </c>
      <c r="P542">
        <v>0.11627164434612068</v>
      </c>
      <c r="Q542">
        <v>8.6533289964945987E-3</v>
      </c>
      <c r="R542">
        <v>3.7763005703789911E-2</v>
      </c>
      <c r="S542">
        <v>6.275940119737018E-5</v>
      </c>
      <c r="T542">
        <v>3.7763005703789765E-2</v>
      </c>
      <c r="U542">
        <v>0.14914889043634025</v>
      </c>
      <c r="V542">
        <v>0.2401169027915083</v>
      </c>
      <c r="W542">
        <v>0.13489524524117377</v>
      </c>
      <c r="X542">
        <v>0.1392377216316065</v>
      </c>
      <c r="Y542">
        <v>2.0139366644748937E-2</v>
      </c>
      <c r="Z542">
        <v>0.19863204533604656</v>
      </c>
    </row>
    <row r="543" spans="1:26" x14ac:dyDescent="0.2">
      <c r="A543" s="160">
        <v>10815</v>
      </c>
      <c r="B543" s="160" t="s">
        <v>88</v>
      </c>
      <c r="C543" s="160" t="s">
        <v>80</v>
      </c>
      <c r="D543" s="165">
        <v>44139</v>
      </c>
      <c r="E543" s="163"/>
      <c r="F543" s="179">
        <v>1.10995</v>
      </c>
      <c r="G543" s="179">
        <v>10.349080000000001</v>
      </c>
      <c r="H543" t="s">
        <v>589</v>
      </c>
      <c r="I543">
        <v>9.9139828249594063E-3</v>
      </c>
      <c r="J543">
        <v>0.54144848846931481</v>
      </c>
      <c r="K543">
        <v>7.1602684522045473E-3</v>
      </c>
      <c r="L543">
        <v>5.1466301613177353E-3</v>
      </c>
      <c r="M543">
        <v>2.7318442676697963</v>
      </c>
      <c r="N543">
        <v>8.0094542099651694E-3</v>
      </c>
      <c r="O543">
        <v>2.0795183991329247</v>
      </c>
      <c r="P543">
        <v>0.49519175093477508</v>
      </c>
      <c r="Q543">
        <v>7.5585631864034499E-3</v>
      </c>
      <c r="R543">
        <v>0.12960729152607944</v>
      </c>
      <c r="S543">
        <v>5.4819468863755314E-5</v>
      </c>
      <c r="T543">
        <v>0.12960729152607922</v>
      </c>
      <c r="U543">
        <v>1.3232267730346003</v>
      </c>
      <c r="V543">
        <v>0.21799358476818406</v>
      </c>
      <c r="W543">
        <v>0.187587642842727</v>
      </c>
      <c r="X543">
        <v>0.40373841125088794</v>
      </c>
      <c r="Y543">
        <v>0.24851483866404739</v>
      </c>
      <c r="Z543">
        <v>0.32901219567332246</v>
      </c>
    </row>
    <row r="544" spans="1:26" x14ac:dyDescent="0.2">
      <c r="A544" s="1">
        <v>10802</v>
      </c>
      <c r="B544" s="1" t="s">
        <v>599</v>
      </c>
      <c r="C544" s="1" t="s">
        <v>322</v>
      </c>
      <c r="E544" s="77">
        <v>216.5</v>
      </c>
      <c r="F544" s="1">
        <v>8.6019999999999999E-2</v>
      </c>
      <c r="G544" s="5">
        <v>0.20327999999999946</v>
      </c>
      <c r="H544" t="s">
        <v>590</v>
      </c>
      <c r="I544">
        <v>1.0036263035301791E-2</v>
      </c>
      <c r="J544">
        <v>0.11183241547544905</v>
      </c>
      <c r="K544">
        <v>7.1555238407678108E-3</v>
      </c>
      <c r="L544">
        <v>2.1787724686437664E-3</v>
      </c>
      <c r="M544">
        <v>2.4727151815314374</v>
      </c>
      <c r="N544">
        <v>2.9098994354773491E-3</v>
      </c>
      <c r="O544">
        <v>2.1321266156190739</v>
      </c>
      <c r="P544">
        <v>0.11360961669942687</v>
      </c>
      <c r="Q544">
        <v>8.6560956457152581E-3</v>
      </c>
      <c r="R544">
        <v>2.4887212104505362E-2</v>
      </c>
      <c r="S544">
        <v>6.2779466682974847E-5</v>
      </c>
      <c r="T544">
        <v>2.4887212104505778E-2</v>
      </c>
      <c r="U544">
        <v>0.14807891228622327</v>
      </c>
      <c r="V544">
        <v>0.1746696090473065</v>
      </c>
      <c r="W544">
        <v>8.9739911600356728E-2</v>
      </c>
      <c r="X544">
        <v>0.11406244040630822</v>
      </c>
      <c r="Y544">
        <v>1.3288076159599337E-2</v>
      </c>
      <c r="Z544">
        <v>0.14721201560772901</v>
      </c>
    </row>
    <row r="545" spans="1:26" x14ac:dyDescent="0.2">
      <c r="A545" s="160">
        <v>10815</v>
      </c>
      <c r="B545" s="160" t="s">
        <v>88</v>
      </c>
      <c r="C545" s="160" t="s">
        <v>80</v>
      </c>
      <c r="D545" s="165">
        <v>44139</v>
      </c>
      <c r="E545" s="163"/>
      <c r="F545" s="179">
        <v>1.10995</v>
      </c>
      <c r="G545" s="179">
        <v>10.349080000000001</v>
      </c>
      <c r="H545" t="s">
        <v>591</v>
      </c>
      <c r="I545">
        <v>9.9914309648891642E-3</v>
      </c>
      <c r="J545">
        <v>0.62153495155260841</v>
      </c>
      <c r="K545">
        <v>7.1591523420087913E-3</v>
      </c>
      <c r="L545">
        <v>4.3922760184755662E-3</v>
      </c>
      <c r="M545">
        <v>2.7316495643782011</v>
      </c>
      <c r="N545">
        <v>9.58523951216631E-3</v>
      </c>
      <c r="O545">
        <v>2.0679226048341879</v>
      </c>
      <c r="P545">
        <v>0.61266030188416498</v>
      </c>
      <c r="Q545">
        <v>7.5689032025061153E-3</v>
      </c>
      <c r="R545">
        <v>0.11669648531255372</v>
      </c>
      <c r="S545">
        <v>5.4894461183963807E-5</v>
      </c>
      <c r="T545">
        <v>0.11669648531255422</v>
      </c>
      <c r="U545">
        <v>1.3214944865098859</v>
      </c>
      <c r="V545">
        <v>0.20430698206878778</v>
      </c>
      <c r="W545">
        <v>0.18767256978404098</v>
      </c>
      <c r="X545">
        <v>0.31401770454637817</v>
      </c>
      <c r="Y545">
        <v>0.24814703044723624</v>
      </c>
      <c r="Z545">
        <v>0.27083903208837828</v>
      </c>
    </row>
    <row r="546" spans="1:26" x14ac:dyDescent="0.2">
      <c r="A546" s="1">
        <v>10803</v>
      </c>
      <c r="B546" s="1" t="s">
        <v>600</v>
      </c>
      <c r="C546" s="1" t="s">
        <v>322</v>
      </c>
      <c r="E546" s="77">
        <v>242</v>
      </c>
      <c r="F546" s="1">
        <v>8.1500000000000003E-2</v>
      </c>
      <c r="G546" s="5">
        <v>0.20570999999999984</v>
      </c>
      <c r="H546" t="s">
        <v>592</v>
      </c>
      <c r="I546">
        <v>1.005569657711162E-2</v>
      </c>
      <c r="J546">
        <v>0.1289178969842123</v>
      </c>
      <c r="K546">
        <v>7.1528088555763971E-3</v>
      </c>
      <c r="L546">
        <v>2.6025555744410176E-3</v>
      </c>
      <c r="M546">
        <v>2.7234878232839428</v>
      </c>
      <c r="N546">
        <v>3.4105615446534563E-3</v>
      </c>
      <c r="O546">
        <v>2.3420182498270563</v>
      </c>
      <c r="P546">
        <v>0.14496007884538584</v>
      </c>
      <c r="Q546">
        <v>8.6511919066194955E-3</v>
      </c>
      <c r="R546">
        <v>2.6301064748077321E-2</v>
      </c>
      <c r="S546">
        <v>6.2743901673323332E-5</v>
      </c>
      <c r="T546">
        <v>2.6301064748077189E-2</v>
      </c>
      <c r="U546">
        <v>0.16956150769761261</v>
      </c>
      <c r="V546">
        <v>0.17547888227335379</v>
      </c>
      <c r="W546">
        <v>9.9857946672730943E-2</v>
      </c>
      <c r="X546">
        <v>0.14532278846639798</v>
      </c>
      <c r="Y546">
        <v>1.6952279214984867E-2</v>
      </c>
      <c r="Z546">
        <v>0.1644269124075792</v>
      </c>
    </row>
    <row r="547" spans="1:26" x14ac:dyDescent="0.2">
      <c r="A547" s="160">
        <v>10815</v>
      </c>
      <c r="B547" s="160" t="s">
        <v>88</v>
      </c>
      <c r="C547" s="160" t="s">
        <v>80</v>
      </c>
      <c r="D547" s="165">
        <v>44139</v>
      </c>
      <c r="E547" s="163"/>
      <c r="F547" s="179">
        <v>1.10995</v>
      </c>
      <c r="G547" s="179">
        <v>10.349080000000001</v>
      </c>
      <c r="H547" t="s">
        <v>593</v>
      </c>
      <c r="I547">
        <v>1.0049731064867822E-2</v>
      </c>
      <c r="J547">
        <v>0.63407325723167396</v>
      </c>
      <c r="K547">
        <v>7.156659618549323E-3</v>
      </c>
      <c r="L547">
        <v>4.0652593120625961E-3</v>
      </c>
      <c r="M547">
        <v>2.732268586763515</v>
      </c>
      <c r="N547">
        <v>1.0029317258011304E-2</v>
      </c>
      <c r="O547">
        <v>2.0582518831144943</v>
      </c>
      <c r="P547">
        <v>0.54638015983664712</v>
      </c>
      <c r="Q547">
        <v>7.563793406718919E-3</v>
      </c>
      <c r="R547">
        <v>0.10622518020313421</v>
      </c>
      <c r="S547">
        <v>5.4857401721186515E-5</v>
      </c>
      <c r="T547">
        <v>0.10622518020313369</v>
      </c>
      <c r="U547">
        <v>1.320295977569816</v>
      </c>
      <c r="V547">
        <v>0.12721146519214255</v>
      </c>
      <c r="W547">
        <v>0.18848078083355777</v>
      </c>
      <c r="X547">
        <v>0.29590718332745075</v>
      </c>
      <c r="Y547">
        <v>0.24894561864768316</v>
      </c>
      <c r="Z547">
        <v>0.27378840856613135</v>
      </c>
    </row>
    <row r="548" spans="1:26" x14ac:dyDescent="0.2">
      <c r="A548" s="1">
        <v>10804</v>
      </c>
      <c r="B548" s="1" t="s">
        <v>601</v>
      </c>
      <c r="C548" s="1" t="s">
        <v>322</v>
      </c>
      <c r="E548" s="77">
        <v>285</v>
      </c>
      <c r="F548" s="1">
        <v>6.7379999999999995E-2</v>
      </c>
      <c r="G548" s="5">
        <v>0.20992999999999995</v>
      </c>
      <c r="H548" t="s">
        <v>594</v>
      </c>
      <c r="I548">
        <v>1.0043450882337795E-2</v>
      </c>
      <c r="J548">
        <v>0.12649977172805188</v>
      </c>
      <c r="K548">
        <v>7.1524922508275791E-3</v>
      </c>
      <c r="L548">
        <v>2.4817453289295742E-3</v>
      </c>
      <c r="M548">
        <v>2.1818045830491637</v>
      </c>
      <c r="N548">
        <v>3.4195656039029058E-3</v>
      </c>
      <c r="O548">
        <v>1.8791800680001469</v>
      </c>
      <c r="P548">
        <v>0.12894184166845063</v>
      </c>
      <c r="Q548">
        <v>8.6533479550108122E-3</v>
      </c>
      <c r="R548">
        <v>3.1110015527065986E-2</v>
      </c>
      <c r="S548">
        <v>6.2759538696490518E-5</v>
      </c>
      <c r="T548">
        <v>3.1110015527066312E-2</v>
      </c>
      <c r="U548">
        <v>0.13642920080949977</v>
      </c>
      <c r="V548">
        <v>0.2035409867579985</v>
      </c>
      <c r="W548">
        <v>0.18453202097375881</v>
      </c>
      <c r="X548">
        <v>0.1486824928314569</v>
      </c>
      <c r="Y548">
        <v>2.5144164283186901E-2</v>
      </c>
      <c r="Z548">
        <v>0.1805357105069019</v>
      </c>
    </row>
    <row r="549" spans="1:26" x14ac:dyDescent="0.2">
      <c r="A549" s="160">
        <v>10815</v>
      </c>
      <c r="B549" s="160" t="s">
        <v>88</v>
      </c>
      <c r="C549" s="160" t="s">
        <v>80</v>
      </c>
      <c r="D549" s="165">
        <v>44139</v>
      </c>
      <c r="E549" s="163"/>
      <c r="F549" s="179">
        <v>1.10995</v>
      </c>
      <c r="G549" s="179">
        <v>10.349080000000001</v>
      </c>
      <c r="H549" t="s">
        <v>593</v>
      </c>
      <c r="I549">
        <v>1.0049731064867822E-2</v>
      </c>
      <c r="J549">
        <v>0.63407325723167396</v>
      </c>
      <c r="K549">
        <v>7.156659618549323E-3</v>
      </c>
      <c r="L549">
        <v>4.0652593120625961E-3</v>
      </c>
      <c r="M549">
        <v>2.732268586763515</v>
      </c>
      <c r="N549">
        <v>1.0029317258011304E-2</v>
      </c>
      <c r="O549">
        <v>2.0582518831144943</v>
      </c>
      <c r="P549">
        <v>0.54638015983664712</v>
      </c>
      <c r="Q549">
        <v>7.563793406718919E-3</v>
      </c>
      <c r="R549">
        <v>0.10622518020313421</v>
      </c>
      <c r="S549">
        <v>5.4857401721186515E-5</v>
      </c>
      <c r="T549">
        <v>0.10622518020313369</v>
      </c>
      <c r="U549">
        <v>1.320295977569816</v>
      </c>
      <c r="V549">
        <v>0.12721146519214255</v>
      </c>
      <c r="W549">
        <v>0.18848078083355777</v>
      </c>
      <c r="X549">
        <v>0.29590718332745075</v>
      </c>
      <c r="Y549">
        <v>0.24894561864768316</v>
      </c>
      <c r="Z549">
        <v>0.27378840856613135</v>
      </c>
    </row>
    <row r="551" spans="1:26" x14ac:dyDescent="0.2">
      <c r="A551" s="160">
        <v>10815</v>
      </c>
      <c r="B551" s="160" t="s">
        <v>88</v>
      </c>
      <c r="C551" s="160" t="s">
        <v>80</v>
      </c>
      <c r="D551" s="165">
        <v>44140</v>
      </c>
      <c r="E551" s="163"/>
      <c r="F551" s="179">
        <v>1.10995</v>
      </c>
      <c r="G551" s="179">
        <v>10.349080000000001</v>
      </c>
      <c r="H551" t="s">
        <v>581</v>
      </c>
      <c r="I551">
        <v>9.9550368952276043E-3</v>
      </c>
      <c r="J551">
        <v>0.44808587535556837</v>
      </c>
      <c r="K551">
        <v>7.1699527717659891E-3</v>
      </c>
      <c r="L551">
        <v>5.0270204334889098E-3</v>
      </c>
      <c r="M551">
        <v>2.7322984352150779</v>
      </c>
      <c r="N551">
        <v>7.2645644049684306E-3</v>
      </c>
      <c r="O551">
        <v>2.0763296338730766</v>
      </c>
      <c r="P551">
        <v>0.47205162772678894</v>
      </c>
      <c r="Q551">
        <v>7.5626240340721344E-3</v>
      </c>
      <c r="R551">
        <v>0.1009861617978132</v>
      </c>
      <c r="S551">
        <v>5.4848920693004381E-5</v>
      </c>
      <c r="T551">
        <v>0.1009861617978129</v>
      </c>
      <c r="U551">
        <v>1.3229561964247454</v>
      </c>
      <c r="V551">
        <v>0.25645990445096628</v>
      </c>
      <c r="W551">
        <v>0.19351663741868588</v>
      </c>
      <c r="X551">
        <v>0.35738906791205555</v>
      </c>
      <c r="Y551">
        <v>0.25678675152103003</v>
      </c>
      <c r="Z551">
        <v>0.26701236025810104</v>
      </c>
    </row>
    <row r="552" spans="1:26" x14ac:dyDescent="0.2">
      <c r="A552" s="1">
        <v>10805</v>
      </c>
      <c r="B552" s="1" t="s">
        <v>608</v>
      </c>
      <c r="C552" s="1" t="s">
        <v>322</v>
      </c>
      <c r="D552" s="182">
        <v>44140</v>
      </c>
      <c r="E552" s="77">
        <v>313.5</v>
      </c>
      <c r="F552" s="1">
        <v>6.4049999999999996E-2</v>
      </c>
      <c r="G552" s="5">
        <v>0.20576</v>
      </c>
      <c r="H552" t="s">
        <v>602</v>
      </c>
      <c r="I552">
        <v>1.004569301706563E-2</v>
      </c>
      <c r="J552">
        <v>0.11552962662353888</v>
      </c>
      <c r="K552">
        <v>7.1620396489846709E-3</v>
      </c>
      <c r="L552">
        <v>4.6062262736468644E-3</v>
      </c>
      <c r="M552">
        <v>1.9235062952077726</v>
      </c>
      <c r="N552">
        <v>3.7811479644654011E-3</v>
      </c>
      <c r="O552">
        <v>1.6563941712018395</v>
      </c>
      <c r="P552">
        <v>0.12328584073985709</v>
      </c>
      <c r="Q552">
        <v>8.6517061197568055E-3</v>
      </c>
      <c r="R552">
        <v>3.2544076858236438E-2</v>
      </c>
      <c r="S552">
        <v>6.2747631071407954E-5</v>
      </c>
      <c r="T552">
        <v>3.254407685823682E-2</v>
      </c>
      <c r="U552">
        <v>0.12166059779611998</v>
      </c>
      <c r="V552">
        <v>0.32331135484426865</v>
      </c>
      <c r="W552">
        <v>0.18537244563810001</v>
      </c>
      <c r="X552">
        <v>0.22303448208927401</v>
      </c>
      <c r="Y552">
        <v>2.2552838285803629E-2</v>
      </c>
      <c r="Z552">
        <v>0.31710399758204827</v>
      </c>
    </row>
    <row r="553" spans="1:26" x14ac:dyDescent="0.2">
      <c r="A553" s="160">
        <v>10815</v>
      </c>
      <c r="B553" s="160" t="s">
        <v>88</v>
      </c>
      <c r="C553" s="160" t="s">
        <v>80</v>
      </c>
      <c r="D553" s="165">
        <v>44140</v>
      </c>
      <c r="E553" s="163"/>
      <c r="F553" s="179">
        <v>1.10995</v>
      </c>
      <c r="G553" s="179">
        <v>10.349080000000001</v>
      </c>
      <c r="H553" t="s">
        <v>583</v>
      </c>
      <c r="I553">
        <v>9.9468220149784344E-3</v>
      </c>
      <c r="J553">
        <v>0.55333739103663759</v>
      </c>
      <c r="K553">
        <v>7.1646216884351773E-3</v>
      </c>
      <c r="L553">
        <v>4.2501898767579004E-3</v>
      </c>
      <c r="M553">
        <v>2.7320869993450683</v>
      </c>
      <c r="N553">
        <v>9.7443057061361808E-3</v>
      </c>
      <c r="O553">
        <v>2.0783364157525188</v>
      </c>
      <c r="P553">
        <v>0.55941470308603547</v>
      </c>
      <c r="Q553">
        <v>7.5621908408249651E-3</v>
      </c>
      <c r="R553">
        <v>7.0957266877073266E-2</v>
      </c>
      <c r="S553">
        <v>5.4845778902277814E-5</v>
      </c>
      <c r="T553">
        <v>7.0957266877073849E-2</v>
      </c>
      <c r="U553">
        <v>1.3229066578159117</v>
      </c>
      <c r="V553">
        <v>0.18388649429694734</v>
      </c>
      <c r="W553">
        <v>0.19331063966558912</v>
      </c>
      <c r="X553">
        <v>0.36350273435563341</v>
      </c>
      <c r="Y553">
        <v>0.25593189416730172</v>
      </c>
      <c r="Z553">
        <v>0.29161711874781582</v>
      </c>
    </row>
    <row r="554" spans="1:26" x14ac:dyDescent="0.2">
      <c r="A554" s="1">
        <v>10806</v>
      </c>
      <c r="B554" s="1" t="s">
        <v>609</v>
      </c>
      <c r="C554" s="1" t="s">
        <v>322</v>
      </c>
      <c r="D554" s="182">
        <v>44140</v>
      </c>
      <c r="E554" s="77">
        <v>325.5</v>
      </c>
      <c r="F554" s="1">
        <v>7.8609999999999999E-2</v>
      </c>
      <c r="G554" s="5">
        <v>0.20565</v>
      </c>
      <c r="H554" t="s">
        <v>603</v>
      </c>
      <c r="I554">
        <v>1.0042447570787273E-2</v>
      </c>
      <c r="J554">
        <v>0.13369854503355955</v>
      </c>
      <c r="K554">
        <v>7.1586233162084824E-3</v>
      </c>
      <c r="L554">
        <v>3.175867554443003E-3</v>
      </c>
      <c r="M554">
        <v>2.5340767142431586</v>
      </c>
      <c r="N554">
        <v>2.9973879072421367E-3</v>
      </c>
      <c r="O554">
        <v>2.1812133757584875</v>
      </c>
      <c r="P554">
        <v>0.14278463167187327</v>
      </c>
      <c r="Q554">
        <v>8.6466209331687409E-3</v>
      </c>
      <c r="R554">
        <v>3.2925583301585439E-2</v>
      </c>
      <c r="S554">
        <v>6.271075009006855E-5</v>
      </c>
      <c r="T554">
        <v>3.292558330158471E-2</v>
      </c>
      <c r="U554">
        <v>0.16123483428547938</v>
      </c>
      <c r="V554">
        <v>0.20300078988003917</v>
      </c>
      <c r="W554">
        <v>0.11189851535787174</v>
      </c>
      <c r="X554">
        <v>0.1422101011704745</v>
      </c>
      <c r="Y554">
        <v>1.8040730890951324E-2</v>
      </c>
      <c r="Z554">
        <v>0.14749862909615752</v>
      </c>
    </row>
    <row r="555" spans="1:26" x14ac:dyDescent="0.2">
      <c r="A555" s="160">
        <v>10815</v>
      </c>
      <c r="B555" s="160" t="s">
        <v>88</v>
      </c>
      <c r="C555" s="160" t="s">
        <v>80</v>
      </c>
      <c r="D555" s="165">
        <v>44140</v>
      </c>
      <c r="E555" s="163"/>
      <c r="F555" s="179">
        <v>1.10995</v>
      </c>
      <c r="G555" s="179">
        <v>10.349080000000001</v>
      </c>
      <c r="H555" t="s">
        <v>585</v>
      </c>
      <c r="I555">
        <v>9.9193318516317391E-3</v>
      </c>
      <c r="J555">
        <v>0.51984805502428955</v>
      </c>
      <c r="K555">
        <v>7.1613519038975521E-3</v>
      </c>
      <c r="L555">
        <v>5.3138892813015563E-3</v>
      </c>
      <c r="M555">
        <v>2.7321040392406974</v>
      </c>
      <c r="N555">
        <v>9.2286455942973706E-3</v>
      </c>
      <c r="O555">
        <v>2.0844997379352215</v>
      </c>
      <c r="P555">
        <v>0.53035288977176454</v>
      </c>
      <c r="Q555">
        <v>7.5622694870717396E-3</v>
      </c>
      <c r="R555">
        <v>0.10941409903736216</v>
      </c>
      <c r="S555">
        <v>5.484634929447668E-5</v>
      </c>
      <c r="T555">
        <v>0.10941409903736311</v>
      </c>
      <c r="U555">
        <v>1.3238292694066047</v>
      </c>
      <c r="V555">
        <v>0.19593226355575874</v>
      </c>
      <c r="W555">
        <v>0.19362870823201761</v>
      </c>
      <c r="X555">
        <v>0.3187114234626115</v>
      </c>
      <c r="Y555">
        <v>0.25605259854726609</v>
      </c>
      <c r="Z555">
        <v>0.28922469590486821</v>
      </c>
    </row>
    <row r="556" spans="1:26" x14ac:dyDescent="0.2">
      <c r="A556" s="1">
        <v>10807</v>
      </c>
      <c r="B556" s="1" t="s">
        <v>610</v>
      </c>
      <c r="C556" s="1" t="s">
        <v>322</v>
      </c>
      <c r="D556" s="182">
        <v>44140</v>
      </c>
      <c r="E556" s="77">
        <v>354</v>
      </c>
      <c r="F556" s="1">
        <v>0.06</v>
      </c>
      <c r="G556" s="5">
        <v>0.20635999999999999</v>
      </c>
      <c r="H556" t="s">
        <v>604</v>
      </c>
      <c r="I556">
        <v>1.0050838359456995E-2</v>
      </c>
      <c r="J556">
        <v>0.1246315000714741</v>
      </c>
      <c r="K556">
        <v>7.1543007555391561E-3</v>
      </c>
      <c r="L556">
        <v>3.5774250066533527E-3</v>
      </c>
      <c r="M556">
        <v>2.0065976258457163</v>
      </c>
      <c r="N556">
        <v>3.1420603935597732E-3</v>
      </c>
      <c r="O556">
        <v>1.7271216548183599</v>
      </c>
      <c r="P556">
        <v>0.1361152801011688</v>
      </c>
      <c r="Q556">
        <v>8.6509726496559799E-3</v>
      </c>
      <c r="R556">
        <v>3.2847759365309155E-2</v>
      </c>
      <c r="S556">
        <v>6.2742311483496497E-5</v>
      </c>
      <c r="T556">
        <v>3.2847759365310064E-2</v>
      </c>
      <c r="U556">
        <v>0.1260385363701228</v>
      </c>
      <c r="V556">
        <v>0.20314707796527656</v>
      </c>
      <c r="W556">
        <v>0.21077331842212524</v>
      </c>
      <c r="X556">
        <v>0.14465077087017419</v>
      </c>
      <c r="Y556">
        <v>2.6559198601973286E-2</v>
      </c>
      <c r="Z556">
        <v>0.19586297041419024</v>
      </c>
    </row>
    <row r="557" spans="1:26" x14ac:dyDescent="0.2">
      <c r="A557" s="160">
        <v>10815</v>
      </c>
      <c r="B557" s="160" t="s">
        <v>88</v>
      </c>
      <c r="C557" s="160" t="s">
        <v>80</v>
      </c>
      <c r="D557" s="165">
        <v>44140</v>
      </c>
      <c r="E557" s="163"/>
      <c r="F557" s="179">
        <v>1.10995</v>
      </c>
      <c r="G557" s="179">
        <v>10.349080000000001</v>
      </c>
      <c r="H557" t="s">
        <v>587</v>
      </c>
      <c r="I557">
        <v>9.9187626332159148E-3</v>
      </c>
      <c r="J557">
        <v>0.58702684383894577</v>
      </c>
      <c r="K557">
        <v>7.1586304963916622E-3</v>
      </c>
      <c r="L557">
        <v>4.9885833507936289E-3</v>
      </c>
      <c r="M557">
        <v>2.7325529093316514</v>
      </c>
      <c r="N557">
        <v>7.9601321113568924E-3</v>
      </c>
      <c r="O557">
        <v>2.0871268979211344</v>
      </c>
      <c r="P557">
        <v>0.60681676433206966</v>
      </c>
      <c r="Q557">
        <v>7.5731291869920239E-3</v>
      </c>
      <c r="R557">
        <v>7.9992592187795614E-2</v>
      </c>
      <c r="S557">
        <v>5.4925110689594819E-5</v>
      </c>
      <c r="T557">
        <v>7.9992592187796169E-2</v>
      </c>
      <c r="U557">
        <v>1.3208667036340973</v>
      </c>
      <c r="V557">
        <v>0.20323906829579075</v>
      </c>
      <c r="W557">
        <v>0.19322217226411648</v>
      </c>
      <c r="X557">
        <v>0.33201176345481859</v>
      </c>
      <c r="Y557">
        <v>0.25534721219212753</v>
      </c>
      <c r="Z557">
        <v>0.28779910537845643</v>
      </c>
    </row>
    <row r="558" spans="1:26" x14ac:dyDescent="0.2">
      <c r="A558" s="1">
        <v>10761</v>
      </c>
      <c r="B558" s="1" t="s">
        <v>611</v>
      </c>
      <c r="C558" s="1" t="s">
        <v>322</v>
      </c>
      <c r="D558" s="182">
        <v>44140</v>
      </c>
      <c r="E558" s="77">
        <v>364</v>
      </c>
      <c r="F558" s="1">
        <v>7.1569999999999995E-2</v>
      </c>
      <c r="G558" s="5">
        <v>0.20409000000000077</v>
      </c>
      <c r="H558" t="s">
        <v>605</v>
      </c>
      <c r="I558">
        <v>1.0049319532591201E-2</v>
      </c>
      <c r="J558">
        <v>9.7263114871178266E-2</v>
      </c>
      <c r="K558">
        <v>7.1506430862165703E-3</v>
      </c>
      <c r="L558">
        <v>3.1347215282407615E-3</v>
      </c>
      <c r="M558">
        <v>1.704882458144424</v>
      </c>
      <c r="N558">
        <v>2.7057800786727125E-3</v>
      </c>
      <c r="O558">
        <v>1.4695153692719434</v>
      </c>
      <c r="P558">
        <v>9.6766092722647717E-2</v>
      </c>
      <c r="Q558">
        <v>8.6611748853486596E-3</v>
      </c>
      <c r="R558">
        <v>3.855108686516566E-2</v>
      </c>
      <c r="S558">
        <v>6.2816304533247188E-5</v>
      </c>
      <c r="T558">
        <v>3.8551086865166048E-2</v>
      </c>
      <c r="U558">
        <v>4.1725556795849571E-2</v>
      </c>
      <c r="V558">
        <v>0.2864607672065671</v>
      </c>
      <c r="W558">
        <v>0.46904063332874707</v>
      </c>
      <c r="X558">
        <v>0.21014667847042601</v>
      </c>
      <c r="Y558">
        <v>1.9599834647365068E-2</v>
      </c>
      <c r="Z558">
        <v>0.33290763071303986</v>
      </c>
    </row>
    <row r="559" spans="1:26" x14ac:dyDescent="0.2">
      <c r="A559" s="160">
        <v>10815</v>
      </c>
      <c r="B559" s="160" t="s">
        <v>88</v>
      </c>
      <c r="C559" s="160" t="s">
        <v>80</v>
      </c>
      <c r="D559" s="165">
        <v>44140</v>
      </c>
      <c r="E559" s="163"/>
      <c r="F559" s="179">
        <v>1.10995</v>
      </c>
      <c r="G559" s="179">
        <v>10.349080000000001</v>
      </c>
      <c r="H559" t="s">
        <v>589</v>
      </c>
      <c r="I559">
        <v>9.9642456949004931E-3</v>
      </c>
      <c r="J559">
        <v>0.55061399657425003</v>
      </c>
      <c r="K559">
        <v>7.1559444000315999E-3</v>
      </c>
      <c r="L559">
        <v>4.4185865484417724E-3</v>
      </c>
      <c r="M559">
        <v>2.7322547341196475</v>
      </c>
      <c r="N559">
        <v>6.5492427908292721E-3</v>
      </c>
      <c r="O559">
        <v>2.0729174853657026</v>
      </c>
      <c r="P559">
        <v>0.54176473671682912</v>
      </c>
      <c r="Q559">
        <v>7.5645689136457344E-3</v>
      </c>
      <c r="R559">
        <v>9.7923241144764098E-2</v>
      </c>
      <c r="S559">
        <v>5.4863026186680801E-5</v>
      </c>
      <c r="T559">
        <v>9.7923241144764292E-2</v>
      </c>
      <c r="U559">
        <v>1.323672204178822</v>
      </c>
      <c r="V559">
        <v>0.24628193681856958</v>
      </c>
      <c r="W559">
        <v>0.19361258824331218</v>
      </c>
      <c r="X559">
        <v>0.33322925511506446</v>
      </c>
      <c r="Y559">
        <v>0.25617686276500357</v>
      </c>
      <c r="Z559">
        <v>0.24039598804121301</v>
      </c>
    </row>
    <row r="560" spans="1:26" x14ac:dyDescent="0.2">
      <c r="A560" s="1">
        <v>10786</v>
      </c>
      <c r="B560" s="1" t="s">
        <v>612</v>
      </c>
      <c r="C560" s="1" t="s">
        <v>322</v>
      </c>
      <c r="D560" s="182">
        <v>44140</v>
      </c>
      <c r="E560" s="77">
        <v>385</v>
      </c>
      <c r="F560" s="1">
        <v>8.4760000000000002E-2</v>
      </c>
      <c r="G560" s="5">
        <v>0.20531000000000077</v>
      </c>
      <c r="H560" t="s">
        <v>606</v>
      </c>
      <c r="I560">
        <v>9.9998846012460257E-3</v>
      </c>
      <c r="J560">
        <v>0.24960753816366354</v>
      </c>
      <c r="K560">
        <v>7.1357626508605533E-3</v>
      </c>
      <c r="L560">
        <v>3.3733387349840533E-3</v>
      </c>
      <c r="M560">
        <v>2.7984702789643778</v>
      </c>
      <c r="N560">
        <v>4.4420167305048181E-3</v>
      </c>
      <c r="O560">
        <v>2.4225867247347415</v>
      </c>
      <c r="P560">
        <v>0.24705426233049654</v>
      </c>
      <c r="Q560">
        <v>8.6658893141673861E-3</v>
      </c>
      <c r="R560">
        <v>4.3482080209870398E-2</v>
      </c>
      <c r="S560">
        <v>6.2850496545335349E-5</v>
      </c>
      <c r="T560">
        <v>4.3482080209870183E-2</v>
      </c>
      <c r="U560">
        <v>8.0610320062480256E-2</v>
      </c>
      <c r="V560">
        <v>1.6181401411666156</v>
      </c>
      <c r="W560">
        <v>1.988525971031287E-2</v>
      </c>
      <c r="X560">
        <v>0.60860443507359951</v>
      </c>
      <c r="Y560">
        <v>1.6070198668436848E-3</v>
      </c>
      <c r="Z560">
        <v>1.4894214389415021</v>
      </c>
    </row>
    <row r="561" spans="1:26" x14ac:dyDescent="0.2">
      <c r="A561" s="160">
        <v>10815</v>
      </c>
      <c r="B561" s="160" t="s">
        <v>88</v>
      </c>
      <c r="C561" s="160" t="s">
        <v>80</v>
      </c>
      <c r="D561" s="165">
        <v>44140</v>
      </c>
      <c r="E561" s="163"/>
      <c r="F561" s="179">
        <v>1.10995</v>
      </c>
      <c r="G561" s="179">
        <v>10.349080000000001</v>
      </c>
      <c r="H561" t="s">
        <v>591</v>
      </c>
      <c r="I561">
        <v>9.9882472473864763E-3</v>
      </c>
      <c r="J561">
        <v>0.57542942985393508</v>
      </c>
      <c r="K561">
        <v>7.1514642279108956E-3</v>
      </c>
      <c r="L561">
        <v>4.9325712277574043E-3</v>
      </c>
      <c r="M561">
        <v>2.7321582650164165</v>
      </c>
      <c r="N561">
        <v>8.637017798973615E-3</v>
      </c>
      <c r="O561">
        <v>2.0726848478803683</v>
      </c>
      <c r="P561">
        <v>0.5707751828646539</v>
      </c>
      <c r="Q561">
        <v>7.57656236687287E-3</v>
      </c>
      <c r="R561">
        <v>8.5539740955025603E-2</v>
      </c>
      <c r="S561">
        <v>5.4950010276055927E-5</v>
      </c>
      <c r="T561">
        <v>8.553974095502577E-2</v>
      </c>
      <c r="U561">
        <v>1.3227517553849502</v>
      </c>
      <c r="V561">
        <v>0.35899541827107884</v>
      </c>
      <c r="W561">
        <v>0.19249751215002428</v>
      </c>
      <c r="X561">
        <v>0.43355971795195319</v>
      </c>
      <c r="Y561">
        <v>0.25489192605843441</v>
      </c>
      <c r="Z561">
        <v>0.34881034224116131</v>
      </c>
    </row>
    <row r="562" spans="1:26" x14ac:dyDescent="0.2">
      <c r="A562" s="1">
        <v>10787</v>
      </c>
      <c r="B562" s="1" t="s">
        <v>613</v>
      </c>
      <c r="C562" s="1" t="s">
        <v>322</v>
      </c>
      <c r="D562" s="182">
        <v>44140</v>
      </c>
      <c r="E562" s="77">
        <v>398</v>
      </c>
      <c r="F562" s="1">
        <v>8.4279999999999994E-2</v>
      </c>
      <c r="G562" s="5">
        <v>0.203479999999999</v>
      </c>
      <c r="H562" t="s">
        <v>607</v>
      </c>
      <c r="I562">
        <v>1.0037341944083901E-2</v>
      </c>
      <c r="J562">
        <v>0.2035537190902984</v>
      </c>
      <c r="K562">
        <v>7.1465723306883061E-3</v>
      </c>
      <c r="L562">
        <v>3.1291867344500008E-3</v>
      </c>
      <c r="M562">
        <v>2.6512110715289459</v>
      </c>
      <c r="N562">
        <v>3.8109712664176707E-3</v>
      </c>
      <c r="O562">
        <v>2.2889237070922239</v>
      </c>
      <c r="P562">
        <v>0.20817239298452664</v>
      </c>
      <c r="Q562">
        <v>8.6694515378517422E-3</v>
      </c>
      <c r="R562">
        <v>5.319589637268738E-2</v>
      </c>
      <c r="S562">
        <v>6.2876332038872213E-5</v>
      </c>
      <c r="T562">
        <v>5.3195896372687054E-2</v>
      </c>
      <c r="U562">
        <v>6.9820106448756428E-2</v>
      </c>
      <c r="V562">
        <v>0.39853918951142575</v>
      </c>
      <c r="W562">
        <v>3.3460404105970211E-2</v>
      </c>
      <c r="X562">
        <v>0.14734812266384867</v>
      </c>
      <c r="Y562">
        <v>2.3313123326909467E-3</v>
      </c>
      <c r="Z562">
        <v>0.32834443304491023</v>
      </c>
    </row>
    <row r="563" spans="1:26" x14ac:dyDescent="0.2">
      <c r="A563" s="160">
        <v>10815</v>
      </c>
      <c r="B563" s="160" t="s">
        <v>88</v>
      </c>
      <c r="C563" s="160" t="s">
        <v>80</v>
      </c>
      <c r="D563" s="165">
        <v>44140</v>
      </c>
      <c r="E563" s="163"/>
      <c r="F563" s="179">
        <v>1.10995</v>
      </c>
      <c r="G563" s="179">
        <v>10.349080000000001</v>
      </c>
      <c r="H563" t="s">
        <v>591</v>
      </c>
      <c r="I563">
        <v>9.9882472473864763E-3</v>
      </c>
      <c r="J563">
        <v>0.57542942985393508</v>
      </c>
      <c r="K563">
        <v>7.1514642279108956E-3</v>
      </c>
      <c r="L563">
        <v>4.9325712277574043E-3</v>
      </c>
      <c r="M563">
        <v>2.7321582650164165</v>
      </c>
      <c r="N563">
        <v>8.637017798973615E-3</v>
      </c>
      <c r="O563">
        <v>2.0726848478803683</v>
      </c>
      <c r="P563">
        <v>0.5707751828646539</v>
      </c>
      <c r="Q563">
        <v>7.57656236687287E-3</v>
      </c>
      <c r="R563">
        <v>8.5539740955025603E-2</v>
      </c>
      <c r="S563">
        <v>5.4950010276055927E-5</v>
      </c>
      <c r="T563">
        <v>8.553974095502577E-2</v>
      </c>
      <c r="U563">
        <v>1.3227517553849502</v>
      </c>
      <c r="V563">
        <v>0.35899541827107884</v>
      </c>
      <c r="W563">
        <v>0.19249751215002428</v>
      </c>
      <c r="X563">
        <v>0.43355971795195319</v>
      </c>
      <c r="Y563">
        <v>0.25489192605843441</v>
      </c>
      <c r="Z563">
        <v>0.34881034224116131</v>
      </c>
    </row>
    <row r="565" spans="1:26" x14ac:dyDescent="0.2">
      <c r="A565" s="160">
        <v>10815</v>
      </c>
      <c r="B565" s="160" t="s">
        <v>88</v>
      </c>
      <c r="C565" s="160" t="s">
        <v>80</v>
      </c>
      <c r="D565" s="165">
        <v>44141</v>
      </c>
      <c r="E565" s="163"/>
      <c r="F565" s="179">
        <v>1.10995</v>
      </c>
      <c r="G565" s="179">
        <v>10.349080000000001</v>
      </c>
      <c r="H565" t="s">
        <v>557</v>
      </c>
      <c r="I565">
        <v>9.8504178630832943E-3</v>
      </c>
      <c r="J565">
        <v>0.40219316947549988</v>
      </c>
      <c r="K565">
        <v>7.1711686686450485E-3</v>
      </c>
      <c r="L565">
        <v>5.567182989866748E-3</v>
      </c>
      <c r="M565">
        <v>2.7319362071558531</v>
      </c>
      <c r="N565">
        <v>7.2779690021058958E-3</v>
      </c>
      <c r="O565">
        <v>2.0978973155159952</v>
      </c>
      <c r="P565">
        <v>0.43677780104475789</v>
      </c>
      <c r="Q565">
        <v>7.5691149038963875E-3</v>
      </c>
      <c r="R565">
        <v>7.4940906508566149E-2</v>
      </c>
      <c r="S565">
        <v>5.4895996576006744E-5</v>
      </c>
      <c r="T565">
        <v>7.4940906508566094E-2</v>
      </c>
      <c r="U565">
        <v>1.3148097261491423</v>
      </c>
      <c r="V565">
        <v>0.20032675968827893</v>
      </c>
      <c r="W565">
        <v>0.19395159925352884</v>
      </c>
      <c r="X565">
        <v>0.34191258422774995</v>
      </c>
      <c r="Y565">
        <v>0.25521902265593721</v>
      </c>
      <c r="Z565">
        <v>0.28992582430916125</v>
      </c>
    </row>
    <row r="566" spans="1:26" x14ac:dyDescent="0.2">
      <c r="A566" s="1">
        <v>10788</v>
      </c>
      <c r="B566" s="1" t="s">
        <v>614</v>
      </c>
      <c r="C566" s="1" t="s">
        <v>322</v>
      </c>
      <c r="D566" s="182">
        <v>44141</v>
      </c>
      <c r="E566" s="77">
        <v>414</v>
      </c>
      <c r="F566" s="1">
        <v>6.5000000000000002E-2</v>
      </c>
      <c r="G566" s="5">
        <v>0.20622000000000007</v>
      </c>
      <c r="H566" t="s">
        <v>617</v>
      </c>
      <c r="I566">
        <v>1.0039100557501389E-2</v>
      </c>
      <c r="J566">
        <v>8.765902307817923E-2</v>
      </c>
      <c r="K566">
        <v>7.1695319481650515E-3</v>
      </c>
      <c r="L566">
        <v>2.4328150555927648E-3</v>
      </c>
      <c r="M566">
        <v>1.8653429738351819</v>
      </c>
      <c r="N566">
        <v>2.9586816578341412E-3</v>
      </c>
      <c r="O566">
        <v>1.6112012258225266</v>
      </c>
      <c r="P566">
        <v>8.6048990749752197E-2</v>
      </c>
      <c r="Q566">
        <v>8.6707103312722647E-3</v>
      </c>
      <c r="R566">
        <v>3.5813476475001237E-2</v>
      </c>
      <c r="S566">
        <v>6.2885461602920349E-5</v>
      </c>
      <c r="T566">
        <v>3.5813476475001112E-2</v>
      </c>
      <c r="U566">
        <v>5.0171868363116358E-2</v>
      </c>
      <c r="V566">
        <v>0.27850563440307824</v>
      </c>
      <c r="W566">
        <v>8.6131876552391323E-2</v>
      </c>
      <c r="X566">
        <v>0.13540850631726059</v>
      </c>
      <c r="Y566">
        <v>4.3249772720816877E-3</v>
      </c>
      <c r="Z566">
        <v>0.24690385056314537</v>
      </c>
    </row>
    <row r="567" spans="1:26" x14ac:dyDescent="0.2">
      <c r="A567" s="160">
        <v>10815</v>
      </c>
      <c r="B567" s="160" t="s">
        <v>88</v>
      </c>
      <c r="C567" s="160" t="s">
        <v>80</v>
      </c>
      <c r="D567" s="165">
        <v>44141</v>
      </c>
      <c r="E567" s="163"/>
      <c r="F567" s="179">
        <v>1.10995</v>
      </c>
      <c r="G567" s="179">
        <v>10.349080000000001</v>
      </c>
      <c r="H567" t="s">
        <v>559</v>
      </c>
      <c r="I567">
        <v>9.9539028360873492E-3</v>
      </c>
      <c r="J567">
        <v>0.44679369102080246</v>
      </c>
      <c r="K567">
        <v>7.1702591655464576E-3</v>
      </c>
      <c r="L567">
        <v>4.7302198458606939E-3</v>
      </c>
      <c r="M567">
        <v>2.7324556284551855</v>
      </c>
      <c r="N567">
        <v>8.3720123484189533E-3</v>
      </c>
      <c r="O567">
        <v>2.0755840104083787</v>
      </c>
      <c r="P567">
        <v>0.46119221680970995</v>
      </c>
      <c r="Q567">
        <v>7.563284116391138E-3</v>
      </c>
      <c r="R567">
        <v>0.10664246993948223</v>
      </c>
      <c r="S567">
        <v>5.4853708026422334E-5</v>
      </c>
      <c r="T567">
        <v>0.10664246993948244</v>
      </c>
      <c r="U567">
        <v>1.3161361322257417</v>
      </c>
      <c r="V567">
        <v>0.28177596567426966</v>
      </c>
      <c r="W567">
        <v>0.19470459183388475</v>
      </c>
      <c r="X567">
        <v>0.38992217420881958</v>
      </c>
      <c r="Y567">
        <v>0.25626465261222675</v>
      </c>
      <c r="Z567">
        <v>0.26358498566580307</v>
      </c>
    </row>
    <row r="568" spans="1:26" x14ac:dyDescent="0.2">
      <c r="A568" s="1">
        <v>10789</v>
      </c>
      <c r="B568" s="1" t="s">
        <v>615</v>
      </c>
      <c r="C568" s="1" t="s">
        <v>322</v>
      </c>
      <c r="D568" s="182">
        <v>44141</v>
      </c>
      <c r="E568" s="77">
        <v>426</v>
      </c>
      <c r="F568" s="1">
        <v>7.7990000000000004E-2</v>
      </c>
      <c r="G568" s="5">
        <v>0.20599999999999952</v>
      </c>
      <c r="H568" t="s">
        <v>618</v>
      </c>
      <c r="I568">
        <v>1.0037080188353746E-2</v>
      </c>
      <c r="J568">
        <v>0.13118680426015777</v>
      </c>
      <c r="K568">
        <v>7.1680497665222876E-3</v>
      </c>
      <c r="L568">
        <v>2.2435050405595893E-3</v>
      </c>
      <c r="M568">
        <v>2.1989700924357249</v>
      </c>
      <c r="N568">
        <v>2.8361078509418153E-3</v>
      </c>
      <c r="O568">
        <v>1.9013980542612592</v>
      </c>
      <c r="P568">
        <v>0.13456566470035189</v>
      </c>
      <c r="Q568">
        <v>8.6750372727307165E-3</v>
      </c>
      <c r="R568">
        <v>3.63910250352718E-2</v>
      </c>
      <c r="S568">
        <v>6.2916843312209214E-5</v>
      </c>
      <c r="T568">
        <v>3.6391025035272355E-2</v>
      </c>
      <c r="U568">
        <v>6.0106026166182575E-2</v>
      </c>
      <c r="V568">
        <v>0.19593165645892466</v>
      </c>
      <c r="W568">
        <v>2.5353432200882216E-2</v>
      </c>
      <c r="X568">
        <v>0.11133897821559904</v>
      </c>
      <c r="Y568">
        <v>1.5253338919393885E-3</v>
      </c>
      <c r="Z568">
        <v>0.17429017625242094</v>
      </c>
    </row>
    <row r="569" spans="1:26" x14ac:dyDescent="0.2">
      <c r="A569" s="160">
        <v>10815</v>
      </c>
      <c r="B569" s="160" t="s">
        <v>88</v>
      </c>
      <c r="C569" s="160" t="s">
        <v>80</v>
      </c>
      <c r="D569" s="165">
        <v>44141</v>
      </c>
      <c r="E569" s="163"/>
      <c r="F569" s="179">
        <v>1.10995</v>
      </c>
      <c r="G569" s="179">
        <v>10.349080000000001</v>
      </c>
      <c r="H569" t="s">
        <v>561</v>
      </c>
      <c r="I569">
        <v>9.9409526171390719E-3</v>
      </c>
      <c r="J569">
        <v>0.34648139097281139</v>
      </c>
      <c r="K569">
        <v>7.1679846475747894E-3</v>
      </c>
      <c r="L569">
        <v>5.6146248364464715E-3</v>
      </c>
      <c r="M569">
        <v>2.7319502370055178</v>
      </c>
      <c r="N569">
        <v>7.3752495250296417E-3</v>
      </c>
      <c r="O569">
        <v>2.0783090973595066</v>
      </c>
      <c r="P569">
        <v>0.36794278285211351</v>
      </c>
      <c r="Q569">
        <v>7.5676794707130318E-3</v>
      </c>
      <c r="R569">
        <v>0.10169304619940447</v>
      </c>
      <c r="S569">
        <v>5.4885585908957961E-5</v>
      </c>
      <c r="T569">
        <v>0.10169304619940467</v>
      </c>
      <c r="U569">
        <v>1.3218540839526414</v>
      </c>
      <c r="V569">
        <v>0.22788765952518494</v>
      </c>
      <c r="W569">
        <v>0.1947284624464368</v>
      </c>
      <c r="X569">
        <v>0.40785322604216723</v>
      </c>
      <c r="Y569">
        <v>0.25726844113618519</v>
      </c>
      <c r="Z569">
        <v>0.30305358784379888</v>
      </c>
    </row>
    <row r="570" spans="1:26" x14ac:dyDescent="0.2">
      <c r="A570" s="1">
        <v>10790</v>
      </c>
      <c r="B570" s="1" t="s">
        <v>616</v>
      </c>
      <c r="C570" s="1" t="s">
        <v>322</v>
      </c>
      <c r="D570" s="182">
        <v>44141</v>
      </c>
      <c r="E570" s="77">
        <v>434</v>
      </c>
      <c r="F570" s="1">
        <v>7.3599999999999999E-2</v>
      </c>
      <c r="G570" s="5">
        <v>0.20654000000000039</v>
      </c>
      <c r="H570" t="s">
        <v>619</v>
      </c>
      <c r="I570">
        <v>1.0045962186026802E-2</v>
      </c>
      <c r="J570">
        <v>0.11931093304661633</v>
      </c>
      <c r="K570">
        <v>7.1665108615364239E-3</v>
      </c>
      <c r="L570">
        <v>2.8089043647942687E-3</v>
      </c>
      <c r="M570">
        <v>2.3310312697319726</v>
      </c>
      <c r="N570">
        <v>3.2562221921114765E-3</v>
      </c>
      <c r="O570">
        <v>2.0109824918004282</v>
      </c>
      <c r="P570">
        <v>0.12133414241643191</v>
      </c>
      <c r="Q570">
        <v>8.6672430473582786E-3</v>
      </c>
      <c r="R570">
        <v>3.0283637906785468E-2</v>
      </c>
      <c r="S570">
        <v>6.2860314672494948E-5</v>
      </c>
      <c r="T570">
        <v>3.0283637906785822E-2</v>
      </c>
      <c r="U570">
        <v>6.9812531009494416E-2</v>
      </c>
      <c r="V570">
        <v>0.2410537987196571</v>
      </c>
      <c r="W570">
        <v>3.7003352437243592E-2</v>
      </c>
      <c r="X570">
        <v>0.11793723521603412</v>
      </c>
      <c r="Y570">
        <v>2.5845980087325672E-3</v>
      </c>
      <c r="Z570">
        <v>0.21361861608595309</v>
      </c>
    </row>
    <row r="571" spans="1:26" x14ac:dyDescent="0.2">
      <c r="A571" s="160">
        <v>10815</v>
      </c>
      <c r="B571" s="160" t="s">
        <v>88</v>
      </c>
      <c r="C571" s="160" t="s">
        <v>80</v>
      </c>
      <c r="D571" s="165">
        <v>44141</v>
      </c>
      <c r="E571" s="163"/>
      <c r="F571" s="179">
        <v>1.10995</v>
      </c>
      <c r="G571" s="179">
        <v>10.349080000000001</v>
      </c>
      <c r="H571" t="s">
        <v>563</v>
      </c>
      <c r="I571">
        <v>9.946592345117692E-3</v>
      </c>
      <c r="J571">
        <v>0.42531580166334859</v>
      </c>
      <c r="K571">
        <v>7.1662089488201686E-3</v>
      </c>
      <c r="L571">
        <v>5.8689923553838265E-3</v>
      </c>
      <c r="M571">
        <v>2.732354565328575</v>
      </c>
      <c r="N571">
        <v>9.2097623844817535E-3</v>
      </c>
      <c r="O571">
        <v>2.0838135012522874</v>
      </c>
      <c r="P571">
        <v>0.45081448106837835</v>
      </c>
      <c r="Q571">
        <v>7.5757120948498381E-3</v>
      </c>
      <c r="R571">
        <v>9.0978209776202079E-2</v>
      </c>
      <c r="S571">
        <v>5.4943843566915206E-5</v>
      </c>
      <c r="T571">
        <v>9.0978209776201871E-2</v>
      </c>
      <c r="U571">
        <v>1.3169042113179636</v>
      </c>
      <c r="V571">
        <v>0.18208451188445948</v>
      </c>
      <c r="W571">
        <v>0.19527622749242035</v>
      </c>
      <c r="X571">
        <v>0.31923995018301804</v>
      </c>
      <c r="Y571">
        <v>0.25711257563225304</v>
      </c>
      <c r="Z571">
        <v>0.24851212446519827</v>
      </c>
    </row>
    <row r="573" spans="1:26" x14ac:dyDescent="0.2">
      <c r="A573" s="160">
        <v>10815</v>
      </c>
      <c r="B573" s="160" t="s">
        <v>88</v>
      </c>
      <c r="C573" s="160" t="s">
        <v>80</v>
      </c>
      <c r="D573" s="165">
        <v>44160</v>
      </c>
      <c r="E573" s="163"/>
      <c r="F573" s="179">
        <v>1.10995</v>
      </c>
      <c r="G573" s="179">
        <v>10.349080000000001</v>
      </c>
      <c r="H573" t="s">
        <v>581</v>
      </c>
      <c r="I573">
        <v>9.9758421522692115E-3</v>
      </c>
      <c r="J573">
        <v>0.61466535541534761</v>
      </c>
      <c r="K573">
        <v>7.1575828757502631E-3</v>
      </c>
      <c r="L573">
        <v>3.5361345719034369E-2</v>
      </c>
      <c r="M573">
        <v>2.7345665057659443</v>
      </c>
      <c r="N573">
        <v>6.7333426959212156E-2</v>
      </c>
      <c r="O573">
        <v>2.0733727943395035</v>
      </c>
      <c r="P573">
        <v>0.65133543202551092</v>
      </c>
      <c r="Q573">
        <v>7.5623053892106889E-3</v>
      </c>
      <c r="R573">
        <v>0.14606015602610212</v>
      </c>
      <c r="S573">
        <v>5.4846609679438719E-5</v>
      </c>
      <c r="T573">
        <v>0.14606015602610051</v>
      </c>
      <c r="U573">
        <v>1.3148390002421373</v>
      </c>
      <c r="V573">
        <v>0.23491315236300503</v>
      </c>
      <c r="W573">
        <v>0.19220521280539488</v>
      </c>
      <c r="X573">
        <v>0.53310949194884938</v>
      </c>
      <c r="Y573">
        <v>0.25259677073166592</v>
      </c>
      <c r="Z573">
        <v>0.43615437448437905</v>
      </c>
    </row>
    <row r="574" spans="1:26" x14ac:dyDescent="0.2">
      <c r="A574" s="1">
        <v>10830</v>
      </c>
      <c r="B574" s="1" t="s">
        <v>626</v>
      </c>
      <c r="C574" s="1" t="s">
        <v>145</v>
      </c>
      <c r="D574" s="182">
        <v>44160</v>
      </c>
      <c r="E574" s="77" t="s">
        <v>631</v>
      </c>
      <c r="F574" s="1">
        <v>0.18351999999999999</v>
      </c>
      <c r="G574" s="5">
        <v>9.3929999999998515E-2</v>
      </c>
      <c r="H574" t="s">
        <v>620</v>
      </c>
      <c r="I574">
        <v>9.8580943755296468E-3</v>
      </c>
      <c r="J574">
        <v>1.8602399836488697</v>
      </c>
      <c r="K574">
        <v>7.1570543985552213E-3</v>
      </c>
      <c r="L574">
        <v>1.917805905530728E-2</v>
      </c>
      <c r="M574">
        <v>9.6487140533981481</v>
      </c>
      <c r="N574">
        <v>2.4362933439492529E-2</v>
      </c>
      <c r="O574">
        <v>8.5019508188159776</v>
      </c>
      <c r="P574">
        <v>1.8271300486689679</v>
      </c>
      <c r="Q574">
        <v>8.6757037636941096E-3</v>
      </c>
      <c r="R574">
        <v>9.2614527312364026E-2</v>
      </c>
      <c r="S574">
        <v>6.2921677125159413E-5</v>
      </c>
      <c r="T574">
        <v>9.2614527312364692E-2</v>
      </c>
      <c r="U574">
        <v>2.2176303222491327E-3</v>
      </c>
      <c r="V574">
        <v>4.2596711989841998</v>
      </c>
      <c r="W574">
        <v>0.1159560524982889</v>
      </c>
      <c r="X574">
        <v>0.43567973807501137</v>
      </c>
      <c r="Y574">
        <v>2.5879177329219468E-4</v>
      </c>
      <c r="Z574">
        <v>3.8277971052076394</v>
      </c>
    </row>
    <row r="575" spans="1:26" x14ac:dyDescent="0.2">
      <c r="A575" s="160">
        <v>10815</v>
      </c>
      <c r="B575" s="160" t="s">
        <v>88</v>
      </c>
      <c r="C575" s="160" t="s">
        <v>80</v>
      </c>
      <c r="D575" s="165">
        <v>44160</v>
      </c>
      <c r="E575" s="163"/>
      <c r="F575" s="179">
        <v>1.10995</v>
      </c>
      <c r="G575" s="179">
        <v>10.349080000000001</v>
      </c>
      <c r="H575" t="s">
        <v>583</v>
      </c>
      <c r="I575">
        <v>9.9420590900196597E-3</v>
      </c>
      <c r="J575">
        <v>0.68086889807503792</v>
      </c>
      <c r="K575">
        <v>7.155014726497687E-3</v>
      </c>
      <c r="L575">
        <v>6.3741070599245726E-3</v>
      </c>
      <c r="M575">
        <v>2.7320402066116616</v>
      </c>
      <c r="N575">
        <v>1.0767359794105735E-2</v>
      </c>
      <c r="O575">
        <v>2.0778570815786228</v>
      </c>
      <c r="P575">
        <v>0.68521274173183544</v>
      </c>
      <c r="Q575">
        <v>7.5667632235584129E-3</v>
      </c>
      <c r="R575">
        <v>0.11084093167642742</v>
      </c>
      <c r="S575">
        <v>5.4878940706539784E-5</v>
      </c>
      <c r="T575">
        <v>0.11084093167642729</v>
      </c>
      <c r="U575">
        <v>1.3182367578203296</v>
      </c>
      <c r="V575">
        <v>0.25586892139737455</v>
      </c>
      <c r="W575">
        <v>0.19391897648906181</v>
      </c>
      <c r="X575">
        <v>0.4757851527001607</v>
      </c>
      <c r="Y575">
        <v>0.25552774745283097</v>
      </c>
      <c r="Z575">
        <v>0.31691744632709579</v>
      </c>
    </row>
    <row r="576" spans="1:26" x14ac:dyDescent="0.2">
      <c r="A576" s="1">
        <v>10831</v>
      </c>
      <c r="B576" s="1" t="s">
        <v>627</v>
      </c>
      <c r="C576" s="1" t="s">
        <v>145</v>
      </c>
      <c r="D576" s="182">
        <v>44160</v>
      </c>
      <c r="E576" s="77" t="s">
        <v>632</v>
      </c>
      <c r="F576" s="1">
        <v>0.24809999999999999</v>
      </c>
      <c r="G576" s="5">
        <v>0.10304000000000002</v>
      </c>
      <c r="H576" t="s">
        <v>621</v>
      </c>
      <c r="I576">
        <v>9.4150184654628252E-3</v>
      </c>
      <c r="J576">
        <v>1.7568835592763317</v>
      </c>
      <c r="K576">
        <v>7.1534994722192219E-3</v>
      </c>
      <c r="L576">
        <v>3.7303078493744314E-3</v>
      </c>
      <c r="M576">
        <v>18.05698783361688</v>
      </c>
      <c r="N576">
        <v>1.7996314808220702E-2</v>
      </c>
      <c r="O576">
        <v>16.650395405634193</v>
      </c>
      <c r="P576">
        <v>1.8616538491323071</v>
      </c>
      <c r="Q576">
        <v>8.6737849267661399E-3</v>
      </c>
      <c r="R576">
        <v>6.0253783610381792E-2</v>
      </c>
      <c r="S576">
        <v>6.2907760509179218E-5</v>
      </c>
      <c r="T576">
        <v>6.0253783610382278E-2</v>
      </c>
      <c r="U576">
        <v>3.5186320754650906E-3</v>
      </c>
      <c r="V576">
        <v>1.944702758618164</v>
      </c>
      <c r="W576">
        <v>7.8746742538773395E-2</v>
      </c>
      <c r="X576">
        <v>0.24683559376968445</v>
      </c>
      <c r="Y576">
        <v>2.7695433221757267E-4</v>
      </c>
      <c r="Z576">
        <v>2.0092360636419544</v>
      </c>
    </row>
    <row r="577" spans="1:26" x14ac:dyDescent="0.2">
      <c r="A577" s="160">
        <v>10815</v>
      </c>
      <c r="B577" s="160" t="s">
        <v>88</v>
      </c>
      <c r="C577" s="160" t="s">
        <v>80</v>
      </c>
      <c r="D577" s="165">
        <v>44160</v>
      </c>
      <c r="E577" s="163"/>
      <c r="F577" s="179">
        <v>1.10995</v>
      </c>
      <c r="G577" s="179">
        <v>10.349080000000001</v>
      </c>
      <c r="H577" t="s">
        <v>585</v>
      </c>
      <c r="I577">
        <v>9.9556625233104632E-3</v>
      </c>
      <c r="J577">
        <v>0.81386271679680355</v>
      </c>
      <c r="K577">
        <v>7.154396221087933E-3</v>
      </c>
      <c r="L577">
        <v>4.3096237482485207E-2</v>
      </c>
      <c r="M577">
        <v>2.7324240339972792</v>
      </c>
      <c r="N577">
        <v>7.9080698393077908E-2</v>
      </c>
      <c r="O577">
        <v>2.0716466103424693</v>
      </c>
      <c r="P577">
        <v>0.80242359179628575</v>
      </c>
      <c r="Q577">
        <v>7.5697629195762735E-3</v>
      </c>
      <c r="R577">
        <v>0.15213314316936702</v>
      </c>
      <c r="S577">
        <v>5.4900696394545131E-5</v>
      </c>
      <c r="T577">
        <v>0.15213314316936719</v>
      </c>
      <c r="U577">
        <v>1.3163999459013662</v>
      </c>
      <c r="V577">
        <v>0.28016342095110247</v>
      </c>
      <c r="W577">
        <v>0.19435355354516154</v>
      </c>
      <c r="X577">
        <v>0.40509513448438539</v>
      </c>
      <c r="Y577">
        <v>0.25573918431161108</v>
      </c>
      <c r="Z577">
        <v>0.34384918260877945</v>
      </c>
    </row>
    <row r="578" spans="1:26" x14ac:dyDescent="0.2">
      <c r="A578" s="1">
        <v>10832</v>
      </c>
      <c r="B578" s="1" t="s">
        <v>628</v>
      </c>
      <c r="C578" s="1" t="s">
        <v>145</v>
      </c>
      <c r="D578" s="182">
        <v>44160</v>
      </c>
      <c r="E578" s="77" t="s">
        <v>631</v>
      </c>
      <c r="F578" s="1">
        <v>0.23282</v>
      </c>
      <c r="G578" s="5">
        <v>9.8739999999999384E-2</v>
      </c>
      <c r="H578" t="s">
        <v>622</v>
      </c>
      <c r="I578">
        <v>9.7010582395141622E-3</v>
      </c>
      <c r="J578">
        <v>1.3766847943227192</v>
      </c>
      <c r="K578">
        <v>7.1517847902297978E-3</v>
      </c>
      <c r="L578">
        <v>5.669960007185814E-2</v>
      </c>
      <c r="M578">
        <v>14.425948709772179</v>
      </c>
      <c r="N578">
        <v>2.9600375314470108E-2</v>
      </c>
      <c r="O578">
        <v>12.907224780414698</v>
      </c>
      <c r="P578">
        <v>1.3307371921822706</v>
      </c>
      <c r="Q578">
        <v>8.675988558452339E-3</v>
      </c>
      <c r="R578">
        <v>6.8673510504622268E-2</v>
      </c>
      <c r="S578">
        <v>6.292374263642079E-5</v>
      </c>
      <c r="T578">
        <v>6.8673510504622629E-2</v>
      </c>
      <c r="U578">
        <v>3.0576399809526841E-3</v>
      </c>
      <c r="V578">
        <v>2.8604132059142451</v>
      </c>
      <c r="W578">
        <v>0.25031807528824379</v>
      </c>
      <c r="X578">
        <v>0.55417932998067376</v>
      </c>
      <c r="Y578">
        <v>7.6584472381267408E-4</v>
      </c>
      <c r="Z578">
        <v>2.9681483438446103</v>
      </c>
    </row>
    <row r="579" spans="1:26" x14ac:dyDescent="0.2">
      <c r="A579" s="160">
        <v>10815</v>
      </c>
      <c r="B579" s="160" t="s">
        <v>88</v>
      </c>
      <c r="C579" s="160" t="s">
        <v>80</v>
      </c>
      <c r="D579" s="165">
        <v>44160</v>
      </c>
      <c r="E579" s="163"/>
      <c r="F579" s="179">
        <v>1.10995</v>
      </c>
      <c r="G579" s="179">
        <v>10.349080000000001</v>
      </c>
      <c r="H579" t="s">
        <v>587</v>
      </c>
      <c r="I579">
        <v>9.9406553158084641E-3</v>
      </c>
      <c r="J579">
        <v>0.62038689459609397</v>
      </c>
      <c r="K579">
        <v>7.1449213204206564E-3</v>
      </c>
      <c r="L579">
        <v>3.1064946285374553E-2</v>
      </c>
      <c r="M579">
        <v>2.7331660557155537</v>
      </c>
      <c r="N579">
        <v>8.4609234020506296E-2</v>
      </c>
      <c r="O579">
        <v>2.0798441364877838</v>
      </c>
      <c r="P579">
        <v>0.62845550170627629</v>
      </c>
      <c r="Q579">
        <v>7.5749221210596029E-3</v>
      </c>
      <c r="R579">
        <v>0.13070119569485703</v>
      </c>
      <c r="S579">
        <v>5.4938114178600414E-5</v>
      </c>
      <c r="T579">
        <v>0.13070119569485708</v>
      </c>
      <c r="U579">
        <v>1.3180160886863637</v>
      </c>
      <c r="V579">
        <v>0.22122006762367286</v>
      </c>
      <c r="W579">
        <v>0.19472347410558558</v>
      </c>
      <c r="X579">
        <v>0.330734635690905</v>
      </c>
      <c r="Y579">
        <v>0.25688479906864731</v>
      </c>
      <c r="Z579">
        <v>0.35761062187037818</v>
      </c>
    </row>
    <row r="580" spans="1:26" x14ac:dyDescent="0.2">
      <c r="A580" s="1">
        <v>10833</v>
      </c>
      <c r="B580" s="1" t="s">
        <v>629</v>
      </c>
      <c r="C580" s="1" t="s">
        <v>145</v>
      </c>
      <c r="D580" s="182">
        <v>44160</v>
      </c>
      <c r="E580" s="77" t="s">
        <v>632</v>
      </c>
      <c r="F580" s="1">
        <v>0.20981</v>
      </c>
      <c r="G580" s="5">
        <v>0.10195999999999827</v>
      </c>
      <c r="H580" t="s">
        <v>623</v>
      </c>
      <c r="I580">
        <v>9.8697158604083256E-3</v>
      </c>
      <c r="J580">
        <v>1.1366502930095306</v>
      </c>
      <c r="K580">
        <v>7.1485320256656076E-3</v>
      </c>
      <c r="L580">
        <v>3.7943840745166507E-3</v>
      </c>
      <c r="M580">
        <v>13.853306195979549</v>
      </c>
      <c r="N580">
        <v>1.4138892080452128E-2</v>
      </c>
      <c r="O580">
        <v>12.171063552105865</v>
      </c>
      <c r="P580">
        <v>1.0887285527182413</v>
      </c>
      <c r="Q580">
        <v>8.6781652838285091E-3</v>
      </c>
      <c r="R580">
        <v>5.1048007564362632E-2</v>
      </c>
      <c r="S580">
        <v>6.2939529622127108E-5</v>
      </c>
      <c r="T580">
        <v>5.1048007564362355E-2</v>
      </c>
      <c r="U580">
        <v>3.0421548355638287E-3</v>
      </c>
      <c r="V580">
        <v>1.685254725203436</v>
      </c>
      <c r="W580">
        <v>0.12645189195067333</v>
      </c>
      <c r="X580">
        <v>0.25814375166052667</v>
      </c>
      <c r="Y580">
        <v>3.8498834285959494E-4</v>
      </c>
      <c r="Z580">
        <v>1.5848536801344368</v>
      </c>
    </row>
    <row r="581" spans="1:26" x14ac:dyDescent="0.2">
      <c r="A581" s="160">
        <v>10815</v>
      </c>
      <c r="B581" s="160" t="s">
        <v>88</v>
      </c>
      <c r="C581" s="160" t="s">
        <v>80</v>
      </c>
      <c r="D581" s="165">
        <v>44160</v>
      </c>
      <c r="E581" s="163"/>
      <c r="F581" s="179">
        <v>1.10995</v>
      </c>
      <c r="G581" s="179">
        <v>10.349080000000001</v>
      </c>
      <c r="H581" t="s">
        <v>589</v>
      </c>
      <c r="I581">
        <v>9.8400060343077755E-3</v>
      </c>
      <c r="J581">
        <v>0.80714285490429571</v>
      </c>
      <c r="K581">
        <v>7.1470325032524859E-3</v>
      </c>
      <c r="L581">
        <v>3.6555500627844621E-2</v>
      </c>
      <c r="M581">
        <v>2.7337226663134246</v>
      </c>
      <c r="N581">
        <v>6.5176688643518152E-2</v>
      </c>
      <c r="O581">
        <v>2.0989001728521366</v>
      </c>
      <c r="P581">
        <v>0.8344691227117873</v>
      </c>
      <c r="Q581">
        <v>7.5569523558051809E-3</v>
      </c>
      <c r="R581">
        <v>0.14150617779908539</v>
      </c>
      <c r="S581">
        <v>5.4807786103996776E-5</v>
      </c>
      <c r="T581">
        <v>0.14150617779908486</v>
      </c>
      <c r="U581">
        <v>1.317367262418454</v>
      </c>
      <c r="V581">
        <v>0.25709778094438296</v>
      </c>
      <c r="W581">
        <v>0.19621509555122113</v>
      </c>
      <c r="X581">
        <v>0.46889614616414477</v>
      </c>
      <c r="Y581">
        <v>0.25835379881118908</v>
      </c>
      <c r="Z581">
        <v>0.3179276325803726</v>
      </c>
    </row>
    <row r="582" spans="1:26" x14ac:dyDescent="0.2">
      <c r="A582" s="1">
        <v>10834</v>
      </c>
      <c r="B582" s="1" t="s">
        <v>630</v>
      </c>
      <c r="C582" s="1" t="s">
        <v>145</v>
      </c>
      <c r="D582" s="182">
        <v>44160</v>
      </c>
      <c r="E582" s="77" t="s">
        <v>631</v>
      </c>
      <c r="F582" s="1">
        <v>0.26405000000000001</v>
      </c>
      <c r="G582" s="5">
        <v>0.10278000000000276</v>
      </c>
      <c r="H582" t="s">
        <v>624</v>
      </c>
      <c r="I582">
        <v>9.6445969894918219E-3</v>
      </c>
      <c r="J582">
        <v>1.1985890577442473</v>
      </c>
      <c r="K582">
        <v>7.1488509645474384E-3</v>
      </c>
      <c r="L582">
        <v>5.9535172870549234E-2</v>
      </c>
      <c r="M582">
        <v>15.634647795142728</v>
      </c>
      <c r="N582">
        <v>2.5805015358834442E-2</v>
      </c>
      <c r="O582">
        <v>14.086016598474663</v>
      </c>
      <c r="P582">
        <v>1.1896108141456654</v>
      </c>
      <c r="Q582">
        <v>8.6734840624000577E-3</v>
      </c>
      <c r="R582">
        <v>4.702449535096604E-2</v>
      </c>
      <c r="S582">
        <v>6.2905578450983478E-5</v>
      </c>
      <c r="T582">
        <v>4.702449535096527E-2</v>
      </c>
      <c r="U582">
        <v>2.7800421604872072E-3</v>
      </c>
      <c r="V582">
        <v>2.461051411970844</v>
      </c>
      <c r="W582">
        <v>0.23234164539207464</v>
      </c>
      <c r="X582">
        <v>0.36499742009881564</v>
      </c>
      <c r="Y582">
        <v>6.4612290325940245E-4</v>
      </c>
      <c r="Z582">
        <v>2.4090059259853147</v>
      </c>
    </row>
    <row r="583" spans="1:26" x14ac:dyDescent="0.2">
      <c r="A583" s="160">
        <v>10815</v>
      </c>
      <c r="B583" s="160" t="s">
        <v>88</v>
      </c>
      <c r="C583" s="160" t="s">
        <v>80</v>
      </c>
      <c r="D583" s="165">
        <v>44160</v>
      </c>
      <c r="E583" s="163"/>
      <c r="F583" s="179">
        <v>1.10995</v>
      </c>
      <c r="G583" s="179">
        <v>10.349080000000001</v>
      </c>
      <c r="H583" t="s">
        <v>591</v>
      </c>
      <c r="I583">
        <v>9.9458426637886784E-3</v>
      </c>
      <c r="J583">
        <v>0.75618882097054374</v>
      </c>
      <c r="K583">
        <v>7.1428207934633942E-3</v>
      </c>
      <c r="L583">
        <v>3.969224170937434E-2</v>
      </c>
      <c r="M583">
        <v>2.7320876441054498</v>
      </c>
      <c r="N583">
        <v>9.5120674424221827E-2</v>
      </c>
      <c r="O583">
        <v>2.0828640167122381</v>
      </c>
      <c r="P583">
        <v>0.75079948775349381</v>
      </c>
      <c r="Q583">
        <v>7.5764986664151939E-3</v>
      </c>
      <c r="R583">
        <v>0.16376681974478818</v>
      </c>
      <c r="S583">
        <v>5.4949548280148759E-5</v>
      </c>
      <c r="T583">
        <v>0.16376681974478924</v>
      </c>
      <c r="U583">
        <v>1.3167910552581028</v>
      </c>
      <c r="V583">
        <v>0.27476215140014526</v>
      </c>
      <c r="W583">
        <v>0.19836221116441929</v>
      </c>
      <c r="X583">
        <v>0.50561308525645832</v>
      </c>
      <c r="Y583">
        <v>0.26057288357755509</v>
      </c>
      <c r="Z583">
        <v>0.42766080310297167</v>
      </c>
    </row>
    <row r="584" spans="1:26" x14ac:dyDescent="0.2">
      <c r="A584" s="1">
        <v>10835</v>
      </c>
      <c r="B584" s="1" t="s">
        <v>633</v>
      </c>
      <c r="C584" s="1" t="s">
        <v>145</v>
      </c>
      <c r="D584" s="182">
        <v>44160</v>
      </c>
      <c r="E584" s="77" t="s">
        <v>632</v>
      </c>
      <c r="F584" s="1">
        <v>0.19040000000000001</v>
      </c>
      <c r="G584" s="5">
        <v>0.10343999999999909</v>
      </c>
      <c r="H584" t="s">
        <v>625</v>
      </c>
      <c r="I584">
        <v>9.6351363314346808E-3</v>
      </c>
      <c r="J584">
        <v>1.1351414559980118</v>
      </c>
      <c r="K584">
        <v>7.1436789876740646E-3</v>
      </c>
      <c r="L584">
        <v>1.6253834588724234E-2</v>
      </c>
      <c r="M584">
        <v>13.03694581812935</v>
      </c>
      <c r="N584">
        <v>1.9156171349156686E-2</v>
      </c>
      <c r="O584">
        <v>11.7326806482241</v>
      </c>
      <c r="P584">
        <v>1.0775296639828755</v>
      </c>
      <c r="Q584">
        <v>8.6760297466781811E-3</v>
      </c>
      <c r="R584">
        <v>4.9075983585841809E-2</v>
      </c>
      <c r="S584">
        <v>6.292404135941994E-5</v>
      </c>
      <c r="T584">
        <v>4.9075983585842392E-2</v>
      </c>
      <c r="U584">
        <v>2.9115840557894365E-3</v>
      </c>
      <c r="V584">
        <v>2.747038541995356</v>
      </c>
      <c r="W584">
        <v>0.21886559625321775</v>
      </c>
      <c r="X584">
        <v>0.46715606072657967</v>
      </c>
      <c r="Y584">
        <v>6.4097579124665468E-4</v>
      </c>
      <c r="Z584">
        <v>2.9061890962787187</v>
      </c>
    </row>
    <row r="585" spans="1:26" x14ac:dyDescent="0.2">
      <c r="A585" s="160">
        <v>10815</v>
      </c>
      <c r="B585" s="160" t="s">
        <v>88</v>
      </c>
      <c r="C585" s="160" t="s">
        <v>80</v>
      </c>
      <c r="D585" s="165">
        <v>44160</v>
      </c>
      <c r="E585" s="163"/>
      <c r="F585" s="179">
        <v>1.10995</v>
      </c>
      <c r="G585" s="179">
        <v>10.349080000000001</v>
      </c>
      <c r="H585" t="s">
        <v>593</v>
      </c>
      <c r="I585">
        <v>9.8758920010764729E-3</v>
      </c>
      <c r="J585">
        <v>0.73578737204803291</v>
      </c>
      <c r="K585">
        <v>7.1445760403753764E-3</v>
      </c>
      <c r="L585">
        <v>3.7476259100048738E-2</v>
      </c>
      <c r="M585">
        <v>2.7340749849020427</v>
      </c>
      <c r="N585">
        <v>9.1618140336702819E-2</v>
      </c>
      <c r="O585">
        <v>2.0878673353010333</v>
      </c>
      <c r="P585">
        <v>0.62161709952704369</v>
      </c>
      <c r="Q585">
        <v>7.5579239984546846E-3</v>
      </c>
      <c r="R585">
        <v>0.1592512693094412</v>
      </c>
      <c r="S585">
        <v>5.4814833069492412E-5</v>
      </c>
      <c r="T585">
        <v>0.15925126930944095</v>
      </c>
      <c r="U585">
        <v>1.318943556562423</v>
      </c>
      <c r="V585">
        <v>0.23575185956031569</v>
      </c>
      <c r="W585">
        <v>0.1978232085645332</v>
      </c>
      <c r="X585">
        <v>0.47819643352017938</v>
      </c>
      <c r="Y585">
        <v>0.26160444334764299</v>
      </c>
      <c r="Z585">
        <v>0.40196469829472603</v>
      </c>
    </row>
    <row r="587" spans="1:26" x14ac:dyDescent="0.2">
      <c r="A587" s="160">
        <v>10815</v>
      </c>
      <c r="B587" s="160" t="s">
        <v>88</v>
      </c>
      <c r="C587" s="160" t="s">
        <v>80</v>
      </c>
      <c r="D587" s="165">
        <v>44161</v>
      </c>
      <c r="E587" s="163"/>
      <c r="F587" s="179">
        <v>1.10995</v>
      </c>
      <c r="G587" s="179">
        <v>10.349080000000001</v>
      </c>
      <c r="H587" t="s">
        <v>581</v>
      </c>
      <c r="I587">
        <v>9.9014067967573248E-3</v>
      </c>
      <c r="J587">
        <v>0.69412701555207545</v>
      </c>
      <c r="K587">
        <v>7.1547787941778967E-3</v>
      </c>
      <c r="L587">
        <v>4.8479435102090429E-3</v>
      </c>
      <c r="M587">
        <v>2.7319776688115591</v>
      </c>
      <c r="N587">
        <v>9.5048675282023952E-3</v>
      </c>
      <c r="O587">
        <v>2.0837377148778367</v>
      </c>
      <c r="P587">
        <v>0.66735203745704408</v>
      </c>
      <c r="Q587">
        <v>7.5644486995498517E-3</v>
      </c>
      <c r="R587">
        <v>0.12647123812544353</v>
      </c>
      <c r="S587">
        <v>5.4862154318215369E-5</v>
      </c>
      <c r="T587">
        <v>0.12647123812544273</v>
      </c>
      <c r="U587">
        <v>1.316261729692445</v>
      </c>
      <c r="V587">
        <v>0.26370709398386666</v>
      </c>
      <c r="W587">
        <v>0.18847898081945258</v>
      </c>
      <c r="X587">
        <v>0.47314777533024849</v>
      </c>
      <c r="Y587">
        <v>0.24826260829678137</v>
      </c>
      <c r="Z587">
        <v>0.42925309242965093</v>
      </c>
    </row>
    <row r="588" spans="1:26" x14ac:dyDescent="0.2">
      <c r="A588" s="1">
        <v>10836</v>
      </c>
      <c r="B588" s="1" t="s">
        <v>634</v>
      </c>
      <c r="C588" s="1" t="s">
        <v>145</v>
      </c>
      <c r="D588" s="182">
        <v>44161</v>
      </c>
      <c r="E588" s="77" t="s">
        <v>631</v>
      </c>
      <c r="F588" s="1">
        <v>0.20701</v>
      </c>
      <c r="G588" s="5">
        <v>0.10370999999999952</v>
      </c>
      <c r="H588" t="s">
        <v>638</v>
      </c>
      <c r="I588">
        <v>9.6062220931928E-3</v>
      </c>
      <c r="J588">
        <v>1.5118395708178962</v>
      </c>
      <c r="K588">
        <v>7.1488882356650317E-3</v>
      </c>
      <c r="L588">
        <v>1.6225152147866868E-2</v>
      </c>
      <c r="M588">
        <v>13.251533577863748</v>
      </c>
      <c r="N588">
        <v>2.7785749810393182E-2</v>
      </c>
      <c r="O588">
        <v>11.99318936920251</v>
      </c>
      <c r="P588">
        <v>1.5706680578949996</v>
      </c>
      <c r="Q588">
        <v>8.6852084135007595E-3</v>
      </c>
      <c r="R588">
        <v>5.7611364927144137E-2</v>
      </c>
      <c r="S588">
        <v>6.2990610841963442E-5</v>
      </c>
      <c r="T588">
        <v>5.7611364927144137E-2</v>
      </c>
      <c r="U588">
        <v>2.3986368988519824E-3</v>
      </c>
      <c r="V588">
        <v>2.9197705973246699</v>
      </c>
      <c r="W588">
        <v>0.23400258553691375</v>
      </c>
      <c r="X588">
        <v>0.57039139477916245</v>
      </c>
      <c r="Y588">
        <v>5.5786212140533252E-4</v>
      </c>
      <c r="Z588">
        <v>2.7281507207947238</v>
      </c>
    </row>
    <row r="589" spans="1:26" x14ac:dyDescent="0.2">
      <c r="A589" s="160">
        <v>10815</v>
      </c>
      <c r="B589" s="160" t="s">
        <v>88</v>
      </c>
      <c r="C589" s="160" t="s">
        <v>80</v>
      </c>
      <c r="D589" s="165">
        <v>44161</v>
      </c>
      <c r="E589" s="163"/>
      <c r="F589" s="179">
        <v>1.10995</v>
      </c>
      <c r="G589" s="179">
        <v>10.349080000000001</v>
      </c>
      <c r="H589" t="s">
        <v>583</v>
      </c>
      <c r="I589">
        <v>9.7200118395726516E-3</v>
      </c>
      <c r="J589">
        <v>0.84799443356457882</v>
      </c>
      <c r="K589">
        <v>7.1496594968718692E-3</v>
      </c>
      <c r="L589">
        <v>4.3565212302769614E-2</v>
      </c>
      <c r="M589">
        <v>2.7337908544717822</v>
      </c>
      <c r="N589">
        <v>7.6387880609909406E-2</v>
      </c>
      <c r="O589">
        <v>2.1298906556665815</v>
      </c>
      <c r="P589">
        <v>0.90168761512192563</v>
      </c>
      <c r="Q589">
        <v>7.5644074645255712E-3</v>
      </c>
      <c r="R589">
        <v>0.18481118408926561</v>
      </c>
      <c r="S589">
        <v>5.4861855255804425E-5</v>
      </c>
      <c r="T589">
        <v>0.18481118408926603</v>
      </c>
      <c r="U589">
        <v>1.3185845261194</v>
      </c>
      <c r="V589">
        <v>0.35443966753982142</v>
      </c>
      <c r="W589">
        <v>0.19175632817989371</v>
      </c>
      <c r="X589">
        <v>0.45788097755559032</v>
      </c>
      <c r="Y589">
        <v>0.25211573951421434</v>
      </c>
      <c r="Z589">
        <v>0.47466442232202455</v>
      </c>
    </row>
    <row r="590" spans="1:26" x14ac:dyDescent="0.2">
      <c r="A590" s="1">
        <v>10837</v>
      </c>
      <c r="B590" s="1" t="s">
        <v>635</v>
      </c>
      <c r="C590" s="1" t="s">
        <v>145</v>
      </c>
      <c r="D590" s="182">
        <v>44161</v>
      </c>
      <c r="E590" s="77" t="s">
        <v>632</v>
      </c>
      <c r="F590" s="1">
        <v>0.1628</v>
      </c>
      <c r="G590" s="5">
        <v>0.10250999999999877</v>
      </c>
      <c r="H590" t="s">
        <v>639</v>
      </c>
      <c r="I590">
        <v>9.6374782613250498E-3</v>
      </c>
      <c r="J590">
        <v>1.1263195971177464</v>
      </c>
      <c r="K590">
        <v>7.1493078508074936E-3</v>
      </c>
      <c r="L590">
        <v>7.6035491143842546E-2</v>
      </c>
      <c r="M590">
        <v>10.95825838818242</v>
      </c>
      <c r="N590">
        <v>2.5781099521391196E-2</v>
      </c>
      <c r="O590">
        <v>9.8579341159007647</v>
      </c>
      <c r="P590">
        <v>1.0768587053418188</v>
      </c>
      <c r="Q590">
        <v>8.6841094308863082E-3</v>
      </c>
      <c r="R590">
        <v>6.8808273579957335E-2</v>
      </c>
      <c r="S590">
        <v>6.2982640326704272E-5</v>
      </c>
      <c r="T590">
        <v>6.8808273579958196E-2</v>
      </c>
      <c r="U590">
        <v>7.2780384352661952E-3</v>
      </c>
      <c r="V590">
        <v>3.6072030966502591</v>
      </c>
      <c r="W590">
        <v>0.23211637093675919</v>
      </c>
      <c r="X590">
        <v>1.7989815802863747</v>
      </c>
      <c r="Y590">
        <v>1.7150978137688982E-3</v>
      </c>
      <c r="Z590">
        <v>3.9373762592533232</v>
      </c>
    </row>
    <row r="591" spans="1:26" x14ac:dyDescent="0.2">
      <c r="A591" s="160">
        <v>10815</v>
      </c>
      <c r="B591" s="160" t="s">
        <v>88</v>
      </c>
      <c r="C591" s="160" t="s">
        <v>80</v>
      </c>
      <c r="D591" s="165">
        <v>44161</v>
      </c>
      <c r="E591" s="163"/>
      <c r="F591" s="179">
        <v>1.10995</v>
      </c>
      <c r="G591" s="179">
        <v>10.349080000000001</v>
      </c>
      <c r="H591" t="s">
        <v>585</v>
      </c>
      <c r="I591">
        <v>9.7514009347635863E-3</v>
      </c>
      <c r="J591">
        <v>0.67010794261942319</v>
      </c>
      <c r="K591">
        <v>7.1475701060570232E-3</v>
      </c>
      <c r="L591">
        <v>7.1627171996779294E-3</v>
      </c>
      <c r="M591">
        <v>2.732255240435522</v>
      </c>
      <c r="N591">
        <v>9.4087540270409303E-3</v>
      </c>
      <c r="O591">
        <v>2.1231962973395833</v>
      </c>
      <c r="P591">
        <v>0.63283888849008274</v>
      </c>
      <c r="Q591">
        <v>7.5568652452296034E-3</v>
      </c>
      <c r="R591">
        <v>0.14107590318981073</v>
      </c>
      <c r="S591">
        <v>5.4807154323145326E-5</v>
      </c>
      <c r="T591">
        <v>0.14107590318981084</v>
      </c>
      <c r="U591">
        <v>1.3190799231695365</v>
      </c>
      <c r="V591">
        <v>0.33020675924546844</v>
      </c>
      <c r="W591">
        <v>0.19206185946735907</v>
      </c>
      <c r="X591">
        <v>0.47216277949265406</v>
      </c>
      <c r="Y591">
        <v>0.2532242676056306</v>
      </c>
      <c r="Z591">
        <v>0.40476921316914583</v>
      </c>
    </row>
    <row r="592" spans="1:26" x14ac:dyDescent="0.2">
      <c r="A592" s="1">
        <v>10838</v>
      </c>
      <c r="B592" s="1" t="s">
        <v>636</v>
      </c>
      <c r="C592" s="1" t="s">
        <v>145</v>
      </c>
      <c r="D592" s="182">
        <v>44161</v>
      </c>
      <c r="E592" s="77" t="s">
        <v>631</v>
      </c>
      <c r="F592" s="1">
        <v>0.29291</v>
      </c>
      <c r="G592" s="5">
        <v>0.1024799999999999</v>
      </c>
      <c r="H592" t="s">
        <v>640</v>
      </c>
      <c r="I592">
        <v>9.1157436051156233E-3</v>
      </c>
      <c r="J592">
        <v>2.188717858524142</v>
      </c>
      <c r="K592">
        <v>7.1418260329415484E-3</v>
      </c>
      <c r="L592">
        <v>1.4957430530557708E-2</v>
      </c>
      <c r="M592">
        <v>19.288578238401797</v>
      </c>
      <c r="N592">
        <v>3.3053085828732599E-2</v>
      </c>
      <c r="O592">
        <v>18.287233645433641</v>
      </c>
      <c r="P592">
        <v>2.3296889049492835</v>
      </c>
      <c r="Q592">
        <v>8.685884335099564E-3</v>
      </c>
      <c r="R592">
        <v>7.036439644067613E-2</v>
      </c>
      <c r="S592">
        <v>6.2995513051831341E-5</v>
      </c>
      <c r="T592">
        <v>7.036439644067552E-2</v>
      </c>
      <c r="U592">
        <v>3.4055252617734475E-3</v>
      </c>
      <c r="V592">
        <v>2.6900683914569892</v>
      </c>
      <c r="W592">
        <v>0.25125611470046771</v>
      </c>
      <c r="X592">
        <v>0.61636533939552784</v>
      </c>
      <c r="Y592">
        <v>8.4678623711812459E-4</v>
      </c>
      <c r="Z592">
        <v>2.806059285111917</v>
      </c>
    </row>
    <row r="593" spans="1:26" x14ac:dyDescent="0.2">
      <c r="A593" s="160">
        <v>10815</v>
      </c>
      <c r="B593" s="160" t="s">
        <v>88</v>
      </c>
      <c r="C593" s="160" t="s">
        <v>80</v>
      </c>
      <c r="D593" s="165">
        <v>44161</v>
      </c>
      <c r="E593" s="163"/>
      <c r="F593" s="179">
        <v>1.10995</v>
      </c>
      <c r="G593" s="179">
        <v>10.349080000000001</v>
      </c>
      <c r="H593" t="s">
        <v>587</v>
      </c>
      <c r="I593">
        <v>9.8863998320446247E-3</v>
      </c>
      <c r="J593">
        <v>0.66075378555081943</v>
      </c>
      <c r="K593">
        <v>7.138343251782019E-3</v>
      </c>
      <c r="L593">
        <v>3.4000290187618083E-2</v>
      </c>
      <c r="M593">
        <v>2.7325219812764425</v>
      </c>
      <c r="N593">
        <v>9.5263808809079753E-2</v>
      </c>
      <c r="O593">
        <v>2.087707237776868</v>
      </c>
      <c r="P593">
        <v>0.54568420463401845</v>
      </c>
      <c r="Q593">
        <v>7.5726381248869034E-3</v>
      </c>
      <c r="R593">
        <v>0.17181281936583728</v>
      </c>
      <c r="S593">
        <v>5.4921549197401387E-5</v>
      </c>
      <c r="T593">
        <v>0.17181281936583689</v>
      </c>
      <c r="U593">
        <v>1.3197538094054986</v>
      </c>
      <c r="V593">
        <v>0.28721863325797586</v>
      </c>
      <c r="W593">
        <v>0.1933207178311728</v>
      </c>
      <c r="X593">
        <v>0.45860833260760248</v>
      </c>
      <c r="Y593">
        <v>0.2550292574332681</v>
      </c>
      <c r="Z593">
        <v>0.33129067398302997</v>
      </c>
    </row>
    <row r="594" spans="1:26" x14ac:dyDescent="0.2">
      <c r="A594" s="1">
        <v>10839</v>
      </c>
      <c r="B594" s="1" t="s">
        <v>637</v>
      </c>
      <c r="C594" s="1" t="s">
        <v>145</v>
      </c>
      <c r="D594" s="182">
        <v>44161</v>
      </c>
      <c r="E594" s="77" t="s">
        <v>632</v>
      </c>
      <c r="F594" s="1">
        <v>0.21990999999999999</v>
      </c>
      <c r="G594" s="5">
        <v>0.1018100000000004</v>
      </c>
      <c r="H594" t="s">
        <v>641</v>
      </c>
      <c r="I594">
        <v>9.6494288421481236E-3</v>
      </c>
      <c r="J594">
        <v>1.4441462905682834</v>
      </c>
      <c r="K594">
        <v>7.1426438360163219E-3</v>
      </c>
      <c r="L594">
        <v>3.5529955536282541E-3</v>
      </c>
      <c r="M594">
        <v>15.109232991008755</v>
      </c>
      <c r="N594">
        <v>1.7398106979770279E-2</v>
      </c>
      <c r="O594">
        <v>13.60952467384514</v>
      </c>
      <c r="P594">
        <v>1.5082390568329707</v>
      </c>
      <c r="Q594">
        <v>8.6879609691410987E-3</v>
      </c>
      <c r="R594">
        <v>6.7245946843363449E-2</v>
      </c>
      <c r="S594">
        <v>6.301057411203212E-5</v>
      </c>
      <c r="T594">
        <v>6.7245946843363658E-2</v>
      </c>
      <c r="U594">
        <v>6.5111099989484025E-3</v>
      </c>
      <c r="V594">
        <v>3.199147943188843</v>
      </c>
      <c r="W594">
        <v>0.19075738492900735</v>
      </c>
      <c r="X594">
        <v>1.2501527562653425</v>
      </c>
      <c r="Y594">
        <v>1.2353507508009605E-3</v>
      </c>
      <c r="Z594">
        <v>2.9289933790489702</v>
      </c>
    </row>
    <row r="595" spans="1:26" x14ac:dyDescent="0.2">
      <c r="A595" s="160">
        <v>10815</v>
      </c>
      <c r="B595" s="160" t="s">
        <v>88</v>
      </c>
      <c r="C595" s="160" t="s">
        <v>80</v>
      </c>
      <c r="D595" s="165">
        <v>44161</v>
      </c>
      <c r="E595" s="163"/>
      <c r="F595" s="179">
        <v>1.10995</v>
      </c>
      <c r="G595" s="179">
        <v>10.349080000000001</v>
      </c>
      <c r="H595" t="s">
        <v>589</v>
      </c>
      <c r="I595">
        <v>9.834557487893341E-3</v>
      </c>
      <c r="J595">
        <v>0.90721255015241509</v>
      </c>
      <c r="K595">
        <v>7.1407056994858024E-3</v>
      </c>
      <c r="L595">
        <v>5.7401373331810038E-3</v>
      </c>
      <c r="M595">
        <v>2.7319365596040317</v>
      </c>
      <c r="N595">
        <v>8.7054504166088394E-3</v>
      </c>
      <c r="O595">
        <v>2.1046945034431133</v>
      </c>
      <c r="P595">
        <v>0.88984455961078879</v>
      </c>
      <c r="Q595">
        <v>7.5691793186373219E-3</v>
      </c>
      <c r="R595">
        <v>0.14349871587411134</v>
      </c>
      <c r="S595">
        <v>5.489646375234675E-5</v>
      </c>
      <c r="T595">
        <v>0.14349871587411034</v>
      </c>
      <c r="U595">
        <v>1.3173622452660738</v>
      </c>
      <c r="V595">
        <v>0.23165091786296857</v>
      </c>
      <c r="W595">
        <v>0.19387726839659225</v>
      </c>
      <c r="X595">
        <v>0.3199885818944091</v>
      </c>
      <c r="Y595">
        <v>0.2548769160080484</v>
      </c>
      <c r="Z595">
        <v>0.27154208405681257</v>
      </c>
    </row>
    <row r="597" spans="1:26" x14ac:dyDescent="0.2">
      <c r="A597" s="160">
        <v>10815</v>
      </c>
      <c r="B597" s="160" t="s">
        <v>88</v>
      </c>
      <c r="C597" s="160" t="s">
        <v>80</v>
      </c>
      <c r="D597" s="165">
        <v>44161</v>
      </c>
      <c r="E597" s="163"/>
      <c r="F597" s="179">
        <v>1.10995</v>
      </c>
      <c r="G597" s="179">
        <v>10.349080000000001</v>
      </c>
      <c r="H597" t="s">
        <v>581</v>
      </c>
      <c r="I597">
        <v>9.9014067967573248E-3</v>
      </c>
      <c r="J597">
        <v>0.69412701555207545</v>
      </c>
      <c r="K597">
        <v>7.1547787941778967E-3</v>
      </c>
      <c r="L597">
        <v>4.8479435102090429E-3</v>
      </c>
      <c r="M597">
        <v>2.7319776688115591</v>
      </c>
      <c r="N597">
        <v>9.5048675282023952E-3</v>
      </c>
      <c r="O597">
        <v>2.0837377148778367</v>
      </c>
      <c r="P597">
        <v>0.66735203745704408</v>
      </c>
      <c r="Q597">
        <v>7.5644486995498517E-3</v>
      </c>
      <c r="R597">
        <v>0.12647123812544353</v>
      </c>
      <c r="S597">
        <v>5.4862154318215369E-5</v>
      </c>
      <c r="T597">
        <v>0.12647123812544273</v>
      </c>
      <c r="U597">
        <v>1.316261729692445</v>
      </c>
      <c r="V597">
        <v>0.26370709398386666</v>
      </c>
      <c r="W597">
        <v>0.18847898081945258</v>
      </c>
      <c r="X597">
        <v>0.47314777533024849</v>
      </c>
      <c r="Y597">
        <v>0.24826260829678137</v>
      </c>
      <c r="Z597">
        <v>0.42925309242965093</v>
      </c>
    </row>
    <row r="598" spans="1:26" x14ac:dyDescent="0.2">
      <c r="A598" s="1">
        <v>10836</v>
      </c>
      <c r="B598" s="1" t="s">
        <v>634</v>
      </c>
      <c r="C598" s="1" t="s">
        <v>145</v>
      </c>
      <c r="D598" s="182">
        <v>44161</v>
      </c>
      <c r="E598" s="77" t="s">
        <v>631</v>
      </c>
      <c r="F598" s="1">
        <v>0.20701</v>
      </c>
      <c r="G598" s="5">
        <v>0.10370999999999952</v>
      </c>
      <c r="H598" t="s">
        <v>638</v>
      </c>
      <c r="I598">
        <v>9.6062220931928E-3</v>
      </c>
      <c r="J598">
        <v>1.5118395708178962</v>
      </c>
      <c r="K598">
        <v>7.1488882356650317E-3</v>
      </c>
      <c r="L598">
        <v>1.6225152147866868E-2</v>
      </c>
      <c r="M598">
        <v>13.251533577863748</v>
      </c>
      <c r="N598">
        <v>2.7785749810393182E-2</v>
      </c>
      <c r="O598">
        <v>11.99318936920251</v>
      </c>
      <c r="P598">
        <v>1.5706680578949996</v>
      </c>
      <c r="Q598">
        <v>8.6852084135007595E-3</v>
      </c>
      <c r="R598">
        <v>5.7611364927144137E-2</v>
      </c>
      <c r="S598">
        <v>6.2990610841963442E-5</v>
      </c>
      <c r="T598">
        <v>5.7611364927144137E-2</v>
      </c>
      <c r="U598">
        <v>2.3986368988519824E-3</v>
      </c>
      <c r="V598">
        <v>2.9197705973246699</v>
      </c>
      <c r="W598">
        <v>0.23400258553691375</v>
      </c>
      <c r="X598">
        <v>0.57039139477916245</v>
      </c>
      <c r="Y598">
        <v>5.5786212140533252E-4</v>
      </c>
      <c r="Z598">
        <v>2.7281507207947238</v>
      </c>
    </row>
    <row r="599" spans="1:26" x14ac:dyDescent="0.2">
      <c r="A599" s="160">
        <v>10815</v>
      </c>
      <c r="B599" s="160" t="s">
        <v>88</v>
      </c>
      <c r="C599" s="160" t="s">
        <v>80</v>
      </c>
      <c r="D599" s="165">
        <v>44161</v>
      </c>
      <c r="E599" s="163"/>
      <c r="F599" s="179">
        <v>1.10995</v>
      </c>
      <c r="G599" s="179">
        <v>10.349080000000001</v>
      </c>
      <c r="H599" t="s">
        <v>583</v>
      </c>
      <c r="I599">
        <v>9.7200118395726516E-3</v>
      </c>
      <c r="J599">
        <v>0.84799443356457882</v>
      </c>
      <c r="K599">
        <v>7.1496594968718692E-3</v>
      </c>
      <c r="L599">
        <v>4.3565212302769614E-2</v>
      </c>
      <c r="M599">
        <v>2.7337908544717822</v>
      </c>
      <c r="N599">
        <v>7.6387880609909406E-2</v>
      </c>
      <c r="O599">
        <v>2.1298906556665815</v>
      </c>
      <c r="P599">
        <v>0.90168761512192563</v>
      </c>
      <c r="Q599">
        <v>7.5644074645255712E-3</v>
      </c>
      <c r="R599">
        <v>0.18481118408926561</v>
      </c>
      <c r="S599">
        <v>5.4861855255804425E-5</v>
      </c>
      <c r="T599">
        <v>0.18481118408926603</v>
      </c>
      <c r="U599">
        <v>1.3185845261194</v>
      </c>
      <c r="V599">
        <v>0.35443966753982142</v>
      </c>
      <c r="W599">
        <v>0.19175632817989371</v>
      </c>
      <c r="X599">
        <v>0.45788097755559032</v>
      </c>
      <c r="Y599">
        <v>0.25211573951421434</v>
      </c>
      <c r="Z599">
        <v>0.47466442232202455</v>
      </c>
    </row>
    <row r="600" spans="1:26" x14ac:dyDescent="0.2">
      <c r="A600" s="1">
        <v>10837</v>
      </c>
      <c r="B600" s="1" t="s">
        <v>635</v>
      </c>
      <c r="C600" s="1" t="s">
        <v>145</v>
      </c>
      <c r="D600" s="182">
        <v>44161</v>
      </c>
      <c r="E600" s="77" t="s">
        <v>632</v>
      </c>
      <c r="F600" s="1">
        <v>0.1628</v>
      </c>
      <c r="G600" s="5">
        <v>0.10250999999999877</v>
      </c>
      <c r="H600" t="s">
        <v>639</v>
      </c>
      <c r="I600">
        <v>9.6374782613250498E-3</v>
      </c>
      <c r="J600">
        <v>1.1263195971177464</v>
      </c>
      <c r="K600">
        <v>7.1493078508074936E-3</v>
      </c>
      <c r="L600">
        <v>7.6035491143842546E-2</v>
      </c>
      <c r="M600">
        <v>10.95825838818242</v>
      </c>
      <c r="N600">
        <v>2.5781099521391196E-2</v>
      </c>
      <c r="O600">
        <v>9.8579341159007647</v>
      </c>
      <c r="P600">
        <v>1.0768587053418188</v>
      </c>
      <c r="Q600">
        <v>8.6841094308863082E-3</v>
      </c>
      <c r="R600">
        <v>6.8808273579957335E-2</v>
      </c>
      <c r="S600">
        <v>6.2982640326704272E-5</v>
      </c>
      <c r="T600">
        <v>6.8808273579958196E-2</v>
      </c>
      <c r="U600">
        <v>7.2780384352661952E-3</v>
      </c>
      <c r="V600">
        <v>3.6072030966502591</v>
      </c>
      <c r="W600">
        <v>0.23211637093675919</v>
      </c>
      <c r="X600">
        <v>1.7989815802863747</v>
      </c>
      <c r="Y600">
        <v>1.7150978137688982E-3</v>
      </c>
      <c r="Z600">
        <v>3.9373762592533232</v>
      </c>
    </row>
    <row r="601" spans="1:26" x14ac:dyDescent="0.2">
      <c r="A601" s="160">
        <v>10815</v>
      </c>
      <c r="B601" s="160" t="s">
        <v>88</v>
      </c>
      <c r="C601" s="160" t="s">
        <v>80</v>
      </c>
      <c r="D601" s="165">
        <v>44161</v>
      </c>
      <c r="E601" s="163"/>
      <c r="F601" s="179">
        <v>1.10995</v>
      </c>
      <c r="G601" s="179">
        <v>10.349080000000001</v>
      </c>
      <c r="H601" t="s">
        <v>585</v>
      </c>
      <c r="I601">
        <v>9.7514009347635863E-3</v>
      </c>
      <c r="J601">
        <v>0.67010794261942319</v>
      </c>
      <c r="K601">
        <v>7.1475701060570232E-3</v>
      </c>
      <c r="L601">
        <v>7.1627171996779294E-3</v>
      </c>
      <c r="M601">
        <v>2.732255240435522</v>
      </c>
      <c r="N601">
        <v>9.4087540270409303E-3</v>
      </c>
      <c r="O601">
        <v>2.1231962973395833</v>
      </c>
      <c r="P601">
        <v>0.63283888849008274</v>
      </c>
      <c r="Q601">
        <v>7.5568652452296034E-3</v>
      </c>
      <c r="R601">
        <v>0.14107590318981073</v>
      </c>
      <c r="S601">
        <v>5.4807154323145326E-5</v>
      </c>
      <c r="T601">
        <v>0.14107590318981084</v>
      </c>
      <c r="U601">
        <v>1.3190799231695365</v>
      </c>
      <c r="V601">
        <v>0.33020675924546844</v>
      </c>
      <c r="W601">
        <v>0.19206185946735907</v>
      </c>
      <c r="X601">
        <v>0.47216277949265406</v>
      </c>
      <c r="Y601">
        <v>0.2532242676056306</v>
      </c>
      <c r="Z601">
        <v>0.40476921316914583</v>
      </c>
    </row>
    <row r="602" spans="1:26" x14ac:dyDescent="0.2">
      <c r="A602" s="1">
        <v>10838</v>
      </c>
      <c r="B602" s="1" t="s">
        <v>636</v>
      </c>
      <c r="C602" s="1" t="s">
        <v>145</v>
      </c>
      <c r="D602" s="182">
        <v>44161</v>
      </c>
      <c r="E602" s="77" t="s">
        <v>631</v>
      </c>
      <c r="F602" s="1">
        <v>0.29291</v>
      </c>
      <c r="G602" s="5">
        <v>0.1024799999999999</v>
      </c>
      <c r="H602" t="s">
        <v>640</v>
      </c>
      <c r="I602">
        <v>9.1157436051156233E-3</v>
      </c>
      <c r="J602">
        <v>2.188717858524142</v>
      </c>
      <c r="K602">
        <v>7.1418260329415484E-3</v>
      </c>
      <c r="L602">
        <v>1.4957430530557708E-2</v>
      </c>
      <c r="M602">
        <v>19.288578238401797</v>
      </c>
      <c r="N602">
        <v>3.3053085828732599E-2</v>
      </c>
      <c r="O602">
        <v>18.287233645433641</v>
      </c>
      <c r="P602">
        <v>2.3296889049492835</v>
      </c>
      <c r="Q602">
        <v>8.685884335099564E-3</v>
      </c>
      <c r="R602">
        <v>7.036439644067613E-2</v>
      </c>
      <c r="S602">
        <v>6.2995513051831341E-5</v>
      </c>
      <c r="T602">
        <v>7.036439644067552E-2</v>
      </c>
      <c r="U602">
        <v>3.4055252617734475E-3</v>
      </c>
      <c r="V602">
        <v>2.6900683914569892</v>
      </c>
      <c r="W602">
        <v>0.25125611470046771</v>
      </c>
      <c r="X602">
        <v>0.61636533939552784</v>
      </c>
      <c r="Y602">
        <v>8.4678623711812459E-4</v>
      </c>
      <c r="Z602">
        <v>2.806059285111917</v>
      </c>
    </row>
    <row r="603" spans="1:26" x14ac:dyDescent="0.2">
      <c r="A603" s="160">
        <v>10815</v>
      </c>
      <c r="B603" s="160" t="s">
        <v>88</v>
      </c>
      <c r="C603" s="160" t="s">
        <v>80</v>
      </c>
      <c r="D603" s="165">
        <v>44161</v>
      </c>
      <c r="E603" s="163"/>
      <c r="F603" s="179">
        <v>1.10995</v>
      </c>
      <c r="G603" s="179">
        <v>10.349080000000001</v>
      </c>
      <c r="H603" t="s">
        <v>587</v>
      </c>
      <c r="I603">
        <v>9.8863998320446247E-3</v>
      </c>
      <c r="J603">
        <v>0.66075378555081943</v>
      </c>
      <c r="K603">
        <v>7.138343251782019E-3</v>
      </c>
      <c r="L603">
        <v>3.4000290187618083E-2</v>
      </c>
      <c r="M603">
        <v>2.7325219812764425</v>
      </c>
      <c r="N603">
        <v>9.5263808809079753E-2</v>
      </c>
      <c r="O603">
        <v>2.087707237776868</v>
      </c>
      <c r="P603">
        <v>0.54568420463401845</v>
      </c>
      <c r="Q603">
        <v>7.5726381248869034E-3</v>
      </c>
      <c r="R603">
        <v>0.17181281936583728</v>
      </c>
      <c r="S603">
        <v>5.4921549197401387E-5</v>
      </c>
      <c r="T603">
        <v>0.17181281936583689</v>
      </c>
      <c r="U603">
        <v>1.3197538094054986</v>
      </c>
      <c r="V603">
        <v>0.28721863325797586</v>
      </c>
      <c r="W603">
        <v>0.1933207178311728</v>
      </c>
      <c r="X603">
        <v>0.45860833260760248</v>
      </c>
      <c r="Y603">
        <v>0.2550292574332681</v>
      </c>
      <c r="Z603">
        <v>0.33129067398302997</v>
      </c>
    </row>
    <row r="604" spans="1:26" x14ac:dyDescent="0.2">
      <c r="A604" s="1">
        <v>10839</v>
      </c>
      <c r="B604" s="1" t="s">
        <v>637</v>
      </c>
      <c r="C604" s="1" t="s">
        <v>145</v>
      </c>
      <c r="D604" s="182">
        <v>44161</v>
      </c>
      <c r="E604" s="77" t="s">
        <v>632</v>
      </c>
      <c r="F604" s="1">
        <v>0.21990999999999999</v>
      </c>
      <c r="G604" s="5">
        <v>0.1018100000000004</v>
      </c>
      <c r="H604" t="s">
        <v>641</v>
      </c>
      <c r="I604">
        <v>9.6494288421481236E-3</v>
      </c>
      <c r="J604">
        <v>1.4441462905682834</v>
      </c>
      <c r="K604">
        <v>7.1426438360163219E-3</v>
      </c>
      <c r="L604">
        <v>3.5529955536282541E-3</v>
      </c>
      <c r="M604">
        <v>15.109232991008755</v>
      </c>
      <c r="N604">
        <v>1.7398106979770279E-2</v>
      </c>
      <c r="O604">
        <v>13.60952467384514</v>
      </c>
      <c r="P604">
        <v>1.5082390568329707</v>
      </c>
      <c r="Q604">
        <v>8.6879609691410987E-3</v>
      </c>
      <c r="R604">
        <v>6.7245946843363449E-2</v>
      </c>
      <c r="S604">
        <v>6.301057411203212E-5</v>
      </c>
      <c r="T604">
        <v>6.7245946843363658E-2</v>
      </c>
      <c r="U604">
        <v>6.5111099989484025E-3</v>
      </c>
      <c r="V604">
        <v>3.199147943188843</v>
      </c>
      <c r="W604">
        <v>0.19075738492900735</v>
      </c>
      <c r="X604">
        <v>1.2501527562653425</v>
      </c>
      <c r="Y604">
        <v>1.2353507508009605E-3</v>
      </c>
      <c r="Z604">
        <v>2.9289933790489702</v>
      </c>
    </row>
    <row r="605" spans="1:26" x14ac:dyDescent="0.2">
      <c r="A605" s="160">
        <v>10815</v>
      </c>
      <c r="B605" s="160" t="s">
        <v>88</v>
      </c>
      <c r="C605" s="160" t="s">
        <v>80</v>
      </c>
      <c r="D605" s="165">
        <v>44161</v>
      </c>
      <c r="E605" s="163"/>
      <c r="F605" s="179">
        <v>1.10995</v>
      </c>
      <c r="G605" s="179">
        <v>10.349080000000001</v>
      </c>
      <c r="H605" t="s">
        <v>589</v>
      </c>
      <c r="I605">
        <v>9.834557487893341E-3</v>
      </c>
      <c r="J605">
        <v>0.90721255015241509</v>
      </c>
      <c r="K605">
        <v>7.1407056994858024E-3</v>
      </c>
      <c r="L605">
        <v>5.7401373331810038E-3</v>
      </c>
      <c r="M605">
        <v>2.7319365596040317</v>
      </c>
      <c r="N605">
        <v>8.7054504166088394E-3</v>
      </c>
      <c r="O605">
        <v>2.1046945034431133</v>
      </c>
      <c r="P605">
        <v>0.88984455961078879</v>
      </c>
      <c r="Q605">
        <v>7.5691793186373219E-3</v>
      </c>
      <c r="R605">
        <v>0.14349871587411134</v>
      </c>
      <c r="S605">
        <v>5.489646375234675E-5</v>
      </c>
      <c r="T605">
        <v>0.14349871587411034</v>
      </c>
      <c r="U605">
        <v>1.3173622452660738</v>
      </c>
      <c r="V605">
        <v>0.23165091786296857</v>
      </c>
      <c r="W605">
        <v>0.19387726839659225</v>
      </c>
      <c r="X605">
        <v>0.3199885818944091</v>
      </c>
      <c r="Y605">
        <v>0.2548769160080484</v>
      </c>
      <c r="Z605">
        <v>0.27154208405681257</v>
      </c>
    </row>
    <row r="607" spans="1:26" x14ac:dyDescent="0.2">
      <c r="A607" s="160">
        <v>10815</v>
      </c>
      <c r="B607" s="160" t="s">
        <v>88</v>
      </c>
      <c r="C607" s="160" t="s">
        <v>80</v>
      </c>
      <c r="D607" s="165">
        <v>44176</v>
      </c>
      <c r="E607" s="163"/>
      <c r="F607" s="179">
        <v>1.10995</v>
      </c>
      <c r="G607" s="179">
        <v>10.349080000000001</v>
      </c>
      <c r="H607" t="s">
        <v>581</v>
      </c>
      <c r="I607">
        <v>9.9554696773680677E-3</v>
      </c>
      <c r="J607">
        <v>0.63674609068770249</v>
      </c>
      <c r="K607">
        <v>7.184893600521612E-3</v>
      </c>
      <c r="L607">
        <v>7.1205468501645596E-3</v>
      </c>
      <c r="M607">
        <v>2.732953915349845</v>
      </c>
      <c r="N607">
        <v>1.1174033885808614E-2</v>
      </c>
      <c r="O607">
        <v>2.0737434448116456</v>
      </c>
      <c r="P607">
        <v>0.64062832050919938</v>
      </c>
      <c r="Q607">
        <v>7.5550837010301278E-3</v>
      </c>
      <c r="R607">
        <v>0.11753024671757849</v>
      </c>
      <c r="S607">
        <v>5.4794233440649038E-5</v>
      </c>
      <c r="T607">
        <v>0.1175302467175805</v>
      </c>
      <c r="U607">
        <v>1.3288736467437341</v>
      </c>
      <c r="V607">
        <v>0.29868796988502233</v>
      </c>
      <c r="W607">
        <v>0.18483920111036767</v>
      </c>
      <c r="X607">
        <v>0.4331244789105948</v>
      </c>
      <c r="Y607">
        <v>0.24606049874625277</v>
      </c>
      <c r="Z607">
        <v>0.36829350164487895</v>
      </c>
    </row>
    <row r="608" spans="1:26" x14ac:dyDescent="0.2">
      <c r="A608" s="1" t="s">
        <v>646</v>
      </c>
      <c r="B608" s="1" t="s">
        <v>647</v>
      </c>
      <c r="C608" s="1" t="s">
        <v>145</v>
      </c>
      <c r="D608" s="182">
        <v>44176</v>
      </c>
      <c r="F608" s="1">
        <v>6.9409999999999999E-2</v>
      </c>
      <c r="G608" s="5">
        <v>8.6630000000001317E-2</v>
      </c>
      <c r="H608" t="s">
        <v>642</v>
      </c>
      <c r="I608">
        <v>1.001104702073684E-2</v>
      </c>
      <c r="J608">
        <v>0.29015773684627599</v>
      </c>
      <c r="K608">
        <v>7.1890223381729903E-3</v>
      </c>
      <c r="L608">
        <v>7.5987735380109014E-2</v>
      </c>
      <c r="M608">
        <v>4.4905123323366967</v>
      </c>
      <c r="N608">
        <v>4.8551110122203631E-2</v>
      </c>
      <c r="O608">
        <v>3.8847042772751403</v>
      </c>
      <c r="P608">
        <v>0.27680491857505934</v>
      </c>
      <c r="Q608">
        <v>8.6617250250631758E-3</v>
      </c>
      <c r="R608">
        <v>0.10576702672176838</v>
      </c>
      <c r="S608">
        <v>6.2820294493535554E-5</v>
      </c>
      <c r="T608">
        <v>0.10576702672176787</v>
      </c>
      <c r="U608">
        <v>1.6263383870832942E-3</v>
      </c>
      <c r="V608">
        <v>2.2150320932129635</v>
      </c>
      <c r="W608">
        <v>0.42644798285521568</v>
      </c>
      <c r="X608">
        <v>0.44951951769319182</v>
      </c>
      <c r="Y608">
        <v>6.9067238889475204E-4</v>
      </c>
      <c r="Z608">
        <v>2.2310184668519728</v>
      </c>
    </row>
    <row r="609" spans="1:26" x14ac:dyDescent="0.2">
      <c r="A609" s="160">
        <v>10815</v>
      </c>
      <c r="B609" s="160" t="s">
        <v>88</v>
      </c>
      <c r="C609" s="160" t="s">
        <v>80</v>
      </c>
      <c r="D609" s="165">
        <v>44176</v>
      </c>
      <c r="E609" s="163"/>
      <c r="F609" s="179">
        <v>1.10995</v>
      </c>
      <c r="G609" s="179">
        <v>10.349080000000001</v>
      </c>
      <c r="H609" t="s">
        <v>583</v>
      </c>
      <c r="I609">
        <v>9.9566641242666374E-3</v>
      </c>
      <c r="J609">
        <v>0.91444281755920687</v>
      </c>
      <c r="K609">
        <v>7.1886201186157758E-3</v>
      </c>
      <c r="L609">
        <v>3.1168418851537729E-2</v>
      </c>
      <c r="M609">
        <v>2.7335034429923324</v>
      </c>
      <c r="N609">
        <v>7.3452592993103319E-2</v>
      </c>
      <c r="O609">
        <v>2.0726283693780161</v>
      </c>
      <c r="P609">
        <v>0.9258936803550385</v>
      </c>
      <c r="Q609">
        <v>7.5471790649716498E-3</v>
      </c>
      <c r="R609">
        <v>0.17789550692151143</v>
      </c>
      <c r="S609">
        <v>5.4736904032982432E-5</v>
      </c>
      <c r="T609">
        <v>0.17789550692151102</v>
      </c>
      <c r="U609">
        <v>1.3217129250263004</v>
      </c>
      <c r="V609">
        <v>0.34635410527001892</v>
      </c>
      <c r="W609">
        <v>0.185636383714742</v>
      </c>
      <c r="X609">
        <v>0.49847577898979556</v>
      </c>
      <c r="Y609">
        <v>0.24501432087231484</v>
      </c>
      <c r="Z609">
        <v>0.39204978203266583</v>
      </c>
    </row>
    <row r="610" spans="1:26" x14ac:dyDescent="0.2">
      <c r="A610" s="1" t="s">
        <v>648</v>
      </c>
      <c r="B610" s="1" t="s">
        <v>649</v>
      </c>
      <c r="C610" s="1" t="s">
        <v>145</v>
      </c>
      <c r="D610" s="182">
        <v>44176</v>
      </c>
      <c r="F610" s="1">
        <v>5.9479999999999998E-2</v>
      </c>
      <c r="G610" s="5">
        <v>9.9450000000000927E-2</v>
      </c>
      <c r="H610" t="s">
        <v>643</v>
      </c>
      <c r="I610">
        <v>1.0023751191295416E-2</v>
      </c>
      <c r="J610">
        <v>0.34483428064669286</v>
      </c>
      <c r="K610">
        <v>7.1870036042635862E-3</v>
      </c>
      <c r="L610">
        <v>6.4512169843413417E-2</v>
      </c>
      <c r="M610">
        <v>4.1395039583108222</v>
      </c>
      <c r="N610">
        <v>3.8063110216614744E-2</v>
      </c>
      <c r="O610">
        <v>3.5806656046271228</v>
      </c>
      <c r="P610">
        <v>0.33759764253275315</v>
      </c>
      <c r="Q610">
        <v>8.6740793229778245E-3</v>
      </c>
      <c r="R610">
        <v>6.0769772275304654E-2</v>
      </c>
      <c r="S610">
        <v>6.2909895656238537E-5</v>
      </c>
      <c r="T610">
        <v>6.0769772275304786E-2</v>
      </c>
      <c r="U610">
        <v>1.7226738155838384E-3</v>
      </c>
      <c r="V610">
        <v>2.5408448081461641</v>
      </c>
      <c r="W610">
        <v>0.4237618173208989</v>
      </c>
      <c r="X610">
        <v>0.56374481257777886</v>
      </c>
      <c r="Y610">
        <v>7.3043933370418965E-4</v>
      </c>
      <c r="Z610">
        <v>2.656046545695018</v>
      </c>
    </row>
    <row r="611" spans="1:26" x14ac:dyDescent="0.2">
      <c r="A611" s="160">
        <v>10815</v>
      </c>
      <c r="B611" s="160" t="s">
        <v>88</v>
      </c>
      <c r="C611" s="160" t="s">
        <v>80</v>
      </c>
      <c r="D611" s="165">
        <v>44176</v>
      </c>
      <c r="E611" s="163"/>
      <c r="F611" s="179">
        <v>1.10995</v>
      </c>
      <c r="G611" s="179">
        <v>10.349080000000001</v>
      </c>
      <c r="H611" t="s">
        <v>585</v>
      </c>
      <c r="I611">
        <v>9.977009432451148E-3</v>
      </c>
      <c r="J611">
        <v>0.69813910376324773</v>
      </c>
      <c r="K611">
        <v>7.1880234893930755E-3</v>
      </c>
      <c r="L611">
        <v>7.3174870854378089E-3</v>
      </c>
      <c r="M611">
        <v>2.7325691328429089</v>
      </c>
      <c r="N611">
        <v>1.3380422432541375E-2</v>
      </c>
      <c r="O611">
        <v>2.0787929322897676</v>
      </c>
      <c r="P611">
        <v>0.6800008011058426</v>
      </c>
      <c r="Q611">
        <v>7.571578203193618E-3</v>
      </c>
      <c r="R611">
        <v>0.16069401867652489</v>
      </c>
      <c r="S611">
        <v>5.4913861976585745E-5</v>
      </c>
      <c r="T611">
        <v>0.16069401867652447</v>
      </c>
      <c r="U611">
        <v>1.3217433844433286</v>
      </c>
      <c r="V611">
        <v>0.44827345765256738</v>
      </c>
      <c r="W611">
        <v>0.1862253326819647</v>
      </c>
      <c r="X611">
        <v>0.41228127436075063</v>
      </c>
      <c r="Y611">
        <v>0.24617049054789306</v>
      </c>
      <c r="Z611">
        <v>0.35356200062296994</v>
      </c>
    </row>
    <row r="612" spans="1:26" x14ac:dyDescent="0.2">
      <c r="A612" s="1">
        <v>10840</v>
      </c>
      <c r="B612" s="1" t="s">
        <v>650</v>
      </c>
      <c r="C612" s="1" t="s">
        <v>145</v>
      </c>
      <c r="D612" s="182">
        <v>44176</v>
      </c>
      <c r="F612" s="1">
        <v>9.1179999999999997E-2</v>
      </c>
      <c r="G612" s="5">
        <v>0.10154999999999959</v>
      </c>
      <c r="H612" t="s">
        <v>644</v>
      </c>
      <c r="I612">
        <v>1.000630871930341E-2</v>
      </c>
      <c r="J612">
        <v>0.441080488831045</v>
      </c>
      <c r="K612">
        <v>7.1895979569407227E-3</v>
      </c>
      <c r="L612">
        <v>7.1627822009374148E-2</v>
      </c>
      <c r="M612">
        <v>6.6319398091771884</v>
      </c>
      <c r="N612">
        <v>6.7528367613387638E-2</v>
      </c>
      <c r="O612">
        <v>5.7443436910099761</v>
      </c>
      <c r="P612">
        <v>0.4297711301384825</v>
      </c>
      <c r="Q612">
        <v>8.6680402737045661E-3</v>
      </c>
      <c r="R612">
        <v>0.15200563753429866</v>
      </c>
      <c r="S612">
        <v>6.2866096660921865E-5</v>
      </c>
      <c r="T612">
        <v>0.15200563753429874</v>
      </c>
      <c r="U612">
        <v>4.8407439520854016E-3</v>
      </c>
      <c r="V612">
        <v>1.8190183077714952</v>
      </c>
      <c r="W612">
        <v>8.0075076108861221E-2</v>
      </c>
      <c r="X612">
        <v>0.29956577234983761</v>
      </c>
      <c r="Y612">
        <v>3.862415002151234E-4</v>
      </c>
      <c r="Z612">
        <v>1.8273278548127083</v>
      </c>
    </row>
    <row r="613" spans="1:26" x14ac:dyDescent="0.2">
      <c r="A613" s="160">
        <v>10815</v>
      </c>
      <c r="B613" s="160" t="s">
        <v>88</v>
      </c>
      <c r="C613" s="160" t="s">
        <v>80</v>
      </c>
      <c r="D613" s="165">
        <v>44176</v>
      </c>
      <c r="E613" s="163"/>
      <c r="F613" s="179">
        <v>1.10995</v>
      </c>
      <c r="G613" s="179">
        <v>10.349080000000001</v>
      </c>
      <c r="H613" t="s">
        <v>587</v>
      </c>
      <c r="I613">
        <v>9.9300794848017036E-3</v>
      </c>
      <c r="J613">
        <v>0.74598284427386619</v>
      </c>
      <c r="K613">
        <v>7.1877511551238314E-3</v>
      </c>
      <c r="L613">
        <v>4.1243544384974101E-2</v>
      </c>
      <c r="M613">
        <v>2.7320674538068426</v>
      </c>
      <c r="N613">
        <v>7.1258179217687151E-2</v>
      </c>
      <c r="O613">
        <v>2.0849848925178365</v>
      </c>
      <c r="P613">
        <v>0.66656736289671226</v>
      </c>
      <c r="Q613">
        <v>7.574296473112526E-3</v>
      </c>
      <c r="R613">
        <v>0.20856214654807068</v>
      </c>
      <c r="S613">
        <v>5.4933576584972032E-5</v>
      </c>
      <c r="T613">
        <v>0.20856214654807101</v>
      </c>
      <c r="U613">
        <v>1.3242190795206925</v>
      </c>
      <c r="V613">
        <v>0.45950318674302293</v>
      </c>
      <c r="W613">
        <v>0.18601879297121088</v>
      </c>
      <c r="X613">
        <v>0.54084875814341737</v>
      </c>
      <c r="Y613">
        <v>0.24686107887284475</v>
      </c>
      <c r="Z613">
        <v>0.44884623700954684</v>
      </c>
    </row>
    <row r="614" spans="1:26" x14ac:dyDescent="0.2">
      <c r="A614" s="1">
        <v>10841</v>
      </c>
      <c r="B614" s="1" t="s">
        <v>651</v>
      </c>
      <c r="C614" s="1" t="s">
        <v>145</v>
      </c>
      <c r="D614" s="182">
        <v>44176</v>
      </c>
      <c r="F614" s="1">
        <v>8.0079999999999998E-2</v>
      </c>
      <c r="G614" s="5">
        <v>0.10388999999999982</v>
      </c>
      <c r="H614" t="s">
        <v>645</v>
      </c>
      <c r="I614">
        <v>9.9935490804964576E-3</v>
      </c>
      <c r="J614">
        <v>0.40131492945185576</v>
      </c>
      <c r="K614">
        <v>7.1907674974998363E-3</v>
      </c>
      <c r="L614">
        <v>1.2085999449399096E-2</v>
      </c>
      <c r="M614">
        <v>4.5152127740473871</v>
      </c>
      <c r="N614">
        <v>4.693191891570745E-2</v>
      </c>
      <c r="O614">
        <v>3.9175245349011676</v>
      </c>
      <c r="P614">
        <v>0.4157875459499209</v>
      </c>
      <c r="Q614">
        <v>8.6762976198585754E-3</v>
      </c>
      <c r="R614">
        <v>7.454422522389377E-2</v>
      </c>
      <c r="S614">
        <v>6.2925984144723165E-5</v>
      </c>
      <c r="T614">
        <v>7.4544225223893493E-2</v>
      </c>
      <c r="U614">
        <v>5.5997408930798286E-3</v>
      </c>
      <c r="V614">
        <v>1.2572437143107149</v>
      </c>
      <c r="W614">
        <v>2.6920650602769727E-2</v>
      </c>
      <c r="X614">
        <v>0.24188837601952035</v>
      </c>
      <c r="Y614">
        <v>1.5051924769159925E-4</v>
      </c>
      <c r="Z614">
        <v>1.2016863468730619</v>
      </c>
    </row>
    <row r="615" spans="1:26" x14ac:dyDescent="0.2">
      <c r="A615" s="160">
        <v>10815</v>
      </c>
      <c r="B615" s="160" t="s">
        <v>88</v>
      </c>
      <c r="C615" s="160" t="s">
        <v>80</v>
      </c>
      <c r="D615" s="165">
        <v>44176</v>
      </c>
      <c r="E615" s="163"/>
      <c r="F615" s="179">
        <v>1.10995</v>
      </c>
      <c r="G615" s="179">
        <v>10.349080000000001</v>
      </c>
      <c r="H615" t="s">
        <v>589</v>
      </c>
      <c r="I615">
        <v>9.8084885852698263E-3</v>
      </c>
      <c r="J615">
        <v>0.73930703865988723</v>
      </c>
      <c r="K615">
        <v>7.191771770472242E-3</v>
      </c>
      <c r="L615">
        <v>2.9095138954983415E-2</v>
      </c>
      <c r="M615">
        <v>2.7344994455785758</v>
      </c>
      <c r="N615">
        <v>8.0032099442931035E-2</v>
      </c>
      <c r="O615">
        <v>2.1091453073316755</v>
      </c>
      <c r="P615">
        <v>0.71354099688476602</v>
      </c>
      <c r="Q615">
        <v>7.5619973760194621E-3</v>
      </c>
      <c r="R615">
        <v>0.15005231704874569</v>
      </c>
      <c r="S615">
        <v>5.4844375773452921E-5</v>
      </c>
      <c r="T615">
        <v>0.15005231704874636</v>
      </c>
      <c r="U615">
        <v>1.3247926956799296</v>
      </c>
      <c r="V615">
        <v>0.42283821456333032</v>
      </c>
      <c r="W615">
        <v>0.18628044082752571</v>
      </c>
      <c r="X615">
        <v>0.67105153280399865</v>
      </c>
      <c r="Y615">
        <v>0.24593376200060832</v>
      </c>
      <c r="Z615">
        <v>0.46003419550118541</v>
      </c>
    </row>
    <row r="617" spans="1:26" s="56" customFormat="1" x14ac:dyDescent="0.2">
      <c r="A617" s="160">
        <v>10815</v>
      </c>
      <c r="B617" s="160" t="s">
        <v>88</v>
      </c>
      <c r="C617" s="160" t="s">
        <v>80</v>
      </c>
      <c r="D617" s="165">
        <v>44179</v>
      </c>
      <c r="E617" s="163"/>
      <c r="F617" s="179">
        <v>1.10995</v>
      </c>
      <c r="G617" s="179">
        <v>10.349080000000001</v>
      </c>
      <c r="H617" t="s">
        <v>581</v>
      </c>
      <c r="I617">
        <v>9.8999372950553752E-3</v>
      </c>
      <c r="J617">
        <v>0.55571681497927961</v>
      </c>
      <c r="K617">
        <v>7.1754499966112288E-3</v>
      </c>
      <c r="L617">
        <v>5.7397432239887306E-3</v>
      </c>
      <c r="M617">
        <v>2.7321019563700921</v>
      </c>
      <c r="N617">
        <v>8.3207691993417293E-3</v>
      </c>
      <c r="O617">
        <v>2.0857179406842952</v>
      </c>
      <c r="P617">
        <v>0.56370671501627667</v>
      </c>
      <c r="Q617">
        <v>7.5558452043916332E-3</v>
      </c>
      <c r="R617">
        <v>0.12229257801742159</v>
      </c>
      <c r="S617">
        <v>5.4799756343452917E-5</v>
      </c>
      <c r="T617">
        <v>0.12229257801742081</v>
      </c>
      <c r="U617">
        <v>1.3206275487534389</v>
      </c>
      <c r="V617">
        <v>0.31219491705697311</v>
      </c>
      <c r="W617">
        <v>0.18660782701147013</v>
      </c>
      <c r="X617">
        <v>0.48426681315063014</v>
      </c>
      <c r="Y617">
        <v>0.24708570678107353</v>
      </c>
      <c r="Z617">
        <v>0.31144530607399246</v>
      </c>
    </row>
    <row r="618" spans="1:26" s="56" customFormat="1" x14ac:dyDescent="0.2">
      <c r="A618" s="56">
        <v>10842</v>
      </c>
      <c r="B618" s="56" t="s">
        <v>652</v>
      </c>
      <c r="C618" s="56" t="s">
        <v>145</v>
      </c>
      <c r="D618" s="134">
        <v>44179</v>
      </c>
      <c r="E618" s="107" t="s">
        <v>632</v>
      </c>
      <c r="F618" s="56">
        <v>0.10138</v>
      </c>
      <c r="G618" s="70">
        <v>0.10172000000000025</v>
      </c>
      <c r="H618" t="s">
        <v>659</v>
      </c>
      <c r="I618">
        <v>9.9727695087887328E-3</v>
      </c>
      <c r="J618">
        <v>0.27664295348120321</v>
      </c>
      <c r="K618">
        <v>7.1736431121472823E-3</v>
      </c>
      <c r="L618">
        <v>6.9002100992605259E-2</v>
      </c>
      <c r="M618">
        <v>5.003660742835752</v>
      </c>
      <c r="N618">
        <v>6.5320356983129116E-2</v>
      </c>
      <c r="O618">
        <v>4.3455895594689933</v>
      </c>
      <c r="P618">
        <v>0.28295619727513499</v>
      </c>
      <c r="Q618">
        <v>8.6615948170213636E-3</v>
      </c>
      <c r="R618">
        <v>0.10240483364334123</v>
      </c>
      <c r="S618">
        <v>6.2819350142669154E-5</v>
      </c>
      <c r="T618">
        <v>0.10240483364334124</v>
      </c>
      <c r="U618">
        <v>5.6718662801486042E-3</v>
      </c>
      <c r="V618">
        <v>1.0094760214553411</v>
      </c>
      <c r="W618">
        <v>2.3321356246087162E-2</v>
      </c>
      <c r="X618">
        <v>0.18597258425805943</v>
      </c>
      <c r="Y618">
        <v>1.320005965540908E-4</v>
      </c>
      <c r="Z618">
        <v>0.99945409990791434</v>
      </c>
    </row>
    <row r="619" spans="1:26" s="56" customFormat="1" x14ac:dyDescent="0.2">
      <c r="A619" s="160">
        <v>10815</v>
      </c>
      <c r="B619" s="160" t="s">
        <v>88</v>
      </c>
      <c r="C619" s="160" t="s">
        <v>80</v>
      </c>
      <c r="D619" s="165">
        <v>44179</v>
      </c>
      <c r="E619" s="163"/>
      <c r="F619" s="179">
        <v>1.10995</v>
      </c>
      <c r="G619" s="179">
        <v>10.349080000000001</v>
      </c>
      <c r="H619" t="s">
        <v>583</v>
      </c>
      <c r="I619">
        <v>9.9593474263937297E-3</v>
      </c>
      <c r="J619">
        <v>0.74128005103524952</v>
      </c>
      <c r="K619">
        <v>7.177180016793773E-3</v>
      </c>
      <c r="L619">
        <v>2.5718282711209788E-2</v>
      </c>
      <c r="M619">
        <v>2.7319449510662372</v>
      </c>
      <c r="N619">
        <v>8.3646544342393964E-2</v>
      </c>
      <c r="O619">
        <v>2.0723478702907681</v>
      </c>
      <c r="P619">
        <v>0.75125640272208616</v>
      </c>
      <c r="Q619">
        <v>7.5471981689280441E-3</v>
      </c>
      <c r="R619">
        <v>0.13247925387483775</v>
      </c>
      <c r="S619">
        <v>5.473704258692673E-5</v>
      </c>
      <c r="T619">
        <v>0.1324792538748375</v>
      </c>
      <c r="U619">
        <v>1.3226374861525863</v>
      </c>
      <c r="V619">
        <v>0.22155299122371083</v>
      </c>
      <c r="W619">
        <v>0.18580860744048019</v>
      </c>
      <c r="X619">
        <v>0.46377856748190099</v>
      </c>
      <c r="Y619">
        <v>0.24572021035694333</v>
      </c>
      <c r="Z619">
        <v>0.37928374462228726</v>
      </c>
    </row>
    <row r="620" spans="1:26" s="56" customFormat="1" x14ac:dyDescent="0.2">
      <c r="A620" s="56">
        <v>10843</v>
      </c>
      <c r="B620" s="56" t="s">
        <v>653</v>
      </c>
      <c r="C620" s="56" t="s">
        <v>145</v>
      </c>
      <c r="D620" s="134">
        <v>44179</v>
      </c>
      <c r="E620" s="107" t="s">
        <v>631</v>
      </c>
      <c r="F620" s="56">
        <v>9.572E-2</v>
      </c>
      <c r="G620" s="70">
        <v>0.10389999999999944</v>
      </c>
      <c r="H620" t="s">
        <v>660</v>
      </c>
      <c r="I620">
        <v>1.0004106741775331E-2</v>
      </c>
      <c r="J620">
        <v>0.21684468666165269</v>
      </c>
      <c r="K620">
        <v>7.1661401144714355E-3</v>
      </c>
      <c r="L620">
        <v>5.6708530023197125E-2</v>
      </c>
      <c r="M620">
        <v>6.2077067007474902</v>
      </c>
      <c r="N620">
        <v>4.3371340286875767E-2</v>
      </c>
      <c r="O620">
        <v>5.377978301908537</v>
      </c>
      <c r="P620">
        <v>0.22580336841920046</v>
      </c>
      <c r="Q620">
        <v>8.6646445738318145E-3</v>
      </c>
      <c r="R620">
        <v>8.9009517385840897E-2</v>
      </c>
      <c r="S620">
        <v>6.2841468903125262E-5</v>
      </c>
      <c r="T620">
        <v>8.9009517385840814E-2</v>
      </c>
      <c r="U620">
        <v>3.7752947688785682E-3</v>
      </c>
      <c r="V620">
        <v>1.468742759379041</v>
      </c>
      <c r="W620">
        <v>0.16224400206645001</v>
      </c>
      <c r="X620">
        <v>0.25819623024607524</v>
      </c>
      <c r="Y620">
        <v>6.1305682383701809E-4</v>
      </c>
      <c r="Z620">
        <v>1.4789865536551905</v>
      </c>
    </row>
    <row r="621" spans="1:26" s="56" customFormat="1" x14ac:dyDescent="0.2">
      <c r="A621" s="160">
        <v>10815</v>
      </c>
      <c r="B621" s="160" t="s">
        <v>88</v>
      </c>
      <c r="C621" s="160" t="s">
        <v>80</v>
      </c>
      <c r="D621" s="165">
        <v>44179</v>
      </c>
      <c r="E621" s="163"/>
      <c r="F621" s="179">
        <v>1.10995</v>
      </c>
      <c r="G621" s="179">
        <v>10.349080000000001</v>
      </c>
      <c r="H621" t="s">
        <v>585</v>
      </c>
      <c r="I621">
        <v>9.8973445041663534E-3</v>
      </c>
      <c r="J621">
        <v>0.45721097779923747</v>
      </c>
      <c r="K621">
        <v>7.1770709548960344E-3</v>
      </c>
      <c r="L621">
        <v>3.4616969015824575E-2</v>
      </c>
      <c r="M621">
        <v>2.7328243307984499</v>
      </c>
      <c r="N621">
        <v>7.2818007228525036E-2</v>
      </c>
      <c r="O621">
        <v>2.0891319007552931</v>
      </c>
      <c r="P621">
        <v>0.46505636628013369</v>
      </c>
      <c r="Q621">
        <v>7.562473757522243E-3</v>
      </c>
      <c r="R621">
        <v>0.11825960150002239</v>
      </c>
      <c r="S621">
        <v>5.4847830792656301E-5</v>
      </c>
      <c r="T621">
        <v>0.11825960150002136</v>
      </c>
      <c r="U621">
        <v>1.3243600813819199</v>
      </c>
      <c r="V621">
        <v>0.29050653504277774</v>
      </c>
      <c r="W621">
        <v>0.18695020820466715</v>
      </c>
      <c r="X621">
        <v>0.46818792330328796</v>
      </c>
      <c r="Y621">
        <v>0.24726981860573191</v>
      </c>
      <c r="Z621">
        <v>0.36776714406924493</v>
      </c>
    </row>
    <row r="622" spans="1:26" s="56" customFormat="1" x14ac:dyDescent="0.2">
      <c r="A622" s="56">
        <v>10844</v>
      </c>
      <c r="B622" s="56" t="s">
        <v>654</v>
      </c>
      <c r="C622" s="56" t="s">
        <v>145</v>
      </c>
      <c r="D622" s="134">
        <v>44179</v>
      </c>
      <c r="E622" s="107" t="s">
        <v>658</v>
      </c>
      <c r="F622" s="56">
        <v>9.3100000000000002E-2</v>
      </c>
      <c r="G622" s="70">
        <v>0.10256000000000043</v>
      </c>
      <c r="H622" t="s">
        <v>661</v>
      </c>
      <c r="I622">
        <v>9.9812158972573169E-3</v>
      </c>
      <c r="J622">
        <v>0.27402874581623549</v>
      </c>
      <c r="K622">
        <v>7.1692650947615235E-3</v>
      </c>
      <c r="L622">
        <v>8.4013254577621072E-2</v>
      </c>
      <c r="M622">
        <v>4.0046102142687419</v>
      </c>
      <c r="N622">
        <v>4.7328357350776069E-2</v>
      </c>
      <c r="O622">
        <v>3.4802901241116699</v>
      </c>
      <c r="P622">
        <v>0.27017604246017513</v>
      </c>
      <c r="Q622">
        <v>8.6720631583156339E-3</v>
      </c>
      <c r="R622">
        <v>0.1027580909090447</v>
      </c>
      <c r="S622">
        <v>6.2895273158126435E-5</v>
      </c>
      <c r="T622">
        <v>0.10275809090904392</v>
      </c>
      <c r="U622">
        <v>2.5965020223955165E-3</v>
      </c>
      <c r="V622">
        <v>1.6659899906187756</v>
      </c>
      <c r="W622">
        <v>0.227233910632228</v>
      </c>
      <c r="X622">
        <v>0.23582144764815485</v>
      </c>
      <c r="Y622">
        <v>5.899858511247023E-4</v>
      </c>
      <c r="Z622">
        <v>1.7452212803357403</v>
      </c>
    </row>
    <row r="623" spans="1:26" s="56" customFormat="1" x14ac:dyDescent="0.2">
      <c r="A623" s="160">
        <v>10815</v>
      </c>
      <c r="B623" s="160" t="s">
        <v>88</v>
      </c>
      <c r="C623" s="160" t="s">
        <v>80</v>
      </c>
      <c r="D623" s="165">
        <v>44179</v>
      </c>
      <c r="E623" s="163"/>
      <c r="F623" s="179">
        <v>1.10995</v>
      </c>
      <c r="G623" s="179">
        <v>10.349080000000001</v>
      </c>
      <c r="H623" t="s">
        <v>587</v>
      </c>
      <c r="I623">
        <v>9.8479846524658528E-3</v>
      </c>
      <c r="J623">
        <v>0.5500194169452105</v>
      </c>
      <c r="K623">
        <v>7.1733645833687593E-3</v>
      </c>
      <c r="L623">
        <v>2.7961786323185099E-2</v>
      </c>
      <c r="M623">
        <v>2.7326484577442698</v>
      </c>
      <c r="N623">
        <v>7.3717862716530275E-2</v>
      </c>
      <c r="O623">
        <v>2.0994350402715516</v>
      </c>
      <c r="P623">
        <v>0.56556623730682343</v>
      </c>
      <c r="Q623">
        <v>7.56853991726723E-3</v>
      </c>
      <c r="R623">
        <v>0.18746783871197717</v>
      </c>
      <c r="S623">
        <v>5.489182641021771E-5</v>
      </c>
      <c r="T623">
        <v>0.18746783871197673</v>
      </c>
      <c r="U623">
        <v>1.3213454565966656</v>
      </c>
      <c r="V623">
        <v>0.19549760789178086</v>
      </c>
      <c r="W623">
        <v>0.18808448234019209</v>
      </c>
      <c r="X623">
        <v>0.34424883553246255</v>
      </c>
      <c r="Y623">
        <v>0.24850981865298638</v>
      </c>
      <c r="Z623">
        <v>0.28146108629808714</v>
      </c>
    </row>
    <row r="624" spans="1:26" s="56" customFormat="1" x14ac:dyDescent="0.2">
      <c r="A624" s="56">
        <v>10845</v>
      </c>
      <c r="B624" s="56" t="s">
        <v>655</v>
      </c>
      <c r="C624" s="56" t="s">
        <v>145</v>
      </c>
      <c r="D624" s="134">
        <v>44179</v>
      </c>
      <c r="E624" s="107" t="s">
        <v>632</v>
      </c>
      <c r="F624" s="56">
        <v>9.7989999999999994E-2</v>
      </c>
      <c r="G624" s="70">
        <v>0.10351999999999961</v>
      </c>
      <c r="H624" t="s">
        <v>662</v>
      </c>
      <c r="I624">
        <v>1.0015242522982073E-2</v>
      </c>
      <c r="J624">
        <v>0.32970963451367458</v>
      </c>
      <c r="K624">
        <v>7.1531468925770357E-3</v>
      </c>
      <c r="L624">
        <v>5.9464708286466612E-2</v>
      </c>
      <c r="M624">
        <v>4.7028491335448264</v>
      </c>
      <c r="N624">
        <v>4.0449859556290352E-2</v>
      </c>
      <c r="O624">
        <v>4.0759970256896834</v>
      </c>
      <c r="P624">
        <v>0.32929425655668609</v>
      </c>
      <c r="Q624">
        <v>8.6735182883069459E-3</v>
      </c>
      <c r="R624">
        <v>4.7528704525989646E-2</v>
      </c>
      <c r="S624">
        <v>6.2905826678853107E-5</v>
      </c>
      <c r="T624">
        <v>4.7528704525989417E-2</v>
      </c>
      <c r="U624">
        <v>5.167189829275852E-3</v>
      </c>
      <c r="V624">
        <v>1.7179211551138531</v>
      </c>
      <c r="W624">
        <v>3.4134632216196573E-2</v>
      </c>
      <c r="X624">
        <v>0.19226912060201382</v>
      </c>
      <c r="Y624">
        <v>1.7623131465287214E-4</v>
      </c>
      <c r="Z624">
        <v>1.6979040471209017</v>
      </c>
    </row>
    <row r="625" spans="1:26" s="56" customFormat="1" x14ac:dyDescent="0.2">
      <c r="A625" s="160">
        <v>10815</v>
      </c>
      <c r="B625" s="160" t="s">
        <v>88</v>
      </c>
      <c r="C625" s="160" t="s">
        <v>80</v>
      </c>
      <c r="D625" s="165">
        <v>44179</v>
      </c>
      <c r="E625" s="163"/>
      <c r="F625" s="179">
        <v>1.10995</v>
      </c>
      <c r="G625" s="179">
        <v>10.349080000000001</v>
      </c>
      <c r="H625" t="s">
        <v>589</v>
      </c>
      <c r="I625">
        <v>9.9438117985003877E-3</v>
      </c>
      <c r="J625">
        <v>0.48479986303319667</v>
      </c>
      <c r="K625">
        <v>7.1647742180149286E-3</v>
      </c>
      <c r="L625">
        <v>3.2095929295027144E-2</v>
      </c>
      <c r="M625">
        <v>2.7313907691782093</v>
      </c>
      <c r="N625">
        <v>6.6556464076058114E-2</v>
      </c>
      <c r="O625">
        <v>2.0825665528220147</v>
      </c>
      <c r="P625">
        <v>0.46734609705820823</v>
      </c>
      <c r="Q625">
        <v>7.5764996228613775E-3</v>
      </c>
      <c r="R625">
        <v>0.14727797707564805</v>
      </c>
      <c r="S625">
        <v>5.4949555216899906E-5</v>
      </c>
      <c r="T625">
        <v>0.14727797707564896</v>
      </c>
      <c r="U625">
        <v>1.3200645930204504</v>
      </c>
      <c r="V625">
        <v>0.27969440823420244</v>
      </c>
      <c r="W625">
        <v>0.18920751289495066</v>
      </c>
      <c r="X625">
        <v>0.43382260827903812</v>
      </c>
      <c r="Y625">
        <v>0.2493338417484946</v>
      </c>
      <c r="Z625">
        <v>0.3355476369529285</v>
      </c>
    </row>
    <row r="626" spans="1:26" x14ac:dyDescent="0.2">
      <c r="A626" s="1">
        <v>10846</v>
      </c>
      <c r="B626" s="1" t="s">
        <v>656</v>
      </c>
      <c r="C626" s="1" t="s">
        <v>145</v>
      </c>
      <c r="D626" s="134">
        <v>44179</v>
      </c>
      <c r="F626" s="1">
        <v>9.0740000000000001E-2</v>
      </c>
      <c r="G626" s="5">
        <v>9.9389999999999645E-2</v>
      </c>
      <c r="H626" t="s">
        <v>663</v>
      </c>
      <c r="I626">
        <v>1.004562213815087E-2</v>
      </c>
      <c r="J626">
        <v>0.29383274733602704</v>
      </c>
      <c r="K626">
        <v>7.1640349222588792E-3</v>
      </c>
      <c r="L626">
        <v>7.0027544510183337E-2</v>
      </c>
      <c r="M626">
        <v>5.5451135416681101</v>
      </c>
      <c r="N626">
        <v>4.0840665567402817E-2</v>
      </c>
      <c r="O626">
        <v>4.792634912627026</v>
      </c>
      <c r="P626">
        <v>0.26348637835504413</v>
      </c>
      <c r="Q626">
        <v>8.6734458467929779E-3</v>
      </c>
      <c r="R626">
        <v>0.10512089970458408</v>
      </c>
      <c r="S626">
        <v>6.2905301287291063E-5</v>
      </c>
      <c r="T626">
        <v>0.1051208997045838</v>
      </c>
      <c r="U626">
        <v>1.3107936551195892E-2</v>
      </c>
      <c r="V626">
        <v>0.77486139972179013</v>
      </c>
      <c r="W626">
        <v>8.6662635848877238E-3</v>
      </c>
      <c r="X626">
        <v>0.32699290044465551</v>
      </c>
      <c r="Y626">
        <v>1.1371902418335965E-4</v>
      </c>
      <c r="Z626">
        <v>0.71173180282607007</v>
      </c>
    </row>
    <row r="627" spans="1:26" x14ac:dyDescent="0.2">
      <c r="A627" s="160">
        <v>10815</v>
      </c>
      <c r="B627" s="160" t="s">
        <v>88</v>
      </c>
      <c r="C627" s="160" t="s">
        <v>80</v>
      </c>
      <c r="D627" s="165">
        <v>44179</v>
      </c>
      <c r="E627" s="163"/>
      <c r="F627" s="179">
        <v>1.10995</v>
      </c>
      <c r="G627" s="179">
        <v>10.349080000000001</v>
      </c>
      <c r="H627" t="s">
        <v>591</v>
      </c>
      <c r="I627">
        <v>9.8947603467014478E-3</v>
      </c>
      <c r="J627">
        <v>0.54735760953719559</v>
      </c>
      <c r="K627">
        <v>7.1687121883093757E-3</v>
      </c>
      <c r="L627">
        <v>2.6152812365485979E-2</v>
      </c>
      <c r="M627">
        <v>2.7327502708431273</v>
      </c>
      <c r="N627">
        <v>6.6399768106367926E-2</v>
      </c>
      <c r="O627">
        <v>2.0891606678428274</v>
      </c>
      <c r="P627">
        <v>0.56573990237193694</v>
      </c>
      <c r="Q627">
        <v>7.5774284057603999E-3</v>
      </c>
      <c r="R627">
        <v>0.15411716391517929</v>
      </c>
      <c r="S627">
        <v>5.495629133644519E-5</v>
      </c>
      <c r="T627">
        <v>0.15411716391517985</v>
      </c>
      <c r="U627">
        <v>1.3187188579726117</v>
      </c>
      <c r="V627">
        <v>0.31383525197543427</v>
      </c>
      <c r="W627">
        <v>0.18891057028059635</v>
      </c>
      <c r="X627">
        <v>0.44554470602859231</v>
      </c>
      <c r="Y627">
        <v>0.2494168915453128</v>
      </c>
      <c r="Z627">
        <v>0.28710800385429625</v>
      </c>
    </row>
    <row r="628" spans="1:26" x14ac:dyDescent="0.2">
      <c r="A628" s="1" t="s">
        <v>657</v>
      </c>
      <c r="B628" s="1" t="s">
        <v>612</v>
      </c>
      <c r="C628" s="1" t="s">
        <v>145</v>
      </c>
      <c r="D628" s="134">
        <v>44179</v>
      </c>
      <c r="E628" s="77">
        <v>385</v>
      </c>
      <c r="F628" s="1">
        <v>8.301E-2</v>
      </c>
      <c r="G628" s="5">
        <v>0.20682000000000045</v>
      </c>
      <c r="H628" t="s">
        <v>664</v>
      </c>
      <c r="I628">
        <v>1.0608093011601033E-2</v>
      </c>
      <c r="J628">
        <v>0.33733552449731447</v>
      </c>
      <c r="K628">
        <v>7.1454515891422078E-3</v>
      </c>
      <c r="L628">
        <v>1.9369867916911941E-2</v>
      </c>
      <c r="M628">
        <v>2.8664168727550905</v>
      </c>
      <c r="N628">
        <v>3.1408468299529146E-2</v>
      </c>
      <c r="O628">
        <v>2.3429734108279021</v>
      </c>
      <c r="P628">
        <v>0.32861929209340629</v>
      </c>
      <c r="Q628">
        <v>8.6679389063368546E-3</v>
      </c>
      <c r="R628">
        <v>6.3007100122920115E-2</v>
      </c>
      <c r="S628">
        <v>6.2865361480819333E-5</v>
      </c>
      <c r="T628">
        <v>6.3007100122919574E-2</v>
      </c>
      <c r="U628">
        <v>8.8633809308152858E-2</v>
      </c>
      <c r="V628">
        <v>0.63396902652912301</v>
      </c>
      <c r="W628">
        <v>0.13233592323990556</v>
      </c>
      <c r="X628">
        <v>0.247061637820464</v>
      </c>
      <c r="Y628">
        <v>1.1688868517449583E-2</v>
      </c>
      <c r="Z628">
        <v>0.61442014790373511</v>
      </c>
    </row>
    <row r="629" spans="1:26" x14ac:dyDescent="0.2">
      <c r="A629" s="160">
        <v>10815</v>
      </c>
      <c r="B629" s="160" t="s">
        <v>88</v>
      </c>
      <c r="C629" s="160" t="s">
        <v>80</v>
      </c>
      <c r="D629" s="165">
        <v>44179</v>
      </c>
      <c r="E629" s="163"/>
      <c r="F629" s="179">
        <v>1.10995</v>
      </c>
      <c r="G629" s="179">
        <v>10.349080000000001</v>
      </c>
      <c r="H629" t="s">
        <v>591</v>
      </c>
      <c r="I629">
        <v>9.8947603467014478E-3</v>
      </c>
      <c r="J629">
        <v>0.54735760953719559</v>
      </c>
      <c r="K629">
        <v>7.1687121883093757E-3</v>
      </c>
      <c r="L629">
        <v>2.6152812365485979E-2</v>
      </c>
      <c r="M629">
        <v>2.7327502708431273</v>
      </c>
      <c r="N629">
        <v>6.6399768106367926E-2</v>
      </c>
      <c r="O629">
        <v>2.0891606678428274</v>
      </c>
      <c r="P629">
        <v>0.56573990237193694</v>
      </c>
      <c r="Q629">
        <v>7.5774284057603999E-3</v>
      </c>
      <c r="R629">
        <v>0.15411716391517929</v>
      </c>
      <c r="S629">
        <v>5.495629133644519E-5</v>
      </c>
      <c r="T629">
        <v>0.15411716391517985</v>
      </c>
      <c r="U629">
        <v>1.3187188579726117</v>
      </c>
      <c r="V629">
        <v>0.31383525197543427</v>
      </c>
      <c r="W629">
        <v>0.18891057028059635</v>
      </c>
      <c r="X629">
        <v>0.44554470602859231</v>
      </c>
      <c r="Y629">
        <v>0.2494168915453128</v>
      </c>
      <c r="Z629">
        <v>0.28710800385429625</v>
      </c>
    </row>
    <row r="630" spans="1:26" x14ac:dyDescent="0.2"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">
      <c r="A631" s="160">
        <v>10815</v>
      </c>
      <c r="B631" s="160" t="s">
        <v>88</v>
      </c>
      <c r="C631" s="160" t="s">
        <v>80</v>
      </c>
      <c r="D631" s="165">
        <v>44180</v>
      </c>
      <c r="E631" s="163"/>
      <c r="F631" s="179">
        <v>1.10995</v>
      </c>
      <c r="G631" s="179">
        <v>10.349080000000001</v>
      </c>
      <c r="H631" t="s">
        <v>557</v>
      </c>
      <c r="I631">
        <v>9.9692144983250866E-3</v>
      </c>
      <c r="J631">
        <v>0.64722999678408855</v>
      </c>
      <c r="K631">
        <v>7.1713365418093339E-3</v>
      </c>
      <c r="L631">
        <v>4.539481635524853E-3</v>
      </c>
      <c r="M631">
        <v>2.7318097793354319</v>
      </c>
      <c r="N631">
        <v>1.1981320853687237E-2</v>
      </c>
      <c r="O631">
        <v>2.075494341214819</v>
      </c>
      <c r="P631">
        <v>0.70437262761010377</v>
      </c>
      <c r="Q631">
        <v>7.5638038837878363E-3</v>
      </c>
      <c r="R631">
        <v>0.1086787370683992</v>
      </c>
      <c r="S631">
        <v>5.4857477707500185E-5</v>
      </c>
      <c r="T631">
        <v>0.10867873706839901</v>
      </c>
      <c r="U631">
        <v>1.3237081655895344</v>
      </c>
      <c r="V631">
        <v>0.23044839068313366</v>
      </c>
      <c r="W631">
        <v>0.18700484527215774</v>
      </c>
      <c r="X631">
        <v>0.43027926797175198</v>
      </c>
      <c r="Y631">
        <v>0.24711689961941197</v>
      </c>
      <c r="Z631">
        <v>0.3654439343007973</v>
      </c>
    </row>
    <row r="632" spans="1:26" x14ac:dyDescent="0.2">
      <c r="A632" s="1">
        <v>10867</v>
      </c>
      <c r="B632" s="1" t="s">
        <v>670</v>
      </c>
      <c r="C632" s="1" t="s">
        <v>145</v>
      </c>
      <c r="D632" s="182">
        <v>44180</v>
      </c>
      <c r="E632" s="77">
        <v>20.5</v>
      </c>
      <c r="F632" s="1">
        <v>8.9389999999999997E-2</v>
      </c>
      <c r="G632" s="5">
        <v>0.20492999999999917</v>
      </c>
      <c r="H632" t="s">
        <v>665</v>
      </c>
      <c r="I632">
        <v>1.006746039216967E-2</v>
      </c>
      <c r="J632">
        <v>0.16680900418049174</v>
      </c>
      <c r="K632">
        <v>7.1479528771709556E-3</v>
      </c>
      <c r="L632">
        <v>6.6234007534243022E-2</v>
      </c>
      <c r="M632">
        <v>3.1116392707164238</v>
      </c>
      <c r="N632">
        <v>4.6179234565143522E-2</v>
      </c>
      <c r="O632">
        <v>2.6773574736069565</v>
      </c>
      <c r="P632">
        <v>0.16480965803249303</v>
      </c>
      <c r="Q632">
        <v>8.6662370587439475E-3</v>
      </c>
      <c r="R632">
        <v>7.8509226062914161E-2</v>
      </c>
      <c r="S632">
        <v>6.2853018608393814E-5</v>
      </c>
      <c r="T632">
        <v>7.8509226062913218E-2</v>
      </c>
      <c r="U632">
        <v>0.1374981059970673</v>
      </c>
      <c r="V632">
        <v>0.20903753910889061</v>
      </c>
      <c r="W632">
        <v>0.10854306096164493</v>
      </c>
      <c r="X632">
        <v>0.16620133847858531</v>
      </c>
      <c r="Y632">
        <v>1.4914761512495392E-2</v>
      </c>
      <c r="Z632">
        <v>0.19712090843423771</v>
      </c>
    </row>
    <row r="633" spans="1:26" x14ac:dyDescent="0.2">
      <c r="A633" s="160">
        <v>10815</v>
      </c>
      <c r="B633" s="160" t="s">
        <v>88</v>
      </c>
      <c r="C633" s="160" t="s">
        <v>80</v>
      </c>
      <c r="D633" s="165">
        <v>44180</v>
      </c>
      <c r="E633" s="163"/>
      <c r="F633" s="179">
        <v>1.10995</v>
      </c>
      <c r="G633" s="179">
        <v>10.349080000000001</v>
      </c>
      <c r="H633" t="s">
        <v>559</v>
      </c>
      <c r="I633">
        <v>9.9536567469020523E-3</v>
      </c>
      <c r="J633">
        <v>0.49058078853387699</v>
      </c>
      <c r="K633">
        <v>7.1658098220116805E-3</v>
      </c>
      <c r="L633">
        <v>3.7688137115945798E-2</v>
      </c>
      <c r="M633">
        <v>2.7323778443661917</v>
      </c>
      <c r="N633">
        <v>7.4663230016659823E-2</v>
      </c>
      <c r="O633">
        <v>2.0806965900101533</v>
      </c>
      <c r="P633">
        <v>0.48055058051706601</v>
      </c>
      <c r="Q633">
        <v>7.5715762620243137E-3</v>
      </c>
      <c r="R633">
        <v>0.14197816502256966</v>
      </c>
      <c r="S633">
        <v>5.4913847898001269E-5</v>
      </c>
      <c r="T633">
        <v>0.14197816502256833</v>
      </c>
      <c r="U633">
        <v>1.3213900438769961</v>
      </c>
      <c r="V633">
        <v>0.36676934122563148</v>
      </c>
      <c r="W633">
        <v>0.18927940611464081</v>
      </c>
      <c r="X633">
        <v>0.41629223482988059</v>
      </c>
      <c r="Y633">
        <v>0.25003227714453963</v>
      </c>
      <c r="Z633">
        <v>0.27040969663388353</v>
      </c>
    </row>
    <row r="634" spans="1:26" x14ac:dyDescent="0.2">
      <c r="A634" s="1">
        <v>10868</v>
      </c>
      <c r="B634" s="1" t="s">
        <v>671</v>
      </c>
      <c r="C634" s="1" t="s">
        <v>145</v>
      </c>
      <c r="D634" s="182">
        <v>44180</v>
      </c>
      <c r="E634" s="77">
        <v>74</v>
      </c>
      <c r="F634" s="1">
        <v>9.5930000000000001E-2</v>
      </c>
      <c r="G634" s="5">
        <v>0.20739000000000019</v>
      </c>
      <c r="H634" t="s">
        <v>666</v>
      </c>
      <c r="I634">
        <v>1.005004655557624E-2</v>
      </c>
      <c r="J634">
        <v>0.24761017798801979</v>
      </c>
      <c r="K634">
        <v>7.1589035515725943E-3</v>
      </c>
      <c r="L634">
        <v>1.0625005992270146E-2</v>
      </c>
      <c r="M634">
        <v>2.9278355981399429</v>
      </c>
      <c r="N634">
        <v>4.1072814104502918E-3</v>
      </c>
      <c r="O634">
        <v>2.5199073061604897</v>
      </c>
      <c r="P634">
        <v>0.23733035524708726</v>
      </c>
      <c r="Q634">
        <v>8.6479879120737839E-3</v>
      </c>
      <c r="R634">
        <v>4.490144874301933E-2</v>
      </c>
      <c r="S634">
        <v>6.2720664283503729E-5</v>
      </c>
      <c r="T634">
        <v>4.490144874301976E-2</v>
      </c>
      <c r="U634">
        <v>0.15005914652370289</v>
      </c>
      <c r="V634">
        <v>0.31429189619940118</v>
      </c>
      <c r="W634">
        <v>2.7463890981252275E-2</v>
      </c>
      <c r="X634">
        <v>0.15076131746018365</v>
      </c>
      <c r="Y634">
        <v>4.1197545954131222E-3</v>
      </c>
      <c r="Z634">
        <v>0.29109675607175489</v>
      </c>
    </row>
    <row r="635" spans="1:26" x14ac:dyDescent="0.2">
      <c r="A635" s="160">
        <v>10815</v>
      </c>
      <c r="B635" s="160" t="s">
        <v>88</v>
      </c>
      <c r="C635" s="160" t="s">
        <v>80</v>
      </c>
      <c r="D635" s="165">
        <v>44180</v>
      </c>
      <c r="E635" s="163"/>
      <c r="F635" s="179">
        <v>1.10995</v>
      </c>
      <c r="G635" s="179">
        <v>10.349080000000001</v>
      </c>
      <c r="H635" t="s">
        <v>561</v>
      </c>
      <c r="I635">
        <v>9.9446367846352298E-3</v>
      </c>
      <c r="J635">
        <v>0.75343976827428161</v>
      </c>
      <c r="K635">
        <v>7.1615373656539368E-3</v>
      </c>
      <c r="L635">
        <v>3.3098141123229494E-2</v>
      </c>
      <c r="M635">
        <v>2.7300149621596712</v>
      </c>
      <c r="N635">
        <v>5.3671853111846385E-2</v>
      </c>
      <c r="O635">
        <v>2.0794707901411691</v>
      </c>
      <c r="P635">
        <v>0.76223697904177101</v>
      </c>
      <c r="Q635">
        <v>7.5647825503774189E-3</v>
      </c>
      <c r="R635">
        <v>0.14213628147866603</v>
      </c>
      <c r="S635">
        <v>5.4864575615040619E-5</v>
      </c>
      <c r="T635">
        <v>0.14213628147866664</v>
      </c>
      <c r="U635">
        <v>1.3222700290155924</v>
      </c>
      <c r="V635">
        <v>0.24687390494770467</v>
      </c>
      <c r="W635">
        <v>0.18841422812878975</v>
      </c>
      <c r="X635">
        <v>0.3328760833075271</v>
      </c>
      <c r="Y635">
        <v>0.24889642911576576</v>
      </c>
      <c r="Z635">
        <v>0.26964155091579434</v>
      </c>
    </row>
    <row r="636" spans="1:26" x14ac:dyDescent="0.2">
      <c r="A636" s="1">
        <v>10869</v>
      </c>
      <c r="B636" s="1" t="s">
        <v>672</v>
      </c>
      <c r="C636" s="1" t="s">
        <v>145</v>
      </c>
      <c r="D636" s="182">
        <v>44180</v>
      </c>
      <c r="E636" s="77">
        <v>91</v>
      </c>
      <c r="F636" s="1">
        <v>9.307E-2</v>
      </c>
      <c r="G636" s="5">
        <v>0.20666999999999902</v>
      </c>
      <c r="H636" t="s">
        <v>667</v>
      </c>
      <c r="I636">
        <v>1.0057682144332569E-2</v>
      </c>
      <c r="J636">
        <v>0.16559277558011137</v>
      </c>
      <c r="K636">
        <v>7.1517456418012911E-3</v>
      </c>
      <c r="L636">
        <v>5.7796552565902583E-2</v>
      </c>
      <c r="M636">
        <v>2.9857682223552056</v>
      </c>
      <c r="N636">
        <v>4.5115658830413338E-2</v>
      </c>
      <c r="O636">
        <v>2.5668685523210564</v>
      </c>
      <c r="P636">
        <v>0.18100999973093412</v>
      </c>
      <c r="Q636">
        <v>8.6515823890147246E-3</v>
      </c>
      <c r="R636">
        <v>9.2596220480482661E-2</v>
      </c>
      <c r="S636">
        <v>6.274673369800571E-5</v>
      </c>
      <c r="T636">
        <v>9.2596220480482369E-2</v>
      </c>
      <c r="U636">
        <v>0.1522888491763138</v>
      </c>
      <c r="V636">
        <v>0.27710131441666286</v>
      </c>
      <c r="W636">
        <v>0.11419472306837009</v>
      </c>
      <c r="X636">
        <v>0.1998353970117685</v>
      </c>
      <c r="Y636">
        <v>1.7407077854970872E-2</v>
      </c>
      <c r="Z636">
        <v>0.22700591108573198</v>
      </c>
    </row>
    <row r="637" spans="1:26" x14ac:dyDescent="0.2">
      <c r="A637" s="160">
        <v>10815</v>
      </c>
      <c r="B637" s="160" t="s">
        <v>88</v>
      </c>
      <c r="C637" s="160" t="s">
        <v>80</v>
      </c>
      <c r="D637" s="165">
        <v>44180</v>
      </c>
      <c r="E637" s="163"/>
      <c r="F637" s="179">
        <v>1.10995</v>
      </c>
      <c r="G637" s="179">
        <v>10.349080000000001</v>
      </c>
      <c r="H637" t="s">
        <v>563</v>
      </c>
      <c r="I637">
        <v>9.9125255952583549E-3</v>
      </c>
      <c r="J637">
        <v>0.65512658136990465</v>
      </c>
      <c r="K637">
        <v>7.162222643628942E-3</v>
      </c>
      <c r="L637">
        <v>3.245707382473581E-2</v>
      </c>
      <c r="M637">
        <v>2.7316725649369</v>
      </c>
      <c r="N637">
        <v>7.4102607437101439E-2</v>
      </c>
      <c r="O637">
        <v>2.0887627496316581</v>
      </c>
      <c r="P637">
        <v>0.6515061785762335</v>
      </c>
      <c r="Q637">
        <v>7.5746141743401642E-3</v>
      </c>
      <c r="R637">
        <v>0.1589949516048132</v>
      </c>
      <c r="S637">
        <v>5.4935880754709943E-5</v>
      </c>
      <c r="T637">
        <v>0.15899495160481333</v>
      </c>
      <c r="U637">
        <v>1.3178752660768129</v>
      </c>
      <c r="V637">
        <v>0.25165874447493464</v>
      </c>
      <c r="W637">
        <v>0.18854175336522111</v>
      </c>
      <c r="X637">
        <v>0.40355295726198731</v>
      </c>
      <c r="Y637">
        <v>0.24859737595497289</v>
      </c>
      <c r="Z637">
        <v>0.31767123575518036</v>
      </c>
    </row>
    <row r="638" spans="1:26" x14ac:dyDescent="0.2">
      <c r="A638" s="1">
        <v>10870</v>
      </c>
      <c r="B638" s="1" t="s">
        <v>673</v>
      </c>
      <c r="C638" s="1" t="s">
        <v>145</v>
      </c>
      <c r="D638" s="182">
        <v>44180</v>
      </c>
      <c r="E638" s="77">
        <v>159</v>
      </c>
      <c r="F638" s="1">
        <v>8.0990000000000006E-2</v>
      </c>
      <c r="G638" s="5">
        <v>0.2055100000000003</v>
      </c>
      <c r="H638" t="s">
        <v>668</v>
      </c>
      <c r="I638">
        <v>1.007443726746227E-2</v>
      </c>
      <c r="J638">
        <v>0.1314591454275269</v>
      </c>
      <c r="K638">
        <v>7.1463491705024322E-3</v>
      </c>
      <c r="L638">
        <v>4.382137374847777E-2</v>
      </c>
      <c r="M638">
        <v>2.1292157607310145</v>
      </c>
      <c r="N638">
        <v>2.2020790336652142E-2</v>
      </c>
      <c r="O638">
        <v>1.8286926278191491</v>
      </c>
      <c r="P638">
        <v>0.13066975644159678</v>
      </c>
      <c r="Q638">
        <v>8.6539925406362971E-3</v>
      </c>
      <c r="R638">
        <v>5.5084450516591256E-2</v>
      </c>
      <c r="S638">
        <v>6.2764213638110387E-5</v>
      </c>
      <c r="T638">
        <v>5.5084450516590583E-2</v>
      </c>
      <c r="U638">
        <v>0.11175291144598988</v>
      </c>
      <c r="V638">
        <v>0.23996627692462455</v>
      </c>
      <c r="W638">
        <v>0.14645562563507561</v>
      </c>
      <c r="X638">
        <v>0.19101780748515712</v>
      </c>
      <c r="Y638">
        <v>1.6369178604623318E-2</v>
      </c>
      <c r="Z638">
        <v>0.19066437781910672</v>
      </c>
    </row>
    <row r="639" spans="1:26" x14ac:dyDescent="0.2">
      <c r="A639" s="160">
        <v>10815</v>
      </c>
      <c r="B639" s="160" t="s">
        <v>88</v>
      </c>
      <c r="C639" s="160" t="s">
        <v>80</v>
      </c>
      <c r="D639" s="165">
        <v>44180</v>
      </c>
      <c r="E639" s="163"/>
      <c r="F639" s="179">
        <v>1.10995</v>
      </c>
      <c r="G639" s="179">
        <v>10.349080000000001</v>
      </c>
      <c r="H639" t="s">
        <v>565</v>
      </c>
      <c r="I639">
        <v>9.8087978500451221E-3</v>
      </c>
      <c r="J639">
        <v>0.65720492701268585</v>
      </c>
      <c r="K639">
        <v>7.1613146903173018E-3</v>
      </c>
      <c r="L639">
        <v>3.7052740096375457E-2</v>
      </c>
      <c r="M639">
        <v>2.7311889786856449</v>
      </c>
      <c r="N639">
        <v>7.9194786595465957E-2</v>
      </c>
      <c r="O639">
        <v>2.1031863238049584</v>
      </c>
      <c r="P639">
        <v>0.63535307610874259</v>
      </c>
      <c r="Q639">
        <v>7.5525839389403533E-3</v>
      </c>
      <c r="R639">
        <v>0.11629338496310386</v>
      </c>
      <c r="S639">
        <v>5.4776103588894419E-5</v>
      </c>
      <c r="T639">
        <v>0.11629338496310367</v>
      </c>
      <c r="U639">
        <v>1.3198113394992534</v>
      </c>
      <c r="V639">
        <v>0.34307610228468993</v>
      </c>
      <c r="W639">
        <v>0.18839180289677612</v>
      </c>
      <c r="X639">
        <v>0.42649692270789646</v>
      </c>
      <c r="Y639">
        <v>0.24883386780598415</v>
      </c>
      <c r="Z639">
        <v>0.26919928214201372</v>
      </c>
    </row>
    <row r="640" spans="1:26" x14ac:dyDescent="0.2">
      <c r="A640" s="1">
        <v>10871</v>
      </c>
      <c r="B640" s="1" t="s">
        <v>674</v>
      </c>
      <c r="C640" s="1" t="s">
        <v>145</v>
      </c>
      <c r="D640" s="182">
        <v>44180</v>
      </c>
      <c r="E640" s="77">
        <v>231</v>
      </c>
      <c r="F640" s="1">
        <v>8.5800000000000001E-2</v>
      </c>
      <c r="G640" s="5">
        <v>0.20699000000000112</v>
      </c>
      <c r="H640" t="s">
        <v>669</v>
      </c>
      <c r="I640">
        <v>1.0077562478680939E-2</v>
      </c>
      <c r="J640">
        <v>0.18631893832198648</v>
      </c>
      <c r="K640">
        <v>7.1461760313260778E-3</v>
      </c>
      <c r="L640">
        <v>6.1575735478464316E-2</v>
      </c>
      <c r="M640">
        <v>2.6734637874850136</v>
      </c>
      <c r="N640">
        <v>3.9820140900233079E-2</v>
      </c>
      <c r="O640">
        <v>2.2971349564895189</v>
      </c>
      <c r="P640">
        <v>0.16852611087926997</v>
      </c>
      <c r="Q640">
        <v>8.6561562690016334E-3</v>
      </c>
      <c r="R640">
        <v>6.9155043919091636E-2</v>
      </c>
      <c r="S640">
        <v>6.2779906361294411E-5</v>
      </c>
      <c r="T640">
        <v>6.9155043919092357E-2</v>
      </c>
      <c r="U640">
        <v>0.14217931153656002</v>
      </c>
      <c r="V640">
        <v>0.22922268342101074</v>
      </c>
      <c r="W640">
        <v>0.15655858184450311</v>
      </c>
      <c r="X640">
        <v>0.15850455737728178</v>
      </c>
      <c r="Y640">
        <v>2.2287981614402173E-2</v>
      </c>
      <c r="Z640">
        <v>0.17457866121755006</v>
      </c>
    </row>
    <row r="641" spans="1:26" x14ac:dyDescent="0.2">
      <c r="A641" s="160">
        <v>10815</v>
      </c>
      <c r="B641" s="160" t="s">
        <v>88</v>
      </c>
      <c r="C641" s="160" t="s">
        <v>80</v>
      </c>
      <c r="D641" s="165">
        <v>44180</v>
      </c>
      <c r="E641" s="163"/>
      <c r="F641" s="179">
        <v>1.10995</v>
      </c>
      <c r="G641" s="179">
        <v>10.349080000000001</v>
      </c>
      <c r="H641" t="s">
        <v>567</v>
      </c>
      <c r="I641">
        <v>9.9603473939635697E-3</v>
      </c>
      <c r="J641">
        <v>0.82351995578289028</v>
      </c>
      <c r="K641">
        <v>7.1573764175614672E-3</v>
      </c>
      <c r="L641">
        <v>3.0186835720945396E-2</v>
      </c>
      <c r="M641">
        <v>2.733435627989</v>
      </c>
      <c r="N641">
        <v>6.1014387324269802E-2</v>
      </c>
      <c r="O641">
        <v>2.0772877453979715</v>
      </c>
      <c r="P641">
        <v>0.76953542932198471</v>
      </c>
      <c r="Q641">
        <v>7.5703799087390531E-3</v>
      </c>
      <c r="R641">
        <v>0.12277719432020684</v>
      </c>
      <c r="S641">
        <v>5.4905171189207013E-5</v>
      </c>
      <c r="T641">
        <v>0.12277719432020699</v>
      </c>
      <c r="U641">
        <v>1.3191461906303108</v>
      </c>
      <c r="V641">
        <v>0.31358430241846053</v>
      </c>
      <c r="W641">
        <v>0.18842280769295791</v>
      </c>
      <c r="X641">
        <v>0.42305604613440762</v>
      </c>
      <c r="Y641">
        <v>0.24857070174204493</v>
      </c>
      <c r="Z641">
        <v>0.41385151030858058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E1675"/>
  <sheetViews>
    <sheetView workbookViewId="0">
      <pane ySplit="2" topLeftCell="A612" activePane="bottomLeft" state="frozen"/>
      <selection pane="bottomLeft" activeCell="A631" sqref="A631:XFD641"/>
    </sheetView>
  </sheetViews>
  <sheetFormatPr baseColWidth="10" defaultRowHeight="12.75" x14ac:dyDescent="0.2"/>
  <cols>
    <col min="1" max="1" width="23.7109375" style="55" bestFit="1" customWidth="1"/>
    <col min="2" max="2" width="37.42578125" style="55" bestFit="1" customWidth="1"/>
    <col min="3" max="3" width="13.5703125" style="55" customWidth="1"/>
    <col min="4" max="4" width="12.5703125" style="55" customWidth="1"/>
    <col min="5" max="5" width="12.28515625" style="91" bestFit="1" customWidth="1"/>
    <col min="6" max="6" width="13.5703125" style="55" customWidth="1"/>
    <col min="7" max="7" width="12.28515625" style="92" bestFit="1" customWidth="1"/>
    <col min="8" max="8" width="14.5703125" style="55" customWidth="1"/>
    <col min="9" max="9" width="11.42578125" style="55"/>
    <col min="10" max="10" width="15.28515625" style="55" bestFit="1" customWidth="1"/>
    <col min="11" max="11" width="12.7109375" style="55" customWidth="1"/>
    <col min="12" max="12" width="12.85546875" style="55" customWidth="1"/>
    <col min="13" max="13" width="14.7109375" style="55" customWidth="1"/>
    <col min="14" max="14" width="11.42578125" style="55"/>
    <col min="15" max="15" width="13" style="55" bestFit="1" customWidth="1"/>
    <col min="16" max="16" width="14.7109375" style="55" customWidth="1"/>
    <col min="17" max="17" width="14.140625" style="55" bestFit="1" customWidth="1"/>
    <col min="18" max="18" width="15.28515625" style="55" customWidth="1"/>
    <col min="19" max="19" width="14.140625" style="55" bestFit="1" customWidth="1"/>
    <col min="20" max="20" width="14.28515625" style="55" customWidth="1"/>
    <col min="21" max="21" width="15.7109375" style="55" bestFit="1" customWidth="1"/>
    <col min="22" max="22" width="14.28515625" style="55" customWidth="1"/>
    <col min="23" max="23" width="11.85546875" style="55" bestFit="1" customWidth="1"/>
    <col min="24" max="24" width="15.28515625" style="55" customWidth="1"/>
    <col min="25" max="25" width="15" style="55" customWidth="1"/>
    <col min="26" max="26" width="13.140625" style="55" customWidth="1"/>
    <col min="27" max="27" width="14" style="55" bestFit="1" customWidth="1"/>
    <col min="28" max="29" width="11.42578125" style="55"/>
    <col min="30" max="30" width="14.140625" style="55" bestFit="1" customWidth="1"/>
    <col min="31" max="31" width="14" style="55" customWidth="1"/>
    <col min="32" max="32" width="13.28515625" style="55" customWidth="1"/>
    <col min="33" max="33" width="12.7109375" style="55" customWidth="1"/>
    <col min="34" max="34" width="15.28515625" style="55" bestFit="1" customWidth="1"/>
    <col min="35" max="35" width="15" style="55" customWidth="1"/>
    <col min="36" max="36" width="19.5703125" style="55" customWidth="1"/>
    <col min="37" max="39" width="12.85546875" style="55" customWidth="1"/>
    <col min="40" max="40" width="17" style="55" bestFit="1" customWidth="1"/>
    <col min="41" max="41" width="16.42578125" style="55" customWidth="1"/>
    <col min="42" max="42" width="15.7109375" style="55" customWidth="1"/>
    <col min="43" max="43" width="14.85546875" style="55" customWidth="1"/>
    <col min="44" max="44" width="12.7109375" style="55" customWidth="1"/>
    <col min="45" max="45" width="16.28515625" style="55" customWidth="1"/>
    <col min="46" max="46" width="16.42578125" style="55" customWidth="1"/>
    <col min="47" max="47" width="18.85546875" style="55" customWidth="1"/>
    <col min="48" max="48" width="13.85546875" style="55" customWidth="1"/>
    <col min="49" max="49" width="14.7109375" style="55" customWidth="1"/>
    <col min="50" max="51" width="17" style="55" customWidth="1"/>
    <col min="52" max="52" width="32.42578125" style="55" bestFit="1" customWidth="1"/>
    <col min="53" max="53" width="11.42578125" style="55"/>
    <col min="54" max="54" width="16.42578125" style="55" customWidth="1"/>
    <col min="55" max="55" width="17" style="55" customWidth="1"/>
    <col min="56" max="57" width="17.140625" style="55" customWidth="1"/>
    <col min="58" max="58" width="11.5703125" style="93" customWidth="1"/>
    <col min="59" max="59" width="12.140625" style="55" bestFit="1" customWidth="1"/>
    <col min="60" max="64" width="11.42578125" style="55"/>
    <col min="65" max="65" width="28" style="55" bestFit="1" customWidth="1"/>
    <col min="66" max="66" width="27" style="55" bestFit="1" customWidth="1"/>
    <col min="67" max="67" width="11.42578125" style="55"/>
    <col min="68" max="68" width="14.5703125" style="55" customWidth="1"/>
    <col min="69" max="16384" width="11.42578125" style="55"/>
  </cols>
  <sheetData>
    <row r="1" spans="1:109" s="1" customFormat="1" ht="17.25" x14ac:dyDescent="0.3">
      <c r="A1" s="4" t="s">
        <v>55</v>
      </c>
      <c r="B1" s="4" t="s">
        <v>0</v>
      </c>
      <c r="C1" s="4" t="s">
        <v>5</v>
      </c>
      <c r="D1" s="4" t="s">
        <v>51</v>
      </c>
      <c r="E1" s="15" t="s">
        <v>42</v>
      </c>
      <c r="F1" s="4" t="s">
        <v>51</v>
      </c>
      <c r="G1" s="6" t="s">
        <v>43</v>
      </c>
      <c r="H1" s="4" t="s">
        <v>51</v>
      </c>
      <c r="I1" s="4" t="s">
        <v>18</v>
      </c>
      <c r="J1" s="4" t="s">
        <v>19</v>
      </c>
      <c r="K1" s="4" t="s">
        <v>51</v>
      </c>
      <c r="L1" s="4" t="s">
        <v>20</v>
      </c>
      <c r="M1" s="4" t="s">
        <v>52</v>
      </c>
      <c r="N1" s="4" t="s">
        <v>21</v>
      </c>
      <c r="O1" s="4" t="s">
        <v>22</v>
      </c>
      <c r="P1" s="4" t="s">
        <v>52</v>
      </c>
      <c r="Q1" s="28" t="s">
        <v>22</v>
      </c>
      <c r="R1" s="4" t="s">
        <v>52</v>
      </c>
      <c r="S1" s="32" t="s">
        <v>7</v>
      </c>
      <c r="T1" s="32" t="s">
        <v>52</v>
      </c>
      <c r="U1" s="32" t="s">
        <v>82</v>
      </c>
      <c r="V1" s="32" t="s">
        <v>52</v>
      </c>
      <c r="W1" s="4" t="s">
        <v>23</v>
      </c>
      <c r="X1" s="50" t="s">
        <v>24</v>
      </c>
      <c r="Y1" s="4" t="s">
        <v>52</v>
      </c>
      <c r="Z1" s="10" t="s">
        <v>25</v>
      </c>
      <c r="AA1" s="4" t="s">
        <v>52</v>
      </c>
      <c r="AB1" s="4" t="s">
        <v>68</v>
      </c>
      <c r="AC1" s="4" t="s">
        <v>69</v>
      </c>
      <c r="AD1" s="51" t="s">
        <v>26</v>
      </c>
      <c r="AE1" s="4" t="s">
        <v>52</v>
      </c>
      <c r="AF1" s="4" t="s">
        <v>27</v>
      </c>
      <c r="AG1" s="4" t="s">
        <v>52</v>
      </c>
      <c r="AH1" s="10" t="s">
        <v>11</v>
      </c>
      <c r="AI1" s="4" t="s">
        <v>52</v>
      </c>
      <c r="AJ1" s="18" t="s">
        <v>58</v>
      </c>
      <c r="AK1" s="17" t="s">
        <v>51</v>
      </c>
      <c r="AL1" s="28" t="s">
        <v>28</v>
      </c>
      <c r="AM1" s="30" t="s">
        <v>52</v>
      </c>
      <c r="AN1" s="28" t="s">
        <v>83</v>
      </c>
      <c r="AO1" s="30" t="s">
        <v>52</v>
      </c>
      <c r="AP1" s="10" t="s">
        <v>48</v>
      </c>
      <c r="AQ1" s="4" t="s">
        <v>52</v>
      </c>
      <c r="AR1" s="4" t="s">
        <v>6</v>
      </c>
      <c r="AS1" s="33" t="s">
        <v>45</v>
      </c>
      <c r="AT1" s="34" t="s">
        <v>52</v>
      </c>
      <c r="AU1" s="35" t="s">
        <v>60</v>
      </c>
      <c r="AV1" s="53" t="s">
        <v>52</v>
      </c>
      <c r="AW1" s="26" t="s">
        <v>46</v>
      </c>
      <c r="AX1" s="27" t="s">
        <v>51</v>
      </c>
      <c r="AY1" s="27" t="s">
        <v>63</v>
      </c>
      <c r="AZ1" s="10" t="s">
        <v>47</v>
      </c>
      <c r="BA1" s="10" t="s">
        <v>2</v>
      </c>
      <c r="BB1" s="18" t="s">
        <v>67</v>
      </c>
      <c r="BC1" s="17" t="s">
        <v>51</v>
      </c>
      <c r="BD1" s="27" t="s">
        <v>46</v>
      </c>
      <c r="BE1" s="27" t="s">
        <v>53</v>
      </c>
      <c r="BF1" s="52" t="s">
        <v>65</v>
      </c>
      <c r="BG1" s="83" t="s">
        <v>70</v>
      </c>
    </row>
    <row r="2" spans="1:109" s="1" customFormat="1" ht="18" x14ac:dyDescent="0.3">
      <c r="A2" s="10"/>
      <c r="B2" s="10"/>
      <c r="C2" s="10" t="s">
        <v>15</v>
      </c>
      <c r="D2" s="4" t="s">
        <v>29</v>
      </c>
      <c r="E2" s="10" t="s">
        <v>15</v>
      </c>
      <c r="F2" s="4" t="s">
        <v>29</v>
      </c>
      <c r="G2" s="6"/>
      <c r="H2" s="4" t="s">
        <v>29</v>
      </c>
      <c r="I2" s="4" t="s">
        <v>30</v>
      </c>
      <c r="J2" s="4" t="s">
        <v>31</v>
      </c>
      <c r="K2" s="4" t="s">
        <v>29</v>
      </c>
      <c r="L2" s="4" t="s">
        <v>32</v>
      </c>
      <c r="M2" s="4" t="s">
        <v>33</v>
      </c>
      <c r="N2" s="4" t="s">
        <v>34</v>
      </c>
      <c r="O2" s="4" t="s">
        <v>35</v>
      </c>
      <c r="P2" s="4" t="s">
        <v>33</v>
      </c>
      <c r="Q2" s="28" t="s">
        <v>32</v>
      </c>
      <c r="R2" s="4" t="s">
        <v>33</v>
      </c>
      <c r="S2" s="32" t="s">
        <v>62</v>
      </c>
      <c r="T2" s="32" t="s">
        <v>33</v>
      </c>
      <c r="U2" s="32" t="s">
        <v>62</v>
      </c>
      <c r="V2" s="32" t="s">
        <v>33</v>
      </c>
      <c r="W2" s="4" t="s">
        <v>34</v>
      </c>
      <c r="X2" s="50" t="s">
        <v>36</v>
      </c>
      <c r="Y2" s="4" t="s">
        <v>37</v>
      </c>
      <c r="Z2" s="4" t="s">
        <v>32</v>
      </c>
      <c r="AA2" s="4" t="s">
        <v>37</v>
      </c>
      <c r="AB2" s="4" t="s">
        <v>30</v>
      </c>
      <c r="AC2" s="4" t="s">
        <v>38</v>
      </c>
      <c r="AD2" s="51" t="s">
        <v>31</v>
      </c>
      <c r="AE2" s="4" t="s">
        <v>37</v>
      </c>
      <c r="AF2" s="4" t="s">
        <v>32</v>
      </c>
      <c r="AG2" s="4" t="s">
        <v>37</v>
      </c>
      <c r="AH2" s="16"/>
      <c r="AI2" s="4" t="s">
        <v>37</v>
      </c>
      <c r="AJ2" s="25" t="s">
        <v>39</v>
      </c>
      <c r="AK2" s="25" t="s">
        <v>50</v>
      </c>
      <c r="AL2" s="29" t="s">
        <v>61</v>
      </c>
      <c r="AM2" s="31" t="s">
        <v>37</v>
      </c>
      <c r="AN2" s="29" t="s">
        <v>61</v>
      </c>
      <c r="AO2" s="31" t="s">
        <v>37</v>
      </c>
      <c r="AP2" s="10" t="s">
        <v>40</v>
      </c>
      <c r="AQ2" s="4" t="s">
        <v>59</v>
      </c>
      <c r="AR2" s="4" t="s">
        <v>41</v>
      </c>
      <c r="AS2" s="33" t="s">
        <v>61</v>
      </c>
      <c r="AT2" s="34" t="s">
        <v>37</v>
      </c>
      <c r="AU2" s="35" t="s">
        <v>66</v>
      </c>
      <c r="AV2" s="53" t="s">
        <v>37</v>
      </c>
      <c r="AW2" s="26" t="s">
        <v>40</v>
      </c>
      <c r="AX2" s="27" t="s">
        <v>40</v>
      </c>
      <c r="AY2" s="27" t="s">
        <v>64</v>
      </c>
      <c r="AZ2" s="16"/>
      <c r="BA2" s="10" t="s">
        <v>12</v>
      </c>
      <c r="BB2" s="19" t="s">
        <v>39</v>
      </c>
      <c r="BC2" s="25" t="s">
        <v>50</v>
      </c>
      <c r="BD2" s="27" t="s">
        <v>49</v>
      </c>
      <c r="BE2" s="27" t="s">
        <v>54</v>
      </c>
      <c r="BF2" s="52" t="s">
        <v>13</v>
      </c>
      <c r="BG2" s="84"/>
    </row>
    <row r="3" spans="1:109" x14ac:dyDescent="0.2">
      <c r="A3" s="85"/>
      <c r="B3" s="85"/>
      <c r="C3" s="85"/>
      <c r="D3" s="85"/>
      <c r="E3" s="86"/>
      <c r="F3" s="85"/>
      <c r="G3" s="87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8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</row>
    <row r="4" spans="1:109" ht="14.25" x14ac:dyDescent="0.2">
      <c r="A4" s="1" t="s">
        <v>89</v>
      </c>
      <c r="B4" s="58"/>
      <c r="C4" s="1" t="s">
        <v>74</v>
      </c>
      <c r="D4" s="1">
        <v>3.8677999999999999</v>
      </c>
      <c r="E4" s="94" t="s">
        <v>75</v>
      </c>
      <c r="F4" s="1" t="s">
        <v>76</v>
      </c>
      <c r="G4" s="1">
        <v>3.8556E-2</v>
      </c>
      <c r="H4" s="94" t="s">
        <v>75</v>
      </c>
      <c r="I4" s="1"/>
      <c r="J4" s="1"/>
      <c r="K4" s="1" t="s">
        <v>77</v>
      </c>
      <c r="L4" s="7">
        <v>1.8114999999999999E-2</v>
      </c>
      <c r="M4" s="94" t="s">
        <v>75</v>
      </c>
      <c r="N4" s="9"/>
      <c r="O4" s="21"/>
      <c r="P4" s="9"/>
      <c r="Q4" s="23"/>
      <c r="R4" s="24"/>
      <c r="S4" s="22"/>
      <c r="T4" s="21"/>
      <c r="U4" s="21"/>
      <c r="V4" s="21"/>
      <c r="W4" s="3"/>
      <c r="X4" s="21"/>
      <c r="Y4" s="21"/>
      <c r="Z4" s="21"/>
      <c r="AA4" s="21"/>
      <c r="AB4" s="14"/>
      <c r="AC4" s="14"/>
      <c r="AD4" s="21"/>
      <c r="AE4" s="21"/>
      <c r="AF4" s="21"/>
      <c r="AG4" s="21"/>
      <c r="AH4" s="9"/>
      <c r="AI4" s="3"/>
      <c r="AJ4" s="22"/>
      <c r="AK4" s="3"/>
      <c r="AL4" s="3"/>
      <c r="AM4" s="3"/>
      <c r="AN4" s="9"/>
      <c r="AO4" s="21"/>
      <c r="AP4" s="9"/>
      <c r="AQ4" s="9"/>
      <c r="AR4" s="9"/>
      <c r="AS4" s="24"/>
      <c r="AT4" s="24"/>
      <c r="AU4" s="9"/>
      <c r="AV4" s="9"/>
      <c r="AW4" s="9"/>
      <c r="AX4" s="47"/>
      <c r="AY4" s="47"/>
      <c r="AZ4" s="9"/>
      <c r="BA4" s="48"/>
      <c r="BB4" s="9"/>
      <c r="BC4" s="22"/>
      <c r="BD4" s="9"/>
      <c r="BE4" s="49"/>
      <c r="BF4" s="89"/>
      <c r="BG4" s="85"/>
      <c r="BH4" s="85"/>
      <c r="BI4" s="85"/>
      <c r="BJ4" s="85"/>
      <c r="BK4" s="85"/>
      <c r="BL4" s="85"/>
      <c r="BM4" s="90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</row>
    <row r="5" spans="1:109" ht="14.25" x14ac:dyDescent="0.2">
      <c r="A5" s="95"/>
      <c r="B5" s="96"/>
      <c r="C5" s="1"/>
      <c r="D5" s="1"/>
      <c r="E5" s="94"/>
      <c r="F5" s="1"/>
      <c r="G5" s="1"/>
      <c r="H5" s="94"/>
      <c r="I5" s="1"/>
      <c r="J5" s="1"/>
      <c r="K5" s="1"/>
      <c r="L5" s="7"/>
      <c r="M5" s="94"/>
      <c r="N5" s="9"/>
      <c r="O5" s="21"/>
      <c r="P5" s="9"/>
      <c r="Q5" s="23"/>
      <c r="R5" s="24"/>
      <c r="S5" s="22"/>
      <c r="T5" s="21"/>
      <c r="U5" s="21"/>
      <c r="V5" s="21"/>
      <c r="W5" s="3"/>
      <c r="X5" s="21"/>
      <c r="Y5" s="21"/>
      <c r="Z5" s="21"/>
      <c r="AA5" s="21"/>
      <c r="AB5" s="14"/>
      <c r="AC5" s="14"/>
      <c r="AD5" s="21"/>
      <c r="AE5" s="21"/>
      <c r="AF5" s="21"/>
      <c r="AG5" s="21"/>
      <c r="AH5" s="9"/>
      <c r="AI5" s="3"/>
      <c r="AJ5" s="22"/>
      <c r="AK5" s="3"/>
      <c r="AL5" s="3"/>
      <c r="AM5" s="3"/>
      <c r="AN5" s="9"/>
      <c r="AO5" s="21"/>
      <c r="AP5" s="9"/>
      <c r="AQ5" s="9"/>
      <c r="AR5" s="9"/>
      <c r="AS5" s="24"/>
      <c r="AT5" s="24"/>
      <c r="AU5" s="9"/>
      <c r="AV5" s="9"/>
      <c r="AW5" s="9"/>
      <c r="AX5" s="47"/>
      <c r="AY5" s="47"/>
      <c r="AZ5" s="9"/>
      <c r="BA5" s="48"/>
      <c r="BB5" s="9"/>
      <c r="BC5" s="22"/>
      <c r="BD5" s="9"/>
      <c r="BE5" s="49"/>
      <c r="BF5" s="89"/>
      <c r="BG5" s="85"/>
      <c r="BH5" s="85"/>
      <c r="BI5" s="85"/>
      <c r="BJ5" s="85"/>
      <c r="BK5" s="85"/>
      <c r="BL5" s="85"/>
      <c r="BM5" s="90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</row>
    <row r="6" spans="1:109" ht="14.25" x14ac:dyDescent="0.2">
      <c r="A6" s="9" t="s">
        <v>96</v>
      </c>
      <c r="B6" s="9"/>
      <c r="C6" s="9" t="s">
        <v>97</v>
      </c>
      <c r="D6" s="180">
        <v>9.1577000000000004E-6</v>
      </c>
      <c r="E6" s="11"/>
      <c r="F6" s="12" t="s">
        <v>98</v>
      </c>
      <c r="G6" s="181">
        <v>2.8262999999999999E-6</v>
      </c>
      <c r="H6" s="12"/>
      <c r="I6" s="9"/>
      <c r="J6" s="21"/>
      <c r="K6" s="9"/>
      <c r="L6" s="14"/>
      <c r="M6" s="22"/>
      <c r="N6" s="58"/>
      <c r="O6" s="21"/>
      <c r="P6" s="9"/>
      <c r="Q6" s="23"/>
      <c r="R6" s="24"/>
      <c r="S6" s="22"/>
      <c r="T6" s="21"/>
      <c r="U6" s="21"/>
      <c r="V6" s="21"/>
      <c r="W6" s="3"/>
      <c r="X6" s="21"/>
      <c r="Y6" s="21"/>
      <c r="Z6" s="21"/>
      <c r="AA6" s="21"/>
      <c r="AB6" s="14"/>
      <c r="AC6" s="14"/>
      <c r="AD6" s="21"/>
      <c r="AE6" s="21"/>
      <c r="AF6" s="21"/>
      <c r="AG6" s="21"/>
      <c r="AH6" s="9"/>
      <c r="AI6" s="3"/>
      <c r="AJ6" s="22"/>
      <c r="AK6" s="3"/>
      <c r="AL6" s="3"/>
      <c r="AM6" s="3"/>
      <c r="AN6" s="9"/>
      <c r="AO6" s="21"/>
      <c r="AP6" s="9"/>
      <c r="AQ6" s="9"/>
      <c r="AR6" s="9"/>
      <c r="AS6" s="24"/>
      <c r="AT6" s="24"/>
      <c r="AU6" s="9"/>
      <c r="AV6" s="9"/>
      <c r="AW6" s="47"/>
      <c r="AX6" s="47"/>
      <c r="AY6" s="47"/>
      <c r="AZ6" s="9"/>
      <c r="BA6" s="48"/>
      <c r="BB6" s="9"/>
      <c r="BC6" s="22"/>
      <c r="BD6" s="9"/>
      <c r="BE6" s="49"/>
      <c r="BF6" s="89"/>
      <c r="BG6" s="85"/>
      <c r="BH6" s="85"/>
      <c r="BI6" s="85"/>
      <c r="BJ6" s="85"/>
      <c r="BK6" s="85"/>
      <c r="BL6" s="85"/>
      <c r="BM6" s="90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</row>
    <row r="7" spans="1:109" ht="14.25" x14ac:dyDescent="0.2">
      <c r="A7" s="9"/>
      <c r="B7" s="9"/>
      <c r="C7" s="9"/>
      <c r="D7" s="9"/>
      <c r="E7" s="11"/>
      <c r="F7" s="12"/>
      <c r="G7" s="13"/>
      <c r="H7" s="12"/>
      <c r="I7" s="9"/>
      <c r="J7" s="21"/>
      <c r="K7" s="9"/>
      <c r="L7" s="14"/>
      <c r="M7" s="22"/>
      <c r="N7" s="9"/>
      <c r="O7" s="21"/>
      <c r="P7" s="9"/>
      <c r="Q7" s="23"/>
      <c r="R7" s="24"/>
      <c r="S7" s="22"/>
      <c r="T7" s="21"/>
      <c r="U7" s="21"/>
      <c r="V7" s="21"/>
      <c r="W7" s="3"/>
      <c r="X7" s="21"/>
      <c r="Y7" s="21"/>
      <c r="Z7" s="21"/>
      <c r="AA7" s="21"/>
      <c r="AB7" s="14"/>
      <c r="AC7" s="14"/>
      <c r="AD7" s="21"/>
      <c r="AE7" s="21"/>
      <c r="AF7" s="21"/>
      <c r="AG7" s="21"/>
      <c r="AH7" s="9"/>
      <c r="AI7" s="3"/>
      <c r="AJ7" s="22"/>
      <c r="AK7" s="3"/>
      <c r="AL7" s="3"/>
      <c r="AM7" s="3"/>
      <c r="AN7" s="9"/>
      <c r="AO7" s="21"/>
      <c r="AP7" s="9"/>
      <c r="AQ7" s="9"/>
      <c r="AR7" s="9"/>
      <c r="AS7" s="24"/>
      <c r="AT7" s="24"/>
      <c r="AU7" s="9"/>
      <c r="AV7" s="9"/>
      <c r="AW7" s="9"/>
      <c r="AX7" s="47"/>
      <c r="AY7" s="47"/>
      <c r="AZ7" s="9"/>
      <c r="BA7" s="48"/>
      <c r="BB7" s="9"/>
      <c r="BC7" s="22"/>
      <c r="BD7" s="9"/>
      <c r="BE7" s="49"/>
      <c r="BF7" s="89"/>
      <c r="BG7" s="85"/>
      <c r="BH7" s="85"/>
      <c r="BI7" s="85"/>
      <c r="BJ7" s="85"/>
      <c r="BK7" s="85"/>
      <c r="BL7" s="85"/>
      <c r="BM7" s="90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</row>
    <row r="8" spans="1:109" ht="14.25" x14ac:dyDescent="0.2">
      <c r="A8" s="9"/>
      <c r="B8" s="9"/>
      <c r="C8" s="9"/>
      <c r="D8" s="9"/>
      <c r="E8" s="11"/>
      <c r="F8" s="12"/>
      <c r="G8" s="13"/>
      <c r="H8" s="12"/>
      <c r="I8" s="9"/>
      <c r="J8" s="21"/>
      <c r="K8" s="9"/>
      <c r="L8" s="14"/>
      <c r="M8" s="22"/>
      <c r="N8" s="9"/>
      <c r="O8" s="21"/>
      <c r="P8" s="9"/>
      <c r="Q8" s="23"/>
      <c r="R8" s="24"/>
      <c r="S8" s="22"/>
      <c r="T8" s="21"/>
      <c r="U8" s="21"/>
      <c r="V8" s="21"/>
      <c r="W8" s="3"/>
      <c r="X8" s="21"/>
      <c r="Y8" s="21"/>
      <c r="Z8" s="21"/>
      <c r="AA8" s="21"/>
      <c r="AB8" s="14"/>
      <c r="AC8" s="14"/>
      <c r="AD8" s="21"/>
      <c r="AE8" s="21"/>
      <c r="AF8" s="21"/>
      <c r="AG8" s="21"/>
      <c r="AH8" s="9"/>
      <c r="AI8" s="3"/>
      <c r="AJ8" s="22"/>
      <c r="AK8" s="3"/>
      <c r="AL8" s="3"/>
      <c r="AM8" s="3"/>
      <c r="AN8" s="9"/>
      <c r="AO8" s="21"/>
      <c r="AP8" s="9"/>
      <c r="AQ8" s="9"/>
      <c r="AR8" s="9"/>
      <c r="AS8" s="24"/>
      <c r="AT8" s="24"/>
      <c r="AU8" s="9"/>
      <c r="AV8" s="9"/>
      <c r="AW8" s="9"/>
      <c r="AX8" s="47"/>
      <c r="AY8" s="47"/>
      <c r="AZ8" s="9"/>
      <c r="BA8" s="48"/>
      <c r="BB8" s="9"/>
      <c r="BC8" s="22"/>
      <c r="BD8" s="9"/>
      <c r="BE8" s="49"/>
      <c r="BF8" s="89"/>
      <c r="BG8" s="85"/>
      <c r="BH8" s="85"/>
      <c r="BI8" s="85"/>
      <c r="BJ8" s="85"/>
      <c r="BK8" s="85"/>
      <c r="BL8" s="85"/>
      <c r="BM8" s="90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</row>
    <row r="9" spans="1:109" s="158" customFormat="1" ht="14.25" x14ac:dyDescent="0.2">
      <c r="A9" s="141">
        <f>Input!A9</f>
        <v>10073</v>
      </c>
      <c r="B9" s="141" t="str">
        <f>Input!B9</f>
        <v>Hu1-13</v>
      </c>
      <c r="C9" s="141">
        <f>Input!O9</f>
        <v>2.0633885121468296</v>
      </c>
      <c r="D9" s="141">
        <f>C9*Input!P9/100</f>
        <v>2.3388559741130067E-2</v>
      </c>
      <c r="E9" s="142">
        <f>Input!M9</f>
        <v>2.7203784121274079</v>
      </c>
      <c r="F9" s="143">
        <f>E9*Input!N9/100</f>
        <v>3.8539108676223044E-4</v>
      </c>
      <c r="G9" s="144">
        <f t="shared" ref="G9:G11" si="0">E9*137.88</f>
        <v>375.08577546412698</v>
      </c>
      <c r="H9" s="143">
        <f>G9*Input!L9/100</f>
        <v>2.8985525227782322E-2</v>
      </c>
      <c r="I9" s="141">
        <v>0</v>
      </c>
      <c r="J9" s="145">
        <f>(((C9*$G$4*0.000000001*Input!G9*(234/233))-(I9*0.000000000000001))/Input!F9)*1000000000000</f>
        <v>748.53426681837402</v>
      </c>
      <c r="K9" s="141">
        <f>J9*Input!P9/100</f>
        <v>8.4846543996454784</v>
      </c>
      <c r="L9" s="146">
        <f t="shared" ref="L9:L11" si="1">(J9/234)*602200000000*0.0000028263/(365.2425*24*60)</f>
        <v>10.351684807198188</v>
      </c>
      <c r="M9" s="147">
        <f>L9*Input!P9/100</f>
        <v>0.11733660292728955</v>
      </c>
      <c r="N9" s="141">
        <v>0</v>
      </c>
      <c r="O9" s="145">
        <f>(((G9*$D$4*0.000000001*Input!G9*(238/236))-(N9*0.000000001))/Input!F9)*1000000</f>
        <v>13.706871076222178</v>
      </c>
      <c r="P9" s="141">
        <f>O9*Input!N9/100</f>
        <v>1.9418276209757115E-3</v>
      </c>
      <c r="Q9" s="148">
        <f t="shared" ref="Q9:Q10" si="2">(O9/238.05)*602200000000000000*0.00000000015512/(365.2425*24*60)</f>
        <v>10.226685267964209</v>
      </c>
      <c r="R9" s="149">
        <f>Q9*Input!N9/100</f>
        <v>1.4487959953754515E-3</v>
      </c>
      <c r="S9" s="147">
        <f>Input!S9*$G$6/0.000000000155125</f>
        <v>0.99966930632254791</v>
      </c>
      <c r="T9" s="141">
        <f>S9*Input!T9/100</f>
        <v>1.9851880657823949E-3</v>
      </c>
      <c r="U9" s="147">
        <f>S9</f>
        <v>0.99966930632254791</v>
      </c>
      <c r="V9" s="141">
        <f>U9*Input!T9/100</f>
        <v>1.9851880657823949E-3</v>
      </c>
      <c r="W9" s="150">
        <v>0</v>
      </c>
      <c r="X9" s="145">
        <f>((($L$4*0.000000001*Input!G9/Input!W9*(232/229))-(W9*0.000000001))/Input!F9)*1000000000</f>
        <v>0.99700671676471309</v>
      </c>
      <c r="Y9" s="145">
        <f>X9*Input!X9/100</f>
        <v>5.3539699503417663E-3</v>
      </c>
      <c r="Z9" s="145">
        <f t="shared" ref="Z9:Z11" si="3">(X9/232)*6.022E+23*0.000000001*0.000000000049475/(365.2425*24*60)</f>
        <v>2.4344051294542527E-4</v>
      </c>
      <c r="AA9" s="145">
        <f>Z9*Input!X9/100</f>
        <v>1.307286269078546E-6</v>
      </c>
      <c r="AB9" s="146">
        <v>0</v>
      </c>
      <c r="AC9" s="146">
        <v>0.9</v>
      </c>
      <c r="AD9" s="145">
        <f>(((Input!G9*$L$4*0.000000001*Input!U9*(230/229))-((AB9*0.000000000000001)+(Input!G9*AC9*0.000000000000001)))/Input!F9)*1000000000000</f>
        <v>225.77902966505727</v>
      </c>
      <c r="AE9" s="145">
        <f>AD9*Input!V9/100</f>
        <v>0.68017814026422851</v>
      </c>
      <c r="AF9" s="145">
        <f t="shared" ref="AF9:AF17" si="4">(AD9/230)*602200000000*$D$6/(365.2425*24*60)</f>
        <v>10.292932643140517</v>
      </c>
      <c r="AG9" s="145">
        <f>AF9*Input!V9/100</f>
        <v>3.1008317262512373E-2</v>
      </c>
      <c r="AH9" s="141">
        <f t="shared" ref="AH9:AH11" si="5">AF9/Z9</f>
        <v>42281.099881875438</v>
      </c>
      <c r="AI9" s="150">
        <f t="shared" ref="AI9:AI11" si="6">AH9*SQRT((AG9/AF9)^2+(AA9/Z9)^2)</f>
        <v>260.33977749043379</v>
      </c>
      <c r="AJ9" s="147">
        <f t="shared" ref="AJ9:AJ11" si="7">(U9-1)*1000</f>
        <v>-0.33069367745208744</v>
      </c>
      <c r="AK9" s="150">
        <f t="shared" ref="AK9:AK11" si="8">V9*1000</f>
        <v>1.9851880657823948</v>
      </c>
      <c r="AL9" s="150">
        <f t="shared" ref="AL9:AL11" si="9">AF9/Q9</f>
        <v>1.0064778932215537</v>
      </c>
      <c r="AM9" s="150">
        <f t="shared" ref="AM9:AM11" si="10">AL9*SQRT((R9/Q9)^2+(AG9/AF9)^2)</f>
        <v>3.0354492538338398E-3</v>
      </c>
      <c r="AN9" s="141">
        <f>AF9/Q9</f>
        <v>1.0064778932215537</v>
      </c>
      <c r="AO9" s="145">
        <f t="shared" ref="AO9:AO11" si="11">AN9*SQRT((R9/Q9)^2+(AG9/AF9)^2)</f>
        <v>3.0354492538338398E-3</v>
      </c>
      <c r="AP9" s="141" t="str">
        <f t="shared" ref="AP9:AP11" si="12">ThU_Alter_Kombi(AN9,U9)</f>
        <v>Out of range</v>
      </c>
      <c r="AQ9" s="141" t="e">
        <f t="shared" ref="AQ9:AQ11" si="13">Montealter(AN9,AO9,U9,V9)</f>
        <v>#VALUE!</v>
      </c>
      <c r="AR9" s="141" t="e">
        <f t="shared" ref="AR9:AR11" si="14">(AQ9/AP9)*100</f>
        <v>#VALUE!</v>
      </c>
      <c r="AS9" s="149">
        <f t="shared" ref="AS9:AS11" si="15">Z9/Q9</f>
        <v>2.3804439714989502E-5</v>
      </c>
      <c r="AT9" s="149">
        <f t="shared" ref="AT9:AT11" si="16">AS9*SQRT((Y9/X9)^2+(P9/O9)^2)</f>
        <v>1.2787536431518747E-7</v>
      </c>
      <c r="AU9" s="141">
        <v>8</v>
      </c>
      <c r="AV9" s="141">
        <f t="shared" ref="AV9:AV11" si="17">AU9/2</f>
        <v>4</v>
      </c>
      <c r="AW9" s="141" t="str">
        <f t="shared" ref="AW9:AW11" si="18">marincorr_age(AN9,U9,AS9,AU9)</f>
        <v>Out of range</v>
      </c>
      <c r="AX9" s="151">
        <f t="shared" ref="AX9:AX11" si="19">marincorr_age_error(AN9, AO9, U9, V9, AS9, AT9, AU9, AV9)</f>
        <v>38.069288190499996</v>
      </c>
      <c r="AY9" s="151" t="e">
        <f t="shared" ref="AY9:AY11" si="20">SQRT(((AU9*EXP(-0.0000091577*AW9*1000))/(0.0000091577*(EXP(-0.0000091577*AW9*1000)+(AJ9/1000)*EXP(-(0.0000091577-0.0000028263)*AW9*1000)-AS9*AU9*EXP(-0.0000091577*AW9*1000))))^2*AT9^2+((AS9*EXP(-0.0000091577*AW9*1000))/(0.0000091577*(EXP(-0.0000091577*AW9*1000)+(AJ9/1000)*EXP(-(0.0000091577-0.0000028263)*AW9*1000)-AS9*AU9*EXP(-0.0000091577*AW9*1000))))^2*AV9^2+((0.0000091577/(0.0000091577-0.0000028263))*(EXP(-(0.0000091577-0.0000028263)*AW9*1000)-1)/(0.0000091577*(EXP(-0.0000091577*AW9*1000)+(AJ9/1000)*EXP(-(0.0000091577-0.0000028263)*AW9*1000)-AS9*AU9*EXP(-0.0000091577*AW9*1000))))^2*T9^2+(1/(0.0000091577*(EXP(-0.0000091577*AW9*1000)+(AJ9/1000)*EXP(-(0.0000091577-0.0000028263)*AW9*1000)-AS9*AU9*EXP(-0.0000091577*AW9*1000))))^2*AO9^2)/1000</f>
        <v>#VALUE!</v>
      </c>
      <c r="AZ9" s="141" t="str">
        <f>Input!B9</f>
        <v>Hu1-13</v>
      </c>
      <c r="BA9" s="152">
        <f>Input!E9</f>
        <v>0</v>
      </c>
      <c r="BB9" s="141" t="e">
        <f t="shared" ref="BB9:BB11" si="21">((U9-1)*EXP(0.0000028263*AW9*1000))*1000</f>
        <v>#VALUE!</v>
      </c>
      <c r="BC9" s="147" t="e">
        <f t="shared" ref="BC9:BC11" si="22">SQRT((EXP(0.0000028263*AW9*1000)*V9)^2+((U9-1)*0.0000028263*EXP(0.0000028263*AW9*1000)*AX9*1000)^2)*1000</f>
        <v>#VALUE!</v>
      </c>
      <c r="BD9" s="141" t="e">
        <f t="shared" ref="BD9:BD11" si="23">AW9*1000-58</f>
        <v>#VALUE!</v>
      </c>
      <c r="BE9" s="153" t="e">
        <f t="shared" ref="BE9:BE11" si="24">AY9/2*1000</f>
        <v>#VALUE!</v>
      </c>
      <c r="BF9" s="154" t="e">
        <f t="shared" ref="BF9:BF11" si="25">AY9/AW9*100</f>
        <v>#VALUE!</v>
      </c>
      <c r="BG9" s="155"/>
      <c r="BH9" s="155"/>
      <c r="BI9" s="155"/>
      <c r="BJ9" s="155"/>
      <c r="BK9" s="155"/>
      <c r="BL9" s="155"/>
      <c r="BM9" s="156"/>
      <c r="BN9" s="157"/>
      <c r="BO9" s="155"/>
      <c r="BP9" s="155"/>
      <c r="BQ9" s="155"/>
      <c r="BR9" s="155"/>
      <c r="BS9" s="155"/>
      <c r="BT9" s="155"/>
      <c r="BU9" s="155"/>
      <c r="BV9" s="155"/>
      <c r="BW9" s="155"/>
      <c r="BX9" s="155"/>
      <c r="BY9" s="155"/>
      <c r="BZ9" s="155"/>
      <c r="CA9" s="155"/>
      <c r="CB9" s="155"/>
      <c r="CC9" s="155"/>
      <c r="CD9" s="155"/>
      <c r="CE9" s="155"/>
      <c r="CF9" s="155"/>
      <c r="CG9" s="155"/>
      <c r="CH9" s="155"/>
      <c r="CI9" s="155"/>
      <c r="CJ9" s="155"/>
      <c r="CK9" s="155"/>
      <c r="CL9" s="155"/>
      <c r="CM9" s="155"/>
      <c r="CN9" s="155"/>
      <c r="CO9" s="155"/>
      <c r="CP9" s="155"/>
      <c r="CQ9" s="155"/>
      <c r="CR9" s="155"/>
      <c r="CS9" s="155"/>
      <c r="CT9" s="155"/>
      <c r="CU9" s="155"/>
      <c r="CV9" s="155"/>
      <c r="CW9" s="155"/>
      <c r="CX9" s="155"/>
      <c r="CY9" s="155"/>
      <c r="CZ9" s="155"/>
      <c r="DA9" s="155"/>
      <c r="DB9" s="155"/>
      <c r="DC9" s="155"/>
      <c r="DD9" s="155"/>
      <c r="DE9" s="155"/>
    </row>
    <row r="10" spans="1:109" ht="15" customHeight="1" x14ac:dyDescent="0.2">
      <c r="A10" s="9">
        <f>Input!A10</f>
        <v>10506</v>
      </c>
      <c r="B10" s="9" t="str">
        <f>Input!B10</f>
        <v>MeBo24-T07-La-08</v>
      </c>
      <c r="C10" s="9">
        <f>Input!O10</f>
        <v>0.1288656350237776</v>
      </c>
      <c r="D10" s="9">
        <f>C10*Input!P10/100</f>
        <v>5.3063931073213519E-4</v>
      </c>
      <c r="E10" s="11">
        <f>Input!M10</f>
        <v>0.14869537287125392</v>
      </c>
      <c r="F10" s="12">
        <f>E10*Input!N10/100</f>
        <v>9.8814875805468627E-6</v>
      </c>
      <c r="G10" s="13">
        <f t="shared" si="0"/>
        <v>20.502118011488491</v>
      </c>
      <c r="H10" s="12">
        <f>G10*Input!L10/100</f>
        <v>2.31038822810985E-3</v>
      </c>
      <c r="I10" s="9">
        <v>0.3</v>
      </c>
      <c r="J10" s="21">
        <f>(((C10*$G$4*0.000000001*Input!G10*(234/233))-(I10*0.000000000000001))/Input!F10)*1000000000000</f>
        <v>70.525103809121774</v>
      </c>
      <c r="K10" s="9">
        <f>J10*Input!P10/100</f>
        <v>0.29040630163099335</v>
      </c>
      <c r="L10" s="14">
        <f t="shared" si="1"/>
        <v>0.97531092160955501</v>
      </c>
      <c r="M10" s="22">
        <f>L10*Input!P10/100</f>
        <v>4.016108057799307E-3</v>
      </c>
      <c r="N10" s="9">
        <v>5.0000000000000001E-3</v>
      </c>
      <c r="O10" s="21">
        <f>(((G10*$D$4*0.000000001*Input!G10*(238/236))-(N10*0.000000001))/Input!F10)*1000000</f>
        <v>1.1302608684236022</v>
      </c>
      <c r="P10" s="9">
        <f>O10*Input!N10/100</f>
        <v>7.5111003916552148E-5</v>
      </c>
      <c r="Q10" s="23">
        <f t="shared" si="2"/>
        <v>0.84328670692143648</v>
      </c>
      <c r="R10" s="24">
        <f>Q10*Input!N10/100</f>
        <v>5.6040258418124416E-5</v>
      </c>
      <c r="S10" s="65">
        <f>Input!S10*$G$6/0.000000000155125</f>
        <v>1.1483974734721705</v>
      </c>
      <c r="T10" s="9">
        <f>S10*Input!T10/100</f>
        <v>4.9275370966025715E-3</v>
      </c>
      <c r="U10" s="9">
        <f>S10*1/((U9+U11)/2)</f>
        <v>1.1488515844698319</v>
      </c>
      <c r="V10" s="9">
        <f>U10*Input!T10/100</f>
        <v>4.9294855933893038E-3</v>
      </c>
      <c r="W10" s="3">
        <v>3.0000000000000001E-3</v>
      </c>
      <c r="X10" s="21">
        <f>((($L$4*0.000000001*Input!G10/Input!W10*(232/229))-(W10*0.000000001))/Input!F10)*1000000000</f>
        <v>17.07295543139881</v>
      </c>
      <c r="Y10" s="21">
        <f>X10*Input!X10/100</f>
        <v>2.5510680236966746E-2</v>
      </c>
      <c r="Z10" s="21">
        <f t="shared" si="3"/>
        <v>4.1687272089812391E-3</v>
      </c>
      <c r="AA10" s="21">
        <f>Z10*Input!X10/100</f>
        <v>6.228978178428366E-6</v>
      </c>
      <c r="AB10" s="14">
        <v>0.05</v>
      </c>
      <c r="AC10" s="14">
        <v>0.9</v>
      </c>
      <c r="AD10" s="21">
        <f>(((Input!G10*$L$4*0.000000001*Input!U10*(230/229))-((AB10*0.000000000000001)+(Input!G10*AC10*0.000000000000001)))/Input!F10)*1000000000000</f>
        <v>2.6395623114805358</v>
      </c>
      <c r="AE10" s="21">
        <f>AD10*Input!V10/100</f>
        <v>1.4604495846902077E-2</v>
      </c>
      <c r="AF10" s="63">
        <f t="shared" si="4"/>
        <v>0.12033374897458969</v>
      </c>
      <c r="AG10" s="21">
        <f>AF10*Input!V10/100</f>
        <v>6.6579740493256825E-4</v>
      </c>
      <c r="AH10" s="9">
        <f t="shared" si="5"/>
        <v>28.865824733107701</v>
      </c>
      <c r="AI10" s="3">
        <f t="shared" si="6"/>
        <v>0.16543397099380705</v>
      </c>
      <c r="AJ10" s="22">
        <f t="shared" si="7"/>
        <v>148.85158446983192</v>
      </c>
      <c r="AK10" s="3">
        <f t="shared" si="8"/>
        <v>4.9294855933893036</v>
      </c>
      <c r="AL10" s="3">
        <f t="shared" si="9"/>
        <v>0.14269612930801293</v>
      </c>
      <c r="AM10" s="3">
        <f t="shared" si="10"/>
        <v>7.8958368618475079E-4</v>
      </c>
      <c r="AN10" s="9">
        <f>AL10*1/((AN9+AN11)/2)</f>
        <v>0.14224862891291076</v>
      </c>
      <c r="AO10" s="21">
        <f t="shared" si="11"/>
        <v>7.8710752223239014E-4</v>
      </c>
      <c r="AP10" s="58">
        <f t="shared" si="12"/>
        <v>14.393700000000001</v>
      </c>
      <c r="AQ10" s="58">
        <f t="shared" si="13"/>
        <v>0.1052</v>
      </c>
      <c r="AR10" s="58">
        <f t="shared" si="14"/>
        <v>0.73087531350521406</v>
      </c>
      <c r="AS10" s="67">
        <f t="shared" si="15"/>
        <v>4.9434281066754824E-3</v>
      </c>
      <c r="AT10" s="67">
        <f t="shared" si="16"/>
        <v>7.3938501555273155E-6</v>
      </c>
      <c r="AU10" s="58">
        <v>8</v>
      </c>
      <c r="AV10" s="58">
        <f t="shared" si="17"/>
        <v>4</v>
      </c>
      <c r="AW10" s="58">
        <f t="shared" si="18"/>
        <v>10.586600000000001</v>
      </c>
      <c r="AX10" s="57">
        <f t="shared" si="19"/>
        <v>1.8482669066999999</v>
      </c>
      <c r="AY10" s="47">
        <f t="shared" si="20"/>
        <v>1.9410985879717124</v>
      </c>
      <c r="AZ10" s="9" t="str">
        <f>Input!B10</f>
        <v>MeBo24-T07-La-08</v>
      </c>
      <c r="BA10" s="48">
        <f>Input!E10</f>
        <v>0</v>
      </c>
      <c r="BB10" s="58">
        <f t="shared" si="21"/>
        <v>153.37265900860791</v>
      </c>
      <c r="BC10" s="22">
        <f t="shared" si="22"/>
        <v>5.1420089633646038</v>
      </c>
      <c r="BD10" s="9">
        <f t="shared" si="23"/>
        <v>10528.6</v>
      </c>
      <c r="BE10" s="49">
        <f t="shared" si="24"/>
        <v>970.54929398585625</v>
      </c>
      <c r="BF10" s="89">
        <f t="shared" si="25"/>
        <v>18.335429580523606</v>
      </c>
      <c r="BG10" s="85"/>
      <c r="BH10" s="85"/>
      <c r="BI10" s="85"/>
      <c r="BJ10" s="85"/>
      <c r="BK10" s="85"/>
      <c r="BL10" s="85"/>
      <c r="BM10" s="90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</row>
    <row r="11" spans="1:109" s="158" customFormat="1" ht="15" customHeight="1" x14ac:dyDescent="0.2">
      <c r="A11" s="141">
        <f>Input!A11</f>
        <v>10073</v>
      </c>
      <c r="B11" s="141" t="str">
        <f>Input!B11</f>
        <v>Hu1-13</v>
      </c>
      <c r="C11" s="141">
        <f>Input!O11</f>
        <v>2.1094782143663777</v>
      </c>
      <c r="D11" s="141">
        <f>C11*Input!P11/100</f>
        <v>2.1567252782050163E-2</v>
      </c>
      <c r="E11" s="142">
        <f>Input!M11</f>
        <v>2.7204196514528349</v>
      </c>
      <c r="F11" s="143">
        <f>E11*Input!N11/100</f>
        <v>4.4772982312317103E-4</v>
      </c>
      <c r="G11" s="144">
        <f t="shared" si="0"/>
        <v>375.09146154231689</v>
      </c>
      <c r="H11" s="143">
        <f>G11*Input!L11/100</f>
        <v>1.9152117809911294E-2</v>
      </c>
      <c r="I11" s="141">
        <v>0</v>
      </c>
      <c r="J11" s="145">
        <f>(((C11*$G$4*0.000000001*Input!G11*(234/233))-(I11*0.000000000000001))/Input!F11)*1000000000000</f>
        <v>765.25420165163109</v>
      </c>
      <c r="K11" s="141">
        <f>J11*Input!P11/100</f>
        <v>7.8239399189548582</v>
      </c>
      <c r="L11" s="146">
        <f t="shared" si="1"/>
        <v>10.582909352370237</v>
      </c>
      <c r="M11" s="147">
        <f>L11*Input!P11/100</f>
        <v>0.10819940192681689</v>
      </c>
      <c r="N11" s="141">
        <v>0</v>
      </c>
      <c r="O11" s="145">
        <f>(((G11*$D$4*0.000000001*Input!G11*(238/236))-(N11*0.000000001))/Input!F11)*1000000</f>
        <v>13.707078864269009</v>
      </c>
      <c r="P11" s="141">
        <f>O11*Input!N11/100</f>
        <v>2.2559269457405333E-3</v>
      </c>
      <c r="Q11" s="148">
        <f t="shared" ref="Q11:Q12" si="26">(O11/238.05)*602200000000000000*0.00000000015512/(365.2425*24*60)</f>
        <v>10.226840298455528</v>
      </c>
      <c r="R11" s="149">
        <f>Q11*Input!N11/100</f>
        <v>1.6831452439667089E-3</v>
      </c>
      <c r="S11" s="147">
        <f>Input!S11*$G$6/0.000000000155125</f>
        <v>0.99954014596215057</v>
      </c>
      <c r="T11" s="141">
        <f>S11*Input!T11/100</f>
        <v>2.3134902432040256E-3</v>
      </c>
      <c r="U11" s="147">
        <f>S11</f>
        <v>0.99954014596215057</v>
      </c>
      <c r="V11" s="141">
        <f>U11*Input!T11/100</f>
        <v>2.3134902432040256E-3</v>
      </c>
      <c r="W11" s="150">
        <v>0</v>
      </c>
      <c r="X11" s="145">
        <f>((($L$4*0.000000001*Input!G11/Input!W11*(232/229))-(W11*0.000000001))/Input!F11)*1000000000</f>
        <v>0.98713249451613461</v>
      </c>
      <c r="Y11" s="145">
        <f>X11*Input!X11/100</f>
        <v>3.9307231346165936E-3</v>
      </c>
      <c r="Z11" s="145">
        <f t="shared" si="3"/>
        <v>2.4102951040280322E-4</v>
      </c>
      <c r="AA11" s="145">
        <f>Z11*Input!X11/100</f>
        <v>9.5977011994728123E-7</v>
      </c>
      <c r="AB11" s="146">
        <v>0</v>
      </c>
      <c r="AC11" s="146">
        <v>0.9</v>
      </c>
      <c r="AD11" s="145">
        <f>(((Input!G11*$L$4*0.000000001*Input!U11*(230/229))-((AB11*0.000000000000001)+(Input!G11*AC11*0.000000000000001)))/Input!F11)*1000000000000</f>
        <v>224.28752648582235</v>
      </c>
      <c r="AE11" s="145">
        <f>AD11*Input!V11/100</f>
        <v>0.56240567865801028</v>
      </c>
      <c r="AF11" s="145">
        <f t="shared" si="4"/>
        <v>10.224937215116624</v>
      </c>
      <c r="AG11" s="145">
        <f>AF11*Input!V11/100</f>
        <v>2.5639244606260859E-2</v>
      </c>
      <c r="AH11" s="141">
        <f t="shared" si="5"/>
        <v>42421.930816807173</v>
      </c>
      <c r="AI11" s="150">
        <f t="shared" si="6"/>
        <v>199.62516251099686</v>
      </c>
      <c r="AJ11" s="147">
        <f t="shared" si="7"/>
        <v>-0.45985403784942758</v>
      </c>
      <c r="AK11" s="150">
        <f t="shared" si="8"/>
        <v>2.3134902432040256</v>
      </c>
      <c r="AL11" s="150">
        <f t="shared" si="9"/>
        <v>0.99981391287207333</v>
      </c>
      <c r="AM11" s="150">
        <f t="shared" si="10"/>
        <v>2.5124486990339419E-3</v>
      </c>
      <c r="AN11" s="141">
        <f>AF11/Q11</f>
        <v>0.99981391287207333</v>
      </c>
      <c r="AO11" s="145">
        <f t="shared" si="11"/>
        <v>2.5124486990339419E-3</v>
      </c>
      <c r="AP11" s="141" t="str">
        <f t="shared" si="12"/>
        <v>Out of range</v>
      </c>
      <c r="AQ11" s="141" t="e">
        <f t="shared" si="13"/>
        <v>#VALUE!</v>
      </c>
      <c r="AR11" s="141" t="e">
        <f t="shared" si="14"/>
        <v>#VALUE!</v>
      </c>
      <c r="AS11" s="149">
        <f t="shared" si="15"/>
        <v>2.3568326420351342E-5</v>
      </c>
      <c r="AT11" s="149">
        <f t="shared" si="16"/>
        <v>9.3928284170344682E-8</v>
      </c>
      <c r="AU11" s="141">
        <v>8</v>
      </c>
      <c r="AV11" s="141">
        <f t="shared" si="17"/>
        <v>4</v>
      </c>
      <c r="AW11" s="141" t="str">
        <f t="shared" si="18"/>
        <v>Out of range</v>
      </c>
      <c r="AX11" s="151">
        <f t="shared" si="19"/>
        <v>333.81301038650003</v>
      </c>
      <c r="AY11" s="151" t="e">
        <f t="shared" si="20"/>
        <v>#VALUE!</v>
      </c>
      <c r="AZ11" s="141" t="str">
        <f>Input!B11</f>
        <v>Hu1-13</v>
      </c>
      <c r="BA11" s="152">
        <f>Input!E11</f>
        <v>0</v>
      </c>
      <c r="BB11" s="141" t="e">
        <f t="shared" si="21"/>
        <v>#VALUE!</v>
      </c>
      <c r="BC11" s="147" t="e">
        <f t="shared" si="22"/>
        <v>#VALUE!</v>
      </c>
      <c r="BD11" s="141" t="e">
        <f t="shared" si="23"/>
        <v>#VALUE!</v>
      </c>
      <c r="BE11" s="153" t="e">
        <f t="shared" si="24"/>
        <v>#VALUE!</v>
      </c>
      <c r="BF11" s="154" t="e">
        <f t="shared" si="25"/>
        <v>#VALUE!</v>
      </c>
      <c r="BG11" s="155"/>
      <c r="BH11" s="155"/>
      <c r="BI11" s="155"/>
      <c r="BJ11" s="155"/>
      <c r="BK11" s="155"/>
      <c r="BL11" s="155"/>
      <c r="BM11" s="159"/>
      <c r="BN11" s="155"/>
      <c r="BO11" s="155"/>
      <c r="BP11" s="155"/>
      <c r="BQ11" s="155"/>
      <c r="BR11" s="155"/>
      <c r="BS11" s="155"/>
      <c r="BT11" s="155"/>
      <c r="BU11" s="155"/>
      <c r="BV11" s="155"/>
      <c r="BW11" s="155"/>
      <c r="BX11" s="155"/>
      <c r="BY11" s="155"/>
      <c r="BZ11" s="155"/>
      <c r="CA11" s="155"/>
      <c r="CB11" s="155"/>
      <c r="CC11" s="155"/>
      <c r="CD11" s="155"/>
      <c r="CE11" s="155"/>
      <c r="CF11" s="155"/>
      <c r="CG11" s="155"/>
      <c r="CH11" s="155"/>
      <c r="CI11" s="155"/>
      <c r="CJ11" s="155"/>
      <c r="CK11" s="155"/>
      <c r="CL11" s="155"/>
      <c r="CM11" s="155"/>
      <c r="CN11" s="155"/>
      <c r="CO11" s="155"/>
      <c r="CP11" s="155"/>
      <c r="CQ11" s="155"/>
      <c r="CR11" s="155"/>
      <c r="CS11" s="155"/>
      <c r="CT11" s="155"/>
      <c r="CU11" s="155"/>
      <c r="CV11" s="155"/>
      <c r="CW11" s="155"/>
      <c r="CX11" s="155"/>
      <c r="CY11" s="155"/>
      <c r="CZ11" s="155"/>
      <c r="DA11" s="155"/>
      <c r="DB11" s="155"/>
      <c r="DC11" s="155"/>
      <c r="DD11" s="155"/>
      <c r="DE11" s="155"/>
    </row>
    <row r="12" spans="1:109" ht="15" customHeight="1" x14ac:dyDescent="0.2">
      <c r="A12" s="9">
        <f>Input!A12</f>
        <v>10494</v>
      </c>
      <c r="B12" s="9" t="str">
        <f>Input!B12</f>
        <v>MeBo24-T03-La-03</v>
      </c>
      <c r="C12" s="9">
        <f>Input!O12</f>
        <v>0.94498523623189512</v>
      </c>
      <c r="D12" s="9">
        <f>C12*Input!P12/100</f>
        <v>3.2465942119025114E-3</v>
      </c>
      <c r="E12" s="11">
        <f>Input!M12</f>
        <v>1.1123377483453876</v>
      </c>
      <c r="F12" s="12">
        <f>E12*Input!N12/100</f>
        <v>8.6623896243436197E-5</v>
      </c>
      <c r="G12" s="13">
        <f t="shared" ref="G12:G15" si="27">E12*137.88</f>
        <v>153.36912874186203</v>
      </c>
      <c r="H12" s="12">
        <f>G12*Input!L12/100</f>
        <v>8.6038803640478573E-3</v>
      </c>
      <c r="I12" s="9">
        <v>0.3</v>
      </c>
      <c r="J12" s="21">
        <f>(((C12*$G$4*0.000000001*Input!G12*(234/233))-(I12*0.000000000000001))/Input!F12)*1000000000000</f>
        <v>244.39921331166934</v>
      </c>
      <c r="K12" s="9">
        <f>J12*Input!P12/100</f>
        <v>0.83965869614547084</v>
      </c>
      <c r="L12" s="14">
        <f t="shared" ref="L12:L15" si="28">(J12/234)*602200000000*0.0000028263/(365.2425*24*60)</f>
        <v>3.3798634684862972</v>
      </c>
      <c r="M12" s="22">
        <f>L12*Input!P12/100</f>
        <v>1.1611869427254864E-2</v>
      </c>
      <c r="N12" s="9">
        <v>5.0000000000000001E-3</v>
      </c>
      <c r="O12" s="21">
        <f>(((G12*$D$4*0.000000001*Input!G12*(238/236))-(N12*0.000000001))/Input!F12)*1000000</f>
        <v>3.9956651504477296</v>
      </c>
      <c r="P12" s="9">
        <f>O12*Input!N12/100</f>
        <v>3.1116455764515299E-4</v>
      </c>
      <c r="Q12" s="23">
        <f t="shared" si="26"/>
        <v>2.9811624916124981</v>
      </c>
      <c r="R12" s="24">
        <f>Q12*Input!N12/100</f>
        <v>2.3215962125028923E-4</v>
      </c>
      <c r="S12" s="65">
        <f>Input!S12*$G$6/0.000000000155125</f>
        <v>1.1329520942189439</v>
      </c>
      <c r="T12" s="9">
        <f>S12*Input!T12/100</f>
        <v>1.7682159872848774E-3</v>
      </c>
      <c r="U12" s="9">
        <f>S12*1/((U11+U13)/2)</f>
        <v>1.1332814607156689</v>
      </c>
      <c r="V12" s="9">
        <f>U12*Input!T12/100</f>
        <v>1.7687300347085564E-3</v>
      </c>
      <c r="W12" s="3">
        <v>3.0000000000000001E-3</v>
      </c>
      <c r="X12" s="21">
        <f>((($L$4*0.000000001*Input!G12/Input!W12*(232/229))-(W12*0.000000001))/Input!F12)*1000000000</f>
        <v>5.5166650411328639</v>
      </c>
      <c r="Y12" s="21">
        <f>X12*Input!X12/100</f>
        <v>8.6188993381797526E-3</v>
      </c>
      <c r="Z12" s="21">
        <f t="shared" ref="Z12:Z15" si="29">(X12/232)*6.022E+23*0.000000001*0.000000000049475/(365.2425*24*60)</f>
        <v>1.3470117550656525E-3</v>
      </c>
      <c r="AA12" s="21">
        <f>Z12*Input!X12/100</f>
        <v>2.1044886063757827E-6</v>
      </c>
      <c r="AB12" s="14">
        <v>0.05</v>
      </c>
      <c r="AC12" s="14">
        <v>0.9</v>
      </c>
      <c r="AD12" s="21">
        <f>(((Input!G12*$L$4*0.000000001*Input!U12*(230/229))-((AB12*0.000000000000001)+(Input!G12*AC12*0.000000000000001)))/Input!F12)*1000000000000</f>
        <v>18.122142637309118</v>
      </c>
      <c r="AE12" s="21">
        <f>AD12*Input!V12/100</f>
        <v>4.7935028095076895E-2</v>
      </c>
      <c r="AF12" s="63">
        <f t="shared" si="4"/>
        <v>0.8261617289786588</v>
      </c>
      <c r="AG12" s="21">
        <f>AF12*Input!V12/100</f>
        <v>2.1852871640099651E-3</v>
      </c>
      <c r="AH12" s="9">
        <f t="shared" ref="AH12:AH15" si="30">AF12/Z12</f>
        <v>613.32926447875889</v>
      </c>
      <c r="AI12" s="3">
        <f t="shared" ref="AI12:AI15" si="31">AH12*SQRT((AG12/AF12)^2+(AA12/Z12)^2)</f>
        <v>1.8841790084380687</v>
      </c>
      <c r="AJ12" s="22">
        <f t="shared" ref="AJ12:AJ15" si="32">(U12-1)*1000</f>
        <v>133.28146071566894</v>
      </c>
      <c r="AK12" s="3">
        <f t="shared" ref="AK12:AK15" si="33">V12*1000</f>
        <v>1.7687300347085564</v>
      </c>
      <c r="AL12" s="3">
        <f t="shared" ref="AL12:AL15" si="34">AF12/Q12</f>
        <v>0.27712737272894894</v>
      </c>
      <c r="AM12" s="3">
        <f t="shared" ref="AM12:AM15" si="35">AL12*SQRT((R12/Q12)^2+(AG12/AF12)^2)</f>
        <v>7.3334951059599713E-4</v>
      </c>
      <c r="AN12" s="9">
        <f>AL12*1/((AN11+AN13)/2)</f>
        <v>0.27702203325834213</v>
      </c>
      <c r="AO12" s="21">
        <f t="shared" ref="AO12:AO15" si="36">AN12*SQRT((R12/Q12)^2+(AG12/AF12)^2)</f>
        <v>7.3307075556557468E-4</v>
      </c>
      <c r="AP12" s="58">
        <f t="shared" ref="AP12:AP15" si="37">ThU_Alter_Kombi(AN12,U12)</f>
        <v>30.433800000000002</v>
      </c>
      <c r="AQ12" s="58">
        <f t="shared" ref="AQ12:AQ15" si="38">Montealter(AN12,AO12,U12,V12)</f>
        <v>0.1179</v>
      </c>
      <c r="AR12" s="58">
        <f t="shared" ref="AR12:AR15" si="39">(AQ12/AP12)*100</f>
        <v>0.38739822171401533</v>
      </c>
      <c r="AS12" s="67">
        <f t="shared" ref="AS12:AS15" si="40">Z12/Q12</f>
        <v>4.5184110522504919E-4</v>
      </c>
      <c r="AT12" s="67">
        <f t="shared" ref="AT12:AT15" si="41">AS12*SQRT((Y12/X12)^2+(P12/O12)^2)</f>
        <v>7.0680527068618606E-7</v>
      </c>
      <c r="AU12" s="58">
        <v>8</v>
      </c>
      <c r="AV12" s="58">
        <f t="shared" ref="AV12:AV15" si="42">AU12/2</f>
        <v>4</v>
      </c>
      <c r="AW12" s="58">
        <f t="shared" ref="AW12:AW15" si="43">marincorr_age(AN12,U12,AS12,AU12)</f>
        <v>30.0885</v>
      </c>
      <c r="AX12" s="57">
        <f t="shared" ref="AX12:AX15" si="44">marincorr_age_error(AN12, AO12, U12, V12, AS12, AT12, AU12, AV12)</f>
        <v>0.19957664050000001</v>
      </c>
      <c r="AY12" s="47">
        <f t="shared" ref="AY12:AY15" si="45">SQRT(((AU12*EXP(-0.0000091577*AW12*1000))/(0.0000091577*(EXP(-0.0000091577*AW12*1000)+(AJ12/1000)*EXP(-(0.0000091577-0.0000028263)*AW12*1000)-AS12*AU12*EXP(-0.0000091577*AW12*1000))))^2*AT12^2+((AS12*EXP(-0.0000091577*AW12*1000))/(0.0000091577*(EXP(-0.0000091577*AW12*1000)+(AJ12/1000)*EXP(-(0.0000091577-0.0000028263)*AW12*1000)-AS12*AU12*EXP(-0.0000091577*AW12*1000))))^2*AV12^2+((0.0000091577/(0.0000091577-0.0000028263))*(EXP(-(0.0000091577-0.0000028263)*AW12*1000)-1)/(0.0000091577*(EXP(-0.0000091577*AW12*1000)+(AJ12/1000)*EXP(-(0.0000091577-0.0000028263)*AW12*1000)-AS12*AU12*EXP(-0.0000091577*AW12*1000))))^2*T12^2+(1/(0.0000091577*(EXP(-0.0000091577*AW12*1000)+(AJ12/1000)*EXP(-(0.0000091577-0.0000028263)*AW12*1000)-AS12*AU12*EXP(-0.0000091577*AW12*1000))))^2*AO12^2)/1000</f>
        <v>0.20384101824405385</v>
      </c>
      <c r="AZ12" s="9" t="str">
        <f>Input!B12</f>
        <v>MeBo24-T03-La-03</v>
      </c>
      <c r="BA12" s="48">
        <f>Input!E12</f>
        <v>0</v>
      </c>
      <c r="BB12" s="58">
        <f t="shared" ref="BB12:BB15" si="46">((U12-1)*EXP(0.0000028263*AW12*1000))*1000</f>
        <v>145.11147870120053</v>
      </c>
      <c r="BC12" s="22">
        <f t="shared" ref="BC12:BC15" si="47">SQRT((EXP(0.0000028263*AW12*1000)*V12)^2+((U12-1)*0.0000028263*EXP(0.0000028263*AW12*1000)*AX12*1000)^2)*1000</f>
        <v>1.9274606834211567</v>
      </c>
      <c r="BD12" s="9">
        <f t="shared" ref="BD12:BD15" si="48">AW12*1000-58</f>
        <v>30030.5</v>
      </c>
      <c r="BE12" s="49">
        <f t="shared" ref="BE12:BE15" si="49">AY12/2*1000</f>
        <v>101.92050912202693</v>
      </c>
      <c r="BF12" s="89">
        <f t="shared" ref="BF12:BF15" si="50">AY12/AW12*100</f>
        <v>0.6774715198300143</v>
      </c>
      <c r="BG12" s="85"/>
      <c r="BH12" s="85"/>
      <c r="BI12" s="85"/>
      <c r="BJ12" s="85"/>
      <c r="BK12" s="85"/>
      <c r="BL12" s="85"/>
      <c r="BM12" s="90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</row>
    <row r="13" spans="1:109" s="158" customFormat="1" ht="15" customHeight="1" x14ac:dyDescent="0.2">
      <c r="A13" s="141">
        <f>Input!A13</f>
        <v>10073</v>
      </c>
      <c r="B13" s="141" t="str">
        <f>Input!B13</f>
        <v>Hu1-13</v>
      </c>
      <c r="C13" s="141">
        <f>Input!O13</f>
        <v>2.0366616275767333</v>
      </c>
      <c r="D13" s="141">
        <f>C13*Input!P13/100</f>
        <v>1.6947044631332481E-2</v>
      </c>
      <c r="E13" s="142">
        <f>Input!M13</f>
        <v>2.7201420893169139</v>
      </c>
      <c r="F13" s="143">
        <f>E13*Input!N13/100</f>
        <v>3.8192905140461449E-4</v>
      </c>
      <c r="G13" s="144">
        <f t="shared" si="27"/>
        <v>375.0531912750161</v>
      </c>
      <c r="H13" s="143">
        <f>G13*Input!L13/100</f>
        <v>2.3861726888957983E-2</v>
      </c>
      <c r="I13" s="141">
        <v>0</v>
      </c>
      <c r="J13" s="145">
        <f>(((C13*$G$4*0.000000001*Input!G13*(234/233))-(I13*0.000000000000001))/Input!F13)*1000000000000</f>
        <v>738.83857023566816</v>
      </c>
      <c r="K13" s="141">
        <f>J13*Input!P13/100</f>
        <v>6.1478696586588475</v>
      </c>
      <c r="L13" s="146">
        <f t="shared" si="28"/>
        <v>10.217600371174964</v>
      </c>
      <c r="M13" s="147">
        <f>L13*Input!P13/100</f>
        <v>8.5020568547485686E-2</v>
      </c>
      <c r="N13" s="141">
        <v>0</v>
      </c>
      <c r="O13" s="145">
        <f>(((G13*$D$4*0.000000001*Input!G13*(238/236))-(N13*0.000000001))/Input!F13)*1000000</f>
        <v>13.705680342506099</v>
      </c>
      <c r="P13" s="141">
        <f>O13*Input!N13/100</f>
        <v>1.9243838447361202E-3</v>
      </c>
      <c r="Q13" s="148">
        <f t="shared" ref="Q13:Q16" si="51">(O13/238.05)*602200000000000000*0.00000000015512/(365.2425*24*60)</f>
        <v>10.225796862515251</v>
      </c>
      <c r="R13" s="149">
        <f>Q13*Input!N13/100</f>
        <v>1.4357812082300065E-3</v>
      </c>
      <c r="S13" s="147">
        <f>Input!S13*$G$6/0.000000000155125</f>
        <v>0.99987859243931076</v>
      </c>
      <c r="T13" s="141">
        <f>S13*Input!T13/100</f>
        <v>2.2757138735407054E-3</v>
      </c>
      <c r="U13" s="147">
        <f>S13</f>
        <v>0.99987859243931076</v>
      </c>
      <c r="V13" s="141">
        <f>U13*Input!T13/100</f>
        <v>2.2757138735407054E-3</v>
      </c>
      <c r="W13" s="150">
        <v>0</v>
      </c>
      <c r="X13" s="145">
        <f>((($L$4*0.000000001*Input!G13/Input!W13*(232/229))-(W13*0.000000001))/Input!F13)*1000000000</f>
        <v>0.99371397686182117</v>
      </c>
      <c r="Y13" s="145">
        <f>X13*Input!X13/100</f>
        <v>4.8590688303619851E-3</v>
      </c>
      <c r="Z13" s="145">
        <f t="shared" si="29"/>
        <v>2.4263652007609234E-4</v>
      </c>
      <c r="AA13" s="145">
        <f>Z13*Input!X13/100</f>
        <v>1.1864455761531289E-6</v>
      </c>
      <c r="AB13" s="146">
        <v>0</v>
      </c>
      <c r="AC13" s="146">
        <v>0.9</v>
      </c>
      <c r="AD13" s="145">
        <f>(((Input!G13*$L$4*0.000000001*Input!U13*(230/229))-((AB13*0.000000000000001)+(Input!G13*AC13*0.000000000000001)))/Input!F13)*1000000000000</f>
        <v>224.51871166688144</v>
      </c>
      <c r="AE13" s="145">
        <f>AD13*Input!V13/100</f>
        <v>0.59048091589277085</v>
      </c>
      <c r="AF13" s="145">
        <f t="shared" si="4"/>
        <v>10.235476606220676</v>
      </c>
      <c r="AG13" s="145">
        <f>AF13*Input!V13/100</f>
        <v>2.6919153224108486E-2</v>
      </c>
      <c r="AH13" s="141">
        <f t="shared" si="30"/>
        <v>42184.402426356784</v>
      </c>
      <c r="AI13" s="150">
        <f t="shared" si="31"/>
        <v>234.21663143520789</v>
      </c>
      <c r="AJ13" s="147">
        <f t="shared" si="32"/>
        <v>-0.12140756068923508</v>
      </c>
      <c r="AK13" s="150">
        <f t="shared" si="33"/>
        <v>2.2757138735407056</v>
      </c>
      <c r="AL13" s="150">
        <f t="shared" si="34"/>
        <v>1.0009466004298313</v>
      </c>
      <c r="AM13" s="150">
        <f t="shared" si="35"/>
        <v>2.63622373837125E-3</v>
      </c>
      <c r="AN13" s="141">
        <f>AF13/Q13</f>
        <v>1.0009466004298313</v>
      </c>
      <c r="AO13" s="145">
        <f t="shared" si="36"/>
        <v>2.63622373837125E-3</v>
      </c>
      <c r="AP13" s="141" t="str">
        <f t="shared" si="37"/>
        <v>Out of range</v>
      </c>
      <c r="AQ13" s="141" t="e">
        <f t="shared" si="38"/>
        <v>#VALUE!</v>
      </c>
      <c r="AR13" s="141" t="e">
        <f t="shared" si="39"/>
        <v>#VALUE!</v>
      </c>
      <c r="AS13" s="149">
        <f t="shared" si="40"/>
        <v>2.3727883835197834E-5</v>
      </c>
      <c r="AT13" s="149">
        <f t="shared" si="41"/>
        <v>1.1607257730641268E-7</v>
      </c>
      <c r="AU13" s="141">
        <v>8</v>
      </c>
      <c r="AV13" s="141">
        <f t="shared" si="42"/>
        <v>4</v>
      </c>
      <c r="AW13" s="141" t="str">
        <f t="shared" si="43"/>
        <v>Out of range</v>
      </c>
      <c r="AX13" s="151">
        <f t="shared" si="44"/>
        <v>335.0715570401</v>
      </c>
      <c r="AY13" s="151" t="e">
        <f t="shared" si="45"/>
        <v>#VALUE!</v>
      </c>
      <c r="AZ13" s="141" t="str">
        <f>Input!B13</f>
        <v>Hu1-13</v>
      </c>
      <c r="BA13" s="152">
        <f>Input!E13</f>
        <v>0</v>
      </c>
      <c r="BB13" s="141" t="e">
        <f t="shared" si="46"/>
        <v>#VALUE!</v>
      </c>
      <c r="BC13" s="147" t="e">
        <f t="shared" si="47"/>
        <v>#VALUE!</v>
      </c>
      <c r="BD13" s="141" t="e">
        <f t="shared" si="48"/>
        <v>#VALUE!</v>
      </c>
      <c r="BE13" s="153" t="e">
        <f t="shared" si="49"/>
        <v>#VALUE!</v>
      </c>
      <c r="BF13" s="154" t="e">
        <f t="shared" si="50"/>
        <v>#VALUE!</v>
      </c>
      <c r="BG13" s="155"/>
      <c r="BH13" s="155"/>
      <c r="BI13" s="155"/>
      <c r="BJ13" s="155"/>
      <c r="BK13" s="155"/>
      <c r="BL13" s="155"/>
      <c r="BM13" s="159"/>
      <c r="BN13" s="155"/>
      <c r="BO13" s="155"/>
      <c r="BP13" s="155"/>
      <c r="BQ13" s="155"/>
      <c r="BR13" s="155"/>
      <c r="BS13" s="155"/>
      <c r="BT13" s="155"/>
      <c r="BU13" s="155"/>
      <c r="BV13" s="155"/>
      <c r="BW13" s="155"/>
      <c r="BX13" s="155"/>
      <c r="BY13" s="155"/>
      <c r="BZ13" s="155"/>
      <c r="CA13" s="155"/>
      <c r="CB13" s="155"/>
      <c r="CC13" s="155"/>
      <c r="CD13" s="155"/>
      <c r="CE13" s="155"/>
      <c r="CF13" s="155"/>
      <c r="CG13" s="155"/>
      <c r="CH13" s="155"/>
      <c r="CI13" s="155"/>
      <c r="CJ13" s="155"/>
      <c r="CK13" s="155"/>
      <c r="CL13" s="155"/>
      <c r="CM13" s="155"/>
      <c r="CN13" s="155"/>
      <c r="CO13" s="155"/>
      <c r="CP13" s="155"/>
      <c r="CQ13" s="155"/>
      <c r="CR13" s="155"/>
      <c r="CS13" s="155"/>
      <c r="CT13" s="155"/>
      <c r="CU13" s="155"/>
      <c r="CV13" s="155"/>
      <c r="CW13" s="155"/>
      <c r="CX13" s="155"/>
      <c r="CY13" s="155"/>
      <c r="CZ13" s="155"/>
      <c r="DA13" s="155"/>
      <c r="DB13" s="155"/>
      <c r="DC13" s="155"/>
      <c r="DD13" s="155"/>
      <c r="DE13" s="155"/>
    </row>
    <row r="14" spans="1:109" ht="15" customHeight="1" x14ac:dyDescent="0.2">
      <c r="A14" s="9">
        <f>Input!A14</f>
        <v>10495</v>
      </c>
      <c r="B14" s="9" t="str">
        <f>Input!B14</f>
        <v>MeBo24-T03-La-08</v>
      </c>
      <c r="C14" s="9">
        <f>Input!O14</f>
        <v>0.66521206862984095</v>
      </c>
      <c r="D14" s="9">
        <f>C14*Input!P14/100</f>
        <v>2.0423213529619606E-3</v>
      </c>
      <c r="E14" s="11">
        <f>Input!M14</f>
        <v>0.77660132457602382</v>
      </c>
      <c r="F14" s="12">
        <f>E14*Input!N14/100</f>
        <v>4.9367805626414501E-5</v>
      </c>
      <c r="G14" s="13">
        <f t="shared" si="27"/>
        <v>107.07779063254216</v>
      </c>
      <c r="H14" s="12">
        <f>G14*Input!L14/100</f>
        <v>6.5268638780928232E-3</v>
      </c>
      <c r="I14" s="9">
        <v>0.3</v>
      </c>
      <c r="J14" s="21">
        <f>(((C14*$G$4*0.000000001*Input!G14*(234/233))-(I14*0.000000000000001))/Input!F14)*1000000000000</f>
        <v>153.68153874378473</v>
      </c>
      <c r="K14" s="9">
        <f>J14*Input!P14/100</f>
        <v>0.47183011694145099</v>
      </c>
      <c r="L14" s="14">
        <f t="shared" si="28"/>
        <v>2.1253039710831123</v>
      </c>
      <c r="M14" s="22">
        <f>L14*Input!P14/100</f>
        <v>6.5250675481854526E-3</v>
      </c>
      <c r="N14" s="9">
        <v>5.0000000000000001E-3</v>
      </c>
      <c r="O14" s="21">
        <f>(((G14*$D$4*0.000000001*Input!G14*(238/236))-(N14*0.000000001))/Input!F14)*1000000</f>
        <v>2.4919343536891274</v>
      </c>
      <c r="P14" s="9">
        <f>O14*Input!N14/100</f>
        <v>1.5840989052377897E-4</v>
      </c>
      <c r="Q14" s="23">
        <f t="shared" si="51"/>
        <v>1.8592301774702584</v>
      </c>
      <c r="R14" s="24">
        <f>Q14*Input!N14/100</f>
        <v>1.1818948939628113E-4</v>
      </c>
      <c r="S14" s="65">
        <f>Input!S14*$G$6/0.000000000155125</f>
        <v>1.1366539910086104</v>
      </c>
      <c r="T14" s="9">
        <f>S14*Input!T14/100</f>
        <v>1.6480067608981603E-3</v>
      </c>
      <c r="U14" s="9">
        <f>S14*1/((U13+U15)/2)</f>
        <v>1.1356964788809019</v>
      </c>
      <c r="V14" s="9">
        <f>U14*Input!T14/100</f>
        <v>1.6466184875338927E-3</v>
      </c>
      <c r="W14" s="3">
        <v>3.0000000000000001E-3</v>
      </c>
      <c r="X14" s="21">
        <f>((($L$4*0.000000001*Input!G14/Input!W14*(232/229))-(W14*0.000000001))/Input!F14)*1000000000</f>
        <v>47.853657607894938</v>
      </c>
      <c r="Y14" s="21">
        <f>X14*Input!X14/100</f>
        <v>8.3684034375493446E-2</v>
      </c>
      <c r="Z14" s="21">
        <f t="shared" si="29"/>
        <v>1.1684493954246757E-2</v>
      </c>
      <c r="AA14" s="21">
        <f>Z14*Input!X14/100</f>
        <v>2.0433246748647938E-5</v>
      </c>
      <c r="AB14" s="14">
        <v>0.05</v>
      </c>
      <c r="AC14" s="14">
        <v>0.9</v>
      </c>
      <c r="AD14" s="21">
        <f>(((Input!G14*$L$4*0.000000001*Input!U14*(230/229))-((AB14*0.000000000000001)+(Input!G14*AC14*0.000000000000001)))/Input!F14)*1000000000000</f>
        <v>7.9074233035822195</v>
      </c>
      <c r="AE14" s="21">
        <f>AD14*Input!V14/100</f>
        <v>2.8694988616830917E-2</v>
      </c>
      <c r="AF14" s="63">
        <f t="shared" si="4"/>
        <v>0.36048775462147309</v>
      </c>
      <c r="AG14" s="21">
        <f>AF14*Input!V14/100</f>
        <v>1.3081621684125576E-3</v>
      </c>
      <c r="AH14" s="9">
        <f t="shared" si="30"/>
        <v>30.851807192767041</v>
      </c>
      <c r="AI14" s="3">
        <f t="shared" si="31"/>
        <v>0.12427879859601032</v>
      </c>
      <c r="AJ14" s="22">
        <f t="shared" si="32"/>
        <v>135.69647888090185</v>
      </c>
      <c r="AK14" s="3">
        <f t="shared" si="33"/>
        <v>1.6466184875338927</v>
      </c>
      <c r="AL14" s="3">
        <f t="shared" si="34"/>
        <v>0.19389086891434115</v>
      </c>
      <c r="AM14" s="3">
        <f t="shared" si="35"/>
        <v>7.0371215158869581E-4</v>
      </c>
      <c r="AN14" s="9">
        <f>AL14*1/((AN13+AN15)/2)</f>
        <v>0.19375221095944609</v>
      </c>
      <c r="AO14" s="21">
        <f t="shared" si="36"/>
        <v>7.0320890309473396E-4</v>
      </c>
      <c r="AP14" s="58">
        <f t="shared" si="37"/>
        <v>20.350100000000001</v>
      </c>
      <c r="AQ14" s="58">
        <f t="shared" si="38"/>
        <v>8.2500000000000004E-2</v>
      </c>
      <c r="AR14" s="58">
        <f t="shared" si="39"/>
        <v>0.40540341325104051</v>
      </c>
      <c r="AS14" s="67">
        <f t="shared" si="40"/>
        <v>6.2845870811677222E-3</v>
      </c>
      <c r="AT14" s="67">
        <f t="shared" si="41"/>
        <v>1.0997424015815347E-5</v>
      </c>
      <c r="AU14" s="58">
        <v>8</v>
      </c>
      <c r="AV14" s="58">
        <f t="shared" si="42"/>
        <v>4</v>
      </c>
      <c r="AW14" s="58">
        <f t="shared" si="43"/>
        <v>15.4368</v>
      </c>
      <c r="AX14" s="57">
        <f t="shared" si="44"/>
        <v>2.5778913071999998</v>
      </c>
      <c r="AY14" s="47">
        <f t="shared" si="45"/>
        <v>2.51645106603545</v>
      </c>
      <c r="AZ14" s="9" t="str">
        <f>Input!B14</f>
        <v>MeBo24-T03-La-08</v>
      </c>
      <c r="BA14" s="48">
        <f>Input!E14</f>
        <v>0</v>
      </c>
      <c r="BB14" s="58">
        <f t="shared" si="46"/>
        <v>141.74783179679895</v>
      </c>
      <c r="BC14" s="22">
        <f t="shared" si="47"/>
        <v>2.0062804801369558</v>
      </c>
      <c r="BD14" s="9">
        <f t="shared" si="48"/>
        <v>15378.8</v>
      </c>
      <c r="BE14" s="49">
        <f t="shared" si="49"/>
        <v>1258.225533017725</v>
      </c>
      <c r="BF14" s="89">
        <f t="shared" si="50"/>
        <v>16.301636777281885</v>
      </c>
      <c r="BG14" s="85"/>
      <c r="BH14" s="85"/>
      <c r="BI14" s="85"/>
      <c r="BJ14" s="85"/>
      <c r="BK14" s="85"/>
      <c r="BL14" s="85"/>
      <c r="BM14" s="90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</row>
    <row r="15" spans="1:109" s="158" customFormat="1" ht="15" customHeight="1" x14ac:dyDescent="0.2">
      <c r="A15" s="141">
        <f>Input!A15</f>
        <v>10073</v>
      </c>
      <c r="B15" s="141" t="str">
        <f>Input!B15</f>
        <v>Hu1-13</v>
      </c>
      <c r="C15" s="141">
        <f>Input!O15</f>
        <v>2.0340043214235419</v>
      </c>
      <c r="D15" s="141">
        <f>C15*Input!P15/100</f>
        <v>1.8203677553783632E-2</v>
      </c>
      <c r="E15" s="142">
        <f>Input!M15</f>
        <v>2.7193834986207635</v>
      </c>
      <c r="F15" s="143">
        <f>E15*Input!N15/100</f>
        <v>4.2504988096916642E-4</v>
      </c>
      <c r="G15" s="144">
        <f t="shared" si="27"/>
        <v>374.94859678983084</v>
      </c>
      <c r="H15" s="143">
        <f>G15*Input!L15/100</f>
        <v>2.5943049751090692E-2</v>
      </c>
      <c r="I15" s="141">
        <v>0</v>
      </c>
      <c r="J15" s="145">
        <f>(((C15*$G$4*0.000000001*Input!G15*(234/233))-(I15*0.000000000000001))/Input!F15)*1000000000000</f>
        <v>737.87458080692909</v>
      </c>
      <c r="K15" s="141">
        <f>J15*Input!P15/100</f>
        <v>6.6037376630261555</v>
      </c>
      <c r="L15" s="146">
        <f t="shared" si="28"/>
        <v>10.204269098090842</v>
      </c>
      <c r="M15" s="147">
        <f>L15*Input!P15/100</f>
        <v>9.1324891681488371E-2</v>
      </c>
      <c r="N15" s="141">
        <v>0</v>
      </c>
      <c r="O15" s="145">
        <f>(((G15*$D$4*0.000000001*Input!G15*(238/236))-(N15*0.000000001))/Input!F15)*1000000</f>
        <v>13.701858115118394</v>
      </c>
      <c r="P15" s="141">
        <f>O15*Input!N15/100</f>
        <v>2.1416520192320525E-3</v>
      </c>
      <c r="Q15" s="148">
        <f t="shared" si="51"/>
        <v>10.222945101796173</v>
      </c>
      <c r="R15" s="149">
        <f>Q15*Input!N15/100</f>
        <v>1.5978848150239374E-3</v>
      </c>
      <c r="S15" s="147">
        <f>Input!S15*$G$6/0.000000000155125</f>
        <v>1.0018076188777343</v>
      </c>
      <c r="T15" s="141">
        <f>S15*Input!T15/100</f>
        <v>1.7320184827626373E-3</v>
      </c>
      <c r="U15" s="147">
        <f>S15</f>
        <v>1.0018076188777343</v>
      </c>
      <c r="V15" s="141">
        <f>U15*Input!T15/100</f>
        <v>1.7320184827626373E-3</v>
      </c>
      <c r="W15" s="150">
        <v>0</v>
      </c>
      <c r="X15" s="145">
        <f>((($L$4*0.000000001*Input!G15/Input!W15*(232/229))-(W15*0.000000001))/Input!F15)*1000000000</f>
        <v>0.99624150356807661</v>
      </c>
      <c r="Y15" s="145">
        <f>X15*Input!X15/100</f>
        <v>4.8960836409565663E-3</v>
      </c>
      <c r="Z15" s="145">
        <f t="shared" si="29"/>
        <v>2.432536697778022E-4</v>
      </c>
      <c r="AA15" s="145">
        <f>Z15*Input!X15/100</f>
        <v>1.1954835337979509E-6</v>
      </c>
      <c r="AB15" s="146">
        <v>0</v>
      </c>
      <c r="AC15" s="146">
        <v>0.9</v>
      </c>
      <c r="AD15" s="145">
        <f>(((Input!G15*$L$4*0.000000001*Input!U15*(230/229))-((AB15*0.000000000000001)+(Input!G15*AC15*0.000000000000001)))/Input!F15)*1000000000000</f>
        <v>224.35251779384177</v>
      </c>
      <c r="AE15" s="145">
        <f>AD15*Input!V15/100</f>
        <v>0.6043008850863949</v>
      </c>
      <c r="AF15" s="145">
        <f t="shared" si="4"/>
        <v>10.227900072902068</v>
      </c>
      <c r="AG15" s="145">
        <f>AF15*Input!V15/100</f>
        <v>2.7549185217120738E-2</v>
      </c>
      <c r="AH15" s="141">
        <f t="shared" si="30"/>
        <v>42046.231336384968</v>
      </c>
      <c r="AI15" s="150">
        <f t="shared" si="31"/>
        <v>235.63891237175113</v>
      </c>
      <c r="AJ15" s="147">
        <f t="shared" si="32"/>
        <v>1.807618877734285</v>
      </c>
      <c r="AK15" s="150">
        <f t="shared" si="33"/>
        <v>1.7320184827626373</v>
      </c>
      <c r="AL15" s="150">
        <f t="shared" si="34"/>
        <v>1.0004846911586198</v>
      </c>
      <c r="AM15" s="150">
        <f t="shared" si="35"/>
        <v>2.6993719012074514E-3</v>
      </c>
      <c r="AN15" s="141">
        <f>AF15/Q15</f>
        <v>1.0004846911586198</v>
      </c>
      <c r="AO15" s="145">
        <f t="shared" si="36"/>
        <v>2.6993719012074514E-3</v>
      </c>
      <c r="AP15" s="141">
        <f t="shared" si="37"/>
        <v>673.65660000000003</v>
      </c>
      <c r="AQ15" s="141" t="e">
        <f t="shared" si="38"/>
        <v>#VALUE!</v>
      </c>
      <c r="AR15" s="141" t="e">
        <f t="shared" si="39"/>
        <v>#VALUE!</v>
      </c>
      <c r="AS15" s="149">
        <f t="shared" si="40"/>
        <v>2.379487196258762E-5</v>
      </c>
      <c r="AT15" s="149">
        <f t="shared" si="41"/>
        <v>1.1700033515487369E-7</v>
      </c>
      <c r="AU15" s="141">
        <v>8</v>
      </c>
      <c r="AV15" s="141">
        <f t="shared" si="42"/>
        <v>4</v>
      </c>
      <c r="AW15" s="141">
        <f t="shared" si="43"/>
        <v>673.63610000000006</v>
      </c>
      <c r="AX15" s="151">
        <f t="shared" si="44"/>
        <v>309.80289132339999</v>
      </c>
      <c r="AY15" s="151">
        <f t="shared" si="45"/>
        <v>188.60373290756701</v>
      </c>
      <c r="AZ15" s="141" t="str">
        <f>Input!B15</f>
        <v>Hu1-13</v>
      </c>
      <c r="BA15" s="152">
        <f>Input!E15</f>
        <v>0</v>
      </c>
      <c r="BB15" s="141">
        <f t="shared" si="46"/>
        <v>12.132746888798225</v>
      </c>
      <c r="BC15" s="147">
        <f t="shared" si="47"/>
        <v>15.748151194881785</v>
      </c>
      <c r="BD15" s="141">
        <f t="shared" si="48"/>
        <v>673578.10000000009</v>
      </c>
      <c r="BE15" s="153">
        <f t="shared" si="49"/>
        <v>94301.866453783499</v>
      </c>
      <c r="BF15" s="154">
        <f t="shared" si="50"/>
        <v>27.997866044822565</v>
      </c>
      <c r="BG15" s="155"/>
      <c r="BH15" s="155"/>
      <c r="BI15" s="155"/>
      <c r="BJ15" s="155"/>
      <c r="BK15" s="155"/>
      <c r="BL15" s="155"/>
      <c r="BM15" s="159"/>
      <c r="BN15" s="155"/>
      <c r="BO15" s="155"/>
      <c r="BP15" s="155"/>
      <c r="BQ15" s="155"/>
      <c r="BR15" s="155"/>
      <c r="BS15" s="155"/>
      <c r="BT15" s="155"/>
      <c r="BU15" s="155"/>
      <c r="BV15" s="155"/>
      <c r="BW15" s="155"/>
      <c r="BX15" s="155"/>
      <c r="BY15" s="155"/>
      <c r="BZ15" s="155"/>
      <c r="CA15" s="155"/>
      <c r="CB15" s="155"/>
      <c r="CC15" s="155"/>
      <c r="CD15" s="155"/>
      <c r="CE15" s="155"/>
      <c r="CF15" s="155"/>
      <c r="CG15" s="155"/>
      <c r="CH15" s="155"/>
      <c r="CI15" s="155"/>
      <c r="CJ15" s="155"/>
      <c r="CK15" s="155"/>
      <c r="CL15" s="155"/>
      <c r="CM15" s="155"/>
      <c r="CN15" s="155"/>
      <c r="CO15" s="155"/>
      <c r="CP15" s="155"/>
      <c r="CQ15" s="155"/>
      <c r="CR15" s="155"/>
      <c r="CS15" s="155"/>
      <c r="CT15" s="155"/>
      <c r="CU15" s="155"/>
      <c r="CV15" s="155"/>
      <c r="CW15" s="155"/>
      <c r="CX15" s="155"/>
      <c r="CY15" s="155"/>
      <c r="CZ15" s="155"/>
      <c r="DA15" s="155"/>
      <c r="DB15" s="155"/>
      <c r="DC15" s="155"/>
      <c r="DD15" s="155"/>
      <c r="DE15" s="155"/>
    </row>
    <row r="16" spans="1:109" ht="15" customHeight="1" x14ac:dyDescent="0.2">
      <c r="A16" s="9">
        <f>Input!A16</f>
        <v>10498</v>
      </c>
      <c r="B16" s="9" t="str">
        <f>Input!B16</f>
        <v>MeBo24-T03-La-17</v>
      </c>
      <c r="C16" s="9">
        <f>Input!O16</f>
        <v>0.57135934935935306</v>
      </c>
      <c r="D16" s="9">
        <f>C16*Input!P16/100</f>
        <v>1.2584044192641283E-3</v>
      </c>
      <c r="E16" s="11">
        <f>Input!M16</f>
        <v>0.67219646642202346</v>
      </c>
      <c r="F16" s="12">
        <f>E16*Input!N16/100</f>
        <v>3.690990242948608E-5</v>
      </c>
      <c r="G16" s="13">
        <f t="shared" ref="G16:G17" si="52">E16*137.88</f>
        <v>92.682448790268595</v>
      </c>
      <c r="H16" s="12">
        <f>G16*Input!L16/100</f>
        <v>4.153497456693583E-3</v>
      </c>
      <c r="I16" s="9">
        <v>0.3</v>
      </c>
      <c r="J16" s="21">
        <f>(((C16*$G$4*0.000000001*Input!G16*(234/233))-(I16*0.000000000000001))/Input!F16)*1000000000000</f>
        <v>204.11664755328633</v>
      </c>
      <c r="K16" s="9">
        <f>J16*Input!P16/100</f>
        <v>0.44956171910802611</v>
      </c>
      <c r="L16" s="14">
        <f t="shared" ref="L16:L17" si="53">(J16/234)*602200000000*0.0000028263/(365.2425*24*60)</f>
        <v>2.8227848650865739</v>
      </c>
      <c r="M16" s="22">
        <f>L16*Input!P16/100</f>
        <v>6.2171117928494814E-3</v>
      </c>
      <c r="N16" s="9">
        <v>5.0000000000000001E-3</v>
      </c>
      <c r="O16" s="21">
        <f>(((G16*$D$4*0.000000001*Input!G16*(238/236))-(N16*0.000000001))/Input!F16)*1000000</f>
        <v>3.3353578917011495</v>
      </c>
      <c r="P16" s="9">
        <f>O16*Input!N16/100</f>
        <v>1.8314248958401308E-4</v>
      </c>
      <c r="Q16" s="23">
        <f t="shared" si="51"/>
        <v>2.4885077874278401</v>
      </c>
      <c r="R16" s="24">
        <f>Q16*Input!N16/100</f>
        <v>1.3664246127011257E-4</v>
      </c>
      <c r="S16" s="65">
        <f>Input!S16*$G$6/0.000000000155125</f>
        <v>1.1318903413985542</v>
      </c>
      <c r="T16" s="9">
        <f>S16*Input!T16/100</f>
        <v>1.4620389788110874E-3</v>
      </c>
      <c r="U16" s="9">
        <f>S16*1/((U15+U17)/2)</f>
        <v>1.1298480068124694</v>
      </c>
      <c r="V16" s="9">
        <f>U16*Input!T16/100</f>
        <v>1.4594009381251492E-3</v>
      </c>
      <c r="W16" s="3">
        <v>3.0000000000000001E-3</v>
      </c>
      <c r="X16" s="21">
        <f>((($L$4*0.000000001*Input!G16/Input!W16*(232/229))-(W16*0.000000001))/Input!F16)*1000000000</f>
        <v>3.8104147813668043</v>
      </c>
      <c r="Y16" s="21">
        <f>X16*Input!X16/100</f>
        <v>5.2331050222358634E-3</v>
      </c>
      <c r="Z16" s="21">
        <f t="shared" ref="Z16:Z17" si="54">(X16/232)*6.022E+23*0.000000001*0.000000000049475/(365.2425*24*60)</f>
        <v>9.3039426245879056E-4</v>
      </c>
      <c r="AA16" s="21">
        <f>Z16*Input!X16/100</f>
        <v>1.2777745119354332E-6</v>
      </c>
      <c r="AB16" s="14">
        <v>0.05</v>
      </c>
      <c r="AC16" s="14">
        <v>0.9</v>
      </c>
      <c r="AD16" s="21">
        <f>(((Input!G16*$L$4*0.000000001*Input!U16*(230/229))-((AB16*0.000000000000001)+(Input!G16*AC16*0.000000000000001)))/Input!F16)*1000000000000</f>
        <v>13.726969578168447</v>
      </c>
      <c r="AE16" s="21">
        <f>AD16*Input!V16/100</f>
        <v>3.519920118301071E-2</v>
      </c>
      <c r="AF16" s="63">
        <f t="shared" si="4"/>
        <v>0.62579227783967095</v>
      </c>
      <c r="AG16" s="21">
        <f>AF16*Input!V16/100</f>
        <v>1.6046796170864808E-3</v>
      </c>
      <c r="AH16" s="9">
        <f t="shared" ref="AH16:AH17" si="55">AF16/Z16</f>
        <v>672.60977747849006</v>
      </c>
      <c r="AI16" s="3">
        <f t="shared" ref="AI16:AI17" si="56">AH16*SQRT((AG16/AF16)^2+(AA16/Z16)^2)</f>
        <v>1.9565260753416447</v>
      </c>
      <c r="AJ16" s="22">
        <f t="shared" ref="AJ16:AJ17" si="57">(U16-1)*1000</f>
        <v>129.84800681246944</v>
      </c>
      <c r="AK16" s="3">
        <f t="shared" ref="AK16:AK17" si="58">V16*1000</f>
        <v>1.4594009381251491</v>
      </c>
      <c r="AL16" s="3">
        <f t="shared" ref="AL16:AL17" si="59">AF16/Q16</f>
        <v>0.25147290315956755</v>
      </c>
      <c r="AM16" s="3">
        <f t="shared" ref="AM16:AM17" si="60">AL16*SQRT((R16/Q16)^2+(AG16/AF16)^2)</f>
        <v>6.4498390874816527E-4</v>
      </c>
      <c r="AN16" s="9">
        <f>AL16*1/((AN15+AN17)/2)</f>
        <v>0.25135107551555558</v>
      </c>
      <c r="AO16" s="21">
        <f t="shared" ref="AO16:AO17" si="61">AN16*SQRT((R16/Q16)^2+(AG16/AF16)^2)</f>
        <v>6.4467144219991631E-4</v>
      </c>
      <c r="AP16" s="58">
        <f t="shared" ref="AP16:AP17" si="62">ThU_Alter_Kombi(AN16,U16)</f>
        <v>27.3413</v>
      </c>
      <c r="AQ16" s="58">
        <f t="shared" ref="AQ16:AQ17" si="63">Montealter(AN16,AO16,U16,V16)</f>
        <v>9.2600000000000002E-2</v>
      </c>
      <c r="AR16" s="58">
        <f t="shared" ref="AR16:AR17" si="64">(AQ16/AP16)*100</f>
        <v>0.33868177445842007</v>
      </c>
      <c r="AS16" s="67">
        <f t="shared" ref="AS16:AS17" si="65">Z16/Q16</f>
        <v>3.7387637167913401E-4</v>
      </c>
      <c r="AT16" s="67">
        <f t="shared" ref="AT16:AT17" si="66">AS16*SQRT((Y16/X16)^2+(P16/O16)^2)</f>
        <v>5.138804012196562E-7</v>
      </c>
      <c r="AU16" s="58">
        <v>8</v>
      </c>
      <c r="AV16" s="58">
        <f t="shared" ref="AV16:AV17" si="67">AU16/2</f>
        <v>4</v>
      </c>
      <c r="AW16" s="58">
        <f t="shared" ref="AW16:AW17" si="68">marincorr_age(AN16,U16,AS16,AU16)</f>
        <v>27.054500000000001</v>
      </c>
      <c r="AX16" s="57">
        <f t="shared" ref="AX16:AX17" si="69">marincorr_age_error(AN16, AO16, U16, V16, AS16, AT16, AU16, AV16)</f>
        <v>0.1786664449</v>
      </c>
      <c r="AY16" s="47">
        <f t="shared" ref="AY16:AY17" si="70">SQRT(((AU16*EXP(-0.0000091577*AW16*1000))/(0.0000091577*(EXP(-0.0000091577*AW16*1000)+(AJ16/1000)*EXP(-(0.0000091577-0.0000028263)*AW16*1000)-AS16*AU16*EXP(-0.0000091577*AW16*1000))))^2*AT16^2+((AS16*EXP(-0.0000091577*AW16*1000))/(0.0000091577*(EXP(-0.0000091577*AW16*1000)+(AJ16/1000)*EXP(-(0.0000091577-0.0000028263)*AW16*1000)-AS16*AU16*EXP(-0.0000091577*AW16*1000))))^2*AV16^2+((0.0000091577/(0.0000091577-0.0000028263))*(EXP(-(0.0000091577-0.0000028263)*AW16*1000)-1)/(0.0000091577*(EXP(-0.0000091577*AW16*1000)+(AJ16/1000)*EXP(-(0.0000091577-0.0000028263)*AW16*1000)-AS16*AU16*EXP(-0.0000091577*AW16*1000))))^2*T16^2+(1/(0.0000091577*(EXP(-0.0000091577*AW16*1000)+(AJ16/1000)*EXP(-(0.0000091577-0.0000028263)*AW16*1000)-AS16*AU16*EXP(-0.0000091577*AW16*1000))))^2*AO16^2)/1000</f>
        <v>0.16908655555003801</v>
      </c>
      <c r="AZ16" s="9" t="str">
        <f>Input!B16</f>
        <v>MeBo24-T03-La-17</v>
      </c>
      <c r="BA16" s="48">
        <f>Input!E16</f>
        <v>0</v>
      </c>
      <c r="BB16" s="58">
        <f t="shared" ref="BB16:BB17" si="71">((U16-1)*EXP(0.0000028263*AW16*1000))*1000</f>
        <v>140.16618038348517</v>
      </c>
      <c r="BC16" s="22">
        <f t="shared" ref="BC16:BC17" si="72">SQRT((EXP(0.0000028263*AW16*1000)*V16)^2+((U16-1)*0.0000028263*EXP(0.0000028263*AW16*1000)*AX16*1000)^2)*1000</f>
        <v>1.5769592008721132</v>
      </c>
      <c r="BD16" s="9">
        <f t="shared" ref="BD16:BD17" si="73">AW16*1000-58</f>
        <v>26996.5</v>
      </c>
      <c r="BE16" s="49">
        <f t="shared" ref="BE16:BE17" si="74">AY16/2*1000</f>
        <v>84.543277775019007</v>
      </c>
      <c r="BF16" s="89">
        <f t="shared" ref="BF16:BF17" si="75">AY16/AW16*100</f>
        <v>0.62498495832500323</v>
      </c>
      <c r="BG16" s="85"/>
      <c r="BH16" s="85"/>
      <c r="BI16" s="85"/>
      <c r="BJ16" s="85"/>
      <c r="BK16" s="85"/>
      <c r="BL16" s="85"/>
      <c r="BM16" s="90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</row>
    <row r="17" spans="1:109" s="158" customFormat="1" ht="15" customHeight="1" x14ac:dyDescent="0.2">
      <c r="A17" s="141">
        <f>Input!A17</f>
        <v>10073</v>
      </c>
      <c r="B17" s="141" t="str">
        <f>Input!B17</f>
        <v>Hu1-13</v>
      </c>
      <c r="C17" s="141">
        <f>Input!O17</f>
        <v>2.0340043214235419</v>
      </c>
      <c r="D17" s="141">
        <f>C17*Input!P17/100</f>
        <v>1.8203677553783632E-2</v>
      </c>
      <c r="E17" s="142">
        <f>Input!M17</f>
        <v>2.7193834986207635</v>
      </c>
      <c r="F17" s="143">
        <f>E17*Input!N17/100</f>
        <v>4.2504988096916642E-4</v>
      </c>
      <c r="G17" s="144">
        <f t="shared" si="52"/>
        <v>374.94859678983084</v>
      </c>
      <c r="H17" s="143">
        <f>G17*Input!L17/100</f>
        <v>2.5943049751090692E-2</v>
      </c>
      <c r="I17" s="141">
        <v>0</v>
      </c>
      <c r="J17" s="145">
        <f>(((C17*$G$4*0.000000001*Input!G17*(234/233))-(I17*0.000000000000001))/Input!F17)*1000000000000</f>
        <v>737.87458080692909</v>
      </c>
      <c r="K17" s="141">
        <f>J17*Input!P17/100</f>
        <v>6.6037376630261555</v>
      </c>
      <c r="L17" s="146">
        <f t="shared" si="53"/>
        <v>10.204269098090842</v>
      </c>
      <c r="M17" s="147">
        <f>L17*Input!P17/100</f>
        <v>9.1324891681488371E-2</v>
      </c>
      <c r="N17" s="141">
        <v>0</v>
      </c>
      <c r="O17" s="145">
        <f>(((G17*$D$4*0.000000001*Input!G17*(238/236))-(N17*0.000000001))/Input!F17)*1000000</f>
        <v>13.701858115118394</v>
      </c>
      <c r="P17" s="141">
        <f>O17*Input!N17/100</f>
        <v>2.1416520192320525E-3</v>
      </c>
      <c r="Q17" s="148">
        <f t="shared" ref="Q17" si="76">(O17/238.05)*602200000000000000*0.00000000015512/(365.2425*24*60)</f>
        <v>10.222945101796173</v>
      </c>
      <c r="R17" s="149">
        <f>Q17*Input!N17/100</f>
        <v>1.5978848150239374E-3</v>
      </c>
      <c r="S17" s="147">
        <f>Input!S17*$G$6/0.000000000155125</f>
        <v>1.0018076188777343</v>
      </c>
      <c r="T17" s="141">
        <f>S17*Input!T17/100</f>
        <v>1.7320184827626373E-3</v>
      </c>
      <c r="U17" s="147">
        <f>S17</f>
        <v>1.0018076188777343</v>
      </c>
      <c r="V17" s="141">
        <f>U17*Input!T17/100</f>
        <v>1.7320184827626373E-3</v>
      </c>
      <c r="W17" s="150">
        <v>0</v>
      </c>
      <c r="X17" s="145">
        <f>((($L$4*0.000000001*Input!G17/Input!W17*(232/229))-(W17*0.000000001))/Input!F17)*1000000000</f>
        <v>0.99624150356807661</v>
      </c>
      <c r="Y17" s="145">
        <f>X17*Input!X17/100</f>
        <v>4.8960836409565663E-3</v>
      </c>
      <c r="Z17" s="145">
        <f t="shared" si="54"/>
        <v>2.432536697778022E-4</v>
      </c>
      <c r="AA17" s="145">
        <f>Z17*Input!X17/100</f>
        <v>1.1954835337979509E-6</v>
      </c>
      <c r="AB17" s="146">
        <v>0</v>
      </c>
      <c r="AC17" s="146">
        <v>0.9</v>
      </c>
      <c r="AD17" s="145">
        <f>(((Input!G17*$L$4*0.000000001*Input!U17*(230/229))-((AB17*0.000000000000001)+(Input!G17*AC17*0.000000000000001)))/Input!F17)*1000000000000</f>
        <v>224.35251779384177</v>
      </c>
      <c r="AE17" s="145">
        <f>AD17*Input!V17/100</f>
        <v>0.6043008850863949</v>
      </c>
      <c r="AF17" s="145">
        <f t="shared" si="4"/>
        <v>10.227900072902068</v>
      </c>
      <c r="AG17" s="145">
        <f>AF17*Input!V17/100</f>
        <v>2.7549185217120738E-2</v>
      </c>
      <c r="AH17" s="141">
        <f t="shared" si="55"/>
        <v>42046.231336384968</v>
      </c>
      <c r="AI17" s="150">
        <f t="shared" si="56"/>
        <v>235.63891237175113</v>
      </c>
      <c r="AJ17" s="147">
        <f t="shared" si="57"/>
        <v>1.807618877734285</v>
      </c>
      <c r="AK17" s="150">
        <f t="shared" si="58"/>
        <v>1.7320184827626373</v>
      </c>
      <c r="AL17" s="150">
        <f t="shared" si="59"/>
        <v>1.0004846911586198</v>
      </c>
      <c r="AM17" s="150">
        <f t="shared" si="60"/>
        <v>2.6993719012074514E-3</v>
      </c>
      <c r="AN17" s="141">
        <f>AF17/Q17</f>
        <v>1.0004846911586198</v>
      </c>
      <c r="AO17" s="145">
        <f t="shared" si="61"/>
        <v>2.6993719012074514E-3</v>
      </c>
      <c r="AP17" s="141">
        <f t="shared" si="62"/>
        <v>673.65660000000003</v>
      </c>
      <c r="AQ17" s="141" t="e">
        <f t="shared" si="63"/>
        <v>#VALUE!</v>
      </c>
      <c r="AR17" s="141" t="e">
        <f t="shared" si="64"/>
        <v>#VALUE!</v>
      </c>
      <c r="AS17" s="149">
        <f t="shared" si="65"/>
        <v>2.379487196258762E-5</v>
      </c>
      <c r="AT17" s="149">
        <f t="shared" si="66"/>
        <v>1.1700033515487369E-7</v>
      </c>
      <c r="AU17" s="141">
        <v>8</v>
      </c>
      <c r="AV17" s="141">
        <f t="shared" si="67"/>
        <v>4</v>
      </c>
      <c r="AW17" s="141">
        <f t="shared" si="68"/>
        <v>673.63610000000006</v>
      </c>
      <c r="AX17" s="151">
        <f t="shared" si="69"/>
        <v>308.66006657619999</v>
      </c>
      <c r="AY17" s="151">
        <f t="shared" si="70"/>
        <v>188.60373290756701</v>
      </c>
      <c r="AZ17" s="141" t="str">
        <f>Input!B17</f>
        <v>Hu1-13</v>
      </c>
      <c r="BA17" s="152">
        <f>Input!E17</f>
        <v>0</v>
      </c>
      <c r="BB17" s="141">
        <f t="shared" si="71"/>
        <v>12.132746888798225</v>
      </c>
      <c r="BC17" s="147">
        <f t="shared" si="72"/>
        <v>15.721742140519819</v>
      </c>
      <c r="BD17" s="141">
        <f t="shared" si="73"/>
        <v>673578.10000000009</v>
      </c>
      <c r="BE17" s="153">
        <f t="shared" si="74"/>
        <v>94301.866453783499</v>
      </c>
      <c r="BF17" s="154">
        <f t="shared" si="75"/>
        <v>27.997866044822565</v>
      </c>
      <c r="BG17" s="155"/>
      <c r="BH17" s="155"/>
      <c r="BI17" s="155"/>
      <c r="BJ17" s="155"/>
      <c r="BK17" s="155"/>
      <c r="BL17" s="155"/>
      <c r="BM17" s="159"/>
      <c r="BN17" s="155"/>
      <c r="BO17" s="155"/>
      <c r="BP17" s="155"/>
      <c r="BQ17" s="155"/>
      <c r="BR17" s="155"/>
      <c r="BS17" s="155"/>
      <c r="BT17" s="155"/>
      <c r="BU17" s="155"/>
      <c r="BV17" s="155"/>
      <c r="BW17" s="155"/>
      <c r="BX17" s="155"/>
      <c r="BY17" s="155"/>
      <c r="BZ17" s="155"/>
      <c r="CA17" s="155"/>
      <c r="CB17" s="155"/>
      <c r="CC17" s="155"/>
      <c r="CD17" s="155"/>
      <c r="CE17" s="155"/>
      <c r="CF17" s="155"/>
      <c r="CG17" s="155"/>
      <c r="CH17" s="155"/>
      <c r="CI17" s="155"/>
      <c r="CJ17" s="155"/>
      <c r="CK17" s="155"/>
      <c r="CL17" s="155"/>
      <c r="CM17" s="155"/>
      <c r="CN17" s="155"/>
      <c r="CO17" s="155"/>
      <c r="CP17" s="155"/>
      <c r="CQ17" s="155"/>
      <c r="CR17" s="155"/>
      <c r="CS17" s="155"/>
      <c r="CT17" s="155"/>
      <c r="CU17" s="155"/>
      <c r="CV17" s="155"/>
      <c r="CW17" s="155"/>
      <c r="CX17" s="155"/>
      <c r="CY17" s="155"/>
      <c r="CZ17" s="155"/>
      <c r="DA17" s="155"/>
      <c r="DB17" s="155"/>
      <c r="DC17" s="155"/>
      <c r="DD17" s="155"/>
      <c r="DE17" s="155"/>
    </row>
    <row r="18" spans="1:109" s="76" customFormat="1" ht="15" customHeight="1" x14ac:dyDescent="0.2">
      <c r="A18" s="58"/>
      <c r="B18" s="58"/>
      <c r="C18" s="58"/>
      <c r="D18" s="58"/>
      <c r="E18" s="60"/>
      <c r="F18" s="61"/>
      <c r="G18" s="59"/>
      <c r="H18" s="61"/>
      <c r="I18" s="58"/>
      <c r="J18" s="63"/>
      <c r="K18" s="58"/>
      <c r="L18" s="64"/>
      <c r="M18" s="65"/>
      <c r="N18" s="58"/>
      <c r="O18" s="63"/>
      <c r="P18" s="58"/>
      <c r="Q18" s="66"/>
      <c r="R18" s="67"/>
      <c r="S18" s="65"/>
      <c r="T18" s="58"/>
      <c r="U18" s="58"/>
      <c r="V18" s="58"/>
      <c r="W18" s="68"/>
      <c r="X18" s="63"/>
      <c r="Y18" s="63"/>
      <c r="Z18" s="63"/>
      <c r="AA18" s="63"/>
      <c r="AB18" s="64"/>
      <c r="AC18" s="64"/>
      <c r="AD18" s="63"/>
      <c r="AE18" s="63"/>
      <c r="AF18" s="63"/>
      <c r="AG18" s="63"/>
      <c r="AH18" s="58"/>
      <c r="AI18" s="68"/>
      <c r="AJ18" s="65"/>
      <c r="AK18" s="68"/>
      <c r="AL18" s="68"/>
      <c r="AM18" s="68"/>
      <c r="AN18" s="58"/>
      <c r="AO18" s="63"/>
      <c r="AP18" s="58"/>
      <c r="AQ18" s="58"/>
      <c r="AR18" s="58"/>
      <c r="AS18" s="67"/>
      <c r="AT18" s="67"/>
      <c r="AU18" s="58"/>
      <c r="AV18" s="58"/>
      <c r="AW18" s="58"/>
      <c r="AX18" s="57"/>
      <c r="AY18" s="57"/>
      <c r="AZ18" s="58"/>
      <c r="BA18" s="69"/>
      <c r="BB18" s="58"/>
      <c r="BC18" s="65"/>
      <c r="BD18" s="58"/>
      <c r="BE18" s="62"/>
      <c r="BF18" s="74"/>
      <c r="BG18" s="75"/>
      <c r="BH18" s="75"/>
      <c r="BI18" s="75"/>
      <c r="BJ18" s="75"/>
      <c r="BK18" s="75"/>
      <c r="BL18" s="75"/>
      <c r="BM18" s="103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</row>
    <row r="19" spans="1:109" s="158" customFormat="1" ht="14.25" x14ac:dyDescent="0.2">
      <c r="A19" s="141">
        <f>Input!A19</f>
        <v>10073</v>
      </c>
      <c r="B19" s="141" t="str">
        <f>Input!B19</f>
        <v>Hu1-13</v>
      </c>
      <c r="C19" s="141">
        <f>Input!O19</f>
        <v>2.0214601881924383</v>
      </c>
      <c r="D19" s="141">
        <f>C19*Input!P19/100</f>
        <v>2.2645998233089073E-2</v>
      </c>
      <c r="E19" s="142">
        <f>Input!M19</f>
        <v>2.7212085942730773</v>
      </c>
      <c r="F19" s="143">
        <f>E19*Input!N19/100</f>
        <v>4.6387512534650161E-4</v>
      </c>
      <c r="G19" s="144">
        <f t="shared" ref="G19:G27" si="77">E19*137.88</f>
        <v>375.20024097837188</v>
      </c>
      <c r="H19" s="143">
        <f>G19*Input!L19/100</f>
        <v>3.9871811107654941E-2</v>
      </c>
      <c r="I19" s="141">
        <v>0</v>
      </c>
      <c r="J19" s="145">
        <f>(((C19*$G$4*0.000000001*Input!G19*(234/233))-(I19*0.000000000000001))/Input!F19)*1000000000000</f>
        <v>733.32395279105128</v>
      </c>
      <c r="K19" s="141">
        <f>J19*Input!P19/100</f>
        <v>8.2152757873691602</v>
      </c>
      <c r="L19" s="146">
        <f t="shared" ref="L19:L27" si="78">(J19/234)*602200000000*0.0000028263/(365.2425*24*60)</f>
        <v>10.141337220442276</v>
      </c>
      <c r="M19" s="147">
        <f>L19*Input!P19/100</f>
        <v>0.11361129252842504</v>
      </c>
      <c r="N19" s="141">
        <v>0</v>
      </c>
      <c r="O19" s="145">
        <f>(((G19*$D$4*0.000000001*Input!G19*(238/236))-(N19*0.000000001))/Input!F19)*1000000</f>
        <v>13.711054023561321</v>
      </c>
      <c r="P19" s="141">
        <f>O19*Input!N19/100</f>
        <v>2.3372765017711486E-3</v>
      </c>
      <c r="Q19" s="148">
        <f t="shared" ref="Q19:Q27" si="79">(O19/238.05)*602200000000000000*0.00000000015512/(365.2425*24*60)</f>
        <v>10.229806161543202</v>
      </c>
      <c r="R19" s="149">
        <f>Q19*Input!N19/100</f>
        <v>1.743840081000444E-3</v>
      </c>
      <c r="S19" s="147">
        <f>Input!S19*$G$6/0.000000000155125</f>
        <v>1.0023458471158544</v>
      </c>
      <c r="T19" s="141">
        <f>S19*Input!T19/100</f>
        <v>2.6350921135223303E-3</v>
      </c>
      <c r="U19" s="147">
        <f>S19</f>
        <v>1.0023458471158544</v>
      </c>
      <c r="V19" s="141">
        <f>U19*Input!T19/100</f>
        <v>2.6350921135223303E-3</v>
      </c>
      <c r="W19" s="150">
        <v>0</v>
      </c>
      <c r="X19" s="145">
        <f>((($L$4*0.000000001*Input!G19/Input!W19*(232/229))-(W19*0.000000001))/Input!F19)*1000000000</f>
        <v>1.0494806788317603</v>
      </c>
      <c r="Y19" s="145">
        <f>X19*Input!X19/100</f>
        <v>7.7487548762093959E-3</v>
      </c>
      <c r="Z19" s="145">
        <f t="shared" ref="Z19:Z27" si="80">(X19/232)*6.022E+23*0.000000001*0.000000000049475/(365.2425*24*60)</f>
        <v>2.5625315304812529E-4</v>
      </c>
      <c r="AA19" s="145">
        <f>Z19*Input!X19/100</f>
        <v>1.8920242261496718E-6</v>
      </c>
      <c r="AB19" s="146">
        <v>0</v>
      </c>
      <c r="AC19" s="146">
        <v>0.9</v>
      </c>
      <c r="AD19" s="145">
        <f>(((Input!G19*$L$4*0.000000001*Input!U19*(230/229))-((AB19*0.000000000000001)+(Input!G19*AC19*0.000000000000001)))/Input!F19)*1000000000000</f>
        <v>228.632220232523</v>
      </c>
      <c r="AE19" s="145">
        <f>AD19*Input!V19/100</f>
        <v>0.97098917323080913</v>
      </c>
      <c r="AF19" s="145">
        <f t="shared" ref="AF19:AF27" si="81">(AD19/230)*602200000000*$D$6/(365.2425*24*60)</f>
        <v>10.42300538892446</v>
      </c>
      <c r="AG19" s="145">
        <f>AF19*Input!V19/100</f>
        <v>4.426596292893091E-2</v>
      </c>
      <c r="AH19" s="141">
        <f t="shared" ref="AH19:AH27" si="82">AF19/Z19</f>
        <v>40674.642496855369</v>
      </c>
      <c r="AI19" s="150">
        <f t="shared" ref="AI19:AI27" si="83">AH19*SQRT((AG19/AF19)^2+(AA19/Z19)^2)</f>
        <v>346.45493015825929</v>
      </c>
      <c r="AJ19" s="147">
        <f t="shared" ref="AJ19:AJ27" si="84">(U19-1)*1000</f>
        <v>2.3458471158543936</v>
      </c>
      <c r="AK19" s="150">
        <f t="shared" ref="AK19:AK27" si="85">V19*1000</f>
        <v>2.6350921135223304</v>
      </c>
      <c r="AL19" s="150">
        <f t="shared" ref="AL19:AL27" si="86">AF19/Q19</f>
        <v>1.0188859128247758</v>
      </c>
      <c r="AM19" s="150">
        <f t="shared" ref="AM19:AM27" si="87">AL19*SQRT((R19/Q19)^2+(AG19/AF19)^2)</f>
        <v>4.3306399453731685E-3</v>
      </c>
      <c r="AN19" s="141">
        <f>AF19/Q19</f>
        <v>1.0188859128247758</v>
      </c>
      <c r="AO19" s="145">
        <f t="shared" ref="AO19:AO27" si="88">AN19*SQRT((R19/Q19)^2+(AG19/AF19)^2)</f>
        <v>4.3306399453731685E-3</v>
      </c>
      <c r="AP19" s="141" t="str">
        <f t="shared" ref="AP19:AP27" si="89">ThU_Alter_Kombi(AN19,U19)</f>
        <v>Out of range</v>
      </c>
      <c r="AQ19" s="141" t="e">
        <f t="shared" ref="AQ19:AQ27" si="90">Montealter(AN19,AO19,U19,V19)</f>
        <v>#VALUE!</v>
      </c>
      <c r="AR19" s="141" t="e">
        <f t="shared" ref="AR19:AR27" si="91">(AQ19/AP19)*100</f>
        <v>#VALUE!</v>
      </c>
      <c r="AS19" s="149">
        <f t="shared" ref="AS19:AS27" si="92">Z19/Q19</f>
        <v>2.5049658713129381E-5</v>
      </c>
      <c r="AT19" s="149">
        <f t="shared" ref="AT19:AT27" si="93">AS19*SQRT((Y19/X19)^2+(P19/O19)^2)</f>
        <v>1.8500139648150867E-7</v>
      </c>
      <c r="AU19" s="141">
        <v>8</v>
      </c>
      <c r="AV19" s="141">
        <f t="shared" ref="AV19:AV27" si="94">AU19/2</f>
        <v>4</v>
      </c>
      <c r="AW19" s="141" t="str">
        <f t="shared" ref="AW19:AW27" si="95">marincorr_age(AN19,U19,AS19,AU19)</f>
        <v>Out of range</v>
      </c>
      <c r="AX19" s="151">
        <f t="shared" ref="AX19:AX27" si="96">marincorr_age_error(AN19, AO19, U19, V19, AS19, AT19, AU19, AV19)</f>
        <v>0</v>
      </c>
      <c r="AY19" s="151" t="e">
        <f t="shared" ref="AY19:AY27" si="97">SQRT(((AU19*EXP(-0.0000091577*AW19*1000))/(0.0000091577*(EXP(-0.0000091577*AW19*1000)+(AJ19/1000)*EXP(-(0.0000091577-0.0000028263)*AW19*1000)-AS19*AU19*EXP(-0.0000091577*AW19*1000))))^2*AT19^2+((AS19*EXP(-0.0000091577*AW19*1000))/(0.0000091577*(EXP(-0.0000091577*AW19*1000)+(AJ19/1000)*EXP(-(0.0000091577-0.0000028263)*AW19*1000)-AS19*AU19*EXP(-0.0000091577*AW19*1000))))^2*AV19^2+((0.0000091577/(0.0000091577-0.0000028263))*(EXP(-(0.0000091577-0.0000028263)*AW19*1000)-1)/(0.0000091577*(EXP(-0.0000091577*AW19*1000)+(AJ19/1000)*EXP(-(0.0000091577-0.0000028263)*AW19*1000)-AS19*AU19*EXP(-0.0000091577*AW19*1000))))^2*T19^2+(1/(0.0000091577*(EXP(-0.0000091577*AW19*1000)+(AJ19/1000)*EXP(-(0.0000091577-0.0000028263)*AW19*1000)-AS19*AU19*EXP(-0.0000091577*AW19*1000))))^2*AO19^2)/1000</f>
        <v>#VALUE!</v>
      </c>
      <c r="AZ19" s="141" t="str">
        <f>Input!B19</f>
        <v>Hu1-13</v>
      </c>
      <c r="BA19" s="152">
        <f>Input!E19</f>
        <v>0</v>
      </c>
      <c r="BB19" s="141" t="e">
        <f t="shared" ref="BB19:BB27" si="98">((U19-1)*EXP(0.0000028263*AW19*1000))*1000</f>
        <v>#VALUE!</v>
      </c>
      <c r="BC19" s="147" t="e">
        <f t="shared" ref="BC19:BC27" si="99">SQRT((EXP(0.0000028263*AW19*1000)*V19)^2+((U19-1)*0.0000028263*EXP(0.0000028263*AW19*1000)*AX19*1000)^2)*1000</f>
        <v>#VALUE!</v>
      </c>
      <c r="BD19" s="141" t="e">
        <f t="shared" ref="BD19:BD27" si="100">AW19*1000-58</f>
        <v>#VALUE!</v>
      </c>
      <c r="BE19" s="153" t="e">
        <f t="shared" ref="BE19:BE27" si="101">AY19/2*1000</f>
        <v>#VALUE!</v>
      </c>
      <c r="BF19" s="154" t="e">
        <f t="shared" ref="BF19:BF27" si="102">AY19/AW19*100</f>
        <v>#VALUE!</v>
      </c>
      <c r="BG19" s="155"/>
      <c r="BH19" s="155"/>
      <c r="BI19" s="155"/>
      <c r="BJ19" s="155"/>
      <c r="BK19" s="155"/>
      <c r="BL19" s="155"/>
      <c r="BM19" s="156"/>
      <c r="BN19" s="157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55"/>
      <c r="CD19" s="155"/>
      <c r="CE19" s="155"/>
      <c r="CF19" s="155"/>
      <c r="CG19" s="155"/>
      <c r="CH19" s="155"/>
      <c r="CI19" s="155"/>
      <c r="CJ19" s="155"/>
      <c r="CK19" s="155"/>
      <c r="CL19" s="155"/>
      <c r="CM19" s="155"/>
      <c r="CN19" s="155"/>
      <c r="CO19" s="155"/>
      <c r="CP19" s="155"/>
      <c r="CQ19" s="155"/>
      <c r="CR19" s="155"/>
      <c r="CS19" s="155"/>
      <c r="CT19" s="155"/>
      <c r="CU19" s="155"/>
      <c r="CV19" s="155"/>
      <c r="CW19" s="155"/>
      <c r="CX19" s="155"/>
      <c r="CY19" s="155"/>
      <c r="CZ19" s="155"/>
      <c r="DA19" s="155"/>
      <c r="DB19" s="155"/>
      <c r="DC19" s="155"/>
      <c r="DD19" s="155"/>
      <c r="DE19" s="155"/>
    </row>
    <row r="20" spans="1:109" ht="15" customHeight="1" x14ac:dyDescent="0.2">
      <c r="A20" s="9">
        <f>Input!A20</f>
        <v>10507</v>
      </c>
      <c r="B20" s="9" t="str">
        <f>Input!B20</f>
        <v>MeBo24-T07-La-09</v>
      </c>
      <c r="C20" s="9">
        <f>Input!O20</f>
        <v>0.56462989359097671</v>
      </c>
      <c r="D20" s="9">
        <f>C20*Input!P20/100</f>
        <v>1.8991167366687609E-3</v>
      </c>
      <c r="E20" s="11">
        <f>Input!M20</f>
        <v>0.65739903003769506</v>
      </c>
      <c r="F20" s="12">
        <f>E20*Input!N20/100</f>
        <v>5.9935145332151581E-5</v>
      </c>
      <c r="G20" s="13">
        <f t="shared" si="77"/>
        <v>90.642178261597394</v>
      </c>
      <c r="H20" s="12">
        <f>G20*Input!L20/100</f>
        <v>6.2532118014167202E-3</v>
      </c>
      <c r="I20" s="9">
        <v>0.3</v>
      </c>
      <c r="J20" s="21">
        <f>(((C20*$G$4*0.000000001*Input!G20*(234/233))-(I20*0.000000000000001))/Input!F20)*1000000000000</f>
        <v>79.327024890603255</v>
      </c>
      <c r="K20" s="9">
        <f>J20*Input!P20/100</f>
        <v>0.26681421290282809</v>
      </c>
      <c r="L20" s="14">
        <f t="shared" si="78"/>
        <v>1.0970350921283079</v>
      </c>
      <c r="M20" s="22">
        <f>L20*Input!P20/100</f>
        <v>3.6898466195682132E-3</v>
      </c>
      <c r="N20" s="9">
        <v>5.0000000000000001E-3</v>
      </c>
      <c r="O20" s="21">
        <f>(((G20*$D$4*0.000000001*Input!G20*(238/236))-(N20*0.000000001))/Input!F20)*1000000</f>
        <v>1.2828112285334403</v>
      </c>
      <c r="P20" s="9">
        <f>O20*Input!N20/100</f>
        <v>1.1695404754622024E-4</v>
      </c>
      <c r="Q20" s="23">
        <f t="shared" si="79"/>
        <v>0.95710440548170483</v>
      </c>
      <c r="R20" s="24">
        <f>Q20*Input!N20/100</f>
        <v>8.7259318951686418E-5</v>
      </c>
      <c r="S20" s="65">
        <f>Input!S20*$G$6/0.000000000155125</f>
        <v>1.1395088368269803</v>
      </c>
      <c r="T20" s="9">
        <f>S20*Input!T20/100</f>
        <v>2.380686522235523E-3</v>
      </c>
      <c r="U20" s="9">
        <f>S20*1/((U19+U21)/2)</f>
        <v>1.1392396073496611</v>
      </c>
      <c r="V20" s="9">
        <f>U20*Input!T20/100</f>
        <v>2.3801240421850597E-3</v>
      </c>
      <c r="W20" s="3">
        <v>3.0000000000000001E-3</v>
      </c>
      <c r="X20" s="21">
        <f>((($L$4*0.000000001*Input!G20/Input!W20*(232/229))-(W20*0.000000001))/Input!F20)*1000000000</f>
        <v>13.935146534202296</v>
      </c>
      <c r="Y20" s="21">
        <f>X20*Input!X20/100</f>
        <v>2.5435883510714505E-2</v>
      </c>
      <c r="Z20" s="21">
        <f t="shared" si="80"/>
        <v>3.4025640582082978E-3</v>
      </c>
      <c r="AA20" s="21">
        <f>Z20*Input!X20/100</f>
        <v>6.210714958031446E-6</v>
      </c>
      <c r="AB20" s="14">
        <v>0.05</v>
      </c>
      <c r="AC20" s="14">
        <v>0.9</v>
      </c>
      <c r="AD20" s="21">
        <f>(((Input!G20*$L$4*0.000000001*Input!U20*(230/229))-((AB20*0.000000000000001)+(Input!G20*AC20*0.000000000000001)))/Input!F20)*1000000000000</f>
        <v>2.9919885779342246</v>
      </c>
      <c r="AE20" s="21">
        <f>AD20*Input!V20/100</f>
        <v>1.3053999114145993E-2</v>
      </c>
      <c r="AF20" s="63">
        <f t="shared" si="81"/>
        <v>0.13640034217265021</v>
      </c>
      <c r="AG20" s="21">
        <f>AF20*Input!V20/100</f>
        <v>5.9511254789627399E-4</v>
      </c>
      <c r="AH20" s="9">
        <f t="shared" si="82"/>
        <v>40.087516308061836</v>
      </c>
      <c r="AI20" s="3">
        <f t="shared" si="83"/>
        <v>0.18959050723364856</v>
      </c>
      <c r="AJ20" s="22">
        <f t="shared" si="84"/>
        <v>139.23960734966113</v>
      </c>
      <c r="AK20" s="3">
        <f t="shared" si="85"/>
        <v>2.3801240421850598</v>
      </c>
      <c r="AL20" s="3">
        <f t="shared" si="86"/>
        <v>0.1425135454308151</v>
      </c>
      <c r="AM20" s="3">
        <f t="shared" si="87"/>
        <v>6.2192009515837107E-4</v>
      </c>
      <c r="AN20" s="9">
        <f>AL20*1/((AN19+AN21)/2)</f>
        <v>0.14049922851979615</v>
      </c>
      <c r="AO20" s="21">
        <f t="shared" si="88"/>
        <v>6.1312974360832717E-4</v>
      </c>
      <c r="AP20" s="58">
        <f t="shared" si="89"/>
        <v>14.3352</v>
      </c>
      <c r="AQ20" s="58">
        <f t="shared" si="90"/>
        <v>7.5399999999999995E-2</v>
      </c>
      <c r="AR20" s="58">
        <f t="shared" si="91"/>
        <v>0.52597801216585738</v>
      </c>
      <c r="AS20" s="67">
        <f t="shared" si="92"/>
        <v>3.5550604915414721E-3</v>
      </c>
      <c r="AT20" s="67">
        <f t="shared" si="93"/>
        <v>6.497156756466874E-6</v>
      </c>
      <c r="AU20" s="58">
        <v>8</v>
      </c>
      <c r="AV20" s="58">
        <f t="shared" si="94"/>
        <v>4</v>
      </c>
      <c r="AW20" s="58">
        <f t="shared" si="95"/>
        <v>11.587199999999999</v>
      </c>
      <c r="AX20" s="57">
        <f t="shared" si="96"/>
        <v>1.4940384892</v>
      </c>
      <c r="AY20" s="47">
        <f t="shared" si="97"/>
        <v>1.3939798844539524</v>
      </c>
      <c r="AZ20" s="9" t="str">
        <f>Input!B20</f>
        <v>MeBo24-T07-La-09</v>
      </c>
      <c r="BA20" s="48">
        <f>Input!E20</f>
        <v>0</v>
      </c>
      <c r="BB20" s="58">
        <f t="shared" si="98"/>
        <v>143.87504018481366</v>
      </c>
      <c r="BC20" s="22">
        <f t="shared" si="99"/>
        <v>2.5332873540579959</v>
      </c>
      <c r="BD20" s="9">
        <f t="shared" si="100"/>
        <v>11529.199999999999</v>
      </c>
      <c r="BE20" s="49">
        <f t="shared" si="101"/>
        <v>696.98994222697615</v>
      </c>
      <c r="BF20" s="89">
        <f t="shared" si="102"/>
        <v>12.030342830484953</v>
      </c>
      <c r="BG20" s="85"/>
      <c r="BH20" s="85"/>
      <c r="BI20" s="85"/>
      <c r="BJ20" s="85"/>
      <c r="BK20" s="85"/>
      <c r="BL20" s="85"/>
      <c r="BM20" s="90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</row>
    <row r="21" spans="1:109" s="158" customFormat="1" ht="15" customHeight="1" x14ac:dyDescent="0.2">
      <c r="A21" s="141">
        <f>Input!A21</f>
        <v>10073</v>
      </c>
      <c r="B21" s="141" t="str">
        <f>Input!B21</f>
        <v>Hu1-13</v>
      </c>
      <c r="C21" s="141">
        <f>Input!O21</f>
        <v>2.0715597378383772</v>
      </c>
      <c r="D21" s="141">
        <f>C21*Input!P21/100</f>
        <v>2.3443716095553908E-2</v>
      </c>
      <c r="E21" s="142">
        <f>Input!M21</f>
        <v>2.7214569780161564</v>
      </c>
      <c r="F21" s="143">
        <f>E21*Input!N21/100</f>
        <v>3.5576464639261332E-4</v>
      </c>
      <c r="G21" s="144">
        <f t="shared" si="77"/>
        <v>375.23448812886761</v>
      </c>
      <c r="H21" s="143">
        <f>G21*Input!L21/100</f>
        <v>2.3339232513246499E-2</v>
      </c>
      <c r="I21" s="141">
        <v>0</v>
      </c>
      <c r="J21" s="145">
        <f>(((C21*$G$4*0.000000001*Input!G21*(234/233))-(I21*0.000000000000001))/Input!F21)*1000000000000</f>
        <v>751.49853767479465</v>
      </c>
      <c r="K21" s="141">
        <f>J21*Input!P21/100</f>
        <v>8.5046634386974933</v>
      </c>
      <c r="L21" s="146">
        <f t="shared" si="78"/>
        <v>10.392678518440368</v>
      </c>
      <c r="M21" s="147">
        <f>L21*Input!P21/100</f>
        <v>0.11761331339298639</v>
      </c>
      <c r="N21" s="141">
        <v>0</v>
      </c>
      <c r="O21" s="145">
        <f>(((G21*$D$4*0.000000001*Input!G21*(238/236))-(N21*0.000000001))/Input!F21)*1000000</f>
        <v>13.712305527369997</v>
      </c>
      <c r="P21" s="141">
        <f>O21*Input!N21/100</f>
        <v>1.7925521390120991E-3</v>
      </c>
      <c r="Q21" s="148">
        <f t="shared" si="79"/>
        <v>10.230739907508408</v>
      </c>
      <c r="R21" s="149">
        <f>Q21*Input!N21/100</f>
        <v>1.337421680714116E-3</v>
      </c>
      <c r="S21" s="147">
        <f>Input!S21*$G$6/0.000000000155125</f>
        <v>0.99812680056174119</v>
      </c>
      <c r="T21" s="141">
        <f>S21*Input!T21/100</f>
        <v>1.9723269725504759E-3</v>
      </c>
      <c r="U21" s="147">
        <f>S21</f>
        <v>0.99812680056174119</v>
      </c>
      <c r="V21" s="141">
        <f>U21*Input!T21/100</f>
        <v>1.9723269725504759E-3</v>
      </c>
      <c r="W21" s="150">
        <v>0</v>
      </c>
      <c r="X21" s="145">
        <f>((($L$4*0.000000001*Input!G21/Input!W21*(232/229))-(W21*0.000000001))/Input!F21)*1000000000</f>
        <v>1.0139296845423644</v>
      </c>
      <c r="Y21" s="145">
        <f>X21*Input!X21/100</f>
        <v>6.2906679319090332E-3</v>
      </c>
      <c r="Z21" s="145">
        <f t="shared" si="80"/>
        <v>2.4757261746094841E-4</v>
      </c>
      <c r="AA21" s="145">
        <f>Z21*Input!X21/100</f>
        <v>1.5360011144986835E-6</v>
      </c>
      <c r="AB21" s="146">
        <v>0</v>
      </c>
      <c r="AC21" s="146">
        <v>0.9</v>
      </c>
      <c r="AD21" s="145">
        <f>(((Input!G21*$L$4*0.000000001*Input!U21*(230/229))-((AB21*0.000000000000001)+(Input!G21*AC21*0.000000000000001)))/Input!F21)*1000000000000</f>
        <v>226.61133669674399</v>
      </c>
      <c r="AE21" s="145">
        <f>AD21*Input!V21/100</f>
        <v>0.49641701243320435</v>
      </c>
      <c r="AF21" s="145">
        <f t="shared" si="81"/>
        <v>10.330876291973947</v>
      </c>
      <c r="AG21" s="145">
        <f>AF21*Input!V21/100</f>
        <v>2.2630918732639085E-2</v>
      </c>
      <c r="AH21" s="141">
        <f t="shared" si="82"/>
        <v>41728.670956930517</v>
      </c>
      <c r="AI21" s="150">
        <f t="shared" si="83"/>
        <v>274.55887708600278</v>
      </c>
      <c r="AJ21" s="147">
        <f t="shared" si="84"/>
        <v>-1.8731994382588102</v>
      </c>
      <c r="AK21" s="150">
        <f t="shared" si="85"/>
        <v>1.972326972550476</v>
      </c>
      <c r="AL21" s="150">
        <f t="shared" si="86"/>
        <v>1.0097877949562619</v>
      </c>
      <c r="AM21" s="150">
        <f t="shared" si="87"/>
        <v>2.2159862716533648E-3</v>
      </c>
      <c r="AN21" s="141">
        <f>AF21/Q21</f>
        <v>1.0097877949562619</v>
      </c>
      <c r="AO21" s="145">
        <f t="shared" si="88"/>
        <v>2.2159862716533648E-3</v>
      </c>
      <c r="AP21" s="141" t="str">
        <f t="shared" si="89"/>
        <v>Out of range</v>
      </c>
      <c r="AQ21" s="141" t="e">
        <f t="shared" si="90"/>
        <v>#VALUE!</v>
      </c>
      <c r="AR21" s="141" t="e">
        <f t="shared" si="91"/>
        <v>#VALUE!</v>
      </c>
      <c r="AS21" s="149">
        <f t="shared" si="92"/>
        <v>2.419889662909456E-5</v>
      </c>
      <c r="AT21" s="149">
        <f t="shared" si="93"/>
        <v>1.5016920113506582E-7</v>
      </c>
      <c r="AU21" s="141">
        <v>8</v>
      </c>
      <c r="AV21" s="141">
        <f t="shared" si="94"/>
        <v>4</v>
      </c>
      <c r="AW21" s="141" t="str">
        <f t="shared" si="95"/>
        <v>Out of range</v>
      </c>
      <c r="AX21" s="151">
        <f t="shared" si="96"/>
        <v>0</v>
      </c>
      <c r="AY21" s="151" t="e">
        <f t="shared" si="97"/>
        <v>#VALUE!</v>
      </c>
      <c r="AZ21" s="141" t="str">
        <f>Input!B21</f>
        <v>Hu1-13</v>
      </c>
      <c r="BA21" s="152">
        <f>Input!E21</f>
        <v>0</v>
      </c>
      <c r="BB21" s="141" t="e">
        <f t="shared" si="98"/>
        <v>#VALUE!</v>
      </c>
      <c r="BC21" s="147" t="e">
        <f t="shared" si="99"/>
        <v>#VALUE!</v>
      </c>
      <c r="BD21" s="141" t="e">
        <f t="shared" si="100"/>
        <v>#VALUE!</v>
      </c>
      <c r="BE21" s="153" t="e">
        <f t="shared" si="101"/>
        <v>#VALUE!</v>
      </c>
      <c r="BF21" s="154" t="e">
        <f t="shared" si="102"/>
        <v>#VALUE!</v>
      </c>
      <c r="BG21" s="155"/>
      <c r="BH21" s="155"/>
      <c r="BI21" s="155"/>
      <c r="BJ21" s="155"/>
      <c r="BK21" s="155"/>
      <c r="BL21" s="155"/>
      <c r="BM21" s="159"/>
      <c r="BN21" s="155"/>
      <c r="BO21" s="155"/>
      <c r="BP21" s="155"/>
      <c r="BQ21" s="155"/>
      <c r="BR21" s="155"/>
      <c r="BS21" s="155"/>
      <c r="BT21" s="155"/>
      <c r="BU21" s="155"/>
      <c r="BV21" s="155"/>
      <c r="BW21" s="155"/>
      <c r="BX21" s="155"/>
      <c r="BY21" s="155"/>
      <c r="BZ21" s="155"/>
      <c r="CA21" s="155"/>
      <c r="CB21" s="155"/>
      <c r="CC21" s="155"/>
      <c r="CD21" s="155"/>
      <c r="CE21" s="155"/>
      <c r="CF21" s="155"/>
      <c r="CG21" s="155"/>
      <c r="CH21" s="155"/>
      <c r="CI21" s="155"/>
      <c r="CJ21" s="155"/>
      <c r="CK21" s="155"/>
      <c r="CL21" s="155"/>
      <c r="CM21" s="155"/>
      <c r="CN21" s="155"/>
      <c r="CO21" s="155"/>
      <c r="CP21" s="155"/>
      <c r="CQ21" s="155"/>
      <c r="CR21" s="155"/>
      <c r="CS21" s="155"/>
      <c r="CT21" s="155"/>
      <c r="CU21" s="155"/>
      <c r="CV21" s="155"/>
      <c r="CW21" s="155"/>
      <c r="CX21" s="155"/>
      <c r="CY21" s="155"/>
      <c r="CZ21" s="155"/>
      <c r="DA21" s="155"/>
      <c r="DB21" s="155"/>
      <c r="DC21" s="155"/>
      <c r="DD21" s="155"/>
      <c r="DE21" s="155"/>
    </row>
    <row r="22" spans="1:109" ht="15" customHeight="1" x14ac:dyDescent="0.2">
      <c r="A22" s="9">
        <f>Input!A22</f>
        <v>10505</v>
      </c>
      <c r="B22" s="9" t="str">
        <f>Input!B22</f>
        <v>MeBo24-T07-La-07</v>
      </c>
      <c r="C22" s="9">
        <f>Input!O22</f>
        <v>0.84884284512649888</v>
      </c>
      <c r="D22" s="9">
        <f>C22*Input!P22/100</f>
        <v>2.4889277487065097E-3</v>
      </c>
      <c r="E22" s="11">
        <f>Input!M22</f>
        <v>0.99126664139939036</v>
      </c>
      <c r="F22" s="12">
        <f>E22*Input!N22/100</f>
        <v>4.9841324298913718E-5</v>
      </c>
      <c r="G22" s="13">
        <f t="shared" si="77"/>
        <v>136.67584451614795</v>
      </c>
      <c r="H22" s="12">
        <f>G22*Input!L22/100</f>
        <v>7.0711260129697924E-3</v>
      </c>
      <c r="I22" s="9">
        <v>0.3</v>
      </c>
      <c r="J22" s="21">
        <f>(((C22*$G$4*0.000000001*Input!G22*(234/233))-(I22*0.000000000000001))/Input!F22)*1000000000000</f>
        <v>140.12464248240343</v>
      </c>
      <c r="K22" s="9">
        <f>J22*Input!P22/100</f>
        <v>0.41086534799036789</v>
      </c>
      <c r="L22" s="14">
        <f t="shared" si="78"/>
        <v>1.937821950175505</v>
      </c>
      <c r="M22" s="22">
        <f>L22*Input!P22/100</f>
        <v>5.6819691083402077E-3</v>
      </c>
      <c r="N22" s="9">
        <v>5.0000000000000001E-3</v>
      </c>
      <c r="O22" s="21">
        <f>(((G22*$D$4*0.000000001*Input!G22*(238/236))-(N22*0.000000001))/Input!F22)*1000000</f>
        <v>2.2727670396644184</v>
      </c>
      <c r="P22" s="9">
        <f>O22*Input!N22/100</f>
        <v>1.1427573000931417E-4</v>
      </c>
      <c r="Q22" s="23">
        <f t="shared" si="79"/>
        <v>1.6957096242315297</v>
      </c>
      <c r="R22" s="24">
        <f>Q22*Input!N22/100</f>
        <v>8.5261028434084442E-5</v>
      </c>
      <c r="S22" s="65">
        <f>Input!S22*$G$6/0.000000000155125</f>
        <v>1.1331991902252863</v>
      </c>
      <c r="T22" s="9">
        <f>S22*Input!T22/100</f>
        <v>1.8545904447872419E-3</v>
      </c>
      <c r="U22" s="9">
        <f>S22*1/((U21+U23)/2)</f>
        <v>1.1352603605267768</v>
      </c>
      <c r="V22" s="9">
        <f>U22*Input!T22/100</f>
        <v>1.8579637500094805E-3</v>
      </c>
      <c r="W22" s="3">
        <v>3.0000000000000001E-3</v>
      </c>
      <c r="X22" s="21">
        <f>((($L$4*0.000000001*Input!G22/Input!W22*(232/229))-(W22*0.000000001))/Input!F22)*1000000000</f>
        <v>9.0129839792896096</v>
      </c>
      <c r="Y22" s="21">
        <f>X22*Input!X22/100</f>
        <v>1.381208467849942E-2</v>
      </c>
      <c r="Z22" s="21">
        <f t="shared" si="80"/>
        <v>2.2007127998165347E-3</v>
      </c>
      <c r="AA22" s="21">
        <f>Z22*Input!X22/100</f>
        <v>3.3725158742065499E-6</v>
      </c>
      <c r="AB22" s="14">
        <v>0.05</v>
      </c>
      <c r="AC22" s="14">
        <v>0.9</v>
      </c>
      <c r="AD22" s="21">
        <f>(((Input!G22*$L$4*0.000000001*Input!U22*(230/229))-((AB22*0.000000000000001)+(Input!G22*AC22*0.000000000000001)))/Input!F22)*1000000000000</f>
        <v>7.3842082756983407</v>
      </c>
      <c r="AE22" s="21">
        <f>AD22*Input!V22/100</f>
        <v>2.606709129075795E-2</v>
      </c>
      <c r="AF22" s="63">
        <f t="shared" si="81"/>
        <v>0.33663515392655069</v>
      </c>
      <c r="AG22" s="21">
        <f>AF22*Input!V22/100</f>
        <v>1.1883602089015929E-3</v>
      </c>
      <c r="AH22" s="9">
        <f t="shared" si="82"/>
        <v>152.96641795086333</v>
      </c>
      <c r="AI22" s="3">
        <f t="shared" si="83"/>
        <v>0.58867529787655559</v>
      </c>
      <c r="AJ22" s="22">
        <f t="shared" si="84"/>
        <v>135.26036052677682</v>
      </c>
      <c r="AK22" s="3">
        <f t="shared" si="85"/>
        <v>1.8579637500094806</v>
      </c>
      <c r="AL22" s="3">
        <f t="shared" si="86"/>
        <v>0.19852169800540509</v>
      </c>
      <c r="AM22" s="3">
        <f t="shared" si="87"/>
        <v>7.0087515455094799E-4</v>
      </c>
      <c r="AN22" s="9">
        <f>AL22*1/((AN21+AN23)/2)</f>
        <v>0.19656089851477837</v>
      </c>
      <c r="AO22" s="21">
        <f t="shared" si="88"/>
        <v>6.9395260825074964E-4</v>
      </c>
      <c r="AP22" s="58">
        <f t="shared" si="89"/>
        <v>20.682600000000001</v>
      </c>
      <c r="AQ22" s="58">
        <f t="shared" si="90"/>
        <v>7.3400000000000007E-2</v>
      </c>
      <c r="AR22" s="58">
        <f t="shared" si="91"/>
        <v>0.35488768336669474</v>
      </c>
      <c r="AS22" s="67">
        <f t="shared" si="92"/>
        <v>1.2978122954358207E-3</v>
      </c>
      <c r="AT22" s="67">
        <f t="shared" si="93"/>
        <v>1.9899224527300585E-6</v>
      </c>
      <c r="AU22" s="58">
        <v>8</v>
      </c>
      <c r="AV22" s="58">
        <f t="shared" si="94"/>
        <v>4</v>
      </c>
      <c r="AW22" s="58">
        <f t="shared" si="95"/>
        <v>19.686299999999999</v>
      </c>
      <c r="AX22" s="57">
        <f t="shared" si="96"/>
        <v>0.50687431559999996</v>
      </c>
      <c r="AY22" s="47">
        <f t="shared" si="97"/>
        <v>0.50817083018104414</v>
      </c>
      <c r="AZ22" s="9" t="str">
        <f>Input!B22</f>
        <v>MeBo24-T07-La-07</v>
      </c>
      <c r="BA22" s="48">
        <f>Input!E22</f>
        <v>0</v>
      </c>
      <c r="BB22" s="58">
        <f t="shared" si="98"/>
        <v>142.9994676132238</v>
      </c>
      <c r="BC22" s="22">
        <f t="shared" si="99"/>
        <v>1.9749233507041857</v>
      </c>
      <c r="BD22" s="9">
        <f t="shared" si="100"/>
        <v>19628.3</v>
      </c>
      <c r="BE22" s="49">
        <f t="shared" si="101"/>
        <v>254.08541509052208</v>
      </c>
      <c r="BF22" s="89">
        <f t="shared" si="102"/>
        <v>2.5813425081454828</v>
      </c>
      <c r="BG22" s="85"/>
      <c r="BH22" s="85"/>
      <c r="BI22" s="85"/>
      <c r="BJ22" s="85"/>
      <c r="BK22" s="85"/>
      <c r="BL22" s="85"/>
      <c r="BM22" s="90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</row>
    <row r="23" spans="1:109" s="158" customFormat="1" ht="15" customHeight="1" x14ac:dyDescent="0.2">
      <c r="A23" s="141">
        <f>Input!A23</f>
        <v>10073</v>
      </c>
      <c r="B23" s="141" t="str">
        <f>Input!B23</f>
        <v>Hu1-13</v>
      </c>
      <c r="C23" s="141">
        <f>Input!O23</f>
        <v>2.0508885517050888</v>
      </c>
      <c r="D23" s="141">
        <f>C23*Input!P23/100</f>
        <v>1.9949700248939339E-2</v>
      </c>
      <c r="E23" s="142">
        <f>Input!M23</f>
        <v>2.7208455912673477</v>
      </c>
      <c r="F23" s="143">
        <f>E23*Input!N23/100</f>
        <v>4.255080893073778E-4</v>
      </c>
      <c r="G23" s="144">
        <f t="shared" si="77"/>
        <v>375.15019012394191</v>
      </c>
      <c r="H23" s="143">
        <f>G23*Input!L23/100</f>
        <v>2.2367309835990095E-2</v>
      </c>
      <c r="I23" s="141">
        <v>0</v>
      </c>
      <c r="J23" s="145">
        <f>(((C23*$G$4*0.000000001*Input!G23*(234/233))-(I23*0.000000000000001))/Input!F23)*1000000000000</f>
        <v>743.99966333995178</v>
      </c>
      <c r="K23" s="141">
        <f>J23*Input!P23/100</f>
        <v>7.2371413144823737</v>
      </c>
      <c r="L23" s="146">
        <f t="shared" si="78"/>
        <v>10.288974537254539</v>
      </c>
      <c r="M23" s="147">
        <f>L23*Input!P23/100</f>
        <v>0.1000844037656481</v>
      </c>
      <c r="N23" s="141">
        <v>0</v>
      </c>
      <c r="O23" s="145">
        <f>(((G23*$D$4*0.000000001*Input!G23*(238/236))-(N23*0.000000001))/Input!F23)*1000000</f>
        <v>13.709225000298368</v>
      </c>
      <c r="P23" s="141">
        <f>O23*Input!N23/100</f>
        <v>2.1439607431176389E-3</v>
      </c>
      <c r="Q23" s="148">
        <f t="shared" si="79"/>
        <v>10.22844152878683</v>
      </c>
      <c r="R23" s="149">
        <f>Q23*Input!N23/100</f>
        <v>1.5996073520214205E-3</v>
      </c>
      <c r="S23" s="147">
        <f>Input!S23*$G$6/0.000000000155125</f>
        <v>0.99824201425262571</v>
      </c>
      <c r="T23" s="141">
        <f>S23*Input!T23/100</f>
        <v>1.8717677431703639E-3</v>
      </c>
      <c r="U23" s="147">
        <f>S23</f>
        <v>0.99824201425262571</v>
      </c>
      <c r="V23" s="141">
        <f>U23*Input!T23/100</f>
        <v>1.8717677431703639E-3</v>
      </c>
      <c r="W23" s="150">
        <v>0</v>
      </c>
      <c r="X23" s="145">
        <f>((($L$4*0.000000001*Input!G23/Input!W23*(232/229))-(W23*0.000000001))/Input!F23)*1000000000</f>
        <v>1.0092831593204366</v>
      </c>
      <c r="Y23" s="145">
        <f>X23*Input!X23/100</f>
        <v>4.8109065854926962E-3</v>
      </c>
      <c r="Z23" s="145">
        <f t="shared" si="80"/>
        <v>2.4643806895247841E-4</v>
      </c>
      <c r="AA23" s="145">
        <f>Z23*Input!X23/100</f>
        <v>1.1746857340192368E-6</v>
      </c>
      <c r="AB23" s="146">
        <v>0</v>
      </c>
      <c r="AC23" s="146">
        <v>0.9</v>
      </c>
      <c r="AD23" s="145">
        <f>(((Input!G23*$L$4*0.000000001*Input!U23*(230/229))-((AB23*0.000000000000001)+(Input!G23*AC23*0.000000000000001)))/Input!F23)*1000000000000</f>
        <v>226.6446704269554</v>
      </c>
      <c r="AE23" s="145">
        <f>AD23*Input!V23/100</f>
        <v>0.57541760021184463</v>
      </c>
      <c r="AF23" s="145">
        <f t="shared" si="81"/>
        <v>10.332395927523448</v>
      </c>
      <c r="AG23" s="145">
        <f>AF23*Input!V23/100</f>
        <v>2.6232438900301944E-2</v>
      </c>
      <c r="AH23" s="141">
        <f t="shared" si="82"/>
        <v>41926.947291231547</v>
      </c>
      <c r="AI23" s="150">
        <f t="shared" si="83"/>
        <v>226.43189381899512</v>
      </c>
      <c r="AJ23" s="147">
        <f t="shared" si="84"/>
        <v>-1.757985747374291</v>
      </c>
      <c r="AK23" s="150">
        <f t="shared" si="85"/>
        <v>1.8717677431703639</v>
      </c>
      <c r="AL23" s="150">
        <f t="shared" si="86"/>
        <v>1.0101632686117479</v>
      </c>
      <c r="AM23" s="150">
        <f t="shared" si="87"/>
        <v>2.5695174269773626E-3</v>
      </c>
      <c r="AN23" s="141">
        <f>AF23/Q23</f>
        <v>1.0101632686117479</v>
      </c>
      <c r="AO23" s="145">
        <f t="shared" si="88"/>
        <v>2.5695174269773626E-3</v>
      </c>
      <c r="AP23" s="141" t="str">
        <f t="shared" si="89"/>
        <v>Out of range</v>
      </c>
      <c r="AQ23" s="141" t="e">
        <f t="shared" si="90"/>
        <v>#VALUE!</v>
      </c>
      <c r="AR23" s="141" t="e">
        <f t="shared" si="91"/>
        <v>#VALUE!</v>
      </c>
      <c r="AS23" s="149">
        <f t="shared" si="92"/>
        <v>2.4093413278934571E-5</v>
      </c>
      <c r="AT23" s="149">
        <f t="shared" si="93"/>
        <v>1.1490682972544637E-7</v>
      </c>
      <c r="AU23" s="141">
        <v>8</v>
      </c>
      <c r="AV23" s="141">
        <f t="shared" si="94"/>
        <v>4</v>
      </c>
      <c r="AW23" s="141" t="str">
        <f t="shared" si="95"/>
        <v>Out of range</v>
      </c>
      <c r="AX23" s="151">
        <f t="shared" si="96"/>
        <v>0</v>
      </c>
      <c r="AY23" s="151" t="e">
        <f t="shared" si="97"/>
        <v>#VALUE!</v>
      </c>
      <c r="AZ23" s="141" t="str">
        <f>Input!B23</f>
        <v>Hu1-13</v>
      </c>
      <c r="BA23" s="152">
        <f>Input!E23</f>
        <v>0</v>
      </c>
      <c r="BB23" s="141" t="e">
        <f t="shared" si="98"/>
        <v>#VALUE!</v>
      </c>
      <c r="BC23" s="147" t="e">
        <f t="shared" si="99"/>
        <v>#VALUE!</v>
      </c>
      <c r="BD23" s="141" t="e">
        <f t="shared" si="100"/>
        <v>#VALUE!</v>
      </c>
      <c r="BE23" s="153" t="e">
        <f t="shared" si="101"/>
        <v>#VALUE!</v>
      </c>
      <c r="BF23" s="154" t="e">
        <f t="shared" si="102"/>
        <v>#VALUE!</v>
      </c>
      <c r="BG23" s="155"/>
      <c r="BH23" s="155"/>
      <c r="BI23" s="155"/>
      <c r="BJ23" s="155"/>
      <c r="BK23" s="155"/>
      <c r="BL23" s="155"/>
      <c r="BM23" s="159"/>
      <c r="BN23" s="155"/>
      <c r="BO23" s="155"/>
      <c r="BP23" s="155"/>
      <c r="BQ23" s="155"/>
      <c r="BR23" s="155"/>
      <c r="BS23" s="155"/>
      <c r="BT23" s="155"/>
      <c r="BU23" s="155"/>
      <c r="BV23" s="155"/>
      <c r="BW23" s="155"/>
      <c r="BX23" s="155"/>
      <c r="BY23" s="155"/>
      <c r="BZ23" s="155"/>
      <c r="CA23" s="155"/>
      <c r="CB23" s="155"/>
      <c r="CC23" s="155"/>
      <c r="CD23" s="155"/>
      <c r="CE23" s="155"/>
      <c r="CF23" s="155"/>
      <c r="CG23" s="155"/>
      <c r="CH23" s="155"/>
      <c r="CI23" s="155"/>
      <c r="CJ23" s="155"/>
      <c r="CK23" s="155"/>
      <c r="CL23" s="155"/>
      <c r="CM23" s="155"/>
      <c r="CN23" s="155"/>
      <c r="CO23" s="155"/>
      <c r="CP23" s="155"/>
      <c r="CQ23" s="155"/>
      <c r="CR23" s="155"/>
      <c r="CS23" s="155"/>
      <c r="CT23" s="155"/>
      <c r="CU23" s="155"/>
      <c r="CV23" s="155"/>
      <c r="CW23" s="155"/>
      <c r="CX23" s="155"/>
      <c r="CY23" s="155"/>
      <c r="CZ23" s="155"/>
      <c r="DA23" s="155"/>
      <c r="DB23" s="155"/>
      <c r="DC23" s="155"/>
      <c r="DD23" s="155"/>
      <c r="DE23" s="155"/>
    </row>
    <row r="24" spans="1:109" ht="15" customHeight="1" x14ac:dyDescent="0.2">
      <c r="A24" s="9">
        <f>Input!A24</f>
        <v>10508</v>
      </c>
      <c r="B24" s="9" t="str">
        <f>Input!B24</f>
        <v>MeBo24-T07-La-10</v>
      </c>
      <c r="C24" s="9">
        <f>Input!O24</f>
        <v>0.86423792777082609</v>
      </c>
      <c r="D24" s="9">
        <f>C24*Input!P24/100</f>
        <v>3.2025131392386321E-3</v>
      </c>
      <c r="E24" s="11">
        <f>Input!M24</f>
        <v>1.0080131185458974</v>
      </c>
      <c r="F24" s="12">
        <f>E24*Input!N24/100</f>
        <v>6.6412901163922687E-5</v>
      </c>
      <c r="G24" s="13">
        <f t="shared" si="77"/>
        <v>138.98484878510831</v>
      </c>
      <c r="H24" s="12">
        <f>G24*Input!L24/100</f>
        <v>9.328072939160879E-3</v>
      </c>
      <c r="I24" s="9">
        <v>0.3</v>
      </c>
      <c r="J24" s="21">
        <f>(((C24*$G$4*0.000000001*Input!G24*(234/233))-(I24*0.000000000000001))/Input!F24)*1000000000000</f>
        <v>155.74720377660128</v>
      </c>
      <c r="K24" s="9">
        <f>J24*Input!P24/100</f>
        <v>0.57713559017338889</v>
      </c>
      <c r="L24" s="14">
        <f t="shared" si="78"/>
        <v>2.1538706169734279</v>
      </c>
      <c r="M24" s="22">
        <f>L24*Input!P24/100</f>
        <v>7.9813656973714113E-3</v>
      </c>
      <c r="N24" s="9">
        <v>5.0000000000000001E-3</v>
      </c>
      <c r="O24" s="21">
        <f>(((G24*$D$4*0.000000001*Input!G24*(238/236))-(N24*0.000000001))/Input!F24)*1000000</f>
        <v>2.5230754225848155</v>
      </c>
      <c r="P24" s="9">
        <f>O24*Input!N24/100</f>
        <v>1.6623271620806607E-4</v>
      </c>
      <c r="Q24" s="23">
        <f t="shared" si="79"/>
        <v>1.8824645034322687</v>
      </c>
      <c r="R24" s="24">
        <f>Q24*Input!N24/100</f>
        <v>1.2402609322325757E-4</v>
      </c>
      <c r="S24" s="65">
        <f>Input!S24*$G$6/0.000000000155125</f>
        <v>1.1356653686280651</v>
      </c>
      <c r="T24" s="9">
        <f>S24*Input!T24/100</f>
        <v>1.7032876252752556E-3</v>
      </c>
      <c r="U24" s="9">
        <f>S24*1/((U23+U25)/2)</f>
        <v>1.135665326662594</v>
      </c>
      <c r="V24" s="9">
        <f>U24*Input!T24/100</f>
        <v>1.7032875623348245E-3</v>
      </c>
      <c r="W24" s="3">
        <v>3.0000000000000001E-3</v>
      </c>
      <c r="X24" s="21">
        <f>((($L$4*0.000000001*Input!G24/Input!W24*(232/229))-(W24*0.000000001))/Input!F24)*1000000000</f>
        <v>20.956790349624271</v>
      </c>
      <c r="Y24" s="21">
        <f>X24*Input!X24/100</f>
        <v>2.9452738248192202E-2</v>
      </c>
      <c r="Z24" s="21">
        <f t="shared" si="80"/>
        <v>5.117048568095299E-3</v>
      </c>
      <c r="AA24" s="21">
        <f>Z24*Input!X24/100</f>
        <v>7.1915159509194417E-6</v>
      </c>
      <c r="AB24" s="14">
        <v>0.05</v>
      </c>
      <c r="AC24" s="14">
        <v>0.9</v>
      </c>
      <c r="AD24" s="21">
        <f>(((Input!G24*$L$4*0.000000001*Input!U24*(230/229))-((AB24*0.000000000000001)+(Input!G24*AC24*0.000000000000001)))/Input!F24)*1000000000000</f>
        <v>8.8582324258266443</v>
      </c>
      <c r="AE24" s="21">
        <f>AD24*Input!V24/100</f>
        <v>2.4784414657386081E-2</v>
      </c>
      <c r="AF24" s="63">
        <f t="shared" si="81"/>
        <v>0.40383373881789664</v>
      </c>
      <c r="AG24" s="21">
        <f>AF24*Input!V24/100</f>
        <v>1.1298848748113861E-3</v>
      </c>
      <c r="AH24" s="9">
        <f t="shared" si="82"/>
        <v>78.919270248047354</v>
      </c>
      <c r="AI24" s="3">
        <f t="shared" si="83"/>
        <v>0.24709900674494162</v>
      </c>
      <c r="AJ24" s="22">
        <f t="shared" si="84"/>
        <v>135.665326662594</v>
      </c>
      <c r="AK24" s="3">
        <f t="shared" si="85"/>
        <v>1.7032875623348245</v>
      </c>
      <c r="AL24" s="3">
        <f t="shared" si="86"/>
        <v>0.21452395945931133</v>
      </c>
      <c r="AM24" s="3">
        <f t="shared" si="87"/>
        <v>6.0038215623183519E-4</v>
      </c>
      <c r="AN24" s="9">
        <f>AL24*1/((AN23+AN25)/2)</f>
        <v>0.21241895524792778</v>
      </c>
      <c r="AO24" s="21">
        <f t="shared" si="88"/>
        <v>5.9449094030195558E-4</v>
      </c>
      <c r="AP24" s="58">
        <f t="shared" si="89"/>
        <v>22.518599999999999</v>
      </c>
      <c r="AQ24" s="58">
        <f t="shared" si="90"/>
        <v>6.4199999999999993E-2</v>
      </c>
      <c r="AR24" s="58">
        <f t="shared" si="91"/>
        <v>0.28509765260717806</v>
      </c>
      <c r="AS24" s="67">
        <f t="shared" si="92"/>
        <v>2.7182709468175697E-3</v>
      </c>
      <c r="AT24" s="67">
        <f t="shared" si="93"/>
        <v>3.8244620496546559E-6</v>
      </c>
      <c r="AU24" s="58">
        <v>8</v>
      </c>
      <c r="AV24" s="58">
        <f t="shared" si="94"/>
        <v>4</v>
      </c>
      <c r="AW24" s="58">
        <f t="shared" si="95"/>
        <v>20.423200000000001</v>
      </c>
      <c r="AX24" s="57">
        <f t="shared" si="96"/>
        <v>1.0302780580999999</v>
      </c>
      <c r="AY24" s="47">
        <f t="shared" si="97"/>
        <v>1.0611128151625222</v>
      </c>
      <c r="AZ24" s="9" t="str">
        <f>Input!B24</f>
        <v>MeBo24-T07-La-10</v>
      </c>
      <c r="BA24" s="48">
        <f>Input!E24</f>
        <v>0</v>
      </c>
      <c r="BB24" s="58">
        <f t="shared" si="98"/>
        <v>143.72663246605629</v>
      </c>
      <c r="BC24" s="22">
        <f t="shared" si="99"/>
        <v>1.8523947487975003</v>
      </c>
      <c r="BD24" s="9">
        <f t="shared" si="100"/>
        <v>20365.2</v>
      </c>
      <c r="BE24" s="49">
        <f t="shared" si="101"/>
        <v>530.55640758126106</v>
      </c>
      <c r="BF24" s="89">
        <f t="shared" si="102"/>
        <v>5.1956246580483079</v>
      </c>
      <c r="BG24" s="85"/>
      <c r="BH24" s="85"/>
      <c r="BI24" s="85"/>
      <c r="BJ24" s="85"/>
      <c r="BK24" s="85"/>
      <c r="BL24" s="85"/>
      <c r="BM24" s="90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</row>
    <row r="25" spans="1:109" s="158" customFormat="1" ht="15" customHeight="1" x14ac:dyDescent="0.2">
      <c r="A25" s="141">
        <f>Input!A25</f>
        <v>10073</v>
      </c>
      <c r="B25" s="141" t="str">
        <f>Input!B25</f>
        <v>Hu1-13</v>
      </c>
      <c r="C25" s="141">
        <f>Input!O25</f>
        <v>2.0638826794090965</v>
      </c>
      <c r="D25" s="141">
        <f>C25*Input!P25/100</f>
        <v>1.994784575517505E-2</v>
      </c>
      <c r="E25" s="142">
        <f>Input!M25</f>
        <v>2.7215773216858801</v>
      </c>
      <c r="F25" s="143">
        <f>E25*Input!N25/100</f>
        <v>2.945860372043609E-4</v>
      </c>
      <c r="G25" s="144">
        <f t="shared" si="77"/>
        <v>375.25108111404916</v>
      </c>
      <c r="H25" s="143">
        <f>G25*Input!L25/100</f>
        <v>3.3213493920587006E-2</v>
      </c>
      <c r="I25" s="141">
        <v>0</v>
      </c>
      <c r="J25" s="145">
        <f>(((C25*$G$4*0.000000001*Input!G25*(234/233))-(I25*0.000000000000001))/Input!F25)*1000000000000</f>
        <v>748.71353559261058</v>
      </c>
      <c r="K25" s="141">
        <f>J25*Input!P25/100</f>
        <v>7.2364685608433978</v>
      </c>
      <c r="L25" s="146">
        <f t="shared" si="78"/>
        <v>10.354163964037001</v>
      </c>
      <c r="M25" s="147">
        <f>L25*Input!P25/100</f>
        <v>0.10007510007183969</v>
      </c>
      <c r="N25" s="141">
        <v>0</v>
      </c>
      <c r="O25" s="145">
        <f>(((G25*$D$4*0.000000001*Input!G25*(238/236))-(N25*0.000000001))/Input!F25)*1000000</f>
        <v>13.712911889763697</v>
      </c>
      <c r="P25" s="141">
        <f>O25*Input!N25/100</f>
        <v>1.4842982192531287E-3</v>
      </c>
      <c r="Q25" s="148">
        <f t="shared" si="79"/>
        <v>10.231192313993024</v>
      </c>
      <c r="R25" s="149">
        <f>Q25*Input!N25/100</f>
        <v>1.1074336840034805E-3</v>
      </c>
      <c r="S25" s="147">
        <f>Input!S25*$G$6/0.000000000155125</f>
        <v>1.001758059652019</v>
      </c>
      <c r="T25" s="141">
        <f>S25*Input!T25/100</f>
        <v>2.3588600418020856E-3</v>
      </c>
      <c r="U25" s="147">
        <f>S25</f>
        <v>1.001758059652019</v>
      </c>
      <c r="V25" s="141">
        <f>U25*Input!T25/100</f>
        <v>2.3588600418020856E-3</v>
      </c>
      <c r="W25" s="150">
        <v>0</v>
      </c>
      <c r="X25" s="145">
        <f>((($L$4*0.000000001*Input!G25/Input!W25*(232/229))-(W25*0.000000001))/Input!F25)*1000000000</f>
        <v>1.016809562365169</v>
      </c>
      <c r="Y25" s="145">
        <f>X25*Input!X25/100</f>
        <v>6.112586076253943E-3</v>
      </c>
      <c r="Z25" s="145">
        <f t="shared" si="80"/>
        <v>2.4827580122351993E-4</v>
      </c>
      <c r="AA25" s="145">
        <f>Z25*Input!X25/100</f>
        <v>1.4925186207922957E-6</v>
      </c>
      <c r="AB25" s="146">
        <v>0</v>
      </c>
      <c r="AC25" s="146">
        <v>0.9</v>
      </c>
      <c r="AD25" s="145">
        <f>(((Input!G25*$L$4*0.000000001*Input!U25*(230/229))-((AB25*0.000000000000001)+(Input!G25*AC25*0.000000000000001)))/Input!F25)*1000000000000</f>
        <v>226.59180069812689</v>
      </c>
      <c r="AE25" s="145">
        <f>AD25*Input!V25/100</f>
        <v>0.72270511816401328</v>
      </c>
      <c r="AF25" s="145">
        <f t="shared" si="81"/>
        <v>10.329985674638136</v>
      </c>
      <c r="AG25" s="145">
        <f>AF25*Input!V25/100</f>
        <v>3.2947059402064376E-2</v>
      </c>
      <c r="AH25" s="141">
        <f t="shared" si="82"/>
        <v>41606.896941752959</v>
      </c>
      <c r="AI25" s="150">
        <f t="shared" si="83"/>
        <v>283.14462603476608</v>
      </c>
      <c r="AJ25" s="147">
        <f t="shared" si="84"/>
        <v>1.7580596520190284</v>
      </c>
      <c r="AK25" s="150">
        <f t="shared" si="85"/>
        <v>2.3588600418020857</v>
      </c>
      <c r="AL25" s="150">
        <f t="shared" si="86"/>
        <v>1.0096560945795139</v>
      </c>
      <c r="AM25" s="150">
        <f t="shared" si="87"/>
        <v>3.2221099867117539E-3</v>
      </c>
      <c r="AN25" s="141">
        <f>AF25/Q25</f>
        <v>1.0096560945795139</v>
      </c>
      <c r="AO25" s="145">
        <f t="shared" si="88"/>
        <v>3.2221099867117539E-3</v>
      </c>
      <c r="AP25" s="141" t="str">
        <f t="shared" si="89"/>
        <v>Out of range</v>
      </c>
      <c r="AQ25" s="141" t="e">
        <f t="shared" si="90"/>
        <v>#VALUE!</v>
      </c>
      <c r="AR25" s="141" t="e">
        <f t="shared" si="91"/>
        <v>#VALUE!</v>
      </c>
      <c r="AS25" s="149">
        <f t="shared" si="92"/>
        <v>2.426655599894818E-5</v>
      </c>
      <c r="AT25" s="149">
        <f t="shared" si="93"/>
        <v>1.4590289110081265E-7</v>
      </c>
      <c r="AU25" s="141">
        <v>8</v>
      </c>
      <c r="AV25" s="141">
        <f t="shared" si="94"/>
        <v>4</v>
      </c>
      <c r="AW25" s="141" t="str">
        <f t="shared" si="95"/>
        <v>Out of range</v>
      </c>
      <c r="AX25" s="151">
        <f t="shared" si="96"/>
        <v>187.64525077580001</v>
      </c>
      <c r="AY25" s="151" t="e">
        <f t="shared" si="97"/>
        <v>#VALUE!</v>
      </c>
      <c r="AZ25" s="141" t="str">
        <f>Input!B25</f>
        <v>Hu1-13</v>
      </c>
      <c r="BA25" s="152">
        <f>Input!E25</f>
        <v>0</v>
      </c>
      <c r="BB25" s="141" t="e">
        <f t="shared" si="98"/>
        <v>#VALUE!</v>
      </c>
      <c r="BC25" s="147" t="e">
        <f t="shared" si="99"/>
        <v>#VALUE!</v>
      </c>
      <c r="BD25" s="141" t="e">
        <f t="shared" si="100"/>
        <v>#VALUE!</v>
      </c>
      <c r="BE25" s="153" t="e">
        <f t="shared" si="101"/>
        <v>#VALUE!</v>
      </c>
      <c r="BF25" s="154" t="e">
        <f t="shared" si="102"/>
        <v>#VALUE!</v>
      </c>
      <c r="BG25" s="155"/>
      <c r="BH25" s="155"/>
      <c r="BI25" s="155"/>
      <c r="BJ25" s="155"/>
      <c r="BK25" s="155"/>
      <c r="BL25" s="155"/>
      <c r="BM25" s="159"/>
      <c r="BN25" s="155"/>
      <c r="BO25" s="155"/>
      <c r="BP25" s="155"/>
      <c r="BQ25" s="155"/>
      <c r="BR25" s="155"/>
      <c r="BS25" s="155"/>
      <c r="BT25" s="155"/>
      <c r="BU25" s="155"/>
      <c r="BV25" s="155"/>
      <c r="BW25" s="155"/>
      <c r="BX25" s="155"/>
      <c r="BY25" s="155"/>
      <c r="BZ25" s="155"/>
      <c r="CA25" s="155"/>
      <c r="CB25" s="155"/>
      <c r="CC25" s="155"/>
      <c r="CD25" s="155"/>
      <c r="CE25" s="155"/>
      <c r="CF25" s="155"/>
      <c r="CG25" s="155"/>
      <c r="CH25" s="155"/>
      <c r="CI25" s="155"/>
      <c r="CJ25" s="155"/>
      <c r="CK25" s="155"/>
      <c r="CL25" s="155"/>
      <c r="CM25" s="155"/>
      <c r="CN25" s="155"/>
      <c r="CO25" s="155"/>
      <c r="CP25" s="155"/>
      <c r="CQ25" s="155"/>
      <c r="CR25" s="155"/>
      <c r="CS25" s="155"/>
      <c r="CT25" s="155"/>
      <c r="CU25" s="155"/>
      <c r="CV25" s="155"/>
      <c r="CW25" s="155"/>
      <c r="CX25" s="155"/>
      <c r="CY25" s="155"/>
      <c r="CZ25" s="155"/>
      <c r="DA25" s="155"/>
      <c r="DB25" s="155"/>
      <c r="DC25" s="155"/>
      <c r="DD25" s="155"/>
      <c r="DE25" s="155"/>
    </row>
    <row r="26" spans="1:109" ht="15" customHeight="1" x14ac:dyDescent="0.2">
      <c r="A26" s="9">
        <f>Input!A26</f>
        <v>10509</v>
      </c>
      <c r="B26" s="9" t="str">
        <f>Input!B26</f>
        <v>MeBo24-T07-La-12</v>
      </c>
      <c r="C26" s="9">
        <f>Input!O26</f>
        <v>1.3760486274285333</v>
      </c>
      <c r="D26" s="9">
        <f>C26*Input!P26/100</f>
        <v>4.8421837950993855E-3</v>
      </c>
      <c r="E26" s="11">
        <f>Input!M26</f>
        <v>1.6151150753229488</v>
      </c>
      <c r="F26" s="12">
        <f>E26*Input!N26/100</f>
        <v>1.050659418953965E-4</v>
      </c>
      <c r="G26" s="13">
        <f t="shared" si="77"/>
        <v>222.69206658552818</v>
      </c>
      <c r="H26" s="12">
        <f>G26*Input!L26/100</f>
        <v>1.1761245473090884E-2</v>
      </c>
      <c r="I26" s="9">
        <v>0.3</v>
      </c>
      <c r="J26" s="21">
        <f>(((C26*$G$4*0.000000001*Input!G26*(234/233))-(I26*0.000000000000001))/Input!F26)*1000000000000</f>
        <v>338.01385618766898</v>
      </c>
      <c r="K26" s="9">
        <f>J26*Input!P26/100</f>
        <v>1.1894385011738913</v>
      </c>
      <c r="L26" s="14">
        <f t="shared" si="78"/>
        <v>4.674485931810219</v>
      </c>
      <c r="M26" s="22">
        <f>L26*Input!P26/100</f>
        <v>1.6449069878969123E-2</v>
      </c>
      <c r="N26" s="9">
        <v>5.0000000000000001E-3</v>
      </c>
      <c r="O26" s="21">
        <f>(((G26*$D$4*0.000000001*Input!G26*(238/236))-(N26*0.000000001))/Input!F26)*1000000</f>
        <v>5.5103852563748639</v>
      </c>
      <c r="P26" s="9">
        <f>O26*Input!N26/100</f>
        <v>3.5845979398821891E-4</v>
      </c>
      <c r="Q26" s="23">
        <f t="shared" si="79"/>
        <v>4.1112939203122449</v>
      </c>
      <c r="R26" s="24">
        <f>Q26*Input!N26/100</f>
        <v>2.6744655829557634E-4</v>
      </c>
      <c r="S26" s="65">
        <f>Input!S26*$G$6/0.000000000155125</f>
        <v>1.1285456981144015</v>
      </c>
      <c r="T26" s="9">
        <f>S26*Input!T26/100</f>
        <v>1.1628192671586748E-3</v>
      </c>
      <c r="U26" s="9">
        <f>S26*1/((U25+U27)/2)</f>
        <v>1.1272523566847128</v>
      </c>
      <c r="V26" s="9">
        <f>U26*Input!T26/100</f>
        <v>1.1614866473666989E-3</v>
      </c>
      <c r="W26" s="3">
        <v>3.0000000000000001E-3</v>
      </c>
      <c r="X26" s="21">
        <f>((($L$4*0.000000001*Input!G26/Input!W26*(232/229))-(W26*0.000000001))/Input!F26)*1000000000</f>
        <v>2.5959270292174117</v>
      </c>
      <c r="Y26" s="21">
        <f>X26*Input!X26/100</f>
        <v>3.7581880686003394E-3</v>
      </c>
      <c r="Z26" s="21">
        <f t="shared" si="80"/>
        <v>6.3385110344318539E-4</v>
      </c>
      <c r="AA26" s="21">
        <f>Z26*Input!X26/100</f>
        <v>9.1764199356076459E-7</v>
      </c>
      <c r="AB26" s="14">
        <v>0.05</v>
      </c>
      <c r="AC26" s="14">
        <v>0.9</v>
      </c>
      <c r="AD26" s="21">
        <f>(((Input!G26*$L$4*0.000000001*Input!U26*(230/229))-((AB26*0.000000000000001)+(Input!G26*AC26*0.000000000000001)))/Input!F26)*1000000000000</f>
        <v>22.507381161718133</v>
      </c>
      <c r="AE26" s="21">
        <f>AD26*Input!V26/100</f>
        <v>5.2818518025188242E-2</v>
      </c>
      <c r="AF26" s="63">
        <f t="shared" si="81"/>
        <v>1.0260782793456591</v>
      </c>
      <c r="AG26" s="21">
        <f>AF26*Input!V26/100</f>
        <v>2.4079182603906155E-3</v>
      </c>
      <c r="AH26" s="9">
        <f t="shared" si="82"/>
        <v>1618.8001784201842</v>
      </c>
      <c r="AI26" s="3">
        <f t="shared" si="83"/>
        <v>4.4636052027144784</v>
      </c>
      <c r="AJ26" s="22">
        <f t="shared" si="84"/>
        <v>127.25235668471279</v>
      </c>
      <c r="AK26" s="3">
        <f t="shared" si="85"/>
        <v>1.1614866473666989</v>
      </c>
      <c r="AL26" s="3">
        <f t="shared" si="86"/>
        <v>0.24957551058955435</v>
      </c>
      <c r="AM26" s="3">
        <f t="shared" si="87"/>
        <v>5.8590878365886415E-4</v>
      </c>
      <c r="AN26" s="9">
        <f>AL26*1/((AN25+AN27)/2)</f>
        <v>0.24725396481406309</v>
      </c>
      <c r="AO26" s="21">
        <f t="shared" si="88"/>
        <v>5.8045867335632161E-4</v>
      </c>
      <c r="AP26" s="58">
        <f t="shared" si="89"/>
        <v>26.910499999999999</v>
      </c>
      <c r="AQ26" s="58">
        <f t="shared" si="90"/>
        <v>7.7499999999999999E-2</v>
      </c>
      <c r="AR26" s="58">
        <f t="shared" si="91"/>
        <v>0.28799167611155496</v>
      </c>
      <c r="AS26" s="67">
        <f t="shared" si="92"/>
        <v>1.5417314250182473E-4</v>
      </c>
      <c r="AT26" s="67">
        <f t="shared" si="93"/>
        <v>2.2342550111231582E-7</v>
      </c>
      <c r="AU26" s="58">
        <v>8</v>
      </c>
      <c r="AV26" s="58">
        <f t="shared" si="94"/>
        <v>4</v>
      </c>
      <c r="AW26" s="58">
        <f t="shared" si="95"/>
        <v>26.792000000000002</v>
      </c>
      <c r="AX26" s="57">
        <f t="shared" si="96"/>
        <v>0.1021014536</v>
      </c>
      <c r="AY26" s="47">
        <f t="shared" si="97"/>
        <v>9.8174957073200023E-2</v>
      </c>
      <c r="AZ26" s="9" t="str">
        <f>Input!B26</f>
        <v>MeBo24-T07-La-12</v>
      </c>
      <c r="BA26" s="48">
        <f>Input!E26</f>
        <v>0</v>
      </c>
      <c r="BB26" s="58">
        <f t="shared" si="98"/>
        <v>137.26239760920348</v>
      </c>
      <c r="BC26" s="22">
        <f t="shared" si="99"/>
        <v>1.2534785558593078</v>
      </c>
      <c r="BD26" s="9">
        <f t="shared" si="100"/>
        <v>26734</v>
      </c>
      <c r="BE26" s="49">
        <f t="shared" si="101"/>
        <v>49.08747853660001</v>
      </c>
      <c r="BF26" s="89">
        <f t="shared" si="102"/>
        <v>0.36643384992982986</v>
      </c>
      <c r="BG26" s="85"/>
      <c r="BH26" s="85"/>
      <c r="BI26" s="85"/>
      <c r="BJ26" s="85"/>
      <c r="BK26" s="85"/>
      <c r="BL26" s="85"/>
      <c r="BM26" s="90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</row>
    <row r="27" spans="1:109" s="158" customFormat="1" ht="15" customHeight="1" x14ac:dyDescent="0.2">
      <c r="A27" s="141">
        <f>Input!A27</f>
        <v>10073</v>
      </c>
      <c r="B27" s="141" t="str">
        <f>Input!B27</f>
        <v>Hu1-13</v>
      </c>
      <c r="C27" s="141">
        <f>Input!O27</f>
        <v>2.0500052101630226</v>
      </c>
      <c r="D27" s="141">
        <f>C27*Input!P27/100</f>
        <v>2.2294007079194572E-2</v>
      </c>
      <c r="E27" s="142">
        <f>Input!M27</f>
        <v>2.7214864185626935</v>
      </c>
      <c r="F27" s="143">
        <f>E27*Input!N27/100</f>
        <v>2.7994761158857878E-4</v>
      </c>
      <c r="G27" s="144">
        <f t="shared" si="77"/>
        <v>375.23854739142416</v>
      </c>
      <c r="H27" s="143">
        <f>G27*Input!L27/100</f>
        <v>2.8906423725506135E-2</v>
      </c>
      <c r="I27" s="141">
        <v>0</v>
      </c>
      <c r="J27" s="145">
        <f>(((C27*$G$4*0.000000001*Input!G27*(234/233))-(I27*0.000000000000001))/Input!F27)*1000000000000</f>
        <v>743.67921403549542</v>
      </c>
      <c r="K27" s="141">
        <f>J27*Input!P27/100</f>
        <v>8.0875841584025689</v>
      </c>
      <c r="L27" s="146">
        <f t="shared" si="78"/>
        <v>10.284542956305657</v>
      </c>
      <c r="M27" s="147">
        <f>L27*Input!P27/100</f>
        <v>0.11184541011772633</v>
      </c>
      <c r="N27" s="141">
        <v>0</v>
      </c>
      <c r="O27" s="145">
        <f>(((G27*$D$4*0.000000001*Input!G27*(238/236))-(N27*0.000000001))/Input!F27)*1000000</f>
        <v>13.712453866209179</v>
      </c>
      <c r="P27" s="141">
        <f>O27*Input!N27/100</f>
        <v>1.4105411964139849E-3</v>
      </c>
      <c r="Q27" s="148">
        <f t="shared" si="79"/>
        <v>10.230850582994657</v>
      </c>
      <c r="R27" s="149">
        <f>Q27*Input!N27/100</f>
        <v>1.052403629756712E-3</v>
      </c>
      <c r="S27" s="147">
        <f>Input!S27*$G$6/0.000000000155125</f>
        <v>1.000536619834822</v>
      </c>
      <c r="T27" s="141">
        <f>S27*Input!T27/100</f>
        <v>1.97251569843865E-3</v>
      </c>
      <c r="U27" s="147">
        <f>S27</f>
        <v>1.000536619834822</v>
      </c>
      <c r="V27" s="141">
        <f>U27*Input!T27/100</f>
        <v>1.97251569843865E-3</v>
      </c>
      <c r="W27" s="150">
        <v>0</v>
      </c>
      <c r="X27" s="145">
        <f>((($L$4*0.000000001*Input!G27/Input!W27*(232/229))-(W27*0.000000001))/Input!F27)*1000000000</f>
        <v>1.0081592047767003</v>
      </c>
      <c r="Y27" s="145">
        <f>X27*Input!X27/100</f>
        <v>4.8375697422709434E-3</v>
      </c>
      <c r="Z27" s="145">
        <f t="shared" si="80"/>
        <v>2.4616363141253649E-4</v>
      </c>
      <c r="AA27" s="145">
        <f>Z27*Input!X27/100</f>
        <v>1.1811961139933096E-6</v>
      </c>
      <c r="AB27" s="146">
        <v>0</v>
      </c>
      <c r="AC27" s="146">
        <v>0.9</v>
      </c>
      <c r="AD27" s="145">
        <f>(((Input!G27*$L$4*0.000000001*Input!U27*(230/229))-((AB27*0.000000000000001)+(Input!G27*AC27*0.000000000000001)))/Input!F27)*1000000000000</f>
        <v>226.46449320894246</v>
      </c>
      <c r="AE27" s="145">
        <f>AD27*Input!V27/100</f>
        <v>0.79801627436325762</v>
      </c>
      <c r="AF27" s="145">
        <f t="shared" si="81"/>
        <v>10.324181914151229</v>
      </c>
      <c r="AG27" s="145">
        <f>AF27*Input!V27/100</f>
        <v>3.6380383830758325E-2</v>
      </c>
      <c r="AH27" s="141">
        <f t="shared" si="82"/>
        <v>41940.321788840185</v>
      </c>
      <c r="AI27" s="150">
        <f t="shared" si="83"/>
        <v>249.68411684933847</v>
      </c>
      <c r="AJ27" s="147">
        <f t="shared" si="84"/>
        <v>0.53661983482200526</v>
      </c>
      <c r="AK27" s="150">
        <f t="shared" si="85"/>
        <v>1.97251569843865</v>
      </c>
      <c r="AL27" s="150">
        <f t="shared" si="86"/>
        <v>1.0091225387761702</v>
      </c>
      <c r="AM27" s="150">
        <f t="shared" si="87"/>
        <v>3.5574638759474429E-3</v>
      </c>
      <c r="AN27" s="141">
        <f>AF27/Q27</f>
        <v>1.0091225387761702</v>
      </c>
      <c r="AO27" s="145">
        <f t="shared" si="88"/>
        <v>3.5574638759474429E-3</v>
      </c>
      <c r="AP27" s="141" t="str">
        <f t="shared" si="89"/>
        <v>Out of range</v>
      </c>
      <c r="AQ27" s="141" t="e">
        <f t="shared" si="90"/>
        <v>#VALUE!</v>
      </c>
      <c r="AR27" s="141" t="e">
        <f t="shared" si="91"/>
        <v>#VALUE!</v>
      </c>
      <c r="AS27" s="149">
        <f t="shared" si="92"/>
        <v>2.4060915504102913E-5</v>
      </c>
      <c r="AT27" s="149">
        <f t="shared" si="93"/>
        <v>1.1548086741982769E-7</v>
      </c>
      <c r="AU27" s="141">
        <v>8</v>
      </c>
      <c r="AV27" s="141">
        <f t="shared" si="94"/>
        <v>4</v>
      </c>
      <c r="AW27" s="141" t="str">
        <f t="shared" si="95"/>
        <v>Out of range</v>
      </c>
      <c r="AX27" s="151">
        <f t="shared" si="96"/>
        <v>132.0197689062</v>
      </c>
      <c r="AY27" s="151" t="e">
        <f t="shared" si="97"/>
        <v>#VALUE!</v>
      </c>
      <c r="AZ27" s="141" t="str">
        <f>Input!B27</f>
        <v>Hu1-13</v>
      </c>
      <c r="BA27" s="152">
        <f>Input!E27</f>
        <v>0</v>
      </c>
      <c r="BB27" s="141" t="e">
        <f t="shared" si="98"/>
        <v>#VALUE!</v>
      </c>
      <c r="BC27" s="147" t="e">
        <f t="shared" si="99"/>
        <v>#VALUE!</v>
      </c>
      <c r="BD27" s="141" t="e">
        <f t="shared" si="100"/>
        <v>#VALUE!</v>
      </c>
      <c r="BE27" s="153" t="e">
        <f t="shared" si="101"/>
        <v>#VALUE!</v>
      </c>
      <c r="BF27" s="154" t="e">
        <f t="shared" si="102"/>
        <v>#VALUE!</v>
      </c>
      <c r="BG27" s="155"/>
      <c r="BH27" s="155"/>
      <c r="BI27" s="155"/>
      <c r="BJ27" s="155"/>
      <c r="BK27" s="155"/>
      <c r="BL27" s="155"/>
      <c r="BM27" s="159"/>
      <c r="BN27" s="155"/>
      <c r="BO27" s="155"/>
      <c r="BP27" s="155"/>
      <c r="BQ27" s="155"/>
      <c r="BR27" s="155"/>
      <c r="BS27" s="155"/>
      <c r="BT27" s="155"/>
      <c r="BU27" s="155"/>
      <c r="BV27" s="155"/>
      <c r="BW27" s="155"/>
      <c r="BX27" s="155"/>
      <c r="BY27" s="155"/>
      <c r="BZ27" s="155"/>
      <c r="CA27" s="155"/>
      <c r="CB27" s="155"/>
      <c r="CC27" s="155"/>
      <c r="CD27" s="155"/>
      <c r="CE27" s="155"/>
      <c r="CF27" s="155"/>
      <c r="CG27" s="155"/>
      <c r="CH27" s="155"/>
      <c r="CI27" s="155"/>
      <c r="CJ27" s="155"/>
      <c r="CK27" s="155"/>
      <c r="CL27" s="155"/>
      <c r="CM27" s="155"/>
      <c r="CN27" s="155"/>
      <c r="CO27" s="155"/>
      <c r="CP27" s="155"/>
      <c r="CQ27" s="155"/>
      <c r="CR27" s="155"/>
      <c r="CS27" s="155"/>
      <c r="CT27" s="155"/>
      <c r="CU27" s="155"/>
      <c r="CV27" s="155"/>
      <c r="CW27" s="155"/>
      <c r="CX27" s="155"/>
      <c r="CY27" s="155"/>
      <c r="CZ27" s="155"/>
      <c r="DA27" s="155"/>
      <c r="DB27" s="155"/>
      <c r="DC27" s="155"/>
      <c r="DD27" s="155"/>
      <c r="DE27" s="155"/>
    </row>
    <row r="28" spans="1:109" ht="15" customHeight="1" x14ac:dyDescent="0.2">
      <c r="A28" s="9">
        <f>Input!A28</f>
        <v>10504</v>
      </c>
      <c r="B28" s="9" t="str">
        <f>Input!B28</f>
        <v>MeBo24-T07-La-06</v>
      </c>
      <c r="C28" s="9">
        <f>Input!O28</f>
        <v>1.2060074496861128</v>
      </c>
      <c r="D28" s="9">
        <f>C28*Input!P28/100</f>
        <v>3.3851636336711764E-3</v>
      </c>
      <c r="E28" s="11">
        <f>Input!M28</f>
        <v>1.412241440475134</v>
      </c>
      <c r="F28" s="12">
        <f>E28*Input!N28/100</f>
        <v>7.8522825553186296E-5</v>
      </c>
      <c r="G28" s="13">
        <f t="shared" ref="G28:G29" si="103">E28*137.88</f>
        <v>194.71984981271146</v>
      </c>
      <c r="H28" s="12">
        <f>G28*Input!L28/100</f>
        <v>9.1305808299903656E-3</v>
      </c>
      <c r="I28" s="9">
        <v>0.3</v>
      </c>
      <c r="J28" s="21">
        <f>(((C28*$G$4*0.000000001*Input!G28*(234/233))-(I28*0.000000000000001))/Input!F28)*1000000000000</f>
        <v>235.94201221145349</v>
      </c>
      <c r="K28" s="9">
        <f>J28*Input!P28/100</f>
        <v>0.66226980571412808</v>
      </c>
      <c r="L28" s="14">
        <f t="shared" ref="L28:L29" si="104">(J28/234)*602200000000*0.0000028263/(365.2425*24*60)</f>
        <v>3.262906524734559</v>
      </c>
      <c r="M28" s="22">
        <f>L28*Input!P28/100</f>
        <v>9.1587100149958713E-3</v>
      </c>
      <c r="N28" s="9">
        <v>5.0000000000000001E-3</v>
      </c>
      <c r="O28" s="21">
        <f>(((G28*$D$4*0.000000001*Input!G28*(238/236))-(N28*0.000000001))/Input!F28)*1000000</f>
        <v>3.8374424565770284</v>
      </c>
      <c r="P28" s="9">
        <f>O28*Input!N28/100</f>
        <v>2.1336778255622523E-4</v>
      </c>
      <c r="Q28" s="23">
        <f t="shared" ref="Q28:Q29" si="105">(O28/238.05)*602200000000000000*0.00000000015512/(365.2425*24*60)</f>
        <v>2.8631126694855449</v>
      </c>
      <c r="R28" s="24">
        <f>Q28*Input!N28/100</f>
        <v>1.5919352756671177E-4</v>
      </c>
      <c r="S28" s="65">
        <f>Input!S28*$G$6/0.000000000155125</f>
        <v>1.1291725097236578</v>
      </c>
      <c r="T28" s="9">
        <f>S28*Input!T28/100</f>
        <v>8.6788267322751448E-4</v>
      </c>
      <c r="U28" s="9">
        <f>S28*1/((U27+U29)/2)</f>
        <v>1.1285668983410844</v>
      </c>
      <c r="V28" s="9">
        <f>U28*Input!T28/100</f>
        <v>8.6741719995295393E-4</v>
      </c>
      <c r="W28" s="3">
        <v>3.0000000000000001E-3</v>
      </c>
      <c r="X28" s="21">
        <f>((($L$4*0.000000001*Input!G28/Input!W28*(232/229))-(W28*0.000000001))/Input!F28)*1000000000</f>
        <v>2.9132156419657114</v>
      </c>
      <c r="Y28" s="21">
        <f>X28*Input!X28/100</f>
        <v>4.4941756926311022E-3</v>
      </c>
      <c r="Z28" s="21">
        <f t="shared" ref="Z28:Z29" si="106">(X28/232)*6.022E+23*0.000000001*0.000000000049475/(365.2425*24*60)</f>
        <v>7.1132390411782404E-4</v>
      </c>
      <c r="AA28" s="21">
        <f>Z28*Input!X28/100</f>
        <v>1.0973491125829293E-6</v>
      </c>
      <c r="AB28" s="14">
        <v>0.05</v>
      </c>
      <c r="AC28" s="14">
        <v>0.9</v>
      </c>
      <c r="AD28" s="21">
        <f>(((Input!G28*$L$4*0.000000001*Input!U28*(230/229))-((AB28*0.000000000000001)+(Input!G28*AC28*0.000000000000001)))/Input!F28)*1000000000000</f>
        <v>14.272643647205371</v>
      </c>
      <c r="AE28" s="21">
        <f>AD28*Input!V28/100</f>
        <v>4.1275931906283744E-2</v>
      </c>
      <c r="AF28" s="63">
        <f t="shared" ref="AF28:AF29" si="107">(AD28/230)*602200000000*$D$6/(365.2425*24*60)</f>
        <v>0.65066875306430827</v>
      </c>
      <c r="AG28" s="21">
        <f>AF28*Input!V28/100</f>
        <v>1.8817087996369627E-3</v>
      </c>
      <c r="AH28" s="9">
        <f t="shared" ref="AH28:AH29" si="108">AF28/Z28</f>
        <v>914.72921027623886</v>
      </c>
      <c r="AI28" s="3">
        <f t="shared" ref="AI28:AI29" si="109">AH28*SQRT((AG28/AF28)^2+(AA28/Z28)^2)</f>
        <v>2.9982080890109049</v>
      </c>
      <c r="AJ28" s="22">
        <f t="shared" ref="AJ28:AJ29" si="110">(U28-1)*1000</f>
        <v>128.56689834108437</v>
      </c>
      <c r="AK28" s="3">
        <f t="shared" ref="AK28:AK29" si="111">V28*1000</f>
        <v>0.86741719995295397</v>
      </c>
      <c r="AL28" s="3">
        <f t="shared" ref="AL28:AL29" si="112">AF28/Q28</f>
        <v>0.227259220357969</v>
      </c>
      <c r="AM28" s="3">
        <f t="shared" ref="AM28:AM29" si="113">AL28*SQRT((R28/Q28)^2+(AG28/AF28)^2)</f>
        <v>6.5734631159496267E-4</v>
      </c>
      <c r="AN28" s="9">
        <f>AL28*1/((AN27+AN29)/2)</f>
        <v>0.22520478101062069</v>
      </c>
      <c r="AO28" s="21">
        <f t="shared" ref="AO28:AO29" si="114">AN28*SQRT((R28/Q28)^2+(AG28/AF28)^2)</f>
        <v>6.5140385467177275E-4</v>
      </c>
      <c r="AP28" s="58">
        <f t="shared" ref="AP28:AP29" si="115">ThU_Alter_Kombi(AN28,U28)</f>
        <v>24.2012</v>
      </c>
      <c r="AQ28" s="58">
        <f t="shared" ref="AQ28:AQ29" si="116">Montealter(AN28,AO28,U28,V28)</f>
        <v>7.2400000000000006E-2</v>
      </c>
      <c r="AR28" s="58">
        <f t="shared" ref="AR28:AR29" si="117">(AQ28/AP28)*100</f>
        <v>0.29915871940234373</v>
      </c>
      <c r="AS28" s="67">
        <f t="shared" ref="AS28:AS29" si="118">Z28/Q28</f>
        <v>2.4844425848097605E-4</v>
      </c>
      <c r="AT28" s="67">
        <f t="shared" ref="AT28:AT29" si="119">AS28*SQRT((Y28/X28)^2+(P28/O28)^2)</f>
        <v>3.8352022872073257E-7</v>
      </c>
      <c r="AU28" s="58">
        <v>8</v>
      </c>
      <c r="AV28" s="58">
        <f t="shared" ref="AV28:AV29" si="120">AU28/2</f>
        <v>4</v>
      </c>
      <c r="AW28" s="58">
        <f t="shared" ref="AW28:AW29" si="121">marincorr_age(AN28,U28,AS28,AU28)</f>
        <v>24.010300000000001</v>
      </c>
      <c r="AX28" s="57">
        <f t="shared" ref="AX28:AX29" si="122">marincorr_age_error(AN28, AO28, U28, V28, AS28, AT28, AU28, AV28)</f>
        <v>0.12802084059999999</v>
      </c>
      <c r="AY28" s="47">
        <f t="shared" ref="AY28:AY29" si="123">SQRT(((AU28*EXP(-0.0000091577*AW28*1000))/(0.0000091577*(EXP(-0.0000091577*AW28*1000)+(AJ28/1000)*EXP(-(0.0000091577-0.0000028263)*AW28*1000)-AS28*AU28*EXP(-0.0000091577*AW28*1000))))^2*AT28^2+((AS28*EXP(-0.0000091577*AW28*1000))/(0.0000091577*(EXP(-0.0000091577*AW28*1000)+(AJ28/1000)*EXP(-(0.0000091577-0.0000028263)*AW28*1000)-AS28*AU28*EXP(-0.0000091577*AW28*1000))))^2*AV28^2+((0.0000091577/(0.0000091577-0.0000028263))*(EXP(-(0.0000091577-0.0000028263)*AW28*1000)-1)/(0.0000091577*(EXP(-0.0000091577*AW28*1000)+(AJ28/1000)*EXP(-(0.0000091577-0.0000028263)*AW28*1000)-AS28*AU28*EXP(-0.0000091577*AW28*1000))))^2*T28^2+(1/(0.0000091577*(EXP(-0.0000091577*AW28*1000)+(AJ28/1000)*EXP(-(0.0000091577-0.0000028263)*AW28*1000)-AS28*AU28*EXP(-0.0000091577*AW28*1000))))^2*AO28^2)/1000</f>
        <v>0.12518836589056778</v>
      </c>
      <c r="AZ28" s="9" t="str">
        <f>Input!B28</f>
        <v>MeBo24-T07-La-06</v>
      </c>
      <c r="BA28" s="48">
        <f>Input!E28</f>
        <v>0</v>
      </c>
      <c r="BB28" s="58">
        <f t="shared" ref="BB28:BB29" si="124">((U28-1)*EXP(0.0000028263*AW28*1000))*1000</f>
        <v>137.59432603156478</v>
      </c>
      <c r="BC28" s="22">
        <f t="shared" ref="BC28:BC29" si="125">SQRT((EXP(0.0000028263*AW28*1000)*V28)^2+((U28-1)*0.0000028263*EXP(0.0000028263*AW28*1000)*AX28*1000)^2)*1000</f>
        <v>0.92965759850161689</v>
      </c>
      <c r="BD28" s="9">
        <f t="shared" ref="BD28:BD29" si="126">AW28*1000-58</f>
        <v>23952.3</v>
      </c>
      <c r="BE28" s="49">
        <f t="shared" ref="BE28:BE29" si="127">AY28/2*1000</f>
        <v>62.59418294528389</v>
      </c>
      <c r="BF28" s="89">
        <f t="shared" ref="BF28:BF29" si="128">AY28/AW28*100</f>
        <v>0.52139442610282993</v>
      </c>
      <c r="BG28" s="85"/>
      <c r="BH28" s="85"/>
      <c r="BI28" s="85"/>
      <c r="BJ28" s="85"/>
      <c r="BK28" s="85"/>
      <c r="BL28" s="85"/>
      <c r="BM28" s="90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5"/>
      <c r="CC28" s="85"/>
      <c r="CD28" s="85"/>
      <c r="CE28" s="85"/>
      <c r="CF28" s="85"/>
      <c r="CG28" s="85"/>
      <c r="CH28" s="85"/>
      <c r="CI28" s="85"/>
      <c r="CJ28" s="85"/>
      <c r="CK28" s="85"/>
      <c r="CL28" s="85"/>
      <c r="CM28" s="85"/>
      <c r="CN28" s="85"/>
      <c r="CO28" s="85"/>
      <c r="CP28" s="85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</row>
    <row r="29" spans="1:109" s="158" customFormat="1" ht="15" customHeight="1" x14ac:dyDescent="0.2">
      <c r="A29" s="141">
        <f>Input!A29</f>
        <v>10073</v>
      </c>
      <c r="B29" s="141" t="str">
        <f>Input!B29</f>
        <v>Hu1-13</v>
      </c>
      <c r="C29" s="141">
        <f>Input!O29</f>
        <v>2.0500052101630226</v>
      </c>
      <c r="D29" s="141">
        <f>C29*Input!P29/100</f>
        <v>2.2294007079194572E-2</v>
      </c>
      <c r="E29" s="142">
        <f>Input!M29</f>
        <v>2.7214864185626935</v>
      </c>
      <c r="F29" s="143">
        <f>E29*Input!N29/100</f>
        <v>2.7994761158857878E-4</v>
      </c>
      <c r="G29" s="144">
        <f t="shared" si="103"/>
        <v>375.23854739142416</v>
      </c>
      <c r="H29" s="143">
        <f>G29*Input!L29/100</f>
        <v>2.8906423725506135E-2</v>
      </c>
      <c r="I29" s="141">
        <v>0</v>
      </c>
      <c r="J29" s="145">
        <f>(((C29*$G$4*0.000000001*Input!G29*(234/233))-(I29*0.000000000000001))/Input!F29)*1000000000000</f>
        <v>743.67921403549542</v>
      </c>
      <c r="K29" s="141">
        <f>J29*Input!P29/100</f>
        <v>8.0875841584025689</v>
      </c>
      <c r="L29" s="146">
        <f t="shared" si="104"/>
        <v>10.284542956305657</v>
      </c>
      <c r="M29" s="147">
        <f>L29*Input!P29/100</f>
        <v>0.11184541011772633</v>
      </c>
      <c r="N29" s="141">
        <v>0</v>
      </c>
      <c r="O29" s="145">
        <f>(((G29*$D$4*0.000000001*Input!G29*(238/236))-(N29*0.000000001))/Input!F29)*1000000</f>
        <v>13.712453866209179</v>
      </c>
      <c r="P29" s="141">
        <f>O29*Input!N29/100</f>
        <v>1.4105411964139849E-3</v>
      </c>
      <c r="Q29" s="148">
        <f t="shared" si="105"/>
        <v>10.230850582994657</v>
      </c>
      <c r="R29" s="149">
        <f>Q29*Input!N29/100</f>
        <v>1.052403629756712E-3</v>
      </c>
      <c r="S29" s="147">
        <f>Input!S29*$G$6/0.000000000155125</f>
        <v>1.000536619834822</v>
      </c>
      <c r="T29" s="141">
        <f>S29*Input!T29/100</f>
        <v>1.97251569843865E-3</v>
      </c>
      <c r="U29" s="147">
        <f>S29</f>
        <v>1.000536619834822</v>
      </c>
      <c r="V29" s="141">
        <f>U29*Input!T29/100</f>
        <v>1.97251569843865E-3</v>
      </c>
      <c r="W29" s="150">
        <v>0</v>
      </c>
      <c r="X29" s="145">
        <f>((($L$4*0.000000001*Input!G29/Input!W29*(232/229))-(W29*0.000000001))/Input!F29)*1000000000</f>
        <v>1.0081592047767003</v>
      </c>
      <c r="Y29" s="145">
        <f>X29*Input!X29/100</f>
        <v>4.8375697422709434E-3</v>
      </c>
      <c r="Z29" s="145">
        <f t="shared" si="106"/>
        <v>2.4616363141253649E-4</v>
      </c>
      <c r="AA29" s="145">
        <f>Z29*Input!X29/100</f>
        <v>1.1811961139933096E-6</v>
      </c>
      <c r="AB29" s="146">
        <v>0</v>
      </c>
      <c r="AC29" s="146">
        <v>0.9</v>
      </c>
      <c r="AD29" s="145">
        <f>(((Input!G29*$L$4*0.000000001*Input!U29*(230/229))-((AB29*0.000000000000001)+(Input!G29*AC29*0.000000000000001)))/Input!F29)*1000000000000</f>
        <v>226.46449320894246</v>
      </c>
      <c r="AE29" s="145">
        <f>AD29*Input!V29/100</f>
        <v>0.79801627436325762</v>
      </c>
      <c r="AF29" s="145">
        <f t="shared" si="107"/>
        <v>10.324181914151229</v>
      </c>
      <c r="AG29" s="145">
        <f>AF29*Input!V29/100</f>
        <v>3.6380383830758325E-2</v>
      </c>
      <c r="AH29" s="141">
        <f t="shared" si="108"/>
        <v>41940.321788840185</v>
      </c>
      <c r="AI29" s="150">
        <f t="shared" si="109"/>
        <v>249.68411684933847</v>
      </c>
      <c r="AJ29" s="147">
        <f t="shared" si="110"/>
        <v>0.53661983482200526</v>
      </c>
      <c r="AK29" s="150">
        <f t="shared" si="111"/>
        <v>1.97251569843865</v>
      </c>
      <c r="AL29" s="150">
        <f t="shared" si="112"/>
        <v>1.0091225387761702</v>
      </c>
      <c r="AM29" s="150">
        <f t="shared" si="113"/>
        <v>3.5574638759474429E-3</v>
      </c>
      <c r="AN29" s="141">
        <f>AF29/Q29</f>
        <v>1.0091225387761702</v>
      </c>
      <c r="AO29" s="145">
        <f t="shared" si="114"/>
        <v>3.5574638759474429E-3</v>
      </c>
      <c r="AP29" s="141" t="str">
        <f t="shared" si="115"/>
        <v>Out of range</v>
      </c>
      <c r="AQ29" s="141" t="e">
        <f t="shared" si="116"/>
        <v>#VALUE!</v>
      </c>
      <c r="AR29" s="141" t="e">
        <f t="shared" si="117"/>
        <v>#VALUE!</v>
      </c>
      <c r="AS29" s="149">
        <f t="shared" si="118"/>
        <v>2.4060915504102913E-5</v>
      </c>
      <c r="AT29" s="149">
        <f t="shared" si="119"/>
        <v>1.1548086741982769E-7</v>
      </c>
      <c r="AU29" s="141">
        <v>8</v>
      </c>
      <c r="AV29" s="141">
        <f t="shared" si="120"/>
        <v>4</v>
      </c>
      <c r="AW29" s="141" t="str">
        <f t="shared" si="121"/>
        <v>Out of range</v>
      </c>
      <c r="AX29" s="151">
        <f t="shared" si="122"/>
        <v>217.59500482269999</v>
      </c>
      <c r="AY29" s="151" t="e">
        <f t="shared" si="123"/>
        <v>#VALUE!</v>
      </c>
      <c r="AZ29" s="141" t="str">
        <f>Input!B29</f>
        <v>Hu1-13</v>
      </c>
      <c r="BA29" s="152">
        <f>Input!E29</f>
        <v>0</v>
      </c>
      <c r="BB29" s="141" t="e">
        <f t="shared" si="124"/>
        <v>#VALUE!</v>
      </c>
      <c r="BC29" s="147" t="e">
        <f t="shared" si="125"/>
        <v>#VALUE!</v>
      </c>
      <c r="BD29" s="141" t="e">
        <f t="shared" si="126"/>
        <v>#VALUE!</v>
      </c>
      <c r="BE29" s="153" t="e">
        <f t="shared" si="127"/>
        <v>#VALUE!</v>
      </c>
      <c r="BF29" s="154" t="e">
        <f t="shared" si="128"/>
        <v>#VALUE!</v>
      </c>
      <c r="BG29" s="155"/>
      <c r="BH29" s="155"/>
      <c r="BI29" s="155"/>
      <c r="BJ29" s="155"/>
      <c r="BK29" s="155"/>
      <c r="BL29" s="155"/>
      <c r="BM29" s="159"/>
      <c r="BN29" s="155"/>
      <c r="BO29" s="155"/>
      <c r="BP29" s="155"/>
      <c r="BQ29" s="155"/>
      <c r="BR29" s="155"/>
      <c r="BS29" s="155"/>
      <c r="BT29" s="155"/>
      <c r="BU29" s="155"/>
      <c r="BV29" s="155"/>
      <c r="BW29" s="155"/>
      <c r="BX29" s="155"/>
      <c r="BY29" s="155"/>
      <c r="BZ29" s="155"/>
      <c r="CA29" s="155"/>
      <c r="CB29" s="155"/>
      <c r="CC29" s="155"/>
      <c r="CD29" s="155"/>
      <c r="CE29" s="155"/>
      <c r="CF29" s="155"/>
      <c r="CG29" s="155"/>
      <c r="CH29" s="155"/>
      <c r="CI29" s="155"/>
      <c r="CJ29" s="155"/>
      <c r="CK29" s="155"/>
      <c r="CL29" s="155"/>
      <c r="CM29" s="155"/>
      <c r="CN29" s="155"/>
      <c r="CO29" s="155"/>
      <c r="CP29" s="155"/>
      <c r="CQ29" s="155"/>
      <c r="CR29" s="155"/>
      <c r="CS29" s="155"/>
      <c r="CT29" s="155"/>
      <c r="CU29" s="155"/>
      <c r="CV29" s="155"/>
      <c r="CW29" s="155"/>
      <c r="CX29" s="155"/>
      <c r="CY29" s="155"/>
      <c r="CZ29" s="155"/>
      <c r="DA29" s="155"/>
      <c r="DB29" s="155"/>
      <c r="DC29" s="155"/>
      <c r="DD29" s="155"/>
      <c r="DE29" s="155"/>
    </row>
    <row r="30" spans="1:109" s="76" customFormat="1" ht="15" customHeight="1" x14ac:dyDescent="0.2">
      <c r="A30" s="58"/>
      <c r="B30" s="58"/>
      <c r="C30" s="58"/>
      <c r="D30" s="58"/>
      <c r="E30" s="60"/>
      <c r="F30" s="61"/>
      <c r="G30" s="59"/>
      <c r="H30" s="61"/>
      <c r="I30" s="58"/>
      <c r="J30" s="63"/>
      <c r="K30" s="58"/>
      <c r="L30" s="64"/>
      <c r="M30" s="65"/>
      <c r="N30" s="58"/>
      <c r="O30" s="63"/>
      <c r="P30" s="58"/>
      <c r="Q30" s="66"/>
      <c r="R30" s="67"/>
      <c r="S30" s="65"/>
      <c r="T30" s="58"/>
      <c r="U30" s="58"/>
      <c r="V30" s="58"/>
      <c r="W30" s="68"/>
      <c r="X30" s="63"/>
      <c r="Y30" s="63"/>
      <c r="Z30" s="63"/>
      <c r="AA30" s="63"/>
      <c r="AB30" s="64"/>
      <c r="AC30" s="64"/>
      <c r="AD30" s="63"/>
      <c r="AE30" s="63"/>
      <c r="AF30" s="63"/>
      <c r="AG30" s="63"/>
      <c r="AH30" s="58"/>
      <c r="AI30" s="68"/>
      <c r="AJ30" s="65"/>
      <c r="AK30" s="68"/>
      <c r="AL30" s="68"/>
      <c r="AM30" s="68"/>
      <c r="AN30" s="58"/>
      <c r="AO30" s="63"/>
      <c r="AP30" s="58"/>
      <c r="AQ30" s="58"/>
      <c r="AR30" s="58"/>
      <c r="AS30" s="67"/>
      <c r="AT30" s="67"/>
      <c r="AU30" s="58"/>
      <c r="AV30" s="58"/>
      <c r="AW30" s="58"/>
      <c r="AX30" s="57"/>
      <c r="AY30" s="57"/>
      <c r="AZ30" s="58"/>
      <c r="BA30" s="69"/>
      <c r="BB30" s="58"/>
      <c r="BC30" s="65"/>
      <c r="BD30" s="58"/>
      <c r="BE30" s="62"/>
      <c r="BF30" s="74"/>
      <c r="BG30" s="75"/>
      <c r="BH30" s="75"/>
      <c r="BI30" s="75"/>
      <c r="BJ30" s="75"/>
      <c r="BK30" s="75"/>
      <c r="BL30" s="75"/>
      <c r="BM30" s="103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</row>
    <row r="31" spans="1:109" s="158" customFormat="1" ht="14.25" x14ac:dyDescent="0.2">
      <c r="A31" s="141">
        <f>Input!A31</f>
        <v>10368</v>
      </c>
      <c r="B31" s="141" t="str">
        <f>Input!B31</f>
        <v>Hu1-13</v>
      </c>
      <c r="C31" s="141">
        <f>Input!O31</f>
        <v>2.2835303587025217</v>
      </c>
      <c r="D31" s="141">
        <f>C31*Input!P31/100</f>
        <v>1.87863933279908E-2</v>
      </c>
      <c r="E31" s="142">
        <f>Input!M31</f>
        <v>3.0135254489365502</v>
      </c>
      <c r="F31" s="143">
        <f>E31*Input!N31/100</f>
        <v>2.9496390382393272E-4</v>
      </c>
      <c r="G31" s="144">
        <f t="shared" ref="G31:G41" si="129">E31*137.88</f>
        <v>415.50488889937151</v>
      </c>
      <c r="H31" s="143">
        <f>G31*Input!L31/100</f>
        <v>1.9795094009112457E-2</v>
      </c>
      <c r="I31" s="141">
        <v>0</v>
      </c>
      <c r="J31" s="145">
        <f>(((C31*$G$4*0.000000001*Input!G31*(234/233))-(I31*0.000000000000001))/Input!F31)*1000000000000</f>
        <v>748.03621786694919</v>
      </c>
      <c r="K31" s="141">
        <f>J31*Input!P31/100</f>
        <v>6.1540248671867177</v>
      </c>
      <c r="L31" s="146">
        <f t="shared" ref="L31:L41" si="130">(J31/234)*602200000000*0.0000028263/(365.2425*24*60)</f>
        <v>10.344797152227335</v>
      </c>
      <c r="M31" s="147">
        <f>L31*Input!P31/100</f>
        <v>8.5105690607259796E-2</v>
      </c>
      <c r="N31" s="141">
        <v>0</v>
      </c>
      <c r="O31" s="145">
        <f>(((G31*$D$4*0.000000001*Input!G31*(238/236))-(N31*0.000000001))/Input!F31)*1000000</f>
        <v>13.710996792945853</v>
      </c>
      <c r="P31" s="141">
        <f>O31*Input!N31/100</f>
        <v>1.3420325157008097E-3</v>
      </c>
      <c r="Q31" s="148">
        <f t="shared" ref="Q31:Q41" si="131">(O31/238.05)*602200000000000000*0.00000000015512/(365.2425*24*60)</f>
        <v>10.229763461827941</v>
      </c>
      <c r="R31" s="149">
        <f>Q31*Input!N31/100</f>
        <v>1.0012893592655802E-3</v>
      </c>
      <c r="S31" s="147">
        <f>Input!S31*$G$6/0.000000000155125</f>
        <v>0.99726438581805954</v>
      </c>
      <c r="T31" s="141">
        <f>S31*Input!T31/100</f>
        <v>1.2791580114778402E-3</v>
      </c>
      <c r="U31" s="147">
        <f>S31</f>
        <v>0.99726438581805954</v>
      </c>
      <c r="V31" s="141">
        <f>U31*Input!T31/100</f>
        <v>1.2791580114778402E-3</v>
      </c>
      <c r="W31" s="150">
        <v>0</v>
      </c>
      <c r="X31" s="145">
        <f>((($L$4*0.000000001*Input!G31/Input!W31*(232/229))-(W31*0.000000001))/Input!F31)*1000000000</f>
        <v>0.87638009591707744</v>
      </c>
      <c r="Y31" s="145">
        <f>X31*Input!X31/100</f>
        <v>3.107272208557501E-3</v>
      </c>
      <c r="Z31" s="145">
        <f t="shared" ref="Z31:Z41" si="132">(X31/232)*6.022E+23*0.000000001*0.000000000049475/(365.2425*24*60)</f>
        <v>2.1398694361611075E-4</v>
      </c>
      <c r="AA31" s="145">
        <f>Z31*Input!X31/100</f>
        <v>7.5870696515158639E-7</v>
      </c>
      <c r="AB31" s="146">
        <v>0</v>
      </c>
      <c r="AC31" s="146">
        <v>0.9</v>
      </c>
      <c r="AD31" s="145">
        <f>(((Input!G31*$L$4*0.000000001*Input!U31*(230/229))-((AB31*0.000000000000001)+(Input!G31*AC31*0.000000000000001)))/Input!F31)*1000000000000</f>
        <v>226.662861484525</v>
      </c>
      <c r="AE31" s="145">
        <f>AD31*Input!V31/100</f>
        <v>0.56179910194552529</v>
      </c>
      <c r="AF31" s="145">
        <f t="shared" ref="AF31:AF41" si="133">(AD31/230)*602200000000*$D$6/(365.2425*24*60)</f>
        <v>10.333225230982448</v>
      </c>
      <c r="AG31" s="145">
        <f>AF31*Input!V31/100</f>
        <v>2.5611591669432457E-2</v>
      </c>
      <c r="AH31" s="141">
        <f t="shared" ref="AH31:AH41" si="134">AF31/Z31</f>
        <v>48289.045379890529</v>
      </c>
      <c r="AI31" s="150">
        <f t="shared" ref="AI31:AI41" si="135">AH31*SQRT((AG31/AF31)^2+(AA31/Z31)^2)</f>
        <v>208.89912261169076</v>
      </c>
      <c r="AJ31" s="147">
        <f t="shared" ref="AJ31:AJ41" si="136">(U31-1)*1000</f>
        <v>-2.73561418194046</v>
      </c>
      <c r="AK31" s="150">
        <f t="shared" ref="AK31:AK41" si="137">V31*1000</f>
        <v>1.2791580114778403</v>
      </c>
      <c r="AL31" s="150">
        <f t="shared" ref="AL31:AL41" si="138">AF31/Q31</f>
        <v>1.0101137987736051</v>
      </c>
      <c r="AM31" s="150">
        <f t="shared" ref="AM31:AM41" si="139">AL31*SQRT((R31/Q31)^2+(AG31/AF31)^2)</f>
        <v>2.5055862418585134E-3</v>
      </c>
      <c r="AN31" s="141">
        <f>AF31/Q31</f>
        <v>1.0101137987736051</v>
      </c>
      <c r="AO31" s="145">
        <f t="shared" ref="AO31:AO41" si="140">AN31*SQRT((R31/Q31)^2+(AG31/AF31)^2)</f>
        <v>2.5055862418585134E-3</v>
      </c>
      <c r="AP31" s="141" t="str">
        <f t="shared" ref="AP31:AP41" si="141">ThU_Alter_Kombi(AN31,U31)</f>
        <v>Out of range</v>
      </c>
      <c r="AQ31" s="141" t="e">
        <f t="shared" ref="AQ31:AQ41" si="142">Montealter(AN31,AO31,U31,V31)</f>
        <v>#VALUE!</v>
      </c>
      <c r="AR31" s="141" t="e">
        <f t="shared" ref="AR31:AR41" si="143">(AQ31/AP31)*100</f>
        <v>#VALUE!</v>
      </c>
      <c r="AS31" s="149">
        <f t="shared" ref="AS31:AS41" si="144">Z31/Q31</f>
        <v>2.0918073464220037E-5</v>
      </c>
      <c r="AT31" s="149">
        <f t="shared" ref="AT31:AT41" si="145">AS31*SQRT((Y31/X31)^2+(P31/O31)^2)</f>
        <v>7.4194874578769649E-8</v>
      </c>
      <c r="AU31" s="141">
        <v>8</v>
      </c>
      <c r="AV31" s="141">
        <f t="shared" ref="AV31:AV41" si="146">AU31/2</f>
        <v>4</v>
      </c>
      <c r="AW31" s="141" t="str">
        <f t="shared" ref="AW31:AW41" si="147">marincorr_age(AN31,U31,AS31,AU31)</f>
        <v>Out of range</v>
      </c>
      <c r="AX31" s="151">
        <f t="shared" ref="AX31:AX41" si="148">marincorr_age_error(AN31, AO31, U31, V31, AS31, AT31, AU31, AV31)</f>
        <v>0</v>
      </c>
      <c r="AY31" s="151" t="e">
        <f t="shared" ref="AY31:AY41" si="149">SQRT(((AU31*EXP(-0.0000091577*AW31*1000))/(0.0000091577*(EXP(-0.0000091577*AW31*1000)+(AJ31/1000)*EXP(-(0.0000091577-0.0000028263)*AW31*1000)-AS31*AU31*EXP(-0.0000091577*AW31*1000))))^2*AT31^2+((AS31*EXP(-0.0000091577*AW31*1000))/(0.0000091577*(EXP(-0.0000091577*AW31*1000)+(AJ31/1000)*EXP(-(0.0000091577-0.0000028263)*AW31*1000)-AS31*AU31*EXP(-0.0000091577*AW31*1000))))^2*AV31^2+((0.0000091577/(0.0000091577-0.0000028263))*(EXP(-(0.0000091577-0.0000028263)*AW31*1000)-1)/(0.0000091577*(EXP(-0.0000091577*AW31*1000)+(AJ31/1000)*EXP(-(0.0000091577-0.0000028263)*AW31*1000)-AS31*AU31*EXP(-0.0000091577*AW31*1000))))^2*T31^2+(1/(0.0000091577*(EXP(-0.0000091577*AW31*1000)+(AJ31/1000)*EXP(-(0.0000091577-0.0000028263)*AW31*1000)-AS31*AU31*EXP(-0.0000091577*AW31*1000))))^2*AO31^2)/1000</f>
        <v>#VALUE!</v>
      </c>
      <c r="AZ31" s="141" t="str">
        <f>Input!B31</f>
        <v>Hu1-13</v>
      </c>
      <c r="BA31" s="152">
        <f>Input!E31</f>
        <v>0</v>
      </c>
      <c r="BB31" s="141" t="e">
        <f t="shared" ref="BB31:BB41" si="150">((U31-1)*EXP(0.0000028263*AW31*1000))*1000</f>
        <v>#VALUE!</v>
      </c>
      <c r="BC31" s="147" t="e">
        <f t="shared" ref="BC31:BC41" si="151">SQRT((EXP(0.0000028263*AW31*1000)*V31)^2+((U31-1)*0.0000028263*EXP(0.0000028263*AW31*1000)*AX31*1000)^2)*1000</f>
        <v>#VALUE!</v>
      </c>
      <c r="BD31" s="141" t="e">
        <f t="shared" ref="BD31:BD41" si="152">AW31*1000-58</f>
        <v>#VALUE!</v>
      </c>
      <c r="BE31" s="153" t="e">
        <f t="shared" ref="BE31:BE41" si="153">AY31/2*1000</f>
        <v>#VALUE!</v>
      </c>
      <c r="BF31" s="154" t="e">
        <f t="shared" ref="BF31:BF41" si="154">AY31/AW31*100</f>
        <v>#VALUE!</v>
      </c>
      <c r="BG31" s="155"/>
      <c r="BH31" s="155"/>
      <c r="BI31" s="155"/>
      <c r="BJ31" s="155"/>
      <c r="BK31" s="155"/>
      <c r="BL31" s="155"/>
      <c r="BM31" s="156"/>
      <c r="BN31" s="157"/>
      <c r="BO31" s="155"/>
      <c r="BP31" s="155"/>
      <c r="BQ31" s="155"/>
      <c r="BR31" s="155"/>
      <c r="BS31" s="155"/>
      <c r="BT31" s="155"/>
      <c r="BU31" s="155"/>
      <c r="BV31" s="155"/>
      <c r="BW31" s="155"/>
      <c r="BX31" s="155"/>
      <c r="BY31" s="155"/>
      <c r="BZ31" s="155"/>
      <c r="CA31" s="155"/>
      <c r="CB31" s="155"/>
      <c r="CC31" s="155"/>
      <c r="CD31" s="155"/>
      <c r="CE31" s="155"/>
      <c r="CF31" s="155"/>
      <c r="CG31" s="155"/>
      <c r="CH31" s="155"/>
      <c r="CI31" s="155"/>
      <c r="CJ31" s="155"/>
      <c r="CK31" s="155"/>
      <c r="CL31" s="155"/>
      <c r="CM31" s="155"/>
      <c r="CN31" s="155"/>
      <c r="CO31" s="155"/>
      <c r="CP31" s="155"/>
      <c r="CQ31" s="155"/>
      <c r="CR31" s="155"/>
      <c r="CS31" s="155"/>
      <c r="CT31" s="155"/>
      <c r="CU31" s="155"/>
      <c r="CV31" s="155"/>
      <c r="CW31" s="155"/>
      <c r="CX31" s="155"/>
      <c r="CY31" s="155"/>
      <c r="CZ31" s="155"/>
      <c r="DA31" s="155"/>
      <c r="DB31" s="155"/>
      <c r="DC31" s="155"/>
      <c r="DD31" s="155"/>
      <c r="DE31" s="155"/>
    </row>
    <row r="32" spans="1:109" ht="15" customHeight="1" x14ac:dyDescent="0.2">
      <c r="A32" s="9">
        <f>Input!A32</f>
        <v>10496</v>
      </c>
      <c r="B32" s="9" t="str">
        <f>Input!B32</f>
        <v>MeBo24-T03-La-13</v>
      </c>
      <c r="C32" s="9">
        <f>Input!O32</f>
        <v>1.3147315948615363</v>
      </c>
      <c r="D32" s="9">
        <f>C32*Input!P32/100</f>
        <v>3.4476893822044806E-3</v>
      </c>
      <c r="E32" s="11">
        <f>Input!M32</f>
        <v>1.5440960345739454</v>
      </c>
      <c r="F32" s="12">
        <f>E32*Input!N32/100</f>
        <v>9.3620155361104747E-5</v>
      </c>
      <c r="G32" s="13">
        <f t="shared" si="129"/>
        <v>212.89996124705559</v>
      </c>
      <c r="H32" s="12">
        <f>G32*Input!L32/100</f>
        <v>8.2413466792786352E-3</v>
      </c>
      <c r="I32" s="9">
        <v>0.3</v>
      </c>
      <c r="J32" s="21">
        <f>(((C32*$G$4*0.000000001*Input!G32*(234/233))-(I32*0.000000000000001))/Input!F32)*1000000000000</f>
        <v>273.92041177541176</v>
      </c>
      <c r="K32" s="9">
        <f>J32*Input!P32/100</f>
        <v>0.71831581361412933</v>
      </c>
      <c r="L32" s="14">
        <f t="shared" si="130"/>
        <v>3.7881201845432986</v>
      </c>
      <c r="M32" s="22">
        <f>L32*Input!P32/100</f>
        <v>9.9337855649083082E-3</v>
      </c>
      <c r="N32" s="9">
        <v>5.0000000000000001E-3</v>
      </c>
      <c r="O32" s="21">
        <f>(((G32*$D$4*0.000000001*Input!G32*(238/236))-(N32*0.000000001))/Input!F32)*1000000</f>
        <v>4.4682696311723316</v>
      </c>
      <c r="P32" s="9">
        <f>O32*Input!N32/100</f>
        <v>2.7091585477783113E-4</v>
      </c>
      <c r="Q32" s="23">
        <f t="shared" si="131"/>
        <v>3.3337723070637031</v>
      </c>
      <c r="R32" s="24">
        <f>Q32*Input!N32/100</f>
        <v>2.0213009705187862E-4</v>
      </c>
      <c r="S32" s="65">
        <f>Input!S32*$G$6/0.000000000155125</f>
        <v>1.1244090903682349</v>
      </c>
      <c r="T32" s="9">
        <f>S32*Input!T32/100</f>
        <v>1.0760184594928116E-3</v>
      </c>
      <c r="U32" s="9">
        <f>S32*1/((U31+U33)/2)</f>
        <v>1.1267317200622931</v>
      </c>
      <c r="V32" s="9">
        <f>U32*Input!T32/100</f>
        <v>1.0782411313359876E-3</v>
      </c>
      <c r="W32" s="3">
        <v>3.0000000000000001E-3</v>
      </c>
      <c r="X32" s="21">
        <f>((($L$4*0.000000001*Input!G32/Input!W32*(232/229))-(W32*0.000000001))/Input!F32)*1000000000</f>
        <v>14.885352907519618</v>
      </c>
      <c r="Y32" s="21">
        <f>X32*Input!X32/100</f>
        <v>2.4199404817887786E-2</v>
      </c>
      <c r="Z32" s="21">
        <f t="shared" si="132"/>
        <v>3.634577266379062E-3</v>
      </c>
      <c r="AA32" s="21">
        <f>Z32*Input!X32/100</f>
        <v>5.9088022405277995E-6</v>
      </c>
      <c r="AB32" s="14">
        <v>0.05</v>
      </c>
      <c r="AC32" s="14">
        <v>0.9</v>
      </c>
      <c r="AD32" s="21">
        <f>(((Input!G32*$L$4*0.000000001*Input!U32*(230/229))-((AB32*0.000000000000001)+(Input!G32*AC32*0.000000000000001)))/Input!F32)*1000000000000</f>
        <v>17.080645905652094</v>
      </c>
      <c r="AE32" s="21">
        <f>AD32*Input!V32/100</f>
        <v>5.243994487551671E-2</v>
      </c>
      <c r="AF32" s="63">
        <f t="shared" si="133"/>
        <v>0.77868143055191863</v>
      </c>
      <c r="AG32" s="21">
        <f>AF32*Input!V32/100</f>
        <v>2.3906596693874949E-3</v>
      </c>
      <c r="AH32" s="9">
        <f t="shared" si="134"/>
        <v>214.24264047292573</v>
      </c>
      <c r="AI32" s="3">
        <f t="shared" si="135"/>
        <v>0.74428004805558667</v>
      </c>
      <c r="AJ32" s="22">
        <f t="shared" si="136"/>
        <v>126.73172006229305</v>
      </c>
      <c r="AK32" s="3">
        <f t="shared" si="137"/>
        <v>1.0782411313359876</v>
      </c>
      <c r="AL32" s="3">
        <f t="shared" si="138"/>
        <v>0.23357366935408982</v>
      </c>
      <c r="AM32" s="3">
        <f t="shared" si="139"/>
        <v>7.1724328858215731E-4</v>
      </c>
      <c r="AN32" s="9">
        <f>AL32*1/((AN31+AN33)/2)</f>
        <v>0.23151205118222859</v>
      </c>
      <c r="AO32" s="21">
        <f t="shared" si="140"/>
        <v>7.1091260155961946E-4</v>
      </c>
      <c r="AP32" s="58">
        <f t="shared" si="141"/>
        <v>25.0063</v>
      </c>
      <c r="AQ32" s="58">
        <f t="shared" si="142"/>
        <v>8.7499999999999994E-2</v>
      </c>
      <c r="AR32" s="58">
        <f t="shared" si="143"/>
        <v>0.34991182222080036</v>
      </c>
      <c r="AS32" s="67">
        <f t="shared" si="144"/>
        <v>1.0902296052666836E-3</v>
      </c>
      <c r="AT32" s="67">
        <f t="shared" si="145"/>
        <v>1.7736394611802502E-6</v>
      </c>
      <c r="AU32" s="58">
        <v>8</v>
      </c>
      <c r="AV32" s="58">
        <f t="shared" si="146"/>
        <v>4</v>
      </c>
      <c r="AW32" s="58">
        <f t="shared" si="147"/>
        <v>24.1645</v>
      </c>
      <c r="AX32" s="57">
        <f t="shared" si="148"/>
        <v>0.44550838009999999</v>
      </c>
      <c r="AY32" s="47">
        <f t="shared" si="149"/>
        <v>0.43203149611904185</v>
      </c>
      <c r="AZ32" s="9" t="str">
        <f>Input!B32</f>
        <v>MeBo24-T03-La-13</v>
      </c>
      <c r="BA32" s="48">
        <f>Input!E32</f>
        <v>0</v>
      </c>
      <c r="BB32" s="58">
        <f t="shared" si="150"/>
        <v>135.68941190003122</v>
      </c>
      <c r="BC32" s="22">
        <f t="shared" si="151"/>
        <v>1.1670277585574376</v>
      </c>
      <c r="BD32" s="9">
        <f t="shared" si="152"/>
        <v>24106.5</v>
      </c>
      <c r="BE32" s="49">
        <f t="shared" si="153"/>
        <v>216.01574805952092</v>
      </c>
      <c r="BF32" s="89">
        <f t="shared" si="154"/>
        <v>1.7878768280702759</v>
      </c>
      <c r="BG32" s="85"/>
      <c r="BH32" s="85"/>
      <c r="BI32" s="85"/>
      <c r="BJ32" s="85"/>
      <c r="BK32" s="85"/>
      <c r="BL32" s="85"/>
      <c r="BM32" s="90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5"/>
      <c r="BZ32" s="85"/>
      <c r="CA32" s="85"/>
      <c r="CB32" s="85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5"/>
      <c r="CZ32" s="85"/>
      <c r="DA32" s="85"/>
      <c r="DB32" s="85"/>
      <c r="DC32" s="85"/>
      <c r="DD32" s="85"/>
      <c r="DE32" s="85"/>
    </row>
    <row r="33" spans="1:109" s="158" customFormat="1" ht="15" customHeight="1" x14ac:dyDescent="0.2">
      <c r="A33" s="141">
        <f>Input!A33</f>
        <v>10368</v>
      </c>
      <c r="B33" s="141" t="str">
        <f>Input!B33</f>
        <v>Hu1-13</v>
      </c>
      <c r="C33" s="141">
        <f>Input!O33</f>
        <v>2.2917397223639226</v>
      </c>
      <c r="D33" s="141">
        <f>C33*Input!P33/100</f>
        <v>1.5333676044278202E-2</v>
      </c>
      <c r="E33" s="142">
        <f>Input!M33</f>
        <v>3.0133190101512297</v>
      </c>
      <c r="F33" s="143">
        <f>E33*Input!N33/100</f>
        <v>2.2668742669960666E-4</v>
      </c>
      <c r="G33" s="144">
        <f t="shared" si="129"/>
        <v>415.47642511965154</v>
      </c>
      <c r="H33" s="143">
        <f>G33*Input!L33/100</f>
        <v>2.2305203782379043E-2</v>
      </c>
      <c r="I33" s="141">
        <v>0</v>
      </c>
      <c r="J33" s="145">
        <f>(((C33*$G$4*0.000000001*Input!G33*(234/233))-(I33*0.000000000000001))/Input!F33)*1000000000000</f>
        <v>750.72543166301989</v>
      </c>
      <c r="K33" s="141">
        <f>J33*Input!P33/100</f>
        <v>5.0229877568503749</v>
      </c>
      <c r="L33" s="146">
        <f t="shared" si="130"/>
        <v>10.381987024261408</v>
      </c>
      <c r="M33" s="147">
        <f>L33*Input!P33/100</f>
        <v>6.9464269512122478E-2</v>
      </c>
      <c r="N33" s="141">
        <v>0</v>
      </c>
      <c r="O33" s="145">
        <f>(((G33*$D$4*0.000000001*Input!G33*(238/236))-(N33*0.000000001))/Input!F33)*1000000</f>
        <v>13.710057533738846</v>
      </c>
      <c r="P33" s="141">
        <f>O33*Input!N33/100</f>
        <v>1.031386870011761E-3</v>
      </c>
      <c r="Q33" s="148">
        <f t="shared" si="131"/>
        <v>10.229062681303947</v>
      </c>
      <c r="R33" s="149">
        <f>Q33*Input!N33/100</f>
        <v>7.6951689780014253E-4</v>
      </c>
      <c r="S33" s="147">
        <f>Input!S33*$G$6/0.000000000155125</f>
        <v>0.9986128409384043</v>
      </c>
      <c r="T33" s="141">
        <f>S33*Input!T33/100</f>
        <v>9.136955415718199E-4</v>
      </c>
      <c r="U33" s="147">
        <f>S33</f>
        <v>0.9986128409384043</v>
      </c>
      <c r="V33" s="141">
        <f>U33*Input!T33/100</f>
        <v>9.136955415718199E-4</v>
      </c>
      <c r="W33" s="150">
        <v>0</v>
      </c>
      <c r="X33" s="145">
        <f>((($L$4*0.000000001*Input!G33/Input!W33*(232/229))-(W33*0.000000001))/Input!F33)*1000000000</f>
        <v>0.87146536180532308</v>
      </c>
      <c r="Y33" s="145">
        <f>X33*Input!X33/100</f>
        <v>2.2183298030237224E-3</v>
      </c>
      <c r="Z33" s="145">
        <f t="shared" si="132"/>
        <v>2.1278690617098869E-4</v>
      </c>
      <c r="AA33" s="145">
        <f>Z33*Input!X33/100</f>
        <v>5.4165266497162732E-7</v>
      </c>
      <c r="AB33" s="146">
        <v>0</v>
      </c>
      <c r="AC33" s="146">
        <v>0.9</v>
      </c>
      <c r="AD33" s="145">
        <f>(((Input!G33*$L$4*0.000000001*Input!U33*(230/229))-((AB33*0.000000000000001)+(Input!G33*AC33*0.000000000000001)))/Input!F33)*1000000000000</f>
        <v>226.10488490847018</v>
      </c>
      <c r="AE33" s="145">
        <f>AD33*Input!V33/100</f>
        <v>0.51357334085784834</v>
      </c>
      <c r="AF33" s="145">
        <f t="shared" si="133"/>
        <v>10.307787902625151</v>
      </c>
      <c r="AG33" s="145">
        <f>AF33*Input!V33/100</f>
        <v>2.3413050417501174E-2</v>
      </c>
      <c r="AH33" s="141">
        <f t="shared" si="134"/>
        <v>48441.833607666369</v>
      </c>
      <c r="AI33" s="150">
        <f t="shared" si="135"/>
        <v>165.26326254749554</v>
      </c>
      <c r="AJ33" s="147">
        <f t="shared" si="136"/>
        <v>-1.3871590615956997</v>
      </c>
      <c r="AK33" s="150">
        <f t="shared" si="137"/>
        <v>0.91369554157181987</v>
      </c>
      <c r="AL33" s="150">
        <f t="shared" si="138"/>
        <v>1.0076962302191277</v>
      </c>
      <c r="AM33" s="150">
        <f t="shared" si="139"/>
        <v>2.2901304729904684E-3</v>
      </c>
      <c r="AN33" s="141">
        <f>AF33/Q33</f>
        <v>1.0076962302191277</v>
      </c>
      <c r="AO33" s="145">
        <f t="shared" si="140"/>
        <v>2.2901304729904684E-3</v>
      </c>
      <c r="AP33" s="141" t="str">
        <f t="shared" si="141"/>
        <v>Out of range</v>
      </c>
      <c r="AQ33" s="141" t="e">
        <f t="shared" si="142"/>
        <v>#VALUE!</v>
      </c>
      <c r="AR33" s="141" t="e">
        <f t="shared" si="143"/>
        <v>#VALUE!</v>
      </c>
      <c r="AS33" s="149">
        <f t="shared" si="144"/>
        <v>2.0802190073574144E-5</v>
      </c>
      <c r="AT33" s="149">
        <f t="shared" si="145"/>
        <v>5.297544551910063E-8</v>
      </c>
      <c r="AU33" s="141">
        <v>8</v>
      </c>
      <c r="AV33" s="141">
        <f t="shared" si="146"/>
        <v>4</v>
      </c>
      <c r="AW33" s="141" t="str">
        <f t="shared" si="147"/>
        <v>Out of range</v>
      </c>
      <c r="AX33" s="151">
        <f t="shared" si="148"/>
        <v>0</v>
      </c>
      <c r="AY33" s="151" t="e">
        <f t="shared" si="149"/>
        <v>#VALUE!</v>
      </c>
      <c r="AZ33" s="141" t="str">
        <f>Input!B33</f>
        <v>Hu1-13</v>
      </c>
      <c r="BA33" s="152">
        <f>Input!E33</f>
        <v>0</v>
      </c>
      <c r="BB33" s="141" t="e">
        <f t="shared" si="150"/>
        <v>#VALUE!</v>
      </c>
      <c r="BC33" s="147" t="e">
        <f t="shared" si="151"/>
        <v>#VALUE!</v>
      </c>
      <c r="BD33" s="141" t="e">
        <f t="shared" si="152"/>
        <v>#VALUE!</v>
      </c>
      <c r="BE33" s="153" t="e">
        <f t="shared" si="153"/>
        <v>#VALUE!</v>
      </c>
      <c r="BF33" s="154" t="e">
        <f t="shared" si="154"/>
        <v>#VALUE!</v>
      </c>
      <c r="BG33" s="155"/>
      <c r="BH33" s="155"/>
      <c r="BI33" s="155"/>
      <c r="BJ33" s="155"/>
      <c r="BK33" s="155"/>
      <c r="BL33" s="155"/>
      <c r="BM33" s="159"/>
      <c r="BN33" s="155"/>
      <c r="BO33" s="155"/>
      <c r="BP33" s="155"/>
      <c r="BQ33" s="155"/>
      <c r="BR33" s="155"/>
      <c r="BS33" s="155"/>
      <c r="BT33" s="155"/>
      <c r="BU33" s="155"/>
      <c r="BV33" s="155"/>
      <c r="BW33" s="155"/>
      <c r="BX33" s="155"/>
      <c r="BY33" s="155"/>
      <c r="BZ33" s="155"/>
      <c r="CA33" s="155"/>
      <c r="CB33" s="155"/>
      <c r="CC33" s="155"/>
      <c r="CD33" s="155"/>
      <c r="CE33" s="155"/>
      <c r="CF33" s="155"/>
      <c r="CG33" s="155"/>
      <c r="CH33" s="155"/>
      <c r="CI33" s="155"/>
      <c r="CJ33" s="155"/>
      <c r="CK33" s="155"/>
      <c r="CL33" s="155"/>
      <c r="CM33" s="155"/>
      <c r="CN33" s="155"/>
      <c r="CO33" s="155"/>
      <c r="CP33" s="155"/>
      <c r="CQ33" s="155"/>
      <c r="CR33" s="155"/>
      <c r="CS33" s="155"/>
      <c r="CT33" s="155"/>
      <c r="CU33" s="155"/>
      <c r="CV33" s="155"/>
      <c r="CW33" s="155"/>
      <c r="CX33" s="155"/>
      <c r="CY33" s="155"/>
      <c r="CZ33" s="155"/>
      <c r="DA33" s="155"/>
      <c r="DB33" s="155"/>
      <c r="DC33" s="155"/>
      <c r="DD33" s="155"/>
      <c r="DE33" s="155"/>
    </row>
    <row r="34" spans="1:109" ht="15" customHeight="1" x14ac:dyDescent="0.2">
      <c r="A34" s="9">
        <f>Input!A34</f>
        <v>10497</v>
      </c>
      <c r="B34" s="9" t="str">
        <f>Input!B34</f>
        <v>MeBo24-T03-La-16</v>
      </c>
      <c r="C34" s="9">
        <f>Input!O34</f>
        <v>0.76787286175877589</v>
      </c>
      <c r="D34" s="9">
        <f>C34*Input!P34/100</f>
        <v>1.4884570215003647E-3</v>
      </c>
      <c r="E34" s="11">
        <f>Input!M34</f>
        <v>0.89317357848064793</v>
      </c>
      <c r="F34" s="12">
        <f>E34*Input!N34/100</f>
        <v>3.5053320041164317E-5</v>
      </c>
      <c r="G34" s="13">
        <f t="shared" si="129"/>
        <v>123.15077300091173</v>
      </c>
      <c r="H34" s="12">
        <f>G34*Input!L34/100</f>
        <v>4.7469827362425663E-3</v>
      </c>
      <c r="I34" s="9">
        <v>0.3</v>
      </c>
      <c r="J34" s="21">
        <f>(((C34*$G$4*0.000000001*Input!G34*(234/233))-(I34*0.000000000000001))/Input!F34)*1000000000000</f>
        <v>136.5469948355977</v>
      </c>
      <c r="K34" s="9">
        <f>J34*Input!P34/100</f>
        <v>0.26468487603833013</v>
      </c>
      <c r="L34" s="14">
        <f t="shared" si="130"/>
        <v>1.8883456837804309</v>
      </c>
      <c r="M34" s="22">
        <f>L34*Input!P34/100</f>
        <v>3.6603994385282319E-3</v>
      </c>
      <c r="N34" s="9">
        <v>5.0000000000000001E-3</v>
      </c>
      <c r="O34" s="21">
        <f>(((G34*$D$4*0.000000001*Input!G34*(238/236))-(N34*0.000000001))/Input!F34)*1000000</f>
        <v>2.2060004391135744</v>
      </c>
      <c r="P34" s="9">
        <f>O34*Input!N34/100</f>
        <v>8.6576272816686958E-5</v>
      </c>
      <c r="Q34" s="23">
        <f t="shared" si="131"/>
        <v>1.6458951183207062</v>
      </c>
      <c r="R34" s="24">
        <f>Q34*Input!N34/100</f>
        <v>6.4594486141011356E-5</v>
      </c>
      <c r="S34" s="65">
        <f>Input!S34*$G$6/0.000000000155125</f>
        <v>1.1324663761084695</v>
      </c>
      <c r="T34" s="9">
        <f>S34*Input!T34/100</f>
        <v>1.1347277769416771E-3</v>
      </c>
      <c r="U34" s="9">
        <f>S34*1/((U33+U35)/2)</f>
        <v>1.1342888566034166</v>
      </c>
      <c r="V34" s="9">
        <f>U34*Input!T34/100</f>
        <v>1.1365538967136896E-3</v>
      </c>
      <c r="W34" s="3">
        <v>3.0000000000000001E-3</v>
      </c>
      <c r="X34" s="21">
        <f>((($L$4*0.000000001*Input!G34/Input!W34*(232/229))-(W34*0.000000001))/Input!F34)*1000000000</f>
        <v>3.2842988390431249</v>
      </c>
      <c r="Y34" s="21">
        <f>X34*Input!X34/100</f>
        <v>3.9546554082161497E-3</v>
      </c>
      <c r="Z34" s="21">
        <f t="shared" si="132"/>
        <v>8.0193180306468016E-4</v>
      </c>
      <c r="AA34" s="21">
        <f>Z34*Input!X34/100</f>
        <v>9.6561369638770079E-7</v>
      </c>
      <c r="AB34" s="14">
        <v>0.05</v>
      </c>
      <c r="AC34" s="14">
        <v>0.9</v>
      </c>
      <c r="AD34" s="21">
        <f>(((Input!G34*$L$4*0.000000001*Input!U34*(230/229))-((AB34*0.000000000000001)+(Input!G34*AC34*0.000000000000001)))/Input!F34)*1000000000000</f>
        <v>7.3794605947349208</v>
      </c>
      <c r="AE34" s="21">
        <f>AD34*Input!V34/100</f>
        <v>1.8800868203056639E-2</v>
      </c>
      <c r="AF34" s="63">
        <f t="shared" si="133"/>
        <v>0.33641871416046565</v>
      </c>
      <c r="AG34" s="21">
        <f>AF34*Input!V34/100</f>
        <v>8.5710382551340114E-4</v>
      </c>
      <c r="AH34" s="9">
        <f t="shared" si="134"/>
        <v>419.51037840724177</v>
      </c>
      <c r="AI34" s="3">
        <f t="shared" si="135"/>
        <v>1.182156457963883</v>
      </c>
      <c r="AJ34" s="22">
        <f t="shared" si="136"/>
        <v>134.2888566034166</v>
      </c>
      <c r="AK34" s="3">
        <f t="shared" si="137"/>
        <v>1.1365538967136897</v>
      </c>
      <c r="AL34" s="3">
        <f t="shared" si="138"/>
        <v>0.20439863416309964</v>
      </c>
      <c r="AM34" s="3">
        <f t="shared" si="139"/>
        <v>5.2081417652735575E-4</v>
      </c>
      <c r="AN34" s="9">
        <f>AL34*1/((AN33+AN35)/2)</f>
        <v>0.20266446852619635</v>
      </c>
      <c r="AO34" s="21">
        <f t="shared" si="140"/>
        <v>5.1639546770455055E-4</v>
      </c>
      <c r="AP34" s="58">
        <f t="shared" si="141"/>
        <v>21.4099</v>
      </c>
      <c r="AQ34" s="58">
        <f t="shared" si="142"/>
        <v>6.4699999999999994E-2</v>
      </c>
      <c r="AR34" s="58">
        <f t="shared" si="143"/>
        <v>0.30219664734538693</v>
      </c>
      <c r="AS34" s="67">
        <f t="shared" si="144"/>
        <v>4.8723141234107602E-4</v>
      </c>
      <c r="AT34" s="67">
        <f t="shared" si="145"/>
        <v>5.8699150631909071E-7</v>
      </c>
      <c r="AU34" s="58">
        <v>8</v>
      </c>
      <c r="AV34" s="58">
        <f t="shared" si="146"/>
        <v>4</v>
      </c>
      <c r="AW34" s="58">
        <f t="shared" si="147"/>
        <v>21.036799999999999</v>
      </c>
      <c r="AX34" s="57">
        <f t="shared" si="148"/>
        <v>0.20099182600000001</v>
      </c>
      <c r="AY34" s="47">
        <f t="shared" si="149"/>
        <v>0.19775547148129879</v>
      </c>
      <c r="AZ34" s="9" t="str">
        <f>Input!B34</f>
        <v>MeBo24-T03-La-16</v>
      </c>
      <c r="BA34" s="48">
        <f>Input!E34</f>
        <v>0</v>
      </c>
      <c r="BB34" s="58">
        <f t="shared" si="150"/>
        <v>142.51531021079154</v>
      </c>
      <c r="BC34" s="22">
        <f t="shared" si="151"/>
        <v>1.208892350539728</v>
      </c>
      <c r="BD34" s="9">
        <f t="shared" si="152"/>
        <v>20978.799999999999</v>
      </c>
      <c r="BE34" s="49">
        <f t="shared" si="153"/>
        <v>98.877735740649399</v>
      </c>
      <c r="BF34" s="89">
        <f t="shared" si="154"/>
        <v>0.94004540367973644</v>
      </c>
      <c r="BG34" s="85"/>
      <c r="BH34" s="85"/>
      <c r="BI34" s="85"/>
      <c r="BJ34" s="85"/>
      <c r="BK34" s="85"/>
      <c r="BL34" s="85"/>
      <c r="BM34" s="90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5"/>
      <c r="BY34" s="85"/>
      <c r="BZ34" s="85"/>
      <c r="CA34" s="85"/>
      <c r="CB34" s="85"/>
      <c r="CC34" s="85"/>
      <c r="CD34" s="85"/>
      <c r="CE34" s="85"/>
      <c r="CF34" s="85"/>
      <c r="CG34" s="85"/>
      <c r="CH34" s="85"/>
      <c r="CI34" s="85"/>
      <c r="CJ34" s="85"/>
      <c r="CK34" s="85"/>
      <c r="CL34" s="85"/>
      <c r="CM34" s="85"/>
      <c r="CN34" s="85"/>
      <c r="CO34" s="85"/>
      <c r="CP34" s="85"/>
      <c r="CQ34" s="85"/>
      <c r="CR34" s="85"/>
      <c r="CS34" s="85"/>
      <c r="CT34" s="85"/>
      <c r="CU34" s="85"/>
      <c r="CV34" s="85"/>
      <c r="CW34" s="85"/>
      <c r="CX34" s="85"/>
      <c r="CY34" s="85"/>
      <c r="CZ34" s="85"/>
      <c r="DA34" s="85"/>
      <c r="DB34" s="85"/>
      <c r="DC34" s="85"/>
      <c r="DD34" s="85"/>
      <c r="DE34" s="85"/>
    </row>
    <row r="35" spans="1:109" s="158" customFormat="1" ht="15" customHeight="1" x14ac:dyDescent="0.2">
      <c r="A35" s="141">
        <f>Input!A35</f>
        <v>10368</v>
      </c>
      <c r="B35" s="141" t="str">
        <f>Input!B35</f>
        <v>Hu1-13</v>
      </c>
      <c r="C35" s="141">
        <f>Input!O35</f>
        <v>2.3016335184290613</v>
      </c>
      <c r="D35" s="141">
        <f>C35*Input!P35/100</f>
        <v>1.592647856406235E-2</v>
      </c>
      <c r="E35" s="142">
        <f>Input!M35</f>
        <v>3.0131647538181729</v>
      </c>
      <c r="F35" s="143">
        <f>E35*Input!N35/100</f>
        <v>2.4638464993206524E-4</v>
      </c>
      <c r="G35" s="144">
        <f t="shared" si="129"/>
        <v>415.4551562564497</v>
      </c>
      <c r="H35" s="143">
        <f>G35*Input!L35/100</f>
        <v>2.3529614651947452E-2</v>
      </c>
      <c r="I35" s="141">
        <v>0</v>
      </c>
      <c r="J35" s="145">
        <f>(((C35*$G$4*0.000000001*Input!G35*(234/233))-(I35*0.000000000000001))/Input!F35)*1000000000000</f>
        <v>753.96642986595953</v>
      </c>
      <c r="K35" s="141">
        <f>J35*Input!P35/100</f>
        <v>5.2171773165167883</v>
      </c>
      <c r="L35" s="146">
        <f t="shared" si="130"/>
        <v>10.426807673555299</v>
      </c>
      <c r="M35" s="147">
        <f>L35*Input!P35/100</f>
        <v>7.214976996764548E-2</v>
      </c>
      <c r="N35" s="141">
        <v>0</v>
      </c>
      <c r="O35" s="145">
        <f>(((G35*$D$4*0.000000001*Input!G35*(238/236))-(N35*0.000000001))/Input!F35)*1000000</f>
        <v>13.709355695269691</v>
      </c>
      <c r="P35" s="141">
        <f>O35*Input!N35/100</f>
        <v>1.1210056799891193E-3</v>
      </c>
      <c r="Q35" s="148">
        <f t="shared" si="131"/>
        <v>10.228539040197742</v>
      </c>
      <c r="R35" s="149">
        <f>Q35*Input!N35/100</f>
        <v>8.3638141842132404E-4</v>
      </c>
      <c r="S35" s="147">
        <f>Input!S35*$G$6/0.000000000155125</f>
        <v>0.99817372628503742</v>
      </c>
      <c r="T35" s="141">
        <f>S35*Input!T35/100</f>
        <v>1.3552093453689132E-3</v>
      </c>
      <c r="U35" s="147">
        <f>S35</f>
        <v>0.99817372628503742</v>
      </c>
      <c r="V35" s="141">
        <f>U35*Input!T35/100</f>
        <v>1.3552093453689132E-3</v>
      </c>
      <c r="W35" s="150">
        <v>0</v>
      </c>
      <c r="X35" s="145">
        <f>((($L$4*0.000000001*Input!G35/Input!W35*(232/229))-(W35*0.000000001))/Input!F35)*1000000000</f>
        <v>0.86981526129193754</v>
      </c>
      <c r="Y35" s="145">
        <f>X35*Input!X35/100</f>
        <v>3.4701948989474679E-3</v>
      </c>
      <c r="Z35" s="145">
        <f t="shared" si="132"/>
        <v>2.1238399883983885E-4</v>
      </c>
      <c r="AA35" s="145">
        <f>Z35*Input!X35/100</f>
        <v>8.4732230186141623E-7</v>
      </c>
      <c r="AB35" s="146">
        <v>0</v>
      </c>
      <c r="AC35" s="146">
        <v>0.9</v>
      </c>
      <c r="AD35" s="145">
        <f>(((Input!G35*$L$4*0.000000001*Input!U35*(230/229))-((AB35*0.000000000000001)+(Input!G35*AC35*0.000000000000001)))/Input!F35)*1000000000000</f>
        <v>226.47949035406597</v>
      </c>
      <c r="AE35" s="145">
        <f>AD35*Input!V35/100</f>
        <v>0.53870238248881275</v>
      </c>
      <c r="AF35" s="145">
        <f t="shared" si="133"/>
        <v>10.32486561185701</v>
      </c>
      <c r="AG35" s="145">
        <f>AF35*Input!V35/100</f>
        <v>2.4558646327262585E-2</v>
      </c>
      <c r="AH35" s="141">
        <f t="shared" si="134"/>
        <v>48614.140746276782</v>
      </c>
      <c r="AI35" s="150">
        <f t="shared" si="135"/>
        <v>225.8043141571606</v>
      </c>
      <c r="AJ35" s="147">
        <f t="shared" si="136"/>
        <v>-1.8262737149625785</v>
      </c>
      <c r="AK35" s="150">
        <f t="shared" si="137"/>
        <v>1.3552093453689131</v>
      </c>
      <c r="AL35" s="150">
        <f t="shared" si="138"/>
        <v>1.0094174320771236</v>
      </c>
      <c r="AM35" s="150">
        <f t="shared" si="139"/>
        <v>2.4024108982659688E-3</v>
      </c>
      <c r="AN35" s="141">
        <f>AF35/Q35</f>
        <v>1.0094174320771236</v>
      </c>
      <c r="AO35" s="145">
        <f t="shared" si="140"/>
        <v>2.4024108982659688E-3</v>
      </c>
      <c r="AP35" s="141" t="str">
        <f t="shared" si="141"/>
        <v>Out of range</v>
      </c>
      <c r="AQ35" s="141" t="e">
        <f t="shared" si="142"/>
        <v>#VALUE!</v>
      </c>
      <c r="AR35" s="141" t="e">
        <f t="shared" si="143"/>
        <v>#VALUE!</v>
      </c>
      <c r="AS35" s="149">
        <f t="shared" si="144"/>
        <v>2.0763864517227572E-5</v>
      </c>
      <c r="AT35" s="149">
        <f t="shared" si="145"/>
        <v>8.2856432352440777E-8</v>
      </c>
      <c r="AU35" s="141">
        <v>8</v>
      </c>
      <c r="AV35" s="141">
        <f t="shared" si="146"/>
        <v>4</v>
      </c>
      <c r="AW35" s="141" t="str">
        <f t="shared" si="147"/>
        <v>Out of range</v>
      </c>
      <c r="AX35" s="151">
        <f t="shared" si="148"/>
        <v>0</v>
      </c>
      <c r="AY35" s="151" t="e">
        <f t="shared" si="149"/>
        <v>#VALUE!</v>
      </c>
      <c r="AZ35" s="141" t="str">
        <f>Input!B35</f>
        <v>Hu1-13</v>
      </c>
      <c r="BA35" s="152">
        <f>Input!E35</f>
        <v>0</v>
      </c>
      <c r="BB35" s="141" t="e">
        <f t="shared" si="150"/>
        <v>#VALUE!</v>
      </c>
      <c r="BC35" s="147" t="e">
        <f t="shared" si="151"/>
        <v>#VALUE!</v>
      </c>
      <c r="BD35" s="141" t="e">
        <f t="shared" si="152"/>
        <v>#VALUE!</v>
      </c>
      <c r="BE35" s="153" t="e">
        <f t="shared" si="153"/>
        <v>#VALUE!</v>
      </c>
      <c r="BF35" s="154" t="e">
        <f t="shared" si="154"/>
        <v>#VALUE!</v>
      </c>
      <c r="BG35" s="155"/>
      <c r="BH35" s="155"/>
      <c r="BI35" s="155"/>
      <c r="BJ35" s="155"/>
      <c r="BK35" s="155"/>
      <c r="BL35" s="155"/>
      <c r="BM35" s="159"/>
      <c r="BN35" s="155"/>
      <c r="BO35" s="155"/>
      <c r="BP35" s="155"/>
      <c r="BQ35" s="155"/>
      <c r="BR35" s="155"/>
      <c r="BS35" s="155"/>
      <c r="BT35" s="155"/>
      <c r="BU35" s="155"/>
      <c r="BV35" s="155"/>
      <c r="BW35" s="155"/>
      <c r="BX35" s="155"/>
      <c r="BY35" s="155"/>
      <c r="BZ35" s="155"/>
      <c r="CA35" s="155"/>
      <c r="CB35" s="155"/>
      <c r="CC35" s="155"/>
      <c r="CD35" s="155"/>
      <c r="CE35" s="155"/>
      <c r="CF35" s="155"/>
      <c r="CG35" s="155"/>
      <c r="CH35" s="155"/>
      <c r="CI35" s="155"/>
      <c r="CJ35" s="155"/>
      <c r="CK35" s="155"/>
      <c r="CL35" s="155"/>
      <c r="CM35" s="155"/>
      <c r="CN35" s="155"/>
      <c r="CO35" s="155"/>
      <c r="CP35" s="155"/>
      <c r="CQ35" s="155"/>
      <c r="CR35" s="155"/>
      <c r="CS35" s="155"/>
      <c r="CT35" s="155"/>
      <c r="CU35" s="155"/>
      <c r="CV35" s="155"/>
      <c r="CW35" s="155"/>
      <c r="CX35" s="155"/>
      <c r="CY35" s="155"/>
      <c r="CZ35" s="155"/>
      <c r="DA35" s="155"/>
      <c r="DB35" s="155"/>
      <c r="DC35" s="155"/>
      <c r="DD35" s="155"/>
      <c r="DE35" s="155"/>
    </row>
    <row r="36" spans="1:109" ht="15" customHeight="1" x14ac:dyDescent="0.2">
      <c r="A36" s="9">
        <f>Input!A36</f>
        <v>10501</v>
      </c>
      <c r="B36" s="9" t="str">
        <f>Input!B36</f>
        <v>MeBo24-T05-La-16</v>
      </c>
      <c r="C36" s="9">
        <f>Input!O36</f>
        <v>1.8858520600499076</v>
      </c>
      <c r="D36" s="9">
        <f>C36*Input!P36/100</f>
        <v>6.870434969609149E-3</v>
      </c>
      <c r="E36" s="11">
        <f>Input!M36</f>
        <v>2.2017779743396675</v>
      </c>
      <c r="F36" s="12">
        <f>E36*Input!N36/100</f>
        <v>1.3740188452092663E-4</v>
      </c>
      <c r="G36" s="13">
        <f t="shared" ref="G36" si="155">E36*137.88</f>
        <v>303.58114710195332</v>
      </c>
      <c r="H36" s="12">
        <f>G36*Input!L36/100</f>
        <v>1.235811389438397E-2</v>
      </c>
      <c r="I36" s="9">
        <v>0.3</v>
      </c>
      <c r="J36" s="21">
        <f>(((C36*$G$4*0.000000001*Input!G36*(234/233))-(I36*0.000000000000001))/Input!F36)*1000000000000</f>
        <v>298.06227788420262</v>
      </c>
      <c r="K36" s="9">
        <f>J36*Input!P36/100</f>
        <v>1.0858844871653355</v>
      </c>
      <c r="L36" s="14">
        <f t="shared" ref="L36" si="156">(J36/234)*602200000000*0.0000028263/(365.2425*24*60)</f>
        <v>4.1219846443201567</v>
      </c>
      <c r="M36" s="22">
        <f>L36*Input!P36/100</f>
        <v>1.5016993137722413E-2</v>
      </c>
      <c r="N36" s="9">
        <v>5.0000000000000001E-3</v>
      </c>
      <c r="O36" s="21">
        <f>(((G36*$D$4*0.000000001*Input!G36*(238/236))-(N36*0.000000001))/Input!F36)*1000000</f>
        <v>4.8333781003632783</v>
      </c>
      <c r="P36" s="9">
        <f>O36*Input!N36/100</f>
        <v>3.0162680675887172E-4</v>
      </c>
      <c r="Q36" s="23">
        <f t="shared" ref="Q36" si="157">(O36/238.05)*602200000000000000*0.00000000015512/(365.2425*24*60)</f>
        <v>3.6061794364749713</v>
      </c>
      <c r="R36" s="24">
        <f>Q36*Input!N36/100</f>
        <v>2.2504351313664035E-4</v>
      </c>
      <c r="S36" s="65">
        <f>Input!S36*$G$6/0.000000000155125</f>
        <v>1.1247232075916092</v>
      </c>
      <c r="T36" s="9">
        <f>S36*Input!T36/100</f>
        <v>9.1027067956114208E-4</v>
      </c>
      <c r="U36" s="9">
        <f>S36*1/((U35+U37)/2)</f>
        <v>1.1260664414490826</v>
      </c>
      <c r="V36" s="9">
        <f>U36*Input!T36/100</f>
        <v>9.1135779716305422E-4</v>
      </c>
      <c r="W36" s="3">
        <v>3.0000000000000001E-3</v>
      </c>
      <c r="X36" s="21">
        <f>((($L$4*0.000000001*Input!G36/Input!W36*(232/229))-(W36*0.000000001))/Input!F36)*1000000000</f>
        <v>1.1615594438086545</v>
      </c>
      <c r="Y36" s="21">
        <f>X36*Input!X36/100</f>
        <v>2.3106913554844883E-3</v>
      </c>
      <c r="Z36" s="21">
        <f t="shared" ref="Z36" si="158">(X36/232)*6.022E+23*0.000000001*0.000000000049475/(365.2425*24*60)</f>
        <v>2.8361958055305028E-4</v>
      </c>
      <c r="AA36" s="21">
        <f>Z36*Input!X36/100</f>
        <v>5.6420471334743659E-7</v>
      </c>
      <c r="AB36" s="14">
        <v>0.05</v>
      </c>
      <c r="AC36" s="14">
        <v>0.9</v>
      </c>
      <c r="AD36" s="21">
        <f>(((Input!G36*$L$4*0.000000001*Input!U36*(230/229))-((AB36*0.000000000000001)+(Input!G36*AC36*0.000000000000001)))/Input!F36)*1000000000000</f>
        <v>21.13286297620721</v>
      </c>
      <c r="AE36" s="21">
        <f>AD36*Input!V36/100</f>
        <v>4.7937350933410505E-2</v>
      </c>
      <c r="AF36" s="63">
        <f t="shared" ref="AF36" si="159">(AD36/230)*602200000000*$D$6/(365.2425*24*60)</f>
        <v>0.96341602447981123</v>
      </c>
      <c r="AG36" s="21">
        <f>AF36*Input!V36/100</f>
        <v>2.1853930587803706E-3</v>
      </c>
      <c r="AH36" s="9">
        <f t="shared" ref="AH36" si="160">AF36/Z36</f>
        <v>3396.860056704043</v>
      </c>
      <c r="AI36" s="3">
        <f t="shared" ref="AI36" si="161">AH36*SQRT((AG36/AF36)^2+(AA36/Z36)^2)</f>
        <v>10.248650215158735</v>
      </c>
      <c r="AJ36" s="22">
        <f t="shared" ref="AJ36" si="162">(U36-1)*1000</f>
        <v>126.06644144908263</v>
      </c>
      <c r="AK36" s="3">
        <f t="shared" ref="AK36" si="163">V36*1000</f>
        <v>0.91135779716305421</v>
      </c>
      <c r="AL36" s="3">
        <f t="shared" ref="AL36" si="164">AF36/Q36</f>
        <v>0.26715698468447463</v>
      </c>
      <c r="AM36" s="3">
        <f t="shared" ref="AM36" si="165">AL36*SQRT((R36/Q36)^2+(AG36/AF36)^2)</f>
        <v>6.0624268502894774E-4</v>
      </c>
      <c r="AN36" s="9">
        <f>AL36*1/((AN35+AN37)/2)</f>
        <v>0.26470185801811086</v>
      </c>
      <c r="AO36" s="21">
        <f t="shared" ref="AO36" si="166">AN36*SQRT((R36/Q36)^2+(AG36/AF36)^2)</f>
        <v>6.006714191903981E-4</v>
      </c>
      <c r="AP36" s="58">
        <f t="shared" ref="AP36" si="167">ThU_Alter_Kombi(AN36,U36)</f>
        <v>29.110499999999998</v>
      </c>
      <c r="AQ36" s="58">
        <f t="shared" ref="AQ36" si="168">Montealter(AN36,AO36,U36,V36)</f>
        <v>7.6100000000000001E-2</v>
      </c>
      <c r="AR36" s="58">
        <f t="shared" ref="AR36" si="169">(AQ36/AP36)*100</f>
        <v>0.2614177015166349</v>
      </c>
      <c r="AS36" s="67">
        <f t="shared" ref="AS36" si="170">Z36/Q36</f>
        <v>7.8648216360050979E-5</v>
      </c>
      <c r="AT36" s="67">
        <f t="shared" ref="AT36" si="171">AS36*SQRT((Y36/X36)^2+(P36/O36)^2)</f>
        <v>1.5653193933926328E-7</v>
      </c>
      <c r="AU36" s="58">
        <v>8</v>
      </c>
      <c r="AV36" s="58">
        <f t="shared" ref="AV36" si="172">AU36/2</f>
        <v>4</v>
      </c>
      <c r="AW36" s="58">
        <f t="shared" ref="AW36" si="173">marincorr_age(AN36,U36,AS36,AU36)</f>
        <v>29.0501</v>
      </c>
      <c r="AX36" s="57">
        <f t="shared" ref="AX36" si="174">marincorr_age_error(AN36, AO36, U36, V36, AS36, AT36, AU36, AV36)</f>
        <v>9.1782956299999996E-2</v>
      </c>
      <c r="AY36" s="47">
        <f t="shared" ref="AY36" si="175">SQRT(((AU36*EXP(-0.0000091577*AW36*1000))/(0.0000091577*(EXP(-0.0000091577*AW36*1000)+(AJ36/1000)*EXP(-(0.0000091577-0.0000028263)*AW36*1000)-AS36*AU36*EXP(-0.0000091577*AW36*1000))))^2*AT36^2+((AS36*EXP(-0.0000091577*AW36*1000))/(0.0000091577*(EXP(-0.0000091577*AW36*1000)+(AJ36/1000)*EXP(-(0.0000091577-0.0000028263)*AW36*1000)-AS36*AU36*EXP(-0.0000091577*AW36*1000))))^2*AV36^2+((0.0000091577/(0.0000091577-0.0000028263))*(EXP(-(0.0000091577-0.0000028263)*AW36*1000)-1)/(0.0000091577*(EXP(-0.0000091577*AW36*1000)+(AJ36/1000)*EXP(-(0.0000091577-0.0000028263)*AW36*1000)-AS36*AU36*EXP(-0.0000091577*AW36*1000))))^2*T36^2+(1/(0.0000091577*(EXP(-0.0000091577*AW36*1000)+(AJ36/1000)*EXP(-(0.0000091577-0.0000028263)*AW36*1000)-AS36*AU36*EXP(-0.0000091577*AW36*1000))))^2*AO36^2)/1000</f>
        <v>8.5772358954461253E-2</v>
      </c>
      <c r="AZ36" s="9" t="str">
        <f>Input!B36</f>
        <v>MeBo24-T05-La-16</v>
      </c>
      <c r="BA36" s="48">
        <f>Input!E36</f>
        <v>0</v>
      </c>
      <c r="BB36" s="58">
        <f t="shared" ref="BB36" si="176">((U36-1)*EXP(0.0000028263*AW36*1000))*1000</f>
        <v>136.85382408062969</v>
      </c>
      <c r="BC36" s="22">
        <f t="shared" ref="BC36" si="177">SQRT((EXP(0.0000028263*AW36*1000)*V36)^2+((U36-1)*0.0000028263*EXP(0.0000028263*AW36*1000)*AX36*1000)^2)*1000</f>
        <v>0.9899785309014435</v>
      </c>
      <c r="BD36" s="9">
        <f t="shared" ref="BD36" si="178">AW36*1000-58</f>
        <v>28992.100000000002</v>
      </c>
      <c r="BE36" s="49">
        <f t="shared" ref="BE36" si="179">AY36/2*1000</f>
        <v>42.886179477230627</v>
      </c>
      <c r="BF36" s="89">
        <f t="shared" ref="BF36" si="180">AY36/AW36*100</f>
        <v>0.29525667365847708</v>
      </c>
      <c r="BG36" s="85"/>
      <c r="BH36" s="85"/>
      <c r="BI36" s="85"/>
      <c r="BJ36" s="85"/>
      <c r="BK36" s="85"/>
      <c r="BL36" s="85"/>
      <c r="BM36" s="90"/>
      <c r="BN36" s="85"/>
      <c r="BO36" s="85"/>
      <c r="BP36" s="85"/>
      <c r="BQ36" s="85"/>
      <c r="BR36" s="85"/>
      <c r="BS36" s="85"/>
      <c r="BT36" s="85"/>
      <c r="BU36" s="85"/>
      <c r="BV36" s="85"/>
      <c r="BW36" s="85"/>
      <c r="BX36" s="85"/>
      <c r="BY36" s="85"/>
      <c r="BZ36" s="85"/>
      <c r="CA36" s="85"/>
      <c r="CB36" s="85"/>
      <c r="CC36" s="85"/>
      <c r="CD36" s="85"/>
      <c r="CE36" s="85"/>
      <c r="CF36" s="85"/>
      <c r="CG36" s="85"/>
      <c r="CH36" s="85"/>
      <c r="CI36" s="85"/>
      <c r="CJ36" s="85"/>
      <c r="CK36" s="85"/>
      <c r="CL36" s="85"/>
      <c r="CM36" s="85"/>
      <c r="CN36" s="85"/>
      <c r="CO36" s="85"/>
      <c r="CP36" s="85"/>
      <c r="CQ36" s="85"/>
      <c r="CR36" s="85"/>
      <c r="CS36" s="85"/>
      <c r="CT36" s="85"/>
      <c r="CU36" s="85"/>
      <c r="CV36" s="85"/>
      <c r="CW36" s="85"/>
      <c r="CX36" s="85"/>
      <c r="CY36" s="85"/>
      <c r="CZ36" s="85"/>
      <c r="DA36" s="85"/>
      <c r="DB36" s="85"/>
      <c r="DC36" s="85"/>
      <c r="DD36" s="85"/>
      <c r="DE36" s="85"/>
    </row>
    <row r="37" spans="1:109" s="158" customFormat="1" ht="15" customHeight="1" x14ac:dyDescent="0.2">
      <c r="A37" s="141">
        <f>Input!A37</f>
        <v>10368</v>
      </c>
      <c r="B37" s="141" t="str">
        <f>Input!B37</f>
        <v>Hu1-13</v>
      </c>
      <c r="C37" s="141">
        <f>Input!O37</f>
        <v>2.3029662763844638</v>
      </c>
      <c r="D37" s="141">
        <f>C37*Input!P37/100</f>
        <v>2.0698678441544688E-2</v>
      </c>
      <c r="E37" s="142">
        <f>Input!M37</f>
        <v>3.0131179441451392</v>
      </c>
      <c r="F37" s="143">
        <f>E37*Input!N37/100</f>
        <v>3.3823727368921628E-4</v>
      </c>
      <c r="G37" s="144">
        <f t="shared" si="129"/>
        <v>415.44870213873179</v>
      </c>
      <c r="H37" s="143">
        <f>G37*Input!L37/100</f>
        <v>2.1156935205016283E-2</v>
      </c>
      <c r="I37" s="141">
        <v>0</v>
      </c>
      <c r="J37" s="145">
        <f>(((C37*$G$4*0.000000001*Input!G37*(234/233))-(I37*0.000000000000001))/Input!F37)*1000000000000</f>
        <v>754.40301316623948</v>
      </c>
      <c r="K37" s="141">
        <f>J37*Input!P37/100</f>
        <v>6.780448999615988</v>
      </c>
      <c r="L37" s="146">
        <f t="shared" si="130"/>
        <v>10.432845303249652</v>
      </c>
      <c r="M37" s="147">
        <f>L37*Input!P37/100</f>
        <v>9.3768681016627123E-2</v>
      </c>
      <c r="N37" s="141">
        <v>0</v>
      </c>
      <c r="O37" s="145">
        <f>(((G37*$D$4*0.000000001*Input!G37*(238/236))-(N37*0.000000001))/Input!F37)*1000000</f>
        <v>13.709142719707444</v>
      </c>
      <c r="P37" s="141">
        <f>O37*Input!N37/100</f>
        <v>1.5389185369063855E-3</v>
      </c>
      <c r="Q37" s="148">
        <f t="shared" si="131"/>
        <v>10.228380139305425</v>
      </c>
      <c r="R37" s="149">
        <f>Q37*Input!N37/100</f>
        <v>1.1481858582064674E-3</v>
      </c>
      <c r="S37" s="147">
        <f>Input!S37*$G$6/0.000000000155125</f>
        <v>0.99944056394148795</v>
      </c>
      <c r="T37" s="141">
        <f>S37*Input!T37/100</f>
        <v>1.478622424759749E-3</v>
      </c>
      <c r="U37" s="147">
        <f>S37</f>
        <v>0.99944056394148795</v>
      </c>
      <c r="V37" s="141">
        <f>U37*Input!T37/100</f>
        <v>1.478622424759749E-3</v>
      </c>
      <c r="W37" s="150">
        <v>0</v>
      </c>
      <c r="X37" s="145">
        <f>((($L$4*0.000000001*Input!G37/Input!W37*(232/229))-(W37*0.000000001))/Input!F37)*1000000000</f>
        <v>0.87683889983584773</v>
      </c>
      <c r="Y37" s="145">
        <f>X37*Input!X37/100</f>
        <v>3.5359375590140029E-3</v>
      </c>
      <c r="Z37" s="145">
        <f t="shared" si="132"/>
        <v>2.1409897040534768E-4</v>
      </c>
      <c r="AA37" s="145">
        <f>Z37*Input!X37/100</f>
        <v>8.6337477835919602E-7</v>
      </c>
      <c r="AB37" s="146">
        <v>0</v>
      </c>
      <c r="AC37" s="146">
        <v>0.9</v>
      </c>
      <c r="AD37" s="145">
        <f>(((Input!G37*$L$4*0.000000001*Input!U37*(230/229))-((AB37*0.000000000000001)+(Input!G37*AC37*0.000000000000001)))/Input!F37)*1000000000000</f>
        <v>226.41208769875186</v>
      </c>
      <c r="AE37" s="145">
        <f>AD37*Input!V37/100</f>
        <v>0.50334898410812767</v>
      </c>
      <c r="AF37" s="145">
        <f t="shared" si="133"/>
        <v>10.321792824308289</v>
      </c>
      <c r="AG37" s="145">
        <f>AF37*Input!V37/100</f>
        <v>2.294693708757662E-2</v>
      </c>
      <c r="AH37" s="141">
        <f t="shared" si="134"/>
        <v>48210.380483223824</v>
      </c>
      <c r="AI37" s="150">
        <f t="shared" si="135"/>
        <v>221.99950992708426</v>
      </c>
      <c r="AJ37" s="147">
        <f t="shared" si="136"/>
        <v>-0.5594360585120528</v>
      </c>
      <c r="AK37" s="150">
        <f t="shared" si="137"/>
        <v>1.478622424759749</v>
      </c>
      <c r="AL37" s="150">
        <f t="shared" si="138"/>
        <v>1.0091326958649005</v>
      </c>
      <c r="AM37" s="150">
        <f t="shared" si="139"/>
        <v>2.24631572844573E-3</v>
      </c>
      <c r="AN37" s="141">
        <f>AF37/Q37</f>
        <v>1.0091326958649005</v>
      </c>
      <c r="AO37" s="145">
        <f t="shared" si="140"/>
        <v>2.24631572844573E-3</v>
      </c>
      <c r="AP37" s="141" t="str">
        <f t="shared" si="141"/>
        <v>Out of range</v>
      </c>
      <c r="AQ37" s="141" t="e">
        <f t="shared" si="142"/>
        <v>#VALUE!</v>
      </c>
      <c r="AR37" s="141" t="e">
        <f t="shared" si="143"/>
        <v>#VALUE!</v>
      </c>
      <c r="AS37" s="149">
        <f t="shared" si="144"/>
        <v>2.0931855043460128E-5</v>
      </c>
      <c r="AT37" s="149">
        <f t="shared" si="145"/>
        <v>8.4442425180756608E-8</v>
      </c>
      <c r="AU37" s="141">
        <v>8</v>
      </c>
      <c r="AV37" s="141">
        <f t="shared" si="146"/>
        <v>4</v>
      </c>
      <c r="AW37" s="141" t="str">
        <f t="shared" si="147"/>
        <v>Out of range</v>
      </c>
      <c r="AX37" s="151">
        <f t="shared" si="148"/>
        <v>0</v>
      </c>
      <c r="AY37" s="151" t="e">
        <f t="shared" si="149"/>
        <v>#VALUE!</v>
      </c>
      <c r="AZ37" s="141" t="str">
        <f>Input!B37</f>
        <v>Hu1-13</v>
      </c>
      <c r="BA37" s="152">
        <f>Input!E37</f>
        <v>0</v>
      </c>
      <c r="BB37" s="141" t="e">
        <f t="shared" si="150"/>
        <v>#VALUE!</v>
      </c>
      <c r="BC37" s="147" t="e">
        <f t="shared" si="151"/>
        <v>#VALUE!</v>
      </c>
      <c r="BD37" s="141" t="e">
        <f t="shared" si="152"/>
        <v>#VALUE!</v>
      </c>
      <c r="BE37" s="153" t="e">
        <f t="shared" si="153"/>
        <v>#VALUE!</v>
      </c>
      <c r="BF37" s="154" t="e">
        <f t="shared" si="154"/>
        <v>#VALUE!</v>
      </c>
      <c r="BG37" s="155"/>
      <c r="BH37" s="155"/>
      <c r="BI37" s="155"/>
      <c r="BJ37" s="155"/>
      <c r="BK37" s="155"/>
      <c r="BL37" s="155"/>
      <c r="BM37" s="159"/>
      <c r="BN37" s="155"/>
      <c r="BO37" s="155"/>
      <c r="BP37" s="155"/>
      <c r="BQ37" s="155"/>
      <c r="BR37" s="155"/>
      <c r="BS37" s="155"/>
      <c r="BT37" s="155"/>
      <c r="BU37" s="155"/>
      <c r="BV37" s="155"/>
      <c r="BW37" s="155"/>
      <c r="BX37" s="155"/>
      <c r="BY37" s="155"/>
      <c r="BZ37" s="155"/>
      <c r="CA37" s="155"/>
      <c r="CB37" s="155"/>
      <c r="CC37" s="155"/>
      <c r="CD37" s="155"/>
      <c r="CE37" s="155"/>
      <c r="CF37" s="155"/>
      <c r="CG37" s="155"/>
      <c r="CH37" s="155"/>
      <c r="CI37" s="155"/>
      <c r="CJ37" s="155"/>
      <c r="CK37" s="155"/>
      <c r="CL37" s="155"/>
      <c r="CM37" s="155"/>
      <c r="CN37" s="155"/>
      <c r="CO37" s="155"/>
      <c r="CP37" s="155"/>
      <c r="CQ37" s="155"/>
      <c r="CR37" s="155"/>
      <c r="CS37" s="155"/>
      <c r="CT37" s="155"/>
      <c r="CU37" s="155"/>
      <c r="CV37" s="155"/>
      <c r="CW37" s="155"/>
      <c r="CX37" s="155"/>
      <c r="CY37" s="155"/>
      <c r="CZ37" s="155"/>
      <c r="DA37" s="155"/>
      <c r="DB37" s="155"/>
      <c r="DC37" s="155"/>
      <c r="DD37" s="155"/>
      <c r="DE37" s="155"/>
    </row>
    <row r="38" spans="1:109" ht="15" customHeight="1" x14ac:dyDescent="0.2">
      <c r="A38" s="9">
        <f>Input!A38</f>
        <v>10499</v>
      </c>
      <c r="B38" s="9" t="str">
        <f>Input!B38</f>
        <v>MeBo24-T05-La-09</v>
      </c>
      <c r="C38" s="9">
        <f>Input!O38</f>
        <v>1.1747891047364905</v>
      </c>
      <c r="D38" s="9">
        <f>C38*Input!P38/100</f>
        <v>1.7340960862458946E-3</v>
      </c>
      <c r="E38" s="11">
        <f>Input!M38</f>
        <v>1.3839851384332797</v>
      </c>
      <c r="F38" s="12">
        <f>E38*Input!N38/100</f>
        <v>4.5241253017134177E-5</v>
      </c>
      <c r="G38" s="13">
        <f t="shared" ref="G38" si="181">E38*137.88</f>
        <v>190.82387088718062</v>
      </c>
      <c r="H38" s="12">
        <f>G38*Input!L38/100</f>
        <v>6.3902217870913068E-3</v>
      </c>
      <c r="I38" s="9">
        <v>0.3</v>
      </c>
      <c r="J38" s="21">
        <f>(((C38*$G$4*0.000000001*Input!G38*(234/233))-(I38*0.000000000000001))/Input!F38)*1000000000000</f>
        <v>243.91898442679144</v>
      </c>
      <c r="K38" s="9">
        <f>J38*Input!P38/100</f>
        <v>0.36004671353370105</v>
      </c>
      <c r="L38" s="14">
        <f t="shared" ref="L38" si="182">(J38/234)*602200000000*0.0000028263/(365.2425*24*60)</f>
        <v>3.3732222520825395</v>
      </c>
      <c r="M38" s="22">
        <f>L38*Input!P38/100</f>
        <v>4.9791843334178318E-3</v>
      </c>
      <c r="N38" s="9">
        <v>5.0000000000000001E-3</v>
      </c>
      <c r="O38" s="21">
        <f>(((G38*$D$4*0.000000001*Input!G38*(238/236))-(N38*0.000000001))/Input!F38)*1000000</f>
        <v>3.9911236777983321</v>
      </c>
      <c r="P38" s="9">
        <f>O38*Input!N38/100</f>
        <v>1.3046631146224134E-4</v>
      </c>
      <c r="Q38" s="23">
        <f t="shared" ref="Q38" si="183">(O38/238.05)*602200000000000000*0.00000000015512/(365.2425*24*60)</f>
        <v>2.977774102593576</v>
      </c>
      <c r="R38" s="24">
        <f>Q38*Input!N38/100</f>
        <v>9.734080797703612E-5</v>
      </c>
      <c r="S38" s="65">
        <f>Input!S38*$G$6/0.000000000155125</f>
        <v>1.1241356565634086</v>
      </c>
      <c r="T38" s="9">
        <f>S38*Input!T38/100</f>
        <v>6.6693717958234426E-4</v>
      </c>
      <c r="U38" s="9">
        <f>S38*1/((U37+U39)/2)</f>
        <v>1.1243109658279877</v>
      </c>
      <c r="V38" s="9">
        <f>U38*Input!T38/100</f>
        <v>6.6704118861878948E-4</v>
      </c>
      <c r="W38" s="3">
        <v>3.0000000000000001E-3</v>
      </c>
      <c r="X38" s="21">
        <f>((($L$4*0.000000001*Input!G38/Input!W38*(232/229))-(W38*0.000000001))/Input!F38)*1000000000</f>
        <v>0.27285087948050629</v>
      </c>
      <c r="Y38" s="21">
        <f>X38*Input!X38/100</f>
        <v>4.720040968226875E-4</v>
      </c>
      <c r="Z38" s="21">
        <f t="shared" ref="Z38" si="184">(X38/232)*6.022E+23*0.000000001*0.000000000049475/(365.2425*24*60)</f>
        <v>6.6622377704623058E-5</v>
      </c>
      <c r="AA38" s="21">
        <f>Z38*Input!X38/100</f>
        <v>1.1524989502149361E-7</v>
      </c>
      <c r="AB38" s="14">
        <v>0.05</v>
      </c>
      <c r="AC38" s="14">
        <v>0.9</v>
      </c>
      <c r="AD38" s="21">
        <f>(((Input!G38*$L$4*0.000000001*Input!U38*(230/229))-((AB38*0.000000000000001)+(Input!G38*AC38*0.000000000000001)))/Input!F38)*1000000000000</f>
        <v>13.677978047224457</v>
      </c>
      <c r="AE38" s="21">
        <f>AD38*Input!V38/100</f>
        <v>2.3475959486755488E-2</v>
      </c>
      <c r="AF38" s="63">
        <f t="shared" ref="AF38" si="185">(AD38/230)*602200000000*$D$6/(365.2425*24*60)</f>
        <v>0.62355882627050219</v>
      </c>
      <c r="AG38" s="21">
        <f>AF38*Input!V38/100</f>
        <v>1.0702343352646043E-3</v>
      </c>
      <c r="AH38" s="9">
        <f t="shared" ref="AH38" si="186">AF38/Z38</f>
        <v>9359.6002987931824</v>
      </c>
      <c r="AI38" s="3">
        <f t="shared" ref="AI38" si="187">AH38*SQRT((AG38/AF38)^2+(AA38/Z38)^2)</f>
        <v>22.808144662921865</v>
      </c>
      <c r="AJ38" s="22">
        <f t="shared" ref="AJ38" si="188">(U38-1)*1000</f>
        <v>124.31096582798773</v>
      </c>
      <c r="AK38" s="3">
        <f t="shared" ref="AK38" si="189">V38*1000</f>
        <v>0.66704118861878947</v>
      </c>
      <c r="AL38" s="3">
        <f t="shared" ref="AL38" si="190">AF38/Q38</f>
        <v>0.2094043418966523</v>
      </c>
      <c r="AM38" s="3">
        <f t="shared" ref="AM38" si="191">AL38*SQRT((R38/Q38)^2+(AG38/AF38)^2)</f>
        <v>3.5947267750477256E-4</v>
      </c>
      <c r="AN38" s="9">
        <f>AL38*1/((AN37+AN39)/2)</f>
        <v>0.20774768523678186</v>
      </c>
      <c r="AO38" s="21">
        <f t="shared" ref="AO38" si="192">AN38*SQRT((R38/Q38)^2+(AG38/AF38)^2)</f>
        <v>3.5662878802360958E-4</v>
      </c>
      <c r="AP38" s="58">
        <f t="shared" ref="AP38" si="193">ThU_Alter_Kombi(AN38,U38)</f>
        <v>22.2241</v>
      </c>
      <c r="AQ38" s="58">
        <f t="shared" ref="AQ38" si="194">Montealter(AN38,AO38,U38,V38)</f>
        <v>4.5400000000000003E-2</v>
      </c>
      <c r="AR38" s="58">
        <f t="shared" ref="AR38" si="195">(AQ38/AP38)*100</f>
        <v>0.20428273810862985</v>
      </c>
      <c r="AS38" s="67">
        <f t="shared" ref="AS38" si="196">Z38/Q38</f>
        <v>2.2373214155699865E-5</v>
      </c>
      <c r="AT38" s="67">
        <f t="shared" ref="AT38" si="197">AS38*SQRT((Y38/X38)^2+(P38/O38)^2)</f>
        <v>3.8710280206669286E-8</v>
      </c>
      <c r="AU38" s="58">
        <v>8</v>
      </c>
      <c r="AV38" s="58">
        <f t="shared" ref="AV38" si="198">AU38/2</f>
        <v>4</v>
      </c>
      <c r="AW38" s="58">
        <f t="shared" ref="AW38" si="199">marincorr_age(AN38,U38,AS38,AU38)</f>
        <v>22.206800000000001</v>
      </c>
      <c r="AX38" s="57">
        <f t="shared" ref="AX38" si="200">marincorr_age_error(AN38, AO38, U38, V38, AS38, AT38, AU38, AV38)</f>
        <v>5.0614276600000001E-2</v>
      </c>
      <c r="AY38" s="47">
        <f t="shared" ref="AY38" si="201">SQRT(((AU38*EXP(-0.0000091577*AW38*1000))/(0.0000091577*(EXP(-0.0000091577*AW38*1000)+(AJ38/1000)*EXP(-(0.0000091577-0.0000028263)*AW38*1000)-AS38*AU38*EXP(-0.0000091577*AW38*1000))))^2*AT38^2+((AS38*EXP(-0.0000091577*AW38*1000))/(0.0000091577*(EXP(-0.0000091577*AW38*1000)+(AJ38/1000)*EXP(-(0.0000091577-0.0000028263)*AW38*1000)-AS38*AU38*EXP(-0.0000091577*AW38*1000))))^2*AV38^2+((0.0000091577/(0.0000091577-0.0000028263))*(EXP(-(0.0000091577-0.0000028263)*AW38*1000)-1)/(0.0000091577*(EXP(-0.0000091577*AW38*1000)+(AJ38/1000)*EXP(-(0.0000091577-0.0000028263)*AW38*1000)-AS38*AU38*EXP(-0.0000091577*AW38*1000))))^2*T38^2+(1/(0.0000091577*(EXP(-0.0000091577*AW38*1000)+(AJ38/1000)*EXP(-(0.0000091577-0.0000028263)*AW38*1000)-AS38*AU38*EXP(-0.0000091577*AW38*1000))))^2*AO38^2)/1000</f>
        <v>4.5553012714029284E-2</v>
      </c>
      <c r="AZ38" s="9" t="str">
        <f>Input!B38</f>
        <v>MeBo24-T05-La-09</v>
      </c>
      <c r="BA38" s="48">
        <f>Input!E38</f>
        <v>0</v>
      </c>
      <c r="BB38" s="58">
        <f t="shared" ref="BB38" si="202">((U38-1)*EXP(0.0000028263*AW38*1000))*1000</f>
        <v>132.36315167096393</v>
      </c>
      <c r="BC38" s="22">
        <f t="shared" ref="BC38" si="203">SQRT((EXP(0.0000028263*AW38*1000)*V38)^2+((U38-1)*0.0000028263*EXP(0.0000028263*AW38*1000)*AX38*1000)^2)*1000</f>
        <v>0.71050082361375244</v>
      </c>
      <c r="BD38" s="9">
        <f t="shared" ref="BD38" si="204">AW38*1000-58</f>
        <v>22148.800000000003</v>
      </c>
      <c r="BE38" s="49">
        <f t="shared" ref="BE38" si="205">AY38/2*1000</f>
        <v>22.776506357014643</v>
      </c>
      <c r="BF38" s="89">
        <f t="shared" ref="BF38" si="206">AY38/AW38*100</f>
        <v>0.20513091807027253</v>
      </c>
      <c r="BG38" s="85"/>
      <c r="BH38" s="85"/>
      <c r="BI38" s="85"/>
      <c r="BJ38" s="85"/>
      <c r="BK38" s="85"/>
      <c r="BL38" s="85"/>
      <c r="BM38" s="90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5"/>
      <c r="CC38" s="85"/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5"/>
      <c r="DC38" s="85"/>
      <c r="DD38" s="85"/>
      <c r="DE38" s="85"/>
    </row>
    <row r="39" spans="1:109" s="158" customFormat="1" ht="15" customHeight="1" x14ac:dyDescent="0.2">
      <c r="A39" s="141">
        <f>Input!A39</f>
        <v>10368</v>
      </c>
      <c r="B39" s="141" t="str">
        <f>Input!B39</f>
        <v>Hu1-13</v>
      </c>
      <c r="C39" s="141">
        <f>Input!O39</f>
        <v>2.3178252614562687</v>
      </c>
      <c r="D39" s="141">
        <f>C39*Input!P39/100</f>
        <v>1.8001433303448264E-2</v>
      </c>
      <c r="E39" s="142">
        <f>Input!M39</f>
        <v>3.0137340818574234</v>
      </c>
      <c r="F39" s="143">
        <f>E39*Input!N39/100</f>
        <v>4.0683868051671652E-4</v>
      </c>
      <c r="G39" s="144">
        <f t="shared" si="129"/>
        <v>415.53365520650152</v>
      </c>
      <c r="H39" s="143">
        <f>G39*Input!L39/100</f>
        <v>2.4705264746169887E-2</v>
      </c>
      <c r="I39" s="141">
        <v>0</v>
      </c>
      <c r="J39" s="145">
        <f>(((C39*$G$4*0.000000001*Input!G39*(234/233))-(I39*0.000000000000001))/Input!F39)*1000000000000</f>
        <v>759.27050220666092</v>
      </c>
      <c r="K39" s="141">
        <f>J39*Input!P39/100</f>
        <v>5.8968885756993696</v>
      </c>
      <c r="L39" s="146">
        <f t="shared" si="130"/>
        <v>10.500159138544198</v>
      </c>
      <c r="M39" s="147">
        <f>L39*Input!P39/100</f>
        <v>8.154968260607269E-2</v>
      </c>
      <c r="N39" s="141">
        <v>0</v>
      </c>
      <c r="O39" s="145">
        <f>(((G39*$D$4*0.000000001*Input!G39*(238/236))-(N39*0.000000001))/Input!F39)*1000000</f>
        <v>13.711946035073547</v>
      </c>
      <c r="P39" s="141">
        <f>O39*Input!N39/100</f>
        <v>1.8510425540887714E-3</v>
      </c>
      <c r="Q39" s="148">
        <f t="shared" si="131"/>
        <v>10.230471690600872</v>
      </c>
      <c r="R39" s="149">
        <f>Q39*Input!N39/100</f>
        <v>1.3810613314305636E-3</v>
      </c>
      <c r="S39" s="147">
        <f>Input!S39*$G$6/0.000000000155125</f>
        <v>1.0002475841422587</v>
      </c>
      <c r="T39" s="141">
        <f>S39*Input!T39/100</f>
        <v>1.1287734824942199E-3</v>
      </c>
      <c r="U39" s="147">
        <f>S39</f>
        <v>1.0002475841422587</v>
      </c>
      <c r="V39" s="141">
        <f>U39*Input!T39/100</f>
        <v>1.1287734824942199E-3</v>
      </c>
      <c r="W39" s="150">
        <v>0</v>
      </c>
      <c r="X39" s="145">
        <f>((($L$4*0.000000001*Input!G39/Input!W39*(232/229))-(W39*0.000000001))/Input!F39)*1000000000</f>
        <v>0.87053488646341404</v>
      </c>
      <c r="Y39" s="145">
        <f>X39*Input!X39/100</f>
        <v>4.2936099173335532E-3</v>
      </c>
      <c r="Z39" s="145">
        <f t="shared" si="132"/>
        <v>2.1255971071612511E-4</v>
      </c>
      <c r="AA39" s="145">
        <f>Z39*Input!X39/100</f>
        <v>1.0483766890307869E-6</v>
      </c>
      <c r="AB39" s="146">
        <v>0</v>
      </c>
      <c r="AC39" s="146">
        <v>0.9</v>
      </c>
      <c r="AD39" s="145">
        <f>(((Input!G39*$L$4*0.000000001*Input!U39*(230/229))-((AB39*0.000000000000001)+(Input!G39*AC39*0.000000000000001)))/Input!F39)*1000000000000</f>
        <v>225.93850772945399</v>
      </c>
      <c r="AE39" s="145">
        <f>AD39*Input!V39/100</f>
        <v>0.69423133319903751</v>
      </c>
      <c r="AF39" s="145">
        <f t="shared" si="133"/>
        <v>10.30020301265769</v>
      </c>
      <c r="AG39" s="145">
        <f>AF39*Input!V39/100</f>
        <v>3.1648981581575274E-2</v>
      </c>
      <c r="AH39" s="141">
        <f t="shared" si="134"/>
        <v>48457.927318190974</v>
      </c>
      <c r="AI39" s="150">
        <f t="shared" si="135"/>
        <v>281.58740029534727</v>
      </c>
      <c r="AJ39" s="147">
        <f t="shared" si="136"/>
        <v>0.2475841422586722</v>
      </c>
      <c r="AK39" s="150">
        <f t="shared" si="137"/>
        <v>1.1287734824942199</v>
      </c>
      <c r="AL39" s="150">
        <f t="shared" si="138"/>
        <v>1.0068160417393934</v>
      </c>
      <c r="AM39" s="150">
        <f t="shared" si="139"/>
        <v>3.0965836723366551E-3</v>
      </c>
      <c r="AN39" s="141">
        <f>AF39/Q39</f>
        <v>1.0068160417393934</v>
      </c>
      <c r="AO39" s="145">
        <f t="shared" si="140"/>
        <v>3.0965836723366551E-3</v>
      </c>
      <c r="AP39" s="141" t="str">
        <f t="shared" si="141"/>
        <v>Out of range</v>
      </c>
      <c r="AQ39" s="141" t="e">
        <f t="shared" si="142"/>
        <v>#VALUE!</v>
      </c>
      <c r="AR39" s="141" t="e">
        <f t="shared" si="143"/>
        <v>#VALUE!</v>
      </c>
      <c r="AS39" s="149">
        <f t="shared" si="144"/>
        <v>2.0777117335793216E-5</v>
      </c>
      <c r="AT39" s="149">
        <f t="shared" si="145"/>
        <v>1.0251426685093353E-7</v>
      </c>
      <c r="AU39" s="141">
        <v>8</v>
      </c>
      <c r="AV39" s="141">
        <f t="shared" si="146"/>
        <v>4</v>
      </c>
      <c r="AW39" s="141" t="str">
        <f t="shared" si="147"/>
        <v>Out of range</v>
      </c>
      <c r="AX39" s="151">
        <f t="shared" si="148"/>
        <v>63.622783364999997</v>
      </c>
      <c r="AY39" s="151" t="e">
        <f t="shared" si="149"/>
        <v>#VALUE!</v>
      </c>
      <c r="AZ39" s="141" t="str">
        <f>Input!B39</f>
        <v>Hu1-13</v>
      </c>
      <c r="BA39" s="152">
        <f>Input!E39</f>
        <v>0</v>
      </c>
      <c r="BB39" s="141" t="e">
        <f t="shared" si="150"/>
        <v>#VALUE!</v>
      </c>
      <c r="BC39" s="147" t="e">
        <f t="shared" si="151"/>
        <v>#VALUE!</v>
      </c>
      <c r="BD39" s="141" t="e">
        <f t="shared" si="152"/>
        <v>#VALUE!</v>
      </c>
      <c r="BE39" s="153" t="e">
        <f t="shared" si="153"/>
        <v>#VALUE!</v>
      </c>
      <c r="BF39" s="154" t="e">
        <f t="shared" si="154"/>
        <v>#VALUE!</v>
      </c>
      <c r="BG39" s="155"/>
      <c r="BH39" s="155"/>
      <c r="BI39" s="155"/>
      <c r="BJ39" s="155"/>
      <c r="BK39" s="155"/>
      <c r="BL39" s="155"/>
      <c r="BM39" s="159"/>
      <c r="BN39" s="155"/>
      <c r="BO39" s="155"/>
      <c r="BP39" s="155"/>
      <c r="BQ39" s="155"/>
      <c r="BR39" s="155"/>
      <c r="BS39" s="155"/>
      <c r="BT39" s="155"/>
      <c r="BU39" s="155"/>
      <c r="BV39" s="155"/>
      <c r="BW39" s="155"/>
      <c r="BX39" s="155"/>
      <c r="BY39" s="155"/>
      <c r="BZ39" s="155"/>
      <c r="CA39" s="155"/>
      <c r="CB39" s="155"/>
      <c r="CC39" s="155"/>
      <c r="CD39" s="155"/>
      <c r="CE39" s="155"/>
      <c r="CF39" s="155"/>
      <c r="CG39" s="155"/>
      <c r="CH39" s="155"/>
      <c r="CI39" s="155"/>
      <c r="CJ39" s="155"/>
      <c r="CK39" s="155"/>
      <c r="CL39" s="155"/>
      <c r="CM39" s="155"/>
      <c r="CN39" s="155"/>
      <c r="CO39" s="155"/>
      <c r="CP39" s="155"/>
      <c r="CQ39" s="155"/>
      <c r="CR39" s="155"/>
      <c r="CS39" s="155"/>
      <c r="CT39" s="155"/>
      <c r="CU39" s="155"/>
      <c r="CV39" s="155"/>
      <c r="CW39" s="155"/>
      <c r="CX39" s="155"/>
      <c r="CY39" s="155"/>
      <c r="CZ39" s="155"/>
      <c r="DA39" s="155"/>
      <c r="DB39" s="155"/>
      <c r="DC39" s="155"/>
      <c r="DD39" s="155"/>
      <c r="DE39" s="155"/>
    </row>
    <row r="40" spans="1:109" ht="15" customHeight="1" x14ac:dyDescent="0.2">
      <c r="A40" s="9">
        <f>Input!A40</f>
        <v>10500</v>
      </c>
      <c r="B40" s="9" t="str">
        <f>Input!B40</f>
        <v>MeBo24-T05-La-10</v>
      </c>
      <c r="C40" s="9">
        <f>Input!O40</f>
        <v>1.4315791139914493</v>
      </c>
      <c r="D40" s="9">
        <f>C40*Input!P40/100</f>
        <v>2.5573312662513625E-3</v>
      </c>
      <c r="E40" s="11">
        <f>Input!M40</f>
        <v>1.6877339496345058</v>
      </c>
      <c r="F40" s="12">
        <f>E40*Input!N40/100</f>
        <v>8.4732001143027528E-5</v>
      </c>
      <c r="G40" s="13">
        <f t="shared" si="129"/>
        <v>232.70475697560565</v>
      </c>
      <c r="H40" s="12">
        <f>G40*Input!L40/100</f>
        <v>1.1748707207701447E-2</v>
      </c>
      <c r="I40" s="9">
        <v>0.3</v>
      </c>
      <c r="J40" s="21">
        <f>(((C40*$G$4*0.000000001*Input!G40*(234/233))-(I40*0.000000000000001))/Input!F40)*1000000000000</f>
        <v>275.16448200941358</v>
      </c>
      <c r="K40" s="9">
        <f>J40*Input!P40/100</f>
        <v>0.49154582260043855</v>
      </c>
      <c r="L40" s="14">
        <f t="shared" si="130"/>
        <v>3.8053247715759571</v>
      </c>
      <c r="M40" s="22">
        <f>L40*Input!P40/100</f>
        <v>6.7977214262781886E-3</v>
      </c>
      <c r="N40" s="9">
        <v>5.0000000000000001E-3</v>
      </c>
      <c r="O40" s="21">
        <f>(((G40*$D$4*0.000000001*Input!G40*(238/236))-(N40*0.000000001))/Input!F40)*1000000</f>
        <v>4.5056673986063824</v>
      </c>
      <c r="P40" s="9">
        <f>O40*Input!N40/100</f>
        <v>2.2620521158058979E-4</v>
      </c>
      <c r="Q40" s="23">
        <f t="shared" si="131"/>
        <v>3.3616747506736107</v>
      </c>
      <c r="R40" s="24">
        <f>Q40*Input!N40/100</f>
        <v>1.6877152283287789E-4</v>
      </c>
      <c r="S40" s="65">
        <f>Input!S40*$G$6/0.000000000155125</f>
        <v>1.1245235985242803</v>
      </c>
      <c r="T40" s="9">
        <f>S40*Input!T40/100</f>
        <v>5.9071053471459632E-4</v>
      </c>
      <c r="U40" s="9">
        <f>S40*1/((U39+U41)/2)</f>
        <v>1.1235313446827604</v>
      </c>
      <c r="V40" s="9">
        <f>U40*Input!T40/100</f>
        <v>5.9018930528191376E-4</v>
      </c>
      <c r="W40" s="3">
        <v>3.0000000000000001E-3</v>
      </c>
      <c r="X40" s="21">
        <f>((($L$4*0.000000001*Input!G40/Input!W40*(232/229))-(W40*0.000000001))/Input!F40)*1000000000</f>
        <v>0.99579485842077997</v>
      </c>
      <c r="Y40" s="21">
        <f>X40*Input!X40/100</f>
        <v>1.3908183039514225E-3</v>
      </c>
      <c r="Z40" s="21">
        <f t="shared" si="132"/>
        <v>2.4314461181266101E-4</v>
      </c>
      <c r="AA40" s="21">
        <f>Z40*Input!X40/100</f>
        <v>3.3959803443101945E-7</v>
      </c>
      <c r="AB40" s="14">
        <v>0.05</v>
      </c>
      <c r="AC40" s="14">
        <v>0.9</v>
      </c>
      <c r="AD40" s="21">
        <f>(((Input!G40*$L$4*0.000000001*Input!U40*(230/229))-((AB40*0.000000000000001)+(Input!G40*AC40*0.000000000000001)))/Input!F40)*1000000000000</f>
        <v>20.875308178158264</v>
      </c>
      <c r="AE40" s="21">
        <f>AD40*Input!V40/100</f>
        <v>4.3123249748491597E-2</v>
      </c>
      <c r="AF40" s="63">
        <f t="shared" si="133"/>
        <v>0.9516744814668564</v>
      </c>
      <c r="AG40" s="21">
        <f>AF40*Input!V40/100</f>
        <v>1.9659252928539137E-3</v>
      </c>
      <c r="AH40" s="9">
        <f t="shared" si="134"/>
        <v>3914.0266131009566</v>
      </c>
      <c r="AI40" s="3">
        <f t="shared" si="135"/>
        <v>9.7600526320282093</v>
      </c>
      <c r="AJ40" s="22">
        <f t="shared" si="136"/>
        <v>123.53134468276039</v>
      </c>
      <c r="AK40" s="3">
        <f t="shared" si="137"/>
        <v>0.59018930528191371</v>
      </c>
      <c r="AL40" s="3">
        <f t="shared" si="138"/>
        <v>0.2830953474235306</v>
      </c>
      <c r="AM40" s="3">
        <f t="shared" si="139"/>
        <v>5.8497800629617267E-4</v>
      </c>
      <c r="AN40" s="9">
        <f>AL40*1/((AN39+AN41)/2)</f>
        <v>0.28125954893420402</v>
      </c>
      <c r="AO40" s="21">
        <f t="shared" si="140"/>
        <v>5.8118457856936104E-4</v>
      </c>
      <c r="AP40" s="58">
        <f t="shared" si="141"/>
        <v>31.290199999999999</v>
      </c>
      <c r="AQ40" s="58">
        <f t="shared" si="142"/>
        <v>7.0900000000000005E-2</v>
      </c>
      <c r="AR40" s="58">
        <f t="shared" si="143"/>
        <v>0.22658851653233283</v>
      </c>
      <c r="AS40" s="67">
        <f t="shared" si="144"/>
        <v>7.23284165917419E-5</v>
      </c>
      <c r="AT40" s="67">
        <f t="shared" si="145"/>
        <v>1.0108573284612768E-7</v>
      </c>
      <c r="AU40" s="58">
        <v>8</v>
      </c>
      <c r="AV40" s="58">
        <f t="shared" si="146"/>
        <v>4</v>
      </c>
      <c r="AW40" s="58">
        <f t="shared" si="147"/>
        <v>31.234500000000001</v>
      </c>
      <c r="AX40" s="57">
        <f t="shared" si="148"/>
        <v>8.3867989599999998E-2</v>
      </c>
      <c r="AY40" s="47">
        <f t="shared" si="149"/>
        <v>8.1901886412683575E-2</v>
      </c>
      <c r="AZ40" s="9" t="str">
        <f>Input!B40</f>
        <v>MeBo24-T05-La-10</v>
      </c>
      <c r="BA40" s="48">
        <f>Input!E40</f>
        <v>0</v>
      </c>
      <c r="BB40" s="58">
        <f t="shared" si="150"/>
        <v>134.93227613610389</v>
      </c>
      <c r="BC40" s="22">
        <f t="shared" si="151"/>
        <v>0.6454518726252233</v>
      </c>
      <c r="BD40" s="9">
        <f t="shared" si="152"/>
        <v>31176.5</v>
      </c>
      <c r="BE40" s="49">
        <f t="shared" si="153"/>
        <v>40.95094320634179</v>
      </c>
      <c r="BF40" s="89">
        <f t="shared" si="154"/>
        <v>0.26221609570405663</v>
      </c>
      <c r="BG40" s="85"/>
      <c r="BH40" s="85"/>
      <c r="BI40" s="85"/>
      <c r="BJ40" s="85"/>
      <c r="BK40" s="85"/>
      <c r="BL40" s="85"/>
      <c r="BM40" s="90"/>
      <c r="BN40" s="85"/>
      <c r="BO40" s="85"/>
      <c r="BP40" s="85"/>
      <c r="BQ40" s="85"/>
      <c r="BR40" s="85"/>
      <c r="BS40" s="85"/>
      <c r="BT40" s="85"/>
      <c r="BU40" s="85"/>
      <c r="BV40" s="85"/>
      <c r="BW40" s="85"/>
      <c r="BX40" s="85"/>
      <c r="BY40" s="85"/>
      <c r="BZ40" s="85"/>
      <c r="CA40" s="85"/>
      <c r="CB40" s="85"/>
      <c r="CC40" s="85"/>
      <c r="CD40" s="85"/>
      <c r="CE40" s="85"/>
      <c r="CF40" s="85"/>
      <c r="CG40" s="85"/>
      <c r="CH40" s="85"/>
      <c r="CI40" s="85"/>
      <c r="CJ40" s="85"/>
      <c r="CK40" s="85"/>
      <c r="CL40" s="85"/>
      <c r="CM40" s="85"/>
      <c r="CN40" s="85"/>
      <c r="CO40" s="85"/>
      <c r="CP40" s="85"/>
      <c r="CQ40" s="85"/>
      <c r="CR40" s="85"/>
      <c r="CS40" s="85"/>
      <c r="CT40" s="85"/>
      <c r="CU40" s="85"/>
      <c r="CV40" s="85"/>
      <c r="CW40" s="85"/>
      <c r="CX40" s="85"/>
      <c r="CY40" s="85"/>
      <c r="CZ40" s="85"/>
      <c r="DA40" s="85"/>
      <c r="DB40" s="85"/>
      <c r="DC40" s="85"/>
      <c r="DD40" s="85"/>
      <c r="DE40" s="85"/>
    </row>
    <row r="41" spans="1:109" s="158" customFormat="1" ht="15" customHeight="1" x14ac:dyDescent="0.2">
      <c r="A41" s="141">
        <f>Input!A41</f>
        <v>10368</v>
      </c>
      <c r="B41" s="141" t="str">
        <f>Input!B41</f>
        <v>Hu1-13</v>
      </c>
      <c r="C41" s="141">
        <f>Input!O41</f>
        <v>2.2942266799960809</v>
      </c>
      <c r="D41" s="141">
        <f>C41*Input!P41/100</f>
        <v>9.9419703027693179E-3</v>
      </c>
      <c r="E41" s="142">
        <f>Input!M41</f>
        <v>3.0122080698423455</v>
      </c>
      <c r="F41" s="143">
        <f>E41*Input!N41/100</f>
        <v>2.2899689021350973E-4</v>
      </c>
      <c r="G41" s="144">
        <f t="shared" si="129"/>
        <v>415.32324866986255</v>
      </c>
      <c r="H41" s="143">
        <f>G41*Input!L41/100</f>
        <v>2.2292274292177533E-2</v>
      </c>
      <c r="I41" s="141">
        <v>0</v>
      </c>
      <c r="J41" s="145">
        <f>(((C41*$G$4*0.000000001*Input!G41*(234/233))-(I41*0.000000000000001))/Input!F41)*1000000000000</f>
        <v>751.54010635042448</v>
      </c>
      <c r="K41" s="141">
        <f>J41*Input!P41/100</f>
        <v>3.2567790636489233</v>
      </c>
      <c r="L41" s="146">
        <f t="shared" si="130"/>
        <v>10.39325338300843</v>
      </c>
      <c r="M41" s="147">
        <f>L41*Input!P41/100</f>
        <v>4.5038887126534102E-2</v>
      </c>
      <c r="N41" s="141">
        <v>0</v>
      </c>
      <c r="O41" s="145">
        <f>(((G41*$D$4*0.000000001*Input!G41*(238/236))-(N41*0.000000001))/Input!F41)*1000000</f>
        <v>13.705002955879667</v>
      </c>
      <c r="P41" s="141">
        <f>O41*Input!N41/100</f>
        <v>1.0418945120971215E-3</v>
      </c>
      <c r="Q41" s="148">
        <f t="shared" si="131"/>
        <v>10.225291464908844</v>
      </c>
      <c r="R41" s="149">
        <f>Q41*Input!N41/100</f>
        <v>7.773566409419461E-4</v>
      </c>
      <c r="S41" s="147">
        <f>Input!S41*$G$6/0.000000000155125</f>
        <v>1.0015187285578111</v>
      </c>
      <c r="T41" s="141">
        <f>S41*Input!T41/100</f>
        <v>1.0195887521243265E-3</v>
      </c>
      <c r="U41" s="147">
        <f>S41</f>
        <v>1.0015187285578111</v>
      </c>
      <c r="V41" s="141">
        <f>U41*Input!T41/100</f>
        <v>1.0195887521243265E-3</v>
      </c>
      <c r="W41" s="150">
        <v>0</v>
      </c>
      <c r="X41" s="145">
        <f>((($L$4*0.000000001*Input!G41/Input!W41*(232/229))-(W41*0.000000001))/Input!F41)*1000000000</f>
        <v>0.88451937693423166</v>
      </c>
      <c r="Y41" s="145">
        <f>X41*Input!X41/100</f>
        <v>2.1031585698085015E-3</v>
      </c>
      <c r="Z41" s="145">
        <f t="shared" si="132"/>
        <v>2.1597432315177998E-4</v>
      </c>
      <c r="AA41" s="145">
        <f>Z41*Input!X41/100</f>
        <v>5.1353114520749601E-7</v>
      </c>
      <c r="AB41" s="146">
        <v>0</v>
      </c>
      <c r="AC41" s="146">
        <v>0.9</v>
      </c>
      <c r="AD41" s="145">
        <f>(((Input!G41*$L$4*0.000000001*Input!U41*(230/229))-((AB41*0.000000000000001)+(Input!G41*AC41*0.000000000000001)))/Input!F41)*1000000000000</f>
        <v>225.69446955177361</v>
      </c>
      <c r="AE41" s="145">
        <f>AD41*Input!V41/100</f>
        <v>0.48931237918685211</v>
      </c>
      <c r="AF41" s="145">
        <f t="shared" si="133"/>
        <v>10.289077672412649</v>
      </c>
      <c r="AG41" s="145">
        <f>AF41*Input!V41/100</f>
        <v>2.2307028991561693E-2</v>
      </c>
      <c r="AH41" s="141">
        <f t="shared" si="134"/>
        <v>47640.282058815887</v>
      </c>
      <c r="AI41" s="150">
        <f t="shared" si="135"/>
        <v>153.29521625540926</v>
      </c>
      <c r="AJ41" s="147">
        <f t="shared" si="136"/>
        <v>1.5187285578110998</v>
      </c>
      <c r="AK41" s="150">
        <f t="shared" si="137"/>
        <v>1.0195887521243265</v>
      </c>
      <c r="AL41" s="150">
        <f t="shared" si="138"/>
        <v>1.0062380820852594</v>
      </c>
      <c r="AM41" s="150">
        <f t="shared" si="139"/>
        <v>2.1828951333573744E-3</v>
      </c>
      <c r="AN41" s="141">
        <f>AF41/Q41</f>
        <v>1.0062380820852594</v>
      </c>
      <c r="AO41" s="145">
        <f t="shared" si="140"/>
        <v>2.1828951333573744E-3</v>
      </c>
      <c r="AP41" s="141" t="str">
        <f t="shared" si="141"/>
        <v>Out of range</v>
      </c>
      <c r="AQ41" s="141" t="e">
        <f t="shared" si="142"/>
        <v>#VALUE!</v>
      </c>
      <c r="AR41" s="141" t="e">
        <f t="shared" si="143"/>
        <v>#VALUE!</v>
      </c>
      <c r="AS41" s="149">
        <f t="shared" si="144"/>
        <v>2.1121581120006279E-5</v>
      </c>
      <c r="AT41" s="149">
        <f t="shared" si="145"/>
        <v>5.0247326466148871E-8</v>
      </c>
      <c r="AU41" s="141">
        <v>8</v>
      </c>
      <c r="AV41" s="141">
        <f t="shared" si="146"/>
        <v>4</v>
      </c>
      <c r="AW41" s="141" t="str">
        <f t="shared" si="147"/>
        <v>Out of range</v>
      </c>
      <c r="AX41" s="151">
        <f t="shared" si="148"/>
        <v>94.923557665399997</v>
      </c>
      <c r="AY41" s="151" t="e">
        <f t="shared" si="149"/>
        <v>#VALUE!</v>
      </c>
      <c r="AZ41" s="141" t="str">
        <f>Input!B41</f>
        <v>Hu1-13</v>
      </c>
      <c r="BA41" s="152">
        <f>Input!E41</f>
        <v>0</v>
      </c>
      <c r="BB41" s="141" t="e">
        <f t="shared" si="150"/>
        <v>#VALUE!</v>
      </c>
      <c r="BC41" s="147" t="e">
        <f t="shared" si="151"/>
        <v>#VALUE!</v>
      </c>
      <c r="BD41" s="141" t="e">
        <f t="shared" si="152"/>
        <v>#VALUE!</v>
      </c>
      <c r="BE41" s="153" t="e">
        <f t="shared" si="153"/>
        <v>#VALUE!</v>
      </c>
      <c r="BF41" s="154" t="e">
        <f t="shared" si="154"/>
        <v>#VALUE!</v>
      </c>
      <c r="BG41" s="155"/>
      <c r="BH41" s="155"/>
      <c r="BI41" s="155"/>
      <c r="BJ41" s="155"/>
      <c r="BK41" s="155"/>
      <c r="BL41" s="155"/>
      <c r="BM41" s="159"/>
      <c r="BN41" s="155"/>
      <c r="BO41" s="155"/>
      <c r="BP41" s="155"/>
      <c r="BQ41" s="155"/>
      <c r="BR41" s="155"/>
      <c r="BS41" s="155"/>
      <c r="BT41" s="155"/>
      <c r="BU41" s="155"/>
      <c r="BV41" s="155"/>
      <c r="BW41" s="155"/>
      <c r="BX41" s="155"/>
      <c r="BY41" s="155"/>
      <c r="BZ41" s="155"/>
      <c r="CA41" s="155"/>
      <c r="CB41" s="155"/>
      <c r="CC41" s="155"/>
      <c r="CD41" s="155"/>
      <c r="CE41" s="155"/>
      <c r="CF41" s="155"/>
      <c r="CG41" s="155"/>
      <c r="CH41" s="155"/>
      <c r="CI41" s="155"/>
      <c r="CJ41" s="155"/>
      <c r="CK41" s="155"/>
      <c r="CL41" s="155"/>
      <c r="CM41" s="155"/>
      <c r="CN41" s="155"/>
      <c r="CO41" s="155"/>
      <c r="CP41" s="155"/>
      <c r="CQ41" s="155"/>
      <c r="CR41" s="155"/>
      <c r="CS41" s="155"/>
      <c r="CT41" s="155"/>
      <c r="CU41" s="155"/>
      <c r="CV41" s="155"/>
      <c r="CW41" s="155"/>
      <c r="CX41" s="155"/>
      <c r="CY41" s="155"/>
      <c r="CZ41" s="155"/>
      <c r="DA41" s="155"/>
      <c r="DB41" s="155"/>
      <c r="DC41" s="155"/>
      <c r="DD41" s="155"/>
      <c r="DE41" s="155"/>
    </row>
    <row r="42" spans="1:109" ht="15" customHeight="1" x14ac:dyDescent="0.2">
      <c r="A42" s="9">
        <f>Input!A42</f>
        <v>10503</v>
      </c>
      <c r="B42" s="9" t="str">
        <f>Input!B42</f>
        <v>MeBo24-T05-Lb-11</v>
      </c>
      <c r="C42" s="9">
        <f>Input!O42</f>
        <v>1.9237251679169554</v>
      </c>
      <c r="D42" s="9">
        <f>C42*Input!P42/100</f>
        <v>3.0447406410371606E-3</v>
      </c>
      <c r="E42" s="11">
        <f>Input!M42</f>
        <v>2.2738113517138694</v>
      </c>
      <c r="F42" s="12">
        <f>E42*Input!N42/100</f>
        <v>8.0343421462546571E-5</v>
      </c>
      <c r="G42" s="13">
        <f t="shared" ref="G42:G45" si="207">E42*137.88</f>
        <v>313.51310917430828</v>
      </c>
      <c r="H42" s="12">
        <f>G42*Input!L42/100</f>
        <v>1.1434847136370789E-2</v>
      </c>
      <c r="I42" s="9">
        <v>0.3</v>
      </c>
      <c r="J42" s="21">
        <f>(((C42*$G$4*0.000000001*Input!G42*(234/233))-(I42*0.000000000000001))/Input!F42)*1000000000000</f>
        <v>404.98600619776198</v>
      </c>
      <c r="K42" s="9">
        <f>J42*Input!P42/100</f>
        <v>0.64098415547416887</v>
      </c>
      <c r="L42" s="14">
        <f t="shared" ref="L42:L45" si="208">(J42/234)*602200000000*0.0000028263/(365.2425*24*60)</f>
        <v>5.6006620849897173</v>
      </c>
      <c r="M42" s="22">
        <f>L42*Input!P42/100</f>
        <v>8.86434494452705E-3</v>
      </c>
      <c r="N42" s="9">
        <v>5.0000000000000001E-3</v>
      </c>
      <c r="O42" s="21">
        <f>(((G42*$D$4*0.000000001*Input!G42*(238/236))-(N42*0.000000001))/Input!F42)*1000000</f>
        <v>6.6485910237855999</v>
      </c>
      <c r="P42" s="9">
        <f>O42*Input!N42/100</f>
        <v>2.3492298530108184E-4</v>
      </c>
      <c r="Q42" s="23">
        <f t="shared" ref="Q42:Q45" si="209">(O42/238.05)*602200000000000000*0.00000000015512/(365.2425*24*60)</f>
        <v>4.9605083098517913</v>
      </c>
      <c r="R42" s="24">
        <f>Q42*Input!N42/100</f>
        <v>1.7527584665565467E-4</v>
      </c>
      <c r="S42" s="65">
        <f>Input!S42*$G$6/0.000000000155125</f>
        <v>1.1248439497337988</v>
      </c>
      <c r="T42" s="9">
        <f>S42*Input!T42/100</f>
        <v>4.4359193711531744E-4</v>
      </c>
      <c r="U42" s="9">
        <f>S42*1/((U41+U43)/2)</f>
        <v>1.1232978392136632</v>
      </c>
      <c r="V42" s="9">
        <f>U42*Input!T42/100</f>
        <v>4.4298221506384203E-4</v>
      </c>
      <c r="W42" s="3">
        <v>3.0000000000000001E-3</v>
      </c>
      <c r="X42" s="21">
        <f>((($L$4*0.000000001*Input!G42/Input!W42*(232/229))-(W42*0.000000001))/Input!F42)*1000000000</f>
        <v>1.4440835549067168</v>
      </c>
      <c r="Y42" s="21">
        <f>X42*Input!X42/100</f>
        <v>2.5557898388920181E-3</v>
      </c>
      <c r="Z42" s="21">
        <f t="shared" ref="Z42:Z45" si="210">(X42/232)*6.022E+23*0.000000001*0.000000000049475/(365.2425*24*60)</f>
        <v>3.5260388463913175E-4</v>
      </c>
      <c r="AA42" s="21">
        <f>Z42*Input!X42/100</f>
        <v>6.2405075000854767E-7</v>
      </c>
      <c r="AB42" s="14">
        <v>0.05</v>
      </c>
      <c r="AC42" s="14">
        <v>0.9</v>
      </c>
      <c r="AD42" s="21">
        <f>(((Input!G42*$L$4*0.000000001*Input!U42*(230/229))-((AB42*0.000000000000001)+(Input!G42*AC42*0.000000000000001)))/Input!F42)*1000000000000</f>
        <v>30.500923189685064</v>
      </c>
      <c r="AE42" s="21">
        <f>AD42*Input!V42/100</f>
        <v>6.1933272108682942E-2</v>
      </c>
      <c r="AF42" s="63">
        <f t="shared" ref="AF42:AF45" si="211">(AD42/230)*602200000000*$D$6/(365.2425*24*60)</f>
        <v>1.390492059474107</v>
      </c>
      <c r="AG42" s="21">
        <f>AF42*Input!V42/100</f>
        <v>2.8234464428767347E-3</v>
      </c>
      <c r="AH42" s="9">
        <f t="shared" ref="AH42:AH45" si="212">AF42/Z42</f>
        <v>3943.4961441142077</v>
      </c>
      <c r="AI42" s="3">
        <f t="shared" ref="AI42:AI45" si="213">AH42*SQRT((AG42/AF42)^2+(AA42/Z42)^2)</f>
        <v>10.622141591863885</v>
      </c>
      <c r="AJ42" s="22">
        <f t="shared" ref="AJ42:AJ45" si="214">(U42-1)*1000</f>
        <v>123.29783921366322</v>
      </c>
      <c r="AK42" s="3">
        <f t="shared" ref="AK42:AK45" si="215">V42*1000</f>
        <v>0.44298221506384206</v>
      </c>
      <c r="AL42" s="3">
        <f t="shared" ref="AL42:AL45" si="216">AF42/Q42</f>
        <v>0.28031241409525059</v>
      </c>
      <c r="AM42" s="3">
        <f t="shared" ref="AM42:AM45" si="217">AL42*SQRT((R42/Q42)^2+(AG42/AF42)^2)</f>
        <v>5.6927107415936571E-4</v>
      </c>
      <c r="AN42" s="9">
        <f>AL42*1/((AN41+AN43)/2)</f>
        <v>0.27839533832819213</v>
      </c>
      <c r="AO42" s="21">
        <f t="shared" ref="AO42:AO45" si="218">AN42*SQRT((R42/Q42)^2+(AG42/AF42)^2)</f>
        <v>5.6537779035785907E-4</v>
      </c>
      <c r="AP42" s="58">
        <f t="shared" ref="AP42:AP45" si="219">ThU_Alter_Kombi(AN42,U42)</f>
        <v>30.9315</v>
      </c>
      <c r="AQ42" s="58">
        <f t="shared" ref="AQ42:AQ45" si="220">Montealter(AN42,AO42,U42,V42)</f>
        <v>6.83E-2</v>
      </c>
      <c r="AR42" s="58">
        <f t="shared" ref="AR42:AR45" si="221">(AQ42/AP42)*100</f>
        <v>0.22081050062234289</v>
      </c>
      <c r="AS42" s="67">
        <f t="shared" ref="AS42:AS45" si="222">Z42/Q42</f>
        <v>7.1082208236370592E-5</v>
      </c>
      <c r="AT42" s="67">
        <f t="shared" ref="AT42:AT45" si="223">AS42*SQRT((Y42/X42)^2+(P42/O42)^2)</f>
        <v>1.2582886042169266E-7</v>
      </c>
      <c r="AU42" s="58">
        <v>8</v>
      </c>
      <c r="AV42" s="58">
        <f t="shared" ref="AV42:AV45" si="224">AU42/2</f>
        <v>4</v>
      </c>
      <c r="AW42" s="58">
        <f t="shared" ref="AW42:AW45" si="225">marincorr_age(AN42,U42,AS42,AU42)</f>
        <v>30.8767</v>
      </c>
      <c r="AX42" s="57">
        <f t="shared" ref="AX42:AX45" si="226">marincorr_age_error(AN42, AO42, U42, V42, AS42, AT42, AU42, AV42)</f>
        <v>7.9734025E-2</v>
      </c>
      <c r="AY42" s="47">
        <f t="shared" ref="AY42:AY45" si="227">SQRT(((AU42*EXP(-0.0000091577*AW42*1000))/(0.0000091577*(EXP(-0.0000091577*AW42*1000)+(AJ42/1000)*EXP(-(0.0000091577-0.0000028263)*AW42*1000)-AS42*AU42*EXP(-0.0000091577*AW42*1000))))^2*AT42^2+((AS42*EXP(-0.0000091577*AW42*1000))/(0.0000091577*(EXP(-0.0000091577*AW42*1000)+(AJ42/1000)*EXP(-(0.0000091577-0.0000028263)*AW42*1000)-AS42*AU42*EXP(-0.0000091577*AW42*1000))))^2*AV42^2+((0.0000091577/(0.0000091577-0.0000028263))*(EXP(-(0.0000091577-0.0000028263)*AW42*1000)-1)/(0.0000091577*(EXP(-0.0000091577*AW42*1000)+(AJ42/1000)*EXP(-(0.0000091577-0.0000028263)*AW42*1000)-AS42*AU42*EXP(-0.0000091577*AW42*1000))))^2*T42^2+(1/(0.0000091577*(EXP(-0.0000091577*AW42*1000)+(AJ42/1000)*EXP(-(0.0000091577-0.0000028263)*AW42*1000)-AS42*AU42*EXP(-0.0000091577*AW42*1000))))^2*AO42^2)/1000</f>
        <v>7.860996228074689E-2</v>
      </c>
      <c r="AZ42" s="9" t="str">
        <f>Input!B42</f>
        <v>MeBo24-T05-Lb-11</v>
      </c>
      <c r="BA42" s="48">
        <f>Input!E42</f>
        <v>0</v>
      </c>
      <c r="BB42" s="58">
        <f t="shared" ref="BB42:BB45" si="228">((U42-1)*EXP(0.0000028263*AW42*1000))*1000</f>
        <v>134.54109650596314</v>
      </c>
      <c r="BC42" s="22">
        <f t="shared" ref="BC42:BC45" si="229">SQRT((EXP(0.0000028263*AW42*1000)*V42)^2+((U42-1)*0.0000028263*EXP(0.0000028263*AW42*1000)*AX42*1000)^2)*1000</f>
        <v>0.48432671341917344</v>
      </c>
      <c r="BD42" s="9">
        <f t="shared" ref="BD42:BD45" si="230">AW42*1000-58</f>
        <v>30818.7</v>
      </c>
      <c r="BE42" s="49">
        <f t="shared" ref="BE42:BE45" si="231">AY42/2*1000</f>
        <v>39.304981140373442</v>
      </c>
      <c r="BF42" s="89">
        <f t="shared" ref="BF42:BF45" si="232">AY42/AW42*100</f>
        <v>0.25459314719755316</v>
      </c>
      <c r="BG42" s="85"/>
      <c r="BH42" s="85"/>
      <c r="BI42" s="85"/>
      <c r="BJ42" s="85"/>
      <c r="BK42" s="85"/>
      <c r="BL42" s="85"/>
      <c r="BM42" s="90"/>
      <c r="BN42" s="85"/>
      <c r="BO42" s="85"/>
      <c r="BP42" s="85"/>
      <c r="BQ42" s="85"/>
      <c r="BR42" s="85"/>
      <c r="BS42" s="85"/>
      <c r="BT42" s="85"/>
      <c r="BU42" s="85"/>
      <c r="BV42" s="85"/>
      <c r="BW42" s="85"/>
      <c r="BX42" s="85"/>
      <c r="BY42" s="85"/>
      <c r="BZ42" s="85"/>
      <c r="CA42" s="85"/>
      <c r="CB42" s="85"/>
      <c r="CC42" s="85"/>
      <c r="CD42" s="85"/>
      <c r="CE42" s="85"/>
      <c r="CF42" s="85"/>
      <c r="CG42" s="85"/>
      <c r="CH42" s="85"/>
      <c r="CI42" s="85"/>
      <c r="CJ42" s="85"/>
      <c r="CK42" s="85"/>
      <c r="CL42" s="85"/>
      <c r="CM42" s="85"/>
      <c r="CN42" s="85"/>
      <c r="CO42" s="85"/>
      <c r="CP42" s="85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</row>
    <row r="43" spans="1:109" s="158" customFormat="1" ht="15" customHeight="1" x14ac:dyDescent="0.2">
      <c r="A43" s="141">
        <f>Input!A43</f>
        <v>10368</v>
      </c>
      <c r="B43" s="141" t="str">
        <f>Input!B43</f>
        <v>Hu1-13</v>
      </c>
      <c r="C43" s="141">
        <f>Input!O43</f>
        <v>2.2867085003119443</v>
      </c>
      <c r="D43" s="141">
        <f>C43*Input!P43/100</f>
        <v>1.0176484712058474E-2</v>
      </c>
      <c r="E43" s="142">
        <f>Input!M43</f>
        <v>3.0125512277994937</v>
      </c>
      <c r="F43" s="143">
        <f>E43*Input!N43/100</f>
        <v>2.272962548027882E-4</v>
      </c>
      <c r="G43" s="144">
        <f t="shared" si="207"/>
        <v>415.37056328899416</v>
      </c>
      <c r="H43" s="143">
        <f>G43*Input!L43/100</f>
        <v>2.4309319713521585E-2</v>
      </c>
      <c r="I43" s="141">
        <v>0</v>
      </c>
      <c r="J43" s="145">
        <f>(((C43*$G$4*0.000000001*Input!G43*(234/233))-(I43*0.000000000000001))/Input!F43)*1000000000000</f>
        <v>749.07730979738847</v>
      </c>
      <c r="K43" s="141">
        <f>J43*Input!P43/100</f>
        <v>3.3336010209710225</v>
      </c>
      <c r="L43" s="146">
        <f t="shared" si="208"/>
        <v>10.359194696864847</v>
      </c>
      <c r="M43" s="147">
        <f>L43*Input!P43/100</f>
        <v>4.610127895510132E-2</v>
      </c>
      <c r="N43" s="141">
        <v>0</v>
      </c>
      <c r="O43" s="145">
        <f>(((G43*$D$4*0.000000001*Input!G43*(238/236))-(N43*0.000000001))/Input!F43)*1000000</f>
        <v>13.706564262638034</v>
      </c>
      <c r="P43" s="141">
        <f>O43*Input!N43/100</f>
        <v>1.0341569279759715E-3</v>
      </c>
      <c r="Q43" s="148">
        <f t="shared" si="209"/>
        <v>10.226456354600719</v>
      </c>
      <c r="R43" s="149">
        <f>Q43*Input!N43/100</f>
        <v>7.7158363577531331E-4</v>
      </c>
      <c r="S43" s="147">
        <f>Input!S43*$G$6/0.000000000155125</f>
        <v>1.0012340774499309</v>
      </c>
      <c r="T43" s="141">
        <f>S43*Input!T43/100</f>
        <v>1.0625979081537273E-3</v>
      </c>
      <c r="U43" s="147">
        <f>S43</f>
        <v>1.0012340774499309</v>
      </c>
      <c r="V43" s="141">
        <f>U43*Input!T43/100</f>
        <v>1.0625979081537273E-3</v>
      </c>
      <c r="W43" s="150">
        <v>0</v>
      </c>
      <c r="X43" s="145">
        <f>((($L$4*0.000000001*Input!G43/Input!W43*(232/229))-(W43*0.000000001))/Input!F43)*1000000000</f>
        <v>0.89061688618712886</v>
      </c>
      <c r="Y43" s="145">
        <f>X43*Input!X43/100</f>
        <v>2.8986534213797442E-3</v>
      </c>
      <c r="Z43" s="145">
        <f t="shared" si="210"/>
        <v>2.1746316044370077E-4</v>
      </c>
      <c r="AA43" s="145">
        <f>Z43*Input!X43/100</f>
        <v>7.0776822651860382E-7</v>
      </c>
      <c r="AB43" s="146">
        <v>0</v>
      </c>
      <c r="AC43" s="146">
        <v>0.9</v>
      </c>
      <c r="AD43" s="145">
        <f>(((Input!G43*$L$4*0.000000001*Input!U43*(230/229))-((AB43*0.000000000000001)+(Input!G43*AC43*0.000000000000001)))/Input!F43)*1000000000000</f>
        <v>226.01093747196637</v>
      </c>
      <c r="AE43" s="145">
        <f>AD43*Input!V43/100</f>
        <v>0.59015128836312603</v>
      </c>
      <c r="AF43" s="145">
        <f t="shared" si="211"/>
        <v>10.303504977690253</v>
      </c>
      <c r="AG43" s="145">
        <f>AF43*Input!V43/100</f>
        <v>2.6904125991663589E-2</v>
      </c>
      <c r="AH43" s="141">
        <f t="shared" si="212"/>
        <v>47380.461852331704</v>
      </c>
      <c r="AI43" s="150">
        <f t="shared" si="213"/>
        <v>197.70186110290913</v>
      </c>
      <c r="AJ43" s="147">
        <f t="shared" si="214"/>
        <v>1.2340774499308704</v>
      </c>
      <c r="AK43" s="150">
        <f t="shared" si="215"/>
        <v>1.0625979081537273</v>
      </c>
      <c r="AL43" s="150">
        <f t="shared" si="216"/>
        <v>1.0075342445533315</v>
      </c>
      <c r="AM43" s="150">
        <f t="shared" si="217"/>
        <v>2.6319337011006718E-3</v>
      </c>
      <c r="AN43" s="141">
        <f>AF43/Q43</f>
        <v>1.0075342445533315</v>
      </c>
      <c r="AO43" s="145">
        <f t="shared" si="218"/>
        <v>2.6319337011006718E-3</v>
      </c>
      <c r="AP43" s="141" t="str">
        <f t="shared" si="219"/>
        <v>Out of range</v>
      </c>
      <c r="AQ43" s="141" t="e">
        <f t="shared" si="220"/>
        <v>#VALUE!</v>
      </c>
      <c r="AR43" s="141" t="e">
        <f t="shared" si="221"/>
        <v>#VALUE!</v>
      </c>
      <c r="AS43" s="149">
        <f t="shared" si="222"/>
        <v>2.1264761996062065E-5</v>
      </c>
      <c r="AT43" s="149">
        <f t="shared" si="223"/>
        <v>6.9228123304643631E-8</v>
      </c>
      <c r="AU43" s="141">
        <v>8</v>
      </c>
      <c r="AV43" s="141">
        <f t="shared" si="224"/>
        <v>4</v>
      </c>
      <c r="AW43" s="141" t="str">
        <f t="shared" si="225"/>
        <v>Out of range</v>
      </c>
      <c r="AX43" s="151">
        <f t="shared" si="226"/>
        <v>0</v>
      </c>
      <c r="AY43" s="151" t="e">
        <f t="shared" si="227"/>
        <v>#VALUE!</v>
      </c>
      <c r="AZ43" s="141" t="str">
        <f>Input!B43</f>
        <v>Hu1-13</v>
      </c>
      <c r="BA43" s="152">
        <f>Input!E43</f>
        <v>0</v>
      </c>
      <c r="BB43" s="141" t="e">
        <f t="shared" si="228"/>
        <v>#VALUE!</v>
      </c>
      <c r="BC43" s="147" t="e">
        <f t="shared" si="229"/>
        <v>#VALUE!</v>
      </c>
      <c r="BD43" s="141" t="e">
        <f t="shared" si="230"/>
        <v>#VALUE!</v>
      </c>
      <c r="BE43" s="153" t="e">
        <f t="shared" si="231"/>
        <v>#VALUE!</v>
      </c>
      <c r="BF43" s="154" t="e">
        <f t="shared" si="232"/>
        <v>#VALUE!</v>
      </c>
      <c r="BG43" s="155"/>
      <c r="BH43" s="155"/>
      <c r="BI43" s="155"/>
      <c r="BJ43" s="155"/>
      <c r="BK43" s="155"/>
      <c r="BL43" s="155"/>
      <c r="BM43" s="159"/>
      <c r="BN43" s="155"/>
      <c r="BO43" s="155"/>
      <c r="BP43" s="155"/>
      <c r="BQ43" s="155"/>
      <c r="BR43" s="155"/>
      <c r="BS43" s="155"/>
      <c r="BT43" s="155"/>
      <c r="BU43" s="155"/>
      <c r="BV43" s="155"/>
      <c r="BW43" s="155"/>
      <c r="BX43" s="155"/>
      <c r="BY43" s="155"/>
      <c r="BZ43" s="155"/>
      <c r="CA43" s="155"/>
      <c r="CB43" s="155"/>
      <c r="CC43" s="155"/>
      <c r="CD43" s="155"/>
      <c r="CE43" s="155"/>
      <c r="CF43" s="155"/>
      <c r="CG43" s="155"/>
      <c r="CH43" s="155"/>
      <c r="CI43" s="155"/>
      <c r="CJ43" s="155"/>
      <c r="CK43" s="155"/>
      <c r="CL43" s="155"/>
      <c r="CM43" s="155"/>
      <c r="CN43" s="155"/>
      <c r="CO43" s="155"/>
      <c r="CP43" s="155"/>
      <c r="CQ43" s="155"/>
      <c r="CR43" s="155"/>
      <c r="CS43" s="155"/>
      <c r="CT43" s="155"/>
      <c r="CU43" s="155"/>
      <c r="CV43" s="155"/>
      <c r="CW43" s="155"/>
      <c r="CX43" s="155"/>
      <c r="CY43" s="155"/>
      <c r="CZ43" s="155"/>
      <c r="DA43" s="155"/>
      <c r="DB43" s="155"/>
      <c r="DC43" s="155"/>
      <c r="DD43" s="155"/>
      <c r="DE43" s="155"/>
    </row>
    <row r="44" spans="1:109" ht="15" customHeight="1" x14ac:dyDescent="0.2">
      <c r="A44" s="9">
        <f>Input!A44</f>
        <v>10502</v>
      </c>
      <c r="B44" s="9" t="str">
        <f>Input!B44</f>
        <v>MeBo24-T05-Lb-05</v>
      </c>
      <c r="C44" s="9">
        <f>Input!O44</f>
        <v>1.4852339514009849</v>
      </c>
      <c r="D44" s="9">
        <f>C44*Input!P44/100</f>
        <v>2.0602067226499019E-3</v>
      </c>
      <c r="E44" s="11">
        <f>Input!M44</f>
        <v>1.7494236633436193</v>
      </c>
      <c r="F44" s="12">
        <f>E44*Input!N44/100</f>
        <v>7.836776042663845E-5</v>
      </c>
      <c r="G44" s="13">
        <f t="shared" si="207"/>
        <v>241.21053470181823</v>
      </c>
      <c r="H44" s="12">
        <f>G44*Input!L44/100</f>
        <v>9.3892312272823592E-3</v>
      </c>
      <c r="I44" s="9">
        <v>0.3</v>
      </c>
      <c r="J44" s="21">
        <f>(((C44*$G$4*0.000000001*Input!G44*(234/233))-(I44*0.000000000000001))/Input!F44)*1000000000000</f>
        <v>259.07574904029877</v>
      </c>
      <c r="K44" s="9">
        <f>J44*Input!P44/100</f>
        <v>0.35937072361220229</v>
      </c>
      <c r="L44" s="14">
        <f t="shared" si="208"/>
        <v>3.5828292893699762</v>
      </c>
      <c r="M44" s="22">
        <f>L44*Input!P44/100</f>
        <v>4.9698358841745649E-3</v>
      </c>
      <c r="N44" s="9">
        <v>5.0000000000000001E-3</v>
      </c>
      <c r="O44" s="21">
        <f>(((G44*$D$4*0.000000001*Input!G44*(238/236))-(N44*0.000000001))/Input!F44)*1000000</f>
        <v>4.2384299780894574</v>
      </c>
      <c r="P44" s="9">
        <f>O44*Input!N44/100</f>
        <v>1.8986610966102808E-4</v>
      </c>
      <c r="Q44" s="23">
        <f t="shared" si="209"/>
        <v>3.1622891304068417</v>
      </c>
      <c r="R44" s="24">
        <f>Q44*Input!N44/100</f>
        <v>1.41658948695042E-4</v>
      </c>
      <c r="S44" s="65">
        <f>Input!S44*$G$6/0.000000000155125</f>
        <v>1.1259588329022119</v>
      </c>
      <c r="T44" s="9">
        <f>S44*Input!T44/100</f>
        <v>6.3451278080156755E-4</v>
      </c>
      <c r="U44" s="9">
        <f>S44*1/((U43+U45)/2)</f>
        <v>1.1245710251592171</v>
      </c>
      <c r="V44" s="9">
        <f>U44*Input!T44/100</f>
        <v>6.3373070802546453E-4</v>
      </c>
      <c r="W44" s="3">
        <v>3.0000000000000001E-3</v>
      </c>
      <c r="X44" s="21">
        <f>((($L$4*0.000000001*Input!G44/Input!W44*(232/229))-(W44*0.000000001))/Input!F44)*1000000000</f>
        <v>0.39782867938813188</v>
      </c>
      <c r="Y44" s="21">
        <f>X44*Input!X44/100</f>
        <v>8.8977796678339121E-4</v>
      </c>
      <c r="Z44" s="21">
        <f t="shared" si="210"/>
        <v>9.7138380460382956E-5</v>
      </c>
      <c r="AA44" s="21">
        <f>Z44*Input!X44/100</f>
        <v>2.1725832032925451E-7</v>
      </c>
      <c r="AB44" s="14">
        <v>0.05</v>
      </c>
      <c r="AC44" s="14">
        <v>0.9</v>
      </c>
      <c r="AD44" s="21">
        <f>(((Input!G44*$L$4*0.000000001*Input!U44*(230/229))-((AB44*0.000000000000001)+(Input!G44*AC44*0.000000000000001)))/Input!F44)*1000000000000</f>
        <v>20.94889238887724</v>
      </c>
      <c r="AE44" s="21">
        <f>AD44*Input!V44/100</f>
        <v>4.1423953449180123E-2</v>
      </c>
      <c r="AF44" s="63">
        <f t="shared" si="211"/>
        <v>0.95502907700060768</v>
      </c>
      <c r="AG44" s="21">
        <f>AF44*Input!V44/100</f>
        <v>1.8884568832522848E-3</v>
      </c>
      <c r="AH44" s="9">
        <f t="shared" si="212"/>
        <v>9831.6347511075492</v>
      </c>
      <c r="AI44" s="3">
        <f t="shared" si="213"/>
        <v>29.35093526394547</v>
      </c>
      <c r="AJ44" s="22">
        <f t="shared" si="214"/>
        <v>124.57102515921714</v>
      </c>
      <c r="AK44" s="3">
        <f t="shared" si="215"/>
        <v>0.6337307080254645</v>
      </c>
      <c r="AL44" s="3">
        <f t="shared" si="216"/>
        <v>0.30200561606387305</v>
      </c>
      <c r="AM44" s="3">
        <f t="shared" si="217"/>
        <v>5.9733355822449855E-4</v>
      </c>
      <c r="AN44" s="9">
        <f>AL44*1/((AN43+AN45)/2)</f>
        <v>0.29974724700078131</v>
      </c>
      <c r="AO44" s="21">
        <f t="shared" si="218"/>
        <v>5.9286675510400488E-4</v>
      </c>
      <c r="AP44" s="58">
        <f t="shared" si="219"/>
        <v>33.646599999999999</v>
      </c>
      <c r="AQ44" s="58">
        <f t="shared" si="220"/>
        <v>8.1500000000000003E-2</v>
      </c>
      <c r="AR44" s="58">
        <f t="shared" si="221"/>
        <v>0.24222358276913569</v>
      </c>
      <c r="AS44" s="67">
        <f t="shared" si="222"/>
        <v>3.0717741627845931E-5</v>
      </c>
      <c r="AT44" s="67">
        <f t="shared" si="223"/>
        <v>6.8716643002897006E-8</v>
      </c>
      <c r="AU44" s="58">
        <v>8</v>
      </c>
      <c r="AV44" s="58">
        <f t="shared" si="224"/>
        <v>4</v>
      </c>
      <c r="AW44" s="58">
        <f t="shared" si="225"/>
        <v>33.622999999999998</v>
      </c>
      <c r="AX44" s="57">
        <f t="shared" si="226"/>
        <v>8.1720524500000002E-2</v>
      </c>
      <c r="AY44" s="47">
        <f t="shared" si="227"/>
        <v>8.1686181162920993E-2</v>
      </c>
      <c r="AZ44" s="9" t="str">
        <f>Input!B44</f>
        <v>MeBo24-T05-Lb-05</v>
      </c>
      <c r="BA44" s="48">
        <f>Input!E44</f>
        <v>0</v>
      </c>
      <c r="BB44" s="58">
        <f t="shared" si="228"/>
        <v>136.98956038395178</v>
      </c>
      <c r="BC44" s="22">
        <f t="shared" si="229"/>
        <v>0.69762544387051473</v>
      </c>
      <c r="BD44" s="9">
        <f t="shared" si="230"/>
        <v>33565</v>
      </c>
      <c r="BE44" s="49">
        <f t="shared" si="231"/>
        <v>40.843090581460494</v>
      </c>
      <c r="BF44" s="89">
        <f t="shared" si="232"/>
        <v>0.24294733118080183</v>
      </c>
      <c r="BG44" s="85"/>
      <c r="BH44" s="85"/>
      <c r="BI44" s="85"/>
      <c r="BJ44" s="85"/>
      <c r="BK44" s="85"/>
      <c r="BL44" s="85"/>
      <c r="BM44" s="90"/>
      <c r="BN44" s="85"/>
      <c r="BO44" s="85"/>
      <c r="BP44" s="85"/>
      <c r="BQ44" s="85"/>
      <c r="BR44" s="85"/>
      <c r="BS44" s="85"/>
      <c r="BT44" s="85"/>
      <c r="BU44" s="85"/>
      <c r="BV44" s="85"/>
      <c r="BW44" s="85"/>
      <c r="BX44" s="85"/>
      <c r="BY44" s="85"/>
      <c r="BZ44" s="85"/>
      <c r="CA44" s="85"/>
      <c r="CB44" s="85"/>
      <c r="CC44" s="85"/>
      <c r="CD44" s="85"/>
      <c r="CE44" s="85"/>
      <c r="CF44" s="85"/>
      <c r="CG44" s="85"/>
      <c r="CH44" s="85"/>
      <c r="CI44" s="85"/>
      <c r="CJ44" s="85"/>
      <c r="CK44" s="85"/>
      <c r="CL44" s="85"/>
      <c r="CM44" s="85"/>
      <c r="CN44" s="85"/>
      <c r="CO44" s="85"/>
      <c r="CP44" s="85"/>
      <c r="CQ44" s="85"/>
      <c r="CR44" s="85"/>
      <c r="CS44" s="85"/>
      <c r="CT44" s="85"/>
      <c r="CU44" s="85"/>
      <c r="CV44" s="85"/>
      <c r="CW44" s="85"/>
      <c r="CX44" s="85"/>
      <c r="CY44" s="85"/>
      <c r="CZ44" s="85"/>
      <c r="DA44" s="85"/>
      <c r="DB44" s="85"/>
      <c r="DC44" s="85"/>
      <c r="DD44" s="85"/>
      <c r="DE44" s="85"/>
    </row>
    <row r="45" spans="1:109" s="158" customFormat="1" ht="15" customHeight="1" x14ac:dyDescent="0.2">
      <c r="A45" s="141">
        <f>Input!A45</f>
        <v>10368</v>
      </c>
      <c r="B45" s="141" t="str">
        <f>Input!B45</f>
        <v>Hu1-13</v>
      </c>
      <c r="C45" s="141">
        <f>Input!O45</f>
        <v>2.2867085003119443</v>
      </c>
      <c r="D45" s="141">
        <f>C45*Input!P45/100</f>
        <v>1.0176484712058474E-2</v>
      </c>
      <c r="E45" s="142">
        <f>Input!M45</f>
        <v>3.0125512277994937</v>
      </c>
      <c r="F45" s="143">
        <f>E45*Input!N45/100</f>
        <v>2.272962548027882E-4</v>
      </c>
      <c r="G45" s="144">
        <f t="shared" si="207"/>
        <v>415.37056328899416</v>
      </c>
      <c r="H45" s="143">
        <f>G45*Input!L45/100</f>
        <v>2.4309319713521585E-2</v>
      </c>
      <c r="I45" s="141">
        <v>0</v>
      </c>
      <c r="J45" s="145">
        <f>(((C45*$G$4*0.000000001*Input!G45*(234/233))-(I45*0.000000000000001))/Input!F45)*1000000000000</f>
        <v>749.07730979738847</v>
      </c>
      <c r="K45" s="141">
        <f>J45*Input!P45/100</f>
        <v>3.3336010209710225</v>
      </c>
      <c r="L45" s="146">
        <f t="shared" si="208"/>
        <v>10.359194696864847</v>
      </c>
      <c r="M45" s="147">
        <f>L45*Input!P45/100</f>
        <v>4.610127895510132E-2</v>
      </c>
      <c r="N45" s="141">
        <v>0</v>
      </c>
      <c r="O45" s="145">
        <f>(((G45*$D$4*0.000000001*Input!G45*(238/236))-(N45*0.000000001))/Input!F45)*1000000</f>
        <v>13.706564262638034</v>
      </c>
      <c r="P45" s="141">
        <f>O45*Input!N45/100</f>
        <v>1.0341569279759715E-3</v>
      </c>
      <c r="Q45" s="148">
        <f t="shared" si="209"/>
        <v>10.226456354600719</v>
      </c>
      <c r="R45" s="149">
        <f>Q45*Input!N45/100</f>
        <v>7.7158363577531331E-4</v>
      </c>
      <c r="S45" s="147">
        <f>Input!S45*$G$6/0.000000000155125</f>
        <v>1.0012340774499309</v>
      </c>
      <c r="T45" s="141">
        <f>S45*Input!T45/100</f>
        <v>1.0625979081537273E-3</v>
      </c>
      <c r="U45" s="147">
        <f>S45</f>
        <v>1.0012340774499309</v>
      </c>
      <c r="V45" s="141">
        <f>U45*Input!T45/100</f>
        <v>1.0625979081537273E-3</v>
      </c>
      <c r="W45" s="150">
        <v>0</v>
      </c>
      <c r="X45" s="145">
        <f>((($L$4*0.000000001*Input!G45/Input!W45*(232/229))-(W45*0.000000001))/Input!F45)*1000000000</f>
        <v>0.89061688618712886</v>
      </c>
      <c r="Y45" s="145">
        <f>X45*Input!X45/100</f>
        <v>2.8986534213797442E-3</v>
      </c>
      <c r="Z45" s="145">
        <f t="shared" si="210"/>
        <v>2.1746316044370077E-4</v>
      </c>
      <c r="AA45" s="145">
        <f>Z45*Input!X45/100</f>
        <v>7.0776822651860382E-7</v>
      </c>
      <c r="AB45" s="146">
        <v>0</v>
      </c>
      <c r="AC45" s="146">
        <v>0.9</v>
      </c>
      <c r="AD45" s="145">
        <f>(((Input!G45*$L$4*0.000000001*Input!U45*(230/229))-((AB45*0.000000000000001)+(Input!G45*AC45*0.000000000000001)))/Input!F45)*1000000000000</f>
        <v>226.01093747196637</v>
      </c>
      <c r="AE45" s="145">
        <f>AD45*Input!V45/100</f>
        <v>0.59015128836312603</v>
      </c>
      <c r="AF45" s="145">
        <f t="shared" si="211"/>
        <v>10.303504977690253</v>
      </c>
      <c r="AG45" s="145">
        <f>AF45*Input!V45/100</f>
        <v>2.6904125991663589E-2</v>
      </c>
      <c r="AH45" s="141">
        <f t="shared" si="212"/>
        <v>47380.461852331704</v>
      </c>
      <c r="AI45" s="150">
        <f t="shared" si="213"/>
        <v>197.70186110290913</v>
      </c>
      <c r="AJ45" s="147">
        <f t="shared" si="214"/>
        <v>1.2340774499308704</v>
      </c>
      <c r="AK45" s="150">
        <f t="shared" si="215"/>
        <v>1.0625979081537273</v>
      </c>
      <c r="AL45" s="150">
        <f t="shared" si="216"/>
        <v>1.0075342445533315</v>
      </c>
      <c r="AM45" s="150">
        <f t="shared" si="217"/>
        <v>2.6319337011006718E-3</v>
      </c>
      <c r="AN45" s="141">
        <f>AF45/Q45</f>
        <v>1.0075342445533315</v>
      </c>
      <c r="AO45" s="145">
        <f t="shared" si="218"/>
        <v>2.6319337011006718E-3</v>
      </c>
      <c r="AP45" s="141" t="str">
        <f t="shared" si="219"/>
        <v>Out of range</v>
      </c>
      <c r="AQ45" s="141" t="e">
        <f t="shared" si="220"/>
        <v>#VALUE!</v>
      </c>
      <c r="AR45" s="141" t="e">
        <f t="shared" si="221"/>
        <v>#VALUE!</v>
      </c>
      <c r="AS45" s="149">
        <f t="shared" si="222"/>
        <v>2.1264761996062065E-5</v>
      </c>
      <c r="AT45" s="149">
        <f t="shared" si="223"/>
        <v>6.9228123304643631E-8</v>
      </c>
      <c r="AU45" s="141">
        <v>8</v>
      </c>
      <c r="AV45" s="141">
        <f t="shared" si="224"/>
        <v>4</v>
      </c>
      <c r="AW45" s="141" t="str">
        <f t="shared" si="225"/>
        <v>Out of range</v>
      </c>
      <c r="AX45" s="151">
        <f t="shared" si="226"/>
        <v>0</v>
      </c>
      <c r="AY45" s="151" t="e">
        <f t="shared" si="227"/>
        <v>#VALUE!</v>
      </c>
      <c r="AZ45" s="141" t="str">
        <f>Input!B45</f>
        <v>Hu1-13</v>
      </c>
      <c r="BA45" s="152">
        <f>Input!E45</f>
        <v>0</v>
      </c>
      <c r="BB45" s="141" t="e">
        <f t="shared" si="228"/>
        <v>#VALUE!</v>
      </c>
      <c r="BC45" s="147" t="e">
        <f t="shared" si="229"/>
        <v>#VALUE!</v>
      </c>
      <c r="BD45" s="141" t="e">
        <f t="shared" si="230"/>
        <v>#VALUE!</v>
      </c>
      <c r="BE45" s="153" t="e">
        <f t="shared" si="231"/>
        <v>#VALUE!</v>
      </c>
      <c r="BF45" s="154" t="e">
        <f t="shared" si="232"/>
        <v>#VALUE!</v>
      </c>
      <c r="BG45" s="155"/>
      <c r="BH45" s="155"/>
      <c r="BI45" s="155"/>
      <c r="BJ45" s="155"/>
      <c r="BK45" s="155"/>
      <c r="BL45" s="155"/>
      <c r="BM45" s="159"/>
      <c r="BN45" s="155"/>
      <c r="BO45" s="155"/>
      <c r="BP45" s="155"/>
      <c r="BQ45" s="155"/>
      <c r="BR45" s="155"/>
      <c r="BS45" s="155"/>
      <c r="BT45" s="155"/>
      <c r="BU45" s="155"/>
      <c r="BV45" s="155"/>
      <c r="BW45" s="155"/>
      <c r="BX45" s="155"/>
      <c r="BY45" s="155"/>
      <c r="BZ45" s="155"/>
      <c r="CA45" s="155"/>
      <c r="CB45" s="155"/>
      <c r="CC45" s="155"/>
      <c r="CD45" s="155"/>
      <c r="CE45" s="155"/>
      <c r="CF45" s="155"/>
      <c r="CG45" s="155"/>
      <c r="CH45" s="155"/>
      <c r="CI45" s="155"/>
      <c r="CJ45" s="155"/>
      <c r="CK45" s="155"/>
      <c r="CL45" s="155"/>
      <c r="CM45" s="155"/>
      <c r="CN45" s="155"/>
      <c r="CO45" s="155"/>
      <c r="CP45" s="155"/>
      <c r="CQ45" s="155"/>
      <c r="CR45" s="155"/>
      <c r="CS45" s="155"/>
      <c r="CT45" s="155"/>
      <c r="CU45" s="155"/>
      <c r="CV45" s="155"/>
      <c r="CW45" s="155"/>
      <c r="CX45" s="155"/>
      <c r="CY45" s="155"/>
      <c r="CZ45" s="155"/>
      <c r="DA45" s="155"/>
      <c r="DB45" s="155"/>
      <c r="DC45" s="155"/>
      <c r="DD45" s="155"/>
      <c r="DE45" s="155"/>
    </row>
    <row r="46" spans="1:109" s="76" customFormat="1" ht="15" customHeight="1" x14ac:dyDescent="0.2">
      <c r="A46" s="58"/>
      <c r="B46" s="58"/>
      <c r="C46" s="58"/>
      <c r="D46" s="58"/>
      <c r="E46" s="60"/>
      <c r="F46" s="61"/>
      <c r="G46" s="59"/>
      <c r="H46" s="61"/>
      <c r="I46" s="58"/>
      <c r="J46" s="63"/>
      <c r="K46" s="58"/>
      <c r="L46" s="64"/>
      <c r="M46" s="65"/>
      <c r="N46" s="58"/>
      <c r="O46" s="63"/>
      <c r="P46" s="58"/>
      <c r="Q46" s="66"/>
      <c r="R46" s="67"/>
      <c r="S46" s="65"/>
      <c r="T46" s="58"/>
      <c r="U46" s="58"/>
      <c r="V46" s="58"/>
      <c r="W46" s="68"/>
      <c r="X46" s="63"/>
      <c r="Y46" s="63"/>
      <c r="Z46" s="63"/>
      <c r="AA46" s="63"/>
      <c r="AB46" s="64"/>
      <c r="AC46" s="64"/>
      <c r="AD46" s="63"/>
      <c r="AE46" s="63"/>
      <c r="AF46" s="63"/>
      <c r="AG46" s="63"/>
      <c r="AH46" s="58"/>
      <c r="AI46" s="68"/>
      <c r="AJ46" s="65"/>
      <c r="AK46" s="68"/>
      <c r="AL46" s="68"/>
      <c r="AM46" s="68"/>
      <c r="AN46" s="58"/>
      <c r="AO46" s="63"/>
      <c r="AP46" s="58"/>
      <c r="AQ46" s="58"/>
      <c r="AR46" s="58"/>
      <c r="AS46" s="67"/>
      <c r="AT46" s="67"/>
      <c r="AU46" s="58"/>
      <c r="AV46" s="58"/>
      <c r="AW46" s="58"/>
      <c r="AX46" s="57"/>
      <c r="AY46" s="57"/>
      <c r="AZ46" s="58"/>
      <c r="BA46" s="69"/>
      <c r="BB46" s="58"/>
      <c r="BC46" s="65"/>
      <c r="BD46" s="58"/>
      <c r="BE46" s="62"/>
      <c r="BF46" s="74"/>
      <c r="BG46" s="75"/>
      <c r="BH46" s="75"/>
      <c r="BI46" s="75"/>
      <c r="BJ46" s="75"/>
      <c r="BK46" s="75"/>
      <c r="BL46" s="75"/>
      <c r="BM46" s="103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  <c r="CT46" s="75"/>
      <c r="CU46" s="75"/>
      <c r="CV46" s="75"/>
      <c r="CW46" s="75"/>
      <c r="CX46" s="75"/>
      <c r="CY46" s="75"/>
      <c r="CZ46" s="75"/>
      <c r="DA46" s="75"/>
      <c r="DB46" s="75"/>
      <c r="DC46" s="75"/>
      <c r="DD46" s="75"/>
      <c r="DE46" s="75"/>
    </row>
    <row r="47" spans="1:109" s="158" customFormat="1" ht="15" customHeight="1" x14ac:dyDescent="0.2">
      <c r="A47" s="141">
        <f>Input!A47</f>
        <v>10368</v>
      </c>
      <c r="B47" s="141" t="str">
        <f>Input!B47</f>
        <v>Hu1-13</v>
      </c>
      <c r="C47" s="141">
        <f>Input!O47</f>
        <v>2.2713262463139046</v>
      </c>
      <c r="D47" s="141">
        <f>C47*Input!P47/100</f>
        <v>1.6399873100128991E-2</v>
      </c>
      <c r="E47" s="142">
        <f>Input!M47</f>
        <v>3.0144822103220195</v>
      </c>
      <c r="F47" s="143">
        <f>E47*Input!N47/100</f>
        <v>2.7525911106102678E-4</v>
      </c>
      <c r="G47" s="144">
        <f t="shared" ref="G47:G59" si="233">E47*137.88</f>
        <v>415.63680715920003</v>
      </c>
      <c r="H47" s="143">
        <f>G47*Input!L47/100</f>
        <v>1.8463655554021272E-2</v>
      </c>
      <c r="I47" s="141">
        <v>0</v>
      </c>
      <c r="J47" s="145">
        <f>(((C47*$G$4*0.000000001*Input!G47*(234/233))-(I47*0.000000000000001))/Input!F47)*1000000000000</f>
        <v>744.03840893096856</v>
      </c>
      <c r="K47" s="141">
        <f>J47*Input!P47/100</f>
        <v>5.3722513478160154</v>
      </c>
      <c r="L47" s="146">
        <f t="shared" ref="L47:L59" si="234">(J47/234)*602200000000*0.0000028263/(365.2425*24*60)</f>
        <v>10.289510360614475</v>
      </c>
      <c r="M47" s="147">
        <f>L47*Input!P47/100</f>
        <v>7.4294331098579913E-2</v>
      </c>
      <c r="N47" s="141">
        <v>0</v>
      </c>
      <c r="O47" s="145">
        <f>(((G47*$D$4*0.000000001*Input!G47*(238/236))-(N47*0.000000001))/Input!F47)*1000000</f>
        <v>13.715349884535778</v>
      </c>
      <c r="P47" s="141">
        <f>O47*Input!N47/100</f>
        <v>1.2523792657263631E-3</v>
      </c>
      <c r="Q47" s="148">
        <f t="shared" ref="Q47:Q59" si="235">(O47/238.05)*602200000000000000*0.00000000015512/(365.2425*24*60)</f>
        <v>10.233011299892897</v>
      </c>
      <c r="R47" s="149">
        <f>Q47*Input!N47/100</f>
        <v>9.3439914299081768E-4</v>
      </c>
      <c r="S47" s="147">
        <f>Input!S47*$G$6/0.000000000155125</f>
        <v>0.99961841725752343</v>
      </c>
      <c r="T47" s="141">
        <f>S47*Input!T47/100</f>
        <v>9.6476204109304247E-4</v>
      </c>
      <c r="U47" s="147">
        <f>S47</f>
        <v>0.99961841725752343</v>
      </c>
      <c r="V47" s="141">
        <f>U47*Input!T47/100</f>
        <v>9.6476204109304247E-4</v>
      </c>
      <c r="W47" s="150">
        <v>0</v>
      </c>
      <c r="X47" s="145">
        <f>((($L$4*0.000000001*Input!G47/Input!W47*(232/229))-(W47*0.000000001))/Input!F47)*1000000000</f>
        <v>0.79025265035834102</v>
      </c>
      <c r="Y47" s="145">
        <f>X47*Input!X47/100</f>
        <v>2.0760922510536435E-3</v>
      </c>
      <c r="Z47" s="145">
        <f t="shared" ref="Z47:Z59" si="236">(X47/232)*6.022E+23*0.000000001*0.000000000049475/(365.2425*24*60)</f>
        <v>1.9295708576968056E-4</v>
      </c>
      <c r="AA47" s="145">
        <f>Z47*Input!X47/100</f>
        <v>5.0692232461438259E-7</v>
      </c>
      <c r="AB47" s="146">
        <v>0</v>
      </c>
      <c r="AC47" s="146">
        <v>0.9</v>
      </c>
      <c r="AD47" s="145">
        <f>(((Input!G47*$L$4*0.000000001*Input!U47*(230/229))-((AB47*0.000000000000001)+(Input!G47*AC47*0.000000000000001)))/Input!F47)*1000000000000</f>
        <v>224.65351543434309</v>
      </c>
      <c r="AE47" s="145">
        <f>AD47*Input!V47/100</f>
        <v>0.49221354965310221</v>
      </c>
      <c r="AF47" s="145">
        <f t="shared" ref="AF47:AF59" si="237">(AD47/230)*602200000000*$D$6/(365.2425*24*60)</f>
        <v>10.24162211096743</v>
      </c>
      <c r="AG47" s="145">
        <f>AF47*Input!V47/100</f>
        <v>2.243928907009813E-2</v>
      </c>
      <c r="AH47" s="141">
        <f t="shared" ref="AH47:AH59" si="238">AF47/Z47</f>
        <v>53077.201441527483</v>
      </c>
      <c r="AI47" s="150">
        <f t="shared" ref="AI47:AI59" si="239">AH47*SQRT((AG47/AF47)^2+(AA47/Z47)^2)</f>
        <v>181.56918731759785</v>
      </c>
      <c r="AJ47" s="147">
        <f t="shared" ref="AJ47:AJ59" si="240">(U47-1)*1000</f>
        <v>-0.38158274247657165</v>
      </c>
      <c r="AK47" s="150">
        <f t="shared" ref="AK47:AK59" si="241">V47*1000</f>
        <v>0.96476204109304242</v>
      </c>
      <c r="AL47" s="150">
        <f t="shared" ref="AL47:AL59" si="242">AF47/Q47</f>
        <v>1.0008414738166684</v>
      </c>
      <c r="AM47" s="150">
        <f t="shared" ref="AM47:AM59" si="243">AL47*SQRT((R47/Q47)^2+(AG47/AF47)^2)</f>
        <v>2.1947369613603048E-3</v>
      </c>
      <c r="AN47" s="141">
        <f>AF47/Q47</f>
        <v>1.0008414738166684</v>
      </c>
      <c r="AO47" s="145">
        <f t="shared" ref="AO47:AO59" si="244">AN47*SQRT((R47/Q47)^2+(AG47/AF47)^2)</f>
        <v>2.1947369613603048E-3</v>
      </c>
      <c r="AP47" s="141" t="str">
        <f t="shared" ref="AP47:AP59" si="245">ThU_Alter_Kombi(AN47,U47)</f>
        <v>Out of range</v>
      </c>
      <c r="AQ47" s="141" t="e">
        <f t="shared" ref="AQ47:AQ59" si="246">Montealter(AN47,AO47,U47,V47)</f>
        <v>#VALUE!</v>
      </c>
      <c r="AR47" s="141" t="e">
        <f t="shared" ref="AR47:AR59" si="247">(AQ47/AP47)*100</f>
        <v>#VALUE!</v>
      </c>
      <c r="AS47" s="149">
        <f t="shared" ref="AS47:AS59" si="248">Z47/Q47</f>
        <v>1.8856334671662105E-5</v>
      </c>
      <c r="AT47" s="149">
        <f t="shared" ref="AT47:AT59" si="249">AS47*SQRT((Y47/X47)^2+(P47/O47)^2)</f>
        <v>4.9567856353616441E-8</v>
      </c>
      <c r="AU47" s="141">
        <v>8</v>
      </c>
      <c r="AV47" s="141">
        <f t="shared" ref="AV47:AV59" si="250">AU47/2</f>
        <v>4</v>
      </c>
      <c r="AW47" s="141" t="str">
        <f t="shared" ref="AW47:AW59" si="251">marincorr_age(AN47,U47,AS47,AU47)</f>
        <v>Out of range</v>
      </c>
      <c r="AX47" s="151">
        <f t="shared" ref="AX47:AX59" si="252">marincorr_age_error(AN47, AO47, U47, V47, AS47, AT47, AU47, AV47)</f>
        <v>305.62368601909998</v>
      </c>
      <c r="AY47" s="151" t="e">
        <f t="shared" ref="AY47:AY59" si="253">SQRT(((AU47*EXP(-0.0000091577*AW47*1000))/(0.0000091577*(EXP(-0.0000091577*AW47*1000)+(AJ47/1000)*EXP(-(0.0000091577-0.0000028263)*AW47*1000)-AS47*AU47*EXP(-0.0000091577*AW47*1000))))^2*AT47^2+((AS47*EXP(-0.0000091577*AW47*1000))/(0.0000091577*(EXP(-0.0000091577*AW47*1000)+(AJ47/1000)*EXP(-(0.0000091577-0.0000028263)*AW47*1000)-AS47*AU47*EXP(-0.0000091577*AW47*1000))))^2*AV47^2+((0.0000091577/(0.0000091577-0.0000028263))*(EXP(-(0.0000091577-0.0000028263)*AW47*1000)-1)/(0.0000091577*(EXP(-0.0000091577*AW47*1000)+(AJ47/1000)*EXP(-(0.0000091577-0.0000028263)*AW47*1000)-AS47*AU47*EXP(-0.0000091577*AW47*1000))))^2*T47^2+(1/(0.0000091577*(EXP(-0.0000091577*AW47*1000)+(AJ47/1000)*EXP(-(0.0000091577-0.0000028263)*AW47*1000)-AS47*AU47*EXP(-0.0000091577*AW47*1000))))^2*AO47^2)/1000</f>
        <v>#VALUE!</v>
      </c>
      <c r="AZ47" s="141" t="str">
        <f>Input!B47</f>
        <v>Hu1-13</v>
      </c>
      <c r="BA47" s="152">
        <f>Input!E47</f>
        <v>0</v>
      </c>
      <c r="BB47" s="141" t="e">
        <f t="shared" ref="BB47:BB59" si="254">((U47-1)*EXP(0.0000028263*AW47*1000))*1000</f>
        <v>#VALUE!</v>
      </c>
      <c r="BC47" s="147" t="e">
        <f t="shared" ref="BC47:BC59" si="255">SQRT((EXP(0.0000028263*AW47*1000)*V47)^2+((U47-1)*0.0000028263*EXP(0.0000028263*AW47*1000)*AX47*1000)^2)*1000</f>
        <v>#VALUE!</v>
      </c>
      <c r="BD47" s="141" t="e">
        <f t="shared" ref="BD47:BD59" si="256">AW47*1000-58</f>
        <v>#VALUE!</v>
      </c>
      <c r="BE47" s="153" t="e">
        <f t="shared" ref="BE47:BE59" si="257">AY47/2*1000</f>
        <v>#VALUE!</v>
      </c>
      <c r="BF47" s="154" t="e">
        <f t="shared" ref="BF47:BF59" si="258">AY47/AW47*100</f>
        <v>#VALUE!</v>
      </c>
      <c r="BG47" s="155"/>
      <c r="BH47" s="155"/>
      <c r="BI47" s="155"/>
      <c r="BJ47" s="155"/>
      <c r="BK47" s="155"/>
      <c r="BL47" s="155"/>
      <c r="BM47" s="159"/>
      <c r="BN47" s="155"/>
      <c r="BO47" s="155"/>
      <c r="BP47" s="155"/>
      <c r="BQ47" s="155"/>
      <c r="BR47" s="155"/>
      <c r="BS47" s="155"/>
      <c r="BT47" s="155"/>
      <c r="BU47" s="155"/>
      <c r="BV47" s="155"/>
      <c r="BW47" s="155"/>
      <c r="BX47" s="155"/>
      <c r="BY47" s="155"/>
      <c r="BZ47" s="155"/>
      <c r="CA47" s="155"/>
      <c r="CB47" s="155"/>
      <c r="CC47" s="155"/>
      <c r="CD47" s="155"/>
      <c r="CE47" s="155"/>
      <c r="CF47" s="155"/>
      <c r="CG47" s="155"/>
      <c r="CH47" s="155"/>
      <c r="CI47" s="155"/>
      <c r="CJ47" s="155"/>
      <c r="CK47" s="155"/>
      <c r="CL47" s="155"/>
      <c r="CM47" s="155"/>
      <c r="CN47" s="155"/>
      <c r="CO47" s="155"/>
      <c r="CP47" s="155"/>
      <c r="CQ47" s="155"/>
      <c r="CR47" s="155"/>
      <c r="CS47" s="155"/>
      <c r="CT47" s="155"/>
      <c r="CU47" s="155"/>
      <c r="CV47" s="155"/>
      <c r="CW47" s="155"/>
      <c r="CX47" s="155"/>
      <c r="CY47" s="155"/>
      <c r="CZ47" s="155"/>
      <c r="DA47" s="155"/>
      <c r="DB47" s="155"/>
      <c r="DC47" s="155"/>
      <c r="DD47" s="155"/>
      <c r="DE47" s="155"/>
    </row>
    <row r="48" spans="1:109" ht="15" customHeight="1" x14ac:dyDescent="0.2">
      <c r="A48" s="9">
        <f>Input!A48</f>
        <v>10510</v>
      </c>
      <c r="B48" s="9" t="str">
        <f>Input!B48</f>
        <v>GeoB23131-1 E.c.</v>
      </c>
      <c r="C48" s="9">
        <f>Input!O48</f>
        <v>2.0981354816481526</v>
      </c>
      <c r="D48" s="9">
        <f>C48*Input!P48/100</f>
        <v>3.5874698849433589E-3</v>
      </c>
      <c r="E48" s="11">
        <f>Input!M48</f>
        <v>2.4340314338218683</v>
      </c>
      <c r="F48" s="12">
        <f>E48*Input!N48/100</f>
        <v>1.1222676437733417E-4</v>
      </c>
      <c r="G48" s="13">
        <f t="shared" si="233"/>
        <v>335.60425409535918</v>
      </c>
      <c r="H48" s="12">
        <f>G48*Input!L48/100</f>
        <v>9.3909314131001738E-3</v>
      </c>
      <c r="I48" s="9">
        <v>0.3</v>
      </c>
      <c r="J48" s="21">
        <f>(((C48*$G$4*0.000000001*Input!G48*(234/233))-(I48*0.000000000000001))/Input!F48)*1000000000000</f>
        <v>266.23084286581178</v>
      </c>
      <c r="K48" s="9">
        <f>J48*Input!P48/100</f>
        <v>0.45521137199106393</v>
      </c>
      <c r="L48" s="14">
        <f t="shared" si="234"/>
        <v>3.6817790360027689</v>
      </c>
      <c r="M48" s="22">
        <f>L48*Input!P48/100</f>
        <v>6.2952423855394714E-3</v>
      </c>
      <c r="N48" s="9">
        <v>5.0000000000000001E-3</v>
      </c>
      <c r="O48" s="21">
        <f>(((G48*$D$4*0.000000001*Input!G48*(238/236))-(N48*0.000000001))/Input!F48)*1000000</f>
        <v>4.2897206018849907</v>
      </c>
      <c r="P48" s="9">
        <f>O48*Input!N48/100</f>
        <v>1.9778769351241467E-4</v>
      </c>
      <c r="Q48" s="23">
        <f t="shared" si="235"/>
        <v>3.2005570227535056</v>
      </c>
      <c r="R48" s="24">
        <f>Q48*Input!N48/100</f>
        <v>1.4756923590949261E-4</v>
      </c>
      <c r="S48" s="65">
        <f>Input!S48*$G$6/0.000000000155125</f>
        <v>1.1469693534958407</v>
      </c>
      <c r="T48" s="9">
        <f>S48*Input!T48/100</f>
        <v>7.2758800768691419E-4</v>
      </c>
      <c r="U48" s="9">
        <f>S48*1/((U47+U49)/2)</f>
        <v>1.1476888660810263</v>
      </c>
      <c r="V48" s="9">
        <f>U48*Input!T48/100</f>
        <v>7.2804443551278866E-4</v>
      </c>
      <c r="W48" s="3">
        <v>3.0000000000000001E-3</v>
      </c>
      <c r="X48" s="21">
        <f>((($L$4*0.000000001*Input!G48/Input!W48*(232/229))-(W48*0.000000001))/Input!F48)*1000000000</f>
        <v>2.9407390236725135</v>
      </c>
      <c r="Y48" s="21">
        <f>X48*Input!X48/100</f>
        <v>4.7087906624022043E-3</v>
      </c>
      <c r="Z48" s="21">
        <f t="shared" si="236"/>
        <v>7.1804432640588955E-4</v>
      </c>
      <c r="AA48" s="21">
        <f>Z48*Input!X48/100</f>
        <v>1.1497519474368228E-6</v>
      </c>
      <c r="AB48" s="14">
        <v>0.05</v>
      </c>
      <c r="AC48" s="14">
        <v>0.9</v>
      </c>
      <c r="AD48" s="21">
        <f>(((Input!G48*$L$4*0.000000001*Input!U48*(230/229))-((AB48*0.000000000000001)+(Input!G48*AC48*0.000000000000001)))/Input!F48)*1000000000000</f>
        <v>0.32131355294962355</v>
      </c>
      <c r="AE48" s="21">
        <f>AD48*Input!V48/100</f>
        <v>4.5270982359069791E-3</v>
      </c>
      <c r="AF48" s="63">
        <f t="shared" si="237"/>
        <v>1.464821052134448E-2</v>
      </c>
      <c r="AG48" s="21">
        <f>AF48*Input!V48/100</f>
        <v>2.063837251856274E-4</v>
      </c>
      <c r="AH48" s="9">
        <f t="shared" si="238"/>
        <v>20.4001479890035</v>
      </c>
      <c r="AI48" s="3">
        <f t="shared" si="239"/>
        <v>0.28927498674136093</v>
      </c>
      <c r="AJ48" s="22">
        <f t="shared" si="240"/>
        <v>147.68886608102628</v>
      </c>
      <c r="AK48" s="3">
        <f t="shared" si="241"/>
        <v>0.72804443551278863</v>
      </c>
      <c r="AL48" s="3">
        <f t="shared" si="242"/>
        <v>4.5767691115036974E-3</v>
      </c>
      <c r="AM48" s="3">
        <f t="shared" si="243"/>
        <v>6.4484034754624283E-5</v>
      </c>
      <c r="AN48" s="9">
        <f>AL48*1/((AN47+AN49)/2)</f>
        <v>4.5744913917044848E-3</v>
      </c>
      <c r="AO48" s="21">
        <f t="shared" si="244"/>
        <v>6.445194299751018E-5</v>
      </c>
      <c r="AP48" s="58">
        <f t="shared" si="245"/>
        <v>0.43609999999999999</v>
      </c>
      <c r="AQ48" s="58">
        <f t="shared" si="246"/>
        <v>7.4000000000000003E-3</v>
      </c>
      <c r="AR48" s="58">
        <f t="shared" si="247"/>
        <v>1.6968585186883742</v>
      </c>
      <c r="AS48" s="67">
        <f t="shared" si="248"/>
        <v>2.2434979951962896E-4</v>
      </c>
      <c r="AT48" s="67">
        <f t="shared" si="249"/>
        <v>3.5938385121141029E-7</v>
      </c>
      <c r="AU48" s="58">
        <v>8</v>
      </c>
      <c r="AV48" s="58">
        <f t="shared" si="250"/>
        <v>4</v>
      </c>
      <c r="AW48" s="58">
        <f t="shared" si="251"/>
        <v>0.26519999999999999</v>
      </c>
      <c r="AX48" s="57">
        <f t="shared" si="252"/>
        <v>8.9384033000000002E-2</v>
      </c>
      <c r="AY48" s="47">
        <f t="shared" si="253"/>
        <v>8.5731125488230128E-2</v>
      </c>
      <c r="AZ48" s="9" t="str">
        <f>Input!B48</f>
        <v>GeoB23131-1 E.c.</v>
      </c>
      <c r="BA48" s="48">
        <f>Input!E48</f>
        <v>0</v>
      </c>
      <c r="BB48" s="58">
        <f t="shared" si="254"/>
        <v>147.79960551616247</v>
      </c>
      <c r="BC48" s="22">
        <f t="shared" si="255"/>
        <v>0.7295464377181774</v>
      </c>
      <c r="BD48" s="9">
        <f t="shared" si="256"/>
        <v>207.2</v>
      </c>
      <c r="BE48" s="49">
        <f t="shared" si="257"/>
        <v>42.865562744115067</v>
      </c>
      <c r="BF48" s="89">
        <f t="shared" si="258"/>
        <v>32.326970395260233</v>
      </c>
      <c r="BG48" s="85"/>
      <c r="BH48" s="85"/>
      <c r="BI48" s="85"/>
      <c r="BJ48" s="85"/>
      <c r="BK48" s="85"/>
      <c r="BL48" s="85"/>
      <c r="BM48" s="90"/>
      <c r="BN48" s="85"/>
      <c r="BO48" s="85"/>
      <c r="BP48" s="85"/>
      <c r="BQ48" s="85"/>
      <c r="BR48" s="85"/>
      <c r="BS48" s="85"/>
      <c r="BT48" s="85"/>
      <c r="BU48" s="85"/>
      <c r="BV48" s="85"/>
      <c r="BW48" s="85"/>
      <c r="BX48" s="85"/>
      <c r="BY48" s="85"/>
      <c r="BZ48" s="85"/>
      <c r="CA48" s="85"/>
      <c r="CB48" s="85"/>
      <c r="CC48" s="85"/>
      <c r="CD48" s="85"/>
      <c r="CE48" s="85"/>
      <c r="CF48" s="85"/>
      <c r="CG48" s="85"/>
      <c r="CH48" s="85"/>
      <c r="CI48" s="85"/>
      <c r="CJ48" s="85"/>
      <c r="CK48" s="85"/>
      <c r="CL48" s="85"/>
      <c r="CM48" s="85"/>
      <c r="CN48" s="85"/>
      <c r="CO48" s="85"/>
      <c r="CP48" s="85"/>
      <c r="CQ48" s="85"/>
      <c r="CR48" s="85"/>
      <c r="CS48" s="85"/>
      <c r="CT48" s="85"/>
      <c r="CU48" s="85"/>
      <c r="CV48" s="85"/>
      <c r="CW48" s="85"/>
      <c r="CX48" s="85"/>
      <c r="CY48" s="85"/>
      <c r="CZ48" s="85"/>
      <c r="DA48" s="85"/>
      <c r="DB48" s="85"/>
      <c r="DC48" s="85"/>
      <c r="DD48" s="85"/>
      <c r="DE48" s="85"/>
    </row>
    <row r="49" spans="1:109" s="158" customFormat="1" ht="15" customHeight="1" x14ac:dyDescent="0.2">
      <c r="A49" s="141">
        <f>Input!A49</f>
        <v>10368</v>
      </c>
      <c r="B49" s="141" t="str">
        <f>Input!B49</f>
        <v>Hu1-13</v>
      </c>
      <c r="C49" s="141">
        <f>Input!O49</f>
        <v>2.2752270355952455</v>
      </c>
      <c r="D49" s="141">
        <f>C49*Input!P49/100</f>
        <v>1.2235964161785986E-2</v>
      </c>
      <c r="E49" s="142">
        <f>Input!M49</f>
        <v>3.0141934179031398</v>
      </c>
      <c r="F49" s="143">
        <f>E49*Input!N49/100</f>
        <v>2.1104831171088145E-4</v>
      </c>
      <c r="G49" s="144">
        <f t="shared" si="233"/>
        <v>415.59698846048491</v>
      </c>
      <c r="H49" s="143">
        <f>G49*Input!L49/100</f>
        <v>1.7336951656381373E-2</v>
      </c>
      <c r="I49" s="141">
        <v>0</v>
      </c>
      <c r="J49" s="145">
        <f>(((C49*$G$4*0.000000001*Input!G49*(234/233))-(I49*0.000000000000001))/Input!F49)*1000000000000</f>
        <v>745.31622494492694</v>
      </c>
      <c r="K49" s="141">
        <f>J49*Input!P49/100</f>
        <v>4.0082429027738149</v>
      </c>
      <c r="L49" s="146">
        <f t="shared" si="234"/>
        <v>10.307181627254428</v>
      </c>
      <c r="M49" s="147">
        <f>L49*Input!P49/100</f>
        <v>5.5431085789251371E-2</v>
      </c>
      <c r="N49" s="141">
        <v>0</v>
      </c>
      <c r="O49" s="145">
        <f>(((G49*$D$4*0.000000001*Input!G49*(238/236))-(N49*0.000000001))/Input!F49)*1000000</f>
        <v>13.714035931162501</v>
      </c>
      <c r="P49" s="141">
        <f>O49*Input!N49/100</f>
        <v>9.6023171997624613E-4</v>
      </c>
      <c r="Q49" s="148">
        <f t="shared" si="235"/>
        <v>10.232030960358763</v>
      </c>
      <c r="R49" s="149">
        <f>Q49*Input!N49/100</f>
        <v>7.1642809871817563E-4</v>
      </c>
      <c r="S49" s="147">
        <f>Input!S49*$G$6/0.000000000155125</f>
        <v>0.99912773667591592</v>
      </c>
      <c r="T49" s="141">
        <f>S49*Input!T49/100</f>
        <v>1.0802165816523469E-3</v>
      </c>
      <c r="U49" s="147">
        <f>S49</f>
        <v>0.99912773667591592</v>
      </c>
      <c r="V49" s="141">
        <f>U49*Input!T49/100</f>
        <v>1.0802165816523469E-3</v>
      </c>
      <c r="W49" s="150">
        <v>0</v>
      </c>
      <c r="X49" s="145">
        <f>((($L$4*0.000000001*Input!G49/Input!W49*(232/229))-(W49*0.000000001))/Input!F49)*1000000000</f>
        <v>0.78993304879397797</v>
      </c>
      <c r="Y49" s="145">
        <f>X49*Input!X49/100</f>
        <v>2.5716092095895669E-3</v>
      </c>
      <c r="Z49" s="145">
        <f t="shared" si="236"/>
        <v>1.9287904821240195E-4</v>
      </c>
      <c r="AA49" s="145">
        <f>Z49*Input!X49/100</f>
        <v>6.2791338769426147E-7</v>
      </c>
      <c r="AB49" s="146">
        <v>0</v>
      </c>
      <c r="AC49" s="146">
        <v>0.9</v>
      </c>
      <c r="AD49" s="145">
        <f>(((Input!G49*$L$4*0.000000001*Input!U49*(230/229))-((AB49*0.000000000000001)+(Input!G49*AC49*0.000000000000001)))/Input!F49)*1000000000000</f>
        <v>224.47777559023297</v>
      </c>
      <c r="AE49" s="145">
        <f>AD49*Input!V49/100</f>
        <v>0.55123093385694244</v>
      </c>
      <c r="AF49" s="145">
        <f t="shared" si="237"/>
        <v>10.233610390920511</v>
      </c>
      <c r="AG49" s="145">
        <f>AF49*Input!V49/100</f>
        <v>2.5129804488140457E-2</v>
      </c>
      <c r="AH49" s="141">
        <f t="shared" si="238"/>
        <v>53057.138583818967</v>
      </c>
      <c r="AI49" s="150">
        <f t="shared" si="239"/>
        <v>216.3546053153627</v>
      </c>
      <c r="AJ49" s="147">
        <f t="shared" si="240"/>
        <v>-0.87226332408407714</v>
      </c>
      <c r="AK49" s="150">
        <f t="shared" si="241"/>
        <v>1.0802165816523468</v>
      </c>
      <c r="AL49" s="150">
        <f t="shared" si="242"/>
        <v>1.0001543613939272</v>
      </c>
      <c r="AM49" s="150">
        <f t="shared" si="243"/>
        <v>2.4569919718838485E-3</v>
      </c>
      <c r="AN49" s="141">
        <f>AF49/Q49</f>
        <v>1.0001543613939272</v>
      </c>
      <c r="AO49" s="145">
        <f t="shared" si="244"/>
        <v>2.4569919718838485E-3</v>
      </c>
      <c r="AP49" s="141" t="str">
        <f t="shared" si="245"/>
        <v>Out of range</v>
      </c>
      <c r="AQ49" s="141" t="e">
        <f t="shared" si="246"/>
        <v>#VALUE!</v>
      </c>
      <c r="AR49" s="141" t="e">
        <f t="shared" si="247"/>
        <v>#VALUE!</v>
      </c>
      <c r="AS49" s="149">
        <f t="shared" si="248"/>
        <v>1.8850514522450105E-5</v>
      </c>
      <c r="AT49" s="149">
        <f t="shared" si="249"/>
        <v>6.1381616728510535E-8</v>
      </c>
      <c r="AU49" s="141">
        <v>8</v>
      </c>
      <c r="AV49" s="141">
        <f t="shared" si="250"/>
        <v>4</v>
      </c>
      <c r="AW49" s="141" t="str">
        <f t="shared" si="251"/>
        <v>Out of range</v>
      </c>
      <c r="AX49" s="151">
        <f t="shared" si="252"/>
        <v>364.94925553109999</v>
      </c>
      <c r="AY49" s="151" t="e">
        <f t="shared" si="253"/>
        <v>#VALUE!</v>
      </c>
      <c r="AZ49" s="141" t="str">
        <f>Input!B49</f>
        <v>Hu1-13</v>
      </c>
      <c r="BA49" s="152">
        <f>Input!E49</f>
        <v>0</v>
      </c>
      <c r="BB49" s="141" t="e">
        <f t="shared" si="254"/>
        <v>#VALUE!</v>
      </c>
      <c r="BC49" s="147" t="e">
        <f t="shared" si="255"/>
        <v>#VALUE!</v>
      </c>
      <c r="BD49" s="141" t="e">
        <f t="shared" si="256"/>
        <v>#VALUE!</v>
      </c>
      <c r="BE49" s="153" t="e">
        <f t="shared" si="257"/>
        <v>#VALUE!</v>
      </c>
      <c r="BF49" s="154" t="e">
        <f t="shared" si="258"/>
        <v>#VALUE!</v>
      </c>
      <c r="BG49" s="155"/>
      <c r="BH49" s="155"/>
      <c r="BI49" s="155"/>
      <c r="BJ49" s="155"/>
      <c r="BK49" s="155"/>
      <c r="BL49" s="155"/>
      <c r="BM49" s="159"/>
      <c r="BN49" s="155"/>
      <c r="BO49" s="155"/>
      <c r="BP49" s="155"/>
      <c r="BQ49" s="155"/>
      <c r="BR49" s="155"/>
      <c r="BS49" s="155"/>
      <c r="BT49" s="155"/>
      <c r="BU49" s="155"/>
      <c r="BV49" s="155"/>
      <c r="BW49" s="155"/>
      <c r="BX49" s="155"/>
      <c r="BY49" s="155"/>
      <c r="BZ49" s="155"/>
      <c r="CA49" s="155"/>
      <c r="CB49" s="155"/>
      <c r="CC49" s="155"/>
      <c r="CD49" s="155"/>
      <c r="CE49" s="155"/>
      <c r="CF49" s="155"/>
      <c r="CG49" s="155"/>
      <c r="CH49" s="155"/>
      <c r="CI49" s="155"/>
      <c r="CJ49" s="155"/>
      <c r="CK49" s="155"/>
      <c r="CL49" s="155"/>
      <c r="CM49" s="155"/>
      <c r="CN49" s="155"/>
      <c r="CO49" s="155"/>
      <c r="CP49" s="155"/>
      <c r="CQ49" s="155"/>
      <c r="CR49" s="155"/>
      <c r="CS49" s="155"/>
      <c r="CT49" s="155"/>
      <c r="CU49" s="155"/>
      <c r="CV49" s="155"/>
      <c r="CW49" s="155"/>
      <c r="CX49" s="155"/>
      <c r="CY49" s="155"/>
      <c r="CZ49" s="155"/>
      <c r="DA49" s="155"/>
      <c r="DB49" s="155"/>
      <c r="DC49" s="155"/>
      <c r="DD49" s="155"/>
      <c r="DE49" s="155"/>
    </row>
    <row r="50" spans="1:109" ht="15" customHeight="1" x14ac:dyDescent="0.2">
      <c r="A50" s="9">
        <f>Input!A50</f>
        <v>10511</v>
      </c>
      <c r="B50" s="9" t="str">
        <f>Input!B50</f>
        <v>GeoB23437-1 M.o.?</v>
      </c>
      <c r="C50" s="9">
        <f>Input!O50</f>
        <v>1.3287264401397605</v>
      </c>
      <c r="D50" s="9">
        <f>C50*Input!P50/100</f>
        <v>2.4244631383610032E-3</v>
      </c>
      <c r="E50" s="11">
        <f>Input!M50</f>
        <v>1.5558954071188469</v>
      </c>
      <c r="F50" s="12">
        <f>E50*Input!N50/100</f>
        <v>5.7086983906972635E-5</v>
      </c>
      <c r="G50" s="13">
        <f t="shared" si="233"/>
        <v>214.52685873354659</v>
      </c>
      <c r="H50" s="12">
        <f>G50*Input!L50/100</f>
        <v>8.6077075625844678E-3</v>
      </c>
      <c r="I50" s="9">
        <v>0.3</v>
      </c>
      <c r="J50" s="21">
        <f>(((C50*$G$4*0.000000001*Input!G50*(234/233))-(I50*0.000000000000001))/Input!F50)*1000000000000</f>
        <v>294.12080371388345</v>
      </c>
      <c r="K50" s="9">
        <f>J50*Input!P50/100</f>
        <v>0.53666806446210058</v>
      </c>
      <c r="L50" s="14">
        <f t="shared" si="234"/>
        <v>4.067476921567156</v>
      </c>
      <c r="M50" s="22">
        <f>L50*Input!P50/100</f>
        <v>7.421729232268753E-3</v>
      </c>
      <c r="N50" s="9">
        <v>5.0000000000000001E-3</v>
      </c>
      <c r="O50" s="21">
        <f>(((G50*$D$4*0.000000001*Input!G50*(238/236))-(N50*0.000000001))/Input!F50)*1000000</f>
        <v>4.7835309476305543</v>
      </c>
      <c r="P50" s="9">
        <f>O50*Input!N50/100</f>
        <v>1.7551138269092663E-4</v>
      </c>
      <c r="Q50" s="23">
        <f t="shared" si="235"/>
        <v>3.5689885167043727</v>
      </c>
      <c r="R50" s="24">
        <f>Q50*Input!N50/100</f>
        <v>1.3094889867600835E-4</v>
      </c>
      <c r="S50" s="65">
        <f>Input!S50*$G$6/0.000000000155125</f>
        <v>1.1371217462190477</v>
      </c>
      <c r="T50" s="9">
        <f>S50*Input!T50/100</f>
        <v>7.3635282082794035E-4</v>
      </c>
      <c r="U50" s="9">
        <f>S50*1/((U49+U51)/2)</f>
        <v>1.1373257031992736</v>
      </c>
      <c r="V50" s="9">
        <f>U50*Input!T50/100</f>
        <v>7.3648489489847523E-4</v>
      </c>
      <c r="W50" s="3">
        <v>3.0000000000000001E-3</v>
      </c>
      <c r="X50" s="21">
        <f>((($L$4*0.000000001*Input!G50/Input!W50*(232/229))-(W50*0.000000001))/Input!F50)*1000000000</f>
        <v>0.38171941343551741</v>
      </c>
      <c r="Y50" s="21">
        <f>X50*Input!X50/100</f>
        <v>8.576166876871936E-4</v>
      </c>
      <c r="Z50" s="21">
        <f t="shared" si="236"/>
        <v>9.3204958648136294E-5</v>
      </c>
      <c r="AA50" s="21">
        <f>Z50*Input!X50/100</f>
        <v>2.0940545620255573E-7</v>
      </c>
      <c r="AB50" s="14">
        <v>0.05</v>
      </c>
      <c r="AC50" s="14">
        <v>0.9</v>
      </c>
      <c r="AD50" s="21">
        <f>(((Input!G50*$L$4*0.000000001*Input!U50*(230/229))-((AB50*0.000000000000001)+(Input!G50*AC50*0.000000000000001)))/Input!F50)*1000000000000</f>
        <v>13.859726317842824</v>
      </c>
      <c r="AE50" s="21">
        <f>AD50*Input!V50/100</f>
        <v>3.3244702885657097E-2</v>
      </c>
      <c r="AF50" s="63">
        <f t="shared" si="237"/>
        <v>0.63184446161164676</v>
      </c>
      <c r="AG50" s="21">
        <f>AF50*Input!V50/100</f>
        <v>1.5155769251507512E-3</v>
      </c>
      <c r="AH50" s="9">
        <f t="shared" si="238"/>
        <v>6779.0863359208297</v>
      </c>
      <c r="AI50" s="3">
        <f t="shared" si="239"/>
        <v>22.279689227671074</v>
      </c>
      <c r="AJ50" s="22">
        <f t="shared" si="240"/>
        <v>137.32570319927362</v>
      </c>
      <c r="AK50" s="3">
        <f t="shared" si="241"/>
        <v>0.73648489489847524</v>
      </c>
      <c r="AL50" s="3">
        <f t="shared" si="242"/>
        <v>0.17703740391832251</v>
      </c>
      <c r="AM50" s="3">
        <f t="shared" si="243"/>
        <v>4.2470134455369112E-4</v>
      </c>
      <c r="AN50" s="9">
        <f>AL50*1/((AN49+AN51)/2)</f>
        <v>0.17707963829561119</v>
      </c>
      <c r="AO50" s="21">
        <f t="shared" si="244"/>
        <v>4.2480266210819596E-4</v>
      </c>
      <c r="AP50" s="58">
        <f t="shared" si="245"/>
        <v>18.418800000000001</v>
      </c>
      <c r="AQ50" s="58">
        <f t="shared" si="246"/>
        <v>4.8899999999999999E-2</v>
      </c>
      <c r="AR50" s="58">
        <f t="shared" si="247"/>
        <v>0.2654896084435468</v>
      </c>
      <c r="AS50" s="67">
        <f t="shared" si="248"/>
        <v>2.6115230747282528E-5</v>
      </c>
      <c r="AT50" s="67">
        <f t="shared" si="249"/>
        <v>5.8681437917728506E-8</v>
      </c>
      <c r="AU50" s="58">
        <v>8</v>
      </c>
      <c r="AV50" s="58">
        <f t="shared" si="250"/>
        <v>4</v>
      </c>
      <c r="AW50" s="58">
        <f t="shared" si="251"/>
        <v>18.398900000000001</v>
      </c>
      <c r="AX50" s="57">
        <f t="shared" si="252"/>
        <v>4.8089456799999999E-2</v>
      </c>
      <c r="AY50" s="47">
        <f t="shared" si="253"/>
        <v>5.0749268342608136E-2</v>
      </c>
      <c r="AZ50" s="9" t="str">
        <f>Input!B50</f>
        <v>GeoB23437-1 M.o.?</v>
      </c>
      <c r="BA50" s="48">
        <f>Input!E50</f>
        <v>0</v>
      </c>
      <c r="BB50" s="58">
        <f t="shared" si="254"/>
        <v>144.65568189954115</v>
      </c>
      <c r="BC50" s="22">
        <f t="shared" si="255"/>
        <v>0.77604504438333077</v>
      </c>
      <c r="BD50" s="9">
        <f t="shared" si="256"/>
        <v>18340.900000000001</v>
      </c>
      <c r="BE50" s="49">
        <f t="shared" si="257"/>
        <v>25.37463417130407</v>
      </c>
      <c r="BF50" s="89">
        <f t="shared" si="258"/>
        <v>0.27582773069372696</v>
      </c>
      <c r="BG50" s="85"/>
      <c r="BH50" s="85"/>
      <c r="BI50" s="85"/>
      <c r="BJ50" s="85"/>
      <c r="BK50" s="85"/>
      <c r="BL50" s="85"/>
      <c r="BM50" s="90"/>
      <c r="BN50" s="85"/>
      <c r="BO50" s="85"/>
      <c r="BP50" s="85"/>
      <c r="BQ50" s="85"/>
      <c r="BR50" s="85"/>
      <c r="BS50" s="85"/>
      <c r="BT50" s="85"/>
      <c r="BU50" s="85"/>
      <c r="BV50" s="85"/>
      <c r="BW50" s="85"/>
      <c r="BX50" s="85"/>
      <c r="BY50" s="85"/>
      <c r="BZ50" s="85"/>
      <c r="CA50" s="85"/>
      <c r="CB50" s="85"/>
      <c r="CC50" s="85"/>
      <c r="CD50" s="85"/>
      <c r="CE50" s="85"/>
      <c r="CF50" s="85"/>
      <c r="CG50" s="85"/>
      <c r="CH50" s="85"/>
      <c r="CI50" s="85"/>
      <c r="CJ50" s="85"/>
      <c r="CK50" s="85"/>
      <c r="CL50" s="85"/>
      <c r="CM50" s="85"/>
      <c r="CN50" s="85"/>
      <c r="CO50" s="85"/>
      <c r="CP50" s="85"/>
      <c r="CQ50" s="85"/>
      <c r="CR50" s="85"/>
      <c r="CS50" s="85"/>
      <c r="CT50" s="85"/>
      <c r="CU50" s="85"/>
      <c r="CV50" s="85"/>
      <c r="CW50" s="85"/>
      <c r="CX50" s="85"/>
      <c r="CY50" s="85"/>
      <c r="CZ50" s="85"/>
      <c r="DA50" s="85"/>
      <c r="DB50" s="85"/>
      <c r="DC50" s="85"/>
      <c r="DD50" s="85"/>
      <c r="DE50" s="85"/>
    </row>
    <row r="51" spans="1:109" s="158" customFormat="1" ht="15" customHeight="1" x14ac:dyDescent="0.2">
      <c r="A51" s="141">
        <f>Input!A51</f>
        <v>10368</v>
      </c>
      <c r="B51" s="141" t="str">
        <f>Input!B51</f>
        <v>Hu1-13</v>
      </c>
      <c r="C51" s="141">
        <f>Input!O51</f>
        <v>2.3062842383705875</v>
      </c>
      <c r="D51" s="141">
        <f>C51*Input!P51/100</f>
        <v>1.4845876671183013E-2</v>
      </c>
      <c r="E51" s="142">
        <f>Input!M51</f>
        <v>3.0140945013921603</v>
      </c>
      <c r="F51" s="143">
        <f>E51*Input!N51/100</f>
        <v>2.4100158362494773E-4</v>
      </c>
      <c r="G51" s="144">
        <f t="shared" si="233"/>
        <v>415.58334985195103</v>
      </c>
      <c r="H51" s="143">
        <f>G51*Input!L51/100</f>
        <v>2.498593919543363E-2</v>
      </c>
      <c r="I51" s="141">
        <v>0</v>
      </c>
      <c r="J51" s="145">
        <f>(((C51*$G$4*0.000000001*Input!G51*(234/233))-(I51*0.000000000000001))/Input!F51)*1000000000000</f>
        <v>755.48990729298816</v>
      </c>
      <c r="K51" s="141">
        <f>J51*Input!P51/100</f>
        <v>4.863195005798306</v>
      </c>
      <c r="L51" s="146">
        <f t="shared" si="234"/>
        <v>10.447876258968916</v>
      </c>
      <c r="M51" s="147">
        <f>L51*Input!P51/100</f>
        <v>6.7254451917001662E-2</v>
      </c>
      <c r="N51" s="141">
        <v>0</v>
      </c>
      <c r="O51" s="145">
        <f>(((G51*$D$4*0.000000001*Input!G51*(238/236))-(N51*0.000000001))/Input!F51)*1000000</f>
        <v>13.713585878893891</v>
      </c>
      <c r="P51" s="141">
        <f>O51*Input!N51/100</f>
        <v>1.0965137000394731E-3</v>
      </c>
      <c r="Q51" s="148">
        <f t="shared" si="235"/>
        <v>10.231695176730275</v>
      </c>
      <c r="R51" s="149">
        <f>Q51*Input!N51/100</f>
        <v>8.181079722685532E-4</v>
      </c>
      <c r="S51" s="147">
        <f>Input!S51*$G$6/0.000000000155125</f>
        <v>1.0005136026877295</v>
      </c>
      <c r="T51" s="141">
        <f>S51*Input!T51/100</f>
        <v>9.5691410997154056E-4</v>
      </c>
      <c r="U51" s="147">
        <f>S51</f>
        <v>1.0005136026877295</v>
      </c>
      <c r="V51" s="141">
        <f>U51*Input!T51/100</f>
        <v>9.5691410997154056E-4</v>
      </c>
      <c r="W51" s="150">
        <v>0</v>
      </c>
      <c r="X51" s="145">
        <f>((($L$4*0.000000001*Input!G51/Input!W51*(232/229))-(W51*0.000000001))/Input!F51)*1000000000</f>
        <v>0.78769414648576086</v>
      </c>
      <c r="Y51" s="145">
        <f>X51*Input!X51/100</f>
        <v>2.4832781127708549E-3</v>
      </c>
      <c r="Z51" s="145">
        <f t="shared" si="236"/>
        <v>1.9233237233030184E-4</v>
      </c>
      <c r="AA51" s="145">
        <f>Z51*Input!X51/100</f>
        <v>6.063454612630757E-7</v>
      </c>
      <c r="AB51" s="146">
        <v>0</v>
      </c>
      <c r="AC51" s="146">
        <v>0.9</v>
      </c>
      <c r="AD51" s="145">
        <f>(((Input!G51*$L$4*0.000000001*Input!U51*(230/229))-((AB51*0.000000000000001)+(Input!G51*AC51*0.000000000000001)))/Input!F51)*1000000000000</f>
        <v>224.29406238908331</v>
      </c>
      <c r="AE51" s="145">
        <f>AD51*Input!V51/100</f>
        <v>0.52143322041769846</v>
      </c>
      <c r="AF51" s="145">
        <f t="shared" si="237"/>
        <v>10.225235177297286</v>
      </c>
      <c r="AG51" s="145">
        <f>AF51*Input!V51/100</f>
        <v>2.3771370723035083E-2</v>
      </c>
      <c r="AH51" s="141">
        <f t="shared" si="238"/>
        <v>53164.400009255784</v>
      </c>
      <c r="AI51" s="150">
        <f t="shared" si="239"/>
        <v>208.2485158002975</v>
      </c>
      <c r="AJ51" s="147">
        <f t="shared" si="240"/>
        <v>0.51360268772948636</v>
      </c>
      <c r="AK51" s="150">
        <f t="shared" si="241"/>
        <v>0.95691410997154058</v>
      </c>
      <c r="AL51" s="150">
        <f t="shared" si="242"/>
        <v>0.99936862862688858</v>
      </c>
      <c r="AM51" s="150">
        <f t="shared" si="243"/>
        <v>2.3246809309692344E-3</v>
      </c>
      <c r="AN51" s="141">
        <f>AF51/Q51</f>
        <v>0.99936862862688858</v>
      </c>
      <c r="AO51" s="145">
        <f t="shared" si="244"/>
        <v>2.3246809309692344E-3</v>
      </c>
      <c r="AP51" s="141">
        <f t="shared" si="245"/>
        <v>720.2201</v>
      </c>
      <c r="AQ51" s="141" t="e">
        <f t="shared" si="246"/>
        <v>#VALUE!</v>
      </c>
      <c r="AR51" s="141" t="e">
        <f t="shared" si="247"/>
        <v>#VALUE!</v>
      </c>
      <c r="AS51" s="149">
        <f t="shared" si="248"/>
        <v>1.8797703509357787E-5</v>
      </c>
      <c r="AT51" s="149">
        <f t="shared" si="249"/>
        <v>5.9280543461771145E-8</v>
      </c>
      <c r="AU51" s="141">
        <v>8</v>
      </c>
      <c r="AV51" s="141">
        <f t="shared" si="250"/>
        <v>4</v>
      </c>
      <c r="AW51" s="141">
        <f t="shared" si="251"/>
        <v>720.20370000000003</v>
      </c>
      <c r="AX51" s="151">
        <f t="shared" si="252"/>
        <v>331.65402845599999</v>
      </c>
      <c r="AY51" s="151">
        <f t="shared" si="253"/>
        <v>214.77695578282592</v>
      </c>
      <c r="AZ51" s="141" t="str">
        <f>Input!B51</f>
        <v>Hu1-13</v>
      </c>
      <c r="BA51" s="152">
        <f>Input!E51</f>
        <v>0</v>
      </c>
      <c r="BB51" s="141">
        <f t="shared" si="254"/>
        <v>3.9322289336934353</v>
      </c>
      <c r="BC51" s="147">
        <f t="shared" si="255"/>
        <v>8.2012436010337684</v>
      </c>
      <c r="BD51" s="141">
        <f t="shared" si="256"/>
        <v>720145.70000000007</v>
      </c>
      <c r="BE51" s="153">
        <f t="shared" si="257"/>
        <v>107388.47789141296</v>
      </c>
      <c r="BF51" s="154">
        <f t="shared" si="258"/>
        <v>29.821695692874933</v>
      </c>
      <c r="BG51" s="155"/>
      <c r="BH51" s="155"/>
      <c r="BI51" s="155"/>
      <c r="BJ51" s="155"/>
      <c r="BK51" s="155"/>
      <c r="BL51" s="155"/>
      <c r="BM51" s="159"/>
      <c r="BN51" s="155"/>
      <c r="BO51" s="155"/>
      <c r="BP51" s="155"/>
      <c r="BQ51" s="155"/>
      <c r="BR51" s="155"/>
      <c r="BS51" s="155"/>
      <c r="BT51" s="155"/>
      <c r="BU51" s="155"/>
      <c r="BV51" s="155"/>
      <c r="BW51" s="155"/>
      <c r="BX51" s="155"/>
      <c r="BY51" s="155"/>
      <c r="BZ51" s="155"/>
      <c r="CA51" s="155"/>
      <c r="CB51" s="155"/>
      <c r="CC51" s="155"/>
      <c r="CD51" s="155"/>
      <c r="CE51" s="155"/>
      <c r="CF51" s="155"/>
      <c r="CG51" s="155"/>
      <c r="CH51" s="155"/>
      <c r="CI51" s="155"/>
      <c r="CJ51" s="155"/>
      <c r="CK51" s="155"/>
      <c r="CL51" s="155"/>
      <c r="CM51" s="155"/>
      <c r="CN51" s="155"/>
      <c r="CO51" s="155"/>
      <c r="CP51" s="155"/>
      <c r="CQ51" s="155"/>
      <c r="CR51" s="155"/>
      <c r="CS51" s="155"/>
      <c r="CT51" s="155"/>
      <c r="CU51" s="155"/>
      <c r="CV51" s="155"/>
      <c r="CW51" s="155"/>
      <c r="CX51" s="155"/>
      <c r="CY51" s="155"/>
      <c r="CZ51" s="155"/>
      <c r="DA51" s="155"/>
      <c r="DB51" s="155"/>
      <c r="DC51" s="155"/>
      <c r="DD51" s="155"/>
      <c r="DE51" s="155"/>
    </row>
    <row r="52" spans="1:109" ht="15" customHeight="1" x14ac:dyDescent="0.2">
      <c r="A52" s="9">
        <f>Input!A52</f>
        <v>10512</v>
      </c>
      <c r="B52" s="9" t="str">
        <f>Input!B52</f>
        <v>GeoB23105-2 E.c.</v>
      </c>
      <c r="C52" s="9">
        <f>Input!O52</f>
        <v>1.7990706604565818</v>
      </c>
      <c r="D52" s="9">
        <f>C52*Input!P52/100</f>
        <v>3.2500047304275942E-3</v>
      </c>
      <c r="E52" s="11">
        <f>Input!M52</f>
        <v>2.0830980228694913</v>
      </c>
      <c r="F52" s="12">
        <f>E52*Input!N52/100</f>
        <v>9.0053061117270031E-5</v>
      </c>
      <c r="G52" s="13">
        <f t="shared" si="233"/>
        <v>287.21755539324545</v>
      </c>
      <c r="H52" s="12">
        <f>G52*Input!L52/100</f>
        <v>1.0418894417826018E-2</v>
      </c>
      <c r="I52" s="9">
        <v>0.3</v>
      </c>
      <c r="J52" s="21">
        <f>(((C52*$G$4*0.000000001*Input!G52*(234/233))-(I52*0.000000000000001))/Input!F52)*1000000000000</f>
        <v>260.28863923483738</v>
      </c>
      <c r="K52" s="9">
        <f>J52*Input!P52/100</f>
        <v>0.47020905147499548</v>
      </c>
      <c r="L52" s="14">
        <f t="shared" si="234"/>
        <v>3.5996026791213525</v>
      </c>
      <c r="M52" s="22">
        <f>L52*Input!P52/100</f>
        <v>6.5026493911224392E-3</v>
      </c>
      <c r="N52" s="9">
        <v>5.0000000000000001E-3</v>
      </c>
      <c r="O52" s="21">
        <f>(((G52*$D$4*0.000000001*Input!G52*(238/236))-(N52*0.000000001))/Input!F52)*1000000</f>
        <v>4.1859563383345577</v>
      </c>
      <c r="P52" s="9">
        <f>O52*Input!N52/100</f>
        <v>1.8096036664227717E-4</v>
      </c>
      <c r="Q52" s="23">
        <f t="shared" si="235"/>
        <v>3.1231385908231721</v>
      </c>
      <c r="R52" s="24">
        <f>Q52*Input!N52/100</f>
        <v>1.3501438113300168E-4</v>
      </c>
      <c r="S52" s="65">
        <f>Input!S52*$G$6/0.000000000155125</f>
        <v>1.1474888526171214</v>
      </c>
      <c r="T52" s="9">
        <f>S52*Input!T52/100</f>
        <v>6.361193018820545E-4</v>
      </c>
      <c r="U52" s="9">
        <f>S52*1/((U51+U53)/2)</f>
        <v>1.1475023309168852</v>
      </c>
      <c r="V52" s="9">
        <f>U52*Input!T52/100</f>
        <v>6.3612677368155555E-4</v>
      </c>
      <c r="W52" s="3">
        <v>3.0000000000000001E-3</v>
      </c>
      <c r="X52" s="21">
        <f>((($L$4*0.000000001*Input!G52/Input!W52*(232/229))-(W52*0.000000001))/Input!F52)*1000000000</f>
        <v>9.0653858344912255</v>
      </c>
      <c r="Y52" s="21">
        <f>X52*Input!X52/100</f>
        <v>1.4791738537192583E-2</v>
      </c>
      <c r="Z52" s="21">
        <f t="shared" si="236"/>
        <v>2.2135078334858862E-3</v>
      </c>
      <c r="AA52" s="21">
        <f>Z52*Input!X52/100</f>
        <v>3.6117193157271053E-6</v>
      </c>
      <c r="AB52" s="14">
        <v>0.05</v>
      </c>
      <c r="AC52" s="14">
        <v>0.9</v>
      </c>
      <c r="AD52" s="21">
        <f>(((Input!G52*$L$4*0.000000001*Input!U52*(230/229))-((AB52*0.000000000000001)+(Input!G52*AC52*0.000000000000001)))/Input!F52)*1000000000000</f>
        <v>2.0250555486713884</v>
      </c>
      <c r="AE52" s="21">
        <f>AD52*Input!V52/100</f>
        <v>9.0368684179549259E-3</v>
      </c>
      <c r="AF52" s="63">
        <f t="shared" si="237"/>
        <v>9.2319292859103161E-2</v>
      </c>
      <c r="AG52" s="21">
        <f>AF52*Input!V52/100</f>
        <v>4.1197748997735849E-4</v>
      </c>
      <c r="AH52" s="9">
        <f t="shared" si="238"/>
        <v>41.70723566571548</v>
      </c>
      <c r="AI52" s="3">
        <f t="shared" si="239"/>
        <v>0.19817089497161791</v>
      </c>
      <c r="AJ52" s="22">
        <f t="shared" si="240"/>
        <v>147.50233091688526</v>
      </c>
      <c r="AK52" s="3">
        <f t="shared" si="241"/>
        <v>0.63612677368155557</v>
      </c>
      <c r="AL52" s="3">
        <f t="shared" si="242"/>
        <v>2.9559781026166493E-2</v>
      </c>
      <c r="AM52" s="3">
        <f t="shared" si="243"/>
        <v>1.3191755945215052E-4</v>
      </c>
      <c r="AN52" s="9">
        <f>AL52*1/((AN51+AN53)/2)</f>
        <v>2.9574299386609815E-2</v>
      </c>
      <c r="AO52" s="21">
        <f t="shared" si="244"/>
        <v>1.319823510916838E-4</v>
      </c>
      <c r="AP52" s="58">
        <f t="shared" si="245"/>
        <v>2.8496999999999999</v>
      </c>
      <c r="AQ52" s="58">
        <f t="shared" si="246"/>
        <v>1.2999999999999999E-2</v>
      </c>
      <c r="AR52" s="58">
        <f t="shared" si="247"/>
        <v>0.4561883707056883</v>
      </c>
      <c r="AS52" s="67">
        <f t="shared" si="248"/>
        <v>7.0874467114264924E-4</v>
      </c>
      <c r="AT52" s="67">
        <f t="shared" si="249"/>
        <v>1.156844830145233E-6</v>
      </c>
      <c r="AU52" s="58">
        <v>8</v>
      </c>
      <c r="AV52" s="58">
        <f t="shared" si="250"/>
        <v>4</v>
      </c>
      <c r="AW52" s="58">
        <f t="shared" si="251"/>
        <v>2.3092999999999999</v>
      </c>
      <c r="AX52" s="57">
        <f t="shared" si="252"/>
        <v>0.27859677890000001</v>
      </c>
      <c r="AY52" s="47">
        <f t="shared" si="253"/>
        <v>0.27120117353742423</v>
      </c>
      <c r="AZ52" s="9" t="str">
        <f>Input!B52</f>
        <v>GeoB23105-2 E.c.</v>
      </c>
      <c r="BA52" s="48">
        <f>Input!E52</f>
        <v>0</v>
      </c>
      <c r="BB52" s="58">
        <f t="shared" si="254"/>
        <v>148.46819393867978</v>
      </c>
      <c r="BC52" s="22">
        <f t="shared" si="255"/>
        <v>0.6508767601185762</v>
      </c>
      <c r="BD52" s="9">
        <f t="shared" si="256"/>
        <v>2251.2999999999997</v>
      </c>
      <c r="BE52" s="49">
        <f t="shared" si="257"/>
        <v>135.60058676871211</v>
      </c>
      <c r="BF52" s="89">
        <f t="shared" si="258"/>
        <v>11.743869291015644</v>
      </c>
      <c r="BG52" s="85"/>
      <c r="BH52" s="85"/>
      <c r="BI52" s="85"/>
      <c r="BJ52" s="85"/>
      <c r="BK52" s="85"/>
      <c r="BL52" s="85"/>
      <c r="BM52" s="90"/>
      <c r="BN52" s="85"/>
      <c r="BO52" s="85"/>
      <c r="BP52" s="85"/>
      <c r="BQ52" s="85"/>
      <c r="BR52" s="85"/>
      <c r="BS52" s="85"/>
      <c r="BT52" s="85"/>
      <c r="BU52" s="85"/>
      <c r="BV52" s="85"/>
      <c r="BW52" s="85"/>
      <c r="BX52" s="85"/>
      <c r="BY52" s="85"/>
      <c r="BZ52" s="85"/>
      <c r="CA52" s="85"/>
      <c r="CB52" s="85"/>
      <c r="CC52" s="85"/>
      <c r="CD52" s="85"/>
      <c r="CE52" s="85"/>
      <c r="CF52" s="85"/>
      <c r="CG52" s="85"/>
      <c r="CH52" s="85"/>
      <c r="CI52" s="85"/>
      <c r="CJ52" s="85"/>
      <c r="CK52" s="85"/>
      <c r="CL52" s="85"/>
      <c r="CM52" s="85"/>
      <c r="CN52" s="85"/>
      <c r="CO52" s="85"/>
      <c r="CP52" s="85"/>
      <c r="CQ52" s="85"/>
      <c r="CR52" s="85"/>
      <c r="CS52" s="85"/>
      <c r="CT52" s="85"/>
      <c r="CU52" s="85"/>
      <c r="CV52" s="85"/>
      <c r="CW52" s="85"/>
      <c r="CX52" s="85"/>
      <c r="CY52" s="85"/>
      <c r="CZ52" s="85"/>
      <c r="DA52" s="85"/>
      <c r="DB52" s="85"/>
      <c r="DC52" s="85"/>
      <c r="DD52" s="85"/>
      <c r="DE52" s="85"/>
    </row>
    <row r="53" spans="1:109" s="158" customFormat="1" ht="15" customHeight="1" x14ac:dyDescent="0.2">
      <c r="A53" s="141">
        <f>Input!A53</f>
        <v>10368</v>
      </c>
      <c r="B53" s="141" t="str">
        <f>Input!B53</f>
        <v>Hu1-13</v>
      </c>
      <c r="C53" s="141">
        <f>Input!O53</f>
        <v>2.2869961707168183</v>
      </c>
      <c r="D53" s="141">
        <f>C53*Input!P53/100</f>
        <v>1.3208862089893525E-2</v>
      </c>
      <c r="E53" s="142">
        <f>Input!M53</f>
        <v>3.0142282364117876</v>
      </c>
      <c r="F53" s="143">
        <f>E53*Input!N53/100</f>
        <v>2.2245917369430359E-4</v>
      </c>
      <c r="G53" s="144">
        <f t="shared" si="233"/>
        <v>415.60178923645725</v>
      </c>
      <c r="H53" s="143">
        <f>G53*Input!L53/100</f>
        <v>2.0227769669791465E-2</v>
      </c>
      <c r="I53" s="141">
        <v>0</v>
      </c>
      <c r="J53" s="145">
        <f>(((C53*$G$4*0.000000001*Input!G53*(234/233))-(I53*0.000000000000001))/Input!F53)*1000000000000</f>
        <v>749.17154453389367</v>
      </c>
      <c r="K53" s="141">
        <f>J53*Input!P53/100</f>
        <v>4.3269436740329539</v>
      </c>
      <c r="L53" s="146">
        <f t="shared" si="234"/>
        <v>10.360497894772323</v>
      </c>
      <c r="M53" s="147">
        <f>L53*Input!P53/100</f>
        <v>5.9838485795009666E-2</v>
      </c>
      <c r="N53" s="141">
        <v>0</v>
      </c>
      <c r="O53" s="145">
        <f>(((G53*$D$4*0.000000001*Input!G53*(238/236))-(N53*0.000000001))/Input!F53)*1000000</f>
        <v>13.714194349091432</v>
      </c>
      <c r="P53" s="141">
        <f>O53*Input!N53/100</f>
        <v>1.0121490821192005E-3</v>
      </c>
      <c r="Q53" s="148">
        <f t="shared" si="235"/>
        <v>10.232149155845608</v>
      </c>
      <c r="R53" s="149">
        <f>Q53*Input!N53/100</f>
        <v>7.5516360003181698E-4</v>
      </c>
      <c r="S53" s="147">
        <f>Input!S53*$G$6/0.000000000155125</f>
        <v>0.99946290576998642</v>
      </c>
      <c r="T53" s="141">
        <f>S53*Input!T53/100</f>
        <v>1.1003424744415915E-3</v>
      </c>
      <c r="U53" s="147">
        <f>S53</f>
        <v>0.99946290576998642</v>
      </c>
      <c r="V53" s="141">
        <f>U53*Input!T53/100</f>
        <v>1.1003424744415915E-3</v>
      </c>
      <c r="W53" s="150">
        <v>0</v>
      </c>
      <c r="X53" s="145">
        <f>((($L$4*0.000000001*Input!G53/Input!W53*(232/229))-(W53*0.000000001))/Input!F53)*1000000000</f>
        <v>0.78400969329320258</v>
      </c>
      <c r="Y53" s="145">
        <f>X53*Input!X53/100</f>
        <v>2.5484804027493461E-3</v>
      </c>
      <c r="Z53" s="145">
        <f t="shared" si="236"/>
        <v>1.9143273428369931E-4</v>
      </c>
      <c r="AA53" s="145">
        <f>Z53*Input!X53/100</f>
        <v>6.2226599484692924E-7</v>
      </c>
      <c r="AB53" s="146">
        <v>0</v>
      </c>
      <c r="AC53" s="146">
        <v>0.9</v>
      </c>
      <c r="AD53" s="145">
        <f>(((Input!G53*$L$4*0.000000001*Input!U53*(230/229))-((AB53*0.000000000000001)+(Input!G53*AC53*0.000000000000001)))/Input!F53)*1000000000000</f>
        <v>224.36706557487597</v>
      </c>
      <c r="AE53" s="145">
        <f>AD53*Input!V53/100</f>
        <v>0.52246363897024617</v>
      </c>
      <c r="AF53" s="145">
        <f t="shared" si="237"/>
        <v>10.228563284762419</v>
      </c>
      <c r="AG53" s="145">
        <f>AF53*Input!V53/100</f>
        <v>2.3818345983631039E-2</v>
      </c>
      <c r="AH53" s="141">
        <f t="shared" si="238"/>
        <v>53431.631340562177</v>
      </c>
      <c r="AI53" s="150">
        <f t="shared" si="239"/>
        <v>213.6507169593558</v>
      </c>
      <c r="AJ53" s="147">
        <f t="shared" si="240"/>
        <v>-0.53709423001357948</v>
      </c>
      <c r="AK53" s="150">
        <f t="shared" si="241"/>
        <v>1.1003424744415915</v>
      </c>
      <c r="AL53" s="150">
        <f t="shared" si="242"/>
        <v>0.99964954859154487</v>
      </c>
      <c r="AM53" s="150">
        <f t="shared" si="243"/>
        <v>2.3289638868943994E-3</v>
      </c>
      <c r="AN53" s="141">
        <f>AF53/Q53</f>
        <v>0.99964954859154487</v>
      </c>
      <c r="AO53" s="145">
        <f t="shared" si="244"/>
        <v>2.3289638868943994E-3</v>
      </c>
      <c r="AP53" s="141" t="str">
        <f t="shared" si="245"/>
        <v>Out of range</v>
      </c>
      <c r="AQ53" s="141" t="e">
        <f t="shared" si="246"/>
        <v>#VALUE!</v>
      </c>
      <c r="AR53" s="141" t="e">
        <f t="shared" si="247"/>
        <v>#VALUE!</v>
      </c>
      <c r="AS53" s="149">
        <f t="shared" si="248"/>
        <v>1.8708946807556467E-5</v>
      </c>
      <c r="AT53" s="149">
        <f t="shared" si="249"/>
        <v>6.0830462276402869E-8</v>
      </c>
      <c r="AU53" s="141">
        <v>8</v>
      </c>
      <c r="AV53" s="141">
        <f t="shared" si="250"/>
        <v>4</v>
      </c>
      <c r="AW53" s="141" t="str">
        <f t="shared" si="251"/>
        <v>Out of range</v>
      </c>
      <c r="AX53" s="151">
        <f t="shared" si="252"/>
        <v>353.58611561010002</v>
      </c>
      <c r="AY53" s="151" t="e">
        <f t="shared" si="253"/>
        <v>#VALUE!</v>
      </c>
      <c r="AZ53" s="141" t="str">
        <f>Input!B53</f>
        <v>Hu1-13</v>
      </c>
      <c r="BA53" s="152">
        <f>Input!E53</f>
        <v>0</v>
      </c>
      <c r="BB53" s="141" t="e">
        <f t="shared" si="254"/>
        <v>#VALUE!</v>
      </c>
      <c r="BC53" s="147" t="e">
        <f t="shared" si="255"/>
        <v>#VALUE!</v>
      </c>
      <c r="BD53" s="141" t="e">
        <f t="shared" si="256"/>
        <v>#VALUE!</v>
      </c>
      <c r="BE53" s="153" t="e">
        <f t="shared" si="257"/>
        <v>#VALUE!</v>
      </c>
      <c r="BF53" s="154" t="e">
        <f t="shared" si="258"/>
        <v>#VALUE!</v>
      </c>
      <c r="BG53" s="155"/>
      <c r="BH53" s="155"/>
      <c r="BI53" s="155"/>
      <c r="BJ53" s="155"/>
      <c r="BK53" s="155"/>
      <c r="BL53" s="155"/>
      <c r="BM53" s="159"/>
      <c r="BN53" s="155"/>
      <c r="BO53" s="155"/>
      <c r="BP53" s="155"/>
      <c r="BQ53" s="155"/>
      <c r="BR53" s="155"/>
      <c r="BS53" s="155"/>
      <c r="BT53" s="155"/>
      <c r="BU53" s="155"/>
      <c r="BV53" s="155"/>
      <c r="BW53" s="155"/>
      <c r="BX53" s="155"/>
      <c r="BY53" s="155"/>
      <c r="BZ53" s="155"/>
      <c r="CA53" s="155"/>
      <c r="CB53" s="155"/>
      <c r="CC53" s="155"/>
      <c r="CD53" s="155"/>
      <c r="CE53" s="155"/>
      <c r="CF53" s="155"/>
      <c r="CG53" s="155"/>
      <c r="CH53" s="155"/>
      <c r="CI53" s="155"/>
      <c r="CJ53" s="155"/>
      <c r="CK53" s="155"/>
      <c r="CL53" s="155"/>
      <c r="CM53" s="155"/>
      <c r="CN53" s="155"/>
      <c r="CO53" s="155"/>
      <c r="CP53" s="155"/>
      <c r="CQ53" s="155"/>
      <c r="CR53" s="155"/>
      <c r="CS53" s="155"/>
      <c r="CT53" s="155"/>
      <c r="CU53" s="155"/>
      <c r="CV53" s="155"/>
      <c r="CW53" s="155"/>
      <c r="CX53" s="155"/>
      <c r="CY53" s="155"/>
      <c r="CZ53" s="155"/>
      <c r="DA53" s="155"/>
      <c r="DB53" s="155"/>
      <c r="DC53" s="155"/>
      <c r="DD53" s="155"/>
      <c r="DE53" s="155"/>
    </row>
    <row r="54" spans="1:109" ht="15" customHeight="1" x14ac:dyDescent="0.2">
      <c r="A54" s="9">
        <f>Input!A54</f>
        <v>10513</v>
      </c>
      <c r="B54" s="9" t="str">
        <f>Input!B54</f>
        <v>GeoB23130-1-1 E.c.</v>
      </c>
      <c r="C54" s="9">
        <f>Input!O54</f>
        <v>1.5518512393627355</v>
      </c>
      <c r="D54" s="9">
        <f>C54*Input!P54/100</f>
        <v>2.8256547324007402E-3</v>
      </c>
      <c r="E54" s="11">
        <f>Input!M54</f>
        <v>1.7980904543857108</v>
      </c>
      <c r="F54" s="12">
        <f>E54*Input!N54/100</f>
        <v>7.382424774849761E-5</v>
      </c>
      <c r="G54" s="13">
        <f t="shared" si="233"/>
        <v>247.92071185070179</v>
      </c>
      <c r="H54" s="12">
        <f>G54*Input!L54/100</f>
        <v>1.0674265996746195E-2</v>
      </c>
      <c r="I54" s="9">
        <v>0.3</v>
      </c>
      <c r="J54" s="21">
        <f>(((C54*$G$4*0.000000001*Input!G54*(234/233))-(I54*0.000000000000001))/Input!F54)*1000000000000</f>
        <v>263.15241880040969</v>
      </c>
      <c r="K54" s="9">
        <f>J54*Input!P54/100</f>
        <v>0.47915538465621738</v>
      </c>
      <c r="L54" s="14">
        <f t="shared" si="234"/>
        <v>3.6392066688573257</v>
      </c>
      <c r="M54" s="22">
        <f>L54*Input!P54/100</f>
        <v>6.6263706760087302E-3</v>
      </c>
      <c r="N54" s="9">
        <v>5.0000000000000001E-3</v>
      </c>
      <c r="O54" s="21">
        <f>(((G54*$D$4*0.000000001*Input!G54*(238/236))-(N54*0.000000001))/Input!F54)*1000000</f>
        <v>4.2349351494411671</v>
      </c>
      <c r="P54" s="9">
        <f>O54*Input!N54/100</f>
        <v>1.7387384539448787E-4</v>
      </c>
      <c r="Q54" s="23">
        <f t="shared" si="235"/>
        <v>3.1596816416187163</v>
      </c>
      <c r="R54" s="24">
        <f>Q54*Input!N54/100</f>
        <v>1.2972713344219924E-4</v>
      </c>
      <c r="S54" s="65">
        <f>Input!S54*$G$6/0.000000000155125</f>
        <v>1.1472077037040207</v>
      </c>
      <c r="T54" s="9">
        <f>S54*Input!T54/100</f>
        <v>8.0985954205739312E-4</v>
      </c>
      <c r="U54" s="9">
        <f>S54*1/((U53+U55)/2)</f>
        <v>1.1470534242894068</v>
      </c>
      <c r="V54" s="9">
        <f>U54*Input!T54/100</f>
        <v>8.0975063008298376E-4</v>
      </c>
      <c r="W54" s="3">
        <v>3.0000000000000001E-3</v>
      </c>
      <c r="X54" s="21">
        <f>((($L$4*0.000000001*Input!G54/Input!W54*(232/229))-(W54*0.000000001))/Input!F54)*1000000000</f>
        <v>6.1775475474212662</v>
      </c>
      <c r="Y54" s="21">
        <f>X54*Input!X54/100</f>
        <v>1.0612153303940774E-2</v>
      </c>
      <c r="Z54" s="21">
        <f t="shared" si="236"/>
        <v>1.5083803533129951E-3</v>
      </c>
      <c r="AA54" s="21">
        <f>Z54*Input!X54/100</f>
        <v>2.5911841919681911E-6</v>
      </c>
      <c r="AB54" s="14">
        <v>0.05</v>
      </c>
      <c r="AC54" s="14">
        <v>0.9</v>
      </c>
      <c r="AD54" s="21">
        <f>(((Input!G54*$L$4*0.000000001*Input!U54*(230/229))-((AB54*0.000000000000001)+(Input!G54*AC54*0.000000000000001)))/Input!F54)*1000000000000</f>
        <v>0.28283579844079554</v>
      </c>
      <c r="AE54" s="21">
        <f>AD54*Input!V54/100</f>
        <v>4.4409860097973375E-3</v>
      </c>
      <c r="AF54" s="63">
        <f t="shared" si="237"/>
        <v>1.2894066498287064E-2</v>
      </c>
      <c r="AG54" s="21">
        <f>AF54*Input!V54/100</f>
        <v>2.0245799592541962E-4</v>
      </c>
      <c r="AH54" s="9">
        <f t="shared" si="238"/>
        <v>8.5482858948451792</v>
      </c>
      <c r="AI54" s="3">
        <f t="shared" si="239"/>
        <v>0.135023023929779</v>
      </c>
      <c r="AJ54" s="22">
        <f t="shared" si="240"/>
        <v>147.05342428940682</v>
      </c>
      <c r="AK54" s="3">
        <f t="shared" si="241"/>
        <v>0.80975063008298376</v>
      </c>
      <c r="AL54" s="3">
        <f t="shared" si="242"/>
        <v>4.0808119173934834E-3</v>
      </c>
      <c r="AM54" s="3">
        <f t="shared" si="243"/>
        <v>6.4075660468761305E-5</v>
      </c>
      <c r="AN54" s="9">
        <f>AL54*1/((AN53+AN55)/2)</f>
        <v>4.0823717850246334E-3</v>
      </c>
      <c r="AO54" s="21">
        <f t="shared" si="244"/>
        <v>6.4100153033165892E-5</v>
      </c>
      <c r="AP54" s="58">
        <f t="shared" si="245"/>
        <v>0.38929999999999998</v>
      </c>
      <c r="AQ54" s="58">
        <f t="shared" si="246"/>
        <v>6.4999999999999997E-3</v>
      </c>
      <c r="AR54" s="58">
        <f t="shared" si="247"/>
        <v>1.6696634985872076</v>
      </c>
      <c r="AS54" s="67">
        <f t="shared" si="248"/>
        <v>4.7738364949332252E-4</v>
      </c>
      <c r="AT54" s="67">
        <f t="shared" si="249"/>
        <v>8.2031180443923513E-7</v>
      </c>
      <c r="AU54" s="58">
        <v>8</v>
      </c>
      <c r="AV54" s="58">
        <f t="shared" si="250"/>
        <v>4</v>
      </c>
      <c r="AW54" s="58">
        <f t="shared" si="251"/>
        <v>2.52E-2</v>
      </c>
      <c r="AX54" s="57">
        <f t="shared" si="252"/>
        <v>0.1066997281</v>
      </c>
      <c r="AY54" s="47">
        <f t="shared" si="253"/>
        <v>0.18249421550103448</v>
      </c>
      <c r="AZ54" s="9" t="str">
        <f>Input!B54</f>
        <v>GeoB23130-1-1 E.c.</v>
      </c>
      <c r="BA54" s="48">
        <f>Input!E54</f>
        <v>0</v>
      </c>
      <c r="BB54" s="58">
        <f t="shared" si="254"/>
        <v>147.06389821313863</v>
      </c>
      <c r="BC54" s="22">
        <f t="shared" si="255"/>
        <v>0.81102179926424633</v>
      </c>
      <c r="BD54" s="9">
        <f t="shared" si="256"/>
        <v>-32.799999999999997</v>
      </c>
      <c r="BE54" s="49">
        <f t="shared" si="257"/>
        <v>91.247107750517245</v>
      </c>
      <c r="BF54" s="89">
        <f t="shared" si="258"/>
        <v>724.18339484537489</v>
      </c>
      <c r="BG54" s="85"/>
      <c r="BH54" s="85"/>
      <c r="BI54" s="85"/>
      <c r="BJ54" s="85"/>
      <c r="BK54" s="85"/>
      <c r="BL54" s="85"/>
      <c r="BM54" s="90"/>
      <c r="BN54" s="85"/>
      <c r="BO54" s="85"/>
      <c r="BP54" s="85"/>
      <c r="BQ54" s="85"/>
      <c r="BR54" s="85"/>
      <c r="BS54" s="85"/>
      <c r="BT54" s="85"/>
      <c r="BU54" s="85"/>
      <c r="BV54" s="85"/>
      <c r="BW54" s="85"/>
      <c r="BX54" s="85"/>
      <c r="BY54" s="85"/>
      <c r="BZ54" s="85"/>
      <c r="CA54" s="85"/>
      <c r="CB54" s="85"/>
      <c r="CC54" s="85"/>
      <c r="CD54" s="85"/>
      <c r="CE54" s="85"/>
      <c r="CF54" s="85"/>
      <c r="CG54" s="85"/>
      <c r="CH54" s="85"/>
      <c r="CI54" s="85"/>
      <c r="CJ54" s="85"/>
      <c r="CK54" s="85"/>
      <c r="CL54" s="85"/>
      <c r="CM54" s="85"/>
      <c r="CN54" s="85"/>
      <c r="CO54" s="85"/>
      <c r="CP54" s="85"/>
      <c r="CQ54" s="85"/>
      <c r="CR54" s="85"/>
      <c r="CS54" s="85"/>
      <c r="CT54" s="85"/>
      <c r="CU54" s="85"/>
      <c r="CV54" s="85"/>
      <c r="CW54" s="85"/>
      <c r="CX54" s="85"/>
      <c r="CY54" s="85"/>
      <c r="CZ54" s="85"/>
      <c r="DA54" s="85"/>
      <c r="DB54" s="85"/>
      <c r="DC54" s="85"/>
      <c r="DD54" s="85"/>
      <c r="DE54" s="85"/>
    </row>
    <row r="55" spans="1:109" s="158" customFormat="1" ht="15" customHeight="1" x14ac:dyDescent="0.2">
      <c r="A55" s="141">
        <f>Input!A55</f>
        <v>10368</v>
      </c>
      <c r="B55" s="141" t="str">
        <f>Input!B55</f>
        <v>Hu1-13</v>
      </c>
      <c r="C55" s="141">
        <f>Input!O55</f>
        <v>2.2840913677828123</v>
      </c>
      <c r="D55" s="141">
        <f>C55*Input!P55/100</f>
        <v>1.1998365590777904E-2</v>
      </c>
      <c r="E55" s="142">
        <f>Input!M55</f>
        <v>3.0141656071995064</v>
      </c>
      <c r="F55" s="143">
        <f>E55*Input!N55/100</f>
        <v>1.7972894020315357E-4</v>
      </c>
      <c r="G55" s="144">
        <f t="shared" si="233"/>
        <v>415.59315392066793</v>
      </c>
      <c r="H55" s="143">
        <f>G55*Input!L55/100</f>
        <v>2.3869433325752039E-2</v>
      </c>
      <c r="I55" s="141">
        <v>0</v>
      </c>
      <c r="J55" s="145">
        <f>(((C55*$G$4*0.000000001*Input!G55*(234/233))-(I55*0.000000000000001))/Input!F55)*1000000000000</f>
        <v>748.21999256870015</v>
      </c>
      <c r="K55" s="141">
        <f>J55*Input!P55/100</f>
        <v>3.930410639344454</v>
      </c>
      <c r="L55" s="146">
        <f t="shared" si="234"/>
        <v>10.347338622768355</v>
      </c>
      <c r="M55" s="147">
        <f>L55*Input!P55/100</f>
        <v>5.4354722161603232E-2</v>
      </c>
      <c r="N55" s="141">
        <v>0</v>
      </c>
      <c r="O55" s="145">
        <f>(((G55*$D$4*0.000000001*Input!G55*(238/236))-(N55*0.000000001))/Input!F55)*1000000</f>
        <v>13.71390939748134</v>
      </c>
      <c r="P55" s="141">
        <f>O55*Input!N55/100</f>
        <v>8.1773423336929695E-4</v>
      </c>
      <c r="Q55" s="148">
        <f t="shared" si="235"/>
        <v>10.231936553683028</v>
      </c>
      <c r="R55" s="149">
        <f>Q55*Input!N55/100</f>
        <v>6.1011084083331755E-4</v>
      </c>
      <c r="S55" s="147">
        <f>Input!S55*$G$6/0.000000000155125</f>
        <v>1.0008060955011784</v>
      </c>
      <c r="T55" s="141">
        <f>S55*Input!T55/100</f>
        <v>1.163945304269729E-3</v>
      </c>
      <c r="U55" s="147">
        <f>S55</f>
        <v>1.0008060955011784</v>
      </c>
      <c r="V55" s="141">
        <f>U55*Input!T55/100</f>
        <v>1.163945304269729E-3</v>
      </c>
      <c r="W55" s="150">
        <v>0</v>
      </c>
      <c r="X55" s="145">
        <f>((($L$4*0.000000001*Input!G55/Input!W55*(232/229))-(W55*0.000000001))/Input!F55)*1000000000</f>
        <v>0.78422861136012101</v>
      </c>
      <c r="Y55" s="145">
        <f>X55*Input!X55/100</f>
        <v>2.7333308061602822E-3</v>
      </c>
      <c r="Z55" s="145">
        <f t="shared" si="236"/>
        <v>1.9148618781175236E-4</v>
      </c>
      <c r="AA55" s="145">
        <f>Z55*Input!X55/100</f>
        <v>6.6740117424727716E-7</v>
      </c>
      <c r="AB55" s="146">
        <v>0</v>
      </c>
      <c r="AC55" s="146">
        <v>0.9</v>
      </c>
      <c r="AD55" s="145">
        <f>(((Input!G55*$L$4*0.000000001*Input!U55*(230/229))-((AB55*0.000000000000001)+(Input!G55*AC55*0.000000000000001)))/Input!F55)*1000000000000</f>
        <v>224.34819794935086</v>
      </c>
      <c r="AE55" s="145">
        <f>AD55*Input!V55/100</f>
        <v>0.44011127545111717</v>
      </c>
      <c r="AF55" s="145">
        <f t="shared" si="237"/>
        <v>10.227703137569149</v>
      </c>
      <c r="AG55" s="145">
        <f>AF55*Input!V55/100</f>
        <v>2.0064023308211176E-2</v>
      </c>
      <c r="AH55" s="141">
        <f t="shared" si="238"/>
        <v>53412.223902143138</v>
      </c>
      <c r="AI55" s="150">
        <f t="shared" si="239"/>
        <v>213.62376068766417</v>
      </c>
      <c r="AJ55" s="147">
        <f t="shared" si="240"/>
        <v>0.80609550117838324</v>
      </c>
      <c r="AK55" s="150">
        <f t="shared" si="241"/>
        <v>1.163945304269729</v>
      </c>
      <c r="AL55" s="150">
        <f t="shared" si="242"/>
        <v>0.99958625465554174</v>
      </c>
      <c r="AM55" s="150">
        <f t="shared" si="243"/>
        <v>1.9618270280585357E-3</v>
      </c>
      <c r="AN55" s="141">
        <f>AF55/Q55</f>
        <v>0.99958625465554174</v>
      </c>
      <c r="AO55" s="145">
        <f t="shared" si="244"/>
        <v>1.9618270280585357E-3</v>
      </c>
      <c r="AP55" s="141">
        <f t="shared" si="245"/>
        <v>705.31659999999999</v>
      </c>
      <c r="AQ55" s="141" t="e">
        <f t="shared" si="246"/>
        <v>#VALUE!</v>
      </c>
      <c r="AR55" s="141" t="e">
        <f t="shared" si="247"/>
        <v>#VALUE!</v>
      </c>
      <c r="AS55" s="149">
        <f t="shared" si="248"/>
        <v>1.8714559732373058E-5</v>
      </c>
      <c r="AT55" s="149">
        <f t="shared" si="249"/>
        <v>6.5236803734701771E-8</v>
      </c>
      <c r="AU55" s="141">
        <v>8</v>
      </c>
      <c r="AV55" s="141">
        <f t="shared" si="250"/>
        <v>4</v>
      </c>
      <c r="AW55" s="141">
        <f t="shared" si="251"/>
        <v>705.30029999999999</v>
      </c>
      <c r="AX55" s="151">
        <f t="shared" si="252"/>
        <v>324.50428983730001</v>
      </c>
      <c r="AY55" s="151">
        <f t="shared" si="253"/>
        <v>178.30497344325403</v>
      </c>
      <c r="AZ55" s="141" t="str">
        <f>Input!B55</f>
        <v>Hu1-13</v>
      </c>
      <c r="BA55" s="152">
        <f>Input!E55</f>
        <v>0</v>
      </c>
      <c r="BB55" s="141">
        <f t="shared" si="254"/>
        <v>5.9170450789260318</v>
      </c>
      <c r="BC55" s="147">
        <f t="shared" si="255"/>
        <v>10.121590982909733</v>
      </c>
      <c r="BD55" s="141">
        <f t="shared" si="256"/>
        <v>705242.3</v>
      </c>
      <c r="BE55" s="153">
        <f t="shared" si="257"/>
        <v>89152.486721627007</v>
      </c>
      <c r="BF55" s="154">
        <f t="shared" si="258"/>
        <v>25.280717085084753</v>
      </c>
      <c r="BG55" s="155"/>
      <c r="BH55" s="155"/>
      <c r="BI55" s="155"/>
      <c r="BJ55" s="155"/>
      <c r="BK55" s="155"/>
      <c r="BL55" s="155"/>
      <c r="BM55" s="159"/>
      <c r="BN55" s="155"/>
      <c r="BO55" s="155"/>
      <c r="BP55" s="155"/>
      <c r="BQ55" s="155"/>
      <c r="BR55" s="155"/>
      <c r="BS55" s="155"/>
      <c r="BT55" s="155"/>
      <c r="BU55" s="155"/>
      <c r="BV55" s="155"/>
      <c r="BW55" s="155"/>
      <c r="BX55" s="155"/>
      <c r="BY55" s="155"/>
      <c r="BZ55" s="155"/>
      <c r="CA55" s="155"/>
      <c r="CB55" s="155"/>
      <c r="CC55" s="155"/>
      <c r="CD55" s="155"/>
      <c r="CE55" s="155"/>
      <c r="CF55" s="155"/>
      <c r="CG55" s="155"/>
      <c r="CH55" s="155"/>
      <c r="CI55" s="155"/>
      <c r="CJ55" s="155"/>
      <c r="CK55" s="155"/>
      <c r="CL55" s="155"/>
      <c r="CM55" s="155"/>
      <c r="CN55" s="155"/>
      <c r="CO55" s="155"/>
      <c r="CP55" s="155"/>
      <c r="CQ55" s="155"/>
      <c r="CR55" s="155"/>
      <c r="CS55" s="155"/>
      <c r="CT55" s="155"/>
      <c r="CU55" s="155"/>
      <c r="CV55" s="155"/>
      <c r="CW55" s="155"/>
      <c r="CX55" s="155"/>
      <c r="CY55" s="155"/>
      <c r="CZ55" s="155"/>
      <c r="DA55" s="155"/>
      <c r="DB55" s="155"/>
      <c r="DC55" s="155"/>
      <c r="DD55" s="155"/>
      <c r="DE55" s="155"/>
    </row>
    <row r="56" spans="1:109" ht="15" customHeight="1" x14ac:dyDescent="0.2">
      <c r="A56" s="9">
        <f>Input!A56</f>
        <v>10514</v>
      </c>
      <c r="B56" s="9" t="str">
        <f>Input!B56</f>
        <v>GeoB23130-1-2 E.c.</v>
      </c>
      <c r="C56" s="9">
        <f>Input!O56</f>
        <v>1.8901772001985191</v>
      </c>
      <c r="D56" s="9">
        <f>C56*Input!P56/100</f>
        <v>2.6092726318851043E-3</v>
      </c>
      <c r="E56" s="11">
        <f>Input!M56</f>
        <v>2.1921389760976315</v>
      </c>
      <c r="F56" s="12">
        <f>E56*Input!N56/100</f>
        <v>8.9509094528826146E-5</v>
      </c>
      <c r="G56" s="13">
        <f t="shared" si="233"/>
        <v>302.25212202434142</v>
      </c>
      <c r="H56" s="12">
        <f>G56*Input!L56/100</f>
        <v>9.0112278150269298E-3</v>
      </c>
      <c r="I56" s="9">
        <v>0.3</v>
      </c>
      <c r="J56" s="21">
        <f>(((C56*$G$4*0.000000001*Input!G56*(234/233))-(I56*0.000000000000001))/Input!F56)*1000000000000</f>
        <v>276.6001372485083</v>
      </c>
      <c r="K56" s="9">
        <f>J56*Input!P56/100</f>
        <v>0.38182936923712552</v>
      </c>
      <c r="L56" s="14">
        <f t="shared" si="234"/>
        <v>3.8251788399676148</v>
      </c>
      <c r="M56" s="22">
        <f>L56*Input!P56/100</f>
        <v>5.2804226281775299E-3</v>
      </c>
      <c r="N56" s="9">
        <v>5.0000000000000001E-3</v>
      </c>
      <c r="O56" s="21">
        <f>(((G56*$D$4*0.000000001*Input!G56*(238/236))-(N56*0.000000001))/Input!F56)*1000000</f>
        <v>4.4554952218892074</v>
      </c>
      <c r="P56" s="9">
        <f>O56*Input!N56/100</f>
        <v>1.8192612208317062E-4</v>
      </c>
      <c r="Q56" s="23">
        <f t="shared" si="235"/>
        <v>3.3242413307747896</v>
      </c>
      <c r="R56" s="24">
        <f>Q56*Input!N56/100</f>
        <v>1.3573493047536577E-4</v>
      </c>
      <c r="S56" s="65">
        <f>Input!S56*$G$6/0.000000000155125</f>
        <v>1.1471918486148798</v>
      </c>
      <c r="T56" s="9">
        <f>S56*Input!T56/100</f>
        <v>5.055805581811396E-4</v>
      </c>
      <c r="U56" s="9">
        <f>S56*1/((U55+U57)/2)</f>
        <v>1.1465751725687119</v>
      </c>
      <c r="V56" s="9">
        <f>U56*Input!T56/100</f>
        <v>5.0530878200001086E-4</v>
      </c>
      <c r="W56" s="3">
        <v>3.0000000000000001E-3</v>
      </c>
      <c r="X56" s="21">
        <f>((($L$4*0.000000001*Input!G56/Input!W56*(232/229))-(W56*0.000000001))/Input!F56)*1000000000</f>
        <v>3.574766449340455</v>
      </c>
      <c r="Y56" s="21">
        <f>X56*Input!X56/100</f>
        <v>5.9424221372821719E-3</v>
      </c>
      <c r="Z56" s="21">
        <f t="shared" si="236"/>
        <v>8.7285568236839537E-4</v>
      </c>
      <c r="AA56" s="21">
        <f>Z56*Input!X56/100</f>
        <v>1.4509694557851375E-6</v>
      </c>
      <c r="AB56" s="14">
        <v>0.05</v>
      </c>
      <c r="AC56" s="14">
        <v>0.9</v>
      </c>
      <c r="AD56" s="21">
        <f>(((Input!G56*$L$4*0.000000001*Input!U56*(230/229))-((AB56*0.000000000000001)+(Input!G56*AC56*0.000000000000001)))/Input!F56)*1000000000000</f>
        <v>0.29741586915649426</v>
      </c>
      <c r="AE56" s="21">
        <f>AD56*Input!V56/100</f>
        <v>3.5612453263556667E-3</v>
      </c>
      <c r="AF56" s="63">
        <f t="shared" si="237"/>
        <v>1.3558750397547076E-2</v>
      </c>
      <c r="AG56" s="21">
        <f>AF56*Input!V56/100</f>
        <v>1.6235191693513977E-4</v>
      </c>
      <c r="AH56" s="9">
        <f t="shared" si="238"/>
        <v>15.533782584489726</v>
      </c>
      <c r="AI56" s="3">
        <f t="shared" si="239"/>
        <v>0.18778474201634848</v>
      </c>
      <c r="AJ56" s="22">
        <f t="shared" si="240"/>
        <v>146.57517256871188</v>
      </c>
      <c r="AK56" s="3">
        <f t="shared" si="241"/>
        <v>0.50530878200001084</v>
      </c>
      <c r="AL56" s="3">
        <f t="shared" si="242"/>
        <v>4.0787503217724879E-3</v>
      </c>
      <c r="AM56" s="3">
        <f t="shared" si="243"/>
        <v>4.8839071755031907E-5</v>
      </c>
      <c r="AN56" s="9">
        <f>AL56*1/((AN55+AN57)/2)</f>
        <v>4.0826645594909255E-3</v>
      </c>
      <c r="AO56" s="21">
        <f t="shared" si="244"/>
        <v>4.8885940948219972E-5</v>
      </c>
      <c r="AP56" s="58">
        <f t="shared" si="245"/>
        <v>0.38950000000000001</v>
      </c>
      <c r="AQ56" s="58">
        <f t="shared" si="246"/>
        <v>4.5999999999999999E-3</v>
      </c>
      <c r="AR56" s="58">
        <f t="shared" si="247"/>
        <v>1.1810012836970474</v>
      </c>
      <c r="AS56" s="67">
        <f t="shared" si="248"/>
        <v>2.6257289875069228E-4</v>
      </c>
      <c r="AT56" s="67">
        <f t="shared" si="249"/>
        <v>4.366130385066724E-7</v>
      </c>
      <c r="AU56" s="58">
        <v>8</v>
      </c>
      <c r="AV56" s="58">
        <f t="shared" si="250"/>
        <v>4</v>
      </c>
      <c r="AW56" s="58">
        <f t="shared" si="251"/>
        <v>0.1893</v>
      </c>
      <c r="AX56" s="57">
        <f t="shared" si="252"/>
        <v>0.1000767099</v>
      </c>
      <c r="AY56" s="47">
        <f t="shared" si="253"/>
        <v>0.10031402706268934</v>
      </c>
      <c r="AZ56" s="9" t="str">
        <f>Input!B56</f>
        <v>GeoB23130-1-2 E.c.</v>
      </c>
      <c r="BA56" s="48">
        <f>Input!E56</f>
        <v>0</v>
      </c>
      <c r="BB56" s="58">
        <f t="shared" si="254"/>
        <v>146.65361399280755</v>
      </c>
      <c r="BC56" s="22">
        <f t="shared" si="255"/>
        <v>0.50727799463018042</v>
      </c>
      <c r="BD56" s="9">
        <f t="shared" si="256"/>
        <v>131.29999999999998</v>
      </c>
      <c r="BE56" s="49">
        <f t="shared" si="257"/>
        <v>50.157013531344667</v>
      </c>
      <c r="BF56" s="89">
        <f t="shared" si="258"/>
        <v>52.99209036592147</v>
      </c>
      <c r="BG56" s="85"/>
      <c r="BH56" s="85"/>
      <c r="BI56" s="85"/>
      <c r="BJ56" s="85"/>
      <c r="BK56" s="85"/>
      <c r="BL56" s="85"/>
      <c r="BM56" s="90"/>
      <c r="BN56" s="85"/>
      <c r="BO56" s="85"/>
      <c r="BP56" s="85"/>
      <c r="BQ56" s="85"/>
      <c r="BR56" s="85"/>
      <c r="BS56" s="85"/>
      <c r="BT56" s="85"/>
      <c r="BU56" s="85"/>
      <c r="BV56" s="85"/>
      <c r="BW56" s="85"/>
      <c r="BX56" s="85"/>
      <c r="BY56" s="85"/>
      <c r="BZ56" s="85"/>
      <c r="CA56" s="85"/>
      <c r="CB56" s="85"/>
      <c r="CC56" s="85"/>
      <c r="CD56" s="85"/>
      <c r="CE56" s="85"/>
      <c r="CF56" s="85"/>
      <c r="CG56" s="85"/>
      <c r="CH56" s="85"/>
      <c r="CI56" s="85"/>
      <c r="CJ56" s="85"/>
      <c r="CK56" s="85"/>
      <c r="CL56" s="85"/>
      <c r="CM56" s="85"/>
      <c r="CN56" s="85"/>
      <c r="CO56" s="85"/>
      <c r="CP56" s="85"/>
      <c r="CQ56" s="85"/>
      <c r="CR56" s="85"/>
      <c r="CS56" s="85"/>
      <c r="CT56" s="85"/>
      <c r="CU56" s="85"/>
      <c r="CV56" s="85"/>
      <c r="CW56" s="85"/>
      <c r="CX56" s="85"/>
      <c r="CY56" s="85"/>
      <c r="CZ56" s="85"/>
      <c r="DA56" s="85"/>
      <c r="DB56" s="85"/>
      <c r="DC56" s="85"/>
      <c r="DD56" s="85"/>
      <c r="DE56" s="85"/>
    </row>
    <row r="57" spans="1:109" s="158" customFormat="1" ht="15" customHeight="1" x14ac:dyDescent="0.2">
      <c r="A57" s="141">
        <f>Input!A57</f>
        <v>10368</v>
      </c>
      <c r="B57" s="141" t="str">
        <f>Input!B57</f>
        <v>Hu1-13</v>
      </c>
      <c r="C57" s="141">
        <f>Input!O57</f>
        <v>2.2972687996960359</v>
      </c>
      <c r="D57" s="141">
        <f>C57*Input!P57/100</f>
        <v>1.2444226462583535E-2</v>
      </c>
      <c r="E57" s="142">
        <f>Input!M57</f>
        <v>3.0141247688378985</v>
      </c>
      <c r="F57" s="143">
        <f>E57*Input!N57/100</f>
        <v>2.8963731295973536E-4</v>
      </c>
      <c r="G57" s="144">
        <f t="shared" si="233"/>
        <v>415.58752312736942</v>
      </c>
      <c r="H57" s="143">
        <f>G57*Input!L57/100</f>
        <v>2.4135105788838908E-2</v>
      </c>
      <c r="I57" s="141">
        <v>0</v>
      </c>
      <c r="J57" s="145">
        <f>(((C57*$G$4*0.000000001*Input!G57*(234/233))-(I57*0.000000000000001))/Input!F57)*1000000000000</f>
        <v>752.53664038203067</v>
      </c>
      <c r="K57" s="141">
        <f>J57*Input!P57/100</f>
        <v>4.076465224942277</v>
      </c>
      <c r="L57" s="146">
        <f t="shared" si="234"/>
        <v>10.407034724293821</v>
      </c>
      <c r="M57" s="147">
        <f>L57*Input!P57/100</f>
        <v>5.6374550914642087E-2</v>
      </c>
      <c r="N57" s="141">
        <v>0</v>
      </c>
      <c r="O57" s="145">
        <f>(((G57*$D$4*0.000000001*Input!G57*(238/236))-(N57*0.000000001))/Input!F57)*1000000</f>
        <v>13.713723590308136</v>
      </c>
      <c r="P57" s="141">
        <f>O57*Input!N57/100</f>
        <v>1.3177974888215385E-3</v>
      </c>
      <c r="Q57" s="148">
        <f t="shared" si="235"/>
        <v>10.231797923103498</v>
      </c>
      <c r="R57" s="149">
        <f>Q57*Input!N57/100</f>
        <v>9.8320762558787018E-4</v>
      </c>
      <c r="S57" s="147">
        <f>Input!S57*$G$6/0.000000000155125</f>
        <v>1.0002695880840267</v>
      </c>
      <c r="T57" s="141">
        <f>S57*Input!T57/100</f>
        <v>9.7900026244772333E-4</v>
      </c>
      <c r="U57" s="147">
        <f>S57</f>
        <v>1.0002695880840267</v>
      </c>
      <c r="V57" s="141">
        <f>U57*Input!T57/100</f>
        <v>9.7900026244772333E-4</v>
      </c>
      <c r="W57" s="150">
        <v>0</v>
      </c>
      <c r="X57" s="145">
        <f>((($L$4*0.000000001*Input!G57/Input!W57*(232/229))-(W57*0.000000001))/Input!F57)*1000000000</f>
        <v>0.78554047111099712</v>
      </c>
      <c r="Y57" s="145">
        <f>X57*Input!X57/100</f>
        <v>2.2421730930648038E-3</v>
      </c>
      <c r="Z57" s="145">
        <f t="shared" si="236"/>
        <v>1.9180650642675837E-4</v>
      </c>
      <c r="AA57" s="145">
        <f>Z57*Input!X57/100</f>
        <v>5.4747451417314807E-7</v>
      </c>
      <c r="AB57" s="146">
        <v>0</v>
      </c>
      <c r="AC57" s="146">
        <v>0.9</v>
      </c>
      <c r="AD57" s="145">
        <f>(((Input!G57*$L$4*0.000000001*Input!U57*(230/229))-((AB57*0.000000000000001)+(Input!G57*AC57*0.000000000000001)))/Input!F57)*1000000000000</f>
        <v>224.10052062917839</v>
      </c>
      <c r="AE57" s="145">
        <f>AD57*Input!V57/100</f>
        <v>0.5516095356753894</v>
      </c>
      <c r="AF57" s="145">
        <f t="shared" si="237"/>
        <v>10.216411894190387</v>
      </c>
      <c r="AG57" s="145">
        <f>AF57*Input!V57/100</f>
        <v>2.514706438611073E-2</v>
      </c>
      <c r="AH57" s="141">
        <f t="shared" si="238"/>
        <v>53264.157116023278</v>
      </c>
      <c r="AI57" s="150">
        <f t="shared" si="239"/>
        <v>200.75529526267627</v>
      </c>
      <c r="AJ57" s="147">
        <f t="shared" si="240"/>
        <v>0.26958808402666179</v>
      </c>
      <c r="AK57" s="150">
        <f t="shared" si="241"/>
        <v>0.97900026244772331</v>
      </c>
      <c r="AL57" s="150">
        <f t="shared" si="242"/>
        <v>0.99849625363706906</v>
      </c>
      <c r="AM57" s="150">
        <f t="shared" si="243"/>
        <v>2.4596087992081348E-3</v>
      </c>
      <c r="AN57" s="141">
        <f>AF57/Q57</f>
        <v>0.99849625363706906</v>
      </c>
      <c r="AO57" s="145">
        <f t="shared" si="244"/>
        <v>2.4596087992081348E-3</v>
      </c>
      <c r="AP57" s="141">
        <f t="shared" si="245"/>
        <v>684.88430000000005</v>
      </c>
      <c r="AQ57" s="141" t="e">
        <f t="shared" si="246"/>
        <v>#VALUE!</v>
      </c>
      <c r="AR57" s="141" t="e">
        <f t="shared" si="247"/>
        <v>#VALUE!</v>
      </c>
      <c r="AS57" s="149">
        <f t="shared" si="248"/>
        <v>1.8746119486357077E-5</v>
      </c>
      <c r="AT57" s="149">
        <f t="shared" si="249"/>
        <v>5.353748049157999E-8</v>
      </c>
      <c r="AU57" s="141">
        <v>8</v>
      </c>
      <c r="AV57" s="141">
        <f t="shared" si="250"/>
        <v>4</v>
      </c>
      <c r="AW57" s="141">
        <f t="shared" si="251"/>
        <v>684.86789999999996</v>
      </c>
      <c r="AX57" s="151">
        <f t="shared" si="252"/>
        <v>308.30871227789999</v>
      </c>
      <c r="AY57" s="151">
        <f t="shared" si="253"/>
        <v>163.267478877944</v>
      </c>
      <c r="AZ57" s="141" t="str">
        <f>Input!B57</f>
        <v>Hu1-13</v>
      </c>
      <c r="BA57" s="152">
        <f>Input!E57</f>
        <v>0</v>
      </c>
      <c r="BB57" s="141">
        <f t="shared" si="254"/>
        <v>1.8678388103763908</v>
      </c>
      <c r="BC57" s="147">
        <f t="shared" si="255"/>
        <v>6.9755325473981813</v>
      </c>
      <c r="BD57" s="141">
        <f t="shared" si="256"/>
        <v>684809.89999999991</v>
      </c>
      <c r="BE57" s="153">
        <f t="shared" si="257"/>
        <v>81633.739438971999</v>
      </c>
      <c r="BF57" s="154">
        <f t="shared" si="258"/>
        <v>23.839265773435141</v>
      </c>
      <c r="BG57" s="155"/>
      <c r="BH57" s="155"/>
      <c r="BI57" s="155"/>
      <c r="BJ57" s="155"/>
      <c r="BK57" s="155"/>
      <c r="BL57" s="155"/>
      <c r="BM57" s="159"/>
      <c r="BN57" s="155"/>
      <c r="BO57" s="155"/>
      <c r="BP57" s="155"/>
      <c r="BQ57" s="155"/>
      <c r="BR57" s="155"/>
      <c r="BS57" s="155"/>
      <c r="BT57" s="155"/>
      <c r="BU57" s="155"/>
      <c r="BV57" s="155"/>
      <c r="BW57" s="155"/>
      <c r="BX57" s="155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  <c r="CU57" s="155"/>
      <c r="CV57" s="155"/>
      <c r="CW57" s="155"/>
      <c r="CX57" s="155"/>
      <c r="CY57" s="155"/>
      <c r="CZ57" s="155"/>
      <c r="DA57" s="155"/>
      <c r="DB57" s="155"/>
      <c r="DC57" s="155"/>
      <c r="DD57" s="155"/>
      <c r="DE57" s="155"/>
    </row>
    <row r="58" spans="1:109" ht="15" customHeight="1" x14ac:dyDescent="0.2">
      <c r="A58" s="9">
        <f>Input!A58</f>
        <v>10515</v>
      </c>
      <c r="B58" s="9" t="str">
        <f>Input!B58</f>
        <v>GeoB23109-1 M.o.</v>
      </c>
      <c r="C58" s="9">
        <f>Input!O58</f>
        <v>1.2673600772845692</v>
      </c>
      <c r="D58" s="9">
        <f>C58*Input!P58/100</f>
        <v>4.3472059172699438E-3</v>
      </c>
      <c r="E58" s="11">
        <f>Input!M58</f>
        <v>1.4715946217030926</v>
      </c>
      <c r="F58" s="12">
        <f>E58*Input!N58/100</f>
        <v>7.4761422061576184E-5</v>
      </c>
      <c r="G58" s="13">
        <f t="shared" si="233"/>
        <v>202.90346644042239</v>
      </c>
      <c r="H58" s="12">
        <f>G58*Input!L58/100</f>
        <v>1.0556878708314019E-2</v>
      </c>
      <c r="I58" s="9">
        <v>0.3</v>
      </c>
      <c r="J58" s="21">
        <f>(((C58*$G$4*0.000000001*Input!G58*(234/233))-(I58*0.000000000000001))/Input!F58)*1000000000000</f>
        <v>235.88797549301398</v>
      </c>
      <c r="K58" s="9">
        <f>J58*Input!P58/100</f>
        <v>0.80912569462751482</v>
      </c>
      <c r="L58" s="14">
        <f t="shared" si="234"/>
        <v>3.2621592361973506</v>
      </c>
      <c r="M58" s="22">
        <f>L58*Input!P58/100</f>
        <v>1.118962021042872E-2</v>
      </c>
      <c r="N58" s="9">
        <v>5.0000000000000001E-3</v>
      </c>
      <c r="O58" s="21">
        <f>(((G58*$D$4*0.000000001*Input!G58*(238/236))-(N58*0.000000001))/Input!F58)*1000000</f>
        <v>3.8042707720156987</v>
      </c>
      <c r="P58" s="9">
        <f>O58*Input!N58/100</f>
        <v>1.9326836931085676E-4</v>
      </c>
      <c r="Q58" s="23">
        <f t="shared" si="235"/>
        <v>2.8383633028408553</v>
      </c>
      <c r="R58" s="24">
        <f>Q58*Input!N58/100</f>
        <v>1.4419737182933779E-4</v>
      </c>
      <c r="S58" s="65">
        <f>Input!S58*$G$6/0.000000000155125</f>
        <v>1.1448101267160389</v>
      </c>
      <c r="T58" s="9">
        <f>S58*Input!T58/100</f>
        <v>1.0935717629271806E-3</v>
      </c>
      <c r="U58" s="9">
        <f>S58*1/((U57+U59)/2)</f>
        <v>1.1445015827271861</v>
      </c>
      <c r="V58" s="9">
        <f>U58*Input!T58/100</f>
        <v>1.0932770284677658E-3</v>
      </c>
      <c r="W58" s="3">
        <v>3.0000000000000001E-3</v>
      </c>
      <c r="X58" s="21">
        <f>((($L$4*0.000000001*Input!G58/Input!W58*(232/229))-(W58*0.000000001))/Input!F58)*1000000000</f>
        <v>1.9585792736161751</v>
      </c>
      <c r="Y58" s="21">
        <f>X58*Input!X58/100</f>
        <v>3.3725968130386757E-3</v>
      </c>
      <c r="Z58" s="21">
        <f t="shared" si="236"/>
        <v>4.7822901791535387E-4</v>
      </c>
      <c r="AA58" s="21">
        <f>Z58*Input!X58/100</f>
        <v>8.2349164185019079E-7</v>
      </c>
      <c r="AB58" s="14">
        <v>0.05</v>
      </c>
      <c r="AC58" s="14">
        <v>0.9</v>
      </c>
      <c r="AD58" s="21">
        <f>(((Input!G58*$L$4*0.000000001*Input!U58*(230/229))-((AB58*0.000000000000001)+(Input!G58*AC58*0.000000000000001)))/Input!F58)*1000000000000</f>
        <v>6.8999182356560214</v>
      </c>
      <c r="AE58" s="21">
        <f>AD58*Input!V58/100</f>
        <v>2.3321293799745124E-2</v>
      </c>
      <c r="AF58" s="63">
        <f t="shared" si="237"/>
        <v>0.31455708596207094</v>
      </c>
      <c r="AG58" s="21">
        <f>AF58*Input!V58/100</f>
        <v>1.0631833549279253E-3</v>
      </c>
      <c r="AH58" s="9">
        <f t="shared" si="238"/>
        <v>657.75407634872397</v>
      </c>
      <c r="AI58" s="3">
        <f t="shared" si="239"/>
        <v>2.4950588092839801</v>
      </c>
      <c r="AJ58" s="22">
        <f t="shared" si="240"/>
        <v>144.50158272718605</v>
      </c>
      <c r="AK58" s="3">
        <f t="shared" si="241"/>
        <v>1.0932770284677658</v>
      </c>
      <c r="AL58" s="3">
        <f t="shared" si="242"/>
        <v>0.11082340504023487</v>
      </c>
      <c r="AM58" s="3">
        <f t="shared" si="243"/>
        <v>3.7461851557640883E-4</v>
      </c>
      <c r="AN58" s="9">
        <f>AL58*1/((AN57+AN59)/2)</f>
        <v>0.11099030630966862</v>
      </c>
      <c r="AO58" s="21">
        <f t="shared" si="244"/>
        <v>3.7518269518973499E-4</v>
      </c>
      <c r="AP58" s="58">
        <f t="shared" si="245"/>
        <v>11.1159</v>
      </c>
      <c r="AQ58" s="58">
        <f t="shared" si="246"/>
        <v>4.4999999999999998E-2</v>
      </c>
      <c r="AR58" s="58">
        <f t="shared" si="247"/>
        <v>0.40482552020079343</v>
      </c>
      <c r="AS58" s="67">
        <f t="shared" si="248"/>
        <v>1.6848759897533378E-4</v>
      </c>
      <c r="AT58" s="67">
        <f t="shared" si="249"/>
        <v>2.9025528818238161E-7</v>
      </c>
      <c r="AU58" s="58">
        <v>8</v>
      </c>
      <c r="AV58" s="58">
        <f t="shared" si="250"/>
        <v>4</v>
      </c>
      <c r="AW58" s="58">
        <f t="shared" si="251"/>
        <v>10.9877</v>
      </c>
      <c r="AX58" s="57">
        <f t="shared" si="252"/>
        <v>6.9907567000000004E-2</v>
      </c>
      <c r="AY58" s="47">
        <f t="shared" si="253"/>
        <v>7.6125426929000387E-2</v>
      </c>
      <c r="AZ58" s="9" t="str">
        <f>Input!B58</f>
        <v>GeoB23109-1 M.o.</v>
      </c>
      <c r="BA58" s="48">
        <f>Input!E58</f>
        <v>0</v>
      </c>
      <c r="BB58" s="58">
        <f t="shared" si="254"/>
        <v>149.05941683046359</v>
      </c>
      <c r="BC58" s="22">
        <f t="shared" si="255"/>
        <v>1.1281453969571416</v>
      </c>
      <c r="BD58" s="9">
        <f t="shared" si="256"/>
        <v>10929.7</v>
      </c>
      <c r="BE58" s="49">
        <f t="shared" si="257"/>
        <v>38.062713464500192</v>
      </c>
      <c r="BF58" s="89">
        <f t="shared" si="258"/>
        <v>0.69282403896175171</v>
      </c>
      <c r="BG58" s="85"/>
      <c r="BH58" s="85"/>
      <c r="BI58" s="85"/>
      <c r="BJ58" s="85"/>
      <c r="BK58" s="85"/>
      <c r="BL58" s="85"/>
      <c r="BM58" s="90"/>
      <c r="BN58" s="85"/>
      <c r="BO58" s="85"/>
      <c r="BP58" s="85"/>
      <c r="BQ58" s="85"/>
      <c r="BR58" s="85"/>
      <c r="BS58" s="85"/>
      <c r="BT58" s="85"/>
      <c r="BU58" s="85"/>
      <c r="BV58" s="85"/>
      <c r="BW58" s="85"/>
      <c r="BX58" s="85"/>
      <c r="BY58" s="85"/>
      <c r="BZ58" s="85"/>
      <c r="CA58" s="85"/>
      <c r="CB58" s="85"/>
      <c r="CC58" s="85"/>
      <c r="CD58" s="85"/>
      <c r="CE58" s="85"/>
      <c r="CF58" s="85"/>
      <c r="CG58" s="85"/>
      <c r="CH58" s="85"/>
      <c r="CI58" s="85"/>
      <c r="CJ58" s="85"/>
      <c r="CK58" s="85"/>
      <c r="CL58" s="85"/>
      <c r="CM58" s="85"/>
      <c r="CN58" s="85"/>
      <c r="CO58" s="85"/>
      <c r="CP58" s="85"/>
      <c r="CQ58" s="85"/>
      <c r="CR58" s="85"/>
      <c r="CS58" s="85"/>
      <c r="CT58" s="85"/>
      <c r="CU58" s="85"/>
      <c r="CV58" s="85"/>
      <c r="CW58" s="85"/>
      <c r="CX58" s="85"/>
      <c r="CY58" s="85"/>
      <c r="CZ58" s="85"/>
      <c r="DA58" s="85"/>
      <c r="DB58" s="85"/>
      <c r="DC58" s="85"/>
      <c r="DD58" s="85"/>
      <c r="DE58" s="85"/>
    </row>
    <row r="59" spans="1:109" s="158" customFormat="1" ht="15" customHeight="1" x14ac:dyDescent="0.2">
      <c r="A59" s="141">
        <f>Input!A59</f>
        <v>10368</v>
      </c>
      <c r="B59" s="141" t="str">
        <f>Input!B59</f>
        <v>Hu1-13</v>
      </c>
      <c r="C59" s="141">
        <f>Input!O59</f>
        <v>2.2972687996960359</v>
      </c>
      <c r="D59" s="141">
        <f>C59*Input!P59/100</f>
        <v>1.2444226462583535E-2</v>
      </c>
      <c r="E59" s="142">
        <f>Input!M59</f>
        <v>3.0141247688378985</v>
      </c>
      <c r="F59" s="143">
        <f>E59*Input!N59/100</f>
        <v>2.8963731295973536E-4</v>
      </c>
      <c r="G59" s="144">
        <f t="shared" si="233"/>
        <v>415.58752312736942</v>
      </c>
      <c r="H59" s="143">
        <f>G59*Input!L59/100</f>
        <v>2.4135105788838908E-2</v>
      </c>
      <c r="I59" s="141">
        <v>0</v>
      </c>
      <c r="J59" s="145">
        <f>(((C59*$G$4*0.000000001*Input!G59*(234/233))-(I59*0.000000000000001))/Input!F59)*1000000000000</f>
        <v>752.53664038203067</v>
      </c>
      <c r="K59" s="141">
        <f>J59*Input!P59/100</f>
        <v>4.076465224942277</v>
      </c>
      <c r="L59" s="146">
        <f t="shared" si="234"/>
        <v>10.407034724293821</v>
      </c>
      <c r="M59" s="147">
        <f>L59*Input!P59/100</f>
        <v>5.6374550914642087E-2</v>
      </c>
      <c r="N59" s="141">
        <v>0</v>
      </c>
      <c r="O59" s="145">
        <f>(((G59*$D$4*0.000000001*Input!G59*(238/236))-(N59*0.000000001))/Input!F59)*1000000</f>
        <v>13.713723590308136</v>
      </c>
      <c r="P59" s="141">
        <f>O59*Input!N59/100</f>
        <v>1.3177974888215385E-3</v>
      </c>
      <c r="Q59" s="148">
        <f t="shared" si="235"/>
        <v>10.231797923103498</v>
      </c>
      <c r="R59" s="149">
        <f>Q59*Input!N59/100</f>
        <v>9.8320762558787018E-4</v>
      </c>
      <c r="S59" s="147">
        <f>Input!S59*$G$6/0.000000000155125</f>
        <v>1.0002695880840267</v>
      </c>
      <c r="T59" s="141">
        <f>S59*Input!T59/100</f>
        <v>9.7900026244772333E-4</v>
      </c>
      <c r="U59" s="147">
        <f>S59</f>
        <v>1.0002695880840267</v>
      </c>
      <c r="V59" s="141">
        <f>U59*Input!T59/100</f>
        <v>9.7900026244772333E-4</v>
      </c>
      <c r="W59" s="150">
        <v>0</v>
      </c>
      <c r="X59" s="145">
        <f>((($L$4*0.000000001*Input!G59/Input!W59*(232/229))-(W59*0.000000001))/Input!F59)*1000000000</f>
        <v>0.78554047111099712</v>
      </c>
      <c r="Y59" s="145">
        <f>X59*Input!X59/100</f>
        <v>2.2421730930648038E-3</v>
      </c>
      <c r="Z59" s="145">
        <f t="shared" si="236"/>
        <v>1.9180650642675837E-4</v>
      </c>
      <c r="AA59" s="145">
        <f>Z59*Input!X59/100</f>
        <v>5.4747451417314807E-7</v>
      </c>
      <c r="AB59" s="146">
        <v>0</v>
      </c>
      <c r="AC59" s="146">
        <v>0.9</v>
      </c>
      <c r="AD59" s="145">
        <f>(((Input!G59*$L$4*0.000000001*Input!U59*(230/229))-((AB59*0.000000000000001)+(Input!G59*AC59*0.000000000000001)))/Input!F59)*1000000000000</f>
        <v>224.10052062917839</v>
      </c>
      <c r="AE59" s="145">
        <f>AD59*Input!V59/100</f>
        <v>0.5516095356753894</v>
      </c>
      <c r="AF59" s="145">
        <f t="shared" si="237"/>
        <v>10.216411894190387</v>
      </c>
      <c r="AG59" s="145">
        <f>AF59*Input!V59/100</f>
        <v>2.514706438611073E-2</v>
      </c>
      <c r="AH59" s="141">
        <f t="shared" si="238"/>
        <v>53264.157116023278</v>
      </c>
      <c r="AI59" s="150">
        <f t="shared" si="239"/>
        <v>200.75529526267627</v>
      </c>
      <c r="AJ59" s="147">
        <f t="shared" si="240"/>
        <v>0.26958808402666179</v>
      </c>
      <c r="AK59" s="150">
        <f t="shared" si="241"/>
        <v>0.97900026244772331</v>
      </c>
      <c r="AL59" s="150">
        <f t="shared" si="242"/>
        <v>0.99849625363706906</v>
      </c>
      <c r="AM59" s="150">
        <f t="shared" si="243"/>
        <v>2.4596087992081348E-3</v>
      </c>
      <c r="AN59" s="141">
        <f>AF59/Q59</f>
        <v>0.99849625363706906</v>
      </c>
      <c r="AO59" s="145">
        <f t="shared" si="244"/>
        <v>2.4596087992081348E-3</v>
      </c>
      <c r="AP59" s="141">
        <f t="shared" si="245"/>
        <v>684.88430000000005</v>
      </c>
      <c r="AQ59" s="141" t="e">
        <f t="shared" si="246"/>
        <v>#VALUE!</v>
      </c>
      <c r="AR59" s="141" t="e">
        <f t="shared" si="247"/>
        <v>#VALUE!</v>
      </c>
      <c r="AS59" s="149">
        <f t="shared" si="248"/>
        <v>1.8746119486357077E-5</v>
      </c>
      <c r="AT59" s="149">
        <f t="shared" si="249"/>
        <v>5.353748049157999E-8</v>
      </c>
      <c r="AU59" s="141">
        <v>8</v>
      </c>
      <c r="AV59" s="141">
        <f t="shared" si="250"/>
        <v>4</v>
      </c>
      <c r="AW59" s="141">
        <f t="shared" si="251"/>
        <v>684.86789999999996</v>
      </c>
      <c r="AX59" s="151">
        <f t="shared" si="252"/>
        <v>316.33201596420002</v>
      </c>
      <c r="AY59" s="151">
        <f t="shared" si="253"/>
        <v>163.267478877944</v>
      </c>
      <c r="AZ59" s="141" t="str">
        <f>Input!B59</f>
        <v>Hu1-13</v>
      </c>
      <c r="BA59" s="152">
        <f>Input!E59</f>
        <v>0</v>
      </c>
      <c r="BB59" s="141">
        <f t="shared" si="254"/>
        <v>1.8678388103763908</v>
      </c>
      <c r="BC59" s="147">
        <f t="shared" si="255"/>
        <v>6.9855366964750303</v>
      </c>
      <c r="BD59" s="141">
        <f t="shared" si="256"/>
        <v>684809.89999999991</v>
      </c>
      <c r="BE59" s="153">
        <f t="shared" si="257"/>
        <v>81633.739438971999</v>
      </c>
      <c r="BF59" s="154">
        <f t="shared" si="258"/>
        <v>23.839265773435141</v>
      </c>
      <c r="BG59" s="155"/>
      <c r="BH59" s="155"/>
      <c r="BI59" s="155"/>
      <c r="BJ59" s="155"/>
      <c r="BK59" s="155"/>
      <c r="BL59" s="155"/>
      <c r="BM59" s="159"/>
      <c r="BN59" s="155"/>
      <c r="BO59" s="155"/>
      <c r="BP59" s="155"/>
      <c r="BQ59" s="155"/>
      <c r="BR59" s="155"/>
      <c r="BS59" s="155"/>
      <c r="BT59" s="155"/>
      <c r="BU59" s="155"/>
      <c r="BV59" s="155"/>
      <c r="BW59" s="155"/>
      <c r="BX59" s="155"/>
      <c r="BY59" s="155"/>
      <c r="BZ59" s="155"/>
      <c r="CA59" s="155"/>
      <c r="CB59" s="155"/>
      <c r="CC59" s="155"/>
      <c r="CD59" s="155"/>
      <c r="CE59" s="155"/>
      <c r="CF59" s="155"/>
      <c r="CG59" s="155"/>
      <c r="CH59" s="155"/>
      <c r="CI59" s="155"/>
      <c r="CJ59" s="155"/>
      <c r="CK59" s="155"/>
      <c r="CL59" s="155"/>
      <c r="CM59" s="155"/>
      <c r="CN59" s="155"/>
      <c r="CO59" s="155"/>
      <c r="CP59" s="155"/>
      <c r="CQ59" s="155"/>
      <c r="CR59" s="155"/>
      <c r="CS59" s="155"/>
      <c r="CT59" s="155"/>
      <c r="CU59" s="155"/>
      <c r="CV59" s="155"/>
      <c r="CW59" s="155"/>
      <c r="CX59" s="155"/>
      <c r="CY59" s="155"/>
      <c r="CZ59" s="155"/>
      <c r="DA59" s="155"/>
      <c r="DB59" s="155"/>
      <c r="DC59" s="155"/>
      <c r="DD59" s="155"/>
      <c r="DE59" s="155"/>
    </row>
    <row r="60" spans="1:109" s="76" customFormat="1" ht="15" customHeight="1" x14ac:dyDescent="0.2">
      <c r="A60" s="58"/>
      <c r="B60" s="58"/>
      <c r="C60" s="58"/>
      <c r="D60" s="58"/>
      <c r="E60" s="60"/>
      <c r="F60" s="61"/>
      <c r="G60" s="59"/>
      <c r="H60" s="61"/>
      <c r="I60" s="58"/>
      <c r="J60" s="63"/>
      <c r="K60" s="58"/>
      <c r="L60" s="64"/>
      <c r="M60" s="65"/>
      <c r="N60" s="58"/>
      <c r="O60" s="63"/>
      <c r="P60" s="58"/>
      <c r="Q60" s="66"/>
      <c r="R60" s="67"/>
      <c r="S60" s="65"/>
      <c r="T60" s="58"/>
      <c r="U60" s="58"/>
      <c r="V60" s="58"/>
      <c r="W60" s="68"/>
      <c r="X60" s="63"/>
      <c r="Y60" s="63"/>
      <c r="Z60" s="63"/>
      <c r="AA60" s="63"/>
      <c r="AB60" s="64"/>
      <c r="AC60" s="64"/>
      <c r="AD60" s="63"/>
      <c r="AE60" s="63"/>
      <c r="AF60" s="63"/>
      <c r="AG60" s="63"/>
      <c r="AH60" s="58"/>
      <c r="AI60" s="68"/>
      <c r="AJ60" s="65"/>
      <c r="AK60" s="68"/>
      <c r="AL60" s="68"/>
      <c r="AM60" s="68"/>
      <c r="AN60" s="58"/>
      <c r="AO60" s="63"/>
      <c r="AP60" s="58"/>
      <c r="AQ60" s="58"/>
      <c r="AR60" s="58"/>
      <c r="AS60" s="67"/>
      <c r="AT60" s="67"/>
      <c r="AU60" s="58"/>
      <c r="AV60" s="58"/>
      <c r="AW60" s="58"/>
      <c r="AX60" s="57"/>
      <c r="AY60" s="57"/>
      <c r="AZ60" s="58"/>
      <c r="BA60" s="69"/>
      <c r="BB60" s="58"/>
      <c r="BC60" s="65"/>
      <c r="BD60" s="58"/>
      <c r="BE60" s="62"/>
      <c r="BF60" s="74"/>
      <c r="BG60" s="75"/>
      <c r="BH60" s="75"/>
      <c r="BI60" s="75"/>
      <c r="BJ60" s="75"/>
      <c r="BK60" s="75"/>
      <c r="BL60" s="75"/>
      <c r="BM60" s="103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</row>
    <row r="61" spans="1:109" s="158" customFormat="1" ht="15" customHeight="1" x14ac:dyDescent="0.2">
      <c r="A61" s="141">
        <f>Input!A61</f>
        <v>10368</v>
      </c>
      <c r="B61" s="141" t="str">
        <f>Input!B61</f>
        <v>Hu1-13</v>
      </c>
      <c r="C61" s="141">
        <f>Input!O61</f>
        <v>2.2865570830754396</v>
      </c>
      <c r="D61" s="141">
        <f>C61*Input!P61/100</f>
        <v>1.1611682488506928E-2</v>
      </c>
      <c r="E61" s="142">
        <f>Input!M61</f>
        <v>3.0142216583304684</v>
      </c>
      <c r="F61" s="143">
        <f>E61*Input!N61/100</f>
        <v>2.9034738585722512E-4</v>
      </c>
      <c r="G61" s="144">
        <f t="shared" ref="G61:G73" si="259">E61*137.88</f>
        <v>415.60088225060497</v>
      </c>
      <c r="H61" s="143">
        <f>G61*Input!L61/100</f>
        <v>1.6333929270420756E-2</v>
      </c>
      <c r="I61" s="141">
        <v>0</v>
      </c>
      <c r="J61" s="145">
        <f>(((C61*$G$4*0.000000001*Input!G61*(234/233))-(I61*0.000000000000001))/Input!F61)*1000000000000</f>
        <v>749.02770871523808</v>
      </c>
      <c r="K61" s="141">
        <f>J61*Input!P61/100</f>
        <v>3.8037414386335895</v>
      </c>
      <c r="L61" s="146">
        <f t="shared" ref="L61:L73" si="260">(J61/234)*602200000000*0.0000028263/(365.2425*24*60)</f>
        <v>10.358508749953293</v>
      </c>
      <c r="M61" s="147">
        <f>L61*Input!P61/100</f>
        <v>5.2602979190487183E-2</v>
      </c>
      <c r="N61" s="141">
        <v>0</v>
      </c>
      <c r="O61" s="145">
        <f>(((G61*$D$4*0.000000001*Input!G61*(238/236))-(N61*0.000000001))/Input!F61)*1000000</f>
        <v>13.714164420008903</v>
      </c>
      <c r="P61" s="141">
        <f>O61*Input!N61/100</f>
        <v>1.3210281923232052E-3</v>
      </c>
      <c r="Q61" s="148">
        <f t="shared" ref="Q61:Q73" si="261">(O61/238.05)*602200000000000000*0.00000000015512/(365.2425*24*60)</f>
        <v>10.23212682578168</v>
      </c>
      <c r="R61" s="149">
        <f>Q61*Input!N61/100</f>
        <v>9.8561805082072757E-4</v>
      </c>
      <c r="S61" s="147">
        <f>Input!S61*$G$6/0.000000000155125</f>
        <v>0.99884934283404014</v>
      </c>
      <c r="T61" s="141">
        <f>S61*Input!T61/100</f>
        <v>8.89905319961011E-4</v>
      </c>
      <c r="U61" s="147">
        <f>S61</f>
        <v>0.99884934283404014</v>
      </c>
      <c r="V61" s="141">
        <f>U61*Input!T61/100</f>
        <v>8.89905319961011E-4</v>
      </c>
      <c r="W61" s="150">
        <v>0</v>
      </c>
      <c r="X61" s="145">
        <f>((($L$4*0.000000001*Input!G61/Input!W61*(232/229))-(W61*0.000000001))/Input!F61)*1000000000</f>
        <v>0.79244372744330849</v>
      </c>
      <c r="Y61" s="145">
        <f>X61*Input!X61/100</f>
        <v>2.6858700489759001E-3</v>
      </c>
      <c r="Z61" s="145">
        <f t="shared" ref="Z61:Z73" si="262">(X61/232)*6.022E+23*0.000000001*0.000000000049475/(365.2425*24*60)</f>
        <v>1.9349208410068312E-4</v>
      </c>
      <c r="AA61" s="145">
        <f>Z61*Input!X61/100</f>
        <v>6.5581261533441788E-7</v>
      </c>
      <c r="AB61" s="146">
        <v>0</v>
      </c>
      <c r="AC61" s="146">
        <v>0.9</v>
      </c>
      <c r="AD61" s="145">
        <f>(((Input!G61*$L$4*0.000000001*Input!U61*(230/229))-((AB61*0.000000000000001)+(Input!G61*AC61*0.000000000000001)))/Input!F61)*1000000000000</f>
        <v>224.38622869321696</v>
      </c>
      <c r="AE61" s="145">
        <f>AD61*Input!V61/100</f>
        <v>0.53599461448748043</v>
      </c>
      <c r="AF61" s="145">
        <f t="shared" ref="AF61:AF73" si="263">(AD61/230)*602200000000*$D$6/(365.2425*24*60)</f>
        <v>10.229436903036929</v>
      </c>
      <c r="AG61" s="145">
        <f>AF61*Input!V61/100</f>
        <v>2.4435203181580233E-2</v>
      </c>
      <c r="AH61" s="141">
        <f t="shared" ref="AH61:AH73" si="264">AF61/Z61</f>
        <v>52867.469749894612</v>
      </c>
      <c r="AI61" s="150">
        <f t="shared" ref="AI61:AI73" si="265">AH61*SQRT((AG61/AF61)^2+(AA61/Z61)^2)</f>
        <v>219.21620861740016</v>
      </c>
      <c r="AJ61" s="147">
        <f t="shared" ref="AJ61:AJ73" si="266">(U61-1)*1000</f>
        <v>-1.1506571659598563</v>
      </c>
      <c r="AK61" s="150">
        <f t="shared" ref="AK61:AK73" si="267">V61*1000</f>
        <v>0.88990531996101097</v>
      </c>
      <c r="AL61" s="150">
        <f t="shared" ref="AL61:AL73" si="268">AF61/Q61</f>
        <v>0.99973711010520572</v>
      </c>
      <c r="AM61" s="150">
        <f t="shared" ref="AM61:AM73" si="269">AL61*SQRT((R61/Q61)^2+(AG61/AF61)^2)</f>
        <v>2.3900273145919288E-3</v>
      </c>
      <c r="AN61" s="141">
        <f>AF61/Q61</f>
        <v>0.99973711010520572</v>
      </c>
      <c r="AO61" s="145">
        <f t="shared" ref="AO61:AO73" si="270">AN61*SQRT((R61/Q61)^2+(AG61/AF61)^2)</f>
        <v>2.3900273145919288E-3</v>
      </c>
      <c r="AP61" s="141" t="str">
        <f t="shared" ref="AP61:AP73" si="271">ThU_Alter_Kombi(AN61,U61)</f>
        <v>Out of range</v>
      </c>
      <c r="AQ61" s="141" t="e">
        <f t="shared" ref="AQ61:AQ73" si="272">Montealter(AN61,AO61,U61,V61)</f>
        <v>#VALUE!</v>
      </c>
      <c r="AR61" s="141" t="e">
        <f t="shared" ref="AR61:AR73" si="273">(AQ61/AP61)*100</f>
        <v>#VALUE!</v>
      </c>
      <c r="AS61" s="149">
        <f t="shared" ref="AS61:AS73" si="274">Z61/Q61</f>
        <v>1.8910250761664241E-5</v>
      </c>
      <c r="AT61" s="149">
        <f t="shared" ref="AT61:AT73" si="275">AS61*SQRT((Y61/X61)^2+(P61/O61)^2)</f>
        <v>6.4119358990319855E-8</v>
      </c>
      <c r="AU61" s="141">
        <v>8</v>
      </c>
      <c r="AV61" s="141">
        <f t="shared" ref="AV61:AV73" si="276">AU61/2</f>
        <v>4</v>
      </c>
      <c r="AW61" s="141" t="str">
        <f t="shared" ref="AW61:AW73" si="277">marincorr_age(AN61,U61,AS61,AU61)</f>
        <v>Out of range</v>
      </c>
      <c r="AX61" s="151">
        <f t="shared" ref="AX61:AX73" si="278">marincorr_age_error(AN61, AO61, U61, V61, AS61, AT61, AU61, AV61)</f>
        <v>295.72568180820002</v>
      </c>
      <c r="AY61" s="151" t="e">
        <f t="shared" ref="AY61:AY73" si="279">SQRT(((AU61*EXP(-0.0000091577*AW61*1000))/(0.0000091577*(EXP(-0.0000091577*AW61*1000)+(AJ61/1000)*EXP(-(0.0000091577-0.0000028263)*AW61*1000)-AS61*AU61*EXP(-0.0000091577*AW61*1000))))^2*AT61^2+((AS61*EXP(-0.0000091577*AW61*1000))/(0.0000091577*(EXP(-0.0000091577*AW61*1000)+(AJ61/1000)*EXP(-(0.0000091577-0.0000028263)*AW61*1000)-AS61*AU61*EXP(-0.0000091577*AW61*1000))))^2*AV61^2+((0.0000091577/(0.0000091577-0.0000028263))*(EXP(-(0.0000091577-0.0000028263)*AW61*1000)-1)/(0.0000091577*(EXP(-0.0000091577*AW61*1000)+(AJ61/1000)*EXP(-(0.0000091577-0.0000028263)*AW61*1000)-AS61*AU61*EXP(-0.0000091577*AW61*1000))))^2*T61^2+(1/(0.0000091577*(EXP(-0.0000091577*AW61*1000)+(AJ61/1000)*EXP(-(0.0000091577-0.0000028263)*AW61*1000)-AS61*AU61*EXP(-0.0000091577*AW61*1000))))^2*AO61^2)/1000</f>
        <v>#VALUE!</v>
      </c>
      <c r="AZ61" s="141" t="str">
        <f>Input!B61</f>
        <v>Hu1-13</v>
      </c>
      <c r="BA61" s="152">
        <f>Input!E61</f>
        <v>0</v>
      </c>
      <c r="BB61" s="141" t="e">
        <f t="shared" ref="BB61:BB73" si="280">((U61-1)*EXP(0.0000028263*AW61*1000))*1000</f>
        <v>#VALUE!</v>
      </c>
      <c r="BC61" s="147" t="e">
        <f t="shared" ref="BC61:BC73" si="281">SQRT((EXP(0.0000028263*AW61*1000)*V61)^2+((U61-1)*0.0000028263*EXP(0.0000028263*AW61*1000)*AX61*1000)^2)*1000</f>
        <v>#VALUE!</v>
      </c>
      <c r="BD61" s="141" t="e">
        <f t="shared" ref="BD61:BD73" si="282">AW61*1000-58</f>
        <v>#VALUE!</v>
      </c>
      <c r="BE61" s="153" t="e">
        <f t="shared" ref="BE61:BE73" si="283">AY61/2*1000</f>
        <v>#VALUE!</v>
      </c>
      <c r="BF61" s="154" t="e">
        <f t="shared" ref="BF61:BF73" si="284">AY61/AW61*100</f>
        <v>#VALUE!</v>
      </c>
      <c r="BG61" s="155"/>
      <c r="BH61" s="155"/>
      <c r="BI61" s="155"/>
      <c r="BJ61" s="155"/>
      <c r="BK61" s="155"/>
      <c r="BL61" s="155"/>
      <c r="BM61" s="159"/>
      <c r="BN61" s="155"/>
      <c r="BO61" s="155"/>
      <c r="BP61" s="155"/>
      <c r="BQ61" s="155"/>
      <c r="BR61" s="155"/>
      <c r="BS61" s="155"/>
      <c r="BT61" s="155"/>
      <c r="BU61" s="155"/>
      <c r="BV61" s="155"/>
      <c r="BW61" s="155"/>
      <c r="BX61" s="155"/>
      <c r="BY61" s="155"/>
      <c r="BZ61" s="155"/>
      <c r="CA61" s="155"/>
      <c r="CB61" s="155"/>
      <c r="CC61" s="155"/>
      <c r="CD61" s="155"/>
      <c r="CE61" s="155"/>
      <c r="CF61" s="155"/>
      <c r="CG61" s="155"/>
      <c r="CH61" s="155"/>
      <c r="CI61" s="155"/>
      <c r="CJ61" s="155"/>
      <c r="CK61" s="155"/>
      <c r="CL61" s="155"/>
      <c r="CM61" s="155"/>
      <c r="CN61" s="155"/>
      <c r="CO61" s="155"/>
      <c r="CP61" s="155"/>
      <c r="CQ61" s="155"/>
      <c r="CR61" s="155"/>
      <c r="CS61" s="155"/>
      <c r="CT61" s="155"/>
      <c r="CU61" s="155"/>
      <c r="CV61" s="155"/>
      <c r="CW61" s="155"/>
      <c r="CX61" s="155"/>
      <c r="CY61" s="155"/>
      <c r="CZ61" s="155"/>
      <c r="DA61" s="155"/>
      <c r="DB61" s="155"/>
      <c r="DC61" s="155"/>
      <c r="DD61" s="155"/>
      <c r="DE61" s="155"/>
    </row>
    <row r="62" spans="1:109" ht="15" customHeight="1" x14ac:dyDescent="0.2">
      <c r="A62" s="9">
        <f>Input!A62</f>
        <v>10526</v>
      </c>
      <c r="B62" s="9" t="str">
        <f>Input!B62</f>
        <v>GeoB20928-1 8-15 cm</v>
      </c>
      <c r="C62" s="9">
        <f>Input!O62</f>
        <v>2.5202508350184512</v>
      </c>
      <c r="D62" s="9">
        <f>C62*Input!P62/100</f>
        <v>3.4445712146771207E-3</v>
      </c>
      <c r="E62" s="11">
        <f>Input!M62</f>
        <v>2.9197138731424594</v>
      </c>
      <c r="F62" s="12">
        <f>E62*Input!N62/100</f>
        <v>1.0019205532687945E-4</v>
      </c>
      <c r="G62" s="13">
        <f t="shared" si="259"/>
        <v>402.57014882888228</v>
      </c>
      <c r="H62" s="12">
        <f>G62*Input!L62/100</f>
        <v>1.5640463560579708E-2</v>
      </c>
      <c r="I62" s="9">
        <v>0.3</v>
      </c>
      <c r="J62" s="21">
        <f>(((C62*$G$4*0.000000001*Input!G62*(234/233))-(I62*0.000000000000001))/Input!F62)*1000000000000</f>
        <v>262.01692319862036</v>
      </c>
      <c r="K62" s="9">
        <f>J62*Input!P62/100</f>
        <v>0.35811354126646916</v>
      </c>
      <c r="L62" s="14">
        <f t="shared" si="260"/>
        <v>3.6235035900662314</v>
      </c>
      <c r="M62" s="22">
        <f>L62*Input!P62/100</f>
        <v>4.9524499661677398E-3</v>
      </c>
      <c r="N62" s="9">
        <v>5.0000000000000001E-3</v>
      </c>
      <c r="O62" s="21">
        <f>(((G62*$D$4*0.000000001*Input!G62*(238/236))-(N62*0.000000001))/Input!F62)*1000000</f>
        <v>4.2160326310308944</v>
      </c>
      <c r="P62" s="9">
        <f>O62*Input!N62/100</f>
        <v>1.4467615423340697E-4</v>
      </c>
      <c r="Q62" s="23">
        <f t="shared" si="261"/>
        <v>3.1455784881361462</v>
      </c>
      <c r="R62" s="24">
        <f>Q62*Input!N62/100</f>
        <v>1.0794276001407384E-4</v>
      </c>
      <c r="S62" s="65">
        <f>Input!S62*$G$6/0.000000000155125</f>
        <v>1.1459454840472434</v>
      </c>
      <c r="T62" s="9">
        <f>S62*Input!T62/100</f>
        <v>3.4628040749831631E-4</v>
      </c>
      <c r="U62" s="9">
        <f>S62*1/((U61+U63)/2)</f>
        <v>1.146568693912227</v>
      </c>
      <c r="V62" s="9">
        <f>U62*Input!T62/100</f>
        <v>3.4646872829455639E-4</v>
      </c>
      <c r="W62" s="3">
        <v>3.0000000000000001E-3</v>
      </c>
      <c r="X62" s="21">
        <f>((($L$4*0.000000001*Input!G62/Input!W62*(232/229))-(W62*0.000000001))/Input!F62)*1000000000</f>
        <v>0.6351182518493661</v>
      </c>
      <c r="Y62" s="21">
        <f>X62*Input!X62/100</f>
        <v>9.5215977865349037E-4</v>
      </c>
      <c r="Z62" s="21">
        <f t="shared" si="262"/>
        <v>1.5507770450427094E-4</v>
      </c>
      <c r="AA62" s="21">
        <f>Z62*Input!X62/100</f>
        <v>2.32490173861196E-7</v>
      </c>
      <c r="AB62" s="14">
        <v>0.05</v>
      </c>
      <c r="AC62" s="14">
        <v>0.9</v>
      </c>
      <c r="AD62" s="21">
        <f>(((Input!G62*$L$4*0.000000001*Input!U62*(230/229))-((AB62*0.000000000000001)+(Input!G62*AC62*0.000000000000001)))/Input!F62)*1000000000000</f>
        <v>2.9761690931151641</v>
      </c>
      <c r="AE62" s="21">
        <f>AD62*Input!V62/100</f>
        <v>8.2240680735103603E-3</v>
      </c>
      <c r="AF62" s="63">
        <f t="shared" si="263"/>
        <v>0.13567915521417434</v>
      </c>
      <c r="AG62" s="21">
        <f>AF62*Input!V62/100</f>
        <v>3.7492312221742779E-4</v>
      </c>
      <c r="AH62" s="9">
        <f t="shared" si="264"/>
        <v>874.91077874729342</v>
      </c>
      <c r="AI62" s="3">
        <f t="shared" si="265"/>
        <v>2.7505363510917462</v>
      </c>
      <c r="AJ62" s="22">
        <f t="shared" si="266"/>
        <v>146.56869391222705</v>
      </c>
      <c r="AK62" s="3">
        <f t="shared" si="267"/>
        <v>0.34646872829455638</v>
      </c>
      <c r="AL62" s="3">
        <f t="shared" si="268"/>
        <v>4.3133291928941345E-2</v>
      </c>
      <c r="AM62" s="3">
        <f t="shared" si="269"/>
        <v>1.191997058665618E-4</v>
      </c>
      <c r="AN62" s="9">
        <f>AL62*1/((AN61+AN63)/2)</f>
        <v>4.3094830618725787E-2</v>
      </c>
      <c r="AO62" s="21">
        <f t="shared" si="270"/>
        <v>1.1909341727462011E-4</v>
      </c>
      <c r="AP62" s="58">
        <f t="shared" si="271"/>
        <v>4.1802000000000001</v>
      </c>
      <c r="AQ62" s="58">
        <f t="shared" si="272"/>
        <v>1.0999999999999999E-2</v>
      </c>
      <c r="AR62" s="58">
        <f t="shared" si="273"/>
        <v>0.26314530405243763</v>
      </c>
      <c r="AS62" s="67">
        <f t="shared" si="274"/>
        <v>4.930021777843456E-5</v>
      </c>
      <c r="AT62" s="67">
        <f t="shared" si="275"/>
        <v>7.392950815425083E-8</v>
      </c>
      <c r="AU62" s="58">
        <v>8</v>
      </c>
      <c r="AV62" s="58">
        <f t="shared" si="276"/>
        <v>4</v>
      </c>
      <c r="AW62" s="58">
        <f t="shared" si="277"/>
        <v>4.1426999999999996</v>
      </c>
      <c r="AX62" s="57">
        <f t="shared" si="278"/>
        <v>2.1979890500000002E-2</v>
      </c>
      <c r="AY62" s="47">
        <f t="shared" si="279"/>
        <v>2.2181645537364549E-2</v>
      </c>
      <c r="AZ62" s="9" t="str">
        <f>Input!B62</f>
        <v>GeoB20928-1 8-15 cm</v>
      </c>
      <c r="BA62" s="48">
        <f>Input!E62</f>
        <v>11.5</v>
      </c>
      <c r="BB62" s="58">
        <f t="shared" si="280"/>
        <v>148.29488119478268</v>
      </c>
      <c r="BC62" s="22">
        <f t="shared" si="281"/>
        <v>0.35067023146376858</v>
      </c>
      <c r="BD62" s="9">
        <f t="shared" si="282"/>
        <v>4084.7</v>
      </c>
      <c r="BE62" s="49">
        <f t="shared" si="283"/>
        <v>11.090822768682274</v>
      </c>
      <c r="BF62" s="89">
        <f t="shared" si="284"/>
        <v>0.53543933998031601</v>
      </c>
      <c r="BG62" s="85"/>
      <c r="BH62" s="85"/>
      <c r="BI62" s="85"/>
      <c r="BJ62" s="85"/>
      <c r="BK62" s="85"/>
      <c r="BL62" s="85"/>
      <c r="BM62" s="90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5"/>
      <c r="BZ62" s="85"/>
      <c r="CA62" s="85"/>
      <c r="CB62" s="85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5"/>
      <c r="CZ62" s="85"/>
      <c r="DA62" s="85"/>
      <c r="DB62" s="85"/>
      <c r="DC62" s="85"/>
      <c r="DD62" s="85"/>
      <c r="DE62" s="85"/>
    </row>
    <row r="63" spans="1:109" s="158" customFormat="1" ht="15" customHeight="1" x14ac:dyDescent="0.2">
      <c r="A63" s="141">
        <f>Input!A63</f>
        <v>10368</v>
      </c>
      <c r="B63" s="141" t="str">
        <f>Input!B63</f>
        <v>Hu1-13</v>
      </c>
      <c r="C63" s="141">
        <f>Input!O63</f>
        <v>2.2956145252190883</v>
      </c>
      <c r="D63" s="141">
        <f>C63*Input!P63/100</f>
        <v>1.1184226012408472E-2</v>
      </c>
      <c r="E63" s="142">
        <f>Input!M63</f>
        <v>3.0139344700360597</v>
      </c>
      <c r="F63" s="143">
        <f>E63*Input!N63/100</f>
        <v>2.0804288915286396E-4</v>
      </c>
      <c r="G63" s="144">
        <f t="shared" si="259"/>
        <v>415.56128472857188</v>
      </c>
      <c r="H63" s="143">
        <f>G63*Input!L63/100</f>
        <v>1.6102760146352424E-2</v>
      </c>
      <c r="I63" s="141">
        <v>0</v>
      </c>
      <c r="J63" s="145">
        <f>(((C63*$G$4*0.000000001*Input!G63*(234/233))-(I63*0.000000000000001))/Input!F63)*1000000000000</f>
        <v>751.99473507372863</v>
      </c>
      <c r="K63" s="141">
        <f>J63*Input!P63/100</f>
        <v>3.6637157435668062</v>
      </c>
      <c r="L63" s="146">
        <f t="shared" si="260"/>
        <v>10.399540567786151</v>
      </c>
      <c r="M63" s="147">
        <f>L63*Input!P63/100</f>
        <v>5.06665256111457E-2</v>
      </c>
      <c r="N63" s="141">
        <v>0</v>
      </c>
      <c r="O63" s="145">
        <f>(((G63*$D$4*0.000000001*Input!G63*(238/236))-(N63*0.000000001))/Input!F63)*1000000</f>
        <v>13.712857765112393</v>
      </c>
      <c r="P63" s="141">
        <f>O63*Input!N63/100</f>
        <v>9.4655758987425328E-4</v>
      </c>
      <c r="Q63" s="148">
        <f t="shared" si="261"/>
        <v>10.231151931635079</v>
      </c>
      <c r="R63" s="149">
        <f>Q63*Input!N63/100</f>
        <v>7.0622584146423086E-4</v>
      </c>
      <c r="S63" s="147">
        <f>Input!S63*$G$6/0.000000000155125</f>
        <v>1.0000635703332343</v>
      </c>
      <c r="T63" s="141">
        <f>S63*Input!T63/100</f>
        <v>8.0794683790249319E-4</v>
      </c>
      <c r="U63" s="147">
        <f>S63</f>
        <v>1.0000635703332343</v>
      </c>
      <c r="V63" s="141">
        <f>U63*Input!T63/100</f>
        <v>8.0794683790249319E-4</v>
      </c>
      <c r="W63" s="150">
        <v>0</v>
      </c>
      <c r="X63" s="145">
        <f>((($L$4*0.000000001*Input!G63/Input!W63*(232/229))-(W63*0.000000001))/Input!F63)*1000000000</f>
        <v>0.78981742787038478</v>
      </c>
      <c r="Y63" s="145">
        <f>X63*Input!X63/100</f>
        <v>2.2389355044518059E-3</v>
      </c>
      <c r="Z63" s="145">
        <f t="shared" si="262"/>
        <v>1.9285081689111448E-4</v>
      </c>
      <c r="AA63" s="145">
        <f>Z63*Input!X63/100</f>
        <v>5.4668398767076691E-7</v>
      </c>
      <c r="AB63" s="146">
        <v>0</v>
      </c>
      <c r="AC63" s="146">
        <v>0.9</v>
      </c>
      <c r="AD63" s="145">
        <f>(((Input!G63*$L$4*0.000000001*Input!U63*(230/229))-((AB63*0.000000000000001)+(Input!G63*AC63*0.000000000000001)))/Input!F63)*1000000000000</f>
        <v>224.88343516450615</v>
      </c>
      <c r="AE63" s="145">
        <f>AD63*Input!V63/100</f>
        <v>0.42684876343332512</v>
      </c>
      <c r="AF63" s="145">
        <f t="shared" si="263"/>
        <v>10.252103812033328</v>
      </c>
      <c r="AG63" s="145">
        <f>AF63*Input!V63/100</f>
        <v>1.9459404964866856E-2</v>
      </c>
      <c r="AH63" s="141">
        <f t="shared" si="264"/>
        <v>53160.800546786217</v>
      </c>
      <c r="AI63" s="150">
        <f t="shared" si="265"/>
        <v>181.35979241536575</v>
      </c>
      <c r="AJ63" s="147">
        <f t="shared" si="266"/>
        <v>6.3570333234341803E-2</v>
      </c>
      <c r="AK63" s="150">
        <f t="shared" si="267"/>
        <v>0.80794683790249322</v>
      </c>
      <c r="AL63" s="150">
        <f t="shared" si="268"/>
        <v>1.0020478515555482</v>
      </c>
      <c r="AM63" s="150">
        <f t="shared" si="269"/>
        <v>1.9032332479780691E-3</v>
      </c>
      <c r="AN63" s="141">
        <f>AF63/Q63</f>
        <v>1.0020478515555482</v>
      </c>
      <c r="AO63" s="145">
        <f t="shared" si="270"/>
        <v>1.9032332479780691E-3</v>
      </c>
      <c r="AP63" s="141" t="str">
        <f t="shared" si="271"/>
        <v>Out of range</v>
      </c>
      <c r="AQ63" s="141" t="e">
        <f t="shared" si="272"/>
        <v>#VALUE!</v>
      </c>
      <c r="AR63" s="141" t="e">
        <f t="shared" si="273"/>
        <v>#VALUE!</v>
      </c>
      <c r="AS63" s="149">
        <f t="shared" si="274"/>
        <v>1.8849374750736819E-5</v>
      </c>
      <c r="AT63" s="149">
        <f t="shared" si="275"/>
        <v>5.3449117150457197E-8</v>
      </c>
      <c r="AU63" s="141">
        <v>8</v>
      </c>
      <c r="AV63" s="141">
        <f t="shared" si="276"/>
        <v>4</v>
      </c>
      <c r="AW63" s="141" t="str">
        <f t="shared" si="277"/>
        <v>Out of range</v>
      </c>
      <c r="AX63" s="151">
        <f t="shared" si="278"/>
        <v>211.21648714259999</v>
      </c>
      <c r="AY63" s="151" t="e">
        <f t="shared" si="279"/>
        <v>#VALUE!</v>
      </c>
      <c r="AZ63" s="141" t="str">
        <f>Input!B63</f>
        <v>Hu1-13</v>
      </c>
      <c r="BA63" s="152">
        <f>Input!E63</f>
        <v>0</v>
      </c>
      <c r="BB63" s="141" t="e">
        <f t="shared" si="280"/>
        <v>#VALUE!</v>
      </c>
      <c r="BC63" s="147" t="e">
        <f t="shared" si="281"/>
        <v>#VALUE!</v>
      </c>
      <c r="BD63" s="141" t="e">
        <f t="shared" si="282"/>
        <v>#VALUE!</v>
      </c>
      <c r="BE63" s="153" t="e">
        <f t="shared" si="283"/>
        <v>#VALUE!</v>
      </c>
      <c r="BF63" s="154" t="e">
        <f t="shared" si="284"/>
        <v>#VALUE!</v>
      </c>
      <c r="BG63" s="155"/>
      <c r="BH63" s="155"/>
      <c r="BI63" s="155"/>
      <c r="BJ63" s="155"/>
      <c r="BK63" s="155"/>
      <c r="BL63" s="155"/>
      <c r="BM63" s="159"/>
      <c r="BN63" s="155"/>
      <c r="BO63" s="155"/>
      <c r="BP63" s="155"/>
      <c r="BQ63" s="155"/>
      <c r="BR63" s="155"/>
      <c r="BS63" s="155"/>
      <c r="BT63" s="155"/>
      <c r="BU63" s="155"/>
      <c r="BV63" s="155"/>
      <c r="BW63" s="155"/>
      <c r="BX63" s="155"/>
      <c r="BY63" s="155"/>
      <c r="BZ63" s="155"/>
      <c r="CA63" s="155"/>
      <c r="CB63" s="155"/>
      <c r="CC63" s="155"/>
      <c r="CD63" s="155"/>
      <c r="CE63" s="155"/>
      <c r="CF63" s="155"/>
      <c r="CG63" s="155"/>
      <c r="CH63" s="155"/>
      <c r="CI63" s="155"/>
      <c r="CJ63" s="155"/>
      <c r="CK63" s="155"/>
      <c r="CL63" s="155"/>
      <c r="CM63" s="155"/>
      <c r="CN63" s="155"/>
      <c r="CO63" s="155"/>
      <c r="CP63" s="155"/>
      <c r="CQ63" s="155"/>
      <c r="CR63" s="155"/>
      <c r="CS63" s="155"/>
      <c r="CT63" s="155"/>
      <c r="CU63" s="155"/>
      <c r="CV63" s="155"/>
      <c r="CW63" s="155"/>
      <c r="CX63" s="155"/>
      <c r="CY63" s="155"/>
      <c r="CZ63" s="155"/>
      <c r="DA63" s="155"/>
      <c r="DB63" s="155"/>
      <c r="DC63" s="155"/>
      <c r="DD63" s="155"/>
      <c r="DE63" s="155"/>
    </row>
    <row r="64" spans="1:109" ht="15" customHeight="1" x14ac:dyDescent="0.2">
      <c r="A64" s="9">
        <f>Input!A64</f>
        <v>10527</v>
      </c>
      <c r="B64" s="9" t="str">
        <f>Input!B64</f>
        <v>GeoB20928-1 44-47 cm</v>
      </c>
      <c r="C64" s="9">
        <f>Input!O64</f>
        <v>2.8013281197431628</v>
      </c>
      <c r="D64" s="9">
        <f>C64*Input!P64/100</f>
        <v>4.5169968905129244E-3</v>
      </c>
      <c r="E64" s="11">
        <f>Input!M64</f>
        <v>3.2380019887789149</v>
      </c>
      <c r="F64" s="12">
        <f>E64*Input!N64/100</f>
        <v>1.0735627797410327E-4</v>
      </c>
      <c r="G64" s="13">
        <f t="shared" si="259"/>
        <v>446.45571421283677</v>
      </c>
      <c r="H64" s="12">
        <f>G64*Input!L64/100</f>
        <v>9.9998057061891597E-3</v>
      </c>
      <c r="I64" s="9">
        <v>0.3</v>
      </c>
      <c r="J64" s="21">
        <f>(((C64*$G$4*0.000000001*Input!G64*(234/233))-(I64*0.000000000000001))/Input!F64)*1000000000000</f>
        <v>297.15266552000583</v>
      </c>
      <c r="K64" s="9">
        <f>J64*Input!P64/100</f>
        <v>0.47914332373337087</v>
      </c>
      <c r="L64" s="14">
        <f t="shared" si="260"/>
        <v>4.1094053665124521</v>
      </c>
      <c r="M64" s="22">
        <f>L64*Input!P64/100</f>
        <v>6.6262038822127436E-3</v>
      </c>
      <c r="N64" s="9">
        <v>5.0000000000000001E-3</v>
      </c>
      <c r="O64" s="21">
        <f>(((G64*$D$4*0.000000001*Input!G64*(238/236))-(N64*0.000000001))/Input!F64)*1000000</f>
        <v>4.7705765398853082</v>
      </c>
      <c r="P64" s="9">
        <f>O64*Input!N64/100</f>
        <v>1.5816893963854561E-4</v>
      </c>
      <c r="Q64" s="23">
        <f t="shared" si="261"/>
        <v>3.5593232437104998</v>
      </c>
      <c r="R64" s="24">
        <f>Q64*Input!N64/100</f>
        <v>1.1800971613842993E-4</v>
      </c>
      <c r="S64" s="65">
        <f>Input!S64*$G$6/0.000000000155125</f>
        <v>1.1447094270845555</v>
      </c>
      <c r="T64" s="9">
        <f>S64*Input!T64/100</f>
        <v>4.0025881495216393E-4</v>
      </c>
      <c r="U64" s="9">
        <f>S64*1/((U63+U65)/2)</f>
        <v>1.144605458384689</v>
      </c>
      <c r="V64" s="9">
        <f>U64*Input!T64/100</f>
        <v>4.0022246128230152E-4</v>
      </c>
      <c r="W64" s="3">
        <v>3.0000000000000001E-3</v>
      </c>
      <c r="X64" s="21">
        <f>((($L$4*0.000000001*Input!G64/Input!W64*(232/229))-(W64*0.000000001))/Input!F64)*1000000000</f>
        <v>0.54622505445977854</v>
      </c>
      <c r="Y64" s="21">
        <f>X64*Input!X64/100</f>
        <v>6.5440345929343013E-4</v>
      </c>
      <c r="Z64" s="21">
        <f t="shared" si="262"/>
        <v>1.3337252919702462E-4</v>
      </c>
      <c r="AA64" s="21">
        <f>Z64*Input!X64/100</f>
        <v>1.5978660035572166E-7</v>
      </c>
      <c r="AB64" s="14">
        <v>0.05</v>
      </c>
      <c r="AC64" s="14">
        <v>0.9</v>
      </c>
      <c r="AD64" s="21">
        <f>(((Input!G64*$L$4*0.000000001*Input!U64*(230/229))-((AB64*0.000000000000001)+(Input!G64*AC64*0.000000000000001)))/Input!F64)*1000000000000</f>
        <v>6.4996679291033796</v>
      </c>
      <c r="AE64" s="21">
        <f>AD64*Input!V64/100</f>
        <v>1.4503609350238226E-2</v>
      </c>
      <c r="AF64" s="63">
        <f t="shared" si="263"/>
        <v>0.29631026537889132</v>
      </c>
      <c r="AG64" s="21">
        <f>AF64*Input!V64/100</f>
        <v>6.6119813848916154E-4</v>
      </c>
      <c r="AH64" s="9">
        <f t="shared" si="264"/>
        <v>2221.6738871403336</v>
      </c>
      <c r="AI64" s="3">
        <f t="shared" si="265"/>
        <v>5.6268623669685338</v>
      </c>
      <c r="AJ64" s="22">
        <f t="shared" si="266"/>
        <v>144.60545838468897</v>
      </c>
      <c r="AK64" s="3">
        <f t="shared" si="267"/>
        <v>0.40022246128230154</v>
      </c>
      <c r="AL64" s="3">
        <f t="shared" si="268"/>
        <v>8.3249046262512463E-2</v>
      </c>
      <c r="AM64" s="3">
        <f t="shared" si="269"/>
        <v>1.857856322642621E-4</v>
      </c>
      <c r="AN64" s="9">
        <f>AL64*1/((AN63+AN65)/2)</f>
        <v>8.3200286271727944E-2</v>
      </c>
      <c r="AO64" s="21">
        <f t="shared" si="270"/>
        <v>1.8567681533333252E-4</v>
      </c>
      <c r="AP64" s="58">
        <f t="shared" si="271"/>
        <v>8.2283000000000008</v>
      </c>
      <c r="AQ64" s="58">
        <f t="shared" si="272"/>
        <v>1.7999999999999999E-2</v>
      </c>
      <c r="AR64" s="58">
        <f t="shared" si="273"/>
        <v>0.21875721594983166</v>
      </c>
      <c r="AS64" s="67">
        <f t="shared" si="274"/>
        <v>3.7471316895058765E-5</v>
      </c>
      <c r="AT64" s="67">
        <f t="shared" si="275"/>
        <v>4.4909598048216074E-8</v>
      </c>
      <c r="AU64" s="58">
        <v>8</v>
      </c>
      <c r="AV64" s="58">
        <f t="shared" si="276"/>
        <v>4</v>
      </c>
      <c r="AW64" s="58">
        <f t="shared" si="277"/>
        <v>8.1997</v>
      </c>
      <c r="AX64" s="57">
        <f t="shared" si="278"/>
        <v>2.5773546000000001E-2</v>
      </c>
      <c r="AY64" s="47">
        <f t="shared" si="279"/>
        <v>2.3980556058310953E-2</v>
      </c>
      <c r="AZ64" s="9" t="str">
        <f>Input!B64</f>
        <v>GeoB20928-1 44-47 cm</v>
      </c>
      <c r="BA64" s="48">
        <f>Input!E64</f>
        <v>45.5</v>
      </c>
      <c r="BB64" s="58">
        <f t="shared" si="280"/>
        <v>147.99579619715391</v>
      </c>
      <c r="BC64" s="22">
        <f t="shared" si="281"/>
        <v>0.40974769524029142</v>
      </c>
      <c r="BD64" s="9">
        <f t="shared" si="282"/>
        <v>8141.7000000000007</v>
      </c>
      <c r="BE64" s="49">
        <f t="shared" si="283"/>
        <v>11.990278029155476</v>
      </c>
      <c r="BF64" s="89">
        <f t="shared" si="284"/>
        <v>0.29245650521739763</v>
      </c>
      <c r="BG64" s="85"/>
      <c r="BH64" s="85"/>
      <c r="BI64" s="85"/>
      <c r="BJ64" s="85"/>
      <c r="BK64" s="85"/>
      <c r="BL64" s="85"/>
      <c r="BM64" s="90"/>
      <c r="BN64" s="85"/>
      <c r="BO64" s="85"/>
      <c r="BP64" s="85"/>
      <c r="BQ64" s="85"/>
      <c r="BR64" s="85"/>
      <c r="BS64" s="85"/>
      <c r="BT64" s="85"/>
      <c r="BU64" s="85"/>
      <c r="BV64" s="85"/>
      <c r="BW64" s="85"/>
      <c r="BX64" s="85"/>
      <c r="BY64" s="85"/>
      <c r="BZ64" s="85"/>
      <c r="CA64" s="85"/>
      <c r="CB64" s="85"/>
      <c r="CC64" s="85"/>
      <c r="CD64" s="85"/>
      <c r="CE64" s="85"/>
      <c r="CF64" s="85"/>
      <c r="CG64" s="85"/>
      <c r="CH64" s="85"/>
      <c r="CI64" s="85"/>
      <c r="CJ64" s="85"/>
      <c r="CK64" s="85"/>
      <c r="CL64" s="85"/>
      <c r="CM64" s="85"/>
      <c r="CN64" s="85"/>
      <c r="CO64" s="85"/>
      <c r="CP64" s="85"/>
      <c r="CQ64" s="85"/>
      <c r="CR64" s="85"/>
      <c r="CS64" s="85"/>
      <c r="CT64" s="85"/>
      <c r="CU64" s="85"/>
      <c r="CV64" s="85"/>
      <c r="CW64" s="85"/>
      <c r="CX64" s="85"/>
      <c r="CY64" s="85"/>
      <c r="CZ64" s="85"/>
      <c r="DA64" s="85"/>
      <c r="DB64" s="85"/>
      <c r="DC64" s="85"/>
      <c r="DD64" s="85"/>
      <c r="DE64" s="85"/>
    </row>
    <row r="65" spans="1:109" s="158" customFormat="1" ht="15" customHeight="1" x14ac:dyDescent="0.2">
      <c r="A65" s="141">
        <f>Input!A65</f>
        <v>10368</v>
      </c>
      <c r="B65" s="141" t="str">
        <f>Input!B65</f>
        <v>Hu1-13</v>
      </c>
      <c r="C65" s="141">
        <f>Input!O65</f>
        <v>2.2786957026467207</v>
      </c>
      <c r="D65" s="141">
        <f>C65*Input!P65/100</f>
        <v>9.8971857718513443E-3</v>
      </c>
      <c r="E65" s="142">
        <f>Input!M65</f>
        <v>3.01419815712118</v>
      </c>
      <c r="F65" s="143">
        <f>E65*Input!N65/100</f>
        <v>2.6668974417827621E-4</v>
      </c>
      <c r="G65" s="144">
        <f t="shared" si="259"/>
        <v>415.59764190386829</v>
      </c>
      <c r="H65" s="143">
        <f>G65*Input!L65/100</f>
        <v>1.5959362466978207E-2</v>
      </c>
      <c r="I65" s="141">
        <v>0</v>
      </c>
      <c r="J65" s="145">
        <f>(((C65*$G$4*0.000000001*Input!G65*(234/233))-(I65*0.000000000000001))/Input!F65)*1000000000000</f>
        <v>746.45248686162836</v>
      </c>
      <c r="K65" s="141">
        <f>J65*Input!P65/100</f>
        <v>3.2421085991205429</v>
      </c>
      <c r="L65" s="146">
        <f t="shared" si="260"/>
        <v>10.322895303623728</v>
      </c>
      <c r="M65" s="147">
        <f>L65*Input!P65/100</f>
        <v>4.4836005265936757E-2</v>
      </c>
      <c r="N65" s="141">
        <v>0</v>
      </c>
      <c r="O65" s="145">
        <f>(((G65*$D$4*0.000000001*Input!G65*(238/236))-(N65*0.000000001))/Input!F65)*1000000</f>
        <v>13.714057493749063</v>
      </c>
      <c r="P65" s="141">
        <f>O65*Input!N65/100</f>
        <v>1.2133901933465588E-3</v>
      </c>
      <c r="Q65" s="148">
        <f t="shared" si="261"/>
        <v>10.232047048186914</v>
      </c>
      <c r="R65" s="149">
        <f>Q65*Input!N65/100</f>
        <v>9.053094280660291E-4</v>
      </c>
      <c r="S65" s="147">
        <f>Input!S65*$G$6/0.000000000155125</f>
        <v>1.0001180969812187</v>
      </c>
      <c r="T65" s="141">
        <f>S65*Input!T65/100</f>
        <v>9.2126937626242351E-4</v>
      </c>
      <c r="U65" s="147">
        <f>S65</f>
        <v>1.0001180969812187</v>
      </c>
      <c r="V65" s="141">
        <f>U65*Input!T65/100</f>
        <v>9.2126937626242351E-4</v>
      </c>
      <c r="W65" s="150">
        <v>0</v>
      </c>
      <c r="X65" s="145">
        <f>((($L$4*0.000000001*Input!G65/Input!W65*(232/229))-(W65*0.000000001))/Input!F65)*1000000000</f>
        <v>0.78935114667351702</v>
      </c>
      <c r="Y65" s="145">
        <f>X65*Input!X65/100</f>
        <v>2.1405957982447211E-3</v>
      </c>
      <c r="Z65" s="145">
        <f t="shared" si="262"/>
        <v>1.9273696436451302E-4</v>
      </c>
      <c r="AA65" s="145">
        <f>Z65*Input!X65/100</f>
        <v>5.2267224520263188E-7</v>
      </c>
      <c r="AB65" s="146">
        <v>0</v>
      </c>
      <c r="AC65" s="146">
        <v>0.9</v>
      </c>
      <c r="AD65" s="145">
        <f>(((Input!G65*$L$4*0.000000001*Input!U65*(230/229))-((AB65*0.000000000000001)+(Input!G65*AC65*0.000000000000001)))/Input!F65)*1000000000000</f>
        <v>224.24692889645803</v>
      </c>
      <c r="AE65" s="145">
        <f>AD65*Input!V65/100</f>
        <v>0.47396580561429069</v>
      </c>
      <c r="AF65" s="145">
        <f t="shared" si="263"/>
        <v>10.223086430952032</v>
      </c>
      <c r="AG65" s="145">
        <f>AF65*Input!V65/100</f>
        <v>2.1607401358651277E-2</v>
      </c>
      <c r="AH65" s="141">
        <f t="shared" si="264"/>
        <v>53041.649092374726</v>
      </c>
      <c r="AI65" s="150">
        <f t="shared" si="265"/>
        <v>182.36877737164409</v>
      </c>
      <c r="AJ65" s="147">
        <f t="shared" si="266"/>
        <v>0.11809698121867385</v>
      </c>
      <c r="AK65" s="150">
        <f t="shared" si="267"/>
        <v>0.92126937626242356</v>
      </c>
      <c r="AL65" s="150">
        <f t="shared" si="268"/>
        <v>0.9991242595745814</v>
      </c>
      <c r="AM65" s="150">
        <f t="shared" si="269"/>
        <v>2.1135873542357433E-3</v>
      </c>
      <c r="AN65" s="141">
        <f>AF65/Q65</f>
        <v>0.9991242595745814</v>
      </c>
      <c r="AO65" s="145">
        <f t="shared" si="270"/>
        <v>2.1135873542357433E-3</v>
      </c>
      <c r="AP65" s="141">
        <f t="shared" si="271"/>
        <v>749.49429999999995</v>
      </c>
      <c r="AQ65" s="141" t="e">
        <f t="shared" si="272"/>
        <v>#VALUE!</v>
      </c>
      <c r="AR65" s="141" t="e">
        <f t="shared" si="273"/>
        <v>#VALUE!</v>
      </c>
      <c r="AS65" s="149">
        <f t="shared" si="274"/>
        <v>1.8836598723289236E-5</v>
      </c>
      <c r="AT65" s="149">
        <f t="shared" si="275"/>
        <v>5.1109065227731004E-8</v>
      </c>
      <c r="AU65" s="141">
        <v>8</v>
      </c>
      <c r="AV65" s="141">
        <f t="shared" si="276"/>
        <v>4</v>
      </c>
      <c r="AW65" s="141">
        <f t="shared" si="277"/>
        <v>749.47789999999998</v>
      </c>
      <c r="AX65" s="151">
        <f t="shared" si="278"/>
        <v>351.09689691490001</v>
      </c>
      <c r="AY65" s="151">
        <f t="shared" si="279"/>
        <v>260.16571462851203</v>
      </c>
      <c r="AZ65" s="141" t="str">
        <f>Input!B65</f>
        <v>Hu1-13</v>
      </c>
      <c r="BA65" s="152">
        <f>Input!E65</f>
        <v>0</v>
      </c>
      <c r="BB65" s="141">
        <f t="shared" si="280"/>
        <v>0.98216129895018611</v>
      </c>
      <c r="BC65" s="147">
        <f t="shared" si="281"/>
        <v>7.723534792689315</v>
      </c>
      <c r="BD65" s="141">
        <f t="shared" si="282"/>
        <v>749419.9</v>
      </c>
      <c r="BE65" s="153">
        <f t="shared" si="283"/>
        <v>130082.85731425602</v>
      </c>
      <c r="BF65" s="154">
        <f t="shared" si="284"/>
        <v>34.71292677589453</v>
      </c>
      <c r="BG65" s="155"/>
      <c r="BH65" s="155"/>
      <c r="BI65" s="155"/>
      <c r="BJ65" s="155"/>
      <c r="BK65" s="155"/>
      <c r="BL65" s="155"/>
      <c r="BM65" s="159"/>
      <c r="BN65" s="155"/>
      <c r="BO65" s="155"/>
      <c r="BP65" s="155"/>
      <c r="BQ65" s="155"/>
      <c r="BR65" s="155"/>
      <c r="BS65" s="155"/>
      <c r="BT65" s="155"/>
      <c r="BU65" s="155"/>
      <c r="BV65" s="155"/>
      <c r="BW65" s="155"/>
      <c r="BX65" s="155"/>
      <c r="BY65" s="155"/>
      <c r="BZ65" s="155"/>
      <c r="CA65" s="155"/>
      <c r="CB65" s="155"/>
      <c r="CC65" s="155"/>
      <c r="CD65" s="155"/>
      <c r="CE65" s="155"/>
      <c r="CF65" s="155"/>
      <c r="CG65" s="155"/>
      <c r="CH65" s="155"/>
      <c r="CI65" s="155"/>
      <c r="CJ65" s="155"/>
      <c r="CK65" s="155"/>
      <c r="CL65" s="155"/>
      <c r="CM65" s="155"/>
      <c r="CN65" s="155"/>
      <c r="CO65" s="155"/>
      <c r="CP65" s="155"/>
      <c r="CQ65" s="155"/>
      <c r="CR65" s="155"/>
      <c r="CS65" s="155"/>
      <c r="CT65" s="155"/>
      <c r="CU65" s="155"/>
      <c r="CV65" s="155"/>
      <c r="CW65" s="155"/>
      <c r="CX65" s="155"/>
      <c r="CY65" s="155"/>
      <c r="CZ65" s="155"/>
      <c r="DA65" s="155"/>
      <c r="DB65" s="155"/>
      <c r="DC65" s="155"/>
      <c r="DD65" s="155"/>
      <c r="DE65" s="155"/>
    </row>
    <row r="66" spans="1:109" ht="15" customHeight="1" x14ac:dyDescent="0.2">
      <c r="A66" s="9">
        <f>Input!A66</f>
        <v>10528</v>
      </c>
      <c r="B66" s="9" t="str">
        <f>Input!B66</f>
        <v>GeoB20928-1 114-124 cm</v>
      </c>
      <c r="C66" s="9">
        <f>Input!O66</f>
        <v>2.2209497395321951</v>
      </c>
      <c r="D66" s="9">
        <f>C66*Input!P66/100</f>
        <v>2.8978820236312741E-3</v>
      </c>
      <c r="E66" s="11">
        <f>Input!M66</f>
        <v>2.5757135565222571</v>
      </c>
      <c r="F66" s="12">
        <f>E66*Input!N66/100</f>
        <v>9.5605894442267421E-5</v>
      </c>
      <c r="G66" s="13">
        <f t="shared" si="259"/>
        <v>355.13938517328882</v>
      </c>
      <c r="H66" s="12">
        <f>G66*Input!L66/100</f>
        <v>7.2164764066124411E-3</v>
      </c>
      <c r="I66" s="9">
        <v>0.3</v>
      </c>
      <c r="J66" s="21">
        <f>(((C66*$G$4*0.000000001*Input!G66*(234/233))-(I66*0.000000000000001))/Input!F66)*1000000000000</f>
        <v>258.40877878540624</v>
      </c>
      <c r="K66" s="9">
        <f>J66*Input!P66/100</f>
        <v>0.33717023913763539</v>
      </c>
      <c r="L66" s="14">
        <f t="shared" si="260"/>
        <v>3.5736055755595579</v>
      </c>
      <c r="M66" s="22">
        <f>L66*Input!P66/100</f>
        <v>4.6628193212259837E-3</v>
      </c>
      <c r="N66" s="9">
        <v>5.0000000000000001E-3</v>
      </c>
      <c r="O66" s="21">
        <f>(((G66*$D$4*0.000000001*Input!G66*(238/236))-(N66*0.000000001))/Input!F66)*1000000</f>
        <v>4.1624034154982077</v>
      </c>
      <c r="P66" s="9">
        <f>O66*Input!N66/100</f>
        <v>1.5450099276783313E-4</v>
      </c>
      <c r="Q66" s="23">
        <f t="shared" si="261"/>
        <v>3.1055657744124421</v>
      </c>
      <c r="R66" s="24">
        <f>Q66*Input!N66/100</f>
        <v>1.1527306398654224E-4</v>
      </c>
      <c r="S66" s="65">
        <f>Input!S66*$G$6/0.000000000155125</f>
        <v>1.1450171418121302</v>
      </c>
      <c r="T66" s="9">
        <f>S66*Input!T66/100</f>
        <v>4.4299033853456853E-4</v>
      </c>
      <c r="U66" s="9">
        <f>S66*1/((U65+U67)/2)</f>
        <v>1.1442953003016112</v>
      </c>
      <c r="V66" s="9">
        <f>U66*Input!T66/100</f>
        <v>4.4271106864118766E-4</v>
      </c>
      <c r="W66" s="3">
        <v>3.0000000000000001E-3</v>
      </c>
      <c r="X66" s="21">
        <f>((($L$4*0.000000001*Input!G66/Input!W66*(232/229))-(W66*0.000000001))/Input!F66)*1000000000</f>
        <v>0.19908416425893</v>
      </c>
      <c r="Y66" s="21">
        <f>X66*Input!X66/100</f>
        <v>2.5783561124063221E-4</v>
      </c>
      <c r="Z66" s="21">
        <f t="shared" si="262"/>
        <v>4.8610656529752015E-5</v>
      </c>
      <c r="AA66" s="21">
        <f>Z66*Input!X66/100</f>
        <v>6.2956078831342022E-8</v>
      </c>
      <c r="AB66" s="14">
        <v>0.05</v>
      </c>
      <c r="AC66" s="14">
        <v>0.9</v>
      </c>
      <c r="AD66" s="21">
        <f>(((Input!G66*$L$4*0.000000001*Input!U66*(230/229))-((AB66*0.000000000000001)+(Input!G66*AC66*0.000000000000001)))/Input!F66)*1000000000000</f>
        <v>5.7545741084817461</v>
      </c>
      <c r="AE66" s="21">
        <f>AD66*Input!V66/100</f>
        <v>1.2438409136960654E-2</v>
      </c>
      <c r="AF66" s="63">
        <f t="shared" si="263"/>
        <v>0.26234253808439484</v>
      </c>
      <c r="AG66" s="21">
        <f>AF66*Input!V66/100</f>
        <v>5.6704870963653455E-4</v>
      </c>
      <c r="AH66" s="9">
        <f t="shared" si="264"/>
        <v>5396.8112511261561</v>
      </c>
      <c r="AI66" s="3">
        <f t="shared" si="265"/>
        <v>13.598798511026846</v>
      </c>
      <c r="AJ66" s="22">
        <f t="shared" si="266"/>
        <v>144.29530030161121</v>
      </c>
      <c r="AK66" s="3">
        <f t="shared" si="267"/>
        <v>0.44271106864118764</v>
      </c>
      <c r="AL66" s="3">
        <f t="shared" si="268"/>
        <v>8.4474957911341866E-2</v>
      </c>
      <c r="AM66" s="3">
        <f t="shared" si="269"/>
        <v>1.8261803331762809E-4</v>
      </c>
      <c r="AN66" s="9">
        <f>AL66*1/((AN65+AN67)/2)</f>
        <v>8.4550341606774632E-2</v>
      </c>
      <c r="AO66" s="21">
        <f t="shared" si="270"/>
        <v>1.8278099785226087E-4</v>
      </c>
      <c r="AP66" s="58">
        <f t="shared" si="271"/>
        <v>8.3691999999999993</v>
      </c>
      <c r="AQ66" s="58">
        <f t="shared" si="272"/>
        <v>1.9199999999999998E-2</v>
      </c>
      <c r="AR66" s="58">
        <f t="shared" si="273"/>
        <v>0.22941260813458872</v>
      </c>
      <c r="AS66" s="67">
        <f t="shared" si="274"/>
        <v>1.565275381712014E-5</v>
      </c>
      <c r="AT66" s="67">
        <f t="shared" si="275"/>
        <v>2.0280340068670764E-8</v>
      </c>
      <c r="AU66" s="58">
        <v>8</v>
      </c>
      <c r="AV66" s="58">
        <f t="shared" si="276"/>
        <v>4</v>
      </c>
      <c r="AW66" s="58">
        <f t="shared" si="277"/>
        <v>8.3573000000000004</v>
      </c>
      <c r="AX66" s="57">
        <f t="shared" si="278"/>
        <v>2.0690763599999999E-2</v>
      </c>
      <c r="AY66" s="47">
        <f t="shared" si="279"/>
        <v>1.9987680131943079E-2</v>
      </c>
      <c r="AZ66" s="9" t="str">
        <f>Input!B66</f>
        <v>GeoB20928-1 114-124 cm</v>
      </c>
      <c r="BA66" s="48">
        <f>Input!E66</f>
        <v>119</v>
      </c>
      <c r="BB66" s="58">
        <f t="shared" si="280"/>
        <v>147.74416059374701</v>
      </c>
      <c r="BC66" s="22">
        <f t="shared" si="281"/>
        <v>0.45337481560677961</v>
      </c>
      <c r="BD66" s="9">
        <f t="shared" si="282"/>
        <v>8299.3000000000011</v>
      </c>
      <c r="BE66" s="49">
        <f t="shared" si="283"/>
        <v>9.9938400659715398</v>
      </c>
      <c r="BF66" s="89">
        <f t="shared" si="284"/>
        <v>0.23916432498466106</v>
      </c>
      <c r="BG66" s="85"/>
      <c r="BH66" s="85"/>
      <c r="BI66" s="85"/>
      <c r="BJ66" s="85"/>
      <c r="BK66" s="85"/>
      <c r="BL66" s="85"/>
      <c r="BM66" s="90"/>
      <c r="BN66" s="85"/>
      <c r="BO66" s="85"/>
      <c r="BP66" s="85"/>
      <c r="BQ66" s="85"/>
      <c r="BR66" s="85"/>
      <c r="BS66" s="85"/>
      <c r="BT66" s="85"/>
      <c r="BU66" s="85"/>
      <c r="BV66" s="85"/>
      <c r="BW66" s="85"/>
      <c r="BX66" s="85"/>
      <c r="BY66" s="85"/>
      <c r="BZ66" s="85"/>
      <c r="CA66" s="85"/>
      <c r="CB66" s="85"/>
      <c r="CC66" s="85"/>
      <c r="CD66" s="85"/>
      <c r="CE66" s="85"/>
      <c r="CF66" s="85"/>
      <c r="CG66" s="85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  <c r="DB66" s="85"/>
      <c r="DC66" s="85"/>
      <c r="DD66" s="85"/>
      <c r="DE66" s="85"/>
    </row>
    <row r="67" spans="1:109" s="158" customFormat="1" ht="15" customHeight="1" x14ac:dyDescent="0.2">
      <c r="A67" s="141">
        <f>Input!A67</f>
        <v>10368</v>
      </c>
      <c r="B67" s="141" t="str">
        <f>Input!B67</f>
        <v>Hu1-13</v>
      </c>
      <c r="C67" s="141">
        <f>Input!O67</f>
        <v>2.2911566554442975</v>
      </c>
      <c r="D67" s="141">
        <f>C67*Input!P67/100</f>
        <v>1.3060419720581746E-2</v>
      </c>
      <c r="E67" s="142">
        <f>Input!M67</f>
        <v>3.0137692918696617</v>
      </c>
      <c r="F67" s="143">
        <f>E67*Input!N67/100</f>
        <v>2.294912471031941E-4</v>
      </c>
      <c r="G67" s="144">
        <f t="shared" si="259"/>
        <v>415.53850996298894</v>
      </c>
      <c r="H67" s="143">
        <f>G67*Input!L67/100</f>
        <v>1.6898371383717647E-2</v>
      </c>
      <c r="I67" s="141">
        <v>0</v>
      </c>
      <c r="J67" s="145">
        <f>(((C67*$G$4*0.000000001*Input!G67*(234/233))-(I67*0.000000000000001))/Input!F67)*1000000000000</f>
        <v>750.53443127992557</v>
      </c>
      <c r="K67" s="141">
        <f>J67*Input!P67/100</f>
        <v>4.2783170954162015</v>
      </c>
      <c r="L67" s="146">
        <f t="shared" si="260"/>
        <v>10.379345627799692</v>
      </c>
      <c r="M67" s="147">
        <f>L67*Input!P67/100</f>
        <v>5.9166015558967402E-2</v>
      </c>
      <c r="N67" s="141">
        <v>0</v>
      </c>
      <c r="O67" s="145">
        <f>(((G67*$D$4*0.000000001*Input!G67*(238/236))-(N67*0.000000001))/Input!F67)*1000000</f>
        <v>13.712106234273138</v>
      </c>
      <c r="P67" s="141">
        <f>O67*Input!N67/100</f>
        <v>1.0441437467041911E-3</v>
      </c>
      <c r="Q67" s="148">
        <f t="shared" si="261"/>
        <v>10.230591215092296</v>
      </c>
      <c r="R67" s="149">
        <f>Q67*Input!N67/100</f>
        <v>7.7903479303751929E-4</v>
      </c>
      <c r="S67" s="147">
        <f>Input!S67*$G$6/0.000000000155125</f>
        <v>1.0011435380361213</v>
      </c>
      <c r="T67" s="141">
        <f>S67*Input!T67/100</f>
        <v>9.0528754189017385E-4</v>
      </c>
      <c r="U67" s="147">
        <f>S67</f>
        <v>1.0011435380361213</v>
      </c>
      <c r="V67" s="141">
        <f>U67*Input!T67/100</f>
        <v>9.0528754189017385E-4</v>
      </c>
      <c r="W67" s="150">
        <v>0</v>
      </c>
      <c r="X67" s="145">
        <f>((($L$4*0.000000001*Input!G67/Input!W67*(232/229))-(W67*0.000000001))/Input!F67)*1000000000</f>
        <v>0.79043801197153152</v>
      </c>
      <c r="Y67" s="145">
        <f>X67*Input!X67/100</f>
        <v>2.1387786458691564E-3</v>
      </c>
      <c r="Z67" s="145">
        <f t="shared" si="262"/>
        <v>1.9300234577188186E-4</v>
      </c>
      <c r="AA67" s="145">
        <f>Z67*Input!X67/100</f>
        <v>5.2222854858658192E-7</v>
      </c>
      <c r="AB67" s="146">
        <v>0</v>
      </c>
      <c r="AC67" s="146">
        <v>0.9</v>
      </c>
      <c r="AD67" s="145">
        <f>(((Input!G67*$L$4*0.000000001*Input!U67*(230/229))-((AB67*0.000000000000001)+(Input!G67*AC67*0.000000000000001)))/Input!F67)*1000000000000</f>
        <v>224.2079118918563</v>
      </c>
      <c r="AE67" s="145">
        <f>AD67*Input!V67/100</f>
        <v>0.42440938869529171</v>
      </c>
      <c r="AF67" s="145">
        <f t="shared" si="263"/>
        <v>10.221307703313338</v>
      </c>
      <c r="AG67" s="145">
        <f>AF67*Input!V67/100</f>
        <v>1.934819747182729E-2</v>
      </c>
      <c r="AH67" s="141">
        <f t="shared" si="264"/>
        <v>52959.499857034694</v>
      </c>
      <c r="AI67" s="150">
        <f t="shared" si="265"/>
        <v>174.88352593101746</v>
      </c>
      <c r="AJ67" s="147">
        <f t="shared" si="266"/>
        <v>1.1435380361213277</v>
      </c>
      <c r="AK67" s="150">
        <f t="shared" si="267"/>
        <v>0.90528754189017391</v>
      </c>
      <c r="AL67" s="150">
        <f t="shared" si="268"/>
        <v>0.99909257328498635</v>
      </c>
      <c r="AM67" s="150">
        <f t="shared" si="269"/>
        <v>1.8927397052398724E-3</v>
      </c>
      <c r="AN67" s="141">
        <f>AF67/Q67</f>
        <v>0.99909257328498635</v>
      </c>
      <c r="AO67" s="145">
        <f t="shared" si="270"/>
        <v>1.8927397052398724E-3</v>
      </c>
      <c r="AP67" s="141">
        <f t="shared" si="271"/>
        <v>652.73820000000001</v>
      </c>
      <c r="AQ67" s="141" t="e">
        <f t="shared" si="272"/>
        <v>#VALUE!</v>
      </c>
      <c r="AR67" s="141" t="e">
        <f t="shared" si="273"/>
        <v>#VALUE!</v>
      </c>
      <c r="AS67" s="149">
        <f t="shared" si="274"/>
        <v>1.8865219195461783E-5</v>
      </c>
      <c r="AT67" s="149">
        <f t="shared" si="275"/>
        <v>5.1065993636392738E-8</v>
      </c>
      <c r="AU67" s="141">
        <v>8</v>
      </c>
      <c r="AV67" s="141">
        <f t="shared" si="276"/>
        <v>4</v>
      </c>
      <c r="AW67" s="141">
        <f t="shared" si="277"/>
        <v>652.72180000000003</v>
      </c>
      <c r="AX67" s="151">
        <f t="shared" si="278"/>
        <v>237.63860235979999</v>
      </c>
      <c r="AY67" s="151">
        <f t="shared" si="279"/>
        <v>97.921833171001083</v>
      </c>
      <c r="AZ67" s="141" t="str">
        <f>Input!B67</f>
        <v>Hu1-13</v>
      </c>
      <c r="BA67" s="152">
        <f>Input!E67</f>
        <v>0</v>
      </c>
      <c r="BB67" s="141">
        <f t="shared" si="280"/>
        <v>7.2348861225738323</v>
      </c>
      <c r="BC67" s="147">
        <f t="shared" si="281"/>
        <v>7.5111050825585011</v>
      </c>
      <c r="BD67" s="141">
        <f t="shared" si="282"/>
        <v>652663.80000000005</v>
      </c>
      <c r="BE67" s="153">
        <f t="shared" si="283"/>
        <v>48960.916585500541</v>
      </c>
      <c r="BF67" s="154">
        <f t="shared" si="284"/>
        <v>15.002077940556157</v>
      </c>
      <c r="BG67" s="155"/>
      <c r="BH67" s="155"/>
      <c r="BI67" s="155"/>
      <c r="BJ67" s="155"/>
      <c r="BK67" s="155"/>
      <c r="BL67" s="155"/>
      <c r="BM67" s="159"/>
      <c r="BN67" s="155"/>
      <c r="BO67" s="155"/>
      <c r="BP67" s="155"/>
      <c r="BQ67" s="155"/>
      <c r="BR67" s="155"/>
      <c r="BS67" s="155"/>
      <c r="BT67" s="155"/>
      <c r="BU67" s="155"/>
      <c r="BV67" s="155"/>
      <c r="BW67" s="155"/>
      <c r="BX67" s="155"/>
      <c r="BY67" s="155"/>
      <c r="BZ67" s="155"/>
      <c r="CA67" s="155"/>
      <c r="CB67" s="155"/>
      <c r="CC67" s="155"/>
      <c r="CD67" s="155"/>
      <c r="CE67" s="155"/>
      <c r="CF67" s="155"/>
      <c r="CG67" s="155"/>
      <c r="CH67" s="155"/>
      <c r="CI67" s="155"/>
      <c r="CJ67" s="155"/>
      <c r="CK67" s="155"/>
      <c r="CL67" s="155"/>
      <c r="CM67" s="155"/>
      <c r="CN67" s="155"/>
      <c r="CO67" s="155"/>
      <c r="CP67" s="155"/>
      <c r="CQ67" s="155"/>
      <c r="CR67" s="155"/>
      <c r="CS67" s="155"/>
      <c r="CT67" s="155"/>
      <c r="CU67" s="155"/>
      <c r="CV67" s="155"/>
      <c r="CW67" s="155"/>
      <c r="CX67" s="155"/>
      <c r="CY67" s="155"/>
      <c r="CZ67" s="155"/>
      <c r="DA67" s="155"/>
      <c r="DB67" s="155"/>
      <c r="DC67" s="155"/>
      <c r="DD67" s="155"/>
      <c r="DE67" s="155"/>
    </row>
    <row r="68" spans="1:109" ht="15" customHeight="1" x14ac:dyDescent="0.2">
      <c r="A68" s="9">
        <f>Input!A68</f>
        <v>10529</v>
      </c>
      <c r="B68" s="9" t="str">
        <f>Input!B68</f>
        <v>GeoB20928-1 139-148 cm</v>
      </c>
      <c r="C68" s="9">
        <f>Input!O68</f>
        <v>1.7983857921191484</v>
      </c>
      <c r="D68" s="9">
        <f>C68*Input!P68/100</f>
        <v>2.736925963739944E-3</v>
      </c>
      <c r="E68" s="11">
        <f>Input!M68</f>
        <v>2.091862547605114</v>
      </c>
      <c r="F68" s="12">
        <f>E68*Input!N68/100</f>
        <v>8.1842263347957611E-5</v>
      </c>
      <c r="G68" s="13">
        <f t="shared" si="259"/>
        <v>288.42600806379312</v>
      </c>
      <c r="H68" s="12">
        <f>G68*Input!L68/100</f>
        <v>9.1791722874577947E-3</v>
      </c>
      <c r="I68" s="9">
        <v>0.3</v>
      </c>
      <c r="J68" s="21">
        <f>(((C68*$G$4*0.000000001*Input!G68*(234/233))-(I68*0.000000000000001))/Input!F68)*1000000000000</f>
        <v>254.28024045464696</v>
      </c>
      <c r="K68" s="9">
        <f>J68*Input!P68/100</f>
        <v>0.3869838136044676</v>
      </c>
      <c r="L68" s="14">
        <f t="shared" si="260"/>
        <v>3.5165108914429437</v>
      </c>
      <c r="M68" s="22">
        <f>L68*Input!P68/100</f>
        <v>5.3517048470581117E-3</v>
      </c>
      <c r="N68" s="9">
        <v>5.0000000000000001E-3</v>
      </c>
      <c r="O68" s="21">
        <f>(((G68*$D$4*0.000000001*Input!G68*(238/236))-(N68*0.000000001))/Input!F68)*1000000</f>
        <v>4.1080992996346763</v>
      </c>
      <c r="P68" s="9">
        <f>O68*Input!N68/100</f>
        <v>1.607257346450326E-4</v>
      </c>
      <c r="Q68" s="23">
        <f t="shared" si="261"/>
        <v>3.0650495181054294</v>
      </c>
      <c r="R68" s="24">
        <f>Q68*Input!N68/100</f>
        <v>1.1991733879575572E-4</v>
      </c>
      <c r="S68" s="65">
        <f>Input!S68*$G$6/0.000000000155125</f>
        <v>1.142908316273239</v>
      </c>
      <c r="T68" s="9">
        <f>S68*Input!T68/100</f>
        <v>4.9706862292290437E-4</v>
      </c>
      <c r="U68" s="9">
        <f>S68*1/((U67+U69)/2)</f>
        <v>1.1419916002101382</v>
      </c>
      <c r="V68" s="9">
        <f>U68*Input!T68/100</f>
        <v>4.96669928832916E-4</v>
      </c>
      <c r="W68" s="3">
        <v>3.0000000000000001E-3</v>
      </c>
      <c r="X68" s="21">
        <f>((($L$4*0.000000001*Input!G68/Input!W68*(232/229))-(W68*0.000000001))/Input!F68)*1000000000</f>
        <v>1.0327242119999185</v>
      </c>
      <c r="Y68" s="21">
        <f>X68*Input!X68/100</f>
        <v>1.3675736651500528E-3</v>
      </c>
      <c r="Z68" s="21">
        <f t="shared" si="262"/>
        <v>2.5216170329948808E-4</v>
      </c>
      <c r="AA68" s="21">
        <f>Z68*Input!X68/100</f>
        <v>3.3392235873306736E-7</v>
      </c>
      <c r="AB68" s="14">
        <v>0.05</v>
      </c>
      <c r="AC68" s="14">
        <v>0.9</v>
      </c>
      <c r="AD68" s="21">
        <f>(((Input!G68*$L$4*0.000000001*Input!U68*(230/229))-((AB68*0.000000000000001)+(Input!G68*AC68*0.000000000000001)))/Input!F68)*1000000000000</f>
        <v>7.2488335120689049</v>
      </c>
      <c r="AE68" s="21">
        <f>AD68*Input!V68/100</f>
        <v>1.901403159645064E-2</v>
      </c>
      <c r="AF68" s="63">
        <f t="shared" si="263"/>
        <v>0.33046361830747228</v>
      </c>
      <c r="AG68" s="21">
        <f>AF68*Input!V68/100</f>
        <v>8.6682162992350348E-4</v>
      </c>
      <c r="AH68" s="9">
        <f t="shared" si="264"/>
        <v>1310.5226288663921</v>
      </c>
      <c r="AI68" s="3">
        <f t="shared" si="265"/>
        <v>3.8507929371153327</v>
      </c>
      <c r="AJ68" s="22">
        <f t="shared" si="266"/>
        <v>141.99160021013824</v>
      </c>
      <c r="AK68" s="3">
        <f t="shared" si="267"/>
        <v>0.496669928832916</v>
      </c>
      <c r="AL68" s="3">
        <f t="shared" si="268"/>
        <v>0.10781673064510185</v>
      </c>
      <c r="AM68" s="3">
        <f t="shared" si="269"/>
        <v>2.8283981760536547E-4</v>
      </c>
      <c r="AN68" s="9">
        <f>AL68*1/((AN67+AN69)/2)</f>
        <v>0.10786900611915921</v>
      </c>
      <c r="AO68" s="21">
        <f t="shared" si="270"/>
        <v>2.8297695388708309E-4</v>
      </c>
      <c r="AP68" s="58">
        <f t="shared" si="271"/>
        <v>10.8132</v>
      </c>
      <c r="AQ68" s="58">
        <f t="shared" si="272"/>
        <v>3.1600000000000003E-2</v>
      </c>
      <c r="AR68" s="58">
        <f t="shared" si="273"/>
        <v>0.29223541597307001</v>
      </c>
      <c r="AS68" s="67">
        <f t="shared" si="274"/>
        <v>8.2270025919631618E-5</v>
      </c>
      <c r="AT68" s="67">
        <f t="shared" si="275"/>
        <v>1.0899271369424928E-7</v>
      </c>
      <c r="AU68" s="58">
        <v>8</v>
      </c>
      <c r="AV68" s="58">
        <f t="shared" si="276"/>
        <v>4</v>
      </c>
      <c r="AW68" s="58">
        <f t="shared" si="277"/>
        <v>10.750500000000001</v>
      </c>
      <c r="AX68" s="57">
        <f t="shared" si="278"/>
        <v>4.4578703099999999E-2</v>
      </c>
      <c r="AY68" s="47">
        <f t="shared" si="279"/>
        <v>4.3522430086002817E-2</v>
      </c>
      <c r="AZ68" s="9" t="str">
        <f>Input!B68</f>
        <v>GeoB20928-1 139-148 cm</v>
      </c>
      <c r="BA68" s="48">
        <f>Input!E68</f>
        <v>143.5</v>
      </c>
      <c r="BB68" s="58">
        <f t="shared" si="280"/>
        <v>146.37210453119209</v>
      </c>
      <c r="BC68" s="22">
        <f t="shared" si="281"/>
        <v>0.51232444531320243</v>
      </c>
      <c r="BD68" s="9">
        <f t="shared" si="282"/>
        <v>10692.5</v>
      </c>
      <c r="BE68" s="49">
        <f t="shared" si="283"/>
        <v>21.761215043001407</v>
      </c>
      <c r="BF68" s="89">
        <f t="shared" si="284"/>
        <v>0.40484098494026155</v>
      </c>
      <c r="BG68" s="85"/>
      <c r="BH68" s="85"/>
      <c r="BI68" s="85"/>
      <c r="BJ68" s="85"/>
      <c r="BK68" s="85"/>
      <c r="BL68" s="85"/>
      <c r="BM68" s="90"/>
      <c r="BN68" s="85"/>
      <c r="BO68" s="85"/>
      <c r="BP68" s="85"/>
      <c r="BQ68" s="85"/>
      <c r="BR68" s="85"/>
      <c r="BS68" s="85"/>
      <c r="BT68" s="85"/>
      <c r="BU68" s="85"/>
      <c r="BV68" s="85"/>
      <c r="BW68" s="85"/>
      <c r="BX68" s="85"/>
      <c r="BY68" s="85"/>
      <c r="BZ68" s="85"/>
      <c r="CA68" s="85"/>
      <c r="CB68" s="85"/>
      <c r="CC68" s="85"/>
      <c r="CD68" s="85"/>
      <c r="CE68" s="85"/>
      <c r="CF68" s="85"/>
      <c r="CG68" s="85"/>
      <c r="CH68" s="85"/>
      <c r="CI68" s="85"/>
      <c r="CJ68" s="85"/>
      <c r="CK68" s="85"/>
      <c r="CL68" s="85"/>
      <c r="CM68" s="85"/>
      <c r="CN68" s="85"/>
      <c r="CO68" s="85"/>
      <c r="CP68" s="85"/>
      <c r="CQ68" s="85"/>
      <c r="CR68" s="85"/>
      <c r="CS68" s="85"/>
      <c r="CT68" s="85"/>
      <c r="CU68" s="85"/>
      <c r="CV68" s="85"/>
      <c r="CW68" s="85"/>
      <c r="CX68" s="85"/>
      <c r="CY68" s="85"/>
      <c r="CZ68" s="85"/>
      <c r="DA68" s="85"/>
      <c r="DB68" s="85"/>
      <c r="DC68" s="85"/>
      <c r="DD68" s="85"/>
      <c r="DE68" s="85"/>
    </row>
    <row r="69" spans="1:109" s="158" customFormat="1" ht="15" customHeight="1" x14ac:dyDescent="0.2">
      <c r="A69" s="141">
        <f>Input!A69</f>
        <v>10368</v>
      </c>
      <c r="B69" s="141" t="str">
        <f>Input!B69</f>
        <v>Hu1-13</v>
      </c>
      <c r="C69" s="141">
        <f>Input!O69</f>
        <v>2.2788957058423827</v>
      </c>
      <c r="D69" s="141">
        <f>C69*Input!P69/100</f>
        <v>1.1165633282814112E-2</v>
      </c>
      <c r="E69" s="142">
        <f>Input!M69</f>
        <v>3.013803021260312</v>
      </c>
      <c r="F69" s="143">
        <f>E69*Input!N69/100</f>
        <v>2.1520602252883967E-4</v>
      </c>
      <c r="G69" s="144">
        <f t="shared" si="259"/>
        <v>415.5431605713718</v>
      </c>
      <c r="H69" s="143">
        <f>G69*Input!L69/100</f>
        <v>2.0389091789911662E-2</v>
      </c>
      <c r="I69" s="141">
        <v>0</v>
      </c>
      <c r="J69" s="145">
        <f>(((C69*$G$4*0.000000001*Input!G69*(234/233))-(I69*0.000000000000001))/Input!F69)*1000000000000</f>
        <v>746.5180036757464</v>
      </c>
      <c r="K69" s="141">
        <f>J69*Input!P69/100</f>
        <v>3.6576251588401418</v>
      </c>
      <c r="L69" s="146">
        <f t="shared" si="260"/>
        <v>10.323801353539391</v>
      </c>
      <c r="M69" s="147">
        <f>L69*Input!P69/100</f>
        <v>5.05822972515678E-2</v>
      </c>
      <c r="N69" s="141">
        <v>0</v>
      </c>
      <c r="O69" s="145">
        <f>(((G69*$D$4*0.000000001*Input!G69*(238/236))-(N69*0.000000001))/Input!F69)*1000000</f>
        <v>13.712259696911786</v>
      </c>
      <c r="P69" s="141">
        <f>O69*Input!N69/100</f>
        <v>9.7914855365061819E-4</v>
      </c>
      <c r="Q69" s="148">
        <f t="shared" si="261"/>
        <v>10.230705713441125</v>
      </c>
      <c r="R69" s="149">
        <f>Q69*Input!N69/100</f>
        <v>7.3054193280754911E-4</v>
      </c>
      <c r="S69" s="147">
        <f>Input!S69*$G$6/0.000000000155125</f>
        <v>1.0004619309759664</v>
      </c>
      <c r="T69" s="141">
        <f>S69*Input!T69/100</f>
        <v>7.5080128044623161E-4</v>
      </c>
      <c r="U69" s="147">
        <f>S69</f>
        <v>1.0004619309759664</v>
      </c>
      <c r="V69" s="141">
        <f>U69*Input!T69/100</f>
        <v>7.5080128044623161E-4</v>
      </c>
      <c r="W69" s="150">
        <v>0</v>
      </c>
      <c r="X69" s="145">
        <f>((($L$4*0.000000001*Input!G69/Input!W69*(232/229))-(W69*0.000000001))/Input!F69)*1000000000</f>
        <v>0.79373950818120309</v>
      </c>
      <c r="Y69" s="145">
        <f>X69*Input!X69/100</f>
        <v>2.0129117866415592E-3</v>
      </c>
      <c r="Z69" s="145">
        <f t="shared" si="262"/>
        <v>1.9380847668078679E-4</v>
      </c>
      <c r="AA69" s="145">
        <f>Z69*Input!X69/100</f>
        <v>4.9149546298348183E-7</v>
      </c>
      <c r="AB69" s="146">
        <v>0</v>
      </c>
      <c r="AC69" s="146">
        <v>0.9</v>
      </c>
      <c r="AD69" s="145">
        <f>(((Input!G69*$L$4*0.000000001*Input!U69*(230/229))-((AB69*0.000000000000001)+(Input!G69*AC69*0.000000000000001)))/Input!F69)*1000000000000</f>
        <v>224.400188732375</v>
      </c>
      <c r="AE69" s="145">
        <f>AD69*Input!V69/100</f>
        <v>0.45938261573672579</v>
      </c>
      <c r="AF69" s="145">
        <f t="shared" si="263"/>
        <v>10.230073320612833</v>
      </c>
      <c r="AG69" s="145">
        <f>AF69*Input!V69/100</f>
        <v>2.0942575261406627E-2</v>
      </c>
      <c r="AH69" s="141">
        <f t="shared" si="264"/>
        <v>52784.447284327638</v>
      </c>
      <c r="AI69" s="150">
        <f t="shared" si="265"/>
        <v>172.03258134226098</v>
      </c>
      <c r="AJ69" s="147">
        <f t="shared" si="266"/>
        <v>0.46193097596636257</v>
      </c>
      <c r="AK69" s="150">
        <f t="shared" si="267"/>
        <v>0.75080128044623162</v>
      </c>
      <c r="AL69" s="150">
        <f t="shared" si="268"/>
        <v>0.99993818678339452</v>
      </c>
      <c r="AM69" s="150">
        <f t="shared" si="269"/>
        <v>2.0482762561792483E-3</v>
      </c>
      <c r="AN69" s="141">
        <f>AF69/Q69</f>
        <v>0.99993818678339452</v>
      </c>
      <c r="AO69" s="145">
        <f t="shared" si="270"/>
        <v>2.0482762561792483E-3</v>
      </c>
      <c r="AP69" s="141">
        <f t="shared" si="271"/>
        <v>789.36109999999996</v>
      </c>
      <c r="AQ69" s="141" t="e">
        <f t="shared" si="272"/>
        <v>#VALUE!</v>
      </c>
      <c r="AR69" s="141" t="e">
        <f t="shared" si="273"/>
        <v>#VALUE!</v>
      </c>
      <c r="AS69" s="149">
        <f t="shared" si="274"/>
        <v>1.894380330246043E-5</v>
      </c>
      <c r="AT69" s="149">
        <f t="shared" si="275"/>
        <v>4.8060248903162685E-8</v>
      </c>
      <c r="AU69" s="141">
        <v>8</v>
      </c>
      <c r="AV69" s="141">
        <f t="shared" si="276"/>
        <v>4</v>
      </c>
      <c r="AW69" s="141">
        <f t="shared" si="277"/>
        <v>789.34469999999999</v>
      </c>
      <c r="AX69" s="151">
        <f t="shared" si="278"/>
        <v>361.03450138139999</v>
      </c>
      <c r="AY69" s="151">
        <f t="shared" si="279"/>
        <v>346.96452997534033</v>
      </c>
      <c r="AZ69" s="141" t="str">
        <f>Input!B69</f>
        <v>Hu1-13</v>
      </c>
      <c r="BA69" s="152">
        <f>Input!E69</f>
        <v>0</v>
      </c>
      <c r="BB69" s="141">
        <f t="shared" si="280"/>
        <v>4.2998714369881403</v>
      </c>
      <c r="BC69" s="147">
        <f t="shared" si="281"/>
        <v>8.2519165553571483</v>
      </c>
      <c r="BD69" s="141">
        <f t="shared" si="282"/>
        <v>789286.7</v>
      </c>
      <c r="BE69" s="153">
        <f t="shared" si="283"/>
        <v>173482.26498767018</v>
      </c>
      <c r="BF69" s="154">
        <f t="shared" si="284"/>
        <v>43.956021998417214</v>
      </c>
      <c r="BG69" s="155"/>
      <c r="BH69" s="155"/>
      <c r="BI69" s="155"/>
      <c r="BJ69" s="155"/>
      <c r="BK69" s="155"/>
      <c r="BL69" s="155"/>
      <c r="BM69" s="159"/>
      <c r="BN69" s="155"/>
      <c r="BO69" s="155"/>
      <c r="BP69" s="155"/>
      <c r="BQ69" s="155"/>
      <c r="BR69" s="155"/>
      <c r="BS69" s="155"/>
      <c r="BT69" s="155"/>
      <c r="BU69" s="155"/>
      <c r="BV69" s="155"/>
      <c r="BW69" s="155"/>
      <c r="BX69" s="155"/>
      <c r="BY69" s="155"/>
      <c r="BZ69" s="155"/>
      <c r="CA69" s="155"/>
      <c r="CB69" s="155"/>
      <c r="CC69" s="155"/>
      <c r="CD69" s="155"/>
      <c r="CE69" s="155"/>
      <c r="CF69" s="155"/>
      <c r="CG69" s="155"/>
      <c r="CH69" s="155"/>
      <c r="CI69" s="155"/>
      <c r="CJ69" s="155"/>
      <c r="CK69" s="155"/>
      <c r="CL69" s="155"/>
      <c r="CM69" s="155"/>
      <c r="CN69" s="155"/>
      <c r="CO69" s="155"/>
      <c r="CP69" s="155"/>
      <c r="CQ69" s="155"/>
      <c r="CR69" s="155"/>
      <c r="CS69" s="155"/>
      <c r="CT69" s="155"/>
      <c r="CU69" s="155"/>
      <c r="CV69" s="155"/>
      <c r="CW69" s="155"/>
      <c r="CX69" s="155"/>
      <c r="CY69" s="155"/>
      <c r="CZ69" s="155"/>
      <c r="DA69" s="155"/>
      <c r="DB69" s="155"/>
      <c r="DC69" s="155"/>
      <c r="DD69" s="155"/>
      <c r="DE69" s="155"/>
    </row>
    <row r="70" spans="1:109" ht="15" customHeight="1" x14ac:dyDescent="0.2">
      <c r="A70" s="9">
        <f>Input!A70</f>
        <v>10530</v>
      </c>
      <c r="B70" s="9" t="str">
        <f>Input!B70</f>
        <v>GeoB20928-1 238-246 cm</v>
      </c>
      <c r="C70" s="9">
        <f>Input!O70</f>
        <v>2.5792519303373433</v>
      </c>
      <c r="D70" s="9">
        <f>C70*Input!P70/100</f>
        <v>3.7752963812205508E-3</v>
      </c>
      <c r="E70" s="11">
        <f>Input!M70</f>
        <v>2.9982020599633241</v>
      </c>
      <c r="F70" s="12">
        <f>E70*Input!N70/100</f>
        <v>1.1982466435760949E-4</v>
      </c>
      <c r="G70" s="13">
        <f t="shared" si="259"/>
        <v>413.39210002774314</v>
      </c>
      <c r="H70" s="12">
        <f>G70*Input!L70/100</f>
        <v>9.3212957231642198E-3</v>
      </c>
      <c r="I70" s="9">
        <v>0.3</v>
      </c>
      <c r="J70" s="21">
        <f>(((C70*$G$4*0.000000001*Input!G70*(234/233))-(I70*0.000000000000001))/Input!F70)*1000000000000</f>
        <v>292.51537866905005</v>
      </c>
      <c r="K70" s="9">
        <f>J70*Input!P70/100</f>
        <v>0.42815990076478755</v>
      </c>
      <c r="L70" s="14">
        <f t="shared" si="260"/>
        <v>4.0452750601662935</v>
      </c>
      <c r="M70" s="22">
        <f>L70*Input!P70/100</f>
        <v>5.9211402019538652E-3</v>
      </c>
      <c r="N70" s="9">
        <v>5.0000000000000001E-3</v>
      </c>
      <c r="O70" s="21">
        <f>(((G70*$D$4*0.000000001*Input!G70*(238/236))-(N70*0.000000001))/Input!F70)*1000000</f>
        <v>4.7227391532960254</v>
      </c>
      <c r="P70" s="9">
        <f>O70*Input!N70/100</f>
        <v>1.8874666302482615E-4</v>
      </c>
      <c r="Q70" s="23">
        <f t="shared" si="261"/>
        <v>3.5236318088111673</v>
      </c>
      <c r="R70" s="24">
        <f>Q70*Input!N70/100</f>
        <v>1.408237304779116E-4</v>
      </c>
      <c r="S70" s="65">
        <f>Input!S70*$G$6/0.000000000155125</f>
        <v>1.142462031726907</v>
      </c>
      <c r="T70" s="9">
        <f>S70*Input!T70/100</f>
        <v>3.3353703525809198E-4</v>
      </c>
      <c r="U70" s="9">
        <f>S70*1/((U69+U71)/2)</f>
        <v>1.1416528141909292</v>
      </c>
      <c r="V70" s="9">
        <f>U70*Input!T70/100</f>
        <v>3.3330078756641082E-4</v>
      </c>
      <c r="W70" s="3">
        <v>3.0000000000000001E-3</v>
      </c>
      <c r="X70" s="21">
        <f>((($L$4*0.000000001*Input!G70/Input!W70*(232/229))-(W70*0.000000001))/Input!F70)*1000000000</f>
        <v>0.29343114694361294</v>
      </c>
      <c r="Y70" s="21">
        <f>X70*Input!X70/100</f>
        <v>5.4247312224182617E-4</v>
      </c>
      <c r="Z70" s="21">
        <f t="shared" si="262"/>
        <v>7.1647490157255699E-5</v>
      </c>
      <c r="AA70" s="21">
        <f>Z70*Input!X70/100</f>
        <v>1.3245641470319386E-7</v>
      </c>
      <c r="AB70" s="14">
        <v>0.05</v>
      </c>
      <c r="AC70" s="14">
        <v>0.9</v>
      </c>
      <c r="AD70" s="21">
        <f>(((Input!G70*$L$4*0.000000001*Input!U70*(230/229))-((AB70*0.000000000000001)+(Input!G70*AC70*0.000000000000001)))/Input!F70)*1000000000000</f>
        <v>8.9080460910794574</v>
      </c>
      <c r="AE70" s="21">
        <f>AD70*Input!V70/100</f>
        <v>2.0255942326347521E-2</v>
      </c>
      <c r="AF70" s="63">
        <f t="shared" si="263"/>
        <v>0.40610467027648156</v>
      </c>
      <c r="AG70" s="21">
        <f>AF70*Input!V70/100</f>
        <v>9.2343850665729712E-4</v>
      </c>
      <c r="AH70" s="9">
        <f t="shared" si="264"/>
        <v>5668.0934584748411</v>
      </c>
      <c r="AI70" s="3">
        <f t="shared" si="265"/>
        <v>16.610868020612713</v>
      </c>
      <c r="AJ70" s="22">
        <f t="shared" si="266"/>
        <v>141.65281419092923</v>
      </c>
      <c r="AK70" s="3">
        <f t="shared" si="267"/>
        <v>0.33330078756641079</v>
      </c>
      <c r="AL70" s="3">
        <f t="shared" si="268"/>
        <v>0.1152517323918405</v>
      </c>
      <c r="AM70" s="3">
        <f t="shared" si="269"/>
        <v>2.6211056518378212E-4</v>
      </c>
      <c r="AN70" s="9">
        <f>AL70*1/((AN69+AN71)/2)</f>
        <v>0.11520813045527156</v>
      </c>
      <c r="AO70" s="21">
        <f t="shared" si="270"/>
        <v>2.6201140373952427E-4</v>
      </c>
      <c r="AP70" s="58">
        <f t="shared" si="271"/>
        <v>11.5913</v>
      </c>
      <c r="AQ70" s="58">
        <f t="shared" si="272"/>
        <v>2.86E-2</v>
      </c>
      <c r="AR70" s="58">
        <f t="shared" si="273"/>
        <v>0.24673677672047137</v>
      </c>
      <c r="AS70" s="67">
        <f t="shared" si="274"/>
        <v>2.03334213234466E-5</v>
      </c>
      <c r="AT70" s="67">
        <f t="shared" si="275"/>
        <v>3.7599661064338605E-8</v>
      </c>
      <c r="AU70" s="58">
        <v>8</v>
      </c>
      <c r="AV70" s="58">
        <f t="shared" si="276"/>
        <v>4</v>
      </c>
      <c r="AW70" s="58">
        <f t="shared" si="277"/>
        <v>11.575799999999999</v>
      </c>
      <c r="AX70" s="57">
        <f t="shared" si="278"/>
        <v>2.8433226700000001E-2</v>
      </c>
      <c r="AY70" s="47">
        <f t="shared" si="279"/>
        <v>2.9039922139485634E-2</v>
      </c>
      <c r="AZ70" s="9" t="str">
        <f>Input!B70</f>
        <v>GeoB20928-1 238-246 cm</v>
      </c>
      <c r="BA70" s="48">
        <f>Input!E70</f>
        <v>242</v>
      </c>
      <c r="BB70" s="58">
        <f t="shared" si="280"/>
        <v>146.36386932401643</v>
      </c>
      <c r="BC70" s="22">
        <f t="shared" si="281"/>
        <v>0.34458642074211771</v>
      </c>
      <c r="BD70" s="9">
        <f t="shared" si="282"/>
        <v>11517.8</v>
      </c>
      <c r="BE70" s="49">
        <f t="shared" si="283"/>
        <v>14.519961069742816</v>
      </c>
      <c r="BF70" s="89">
        <f t="shared" si="284"/>
        <v>0.25086751792088352</v>
      </c>
      <c r="BG70" s="85"/>
      <c r="BH70" s="85"/>
      <c r="BI70" s="85"/>
      <c r="BJ70" s="85"/>
      <c r="BK70" s="85"/>
      <c r="BL70" s="85"/>
      <c r="BM70" s="90"/>
      <c r="BN70" s="85"/>
      <c r="BO70" s="85"/>
      <c r="BP70" s="85"/>
      <c r="BQ70" s="85"/>
      <c r="BR70" s="85"/>
      <c r="BS70" s="85"/>
      <c r="BT70" s="85"/>
      <c r="BU70" s="85"/>
      <c r="BV70" s="85"/>
      <c r="BW70" s="85"/>
      <c r="BX70" s="85"/>
      <c r="BY70" s="85"/>
      <c r="BZ70" s="85"/>
      <c r="CA70" s="85"/>
      <c r="CB70" s="85"/>
      <c r="CC70" s="85"/>
      <c r="CD70" s="85"/>
      <c r="CE70" s="85"/>
      <c r="CF70" s="85"/>
      <c r="CG70" s="85"/>
      <c r="CH70" s="85"/>
      <c r="CI70" s="85"/>
      <c r="CJ70" s="85"/>
      <c r="CK70" s="85"/>
      <c r="CL70" s="85"/>
      <c r="CM70" s="85"/>
      <c r="CN70" s="85"/>
      <c r="CO70" s="85"/>
      <c r="CP70" s="85"/>
      <c r="CQ70" s="85"/>
      <c r="CR70" s="85"/>
      <c r="CS70" s="85"/>
      <c r="CT70" s="85"/>
      <c r="CU70" s="85"/>
      <c r="CV70" s="85"/>
      <c r="CW70" s="85"/>
      <c r="CX70" s="85"/>
      <c r="CY70" s="85"/>
      <c r="CZ70" s="85"/>
      <c r="DA70" s="85"/>
      <c r="DB70" s="85"/>
      <c r="DC70" s="85"/>
      <c r="DD70" s="85"/>
      <c r="DE70" s="85"/>
    </row>
    <row r="71" spans="1:109" s="158" customFormat="1" ht="15" customHeight="1" x14ac:dyDescent="0.2">
      <c r="A71" s="141">
        <f>Input!A71</f>
        <v>10368</v>
      </c>
      <c r="B71" s="141" t="str">
        <f>Input!B71</f>
        <v>Hu1-13</v>
      </c>
      <c r="C71" s="141">
        <f>Input!O71</f>
        <v>2.2871846261192346</v>
      </c>
      <c r="D71" s="141">
        <f>C71*Input!P71/100</f>
        <v>1.2448471322650416E-2</v>
      </c>
      <c r="E71" s="142">
        <f>Input!M71</f>
        <v>3.0140598838946899</v>
      </c>
      <c r="F71" s="143">
        <f>E71*Input!N71/100</f>
        <v>2.5797254824466893E-4</v>
      </c>
      <c r="G71" s="144">
        <f t="shared" si="259"/>
        <v>415.57857679139983</v>
      </c>
      <c r="H71" s="143">
        <f>G71*Input!L71/100</f>
        <v>1.6623428989266401E-2</v>
      </c>
      <c r="I71" s="141">
        <v>0</v>
      </c>
      <c r="J71" s="145">
        <f>(((C71*$G$4*0.000000001*Input!G71*(234/233))-(I71*0.000000000000001))/Input!F71)*1000000000000</f>
        <v>749.23327853533715</v>
      </c>
      <c r="K71" s="141">
        <f>J71*Input!P71/100</f>
        <v>4.0778557512638134</v>
      </c>
      <c r="L71" s="146">
        <f t="shared" si="260"/>
        <v>10.361351631138387</v>
      </c>
      <c r="M71" s="147">
        <f>L71*Input!P71/100</f>
        <v>5.639378088290771E-2</v>
      </c>
      <c r="N71" s="141">
        <v>0</v>
      </c>
      <c r="O71" s="145">
        <f>(((G71*$D$4*0.000000001*Input!G71*(238/236))-(N71*0.000000001))/Input!F71)*1000000</f>
        <v>13.713428375529528</v>
      </c>
      <c r="P71" s="141">
        <f>O71*Input!N71/100</f>
        <v>1.1737285254713634E-3</v>
      </c>
      <c r="Q71" s="148">
        <f t="shared" si="261"/>
        <v>10.231577663599303</v>
      </c>
      <c r="R71" s="149">
        <f>Q71*Input!N71/100</f>
        <v>8.7571789019377354E-4</v>
      </c>
      <c r="S71" s="147">
        <f>Input!S71*$G$6/0.000000000155125</f>
        <v>1.0009556935871566</v>
      </c>
      <c r="T71" s="141">
        <f>S71*Input!T71/100</f>
        <v>9.3093085019612667E-4</v>
      </c>
      <c r="U71" s="147">
        <f>S71</f>
        <v>1.0009556935871566</v>
      </c>
      <c r="V71" s="141">
        <f>U71*Input!T71/100</f>
        <v>9.3093085019612667E-4</v>
      </c>
      <c r="W71" s="150">
        <v>0</v>
      </c>
      <c r="X71" s="145">
        <f>((($L$4*0.000000001*Input!G71/Input!W71*(232/229))-(W71*0.000000001))/Input!F71)*1000000000</f>
        <v>0.79092895025260634</v>
      </c>
      <c r="Y71" s="145">
        <f>X71*Input!X71/100</f>
        <v>2.0220071785818665E-3</v>
      </c>
      <c r="Z71" s="145">
        <f t="shared" si="262"/>
        <v>1.9312221885293515E-4</v>
      </c>
      <c r="AA71" s="145">
        <f>Z71*Input!X71/100</f>
        <v>4.9371629744944507E-7</v>
      </c>
      <c r="AB71" s="146">
        <v>0</v>
      </c>
      <c r="AC71" s="146">
        <v>0.9</v>
      </c>
      <c r="AD71" s="145">
        <f>(((Input!G71*$L$4*0.000000001*Input!U71*(230/229))-((AB71*0.000000000000001)+(Input!G71*AC71*0.000000000000001)))/Input!F71)*1000000000000</f>
        <v>224.61693896233825</v>
      </c>
      <c r="AE71" s="145">
        <f>AD71*Input!V71/100</f>
        <v>0.39648847412355914</v>
      </c>
      <c r="AF71" s="145">
        <f t="shared" si="263"/>
        <v>10.239954643606852</v>
      </c>
      <c r="AG71" s="145">
        <f>AF71*Input!V71/100</f>
        <v>1.8075324196359398E-2</v>
      </c>
      <c r="AH71" s="141">
        <f t="shared" si="264"/>
        <v>53023.18244077704</v>
      </c>
      <c r="AI71" s="150">
        <f t="shared" si="265"/>
        <v>164.72658347195551</v>
      </c>
      <c r="AJ71" s="147">
        <f t="shared" si="266"/>
        <v>0.95569358715663633</v>
      </c>
      <c r="AK71" s="150">
        <f t="shared" si="267"/>
        <v>0.93093085019612665</v>
      </c>
      <c r="AL71" s="150">
        <f t="shared" si="268"/>
        <v>1.0008187378606674</v>
      </c>
      <c r="AM71" s="150">
        <f t="shared" si="269"/>
        <v>1.7686969271945071E-3</v>
      </c>
      <c r="AN71" s="141">
        <f>AF71/Q71</f>
        <v>1.0008187378606674</v>
      </c>
      <c r="AO71" s="145">
        <f t="shared" si="270"/>
        <v>1.7686969271945071E-3</v>
      </c>
      <c r="AP71" s="141">
        <f t="shared" si="271"/>
        <v>818.44299999999998</v>
      </c>
      <c r="AQ71" s="141" t="e">
        <f t="shared" si="272"/>
        <v>#VALUE!</v>
      </c>
      <c r="AR71" s="141" t="e">
        <f t="shared" si="273"/>
        <v>#VALUE!</v>
      </c>
      <c r="AS71" s="149">
        <f t="shared" si="274"/>
        <v>1.8875116350824616E-5</v>
      </c>
      <c r="AT71" s="149">
        <f t="shared" si="275"/>
        <v>4.8281206528520501E-8</v>
      </c>
      <c r="AU71" s="141">
        <v>8</v>
      </c>
      <c r="AV71" s="141">
        <f t="shared" si="276"/>
        <v>4</v>
      </c>
      <c r="AW71" s="141">
        <f t="shared" si="277"/>
        <v>818.42669999999998</v>
      </c>
      <c r="AX71" s="151">
        <f t="shared" si="278"/>
        <v>362.94900915120002</v>
      </c>
      <c r="AY71" s="151">
        <f t="shared" si="279"/>
        <v>431.6463507803436</v>
      </c>
      <c r="AZ71" s="141" t="str">
        <f>Input!B71</f>
        <v>Hu1-13</v>
      </c>
      <c r="BA71" s="152">
        <f>Input!E71</f>
        <v>0</v>
      </c>
      <c r="BB71" s="141">
        <f t="shared" si="280"/>
        <v>9.6581435375412017</v>
      </c>
      <c r="BC71" s="147">
        <f t="shared" si="281"/>
        <v>13.662505641127661</v>
      </c>
      <c r="BD71" s="141">
        <f t="shared" si="282"/>
        <v>818368.7</v>
      </c>
      <c r="BE71" s="153">
        <f t="shared" si="283"/>
        <v>215823.17539017179</v>
      </c>
      <c r="BF71" s="154">
        <f t="shared" si="284"/>
        <v>52.740990827931647</v>
      </c>
      <c r="BG71" s="155"/>
      <c r="BH71" s="155"/>
      <c r="BI71" s="155"/>
      <c r="BJ71" s="155"/>
      <c r="BK71" s="155"/>
      <c r="BL71" s="155"/>
      <c r="BM71" s="159"/>
      <c r="BN71" s="155"/>
      <c r="BO71" s="155"/>
      <c r="BP71" s="155"/>
      <c r="BQ71" s="155"/>
      <c r="BR71" s="155"/>
      <c r="BS71" s="155"/>
      <c r="BT71" s="155"/>
      <c r="BU71" s="155"/>
      <c r="BV71" s="155"/>
      <c r="BW71" s="155"/>
      <c r="BX71" s="155"/>
      <c r="BY71" s="155"/>
      <c r="BZ71" s="155"/>
      <c r="CA71" s="155"/>
      <c r="CB71" s="155"/>
      <c r="CC71" s="155"/>
      <c r="CD71" s="155"/>
      <c r="CE71" s="155"/>
      <c r="CF71" s="155"/>
      <c r="CG71" s="155"/>
      <c r="CH71" s="155"/>
      <c r="CI71" s="155"/>
      <c r="CJ71" s="155"/>
      <c r="CK71" s="155"/>
      <c r="CL71" s="155"/>
      <c r="CM71" s="155"/>
      <c r="CN71" s="155"/>
      <c r="CO71" s="155"/>
      <c r="CP71" s="155"/>
      <c r="CQ71" s="155"/>
      <c r="CR71" s="155"/>
      <c r="CS71" s="155"/>
      <c r="CT71" s="155"/>
      <c r="CU71" s="155"/>
      <c r="CV71" s="155"/>
      <c r="CW71" s="155"/>
      <c r="CX71" s="155"/>
      <c r="CY71" s="155"/>
      <c r="CZ71" s="155"/>
      <c r="DA71" s="155"/>
      <c r="DB71" s="155"/>
      <c r="DC71" s="155"/>
      <c r="DD71" s="155"/>
      <c r="DE71" s="155"/>
    </row>
    <row r="72" spans="1:109" ht="15" customHeight="1" x14ac:dyDescent="0.2">
      <c r="A72" s="9">
        <f>Input!A72</f>
        <v>10531</v>
      </c>
      <c r="B72" s="9" t="str">
        <f>Input!B72</f>
        <v>GeoB20928-1 381-384 cm</v>
      </c>
      <c r="C72" s="9">
        <f>Input!O72</f>
        <v>3.3958385406985565</v>
      </c>
      <c r="D72" s="9">
        <f>C72*Input!P72/100</f>
        <v>5.6343673663554698E-3</v>
      </c>
      <c r="E72" s="11">
        <f>Input!M72</f>
        <v>3.9526865316815507</v>
      </c>
      <c r="F72" s="12">
        <f>E72*Input!N72/100</f>
        <v>1.4747687397673729E-4</v>
      </c>
      <c r="G72" s="13">
        <f t="shared" si="259"/>
        <v>544.99641898825223</v>
      </c>
      <c r="H72" s="12">
        <f>G72*Input!L72/100</f>
        <v>1.2175009411427851E-2</v>
      </c>
      <c r="I72" s="9">
        <v>0.3</v>
      </c>
      <c r="J72" s="21">
        <f>(((C72*$G$4*0.000000001*Input!G72*(234/233))-(I72*0.000000000000001))/Input!F72)*1000000000000</f>
        <v>273.24292856280181</v>
      </c>
      <c r="K72" s="9">
        <f>J72*Input!P72/100</f>
        <v>0.45336402815693028</v>
      </c>
      <c r="L72" s="14">
        <f t="shared" si="260"/>
        <v>3.7787510841694236</v>
      </c>
      <c r="M72" s="22">
        <f>L72*Input!P72/100</f>
        <v>6.2696949631312017E-3</v>
      </c>
      <c r="N72" s="9">
        <v>5.0000000000000001E-3</v>
      </c>
      <c r="O72" s="21">
        <f>(((G72*$D$4*0.000000001*Input!G72*(238/236))-(N72*0.000000001))/Input!F72)*1000000</f>
        <v>4.4174580625610913</v>
      </c>
      <c r="P72" s="9">
        <f>O72*Input!N72/100</f>
        <v>1.6481775136180474E-4</v>
      </c>
      <c r="Q72" s="23">
        <f t="shared" si="261"/>
        <v>3.295861837397132</v>
      </c>
      <c r="R72" s="24">
        <f>Q72*Input!N72/100</f>
        <v>1.2297038911197788E-4</v>
      </c>
      <c r="S72" s="65">
        <f>Input!S72*$G$6/0.000000000155125</f>
        <v>1.141826320939463</v>
      </c>
      <c r="T72" s="9">
        <f>S72*Input!T72/100</f>
        <v>4.211696941232374E-4</v>
      </c>
      <c r="U72" s="9">
        <f>S72*1/((U71+U73)/2)</f>
        <v>1.1412089137787302</v>
      </c>
      <c r="V72" s="9">
        <f>U72*Input!T72/100</f>
        <v>4.2094195967688015E-4</v>
      </c>
      <c r="W72" s="3">
        <v>3.0000000000000001E-3</v>
      </c>
      <c r="X72" s="21">
        <f>((($L$4*0.000000001*Input!G72/Input!W72*(232/229))-(W72*0.000000001))/Input!F72)*1000000000</f>
        <v>0.26323206638570917</v>
      </c>
      <c r="Y72" s="21">
        <f>X72*Input!X72/100</f>
        <v>4.3468191741391688E-4</v>
      </c>
      <c r="Z72" s="21">
        <f t="shared" si="262"/>
        <v>6.4273738769348796E-5</v>
      </c>
      <c r="AA72" s="21">
        <f>Z72*Input!X72/100</f>
        <v>1.0613688670697045E-7</v>
      </c>
      <c r="AB72" s="14">
        <v>0.05</v>
      </c>
      <c r="AC72" s="14">
        <v>0.9</v>
      </c>
      <c r="AD72" s="21">
        <f>(((Input!G72*$L$4*0.000000001*Input!U72*(230/229))-((AB72*0.000000000000001)+(Input!G72*AC72*0.000000000000001)))/Input!F72)*1000000000000</f>
        <v>9.6691937461280997</v>
      </c>
      <c r="AE72" s="21">
        <f>AD72*Input!V72/100</f>
        <v>2.1396549881380875E-2</v>
      </c>
      <c r="AF72" s="63">
        <f t="shared" si="263"/>
        <v>0.44080426818210811</v>
      </c>
      <c r="AG72" s="21">
        <f>AF72*Input!V72/100</f>
        <v>9.7543712120370582E-4</v>
      </c>
      <c r="AH72" s="9">
        <f t="shared" si="264"/>
        <v>6858.2328742998407</v>
      </c>
      <c r="AI72" s="3">
        <f t="shared" si="265"/>
        <v>18.936196117405608</v>
      </c>
      <c r="AJ72" s="22">
        <f t="shared" si="266"/>
        <v>141.20891377873025</v>
      </c>
      <c r="AK72" s="3">
        <f t="shared" si="267"/>
        <v>0.42094195967688014</v>
      </c>
      <c r="AL72" s="3">
        <f t="shared" si="268"/>
        <v>0.13374476538440946</v>
      </c>
      <c r="AM72" s="3">
        <f t="shared" si="269"/>
        <v>2.9600020002282343E-4</v>
      </c>
      <c r="AN72" s="9">
        <f>AL72*1/((AN71+AN73)/2)</f>
        <v>0.13371732301747472</v>
      </c>
      <c r="AO72" s="21">
        <f t="shared" si="270"/>
        <v>2.9593946533852802E-4</v>
      </c>
      <c r="AP72" s="58">
        <f t="shared" si="271"/>
        <v>13.5747</v>
      </c>
      <c r="AQ72" s="58">
        <f t="shared" si="272"/>
        <v>2.9399999999999999E-2</v>
      </c>
      <c r="AR72" s="58">
        <f t="shared" si="273"/>
        <v>0.21657937191982141</v>
      </c>
      <c r="AS72" s="67">
        <f t="shared" si="274"/>
        <v>1.9501345001800266E-5</v>
      </c>
      <c r="AT72" s="67">
        <f t="shared" si="275"/>
        <v>3.221129405295074E-8</v>
      </c>
      <c r="AU72" s="58">
        <v>8</v>
      </c>
      <c r="AV72" s="58">
        <f t="shared" si="276"/>
        <v>4</v>
      </c>
      <c r="AW72" s="58">
        <f t="shared" si="277"/>
        <v>13.559799999999999</v>
      </c>
      <c r="AX72" s="57">
        <f t="shared" si="278"/>
        <v>3.5668106999999998E-2</v>
      </c>
      <c r="AY72" s="47">
        <f t="shared" si="279"/>
        <v>3.3207412300347787E-2</v>
      </c>
      <c r="AZ72" s="9" t="str">
        <f>Input!B72</f>
        <v>GeoB20928-1 381-384 cm</v>
      </c>
      <c r="BA72" s="48">
        <f>Input!E72</f>
        <v>382.5</v>
      </c>
      <c r="BB72" s="58">
        <f t="shared" si="280"/>
        <v>146.72564971540237</v>
      </c>
      <c r="BC72" s="22">
        <f t="shared" si="281"/>
        <v>0.43763730659714617</v>
      </c>
      <c r="BD72" s="9">
        <f t="shared" si="282"/>
        <v>13501.8</v>
      </c>
      <c r="BE72" s="49">
        <f t="shared" si="283"/>
        <v>16.603706150173892</v>
      </c>
      <c r="BF72" s="89">
        <f t="shared" si="284"/>
        <v>0.24489603312989713</v>
      </c>
      <c r="BG72" s="85"/>
      <c r="BH72" s="85"/>
      <c r="BI72" s="85"/>
      <c r="BJ72" s="85"/>
      <c r="BK72" s="85"/>
      <c r="BL72" s="85"/>
      <c r="BM72" s="90"/>
      <c r="BN72" s="85"/>
      <c r="BO72" s="85"/>
      <c r="BP72" s="85"/>
      <c r="BQ72" s="85"/>
      <c r="BR72" s="85"/>
      <c r="BS72" s="85"/>
      <c r="BT72" s="85"/>
      <c r="BU72" s="85"/>
      <c r="BV72" s="85"/>
      <c r="BW72" s="85"/>
      <c r="BX72" s="85"/>
      <c r="BY72" s="85"/>
      <c r="BZ72" s="85"/>
      <c r="CA72" s="85"/>
      <c r="CB72" s="85"/>
      <c r="CC72" s="85"/>
      <c r="CD72" s="85"/>
      <c r="CE72" s="85"/>
      <c r="CF72" s="85"/>
      <c r="CG72" s="85"/>
      <c r="CH72" s="85"/>
      <c r="CI72" s="85"/>
      <c r="CJ72" s="85"/>
      <c r="CK72" s="85"/>
      <c r="CL72" s="85"/>
      <c r="CM72" s="85"/>
      <c r="CN72" s="85"/>
      <c r="CO72" s="85"/>
      <c r="CP72" s="85"/>
      <c r="CQ72" s="85"/>
      <c r="CR72" s="85"/>
      <c r="CS72" s="85"/>
      <c r="CT72" s="85"/>
      <c r="CU72" s="85"/>
      <c r="CV72" s="85"/>
      <c r="CW72" s="85"/>
      <c r="CX72" s="85"/>
      <c r="CY72" s="85"/>
      <c r="CZ72" s="85"/>
      <c r="DA72" s="85"/>
      <c r="DB72" s="85"/>
      <c r="DC72" s="85"/>
      <c r="DD72" s="85"/>
      <c r="DE72" s="85"/>
    </row>
    <row r="73" spans="1:109" s="158" customFormat="1" ht="15" customHeight="1" x14ac:dyDescent="0.2">
      <c r="A73" s="141">
        <f>Input!A73</f>
        <v>10368</v>
      </c>
      <c r="B73" s="141" t="str">
        <f>Input!B73</f>
        <v>Hu1-13</v>
      </c>
      <c r="C73" s="141">
        <f>Input!O73</f>
        <v>2.3068778677006665</v>
      </c>
      <c r="D73" s="141">
        <f>C73*Input!P73/100</f>
        <v>9.4371132805176425E-3</v>
      </c>
      <c r="E73" s="142">
        <f>Input!M73</f>
        <v>3.0139252818441196</v>
      </c>
      <c r="F73" s="143">
        <f>E73*Input!N73/100</f>
        <v>2.5950533960930692E-4</v>
      </c>
      <c r="G73" s="144">
        <f t="shared" si="259"/>
        <v>415.56001786066719</v>
      </c>
      <c r="H73" s="143">
        <f>G73*Input!L73/100</f>
        <v>1.7423443719297108E-2</v>
      </c>
      <c r="I73" s="141">
        <v>0</v>
      </c>
      <c r="J73" s="145">
        <f>(((C73*$G$4*0.000000001*Input!G73*(234/233))-(I73*0.000000000000001))/Input!F73)*1000000000000</f>
        <v>755.68436769820903</v>
      </c>
      <c r="K73" s="141">
        <f>J73*Input!P73/100</f>
        <v>3.0913985877338632</v>
      </c>
      <c r="L73" s="146">
        <f t="shared" si="260"/>
        <v>10.450565505021581</v>
      </c>
      <c r="M73" s="147">
        <f>L73*Input!P73/100</f>
        <v>4.2751795358225604E-2</v>
      </c>
      <c r="N73" s="141">
        <v>0</v>
      </c>
      <c r="O73" s="145">
        <f>(((G73*$D$4*0.000000001*Input!G73*(238/236))-(N73*0.000000001))/Input!F73)*1000000</f>
        <v>13.712815960497712</v>
      </c>
      <c r="P73" s="141">
        <f>O73*Input!N73/100</f>
        <v>1.180702449481935E-3</v>
      </c>
      <c r="Q73" s="148">
        <f t="shared" si="261"/>
        <v>10.231120741246354</v>
      </c>
      <c r="R73" s="149">
        <f>Q73*Input!N73/100</f>
        <v>8.8092112917823734E-4</v>
      </c>
      <c r="S73" s="147">
        <f>Input!S73*$G$6/0.000000000155125</f>
        <v>1.000126329438213</v>
      </c>
      <c r="T73" s="141">
        <f>S73*Input!T73/100</f>
        <v>8.8780362346658429E-4</v>
      </c>
      <c r="U73" s="147">
        <f>S73</f>
        <v>1.000126329438213</v>
      </c>
      <c r="V73" s="141">
        <f>U73*Input!T73/100</f>
        <v>8.8780362346658429E-4</v>
      </c>
      <c r="W73" s="150">
        <v>0</v>
      </c>
      <c r="X73" s="145">
        <f>((($L$4*0.000000001*Input!G73/Input!W73*(232/229))-(W73*0.000000001))/Input!F73)*1000000000</f>
        <v>0.79190447646029349</v>
      </c>
      <c r="Y73" s="145">
        <f>X73*Input!X73/100</f>
        <v>1.8997958356040221E-3</v>
      </c>
      <c r="Z73" s="145">
        <f t="shared" si="262"/>
        <v>1.9336041444018427E-4</v>
      </c>
      <c r="AA73" s="145">
        <f>Z73*Input!X73/100</f>
        <v>4.6387578431948511E-7</v>
      </c>
      <c r="AB73" s="146">
        <v>0</v>
      </c>
      <c r="AC73" s="146">
        <v>0.9</v>
      </c>
      <c r="AD73" s="145">
        <f>(((Input!G73*$L$4*0.000000001*Input!U73*(230/229))-((AB73*0.000000000000001)+(Input!G73*AC73*0.000000000000001)))/Input!F73)*1000000000000</f>
        <v>224.33153578156762</v>
      </c>
      <c r="AE73" s="145">
        <f>AD73*Input!V73/100</f>
        <v>0.50302153068326882</v>
      </c>
      <c r="AF73" s="145">
        <f t="shared" si="263"/>
        <v>10.226943533938393</v>
      </c>
      <c r="AG73" s="145">
        <f>AF73*Input!V73/100</f>
        <v>2.293200896935927E-2</v>
      </c>
      <c r="AH73" s="141">
        <f t="shared" si="264"/>
        <v>52890.575165280694</v>
      </c>
      <c r="AI73" s="150">
        <f t="shared" si="265"/>
        <v>173.68150187031148</v>
      </c>
      <c r="AJ73" s="147">
        <f t="shared" si="266"/>
        <v>0.12632943821300202</v>
      </c>
      <c r="AK73" s="150">
        <f t="shared" si="267"/>
        <v>0.88780362346658426</v>
      </c>
      <c r="AL73" s="150">
        <f t="shared" si="268"/>
        <v>0.99959171556923176</v>
      </c>
      <c r="AM73" s="150">
        <f t="shared" si="269"/>
        <v>2.2430493756289394E-3</v>
      </c>
      <c r="AN73" s="141">
        <f>AF73/Q73</f>
        <v>0.99959171556923176</v>
      </c>
      <c r="AO73" s="145">
        <f t="shared" si="270"/>
        <v>2.2430493756289394E-3</v>
      </c>
      <c r="AP73" s="141">
        <f t="shared" si="271"/>
        <v>811.92909999999995</v>
      </c>
      <c r="AQ73" s="141" t="e">
        <f t="shared" si="272"/>
        <v>#VALUE!</v>
      </c>
      <c r="AR73" s="141" t="e">
        <f t="shared" si="273"/>
        <v>#VALUE!</v>
      </c>
      <c r="AS73" s="149">
        <f t="shared" si="274"/>
        <v>1.8899240789981053E-5</v>
      </c>
      <c r="AT73" s="149">
        <f t="shared" si="275"/>
        <v>4.5368876571771712E-8</v>
      </c>
      <c r="AU73" s="141">
        <v>8</v>
      </c>
      <c r="AV73" s="141">
        <f t="shared" si="276"/>
        <v>4</v>
      </c>
      <c r="AW73" s="141">
        <f t="shared" si="277"/>
        <v>811.9126</v>
      </c>
      <c r="AX73" s="151">
        <f t="shared" si="278"/>
        <v>358.3651311516</v>
      </c>
      <c r="AY73" s="151">
        <f t="shared" si="279"/>
        <v>477.0817221678721</v>
      </c>
      <c r="AZ73" s="141" t="str">
        <f>Input!B73</f>
        <v>Hu1-13</v>
      </c>
      <c r="BA73" s="152">
        <f>Input!E73</f>
        <v>0</v>
      </c>
      <c r="BB73" s="141">
        <f t="shared" si="280"/>
        <v>1.2533831136087621</v>
      </c>
      <c r="BC73" s="147">
        <f t="shared" si="281"/>
        <v>8.8993934847261986</v>
      </c>
      <c r="BD73" s="141">
        <f t="shared" si="282"/>
        <v>811854.6</v>
      </c>
      <c r="BE73" s="153">
        <f t="shared" si="283"/>
        <v>238540.86108393606</v>
      </c>
      <c r="BF73" s="154">
        <f t="shared" si="284"/>
        <v>58.760231355920837</v>
      </c>
      <c r="BG73" s="155"/>
      <c r="BH73" s="155"/>
      <c r="BI73" s="155"/>
      <c r="BJ73" s="155"/>
      <c r="BK73" s="155"/>
      <c r="BL73" s="155"/>
      <c r="BM73" s="159"/>
      <c r="BN73" s="155"/>
      <c r="BO73" s="155"/>
      <c r="BP73" s="155"/>
      <c r="BQ73" s="155"/>
      <c r="BR73" s="155"/>
      <c r="BS73" s="155"/>
      <c r="BT73" s="155"/>
      <c r="BU73" s="155"/>
      <c r="BV73" s="155"/>
      <c r="BW73" s="155"/>
      <c r="BX73" s="155"/>
      <c r="BY73" s="155"/>
      <c r="BZ73" s="155"/>
      <c r="CA73" s="155"/>
      <c r="CB73" s="155"/>
      <c r="CC73" s="155"/>
      <c r="CD73" s="155"/>
      <c r="CE73" s="155"/>
      <c r="CF73" s="155"/>
      <c r="CG73" s="155"/>
      <c r="CH73" s="155"/>
      <c r="CI73" s="155"/>
      <c r="CJ73" s="155"/>
      <c r="CK73" s="155"/>
      <c r="CL73" s="155"/>
      <c r="CM73" s="155"/>
      <c r="CN73" s="155"/>
      <c r="CO73" s="155"/>
      <c r="CP73" s="155"/>
      <c r="CQ73" s="155"/>
      <c r="CR73" s="155"/>
      <c r="CS73" s="155"/>
      <c r="CT73" s="155"/>
      <c r="CU73" s="155"/>
      <c r="CV73" s="155"/>
      <c r="CW73" s="155"/>
      <c r="CX73" s="155"/>
      <c r="CY73" s="155"/>
      <c r="CZ73" s="155"/>
      <c r="DA73" s="155"/>
      <c r="DB73" s="155"/>
      <c r="DC73" s="155"/>
      <c r="DD73" s="155"/>
      <c r="DE73" s="155"/>
    </row>
    <row r="74" spans="1:109" s="76" customFormat="1" ht="15" customHeight="1" x14ac:dyDescent="0.2">
      <c r="A74" s="58"/>
      <c r="B74" s="58"/>
      <c r="C74" s="58"/>
      <c r="D74" s="58"/>
      <c r="E74" s="60"/>
      <c r="F74" s="61"/>
      <c r="G74" s="59"/>
      <c r="H74" s="61"/>
      <c r="I74" s="58"/>
      <c r="J74" s="63"/>
      <c r="K74" s="58"/>
      <c r="L74" s="64"/>
      <c r="M74" s="65"/>
      <c r="N74" s="58"/>
      <c r="O74" s="63"/>
      <c r="P74" s="58"/>
      <c r="Q74" s="66"/>
      <c r="R74" s="67"/>
      <c r="S74" s="65"/>
      <c r="T74" s="58"/>
      <c r="U74" s="58"/>
      <c r="V74" s="58"/>
      <c r="W74" s="68"/>
      <c r="X74" s="63"/>
      <c r="Y74" s="63"/>
      <c r="Z74" s="63"/>
      <c r="AA74" s="63"/>
      <c r="AB74" s="64"/>
      <c r="AC74" s="64"/>
      <c r="AD74" s="63"/>
      <c r="AE74" s="63"/>
      <c r="AF74" s="63"/>
      <c r="AG74" s="63"/>
      <c r="AH74" s="58"/>
      <c r="AI74" s="68"/>
      <c r="AJ74" s="65"/>
      <c r="AK74" s="68"/>
      <c r="AL74" s="68"/>
      <c r="AM74" s="68"/>
      <c r="AN74" s="58"/>
      <c r="AO74" s="63"/>
      <c r="AP74" s="58"/>
      <c r="AQ74" s="58"/>
      <c r="AR74" s="58"/>
      <c r="AS74" s="67"/>
      <c r="AT74" s="67"/>
      <c r="AU74" s="58"/>
      <c r="AV74" s="58"/>
      <c r="AW74" s="58"/>
      <c r="AX74" s="57"/>
      <c r="AY74" s="57"/>
      <c r="AZ74" s="58"/>
      <c r="BA74" s="69"/>
      <c r="BB74" s="58"/>
      <c r="BC74" s="65"/>
      <c r="BD74" s="58"/>
      <c r="BE74" s="62"/>
      <c r="BF74" s="74"/>
      <c r="BG74" s="75"/>
      <c r="BH74" s="75"/>
      <c r="BI74" s="75"/>
      <c r="BJ74" s="75"/>
      <c r="BK74" s="75"/>
      <c r="BL74" s="75"/>
      <c r="BM74" s="103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</row>
    <row r="75" spans="1:109" s="158" customFormat="1" ht="15" customHeight="1" x14ac:dyDescent="0.2">
      <c r="A75" s="141">
        <f>Input!A75</f>
        <v>10368</v>
      </c>
      <c r="B75" s="141" t="str">
        <f>Input!B75</f>
        <v>Hu1-13</v>
      </c>
      <c r="C75" s="141">
        <f>Input!O75</f>
        <v>2.2847911610578575</v>
      </c>
      <c r="D75" s="141">
        <f>C75*Input!P75/100</f>
        <v>7.7288170946070121E-3</v>
      </c>
      <c r="E75" s="142">
        <f>Input!M75</f>
        <v>3.0132939495523394</v>
      </c>
      <c r="F75" s="143">
        <f>E75*Input!N75/100</f>
        <v>2.3149568930076763E-4</v>
      </c>
      <c r="G75" s="144">
        <f t="shared" ref="G75:G81" si="285">E75*137.88</f>
        <v>415.47296976427657</v>
      </c>
      <c r="H75" s="143">
        <f>G75*Input!L75/100</f>
        <v>1.7458161074660472E-2</v>
      </c>
      <c r="I75" s="141">
        <v>0</v>
      </c>
      <c r="J75" s="145">
        <f>(((C75*$G$4*0.000000001*Input!G75*(234/233))-(I75*0.000000000000001))/Input!F75)*1000000000000</f>
        <v>748.44923003548433</v>
      </c>
      <c r="K75" s="141">
        <f>J75*Input!P75/100</f>
        <v>2.531796910867524</v>
      </c>
      <c r="L75" s="146">
        <f t="shared" ref="L75:L81" si="286">(J75/234)*602200000000*0.0000028263/(365.2425*24*60)</f>
        <v>10.350508810303305</v>
      </c>
      <c r="M75" s="147">
        <f>L75*Input!P75/100</f>
        <v>3.5012910936645075E-2</v>
      </c>
      <c r="N75" s="141">
        <v>0</v>
      </c>
      <c r="O75" s="145">
        <f>(((G75*$D$4*0.000000001*Input!G75*(238/236))-(N75*0.000000001))/Input!F75)*1000000</f>
        <v>13.709943512537821</v>
      </c>
      <c r="P75" s="141">
        <f>O75*Input!N75/100</f>
        <v>1.0532635968625082E-3</v>
      </c>
      <c r="Q75" s="148">
        <f t="shared" ref="Q75:Q81" si="287">(O75/238.05)*602200000000000000*0.00000000015512/(365.2425*24*60)</f>
        <v>10.228977610179381</v>
      </c>
      <c r="R75" s="149">
        <f>Q75*Input!N75/100</f>
        <v>7.8583910576078509E-4</v>
      </c>
      <c r="S75" s="147">
        <f>Input!S75*$G$6/0.000000000155125</f>
        <v>0.99968425903488078</v>
      </c>
      <c r="T75" s="141">
        <f>S75*Input!T75/100</f>
        <v>7.692739121672018E-4</v>
      </c>
      <c r="U75" s="147">
        <f>S75</f>
        <v>0.99968425903488078</v>
      </c>
      <c r="V75" s="141">
        <f>U75*Input!T75/100</f>
        <v>7.692739121672018E-4</v>
      </c>
      <c r="W75" s="150">
        <v>0</v>
      </c>
      <c r="X75" s="145">
        <f>((($L$4*0.000000001*Input!G75/Input!W75*(232/229))-(W75*0.000000001))/Input!F75)*1000000000</f>
        <v>0.78874807873437613</v>
      </c>
      <c r="Y75" s="145">
        <f>X75*Input!X75/100</f>
        <v>2.2626744012219026E-3</v>
      </c>
      <c r="Z75" s="145">
        <f t="shared" ref="Z75:Z81" si="288">(X75/232)*6.022E+23*0.000000001*0.000000000049475/(365.2425*24*60)</f>
        <v>1.9258971242931865E-4</v>
      </c>
      <c r="AA75" s="145">
        <f>Z75*Input!X75/100</f>
        <v>5.5248034702251103E-7</v>
      </c>
      <c r="AB75" s="146">
        <v>0</v>
      </c>
      <c r="AC75" s="146">
        <v>0.9</v>
      </c>
      <c r="AD75" s="145">
        <f>(((Input!G75*$L$4*0.000000001*Input!U75*(230/229))-((AB75*0.000000000000001)+(Input!G75*AC75*0.000000000000001)))/Input!F75)*1000000000000</f>
        <v>223.48552905776637</v>
      </c>
      <c r="AE75" s="145">
        <f>AD75*Input!V75/100</f>
        <v>0.52902737260499277</v>
      </c>
      <c r="AF75" s="145">
        <f t="shared" ref="AF75:AF81" si="289">(AD75/230)*602200000000*$D$6/(365.2425*24*60)</f>
        <v>10.18837533636642</v>
      </c>
      <c r="AG75" s="145">
        <f>AF75*Input!V75/100</f>
        <v>2.4117576909949513E-2</v>
      </c>
      <c r="AH75" s="141">
        <f t="shared" ref="AH75:AH81" si="290">AF75/Z75</f>
        <v>52901.970763914003</v>
      </c>
      <c r="AI75" s="150">
        <f t="shared" ref="AI75:AI81" si="291">AH75*SQRT((AG75/AF75)^2+(AA75/Z75)^2)</f>
        <v>196.75595419673496</v>
      </c>
      <c r="AJ75" s="147">
        <f t="shared" ref="AJ75:AJ81" si="292">(U75-1)*1000</f>
        <v>-0.31574096511921557</v>
      </c>
      <c r="AK75" s="150">
        <f t="shared" ref="AK75:AK81" si="293">V75*1000</f>
        <v>0.76927391216720176</v>
      </c>
      <c r="AL75" s="150">
        <f t="shared" ref="AL75:AL81" si="294">AF75/Q75</f>
        <v>0.99603066158121645</v>
      </c>
      <c r="AM75" s="150">
        <f t="shared" ref="AM75:AM81" si="295">AL75*SQRT((R75/Q75)^2+(AG75/AF75)^2)</f>
        <v>2.3590114096993658E-3</v>
      </c>
      <c r="AN75" s="141">
        <f>AF75/Q75</f>
        <v>0.99603066158121645</v>
      </c>
      <c r="AO75" s="145">
        <f t="shared" ref="AO75:AO81" si="296">AN75*SQRT((R75/Q75)^2+(AG75/AF75)^2)</f>
        <v>2.3590114096993658E-3</v>
      </c>
      <c r="AP75" s="141">
        <f t="shared" ref="AP75:AP81" si="297">ThU_Alter_Kombi(AN75,U75)</f>
        <v>616.8329</v>
      </c>
      <c r="AQ75" s="141" t="e">
        <f t="shared" ref="AQ75:AQ81" si="298">Montealter(AN75,AO75,U75,V75)</f>
        <v>#VALUE!</v>
      </c>
      <c r="AR75" s="141" t="e">
        <f t="shared" ref="AR75:AR81" si="299">(AQ75/AP75)*100</f>
        <v>#VALUE!</v>
      </c>
      <c r="AS75" s="149">
        <f t="shared" ref="AS75:AS81" si="300">Z75/Q75</f>
        <v>1.8827855507051137E-5</v>
      </c>
      <c r="AT75" s="149">
        <f t="shared" ref="AT75:AT81" si="301">AS75*SQRT((Y75/X75)^2+(P75/O75)^2)</f>
        <v>5.403066169118947E-8</v>
      </c>
      <c r="AU75" s="141">
        <v>8</v>
      </c>
      <c r="AV75" s="141">
        <f t="shared" ref="AV75:AV81" si="302">AU75/2</f>
        <v>4</v>
      </c>
      <c r="AW75" s="141">
        <f t="shared" ref="AW75:AW81" si="303">marincorr_age(AN75,U75,AS75,AU75)</f>
        <v>616.81650000000002</v>
      </c>
      <c r="AX75" s="151">
        <f t="shared" ref="AX75:AX81" si="304">marincorr_age_error(AN75, AO75, U75, V75, AS75, AT75, AU75, AV75)</f>
        <v>189.91261134589999</v>
      </c>
      <c r="AY75" s="151">
        <f t="shared" ref="AY75:AY81" si="305">SQRT(((AU75*EXP(-0.0000091577*AW75*1000))/(0.0000091577*(EXP(-0.0000091577*AW75*1000)+(AJ75/1000)*EXP(-(0.0000091577-0.0000028263)*AW75*1000)-AS75*AU75*EXP(-0.0000091577*AW75*1000))))^2*AT75^2+((AS75*EXP(-0.0000091577*AW75*1000))/(0.0000091577*(EXP(-0.0000091577*AW75*1000)+(AJ75/1000)*EXP(-(0.0000091577-0.0000028263)*AW75*1000)-AS75*AU75*EXP(-0.0000091577*AW75*1000))))^2*AV75^2+((0.0000091577/(0.0000091577-0.0000028263))*(EXP(-(0.0000091577-0.0000028263)*AW75*1000)-1)/(0.0000091577*(EXP(-0.0000091577*AW75*1000)+(AJ75/1000)*EXP(-(0.0000091577-0.0000028263)*AW75*1000)-AS75*AU75*EXP(-0.0000091577*AW75*1000))))^2*T75^2+(1/(0.0000091577*(EXP(-0.0000091577*AW75*1000)+(AJ75/1000)*EXP(-(0.0000091577-0.0000028263)*AW75*1000)-AS75*AU75*EXP(-0.0000091577*AW75*1000))))^2*AO75^2)/1000</f>
        <v>80.722906356196148</v>
      </c>
      <c r="AZ75" s="141" t="str">
        <f>Input!B75</f>
        <v>Hu1-13</v>
      </c>
      <c r="BA75" s="152">
        <f>Input!E75</f>
        <v>0</v>
      </c>
      <c r="BB75" s="141">
        <f t="shared" ref="BB75:BB81" si="306">((U75-1)*EXP(0.0000028263*AW75*1000))*1000</f>
        <v>-1.8048461302576366</v>
      </c>
      <c r="BC75" s="147">
        <f t="shared" ref="BC75:BC81" si="307">SQRT((EXP(0.0000028263*AW75*1000)*V75)^2+((U75-1)*0.0000028263*EXP(0.0000028263*AW75*1000)*AX75*1000)^2)*1000</f>
        <v>4.5027876407737546</v>
      </c>
      <c r="BD75" s="141">
        <f t="shared" ref="BD75:BD81" si="308">AW75*1000-58</f>
        <v>616758.5</v>
      </c>
      <c r="BE75" s="153">
        <f t="shared" ref="BE75:BE81" si="309">AY75/2*1000</f>
        <v>40361.453178098076</v>
      </c>
      <c r="BF75" s="154">
        <f t="shared" ref="BF75:BF81" si="310">AY75/AW75*100</f>
        <v>13.087021238276886</v>
      </c>
      <c r="BG75" s="155"/>
      <c r="BH75" s="155"/>
      <c r="BI75" s="155"/>
      <c r="BJ75" s="155"/>
      <c r="BK75" s="155"/>
      <c r="BL75" s="155"/>
      <c r="BM75" s="159"/>
      <c r="BN75" s="155"/>
      <c r="BO75" s="155"/>
      <c r="BP75" s="155"/>
      <c r="BQ75" s="155"/>
      <c r="BR75" s="155"/>
      <c r="BS75" s="155"/>
      <c r="BT75" s="155"/>
      <c r="BU75" s="155"/>
      <c r="BV75" s="155"/>
      <c r="BW75" s="155"/>
      <c r="BX75" s="155"/>
      <c r="BY75" s="155"/>
      <c r="BZ75" s="155"/>
      <c r="CA75" s="155"/>
      <c r="CB75" s="155"/>
      <c r="CC75" s="155"/>
      <c r="CD75" s="155"/>
      <c r="CE75" s="155"/>
      <c r="CF75" s="155"/>
      <c r="CG75" s="155"/>
      <c r="CH75" s="155"/>
      <c r="CI75" s="155"/>
      <c r="CJ75" s="155"/>
      <c r="CK75" s="155"/>
      <c r="CL75" s="155"/>
      <c r="CM75" s="155"/>
      <c r="CN75" s="155"/>
      <c r="CO75" s="155"/>
      <c r="CP75" s="155"/>
      <c r="CQ75" s="155"/>
      <c r="CR75" s="155"/>
      <c r="CS75" s="155"/>
      <c r="CT75" s="155"/>
      <c r="CU75" s="155"/>
      <c r="CV75" s="155"/>
      <c r="CW75" s="155"/>
      <c r="CX75" s="155"/>
      <c r="CY75" s="155"/>
      <c r="CZ75" s="155"/>
      <c r="DA75" s="155"/>
      <c r="DB75" s="155"/>
      <c r="DC75" s="155"/>
      <c r="DD75" s="155"/>
      <c r="DE75" s="155"/>
    </row>
    <row r="76" spans="1:109" ht="15" customHeight="1" x14ac:dyDescent="0.2">
      <c r="A76" s="9">
        <f>Input!A76</f>
        <v>10532</v>
      </c>
      <c r="B76" s="9" t="str">
        <f>Input!B76</f>
        <v>GeoB20928-1 429-431 cm</v>
      </c>
      <c r="C76" s="9">
        <f>Input!O76</f>
        <v>2.0823845912599732</v>
      </c>
      <c r="D76" s="9">
        <f>C76*Input!P76/100</f>
        <v>3.0505405068595383E-3</v>
      </c>
      <c r="E76" s="11">
        <f>Input!M76</f>
        <v>2.4265556433464739</v>
      </c>
      <c r="F76" s="12">
        <f>E76*Input!N76/100</f>
        <v>7.1223170174848096E-5</v>
      </c>
      <c r="G76" s="13">
        <f t="shared" si="285"/>
        <v>334.57349210461183</v>
      </c>
      <c r="H76" s="12">
        <f>G76*Input!L76/100</f>
        <v>1.3607671552843615E-2</v>
      </c>
      <c r="I76" s="9">
        <v>0.3</v>
      </c>
      <c r="J76" s="21">
        <f>(((C76*$G$4*0.000000001*Input!G76*(234/233))-(I76*0.000000000000001))/Input!F76)*1000000000000</f>
        <v>236.855083894828</v>
      </c>
      <c r="K76" s="9">
        <f>J76*Input!P76/100</f>
        <v>0.34697530451836828</v>
      </c>
      <c r="L76" s="14">
        <f t="shared" si="286"/>
        <v>3.2755336424119452</v>
      </c>
      <c r="M76" s="22">
        <f>L76*Input!P76/100</f>
        <v>4.7984162482267159E-3</v>
      </c>
      <c r="N76" s="9">
        <v>5.0000000000000001E-3</v>
      </c>
      <c r="O76" s="21">
        <f>(((G76*$D$4*0.000000001*Input!G76*(238/236))-(N76*0.000000001))/Input!F76)*1000000</f>
        <v>3.8334527557529374</v>
      </c>
      <c r="P76" s="9">
        <f>O76*Input!N76/100</f>
        <v>1.1251778162552005E-4</v>
      </c>
      <c r="Q76" s="23">
        <f t="shared" si="287"/>
        <v>2.8601359569729348</v>
      </c>
      <c r="R76" s="24">
        <f>Q76*Input!N76/100</f>
        <v>8.3949424586757387E-5</v>
      </c>
      <c r="S76" s="65">
        <f>Input!S76*$G$6/0.000000000155125</f>
        <v>1.1389453318673504</v>
      </c>
      <c r="T76" s="9">
        <f>S76*Input!T76/100</f>
        <v>4.2768321307266389E-4</v>
      </c>
      <c r="U76" s="9">
        <f>S76*1/((U75+U77)/2)</f>
        <v>1.1389804127028473</v>
      </c>
      <c r="V76" s="9">
        <f>U76*Input!T76/100</f>
        <v>4.2769638621102516E-4</v>
      </c>
      <c r="W76" s="3">
        <v>3.0000000000000001E-3</v>
      </c>
      <c r="X76" s="21">
        <f>((($L$4*0.000000001*Input!G76/Input!W76*(232/229))-(W76*0.000000001))/Input!F76)*1000000000</f>
        <v>0.19324433693329612</v>
      </c>
      <c r="Y76" s="21">
        <f>X76*Input!X76/100</f>
        <v>2.6910669216699052E-4</v>
      </c>
      <c r="Z76" s="21">
        <f t="shared" si="288"/>
        <v>4.7184737791432705E-5</v>
      </c>
      <c r="AA76" s="21">
        <f>Z76*Input!X76/100</f>
        <v>6.5708154294851267E-8</v>
      </c>
      <c r="AB76" s="14">
        <v>0.05</v>
      </c>
      <c r="AC76" s="14">
        <v>0.9</v>
      </c>
      <c r="AD76" s="21">
        <f>(((Input!G76*$L$4*0.000000001*Input!U76*(230/229))-((AB76*0.000000000000001)+(Input!G76*AC76*0.000000000000001)))/Input!F76)*1000000000000</f>
        <v>10.127338309002358</v>
      </c>
      <c r="AE76" s="21">
        <f>AD76*Input!V76/100</f>
        <v>1.8865695555822449E-2</v>
      </c>
      <c r="AF76" s="63">
        <f t="shared" si="289"/>
        <v>0.46169040244126169</v>
      </c>
      <c r="AG76" s="21">
        <f>AF76*Input!V76/100</f>
        <v>8.6005920882088315E-4</v>
      </c>
      <c r="AH76" s="9">
        <f t="shared" si="290"/>
        <v>9784.740237024067</v>
      </c>
      <c r="AI76" s="3">
        <f t="shared" si="291"/>
        <v>22.75759224832656</v>
      </c>
      <c r="AJ76" s="22">
        <f t="shared" si="292"/>
        <v>138.98041270284733</v>
      </c>
      <c r="AK76" s="3">
        <f t="shared" si="293"/>
        <v>0.42769638621102518</v>
      </c>
      <c r="AL76" s="3">
        <f t="shared" si="294"/>
        <v>0.16142253703558143</v>
      </c>
      <c r="AM76" s="3">
        <f t="shared" si="295"/>
        <v>3.0074303262756809E-4</v>
      </c>
      <c r="AN76" s="9">
        <f>AL76*1/((AN75+AN77)/2)</f>
        <v>0.16195860654763614</v>
      </c>
      <c r="AO76" s="21">
        <f t="shared" si="296"/>
        <v>3.0174177278935221E-4</v>
      </c>
      <c r="AP76" s="58">
        <f t="shared" si="297"/>
        <v>16.697299999999998</v>
      </c>
      <c r="AQ76" s="58">
        <f t="shared" si="298"/>
        <v>3.1399999999999997E-2</v>
      </c>
      <c r="AR76" s="58">
        <f t="shared" si="299"/>
        <v>0.18805435609350016</v>
      </c>
      <c r="AS76" s="67">
        <f t="shared" si="300"/>
        <v>1.6497375824529454E-5</v>
      </c>
      <c r="AT76" s="67">
        <f t="shared" si="301"/>
        <v>2.297888948643392E-8</v>
      </c>
      <c r="AU76" s="58">
        <v>8</v>
      </c>
      <c r="AV76" s="58">
        <f t="shared" si="302"/>
        <v>4</v>
      </c>
      <c r="AW76" s="58">
        <f t="shared" si="303"/>
        <v>16.684699999999999</v>
      </c>
      <c r="AX76" s="57">
        <f t="shared" si="304"/>
        <v>3.37536555E-2</v>
      </c>
      <c r="AY76" s="47">
        <f t="shared" si="305"/>
        <v>3.4785004548316775E-2</v>
      </c>
      <c r="AZ76" s="9" t="str">
        <f>Input!B76</f>
        <v>GeoB20928-1 429-431 cm</v>
      </c>
      <c r="BA76" s="48">
        <f>Input!E76</f>
        <v>430</v>
      </c>
      <c r="BB76" s="58">
        <f t="shared" si="306"/>
        <v>145.69115071346124</v>
      </c>
      <c r="BC76" s="22">
        <f t="shared" si="307"/>
        <v>0.44856329276703039</v>
      </c>
      <c r="BD76" s="9">
        <f t="shared" si="308"/>
        <v>16626.7</v>
      </c>
      <c r="BE76" s="49">
        <f t="shared" si="309"/>
        <v>17.392502274158389</v>
      </c>
      <c r="BF76" s="89">
        <f t="shared" si="310"/>
        <v>0.20848444711811884</v>
      </c>
      <c r="BG76" s="85"/>
      <c r="BH76" s="85"/>
      <c r="BI76" s="85"/>
      <c r="BJ76" s="85"/>
      <c r="BK76" s="85"/>
      <c r="BL76" s="85"/>
      <c r="BM76" s="90"/>
      <c r="BN76" s="85"/>
      <c r="BO76" s="85"/>
      <c r="BP76" s="85"/>
      <c r="BQ76" s="85"/>
      <c r="BR76" s="85"/>
      <c r="BS76" s="85"/>
      <c r="BT76" s="85"/>
      <c r="BU76" s="85"/>
      <c r="BV76" s="85"/>
      <c r="BW76" s="85"/>
      <c r="BX76" s="85"/>
      <c r="BY76" s="85"/>
      <c r="BZ76" s="85"/>
      <c r="CA76" s="85"/>
      <c r="CB76" s="85"/>
      <c r="CC76" s="85"/>
      <c r="CD76" s="85"/>
      <c r="CE76" s="85"/>
      <c r="CF76" s="85"/>
      <c r="CG76" s="85"/>
      <c r="CH76" s="85"/>
      <c r="CI76" s="85"/>
      <c r="CJ76" s="85"/>
      <c r="CK76" s="85"/>
      <c r="CL76" s="85"/>
      <c r="CM76" s="85"/>
      <c r="CN76" s="85"/>
      <c r="CO76" s="85"/>
      <c r="CP76" s="85"/>
      <c r="CQ76" s="85"/>
      <c r="CR76" s="85"/>
      <c r="CS76" s="85"/>
      <c r="CT76" s="85"/>
      <c r="CU76" s="85"/>
      <c r="CV76" s="85"/>
      <c r="CW76" s="85"/>
      <c r="CX76" s="85"/>
      <c r="CY76" s="85"/>
      <c r="CZ76" s="85"/>
      <c r="DA76" s="85"/>
      <c r="DB76" s="85"/>
      <c r="DC76" s="85"/>
      <c r="DD76" s="85"/>
      <c r="DE76" s="85"/>
    </row>
    <row r="77" spans="1:109" s="158" customFormat="1" ht="15" customHeight="1" x14ac:dyDescent="0.2">
      <c r="A77" s="141">
        <f>Input!A77</f>
        <v>10368</v>
      </c>
      <c r="B77" s="141" t="str">
        <f>Input!B77</f>
        <v>Hu1-13</v>
      </c>
      <c r="C77" s="141">
        <f>Input!O77</f>
        <v>2.3037996919736963</v>
      </c>
      <c r="D77" s="141">
        <f>C77*Input!P77/100</f>
        <v>1.216324684415507E-2</v>
      </c>
      <c r="E77" s="142">
        <f>Input!M77</f>
        <v>3.013364004391605</v>
      </c>
      <c r="F77" s="143">
        <f>E77*Input!N77/100</f>
        <v>2.0652774602787044E-4</v>
      </c>
      <c r="G77" s="144">
        <f t="shared" si="285"/>
        <v>415.48262892551446</v>
      </c>
      <c r="H77" s="143">
        <f>G77*Input!L77/100</f>
        <v>1.5571543986750938E-2</v>
      </c>
      <c r="I77" s="141">
        <v>0</v>
      </c>
      <c r="J77" s="145">
        <f>(((C77*$G$4*0.000000001*Input!G77*(234/233))-(I77*0.000000000000001))/Input!F77)*1000000000000</f>
        <v>754.67602247522655</v>
      </c>
      <c r="K77" s="141">
        <f>J77*Input!P77/100</f>
        <v>3.9844222484756302</v>
      </c>
      <c r="L77" s="146">
        <f t="shared" si="286"/>
        <v>10.436620823544907</v>
      </c>
      <c r="M77" s="147">
        <f>L77*Input!P77/100</f>
        <v>5.5101663455329186E-2</v>
      </c>
      <c r="N77" s="141">
        <v>0</v>
      </c>
      <c r="O77" s="145">
        <f>(((G77*$D$4*0.000000001*Input!G77*(238/236))-(N77*0.000000001))/Input!F77)*1000000</f>
        <v>13.710262249410217</v>
      </c>
      <c r="P77" s="141">
        <f>O77*Input!N77/100</f>
        <v>9.3966396216821476E-4</v>
      </c>
      <c r="Q77" s="148">
        <f t="shared" si="287"/>
        <v>10.229215419498455</v>
      </c>
      <c r="R77" s="149">
        <f>Q77*Input!N77/100</f>
        <v>7.0108251148672234E-4</v>
      </c>
      <c r="S77" s="147">
        <f>Input!S77*$G$6/0.000000000155125</f>
        <v>1.0002541405458216</v>
      </c>
      <c r="T77" s="141">
        <f>S77*Input!T77/100</f>
        <v>9.5477257134466917E-4</v>
      </c>
      <c r="U77" s="147">
        <f>S77</f>
        <v>1.0002541405458216</v>
      </c>
      <c r="V77" s="141">
        <f>U77*Input!T77/100</f>
        <v>9.5477257134466917E-4</v>
      </c>
      <c r="W77" s="150">
        <v>0</v>
      </c>
      <c r="X77" s="145">
        <f>((($L$4*0.000000001*Input!G77/Input!W77*(232/229))-(W77*0.000000001))/Input!F77)*1000000000</f>
        <v>0.78400416671939788</v>
      </c>
      <c r="Y77" s="145">
        <f>X77*Input!X77/100</f>
        <v>2.1790053107762384E-3</v>
      </c>
      <c r="Z77" s="145">
        <f t="shared" si="288"/>
        <v>1.9143138485250771E-4</v>
      </c>
      <c r="AA77" s="145">
        <f>Z77*Input!X77/100</f>
        <v>5.3205074915393767E-7</v>
      </c>
      <c r="AB77" s="146">
        <v>0</v>
      </c>
      <c r="AC77" s="146">
        <v>0.9</v>
      </c>
      <c r="AD77" s="145">
        <f>(((Input!G77*$L$4*0.000000001*Input!U77*(230/229))-((AB77*0.000000000000001)+(Input!G77*AC77*0.000000000000001)))/Input!F77)*1000000000000</f>
        <v>223.78664863626497</v>
      </c>
      <c r="AE77" s="145">
        <f>AD77*Input!V77/100</f>
        <v>0.3792395912830307</v>
      </c>
      <c r="AF77" s="145">
        <f t="shared" si="289"/>
        <v>10.202102933405062</v>
      </c>
      <c r="AG77" s="145">
        <f>AF77*Input!V77/100</f>
        <v>1.7288973092315928E-2</v>
      </c>
      <c r="AH77" s="141">
        <f t="shared" si="290"/>
        <v>53293.78430431083</v>
      </c>
      <c r="AI77" s="150">
        <f t="shared" si="291"/>
        <v>173.48334245908612</v>
      </c>
      <c r="AJ77" s="147">
        <f t="shared" si="292"/>
        <v>0.25414054582162393</v>
      </c>
      <c r="AK77" s="150">
        <f t="shared" si="293"/>
        <v>0.9547725713446692</v>
      </c>
      <c r="AL77" s="150">
        <f t="shared" si="294"/>
        <v>0.99734950482695739</v>
      </c>
      <c r="AM77" s="150">
        <f t="shared" si="295"/>
        <v>1.6915380210712689E-3</v>
      </c>
      <c r="AN77" s="141">
        <f>AF77/Q77</f>
        <v>0.99734950482695739</v>
      </c>
      <c r="AO77" s="145">
        <f t="shared" si="296"/>
        <v>1.6915380210712689E-3</v>
      </c>
      <c r="AP77" s="141">
        <f t="shared" si="297"/>
        <v>633.92870000000005</v>
      </c>
      <c r="AQ77" s="141" t="e">
        <f t="shared" si="298"/>
        <v>#VALUE!</v>
      </c>
      <c r="AR77" s="141" t="e">
        <f t="shared" si="299"/>
        <v>#VALUE!</v>
      </c>
      <c r="AS77" s="149">
        <f t="shared" si="300"/>
        <v>1.871418060935642E-5</v>
      </c>
      <c r="AT77" s="149">
        <f t="shared" si="301"/>
        <v>5.2028672025957911E-8</v>
      </c>
      <c r="AU77" s="141">
        <v>8</v>
      </c>
      <c r="AV77" s="141">
        <f t="shared" si="302"/>
        <v>4</v>
      </c>
      <c r="AW77" s="141">
        <f t="shared" si="303"/>
        <v>633.91229999999996</v>
      </c>
      <c r="AX77" s="151">
        <f t="shared" si="304"/>
        <v>189.9535224743</v>
      </c>
      <c r="AY77" s="151">
        <f t="shared" si="305"/>
        <v>78.492405289303477</v>
      </c>
      <c r="AZ77" s="141" t="str">
        <f>Input!B77</f>
        <v>Hu1-13</v>
      </c>
      <c r="BA77" s="152">
        <f>Input!E77</f>
        <v>0</v>
      </c>
      <c r="BB77" s="141">
        <f t="shared" si="306"/>
        <v>1.5246402773083361</v>
      </c>
      <c r="BC77" s="147">
        <f t="shared" si="307"/>
        <v>5.7860619721222717</v>
      </c>
      <c r="BD77" s="141">
        <f t="shared" si="308"/>
        <v>633854.29999999993</v>
      </c>
      <c r="BE77" s="153">
        <f t="shared" si="309"/>
        <v>39246.202644651741</v>
      </c>
      <c r="BF77" s="154">
        <f t="shared" si="310"/>
        <v>12.38221837457697</v>
      </c>
      <c r="BG77" s="155"/>
      <c r="BH77" s="155"/>
      <c r="BI77" s="155"/>
      <c r="BJ77" s="155"/>
      <c r="BK77" s="155"/>
      <c r="BL77" s="155"/>
      <c r="BM77" s="159"/>
      <c r="BN77" s="155"/>
      <c r="BO77" s="155"/>
      <c r="BP77" s="155"/>
      <c r="BQ77" s="155"/>
      <c r="BR77" s="155"/>
      <c r="BS77" s="155"/>
      <c r="BT77" s="155"/>
      <c r="BU77" s="155"/>
      <c r="BV77" s="155"/>
      <c r="BW77" s="155"/>
      <c r="BX77" s="155"/>
      <c r="BY77" s="155"/>
      <c r="BZ77" s="155"/>
      <c r="CA77" s="155"/>
      <c r="CB77" s="155"/>
      <c r="CC77" s="155"/>
      <c r="CD77" s="155"/>
      <c r="CE77" s="155"/>
      <c r="CF77" s="155"/>
      <c r="CG77" s="155"/>
      <c r="CH77" s="155"/>
      <c r="CI77" s="155"/>
      <c r="CJ77" s="155"/>
      <c r="CK77" s="155"/>
      <c r="CL77" s="155"/>
      <c r="CM77" s="155"/>
      <c r="CN77" s="155"/>
      <c r="CO77" s="155"/>
      <c r="CP77" s="155"/>
      <c r="CQ77" s="155"/>
      <c r="CR77" s="155"/>
      <c r="CS77" s="155"/>
      <c r="CT77" s="155"/>
      <c r="CU77" s="155"/>
      <c r="CV77" s="155"/>
      <c r="CW77" s="155"/>
      <c r="CX77" s="155"/>
      <c r="CY77" s="155"/>
      <c r="CZ77" s="155"/>
      <c r="DA77" s="155"/>
      <c r="DB77" s="155"/>
      <c r="DC77" s="155"/>
      <c r="DD77" s="155"/>
      <c r="DE77" s="155"/>
    </row>
    <row r="78" spans="1:109" ht="15" customHeight="1" x14ac:dyDescent="0.2">
      <c r="A78" s="9">
        <f>Input!A78</f>
        <v>10533</v>
      </c>
      <c r="B78" s="9" t="str">
        <f>Input!B78</f>
        <v>GeoB20928-1 546-549 cm</v>
      </c>
      <c r="C78" s="9">
        <f>Input!O78</f>
        <v>1.4609953241337315</v>
      </c>
      <c r="D78" s="9">
        <f>C78*Input!P78/100</f>
        <v>1.649001005787304E-3</v>
      </c>
      <c r="E78" s="11">
        <f>Input!M78</f>
        <v>1.7055669338190274</v>
      </c>
      <c r="F78" s="12">
        <f>E78*Input!N78/100</f>
        <v>7.0719657118076924E-5</v>
      </c>
      <c r="G78" s="13">
        <f t="shared" si="285"/>
        <v>235.16356883496749</v>
      </c>
      <c r="H78" s="12">
        <f>G78*Input!L78/100</f>
        <v>7.6061422684445936E-3</v>
      </c>
      <c r="I78" s="9">
        <v>0.3</v>
      </c>
      <c r="J78" s="21">
        <f>(((C78*$G$4*0.000000001*Input!G78*(234/233))-(I78*0.000000000000001))/Input!F78)*1000000000000</f>
        <v>229.27332567933314</v>
      </c>
      <c r="K78" s="9">
        <f>J78*Input!P78/100</f>
        <v>0.25877697101432601</v>
      </c>
      <c r="L78" s="14">
        <f t="shared" si="286"/>
        <v>3.1706834374042541</v>
      </c>
      <c r="M78" s="22">
        <f>L78*Input!P78/100</f>
        <v>3.578697406449863E-3</v>
      </c>
      <c r="N78" s="9">
        <v>5.0000000000000001E-3</v>
      </c>
      <c r="O78" s="21">
        <f>(((G78*$D$4*0.000000001*Input!G78*(238/236))-(N78*0.000000001))/Input!F78)*1000000</f>
        <v>3.7175043535369636</v>
      </c>
      <c r="P78" s="9">
        <f>O78*Input!N78/100</f>
        <v>1.5414266541179786E-4</v>
      </c>
      <c r="Q78" s="23">
        <f t="shared" si="287"/>
        <v>2.7736269491773426</v>
      </c>
      <c r="R78" s="24">
        <f>Q78*Input!N78/100</f>
        <v>1.1500571624009471E-4</v>
      </c>
      <c r="S78" s="65">
        <f>Input!S78*$G$6/0.000000000155125</f>
        <v>1.1369970317150917</v>
      </c>
      <c r="T78" s="9">
        <f>S78*Input!T78/100</f>
        <v>5.7879982172807974E-4</v>
      </c>
      <c r="U78" s="9">
        <f>S78*1/((U77+U79)/2)</f>
        <v>1.1369068714723864</v>
      </c>
      <c r="V78" s="9">
        <f>U78*Input!T78/100</f>
        <v>5.7875392474598648E-4</v>
      </c>
      <c r="W78" s="3">
        <v>3.0000000000000001E-3</v>
      </c>
      <c r="X78" s="21">
        <f>((($L$4*0.000000001*Input!G78/Input!W78*(232/229))-(W78*0.000000001))/Input!F78)*1000000000</f>
        <v>0.22570913474567986</v>
      </c>
      <c r="Y78" s="21">
        <f>X78*Input!X78/100</f>
        <v>4.0936303053445999E-4</v>
      </c>
      <c r="Z78" s="21">
        <f t="shared" si="288"/>
        <v>5.5111712504062784E-5</v>
      </c>
      <c r="AA78" s="21">
        <f>Z78*Input!X78/100</f>
        <v>9.9954738978675076E-8</v>
      </c>
      <c r="AB78" s="14">
        <v>0.05</v>
      </c>
      <c r="AC78" s="14">
        <v>0.9</v>
      </c>
      <c r="AD78" s="21">
        <f>(((Input!G78*$L$4*0.000000001*Input!U78*(230/229))-((AB78*0.000000000000001)+(Input!G78*AC78*0.000000000000001)))/Input!F78)*1000000000000</f>
        <v>10.350760714662119</v>
      </c>
      <c r="AE78" s="21">
        <f>AD78*Input!V78/100</f>
        <v>2.3468519733113018E-2</v>
      </c>
      <c r="AF78" s="63">
        <f t="shared" si="289"/>
        <v>0.47187590007510255</v>
      </c>
      <c r="AG78" s="21">
        <f>AF78*Input!V78/100</f>
        <v>1.0698951678794083E-3</v>
      </c>
      <c r="AH78" s="9">
        <f t="shared" si="290"/>
        <v>8562.1708822841665</v>
      </c>
      <c r="AI78" s="3">
        <f t="shared" si="291"/>
        <v>24.86005588177531</v>
      </c>
      <c r="AJ78" s="22">
        <f t="shared" si="292"/>
        <v>136.90687147238646</v>
      </c>
      <c r="AK78" s="3">
        <f t="shared" si="293"/>
        <v>0.57875392474598653</v>
      </c>
      <c r="AL78" s="3">
        <f t="shared" si="294"/>
        <v>0.17012954832121921</v>
      </c>
      <c r="AM78" s="3">
        <f t="shared" si="295"/>
        <v>3.8580316655682946E-4</v>
      </c>
      <c r="AN78" s="9">
        <f>AL78*1/((AN77+AN79)/2)</f>
        <v>0.17044980957347652</v>
      </c>
      <c r="AO78" s="21">
        <f t="shared" si="296"/>
        <v>3.8652942373240863E-4</v>
      </c>
      <c r="AP78" s="58">
        <f t="shared" si="297"/>
        <v>17.6798</v>
      </c>
      <c r="AQ78" s="58">
        <f t="shared" si="298"/>
        <v>4.41E-2</v>
      </c>
      <c r="AR78" s="58">
        <f t="shared" si="299"/>
        <v>0.2494372108281768</v>
      </c>
      <c r="AS78" s="67">
        <f t="shared" si="300"/>
        <v>1.9869908071238242E-5</v>
      </c>
      <c r="AT78" s="67">
        <f t="shared" si="301"/>
        <v>3.6046973454826107E-8</v>
      </c>
      <c r="AU78" s="58">
        <v>8</v>
      </c>
      <c r="AV78" s="58">
        <f t="shared" si="302"/>
        <v>4</v>
      </c>
      <c r="AW78" s="58">
        <f t="shared" si="303"/>
        <v>17.6646</v>
      </c>
      <c r="AX78" s="57">
        <f t="shared" si="304"/>
        <v>4.6445136800000002E-2</v>
      </c>
      <c r="AY78" s="47">
        <f t="shared" si="305"/>
        <v>4.5149710712463688E-2</v>
      </c>
      <c r="AZ78" s="9" t="str">
        <f>Input!B78</f>
        <v>GeoB20928-1 546-549 cm</v>
      </c>
      <c r="BA78" s="48">
        <f>Input!E78</f>
        <v>547.5</v>
      </c>
      <c r="BB78" s="58">
        <f t="shared" si="306"/>
        <v>143.91550886552906</v>
      </c>
      <c r="BC78" s="22">
        <f t="shared" si="307"/>
        <v>0.60867516058119198</v>
      </c>
      <c r="BD78" s="9">
        <f t="shared" si="308"/>
        <v>17606.599999999999</v>
      </c>
      <c r="BE78" s="49">
        <f t="shared" si="309"/>
        <v>22.574855356231843</v>
      </c>
      <c r="BF78" s="89">
        <f t="shared" si="310"/>
        <v>0.25559429996979094</v>
      </c>
      <c r="BG78" s="85"/>
      <c r="BH78" s="85"/>
      <c r="BI78" s="85"/>
      <c r="BJ78" s="85"/>
      <c r="BK78" s="85"/>
      <c r="BL78" s="85"/>
      <c r="BM78" s="90"/>
      <c r="BN78" s="85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85"/>
      <c r="CT78" s="85"/>
      <c r="CU78" s="85"/>
      <c r="CV78" s="85"/>
      <c r="CW78" s="85"/>
      <c r="CX78" s="85"/>
      <c r="CY78" s="85"/>
      <c r="CZ78" s="85"/>
      <c r="DA78" s="85"/>
      <c r="DB78" s="85"/>
      <c r="DC78" s="85"/>
      <c r="DD78" s="85"/>
      <c r="DE78" s="85"/>
    </row>
    <row r="79" spans="1:109" s="158" customFormat="1" ht="15" customHeight="1" x14ac:dyDescent="0.2">
      <c r="A79" s="141">
        <f>Input!A79</f>
        <v>10368</v>
      </c>
      <c r="B79" s="141" t="str">
        <f>Input!B79</f>
        <v>Hu1-13</v>
      </c>
      <c r="C79" s="141">
        <f>Input!O79</f>
        <v>2.2871673973204869</v>
      </c>
      <c r="D79" s="141">
        <f>C79*Input!P79/100</f>
        <v>8.3282086057213482E-3</v>
      </c>
      <c r="E79" s="142">
        <f>Input!M79</f>
        <v>3.012935429914112</v>
      </c>
      <c r="F79" s="143">
        <f>E79*Input!N79/100</f>
        <v>2.2020816831230778E-4</v>
      </c>
      <c r="G79" s="144">
        <f t="shared" si="285"/>
        <v>415.42353707655775</v>
      </c>
      <c r="H79" s="143">
        <f>G79*Input!L79/100</f>
        <v>1.4054433242092266E-2</v>
      </c>
      <c r="I79" s="141">
        <v>0</v>
      </c>
      <c r="J79" s="145">
        <f>(((C79*$G$4*0.000000001*Input!G79*(234/233))-(I79*0.000000000000001))/Input!F79)*1000000000000</f>
        <v>749.22763474549004</v>
      </c>
      <c r="K79" s="141">
        <f>J79*Input!P79/100</f>
        <v>2.7281448846471585</v>
      </c>
      <c r="L79" s="146">
        <f t="shared" si="286"/>
        <v>10.361273581627225</v>
      </c>
      <c r="M79" s="147">
        <f>L79*Input!P79/100</f>
        <v>3.7728260690421907E-2</v>
      </c>
      <c r="N79" s="141">
        <v>0</v>
      </c>
      <c r="O79" s="145">
        <f>(((G79*$D$4*0.000000001*Input!G79*(238/236))-(N79*0.000000001))/Input!F79)*1000000</f>
        <v>13.708312312903622</v>
      </c>
      <c r="P79" s="141">
        <f>O79*Input!N79/100</f>
        <v>1.0019074139811931E-3</v>
      </c>
      <c r="Q79" s="148">
        <f t="shared" si="287"/>
        <v>10.227760573470173</v>
      </c>
      <c r="R79" s="149">
        <f>Q79*Input!N79/100</f>
        <v>7.4752229983398894E-4</v>
      </c>
      <c r="S79" s="147">
        <f>Input!S79*$G$6/0.000000000155125</f>
        <v>0.99990446566013524</v>
      </c>
      <c r="T79" s="141">
        <f>S79*Input!T79/100</f>
        <v>6.8328084053084325E-4</v>
      </c>
      <c r="U79" s="147">
        <f>S79</f>
        <v>0.99990446566013524</v>
      </c>
      <c r="V79" s="141">
        <f>U79*Input!T79/100</f>
        <v>6.8328084053084325E-4</v>
      </c>
      <c r="W79" s="150">
        <v>0</v>
      </c>
      <c r="X79" s="145">
        <f>((($L$4*0.000000001*Input!G79/Input!W79*(232/229))-(W79*0.000000001))/Input!F79)*1000000000</f>
        <v>0.77980733158218896</v>
      </c>
      <c r="Y79" s="145">
        <f>X79*Input!X79/100</f>
        <v>2.0479548784589408E-3</v>
      </c>
      <c r="Z79" s="145">
        <f t="shared" si="288"/>
        <v>1.9040663779577285E-4</v>
      </c>
      <c r="AA79" s="145">
        <f>Z79*Input!X79/100</f>
        <v>5.0005198331957312E-7</v>
      </c>
      <c r="AB79" s="146">
        <v>0</v>
      </c>
      <c r="AC79" s="146">
        <v>0.9</v>
      </c>
      <c r="AD79" s="145">
        <f>(((Input!G79*$L$4*0.000000001*Input!U79*(230/229))-((AB79*0.000000000000001)+(Input!G79*AC79*0.000000000000001)))/Input!F79)*1000000000000</f>
        <v>224.10102641422822</v>
      </c>
      <c r="AE79" s="145">
        <f>AD79*Input!V79/100</f>
        <v>0.43711129382379277</v>
      </c>
      <c r="AF79" s="145">
        <f t="shared" si="289"/>
        <v>10.216434952184112</v>
      </c>
      <c r="AG79" s="145">
        <f>AF79*Input!V79/100</f>
        <v>1.9927258574717027E-2</v>
      </c>
      <c r="AH79" s="141">
        <f t="shared" si="290"/>
        <v>53655.876026455015</v>
      </c>
      <c r="AI79" s="150">
        <f t="shared" si="291"/>
        <v>175.52593930565257</v>
      </c>
      <c r="AJ79" s="147">
        <f t="shared" si="292"/>
        <v>-9.553433986475568E-2</v>
      </c>
      <c r="AK79" s="150">
        <f t="shared" si="293"/>
        <v>0.68328084053084326</v>
      </c>
      <c r="AL79" s="150">
        <f t="shared" si="294"/>
        <v>0.9988926587394471</v>
      </c>
      <c r="AM79" s="150">
        <f t="shared" si="295"/>
        <v>1.9497174600547076E-3</v>
      </c>
      <c r="AN79" s="141">
        <f>AF79/Q79</f>
        <v>0.9988926587394471</v>
      </c>
      <c r="AO79" s="145">
        <f t="shared" si="296"/>
        <v>1.9497174600547076E-3</v>
      </c>
      <c r="AP79" s="141">
        <f t="shared" si="297"/>
        <v>757.60580000000004</v>
      </c>
      <c r="AQ79" s="141" t="e">
        <f t="shared" si="298"/>
        <v>#VALUE!</v>
      </c>
      <c r="AR79" s="141" t="e">
        <f t="shared" si="299"/>
        <v>#VALUE!</v>
      </c>
      <c r="AS79" s="149">
        <f t="shared" si="300"/>
        <v>1.8616649893982596E-5</v>
      </c>
      <c r="AT79" s="149">
        <f t="shared" si="301"/>
        <v>4.8910569152987867E-8</v>
      </c>
      <c r="AU79" s="141">
        <v>8</v>
      </c>
      <c r="AV79" s="141">
        <f t="shared" si="302"/>
        <v>4</v>
      </c>
      <c r="AW79" s="141">
        <f t="shared" si="303"/>
        <v>757.58960000000002</v>
      </c>
      <c r="AX79" s="151">
        <f t="shared" si="304"/>
        <v>343.92244792039997</v>
      </c>
      <c r="AY79" s="151">
        <f t="shared" si="305"/>
        <v>245.79195902932139</v>
      </c>
      <c r="AZ79" s="141" t="str">
        <f>Input!B79</f>
        <v>Hu1-13</v>
      </c>
      <c r="BA79" s="152">
        <f>Input!E79</f>
        <v>0</v>
      </c>
      <c r="BB79" s="141">
        <f t="shared" si="306"/>
        <v>-0.81294320541463616</v>
      </c>
      <c r="BC79" s="147">
        <f t="shared" si="307"/>
        <v>5.8677846092770132</v>
      </c>
      <c r="BD79" s="141">
        <f t="shared" si="308"/>
        <v>757531.6</v>
      </c>
      <c r="BE79" s="153">
        <f t="shared" si="309"/>
        <v>122895.97951466069</v>
      </c>
      <c r="BF79" s="154">
        <f t="shared" si="310"/>
        <v>32.443945776093202</v>
      </c>
      <c r="BG79" s="155"/>
      <c r="BH79" s="155"/>
      <c r="BI79" s="155"/>
      <c r="BJ79" s="155"/>
      <c r="BK79" s="155"/>
      <c r="BL79" s="155"/>
      <c r="BM79" s="159"/>
      <c r="BN79" s="155"/>
      <c r="BO79" s="155"/>
      <c r="BP79" s="155"/>
      <c r="BQ79" s="155"/>
      <c r="BR79" s="155"/>
      <c r="BS79" s="155"/>
      <c r="BT79" s="155"/>
      <c r="BU79" s="155"/>
      <c r="BV79" s="155"/>
      <c r="BW79" s="155"/>
      <c r="BX79" s="155"/>
      <c r="BY79" s="155"/>
      <c r="BZ79" s="155"/>
      <c r="CA79" s="155"/>
      <c r="CB79" s="155"/>
      <c r="CC79" s="155"/>
      <c r="CD79" s="155"/>
      <c r="CE79" s="155"/>
      <c r="CF79" s="155"/>
      <c r="CG79" s="155"/>
      <c r="CH79" s="155"/>
      <c r="CI79" s="155"/>
      <c r="CJ79" s="155"/>
      <c r="CK79" s="155"/>
      <c r="CL79" s="155"/>
      <c r="CM79" s="155"/>
      <c r="CN79" s="155"/>
      <c r="CO79" s="155"/>
      <c r="CP79" s="155"/>
      <c r="CQ79" s="155"/>
      <c r="CR79" s="155"/>
      <c r="CS79" s="155"/>
      <c r="CT79" s="155"/>
      <c r="CU79" s="155"/>
      <c r="CV79" s="155"/>
      <c r="CW79" s="155"/>
      <c r="CX79" s="155"/>
      <c r="CY79" s="155"/>
      <c r="CZ79" s="155"/>
      <c r="DA79" s="155"/>
      <c r="DB79" s="155"/>
      <c r="DC79" s="155"/>
      <c r="DD79" s="155"/>
      <c r="DE79" s="155"/>
    </row>
    <row r="80" spans="1:109" ht="15" customHeight="1" x14ac:dyDescent="0.2">
      <c r="A80" s="9">
        <f>Input!A80</f>
        <v>10534</v>
      </c>
      <c r="B80" s="9" t="str">
        <f>Input!B80</f>
        <v>GeoB20928-1 612-615 cm</v>
      </c>
      <c r="C80" s="9">
        <f>Input!O80</f>
        <v>1.6147929725355359</v>
      </c>
      <c r="D80" s="9">
        <f>C80*Input!P80/100</f>
        <v>2.0482100737614002E-3</v>
      </c>
      <c r="E80" s="11">
        <f>Input!M80</f>
        <v>1.8933501132510193</v>
      </c>
      <c r="F80" s="12">
        <f>E80*Input!N80/100</f>
        <v>6.4926227778082835E-5</v>
      </c>
      <c r="G80" s="13">
        <f t="shared" si="285"/>
        <v>261.05511361505052</v>
      </c>
      <c r="H80" s="12">
        <f>G80*Input!L80/100</f>
        <v>6.4112448655733092E-3</v>
      </c>
      <c r="I80" s="9">
        <v>0.3</v>
      </c>
      <c r="J80" s="21">
        <f>(((C80*$G$4*0.000000001*Input!G80*(234/233))-(I80*0.000000000000001))/Input!F80)*1000000000000</f>
        <v>218.45003550144946</v>
      </c>
      <c r="K80" s="9">
        <f>J80*Input!P80/100</f>
        <v>0.27708292699902609</v>
      </c>
      <c r="L80" s="14">
        <f t="shared" si="286"/>
        <v>3.0210052015974744</v>
      </c>
      <c r="M80" s="22">
        <f>L80*Input!P80/100</f>
        <v>3.8318554712817019E-3</v>
      </c>
      <c r="N80" s="9">
        <v>5.0000000000000001E-3</v>
      </c>
      <c r="O80" s="21">
        <f>(((G80*$D$4*0.000000001*Input!G80*(238/236))-(N80*0.000000001))/Input!F80)*1000000</f>
        <v>3.5574949320218625</v>
      </c>
      <c r="P80" s="9">
        <f>O80*Input!N80/100</f>
        <v>1.2199261227984212E-4</v>
      </c>
      <c r="Q80" s="23">
        <f t="shared" si="287"/>
        <v>2.6542440510203282</v>
      </c>
      <c r="R80" s="24">
        <f>Q80*Input!N80/100</f>
        <v>9.1018587966947104E-5</v>
      </c>
      <c r="S80" s="65">
        <f>Input!S80*$G$6/0.000000000155125</f>
        <v>1.1318866642507222</v>
      </c>
      <c r="T80" s="9">
        <f>S80*Input!T80/100</f>
        <v>4.5787940033858505E-4</v>
      </c>
      <c r="U80" s="9">
        <f>S80*1/((U79+U81)/2)</f>
        <v>1.1317491315273049</v>
      </c>
      <c r="V80" s="9">
        <f>U80*Input!T80/100</f>
        <v>4.5782376455550349E-4</v>
      </c>
      <c r="W80" s="3">
        <v>3.0000000000000001E-3</v>
      </c>
      <c r="X80" s="21">
        <f>((($L$4*0.000000001*Input!G80/Input!W80*(232/229))-(W80*0.000000001))/Input!F80)*1000000000</f>
        <v>0.69049255104973684</v>
      </c>
      <c r="Y80" s="21">
        <f>X80*Input!X80/100</f>
        <v>9.131853861261205E-4</v>
      </c>
      <c r="Z80" s="21">
        <f t="shared" si="288"/>
        <v>1.6859852394777018E-4</v>
      </c>
      <c r="AA80" s="21">
        <f>Z80*Input!X80/100</f>
        <v>2.2297374237777761E-7</v>
      </c>
      <c r="AB80" s="14">
        <v>0.05</v>
      </c>
      <c r="AC80" s="14">
        <v>0.9</v>
      </c>
      <c r="AD80" s="21">
        <f>(((Input!G80*$L$4*0.000000001*Input!U80*(230/229))-((AB80*0.000000000000001)+(Input!G80*AC80*0.000000000000001)))/Input!F80)*1000000000000</f>
        <v>13.235158055390054</v>
      </c>
      <c r="AE80" s="21">
        <f>AD80*Input!V80/100</f>
        <v>2.7027384804233862E-2</v>
      </c>
      <c r="AF80" s="63">
        <f t="shared" si="289"/>
        <v>0.60337131658127541</v>
      </c>
      <c r="AG80" s="21">
        <f>AF80*Input!V80/100</f>
        <v>1.2321385724923812E-3</v>
      </c>
      <c r="AH80" s="9">
        <f t="shared" si="290"/>
        <v>3578.7461387751691</v>
      </c>
      <c r="AI80" s="3">
        <f t="shared" si="291"/>
        <v>8.7068565944184737</v>
      </c>
      <c r="AJ80" s="22">
        <f t="shared" si="292"/>
        <v>131.74913152730494</v>
      </c>
      <c r="AK80" s="3">
        <f t="shared" si="293"/>
        <v>0.4578237645555035</v>
      </c>
      <c r="AL80" s="3">
        <f t="shared" si="294"/>
        <v>0.22732322461053689</v>
      </c>
      <c r="AM80" s="3">
        <f t="shared" si="295"/>
        <v>4.6427994560143174E-4</v>
      </c>
      <c r="AN80" s="9">
        <f>AL80*1/((AN79+AN81)/2)</f>
        <v>0.22738105736356878</v>
      </c>
      <c r="AO80" s="21">
        <f t="shared" si="296"/>
        <v>4.6439806194206355E-4</v>
      </c>
      <c r="AP80" s="58">
        <f t="shared" si="297"/>
        <v>24.383199999999999</v>
      </c>
      <c r="AQ80" s="58">
        <f t="shared" si="298"/>
        <v>5.67E-2</v>
      </c>
      <c r="AR80" s="58">
        <f t="shared" si="299"/>
        <v>0.23253715673086389</v>
      </c>
      <c r="AS80" s="67">
        <f t="shared" si="300"/>
        <v>6.3520354838116181E-5</v>
      </c>
      <c r="AT80" s="67">
        <f t="shared" si="301"/>
        <v>8.4034731090227923E-8</v>
      </c>
      <c r="AU80" s="58">
        <v>8</v>
      </c>
      <c r="AV80" s="58">
        <f t="shared" si="302"/>
        <v>4</v>
      </c>
      <c r="AW80" s="58">
        <f t="shared" si="303"/>
        <v>24.334599999999998</v>
      </c>
      <c r="AX80" s="57">
        <f t="shared" si="304"/>
        <v>6.3986487999999994E-2</v>
      </c>
      <c r="AY80" s="47">
        <f t="shared" si="305"/>
        <v>6.1695565654429942E-2</v>
      </c>
      <c r="AZ80" s="9" t="str">
        <f>Input!B80</f>
        <v>GeoB20928-1 612-615 cm</v>
      </c>
      <c r="BA80" s="48">
        <f>Input!E80</f>
        <v>613.5</v>
      </c>
      <c r="BB80" s="58">
        <f t="shared" si="306"/>
        <v>141.1292977573153</v>
      </c>
      <c r="BC80" s="22">
        <f t="shared" si="307"/>
        <v>0.49108319983138637</v>
      </c>
      <c r="BD80" s="9">
        <f t="shared" si="308"/>
        <v>24276.6</v>
      </c>
      <c r="BE80" s="49">
        <f t="shared" si="309"/>
        <v>30.847782827214971</v>
      </c>
      <c r="BF80" s="89">
        <f t="shared" si="310"/>
        <v>0.25353022303399253</v>
      </c>
      <c r="BG80" s="85"/>
      <c r="BH80" s="85"/>
      <c r="BI80" s="85"/>
      <c r="BJ80" s="85"/>
      <c r="BK80" s="85"/>
      <c r="BL80" s="85"/>
      <c r="BM80" s="90"/>
      <c r="BN80" s="85"/>
      <c r="BO80" s="85"/>
      <c r="BP80" s="85"/>
      <c r="BQ80" s="85"/>
      <c r="BR80" s="85"/>
      <c r="BS80" s="85"/>
      <c r="BT80" s="85"/>
      <c r="BU80" s="85"/>
      <c r="BV80" s="85"/>
      <c r="BW80" s="85"/>
      <c r="BX80" s="85"/>
      <c r="BY80" s="85"/>
      <c r="BZ80" s="85"/>
      <c r="CA80" s="85"/>
      <c r="CB80" s="85"/>
      <c r="CC80" s="85"/>
      <c r="CD80" s="85"/>
      <c r="CE80" s="85"/>
      <c r="CF80" s="85"/>
      <c r="CG80" s="85"/>
      <c r="CH80" s="85"/>
      <c r="CI80" s="85"/>
      <c r="CJ80" s="85"/>
      <c r="CK80" s="85"/>
      <c r="CL80" s="85"/>
      <c r="CM80" s="85"/>
      <c r="CN80" s="85"/>
      <c r="CO80" s="85"/>
      <c r="CP80" s="85"/>
      <c r="CQ80" s="85"/>
      <c r="CR80" s="85"/>
      <c r="CS80" s="85"/>
      <c r="CT80" s="85"/>
      <c r="CU80" s="85"/>
      <c r="CV80" s="85"/>
      <c r="CW80" s="85"/>
      <c r="CX80" s="85"/>
      <c r="CY80" s="85"/>
      <c r="CZ80" s="85"/>
      <c r="DA80" s="85"/>
      <c r="DB80" s="85"/>
      <c r="DC80" s="85"/>
      <c r="DD80" s="85"/>
      <c r="DE80" s="85"/>
    </row>
    <row r="81" spans="1:109" s="158" customFormat="1" ht="15" customHeight="1" x14ac:dyDescent="0.2">
      <c r="A81" s="141">
        <f>Input!A81</f>
        <v>10368</v>
      </c>
      <c r="B81" s="141" t="str">
        <f>Input!B81</f>
        <v>Hu1-13</v>
      </c>
      <c r="C81" s="141">
        <f>Input!O81</f>
        <v>2.2940348484890798</v>
      </c>
      <c r="D81" s="141">
        <f>C81*Input!P81/100</f>
        <v>2.069698530196426E-2</v>
      </c>
      <c r="E81" s="142">
        <f>Input!M81</f>
        <v>3.0140114866137759</v>
      </c>
      <c r="F81" s="143">
        <f>E81*Input!N81/100</f>
        <v>3.8684209966994296E-4</v>
      </c>
      <c r="G81" s="144">
        <f t="shared" si="285"/>
        <v>415.57190377430743</v>
      </c>
      <c r="H81" s="143">
        <f>G81*Input!L81/100</f>
        <v>2.4861399598496842E-2</v>
      </c>
      <c r="I81" s="141">
        <v>0</v>
      </c>
      <c r="J81" s="145">
        <f>(((C81*$G$4*0.000000001*Input!G81*(234/233))-(I81*0.000000000000001))/Input!F81)*1000000000000</f>
        <v>751.47726640856956</v>
      </c>
      <c r="K81" s="141">
        <f>J81*Input!P81/100</f>
        <v>6.7798943629223087</v>
      </c>
      <c r="L81" s="146">
        <f t="shared" si="286"/>
        <v>10.392384352290369</v>
      </c>
      <c r="M81" s="147">
        <f>L81*Input!P81/100</f>
        <v>9.3761010794314023E-2</v>
      </c>
      <c r="N81" s="141">
        <v>0</v>
      </c>
      <c r="O81" s="145">
        <f>(((G81*$D$4*0.000000001*Input!G81*(238/236))-(N81*0.000000001))/Input!F81)*1000000</f>
        <v>13.713208176638016</v>
      </c>
      <c r="P81" s="141">
        <f>O81*Input!N81/100</f>
        <v>1.7600617210061275E-3</v>
      </c>
      <c r="Q81" s="148">
        <f t="shared" si="287"/>
        <v>10.231413373386946</v>
      </c>
      <c r="R81" s="149">
        <f>Q81*Input!N81/100</f>
        <v>1.3131806064876229E-3</v>
      </c>
      <c r="S81" s="147">
        <f>Input!S81*$G$6/0.000000000155125</f>
        <v>1.0003385788796588</v>
      </c>
      <c r="T81" s="141">
        <f>S81*Input!T81/100</f>
        <v>2.0765797907547987E-3</v>
      </c>
      <c r="U81" s="147">
        <f>S81</f>
        <v>1.0003385788796588</v>
      </c>
      <c r="V81" s="141">
        <f>U81*Input!T81/100</f>
        <v>2.0765797907547987E-3</v>
      </c>
      <c r="W81" s="150">
        <v>0</v>
      </c>
      <c r="X81" s="145">
        <f>((($L$4*0.000000001*Input!G81/Input!W81*(232/229))-(W81*0.000000001))/Input!F81)*1000000000</f>
        <v>0.77211533693652157</v>
      </c>
      <c r="Y81" s="145">
        <f>X81*Input!X81/100</f>
        <v>4.7174067761414041E-3</v>
      </c>
      <c r="Z81" s="145">
        <f t="shared" si="288"/>
        <v>1.8852847279384477E-4</v>
      </c>
      <c r="AA81" s="145">
        <f>Z81*Input!X81/100</f>
        <v>1.1518557558796319E-6</v>
      </c>
      <c r="AB81" s="146">
        <v>0</v>
      </c>
      <c r="AC81" s="146">
        <v>0.9</v>
      </c>
      <c r="AD81" s="145">
        <f>(((Input!G81*$L$4*0.000000001*Input!U81*(230/229))-((AB81*0.000000000000001)+(Input!G81*AC81*0.000000000000001)))/Input!F81)*1000000000000</f>
        <v>224.56393925684631</v>
      </c>
      <c r="AE81" s="145">
        <f>AD81*Input!V81/100</f>
        <v>0.61627767818647494</v>
      </c>
      <c r="AF81" s="145">
        <f t="shared" si="289"/>
        <v>10.237538465277341</v>
      </c>
      <c r="AG81" s="145">
        <f>AF81*Input!V81/100</f>
        <v>2.8095189533123132E-2</v>
      </c>
      <c r="AH81" s="141">
        <f t="shared" si="290"/>
        <v>54302.346555748394</v>
      </c>
      <c r="AI81" s="150">
        <f t="shared" si="291"/>
        <v>363.70413359323311</v>
      </c>
      <c r="AJ81" s="147">
        <f t="shared" si="292"/>
        <v>0.33857887965882405</v>
      </c>
      <c r="AK81" s="150">
        <f t="shared" si="293"/>
        <v>2.0765797907547987</v>
      </c>
      <c r="AL81" s="150">
        <f t="shared" si="294"/>
        <v>1.0005986555001607</v>
      </c>
      <c r="AM81" s="150">
        <f t="shared" si="295"/>
        <v>2.7489749243184724E-3</v>
      </c>
      <c r="AN81" s="141">
        <f>AF81/Q81</f>
        <v>1.0005986555001607</v>
      </c>
      <c r="AO81" s="145">
        <f t="shared" si="296"/>
        <v>2.7489749243184724E-3</v>
      </c>
      <c r="AP81" s="141" t="str">
        <f t="shared" si="297"/>
        <v>Out of range</v>
      </c>
      <c r="AQ81" s="141" t="e">
        <f t="shared" si="298"/>
        <v>#VALUE!</v>
      </c>
      <c r="AR81" s="141" t="e">
        <f t="shared" si="299"/>
        <v>#VALUE!</v>
      </c>
      <c r="AS81" s="149">
        <f t="shared" si="300"/>
        <v>1.8426434932658325E-5</v>
      </c>
      <c r="AT81" s="149">
        <f t="shared" si="301"/>
        <v>1.1260515469495403E-7</v>
      </c>
      <c r="AU81" s="141">
        <v>8</v>
      </c>
      <c r="AV81" s="141">
        <f t="shared" si="302"/>
        <v>4</v>
      </c>
      <c r="AW81" s="141" t="str">
        <f t="shared" si="303"/>
        <v>Out of range</v>
      </c>
      <c r="AX81" s="151">
        <f t="shared" si="304"/>
        <v>335.63356926760002</v>
      </c>
      <c r="AY81" s="151" t="e">
        <f t="shared" si="305"/>
        <v>#VALUE!</v>
      </c>
      <c r="AZ81" s="141" t="str">
        <f>Input!B81</f>
        <v>Hu1-13</v>
      </c>
      <c r="BA81" s="152">
        <f>Input!E81</f>
        <v>0</v>
      </c>
      <c r="BB81" s="141" t="e">
        <f t="shared" si="306"/>
        <v>#VALUE!</v>
      </c>
      <c r="BC81" s="147" t="e">
        <f t="shared" si="307"/>
        <v>#VALUE!</v>
      </c>
      <c r="BD81" s="141" t="e">
        <f t="shared" si="308"/>
        <v>#VALUE!</v>
      </c>
      <c r="BE81" s="153" t="e">
        <f t="shared" si="309"/>
        <v>#VALUE!</v>
      </c>
      <c r="BF81" s="154" t="e">
        <f t="shared" si="310"/>
        <v>#VALUE!</v>
      </c>
      <c r="BG81" s="155"/>
      <c r="BH81" s="155"/>
      <c r="BI81" s="155"/>
      <c r="BJ81" s="155"/>
      <c r="BK81" s="155"/>
      <c r="BL81" s="155"/>
      <c r="BM81" s="159"/>
      <c r="BN81" s="155"/>
      <c r="BO81" s="155"/>
      <c r="BP81" s="155"/>
      <c r="BQ81" s="155"/>
      <c r="BR81" s="155"/>
      <c r="BS81" s="155"/>
      <c r="BT81" s="155"/>
      <c r="BU81" s="155"/>
      <c r="BV81" s="155"/>
      <c r="BW81" s="155"/>
      <c r="BX81" s="155"/>
      <c r="BY81" s="155"/>
      <c r="BZ81" s="155"/>
      <c r="CA81" s="155"/>
      <c r="CB81" s="155"/>
      <c r="CC81" s="155"/>
      <c r="CD81" s="155"/>
      <c r="CE81" s="155"/>
      <c r="CF81" s="155"/>
      <c r="CG81" s="155"/>
      <c r="CH81" s="155"/>
      <c r="CI81" s="155"/>
      <c r="CJ81" s="155"/>
      <c r="CK81" s="155"/>
      <c r="CL81" s="155"/>
      <c r="CM81" s="155"/>
      <c r="CN81" s="155"/>
      <c r="CO81" s="155"/>
      <c r="CP81" s="155"/>
      <c r="CQ81" s="155"/>
      <c r="CR81" s="155"/>
      <c r="CS81" s="155"/>
      <c r="CT81" s="155"/>
      <c r="CU81" s="155"/>
      <c r="CV81" s="155"/>
      <c r="CW81" s="155"/>
      <c r="CX81" s="155"/>
      <c r="CY81" s="155"/>
      <c r="CZ81" s="155"/>
      <c r="DA81" s="155"/>
      <c r="DB81" s="155"/>
      <c r="DC81" s="155"/>
      <c r="DD81" s="155"/>
      <c r="DE81" s="155"/>
    </row>
    <row r="82" spans="1:109" s="76" customFormat="1" ht="15" customHeight="1" x14ac:dyDescent="0.2">
      <c r="A82" s="58"/>
      <c r="B82" s="58"/>
      <c r="C82" s="58"/>
      <c r="D82" s="58"/>
      <c r="E82" s="60"/>
      <c r="F82" s="61"/>
      <c r="G82" s="59"/>
      <c r="H82" s="61"/>
      <c r="I82" s="58"/>
      <c r="J82" s="63"/>
      <c r="K82" s="58"/>
      <c r="L82" s="64"/>
      <c r="M82" s="65"/>
      <c r="N82" s="58"/>
      <c r="O82" s="63"/>
      <c r="P82" s="58"/>
      <c r="Q82" s="66"/>
      <c r="R82" s="67"/>
      <c r="S82" s="65"/>
      <c r="T82" s="58"/>
      <c r="U82" s="58"/>
      <c r="V82" s="58"/>
      <c r="W82" s="68"/>
      <c r="X82" s="63"/>
      <c r="Y82" s="63"/>
      <c r="Z82" s="63"/>
      <c r="AA82" s="63"/>
      <c r="AB82" s="64"/>
      <c r="AC82" s="64"/>
      <c r="AD82" s="63"/>
      <c r="AE82" s="63"/>
      <c r="AF82" s="63"/>
      <c r="AG82" s="63"/>
      <c r="AH82" s="58"/>
      <c r="AI82" s="68"/>
      <c r="AJ82" s="65"/>
      <c r="AK82" s="68"/>
      <c r="AL82" s="68"/>
      <c r="AM82" s="68"/>
      <c r="AN82" s="58"/>
      <c r="AO82" s="63"/>
      <c r="AP82" s="58"/>
      <c r="AQ82" s="58"/>
      <c r="AR82" s="58"/>
      <c r="AS82" s="67"/>
      <c r="AT82" s="67"/>
      <c r="AU82" s="58"/>
      <c r="AV82" s="58"/>
      <c r="AW82" s="58"/>
      <c r="AX82" s="57"/>
      <c r="AY82" s="57"/>
      <c r="AZ82" s="58"/>
      <c r="BA82" s="69"/>
      <c r="BB82" s="58"/>
      <c r="BC82" s="65"/>
      <c r="BD82" s="58"/>
      <c r="BE82" s="62"/>
      <c r="BF82" s="74"/>
      <c r="BG82" s="75"/>
      <c r="BH82" s="75"/>
      <c r="BI82" s="75"/>
      <c r="BJ82" s="75"/>
      <c r="BK82" s="75"/>
      <c r="BL82" s="75"/>
      <c r="BM82" s="103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5"/>
      <c r="CC82" s="75"/>
      <c r="CD82" s="75"/>
      <c r="CE82" s="75"/>
      <c r="CF82" s="75"/>
      <c r="CG82" s="75"/>
      <c r="CH82" s="75"/>
      <c r="CI82" s="75"/>
      <c r="CJ82" s="75"/>
      <c r="CK82" s="75"/>
      <c r="CL82" s="75"/>
      <c r="CM82" s="75"/>
      <c r="CN82" s="75"/>
      <c r="CO82" s="75"/>
      <c r="CP82" s="75"/>
      <c r="CQ82" s="75"/>
      <c r="CR82" s="75"/>
      <c r="CS82" s="75"/>
      <c r="CT82" s="75"/>
      <c r="CU82" s="75"/>
      <c r="CV82" s="75"/>
      <c r="CW82" s="75"/>
      <c r="CX82" s="75"/>
      <c r="CY82" s="75"/>
      <c r="CZ82" s="75"/>
      <c r="DA82" s="75"/>
      <c r="DB82" s="75"/>
      <c r="DC82" s="75"/>
      <c r="DD82" s="75"/>
      <c r="DE82" s="75"/>
    </row>
    <row r="83" spans="1:109" s="158" customFormat="1" ht="15" customHeight="1" x14ac:dyDescent="0.2">
      <c r="A83" s="141">
        <f>Input!A83</f>
        <v>10368</v>
      </c>
      <c r="B83" s="141" t="str">
        <f>Input!B83</f>
        <v>Hu1-13</v>
      </c>
      <c r="C83" s="141">
        <f>Input!O83</f>
        <v>2.3109760671089372</v>
      </c>
      <c r="D83" s="141">
        <f>C83*Input!P83/100</f>
        <v>1.4950201720108851E-2</v>
      </c>
      <c r="E83" s="142">
        <f>Input!M83</f>
        <v>3.0140215137334336</v>
      </c>
      <c r="F83" s="143">
        <f>E83*Input!N83/100</f>
        <v>2.7101332729008903E-4</v>
      </c>
      <c r="G83" s="144">
        <f t="shared" ref="G83:G89" si="311">E83*137.88</f>
        <v>415.5732863135658</v>
      </c>
      <c r="H83" s="143">
        <f>G83*Input!L83/100</f>
        <v>1.6389363230042215E-2</v>
      </c>
      <c r="I83" s="141">
        <v>0</v>
      </c>
      <c r="J83" s="145">
        <f>(((C83*$G$4*0.000000001*Input!G83*(234/233))-(I83*0.000000000000001))/Input!F83)*1000000000000</f>
        <v>757.02685109184722</v>
      </c>
      <c r="K83" s="141">
        <f>J83*Input!P83/100</f>
        <v>4.897369683936418</v>
      </c>
      <c r="L83" s="146">
        <f t="shared" ref="L83:L89" si="312">(J83/234)*602200000000*0.0000028263/(365.2425*24*60)</f>
        <v>10.46913107451636</v>
      </c>
      <c r="M83" s="147">
        <f>L83*Input!P83/100</f>
        <v>6.772706287438221E-2</v>
      </c>
      <c r="N83" s="141">
        <v>0</v>
      </c>
      <c r="O83" s="145">
        <f>(((G83*$D$4*0.000000001*Input!G83*(238/236))-(N83*0.000000001))/Input!F83)*1000000</f>
        <v>13.71325379822237</v>
      </c>
      <c r="P83" s="141">
        <f>O83*Input!N83/100</f>
        <v>1.2330617160148077E-3</v>
      </c>
      <c r="Q83" s="148">
        <f t="shared" ref="Q83:Q89" si="313">(O83/238.05)*602200000000000000*0.00000000015512/(365.2425*24*60)</f>
        <v>10.231447411613615</v>
      </c>
      <c r="R83" s="149">
        <f>Q83*Input!N83/100</f>
        <v>9.1998633499475819E-4</v>
      </c>
      <c r="S83" s="147">
        <f>Input!S83*$G$6/0.000000000155125</f>
        <v>1.0003190198162721</v>
      </c>
      <c r="T83" s="141">
        <f>S83*Input!T83/100</f>
        <v>8.6445220079867829E-4</v>
      </c>
      <c r="U83" s="147">
        <f>S83</f>
        <v>1.0003190198162721</v>
      </c>
      <c r="V83" s="141">
        <f>U83*Input!T83/100</f>
        <v>8.6445220079867829E-4</v>
      </c>
      <c r="W83" s="150">
        <v>0</v>
      </c>
      <c r="X83" s="145">
        <f>((($L$4*0.000000001*Input!G83/Input!W83*(232/229))-(W83*0.000000001))/Input!F83)*1000000000</f>
        <v>0.77802286239873786</v>
      </c>
      <c r="Y83" s="145">
        <f>X83*Input!X83/100</f>
        <v>3.7674736295069526E-3</v>
      </c>
      <c r="Z83" s="145">
        <f t="shared" ref="Z83:Z89" si="314">(X83/232)*6.022E+23*0.000000001*0.000000000049475/(365.2425*24*60)</f>
        <v>1.899709214800751E-4</v>
      </c>
      <c r="AA83" s="145">
        <f>Z83*Input!X83/100</f>
        <v>9.1990926184700754E-7</v>
      </c>
      <c r="AB83" s="146">
        <v>0</v>
      </c>
      <c r="AC83" s="146">
        <v>0.9</v>
      </c>
      <c r="AD83" s="145">
        <f>(((Input!G83*$L$4*0.000000001*Input!U83*(230/229))-((AB83*0.000000000000001)+(Input!G83*AC83*0.000000000000001)))/Input!F83)*1000000000000</f>
        <v>223.4493700506161</v>
      </c>
      <c r="AE83" s="145">
        <f>AD83*Input!V83/100</f>
        <v>0.52017698532637691</v>
      </c>
      <c r="AF83" s="145">
        <f t="shared" ref="AF83:AF89" si="315">(AD83/230)*602200000000*$D$6/(365.2425*24*60)</f>
        <v>10.186726900612255</v>
      </c>
      <c r="AG83" s="145">
        <f>AF83*Input!V83/100</f>
        <v>2.3714100819811103E-2</v>
      </c>
      <c r="AH83" s="141">
        <f t="shared" ref="AH83:AH89" si="316">AF83/Z83</f>
        <v>53622.558764503752</v>
      </c>
      <c r="AI83" s="150">
        <f t="shared" ref="AI83:AI89" si="317">AH83*SQRT((AG83/AF83)^2+(AA83/Z83)^2)</f>
        <v>288.10760384517067</v>
      </c>
      <c r="AJ83" s="147">
        <f t="shared" ref="AJ83:AJ89" si="318">(U83-1)*1000</f>
        <v>0.31901981627213694</v>
      </c>
      <c r="AK83" s="150">
        <f t="shared" ref="AK83:AK89" si="319">V83*1000</f>
        <v>0.86445220079867824</v>
      </c>
      <c r="AL83" s="150">
        <f t="shared" ref="AL83:AL89" si="320">AF83/Q83</f>
        <v>0.99562911197191917</v>
      </c>
      <c r="AM83" s="150">
        <f t="shared" ref="AM83:AM89" si="321">AL83*SQRT((R83/Q83)^2+(AG83/AF83)^2)</f>
        <v>2.3194943007313925E-3</v>
      </c>
      <c r="AN83" s="141">
        <f>AF83/Q83</f>
        <v>0.99562911197191917</v>
      </c>
      <c r="AO83" s="145">
        <f t="shared" ref="AO83:AO89" si="322">AN83*SQRT((R83/Q83)^2+(AG83/AF83)^2)</f>
        <v>2.3194943007313925E-3</v>
      </c>
      <c r="AP83" s="141">
        <f t="shared" ref="AP83:AP89" si="323">ThU_Alter_Kombi(AN83,U83)</f>
        <v>582.55119999999999</v>
      </c>
      <c r="AQ83" s="141" t="e">
        <f t="shared" ref="AQ83:AQ89" si="324">Montealter(AN83,AO83,U83,V83)</f>
        <v>#VALUE!</v>
      </c>
      <c r="AR83" s="141" t="e">
        <f t="shared" ref="AR83:AR89" si="325">(AQ83/AP83)*100</f>
        <v>#VALUE!</v>
      </c>
      <c r="AS83" s="149">
        <f t="shared" ref="AS83:AS89" si="326">Z83/Q83</f>
        <v>1.8567355510662254E-5</v>
      </c>
      <c r="AT83" s="149">
        <f t="shared" ref="AT83:AT89" si="327">AS83*SQRT((Y83/X83)^2+(P83/O83)^2)</f>
        <v>8.9925482248257384E-8</v>
      </c>
      <c r="AU83" s="141">
        <v>8</v>
      </c>
      <c r="AV83" s="141">
        <f t="shared" ref="AV83:AV89" si="328">AU83/2</f>
        <v>4</v>
      </c>
      <c r="AW83" s="141">
        <f t="shared" ref="AW83:AW89" si="329">marincorr_age(AN83,U83,AS83,AU83)</f>
        <v>582.53499999999997</v>
      </c>
      <c r="AX83" s="151">
        <f t="shared" ref="AX83:AX89" si="330">marincorr_age_error(AN83, AO83, U83, V83, AS83, AT83, AU83, AV83)</f>
        <v>154.44521552489999</v>
      </c>
      <c r="AY83" s="151">
        <f t="shared" ref="AY83:AY89" si="331">SQRT(((AU83*EXP(-0.0000091577*AW83*1000))/(0.0000091577*(EXP(-0.0000091577*AW83*1000)+(AJ83/1000)*EXP(-(0.0000091577-0.0000028263)*AW83*1000)-AS83*AU83*EXP(-0.0000091577*AW83*1000))))^2*AT83^2+((AS83*EXP(-0.0000091577*AW83*1000))/(0.0000091577*(EXP(-0.0000091577*AW83*1000)+(AJ83/1000)*EXP(-(0.0000091577-0.0000028263)*AW83*1000)-AS83*AU83*EXP(-0.0000091577*AW83*1000))))^2*AV83^2+((0.0000091577/(0.0000091577-0.0000028263))*(EXP(-(0.0000091577-0.0000028263)*AW83*1000)-1)/(0.0000091577*(EXP(-0.0000091577*AW83*1000)+(AJ83/1000)*EXP(-(0.0000091577-0.0000028263)*AW83*1000)-AS83*AU83*EXP(-0.0000091577*AW83*1000))))^2*T83^2+(1/(0.0000091577*(EXP(-0.0000091577*AW83*1000)+(AJ83/1000)*EXP(-(0.0000091577-0.0000028263)*AW83*1000)-AS83*AU83*EXP(-0.0000091577*AW83*1000))))^2*AO83^2)/1000</f>
        <v>59.256941781902476</v>
      </c>
      <c r="AZ83" s="141" t="str">
        <f>Input!B83</f>
        <v>Hu1-13</v>
      </c>
      <c r="BA83" s="152">
        <f>Input!E83</f>
        <v>0</v>
      </c>
      <c r="BB83" s="141">
        <f t="shared" ref="BB83:BB89" si="332">((U83-1)*EXP(0.0000028263*AW83*1000))*1000</f>
        <v>1.6551913348843279</v>
      </c>
      <c r="BC83" s="147">
        <f t="shared" ref="BC83:BC89" si="333">SQRT((EXP(0.0000028263*AW83*1000)*V83)^2+((U83-1)*0.0000028263*EXP(0.0000028263*AW83*1000)*AX83*1000)^2)*1000</f>
        <v>4.5429153420020674</v>
      </c>
      <c r="BD83" s="141">
        <f t="shared" ref="BD83:BD89" si="334">AW83*1000-58</f>
        <v>582477</v>
      </c>
      <c r="BE83" s="153">
        <f t="shared" ref="BE83:BE89" si="335">AY83/2*1000</f>
        <v>29628.470890951237</v>
      </c>
      <c r="BF83" s="154">
        <f t="shared" ref="BF83:BF89" si="336">AY83/AW83*100</f>
        <v>10.172254333542616</v>
      </c>
      <c r="BG83" s="155"/>
      <c r="BH83" s="155"/>
      <c r="BI83" s="155"/>
      <c r="BJ83" s="155"/>
      <c r="BK83" s="155"/>
      <c r="BL83" s="155"/>
      <c r="BM83" s="159"/>
      <c r="BN83" s="155"/>
      <c r="BO83" s="155"/>
      <c r="BP83" s="155"/>
      <c r="BQ83" s="155"/>
      <c r="BR83" s="155"/>
      <c r="BS83" s="155"/>
      <c r="BT83" s="155"/>
      <c r="BU83" s="155"/>
      <c r="BV83" s="155"/>
      <c r="BW83" s="155"/>
      <c r="BX83" s="155"/>
      <c r="BY83" s="155"/>
      <c r="BZ83" s="155"/>
      <c r="CA83" s="155"/>
      <c r="CB83" s="155"/>
      <c r="CC83" s="155"/>
      <c r="CD83" s="155"/>
      <c r="CE83" s="155"/>
      <c r="CF83" s="155"/>
      <c r="CG83" s="155"/>
      <c r="CH83" s="155"/>
      <c r="CI83" s="155"/>
      <c r="CJ83" s="155"/>
      <c r="CK83" s="155"/>
      <c r="CL83" s="155"/>
      <c r="CM83" s="155"/>
      <c r="CN83" s="155"/>
      <c r="CO83" s="155"/>
      <c r="CP83" s="155"/>
      <c r="CQ83" s="155"/>
      <c r="CR83" s="155"/>
      <c r="CS83" s="155"/>
      <c r="CT83" s="155"/>
      <c r="CU83" s="155"/>
      <c r="CV83" s="155"/>
      <c r="CW83" s="155"/>
      <c r="CX83" s="155"/>
      <c r="CY83" s="155"/>
      <c r="CZ83" s="155"/>
      <c r="DA83" s="155"/>
      <c r="DB83" s="155"/>
      <c r="DC83" s="155"/>
      <c r="DD83" s="155"/>
      <c r="DE83" s="155"/>
    </row>
    <row r="84" spans="1:109" ht="15" customHeight="1" x14ac:dyDescent="0.2">
      <c r="A84" s="9">
        <f>Input!A84</f>
        <v>10547</v>
      </c>
      <c r="B84" s="9" t="str">
        <f>Input!B84</f>
        <v>GeoB20928-1 686-689 cm</v>
      </c>
      <c r="C84" s="9">
        <f>Input!O84</f>
        <v>1.5335838021670745</v>
      </c>
      <c r="D84" s="9">
        <f>C84*Input!P84/100</f>
        <v>2.9132556841402423E-3</v>
      </c>
      <c r="E84" s="11">
        <f>Input!M84</f>
        <v>1.7943594456541436</v>
      </c>
      <c r="F84" s="12">
        <f>E84*Input!N84/100</f>
        <v>7.9504238356004181E-5</v>
      </c>
      <c r="G84" s="13">
        <f t="shared" si="311"/>
        <v>247.40628036679331</v>
      </c>
      <c r="H84" s="12">
        <f>G84*Input!L84/100</f>
        <v>9.2795328062963717E-3</v>
      </c>
      <c r="I84" s="9">
        <v>0.3</v>
      </c>
      <c r="J84" s="21">
        <f>(((C84*$G$4*0.000000001*Input!G84*(234/233))-(I84*0.000000000000001))/Input!F84)*1000000000000</f>
        <v>211.90256228682748</v>
      </c>
      <c r="K84" s="9">
        <f>J84*Input!P84/100</f>
        <v>0.40253838309562945</v>
      </c>
      <c r="L84" s="14">
        <f t="shared" si="312"/>
        <v>2.9304584063392882</v>
      </c>
      <c r="M84" s="22">
        <f>L84*Input!P84/100</f>
        <v>5.5668132366426849E-3</v>
      </c>
      <c r="N84" s="9">
        <v>5.0000000000000001E-3</v>
      </c>
      <c r="O84" s="21">
        <f>(((G84*$D$4*0.000000001*Input!G84*(238/236))-(N84*0.000000001))/Input!F84)*1000000</f>
        <v>3.4436276546935138</v>
      </c>
      <c r="P84" s="9">
        <f>O84*Input!N84/100</f>
        <v>1.5257979360332215E-4</v>
      </c>
      <c r="Q84" s="23">
        <f t="shared" si="313"/>
        <v>2.5692877687965106</v>
      </c>
      <c r="R84" s="24">
        <f>Q84*Input!N84/100</f>
        <v>1.1383965886561622E-4</v>
      </c>
      <c r="S84" s="65">
        <f>Input!S84*$G$6/0.000000000155125</f>
        <v>1.1308529867420529</v>
      </c>
      <c r="T84" s="9">
        <f>S84*Input!T84/100</f>
        <v>5.9007912498730336E-4</v>
      </c>
      <c r="U84" s="9">
        <f>S84*1/((U83+U85)/2)</f>
        <v>1.1306650238453582</v>
      </c>
      <c r="V84" s="9">
        <f>U84*Input!T84/100</f>
        <v>5.8998104594174027E-4</v>
      </c>
      <c r="W84" s="3">
        <v>3.0000000000000001E-3</v>
      </c>
      <c r="X84" s="21">
        <f>((($L$4*0.000000001*Input!G84/Input!W84*(232/229))-(W84*0.000000001))/Input!F84)*1000000000</f>
        <v>0.77831323600091817</v>
      </c>
      <c r="Y84" s="21">
        <f>X84*Input!X84/100</f>
        <v>1.4415665240336958E-3</v>
      </c>
      <c r="Z84" s="21">
        <f t="shared" si="314"/>
        <v>1.9004182240528651E-4</v>
      </c>
      <c r="AA84" s="21">
        <f>Z84*Input!X84/100</f>
        <v>3.5198929771958118E-7</v>
      </c>
      <c r="AB84" s="14">
        <v>0.05</v>
      </c>
      <c r="AC84" s="14">
        <v>0.9</v>
      </c>
      <c r="AD84" s="21">
        <f>(((Input!G84*$L$4*0.000000001*Input!U84*(230/229))-((AB84*0.000000000000001)+(Input!G84*AC84*0.000000000000001)))/Input!F84)*1000000000000</f>
        <v>13.08594572734663</v>
      </c>
      <c r="AE84" s="21">
        <f>AD84*Input!V84/100</f>
        <v>3.9769115517221371E-2</v>
      </c>
      <c r="AF84" s="63">
        <f t="shared" si="315"/>
        <v>0.59656894682906436</v>
      </c>
      <c r="AG84" s="21">
        <f>AF84*Input!V84/100</f>
        <v>1.8130152649840428E-3</v>
      </c>
      <c r="AH84" s="9">
        <f t="shared" si="316"/>
        <v>3139.1455800545368</v>
      </c>
      <c r="AI84" s="3">
        <f t="shared" si="317"/>
        <v>11.172216899818787</v>
      </c>
      <c r="AJ84" s="22">
        <f t="shared" si="318"/>
        <v>130.66502384535818</v>
      </c>
      <c r="AK84" s="3">
        <f t="shared" si="319"/>
        <v>0.58998104594174028</v>
      </c>
      <c r="AL84" s="3">
        <f t="shared" si="320"/>
        <v>0.2321923429809131</v>
      </c>
      <c r="AM84" s="3">
        <f t="shared" si="321"/>
        <v>7.0572396107669588E-4</v>
      </c>
      <c r="AN84" s="9">
        <f>AL84*1/((AN83+AN85)/2)</f>
        <v>0.23320876886124473</v>
      </c>
      <c r="AO84" s="21">
        <f t="shared" si="322"/>
        <v>7.0881327956670082E-4</v>
      </c>
      <c r="AP84" s="58">
        <f t="shared" si="323"/>
        <v>25.110299999999999</v>
      </c>
      <c r="AQ84" s="58">
        <f t="shared" si="324"/>
        <v>9.0499999999999997E-2</v>
      </c>
      <c r="AR84" s="58">
        <f t="shared" si="325"/>
        <v>0.36040987164629656</v>
      </c>
      <c r="AS84" s="67">
        <f t="shared" si="326"/>
        <v>7.3966733004105916E-5</v>
      </c>
      <c r="AT84" s="67">
        <f t="shared" si="327"/>
        <v>1.3703797763820974E-7</v>
      </c>
      <c r="AU84" s="58">
        <v>8</v>
      </c>
      <c r="AV84" s="58">
        <f t="shared" si="328"/>
        <v>4</v>
      </c>
      <c r="AW84" s="58">
        <f t="shared" si="329"/>
        <v>25.053599999999999</v>
      </c>
      <c r="AX84" s="57">
        <f t="shared" si="330"/>
        <v>8.1556193400000004E-2</v>
      </c>
      <c r="AY84" s="47">
        <f t="shared" si="331"/>
        <v>9.1266949946312473E-2</v>
      </c>
      <c r="AZ84" s="9" t="str">
        <f>Input!B84</f>
        <v>GeoB20928-1 686-689 cm</v>
      </c>
      <c r="BA84" s="48">
        <f>Input!E84</f>
        <v>687.5</v>
      </c>
      <c r="BB84" s="58">
        <f t="shared" si="332"/>
        <v>140.25272420156796</v>
      </c>
      <c r="BC84" s="22">
        <f t="shared" si="333"/>
        <v>0.63409625285179583</v>
      </c>
      <c r="BD84" s="9">
        <f t="shared" si="334"/>
        <v>24995.599999999999</v>
      </c>
      <c r="BE84" s="49">
        <f t="shared" si="335"/>
        <v>45.63347497315624</v>
      </c>
      <c r="BF84" s="89">
        <f t="shared" si="336"/>
        <v>0.36428676895261553</v>
      </c>
      <c r="BG84" s="85"/>
      <c r="BH84" s="85"/>
      <c r="BI84" s="85"/>
      <c r="BJ84" s="85"/>
      <c r="BK84" s="85"/>
      <c r="BL84" s="85"/>
      <c r="BM84" s="90"/>
      <c r="BN84" s="85"/>
      <c r="BO84" s="85"/>
      <c r="BP84" s="85"/>
      <c r="BQ84" s="85"/>
      <c r="BR84" s="85"/>
      <c r="BS84" s="85"/>
      <c r="BT84" s="85"/>
      <c r="BU84" s="85"/>
      <c r="BV84" s="85"/>
      <c r="BW84" s="85"/>
      <c r="BX84" s="85"/>
      <c r="BY84" s="85"/>
      <c r="BZ84" s="85"/>
      <c r="CA84" s="85"/>
      <c r="CB84" s="85"/>
      <c r="CC84" s="85"/>
      <c r="CD84" s="85"/>
      <c r="CE84" s="85"/>
      <c r="CF84" s="85"/>
      <c r="CG84" s="85"/>
      <c r="CH84" s="85"/>
      <c r="CI84" s="85"/>
      <c r="CJ84" s="85"/>
      <c r="CK84" s="85"/>
      <c r="CL84" s="85"/>
      <c r="CM84" s="85"/>
      <c r="CN84" s="85"/>
      <c r="CO84" s="85"/>
      <c r="CP84" s="85"/>
      <c r="CQ84" s="85"/>
      <c r="CR84" s="85"/>
      <c r="CS84" s="85"/>
      <c r="CT84" s="85"/>
      <c r="CU84" s="85"/>
      <c r="CV84" s="85"/>
      <c r="CW84" s="85"/>
      <c r="CX84" s="85"/>
      <c r="CY84" s="85"/>
      <c r="CZ84" s="85"/>
      <c r="DA84" s="85"/>
      <c r="DB84" s="85"/>
      <c r="DC84" s="85"/>
      <c r="DD84" s="85"/>
      <c r="DE84" s="85"/>
    </row>
    <row r="85" spans="1:109" s="158" customFormat="1" ht="15" customHeight="1" x14ac:dyDescent="0.2">
      <c r="A85" s="141">
        <f>Input!A85</f>
        <v>10368</v>
      </c>
      <c r="B85" s="141" t="str">
        <f>Input!B85</f>
        <v>Hu1-13</v>
      </c>
      <c r="C85" s="141">
        <f>Input!O85</f>
        <v>2.3005954451097961</v>
      </c>
      <c r="D85" s="141">
        <f>C85*Input!P85/100</f>
        <v>1.3359873253700727E-2</v>
      </c>
      <c r="E85" s="142">
        <f>Input!M85</f>
        <v>3.0142634503687353</v>
      </c>
      <c r="F85" s="143">
        <f>E85*Input!N85/100</f>
        <v>2.5779362627961538E-4</v>
      </c>
      <c r="G85" s="144">
        <f t="shared" si="311"/>
        <v>415.6066445368412</v>
      </c>
      <c r="H85" s="143">
        <f>G85*Input!L85/100</f>
        <v>2.0445507550976783E-2</v>
      </c>
      <c r="I85" s="141">
        <v>0</v>
      </c>
      <c r="J85" s="145">
        <f>(((C85*$G$4*0.000000001*Input!G85*(234/233))-(I85*0.000000000000001))/Input!F85)*1000000000000</f>
        <v>753.62637901590074</v>
      </c>
      <c r="K85" s="141">
        <f>J85*Input!P85/100</f>
        <v>4.3764117353615584</v>
      </c>
      <c r="L85" s="146">
        <f t="shared" si="312"/>
        <v>10.422105017478923</v>
      </c>
      <c r="M85" s="147">
        <f>L85*Input!P85/100</f>
        <v>6.0522593125290521E-2</v>
      </c>
      <c r="N85" s="141">
        <v>0</v>
      </c>
      <c r="O85" s="145">
        <f>(((G85*$D$4*0.000000001*Input!G85*(238/236))-(N85*0.000000001))/Input!F85)*1000000</f>
        <v>13.714354566238741</v>
      </c>
      <c r="P85" s="141">
        <f>O85*Input!N85/100</f>
        <v>1.1729144628292499E-3</v>
      </c>
      <c r="Q85" s="148">
        <f t="shared" si="313"/>
        <v>10.232268693727811</v>
      </c>
      <c r="R85" s="149">
        <f>Q85*Input!N85/100</f>
        <v>8.7511051872416509E-4</v>
      </c>
      <c r="S85" s="147">
        <f>Input!S85*$G$6/0.000000000155125</f>
        <v>1.0000134622057779</v>
      </c>
      <c r="T85" s="141">
        <f>S85*Input!T85/100</f>
        <v>1.3623308339818872E-3</v>
      </c>
      <c r="U85" s="147">
        <f>S85</f>
        <v>1.0000134622057779</v>
      </c>
      <c r="V85" s="141">
        <f>U85*Input!T85/100</f>
        <v>1.3623308339818872E-3</v>
      </c>
      <c r="W85" s="150">
        <v>0</v>
      </c>
      <c r="X85" s="145">
        <f>((($L$4*0.000000001*Input!G85/Input!W85*(232/229))-(W85*0.000000001))/Input!F85)*1000000000</f>
        <v>0.78329810716606851</v>
      </c>
      <c r="Y85" s="145">
        <f>X85*Input!X85/100</f>
        <v>2.8662452731548597E-3</v>
      </c>
      <c r="Z85" s="145">
        <f t="shared" si="314"/>
        <v>1.9125898531202089E-4</v>
      </c>
      <c r="AA85" s="145">
        <f>Z85*Input!X85/100</f>
        <v>6.9985508401433019E-7</v>
      </c>
      <c r="AB85" s="146">
        <v>0</v>
      </c>
      <c r="AC85" s="146">
        <v>0.9</v>
      </c>
      <c r="AD85" s="145">
        <f>(((Input!G85*$L$4*0.000000001*Input!U85*(230/229))-((AB85*0.000000000000001)+(Input!G85*AC85*0.000000000000001)))/Input!F85)*1000000000000</f>
        <v>223.47289534521826</v>
      </c>
      <c r="AE85" s="145">
        <f>AD85*Input!V85/100</f>
        <v>0.47405051771672935</v>
      </c>
      <c r="AF85" s="145">
        <f t="shared" si="315"/>
        <v>10.187799384062599</v>
      </c>
      <c r="AG85" s="145">
        <f>AF85*Input!V85/100</f>
        <v>2.1611263258340337E-2</v>
      </c>
      <c r="AH85" s="141">
        <f t="shared" si="316"/>
        <v>53267.036669896428</v>
      </c>
      <c r="AI85" s="150">
        <f t="shared" si="317"/>
        <v>225.29889984756917</v>
      </c>
      <c r="AJ85" s="147">
        <f t="shared" si="318"/>
        <v>1.3462205777914349E-2</v>
      </c>
      <c r="AK85" s="150">
        <f t="shared" si="319"/>
        <v>1.3623308339818871</v>
      </c>
      <c r="AL85" s="150">
        <f t="shared" si="320"/>
        <v>0.99565401271250131</v>
      </c>
      <c r="AM85" s="150">
        <f t="shared" si="321"/>
        <v>2.1137854314627752E-3</v>
      </c>
      <c r="AN85" s="141">
        <f>AF85/Q85</f>
        <v>0.99565401271250131</v>
      </c>
      <c r="AO85" s="145">
        <f t="shared" si="322"/>
        <v>2.1137854314627752E-3</v>
      </c>
      <c r="AP85" s="141">
        <f t="shared" si="323"/>
        <v>593.39430000000004</v>
      </c>
      <c r="AQ85" s="141" t="e">
        <f t="shared" si="324"/>
        <v>#VALUE!</v>
      </c>
      <c r="AR85" s="141" t="e">
        <f t="shared" si="325"/>
        <v>#VALUE!</v>
      </c>
      <c r="AS85" s="149">
        <f t="shared" si="326"/>
        <v>1.8691747747912353E-5</v>
      </c>
      <c r="AT85" s="149">
        <f t="shared" si="327"/>
        <v>6.8415542504232984E-8</v>
      </c>
      <c r="AU85" s="141">
        <v>8</v>
      </c>
      <c r="AV85" s="141">
        <f t="shared" si="328"/>
        <v>4</v>
      </c>
      <c r="AW85" s="141">
        <f t="shared" si="329"/>
        <v>593.37800000000004</v>
      </c>
      <c r="AX85" s="151">
        <f t="shared" si="330"/>
        <v>192.36199185550001</v>
      </c>
      <c r="AY85" s="151">
        <f t="shared" si="331"/>
        <v>71.506712157742783</v>
      </c>
      <c r="AZ85" s="141" t="str">
        <f>Input!B85</f>
        <v>Hu1-13</v>
      </c>
      <c r="BA85" s="152">
        <f>Input!E85</f>
        <v>0</v>
      </c>
      <c r="BB85" s="141">
        <f t="shared" si="332"/>
        <v>7.202047320797296E-2</v>
      </c>
      <c r="BC85" s="147">
        <f t="shared" si="333"/>
        <v>7.2883395854500961</v>
      </c>
      <c r="BD85" s="141">
        <f t="shared" si="334"/>
        <v>593320</v>
      </c>
      <c r="BE85" s="153">
        <f t="shared" si="335"/>
        <v>35753.356078871395</v>
      </c>
      <c r="BF85" s="154">
        <f t="shared" si="336"/>
        <v>12.050785866301544</v>
      </c>
      <c r="BG85" s="155"/>
      <c r="BH85" s="155"/>
      <c r="BI85" s="155"/>
      <c r="BJ85" s="155"/>
      <c r="BK85" s="155"/>
      <c r="BL85" s="155"/>
      <c r="BM85" s="159"/>
      <c r="BN85" s="155"/>
      <c r="BO85" s="155"/>
      <c r="BP85" s="155"/>
      <c r="BQ85" s="155"/>
      <c r="BR85" s="155"/>
      <c r="BS85" s="155"/>
      <c r="BT85" s="155"/>
      <c r="BU85" s="155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5"/>
      <c r="CJ85" s="155"/>
      <c r="CK85" s="155"/>
      <c r="CL85" s="155"/>
      <c r="CM85" s="155"/>
      <c r="CN85" s="155"/>
      <c r="CO85" s="155"/>
      <c r="CP85" s="155"/>
      <c r="CQ85" s="155"/>
      <c r="CR85" s="155"/>
      <c r="CS85" s="155"/>
      <c r="CT85" s="155"/>
      <c r="CU85" s="155"/>
      <c r="CV85" s="155"/>
      <c r="CW85" s="155"/>
      <c r="CX85" s="155"/>
      <c r="CY85" s="155"/>
      <c r="CZ85" s="155"/>
      <c r="DA85" s="155"/>
      <c r="DB85" s="155"/>
      <c r="DC85" s="155"/>
      <c r="DD85" s="155"/>
      <c r="DE85" s="155"/>
    </row>
    <row r="86" spans="1:109" ht="15" customHeight="1" x14ac:dyDescent="0.2">
      <c r="A86" s="9">
        <f>Input!A86</f>
        <v>10548</v>
      </c>
      <c r="B86" s="9" t="str">
        <f>Input!B86</f>
        <v>GeoB22729-1 7-9 cm</v>
      </c>
      <c r="C86" s="9">
        <f>Input!O86</f>
        <v>1.5772165022098885</v>
      </c>
      <c r="D86" s="9">
        <f>C86*Input!P86/100</f>
        <v>3.1548030965658806E-3</v>
      </c>
      <c r="E86" s="11">
        <f>Input!M86</f>
        <v>1.8359561946975786</v>
      </c>
      <c r="F86" s="12">
        <f>E86*Input!N86/100</f>
        <v>6.8304088170372684E-5</v>
      </c>
      <c r="G86" s="13">
        <f t="shared" si="311"/>
        <v>253.14164012490212</v>
      </c>
      <c r="H86" s="12">
        <f>G86*Input!L86/100</f>
        <v>7.4157787455096892E-3</v>
      </c>
      <c r="I86" s="9">
        <v>0.3</v>
      </c>
      <c r="J86" s="21">
        <f>(((C86*$G$4*0.000000001*Input!G86*(234/233))-(I86*0.000000000000001))/Input!F86)*1000000000000</f>
        <v>182.18769143098027</v>
      </c>
      <c r="K86" s="9">
        <f>J86*Input!P86/100</f>
        <v>0.36441813300667492</v>
      </c>
      <c r="L86" s="14">
        <f t="shared" si="312"/>
        <v>2.5195233418782159</v>
      </c>
      <c r="M86" s="22">
        <f>L86*Input!P86/100</f>
        <v>5.0396378871831312E-3</v>
      </c>
      <c r="N86" s="9">
        <v>5.0000000000000001E-3</v>
      </c>
      <c r="O86" s="21">
        <f>(((G86*$D$4*0.000000001*Input!G86*(238/236))-(N86*0.000000001))/Input!F86)*1000000</f>
        <v>2.9455610926304914</v>
      </c>
      <c r="P86" s="9">
        <f>O86*Input!N86/100</f>
        <v>1.095853295211073E-4</v>
      </c>
      <c r="Q86" s="23">
        <f t="shared" si="313"/>
        <v>2.1976807153420204</v>
      </c>
      <c r="R86" s="24">
        <f>Q86*Input!N86/100</f>
        <v>8.1761524476773012E-5</v>
      </c>
      <c r="S86" s="65">
        <f>Input!S86*$G$6/0.000000000155125</f>
        <v>1.1388075504064463</v>
      </c>
      <c r="T86" s="9">
        <f>S86*Input!T86/100</f>
        <v>5.4275921912045905E-4</v>
      </c>
      <c r="U86" s="9">
        <f>S86*1/((U85+U87)/2)</f>
        <v>1.1386260244003428</v>
      </c>
      <c r="V86" s="9">
        <f>U86*Input!T86/100</f>
        <v>5.4267270326157876E-4</v>
      </c>
      <c r="W86" s="3">
        <v>3.0000000000000001E-3</v>
      </c>
      <c r="X86" s="21">
        <f>((($L$4*0.000000001*Input!G86/Input!W86*(232/229))-(W86*0.000000001))/Input!F86)*1000000000</f>
        <v>1.4263066843667587E-2</v>
      </c>
      <c r="Y86" s="21">
        <f>X86*Input!X86/100</f>
        <v>1.3913047263358597E-4</v>
      </c>
      <c r="Z86" s="21">
        <f t="shared" si="314"/>
        <v>3.482632815017177E-6</v>
      </c>
      <c r="AA86" s="21">
        <f>Z86*Input!X86/100</f>
        <v>3.3971680485932702E-8</v>
      </c>
      <c r="AB86" s="14">
        <v>0.05</v>
      </c>
      <c r="AC86" s="14">
        <v>0.9</v>
      </c>
      <c r="AD86" s="21">
        <f>(((Input!G86*$L$4*0.000000001*Input!U86*(230/229))-((AB86*0.000000000000001)+(Input!G86*AC86*0.000000000000001)))/Input!F86)*1000000000000</f>
        <v>7.2144506234038008</v>
      </c>
      <c r="AE86" s="21">
        <f>AD86*Input!V86/100</f>
        <v>2.8791432876931772E-2</v>
      </c>
      <c r="AF86" s="63">
        <f t="shared" si="315"/>
        <v>0.32889615317294885</v>
      </c>
      <c r="AG86" s="21">
        <f>AF86*Input!V86/100</f>
        <v>1.3125589198491648E-3</v>
      </c>
      <c r="AH86" s="9">
        <f t="shared" si="316"/>
        <v>94438.940492015856</v>
      </c>
      <c r="AI86" s="3">
        <f t="shared" si="317"/>
        <v>995.32844104110404</v>
      </c>
      <c r="AJ86" s="22">
        <f t="shared" si="318"/>
        <v>138.62602440034277</v>
      </c>
      <c r="AK86" s="3">
        <f t="shared" si="319"/>
        <v>0.54267270326157879</v>
      </c>
      <c r="AL86" s="3">
        <f t="shared" si="320"/>
        <v>0.14965602185837237</v>
      </c>
      <c r="AM86" s="3">
        <f t="shared" si="321"/>
        <v>5.9727327265292275E-4</v>
      </c>
      <c r="AN86" s="9">
        <f>AL86*1/((AN85+AN87)/2)</f>
        <v>0.15038289080302975</v>
      </c>
      <c r="AO86" s="21">
        <f t="shared" si="322"/>
        <v>6.0017418761761521E-4</v>
      </c>
      <c r="AP86" s="58">
        <f t="shared" si="323"/>
        <v>15.424200000000001</v>
      </c>
      <c r="AQ86" s="58">
        <f t="shared" si="324"/>
        <v>7.1099999999999997E-2</v>
      </c>
      <c r="AR86" s="58">
        <f t="shared" si="325"/>
        <v>0.46096393978293843</v>
      </c>
      <c r="AS86" s="67">
        <f t="shared" si="326"/>
        <v>1.5846855235635E-6</v>
      </c>
      <c r="AT86" s="67">
        <f t="shared" si="327"/>
        <v>1.5458081479991427E-8</v>
      </c>
      <c r="AU86" s="58">
        <v>8</v>
      </c>
      <c r="AV86" s="58">
        <f t="shared" si="328"/>
        <v>4</v>
      </c>
      <c r="AW86" s="58">
        <f t="shared" si="329"/>
        <v>15.423</v>
      </c>
      <c r="AX86" s="57">
        <f t="shared" si="330"/>
        <v>6.7160752000000004E-2</v>
      </c>
      <c r="AY86" s="47">
        <f t="shared" si="331"/>
        <v>6.6422408094868754E-2</v>
      </c>
      <c r="AZ86" s="9" t="str">
        <f>Input!B86</f>
        <v>GeoB22729-1 7-9 cm</v>
      </c>
      <c r="BA86" s="48">
        <f>Input!E86</f>
        <v>8</v>
      </c>
      <c r="BB86" s="58">
        <f t="shared" si="332"/>
        <v>144.80237188897331</v>
      </c>
      <c r="BC86" s="22">
        <f t="shared" si="333"/>
        <v>0.56751694287505317</v>
      </c>
      <c r="BD86" s="9">
        <f t="shared" si="334"/>
        <v>15365</v>
      </c>
      <c r="BE86" s="49">
        <f t="shared" si="335"/>
        <v>33.211204047434379</v>
      </c>
      <c r="BF86" s="89">
        <f t="shared" si="336"/>
        <v>0.43067112815190794</v>
      </c>
      <c r="BG86" s="85"/>
      <c r="BH86" s="85"/>
      <c r="BI86" s="85"/>
      <c r="BJ86" s="85"/>
      <c r="BK86" s="85"/>
      <c r="BL86" s="85"/>
      <c r="BM86" s="90"/>
      <c r="BN86" s="85"/>
      <c r="BO86" s="85"/>
      <c r="BP86" s="85"/>
      <c r="BQ86" s="85"/>
      <c r="BR86" s="85"/>
      <c r="BS86" s="85"/>
      <c r="BT86" s="85"/>
      <c r="BU86" s="85"/>
      <c r="BV86" s="85"/>
      <c r="BW86" s="85"/>
      <c r="BX86" s="85"/>
      <c r="BY86" s="85"/>
      <c r="BZ86" s="85"/>
      <c r="CA86" s="85"/>
      <c r="CB86" s="85"/>
      <c r="CC86" s="85"/>
      <c r="CD86" s="85"/>
      <c r="CE86" s="85"/>
      <c r="CF86" s="85"/>
      <c r="CG86" s="85"/>
      <c r="CH86" s="85"/>
      <c r="CI86" s="85"/>
      <c r="CJ86" s="85"/>
      <c r="CK86" s="85"/>
      <c r="CL86" s="85"/>
      <c r="CM86" s="85"/>
      <c r="CN86" s="85"/>
      <c r="CO86" s="85"/>
      <c r="CP86" s="85"/>
      <c r="CQ86" s="85"/>
      <c r="CR86" s="85"/>
      <c r="CS86" s="85"/>
      <c r="CT86" s="85"/>
      <c r="CU86" s="85"/>
      <c r="CV86" s="85"/>
      <c r="CW86" s="85"/>
      <c r="CX86" s="85"/>
      <c r="CY86" s="85"/>
      <c r="CZ86" s="85"/>
      <c r="DA86" s="85"/>
      <c r="DB86" s="85"/>
      <c r="DC86" s="85"/>
      <c r="DD86" s="85"/>
      <c r="DE86" s="85"/>
    </row>
    <row r="87" spans="1:109" s="158" customFormat="1" ht="15" customHeight="1" x14ac:dyDescent="0.2">
      <c r="A87" s="141">
        <f>Input!A87</f>
        <v>10368</v>
      </c>
      <c r="B87" s="141" t="str">
        <f>Input!B87</f>
        <v>Hu1-13</v>
      </c>
      <c r="C87" s="141">
        <f>Input!O87</f>
        <v>2.3025278341212236</v>
      </c>
      <c r="D87" s="141">
        <f>C87*Input!P87/100</f>
        <v>1.3292743632196142E-2</v>
      </c>
      <c r="E87" s="142">
        <f>Input!M87</f>
        <v>3.0139014095329872</v>
      </c>
      <c r="F87" s="143">
        <f>E87*Input!N87/100</f>
        <v>2.7000361434760973E-4</v>
      </c>
      <c r="G87" s="144">
        <f t="shared" si="311"/>
        <v>415.55672634640825</v>
      </c>
      <c r="H87" s="143">
        <f>G87*Input!L87/100</f>
        <v>1.7021372548092797E-2</v>
      </c>
      <c r="I87" s="141">
        <v>0</v>
      </c>
      <c r="J87" s="145">
        <f>(((C87*$G$4*0.000000001*Input!G87*(234/233))-(I87*0.000000000000001))/Input!F87)*1000000000000</f>
        <v>754.25938875980341</v>
      </c>
      <c r="K87" s="141">
        <f>J87*Input!P87/100</f>
        <v>4.3544214920587896</v>
      </c>
      <c r="L87" s="146">
        <f t="shared" si="312"/>
        <v>10.430859082107947</v>
      </c>
      <c r="M87" s="147">
        <f>L87*Input!P87/100</f>
        <v>6.0218484044925476E-2</v>
      </c>
      <c r="N87" s="141">
        <v>0</v>
      </c>
      <c r="O87" s="145">
        <f>(((G87*$D$4*0.000000001*Input!G87*(238/236))-(N87*0.000000001))/Input!F87)*1000000</f>
        <v>13.71270734579147</v>
      </c>
      <c r="P87" s="141">
        <f>O87*Input!N87/100</f>
        <v>1.2284677043992707E-3</v>
      </c>
      <c r="Q87" s="148">
        <f t="shared" si="313"/>
        <v>10.231039703903107</v>
      </c>
      <c r="R87" s="149">
        <f>Q87*Input!N87/100</f>
        <v>9.1655874669629045E-4</v>
      </c>
      <c r="S87" s="147">
        <f>Input!S87*$G$6/0.000000000155125</f>
        <v>1.0003053887640987</v>
      </c>
      <c r="T87" s="141">
        <f>S87*Input!T87/100</f>
        <v>1.4309601621500378E-3</v>
      </c>
      <c r="U87" s="147">
        <f>S87</f>
        <v>1.0003053887640987</v>
      </c>
      <c r="V87" s="141">
        <f>U87*Input!T87/100</f>
        <v>1.4309601621500378E-3</v>
      </c>
      <c r="W87" s="150">
        <v>0</v>
      </c>
      <c r="X87" s="145">
        <f>((($L$4*0.000000001*Input!G87/Input!W87*(232/229))-(W87*0.000000001))/Input!F87)*1000000000</f>
        <v>0.78716123863604959</v>
      </c>
      <c r="Y87" s="145">
        <f>X87*Input!X87/100</f>
        <v>2.7592554135645333E-3</v>
      </c>
      <c r="Z87" s="145">
        <f t="shared" si="314"/>
        <v>1.922022514814601E-4</v>
      </c>
      <c r="AA87" s="145">
        <f>Z87*Input!X87/100</f>
        <v>6.7373122159628512E-7</v>
      </c>
      <c r="AB87" s="146">
        <v>0</v>
      </c>
      <c r="AC87" s="146">
        <v>0.9</v>
      </c>
      <c r="AD87" s="145">
        <f>(((Input!G87*$L$4*0.000000001*Input!U87*(230/229))-((AB87*0.000000000000001)+(Input!G87*AC87*0.000000000000001)))/Input!F87)*1000000000000</f>
        <v>223.22725780234384</v>
      </c>
      <c r="AE87" s="145">
        <f>AD87*Input!V87/100</f>
        <v>0.52857263022002032</v>
      </c>
      <c r="AF87" s="145">
        <f t="shared" si="315"/>
        <v>10.176601131119517</v>
      </c>
      <c r="AG87" s="145">
        <f>AF87*Input!V87/100</f>
        <v>2.4096845875958242E-2</v>
      </c>
      <c r="AH87" s="141">
        <f t="shared" si="316"/>
        <v>52947.356509510792</v>
      </c>
      <c r="AI87" s="150">
        <f t="shared" si="317"/>
        <v>223.97480445088337</v>
      </c>
      <c r="AJ87" s="147">
        <f t="shared" si="318"/>
        <v>0.30538876409869076</v>
      </c>
      <c r="AK87" s="150">
        <f t="shared" si="319"/>
        <v>1.4309601621500379</v>
      </c>
      <c r="AL87" s="150">
        <f t="shared" si="320"/>
        <v>0.99467907716526383</v>
      </c>
      <c r="AM87" s="150">
        <f t="shared" si="321"/>
        <v>2.3569536160841262E-3</v>
      </c>
      <c r="AN87" s="141">
        <f>AF87/Q87</f>
        <v>0.99467907716526383</v>
      </c>
      <c r="AO87" s="145">
        <f t="shared" si="322"/>
        <v>2.3569536160841262E-3</v>
      </c>
      <c r="AP87" s="141">
        <f t="shared" si="323"/>
        <v>563.29920000000004</v>
      </c>
      <c r="AQ87" s="141" t="e">
        <f t="shared" si="324"/>
        <v>#VALUE!</v>
      </c>
      <c r="AR87" s="141" t="e">
        <f t="shared" si="325"/>
        <v>#VALUE!</v>
      </c>
      <c r="AS87" s="149">
        <f t="shared" si="326"/>
        <v>1.8786189580335181E-5</v>
      </c>
      <c r="AT87" s="149">
        <f t="shared" si="327"/>
        <v>6.587318932415683E-8</v>
      </c>
      <c r="AU87" s="141">
        <v>8</v>
      </c>
      <c r="AV87" s="141">
        <f t="shared" si="328"/>
        <v>4</v>
      </c>
      <c r="AW87" s="141">
        <f t="shared" si="329"/>
        <v>563.28279999999995</v>
      </c>
      <c r="AX87" s="151">
        <f t="shared" si="330"/>
        <v>122.90735418929999</v>
      </c>
      <c r="AY87" s="151">
        <f t="shared" si="331"/>
        <v>58.752262183882678</v>
      </c>
      <c r="AZ87" s="141" t="str">
        <f>Input!B87</f>
        <v>Hu1-13</v>
      </c>
      <c r="BA87" s="152">
        <f>Input!E87</f>
        <v>0</v>
      </c>
      <c r="BB87" s="141">
        <f t="shared" si="332"/>
        <v>1.5005571912921656</v>
      </c>
      <c r="BC87" s="147">
        <f t="shared" si="333"/>
        <v>7.0504559819971808</v>
      </c>
      <c r="BD87" s="141">
        <f t="shared" si="334"/>
        <v>563224.79999999993</v>
      </c>
      <c r="BE87" s="153">
        <f t="shared" si="335"/>
        <v>29376.131091941337</v>
      </c>
      <c r="BF87" s="154">
        <f t="shared" si="336"/>
        <v>10.430331297863646</v>
      </c>
      <c r="BG87" s="155"/>
      <c r="BH87" s="155"/>
      <c r="BI87" s="155"/>
      <c r="BJ87" s="155"/>
      <c r="BK87" s="155"/>
      <c r="BL87" s="155"/>
      <c r="BM87" s="159"/>
      <c r="BN87" s="155"/>
      <c r="BO87" s="155"/>
      <c r="BP87" s="155"/>
      <c r="BQ87" s="155"/>
      <c r="BR87" s="155"/>
      <c r="BS87" s="155"/>
      <c r="BT87" s="155"/>
      <c r="BU87" s="155"/>
      <c r="BV87" s="155"/>
      <c r="BW87" s="155"/>
      <c r="BX87" s="155"/>
      <c r="BY87" s="155"/>
      <c r="BZ87" s="155"/>
      <c r="CA87" s="155"/>
      <c r="CB87" s="155"/>
      <c r="CC87" s="155"/>
      <c r="CD87" s="155"/>
      <c r="CE87" s="155"/>
      <c r="CF87" s="155"/>
      <c r="CG87" s="155"/>
      <c r="CH87" s="155"/>
      <c r="CI87" s="155"/>
      <c r="CJ87" s="155"/>
      <c r="CK87" s="155"/>
      <c r="CL87" s="155"/>
      <c r="CM87" s="155"/>
      <c r="CN87" s="155"/>
      <c r="CO87" s="155"/>
      <c r="CP87" s="155"/>
      <c r="CQ87" s="155"/>
      <c r="CR87" s="155"/>
      <c r="CS87" s="155"/>
      <c r="CT87" s="155"/>
      <c r="CU87" s="155"/>
      <c r="CV87" s="155"/>
      <c r="CW87" s="155"/>
      <c r="CX87" s="155"/>
      <c r="CY87" s="155"/>
      <c r="CZ87" s="155"/>
      <c r="DA87" s="155"/>
      <c r="DB87" s="155"/>
      <c r="DC87" s="155"/>
      <c r="DD87" s="155"/>
      <c r="DE87" s="155"/>
    </row>
    <row r="88" spans="1:109" ht="15" customHeight="1" x14ac:dyDescent="0.2">
      <c r="A88" s="9">
        <f>Input!A88</f>
        <v>10549</v>
      </c>
      <c r="B88" s="9" t="str">
        <f>Input!B88</f>
        <v>GeoB22729-1 46-48 cm</v>
      </c>
      <c r="C88" s="9">
        <f>Input!O88</f>
        <v>1.6229710585654755</v>
      </c>
      <c r="D88" s="9">
        <f>C88*Input!P88/100</f>
        <v>3.1341159934622272E-3</v>
      </c>
      <c r="E88" s="11">
        <f>Input!M88</f>
        <v>1.8920336959692572</v>
      </c>
      <c r="F88" s="12">
        <f>E88*Input!N88/100</f>
        <v>1.0062017913892962E-4</v>
      </c>
      <c r="G88" s="13">
        <f t="shared" si="311"/>
        <v>260.87360600024118</v>
      </c>
      <c r="H88" s="12">
        <f>G88*Input!L88/100</f>
        <v>8.5281097485473203E-3</v>
      </c>
      <c r="I88" s="9">
        <v>0.3</v>
      </c>
      <c r="J88" s="21">
        <f>(((C88*$G$4*0.000000001*Input!G88*(234/233))-(I88*0.000000000000001))/Input!F88)*1000000000000</f>
        <v>185.52249174727439</v>
      </c>
      <c r="K88" s="9">
        <f>J88*Input!P88/100</f>
        <v>0.35826209313062696</v>
      </c>
      <c r="L88" s="14">
        <f t="shared" si="312"/>
        <v>2.5656412062158784</v>
      </c>
      <c r="M88" s="22">
        <f>L88*Input!P88/100</f>
        <v>4.9545043304680134E-3</v>
      </c>
      <c r="N88" s="9">
        <v>5.0000000000000001E-3</v>
      </c>
      <c r="O88" s="21">
        <f>(((G88*$D$4*0.000000001*Input!G88*(238/236))-(N88*0.000000001))/Input!F88)*1000000</f>
        <v>3.0039498920295311</v>
      </c>
      <c r="P88" s="9">
        <f>O88*Input!N88/100</f>
        <v>1.5975295625247205E-4</v>
      </c>
      <c r="Q88" s="23">
        <f t="shared" si="313"/>
        <v>2.2412445506847285</v>
      </c>
      <c r="R88" s="24">
        <f>Q88*Input!N88/100</f>
        <v>1.1919154963491281E-4</v>
      </c>
      <c r="S88" s="65">
        <f>Input!S88*$G$6/0.000000000155125</f>
        <v>1.1385994462331024</v>
      </c>
      <c r="T88" s="9">
        <f>S88*Input!T88/100</f>
        <v>6.5225070329798024E-4</v>
      </c>
      <c r="U88" s="9">
        <f>S88*1/((U87+U89)/2)</f>
        <v>1.1383175949800592</v>
      </c>
      <c r="V88" s="9">
        <f>U88*Input!T88/100</f>
        <v>6.5208924381490133E-4</v>
      </c>
      <c r="W88" s="3">
        <v>3.0000000000000001E-3</v>
      </c>
      <c r="X88" s="21">
        <f>((($L$4*0.000000001*Input!G88/Input!W88*(232/229))-(W88*0.000000001))/Input!F88)*1000000000</f>
        <v>4.0319795430768002E-4</v>
      </c>
      <c r="Y88" s="21">
        <f>X88*Input!X88/100</f>
        <v>3.2854472477150833E-6</v>
      </c>
      <c r="Z88" s="21">
        <f t="shared" si="314"/>
        <v>9.8449403765021592E-8</v>
      </c>
      <c r="AA88" s="21">
        <f>Z88*Input!X88/100</f>
        <v>8.0221221160302928E-10</v>
      </c>
      <c r="AB88" s="14">
        <v>0.05</v>
      </c>
      <c r="AC88" s="14">
        <v>0.9</v>
      </c>
      <c r="AD88" s="21">
        <f>(((Input!G88*$L$4*0.000000001*Input!U88*(230/229))-((AB88*0.000000000000001)+(Input!G88*AC88*0.000000000000001)))/Input!F88)*1000000000000</f>
        <v>7.5648708548158599</v>
      </c>
      <c r="AE88" s="21">
        <f>AD88*Input!V88/100</f>
        <v>1.9371315699196291E-2</v>
      </c>
      <c r="AF88" s="63">
        <f t="shared" si="315"/>
        <v>0.34487129419498619</v>
      </c>
      <c r="AG88" s="21">
        <f>AF88*Input!V88/100</f>
        <v>8.8310968470645416E-4</v>
      </c>
      <c r="AH88" s="9">
        <f t="shared" si="316"/>
        <v>3503030.8057337026</v>
      </c>
      <c r="AI88" s="3">
        <f t="shared" si="317"/>
        <v>29920.630141942627</v>
      </c>
      <c r="AJ88" s="22">
        <f t="shared" si="318"/>
        <v>138.31759498005925</v>
      </c>
      <c r="AK88" s="3">
        <f t="shared" si="319"/>
        <v>0.6520892438149013</v>
      </c>
      <c r="AL88" s="3">
        <f t="shared" si="320"/>
        <v>0.15387490583730529</v>
      </c>
      <c r="AM88" s="3">
        <f t="shared" si="321"/>
        <v>3.9411143880083274E-4</v>
      </c>
      <c r="AN88" s="9">
        <f>AL88*1/((AN87+AN89)/2)</f>
        <v>0.15422831781429269</v>
      </c>
      <c r="AO88" s="21">
        <f t="shared" si="322"/>
        <v>3.950166137023675E-4</v>
      </c>
      <c r="AP88" s="58">
        <f t="shared" si="323"/>
        <v>15.8521</v>
      </c>
      <c r="AQ88" s="58">
        <f t="shared" si="324"/>
        <v>4.4499999999999998E-2</v>
      </c>
      <c r="AR88" s="58">
        <f t="shared" si="325"/>
        <v>0.28071990461831553</v>
      </c>
      <c r="AS88" s="67">
        <f t="shared" si="326"/>
        <v>4.3926221141260135E-8</v>
      </c>
      <c r="AT88" s="67">
        <f t="shared" si="327"/>
        <v>3.5793920674475457E-10</v>
      </c>
      <c r="AU88" s="58">
        <v>8</v>
      </c>
      <c r="AV88" s="58">
        <f t="shared" si="328"/>
        <v>4</v>
      </c>
      <c r="AW88" s="58">
        <f t="shared" si="329"/>
        <v>15.8521</v>
      </c>
      <c r="AX88" s="57">
        <f t="shared" si="330"/>
        <v>4.25339052E-2</v>
      </c>
      <c r="AY88" s="47">
        <f t="shared" si="331"/>
        <v>4.4690074547822346E-2</v>
      </c>
      <c r="AZ88" s="9" t="str">
        <f>Input!B88</f>
        <v>GeoB22729-1 46-48 cm</v>
      </c>
      <c r="BA88" s="48">
        <f>Input!E88</f>
        <v>47</v>
      </c>
      <c r="BB88" s="58">
        <f t="shared" si="332"/>
        <v>144.65552756825699</v>
      </c>
      <c r="BC88" s="22">
        <f t="shared" si="333"/>
        <v>0.68219068449761366</v>
      </c>
      <c r="BD88" s="9">
        <f t="shared" si="334"/>
        <v>15794.1</v>
      </c>
      <c r="BE88" s="49">
        <f t="shared" si="335"/>
        <v>22.345037273911174</v>
      </c>
      <c r="BF88" s="89">
        <f t="shared" si="336"/>
        <v>0.28191895425730568</v>
      </c>
      <c r="BG88" s="85"/>
      <c r="BH88" s="85"/>
      <c r="BI88" s="85"/>
      <c r="BJ88" s="85"/>
      <c r="BK88" s="85"/>
      <c r="BL88" s="85"/>
      <c r="BM88" s="90"/>
      <c r="BN88" s="85"/>
      <c r="BO88" s="85"/>
      <c r="BP88" s="85"/>
      <c r="BQ88" s="85"/>
      <c r="BR88" s="85"/>
      <c r="BS88" s="85"/>
      <c r="BT88" s="85"/>
      <c r="BU88" s="85"/>
      <c r="BV88" s="85"/>
      <c r="BW88" s="85"/>
      <c r="BX88" s="85"/>
      <c r="BY88" s="85"/>
      <c r="BZ88" s="85"/>
      <c r="CA88" s="85"/>
      <c r="CB88" s="85"/>
      <c r="CC88" s="85"/>
      <c r="CD88" s="85"/>
      <c r="CE88" s="85"/>
      <c r="CF88" s="85"/>
      <c r="CG88" s="85"/>
      <c r="CH88" s="85"/>
      <c r="CI88" s="85"/>
      <c r="CJ88" s="85"/>
      <c r="CK88" s="85"/>
      <c r="CL88" s="85"/>
      <c r="CM88" s="85"/>
      <c r="CN88" s="85"/>
      <c r="CO88" s="85"/>
      <c r="CP88" s="85"/>
      <c r="CQ88" s="85"/>
      <c r="CR88" s="85"/>
      <c r="CS88" s="85"/>
      <c r="CT88" s="85"/>
      <c r="CU88" s="85"/>
      <c r="CV88" s="85"/>
      <c r="CW88" s="85"/>
      <c r="CX88" s="85"/>
      <c r="CY88" s="85"/>
      <c r="CZ88" s="85"/>
      <c r="DA88" s="85"/>
      <c r="DB88" s="85"/>
      <c r="DC88" s="85"/>
      <c r="DD88" s="85"/>
      <c r="DE88" s="85"/>
    </row>
    <row r="89" spans="1:109" s="158" customFormat="1" ht="15" customHeight="1" x14ac:dyDescent="0.2">
      <c r="A89" s="141">
        <f>Input!A89</f>
        <v>10368</v>
      </c>
      <c r="B89" s="141" t="str">
        <f>Input!B89</f>
        <v>Hu1-13</v>
      </c>
      <c r="C89" s="141">
        <f>Input!O89</f>
        <v>2.2928131717305216</v>
      </c>
      <c r="D89" s="141">
        <f>C89*Input!P89/100</f>
        <v>1.13905208827541E-2</v>
      </c>
      <c r="E89" s="142">
        <f>Input!M89</f>
        <v>3.0139568283067</v>
      </c>
      <c r="F89" s="143">
        <f>E89*Input!N89/100</f>
        <v>3.0392412656379841E-4</v>
      </c>
      <c r="G89" s="144">
        <f t="shared" si="311"/>
        <v>415.56436748692778</v>
      </c>
      <c r="H89" s="143">
        <f>G89*Input!L89/100</f>
        <v>3.9973162994308503E-2</v>
      </c>
      <c r="I89" s="141">
        <v>0</v>
      </c>
      <c r="J89" s="145">
        <f>(((C89*$G$4*0.000000001*Input!G89*(234/233))-(I89*0.000000000000001))/Input!F89)*1000000000000</f>
        <v>751.07707095750175</v>
      </c>
      <c r="K89" s="141">
        <f>J89*Input!P89/100</f>
        <v>3.7312935771570621</v>
      </c>
      <c r="L89" s="146">
        <f t="shared" si="312"/>
        <v>10.386849940100616</v>
      </c>
      <c r="M89" s="147">
        <f>L89*Input!P89/100</f>
        <v>5.1601077927972847E-2</v>
      </c>
      <c r="N89" s="141">
        <v>0</v>
      </c>
      <c r="O89" s="145">
        <f>(((G89*$D$4*0.000000001*Input!G89*(238/236))-(N89*0.000000001))/Input!F89)*1000000</f>
        <v>13.712959491207705</v>
      </c>
      <c r="P89" s="141">
        <f>O89*Input!N89/100</f>
        <v>1.3827999116734352E-3</v>
      </c>
      <c r="Q89" s="148">
        <f t="shared" si="313"/>
        <v>10.231227829391358</v>
      </c>
      <c r="R89" s="149">
        <f>Q89*Input!N89/100</f>
        <v>1.0317058799644396E-3</v>
      </c>
      <c r="S89" s="147">
        <f>Input!S89*$G$6/0.000000000155125</f>
        <v>1.0001898179414572</v>
      </c>
      <c r="T89" s="141">
        <f>S89*Input!T89/100</f>
        <v>1.0805683569231586E-3</v>
      </c>
      <c r="U89" s="147">
        <f>S89</f>
        <v>1.0001898179414572</v>
      </c>
      <c r="V89" s="141">
        <f>U89*Input!T89/100</f>
        <v>1.0805683569231586E-3</v>
      </c>
      <c r="W89" s="150">
        <v>0</v>
      </c>
      <c r="X89" s="145">
        <f>((($L$4*0.000000001*Input!G89/Input!W89*(232/229))-(W89*0.000000001))/Input!F89)*1000000000</f>
        <v>0.78219174274334058</v>
      </c>
      <c r="Y89" s="145">
        <f>X89*Input!X89/100</f>
        <v>2.5611763841753908E-3</v>
      </c>
      <c r="Z89" s="145">
        <f t="shared" si="314"/>
        <v>1.9098884277632419E-4</v>
      </c>
      <c r="AA89" s="145">
        <f>Z89*Input!X89/100</f>
        <v>6.2536599024187635E-7</v>
      </c>
      <c r="AB89" s="146">
        <v>0</v>
      </c>
      <c r="AC89" s="146">
        <v>0.9</v>
      </c>
      <c r="AD89" s="145">
        <f>(((Input!G89*$L$4*0.000000001*Input!U89*(230/229))-((AB89*0.000000000000001)+(Input!G89*AC89*0.000000000000001)))/Input!F89)*1000000000000</f>
        <v>224.59112843313122</v>
      </c>
      <c r="AE89" s="145">
        <f>AD89*Input!V89/100</f>
        <v>0.44293410552372103</v>
      </c>
      <c r="AF89" s="145">
        <f t="shared" si="315"/>
        <v>10.238777979684581</v>
      </c>
      <c r="AG89" s="145">
        <f>AF89*Input!V89/100</f>
        <v>2.0192711963855792E-2</v>
      </c>
      <c r="AH89" s="141">
        <f t="shared" si="316"/>
        <v>53609.299008506401</v>
      </c>
      <c r="AI89" s="150">
        <f t="shared" si="317"/>
        <v>204.91742585904959</v>
      </c>
      <c r="AJ89" s="147">
        <f t="shared" si="318"/>
        <v>0.18981794145722652</v>
      </c>
      <c r="AK89" s="150">
        <f t="shared" si="319"/>
        <v>1.0805683569231586</v>
      </c>
      <c r="AL89" s="150">
        <f t="shared" si="320"/>
        <v>1.0007379515361328</v>
      </c>
      <c r="AM89" s="150">
        <f t="shared" si="321"/>
        <v>1.9762134565918174E-3</v>
      </c>
      <c r="AN89" s="141">
        <f>AF89/Q89</f>
        <v>1.0007379515361328</v>
      </c>
      <c r="AO89" s="145">
        <f t="shared" si="322"/>
        <v>1.9762134565918174E-3</v>
      </c>
      <c r="AP89" s="141" t="str">
        <f t="shared" si="323"/>
        <v>Out of range</v>
      </c>
      <c r="AQ89" s="141" t="e">
        <f t="shared" si="324"/>
        <v>#VALUE!</v>
      </c>
      <c r="AR89" s="141" t="e">
        <f t="shared" si="325"/>
        <v>#VALUE!</v>
      </c>
      <c r="AS89" s="149">
        <f t="shared" si="326"/>
        <v>1.8667245609336203E-5</v>
      </c>
      <c r="AT89" s="149">
        <f t="shared" si="327"/>
        <v>6.1152237766309162E-8</v>
      </c>
      <c r="AU89" s="141">
        <v>8</v>
      </c>
      <c r="AV89" s="141">
        <f t="shared" si="328"/>
        <v>4</v>
      </c>
      <c r="AW89" s="141" t="str">
        <f t="shared" si="329"/>
        <v>Out of range</v>
      </c>
      <c r="AX89" s="151">
        <f t="shared" si="330"/>
        <v>368.88019508320002</v>
      </c>
      <c r="AY89" s="151" t="e">
        <f t="shared" si="331"/>
        <v>#VALUE!</v>
      </c>
      <c r="AZ89" s="141" t="str">
        <f>Input!B89</f>
        <v>Hu1-13</v>
      </c>
      <c r="BA89" s="152">
        <f>Input!E89</f>
        <v>0</v>
      </c>
      <c r="BB89" s="141" t="e">
        <f t="shared" si="332"/>
        <v>#VALUE!</v>
      </c>
      <c r="BC89" s="147" t="e">
        <f t="shared" si="333"/>
        <v>#VALUE!</v>
      </c>
      <c r="BD89" s="141" t="e">
        <f t="shared" si="334"/>
        <v>#VALUE!</v>
      </c>
      <c r="BE89" s="153" t="e">
        <f t="shared" si="335"/>
        <v>#VALUE!</v>
      </c>
      <c r="BF89" s="154" t="e">
        <f t="shared" si="336"/>
        <v>#VALUE!</v>
      </c>
      <c r="BG89" s="155"/>
      <c r="BH89" s="155"/>
      <c r="BI89" s="155"/>
      <c r="BJ89" s="155"/>
      <c r="BK89" s="155"/>
      <c r="BL89" s="155"/>
      <c r="BM89" s="159"/>
      <c r="BN89" s="155"/>
      <c r="BO89" s="155"/>
      <c r="BP89" s="155"/>
      <c r="BQ89" s="155"/>
      <c r="BR89" s="155"/>
      <c r="BS89" s="155"/>
      <c r="BT89" s="155"/>
      <c r="BU89" s="155"/>
      <c r="BV89" s="155"/>
      <c r="BW89" s="155"/>
      <c r="BX89" s="155"/>
      <c r="BY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  <c r="CK89" s="155"/>
      <c r="CL89" s="155"/>
      <c r="CM89" s="155"/>
      <c r="CN89" s="155"/>
      <c r="CO89" s="155"/>
      <c r="CP89" s="155"/>
      <c r="CQ89" s="155"/>
      <c r="CR89" s="155"/>
      <c r="CS89" s="155"/>
      <c r="CT89" s="155"/>
      <c r="CU89" s="155"/>
      <c r="CV89" s="155"/>
      <c r="CW89" s="155"/>
      <c r="CX89" s="155"/>
      <c r="CY89" s="155"/>
      <c r="CZ89" s="155"/>
      <c r="DA89" s="155"/>
      <c r="DB89" s="155"/>
      <c r="DC89" s="155"/>
      <c r="DD89" s="155"/>
      <c r="DE89" s="155"/>
    </row>
    <row r="90" spans="1:109" ht="15" customHeight="1" x14ac:dyDescent="0.2">
      <c r="A90" s="9">
        <f>Input!A90</f>
        <v>10550</v>
      </c>
      <c r="B90" s="9" t="str">
        <f>Input!B90</f>
        <v>GeoB22729-1 86-91 cm</v>
      </c>
      <c r="C90" s="9">
        <f>Input!O90</f>
        <v>1.2783145646645251</v>
      </c>
      <c r="D90" s="9">
        <f>C90*Input!P90/100</f>
        <v>1.7073620744506191E-3</v>
      </c>
      <c r="E90" s="11">
        <f>Input!M90</f>
        <v>1.4895304574081696</v>
      </c>
      <c r="F90" s="12">
        <f>E90*Input!N90/100</f>
        <v>5.5201726933087776E-5</v>
      </c>
      <c r="G90" s="13">
        <f t="shared" ref="G90:G95" si="337">E90*137.88</f>
        <v>205.37645946743842</v>
      </c>
      <c r="H90" s="12">
        <f>G90*Input!L90/100</f>
        <v>1.3848176932839429E-2</v>
      </c>
      <c r="I90" s="9">
        <v>0.3</v>
      </c>
      <c r="J90" s="21">
        <f>(((C90*$G$4*0.000000001*Input!G90*(234/233))-(I90*0.000000000000001))/Input!F90)*1000000000000</f>
        <v>162.61921700270673</v>
      </c>
      <c r="K90" s="9">
        <f>J90*Input!P90/100</f>
        <v>0.21719996889822021</v>
      </c>
      <c r="L90" s="14">
        <f t="shared" ref="L90:L95" si="338">(J90/234)*602200000000*0.0000028263/(365.2425*24*60)</f>
        <v>2.2489055646851828</v>
      </c>
      <c r="M90" s="22">
        <f>L90*Input!P90/100</f>
        <v>3.0037176891371071E-3</v>
      </c>
      <c r="N90" s="9">
        <v>5.0000000000000001E-3</v>
      </c>
      <c r="O90" s="21">
        <f>(((G90*$D$4*0.000000001*Input!G90*(238/236))-(N90*0.000000001))/Input!F90)*1000000</f>
        <v>2.6318519278196879</v>
      </c>
      <c r="P90" s="9">
        <f>O90*Input!N90/100</f>
        <v>9.753595216885977E-5</v>
      </c>
      <c r="Q90" s="23">
        <f t="shared" ref="Q90:Q95" si="339">(O90/238.05)*602200000000000000*0.00000000015512/(365.2425*24*60)</f>
        <v>1.9636225647724572</v>
      </c>
      <c r="R90" s="24">
        <f>Q90*Input!N90/100</f>
        <v>7.2771493916834717E-5</v>
      </c>
      <c r="S90" s="65">
        <f>Input!S90*$G$6/0.000000000155125</f>
        <v>1.138027380505312</v>
      </c>
      <c r="T90" s="9">
        <f>S90*Input!T90/100</f>
        <v>6.4299903851325585E-4</v>
      </c>
      <c r="U90" s="9">
        <f>S90*1/((U89+U91)/2)</f>
        <v>1.1378159330165274</v>
      </c>
      <c r="V90" s="9">
        <f>U90*Input!T90/100</f>
        <v>6.4287956816103608E-4</v>
      </c>
      <c r="W90" s="3">
        <v>3.0000000000000001E-3</v>
      </c>
      <c r="X90" s="21">
        <f>((($L$4*0.000000001*Input!G90/Input!W90*(232/229))-(W90*0.000000001))/Input!F90)*1000000000</f>
        <v>0.27250387196919795</v>
      </c>
      <c r="Y90" s="21">
        <f>X90*Input!X90/100</f>
        <v>5.399737972836213E-4</v>
      </c>
      <c r="Z90" s="21">
        <f t="shared" ref="Z90:Z95" si="340">(X90/232)*6.022E+23*0.000000001*0.000000000049475/(365.2425*24*60)</f>
        <v>6.6537648399264988E-5</v>
      </c>
      <c r="AA90" s="21">
        <f>Z90*Input!X90/100</f>
        <v>1.3184615106142312E-7</v>
      </c>
      <c r="AB90" s="14">
        <v>0.05</v>
      </c>
      <c r="AC90" s="14">
        <v>0.9</v>
      </c>
      <c r="AD90" s="21">
        <f>(((Input!G90*$L$4*0.000000001*Input!U90*(230/229))-((AB90*0.000000000000001)+(Input!G90*AC90*0.000000000000001)))/Input!F90)*1000000000000</f>
        <v>6.8179854153776613</v>
      </c>
      <c r="AE90" s="21">
        <f>AD90*Input!V90/100</f>
        <v>1.9774473890034502E-2</v>
      </c>
      <c r="AF90" s="63">
        <f t="shared" ref="AF90:AF95" si="341">(AD90/230)*602200000000*$D$6/(365.2425*24*60)</f>
        <v>0.3108218896436229</v>
      </c>
      <c r="AG90" s="21">
        <f>AF90*Input!V90/100</f>
        <v>9.0148907144128117E-4</v>
      </c>
      <c r="AH90" s="9">
        <f t="shared" ref="AH90:AH95" si="342">AF90/Z90</f>
        <v>4671.3687231401527</v>
      </c>
      <c r="AI90" s="3">
        <f t="shared" ref="AI90:AI95" si="343">AH90*SQRT((AG90/AF90)^2+(AA90/Z90)^2)</f>
        <v>16.408690483619498</v>
      </c>
      <c r="AJ90" s="22">
        <f t="shared" ref="AJ90:AJ95" si="344">(U90-1)*1000</f>
        <v>137.8159330165274</v>
      </c>
      <c r="AK90" s="3">
        <f t="shared" ref="AK90:AK95" si="345">V90*1000</f>
        <v>0.64287956816103609</v>
      </c>
      <c r="AL90" s="3">
        <f t="shared" ref="AL90:AL95" si="346">AF90/Q90</f>
        <v>0.15829003761710217</v>
      </c>
      <c r="AM90" s="3">
        <f t="shared" ref="AM90:AM95" si="347">AL90*SQRT((R90/Q90)^2+(AG90/AF90)^2)</f>
        <v>4.5913235979369853E-4</v>
      </c>
      <c r="AN90" s="9">
        <f>AL90*1/((AN89+AN91)/2)</f>
        <v>0.15832273534644054</v>
      </c>
      <c r="AO90" s="21">
        <f t="shared" ref="AO90:AO95" si="348">AN90*SQRT((R90/Q90)^2+(AG90/AF90)^2)</f>
        <v>4.5922720205829722E-4</v>
      </c>
      <c r="AP90" s="58">
        <f t="shared" ref="AP90:AP95" si="349">ThU_Alter_Kombi(AN90,U90)</f>
        <v>16.3125</v>
      </c>
      <c r="AQ90" s="58">
        <f t="shared" ref="AQ90:AQ95" si="350">Montealter(AN90,AO90,U90,V90)</f>
        <v>5.1700000000000003E-2</v>
      </c>
      <c r="AR90" s="58">
        <f t="shared" ref="AR90:AR95" si="351">(AQ90/AP90)*100</f>
        <v>0.31693486590038317</v>
      </c>
      <c r="AS90" s="67">
        <f t="shared" ref="AS90:AS95" si="352">Z90/Q90</f>
        <v>3.3885151654373716E-5</v>
      </c>
      <c r="AT90" s="67">
        <f t="shared" ref="AT90:AT95" si="353">AS90*SQRT((Y90/X90)^2+(P90/O90)^2)</f>
        <v>6.7156087222844039E-8</v>
      </c>
      <c r="AU90" s="58">
        <v>8</v>
      </c>
      <c r="AV90" s="58">
        <f t="shared" ref="AV90:AV95" si="354">AU90/2</f>
        <v>4</v>
      </c>
      <c r="AW90" s="58">
        <f t="shared" ref="AW90:AW95" si="355">marincorr_age(AN90,U90,AS90,AU90)</f>
        <v>16.2866</v>
      </c>
      <c r="AX90" s="57">
        <f t="shared" ref="AX90:AX95" si="356">marincorr_age_error(AN90, AO90, U90, V90, AS90, AT90, AU90, AV90)</f>
        <v>5.56465737E-2</v>
      </c>
      <c r="AY90" s="47">
        <f t="shared" ref="AY90:AY95" si="357">SQRT(((AU90*EXP(-0.0000091577*AW90*1000))/(0.0000091577*(EXP(-0.0000091577*AW90*1000)+(AJ90/1000)*EXP(-(0.0000091577-0.0000028263)*AW90*1000)-AS90*AU90*EXP(-0.0000091577*AW90*1000))))^2*AT90^2+((AS90*EXP(-0.0000091577*AW90*1000))/(0.0000091577*(EXP(-0.0000091577*AW90*1000)+(AJ90/1000)*EXP(-(0.0000091577-0.0000028263)*AW90*1000)-AS90*AU90*EXP(-0.0000091577*AW90*1000))))^2*AV90^2+((0.0000091577/(0.0000091577-0.0000028263))*(EXP(-(0.0000091577-0.0000028263)*AW90*1000)-1)/(0.0000091577*(EXP(-0.0000091577*AW90*1000)+(AJ90/1000)*EXP(-(0.0000091577-0.0000028263)*AW90*1000)-AS90*AU90*EXP(-0.0000091577*AW90*1000))))^2*T90^2+(1/(0.0000091577*(EXP(-0.0000091577*AW90*1000)+(AJ90/1000)*EXP(-(0.0000091577-0.0000028263)*AW90*1000)-AS90*AU90*EXP(-0.0000091577*AW90*1000))))^2*AO90^2)/1000</f>
        <v>5.346425982502831E-2</v>
      </c>
      <c r="AZ90" s="9" t="str">
        <f>Input!B90</f>
        <v>GeoB22729-1 86-91 cm</v>
      </c>
      <c r="BA90" s="48">
        <f>Input!E90</f>
        <v>88.5</v>
      </c>
      <c r="BB90" s="58">
        <f t="shared" ref="BB90:BB95" si="358">((U90-1)*EXP(0.0000028263*AW90*1000))*1000</f>
        <v>144.30798403807825</v>
      </c>
      <c r="BC90" s="22">
        <f t="shared" ref="BC90:BC95" si="359">SQRT((EXP(0.0000028263*AW90*1000)*V90)^2+((U90-1)*0.0000028263*EXP(0.0000028263*AW90*1000)*AX90*1000)^2)*1000</f>
        <v>0.67354598018201128</v>
      </c>
      <c r="BD90" s="9">
        <f t="shared" ref="BD90:BD95" si="360">AW90*1000-58</f>
        <v>16228.6</v>
      </c>
      <c r="BE90" s="49">
        <f t="shared" ref="BE90:BE95" si="361">AY90/2*1000</f>
        <v>26.732129912514154</v>
      </c>
      <c r="BF90" s="89">
        <f t="shared" ref="BF90:BF95" si="362">AY90/AW90*100</f>
        <v>0.32827146135490715</v>
      </c>
      <c r="BG90" s="85"/>
      <c r="BH90" s="85"/>
      <c r="BI90" s="85"/>
      <c r="BJ90" s="85"/>
      <c r="BK90" s="85"/>
      <c r="BL90" s="85"/>
      <c r="BM90" s="90"/>
      <c r="BN90" s="85"/>
      <c r="BO90" s="85"/>
      <c r="BP90" s="85"/>
      <c r="BQ90" s="85"/>
      <c r="BR90" s="85"/>
      <c r="BS90" s="85"/>
      <c r="BT90" s="85"/>
      <c r="BU90" s="85"/>
      <c r="BV90" s="85"/>
      <c r="BW90" s="85"/>
      <c r="BX90" s="85"/>
      <c r="BY90" s="85"/>
      <c r="BZ90" s="85"/>
      <c r="CA90" s="85"/>
      <c r="CB90" s="85"/>
      <c r="CC90" s="85"/>
      <c r="CD90" s="85"/>
      <c r="CE90" s="85"/>
      <c r="CF90" s="85"/>
      <c r="CG90" s="85"/>
      <c r="CH90" s="85"/>
      <c r="CI90" s="85"/>
      <c r="CJ90" s="85"/>
      <c r="CK90" s="85"/>
      <c r="CL90" s="85"/>
      <c r="CM90" s="85"/>
      <c r="CN90" s="85"/>
      <c r="CO90" s="85"/>
      <c r="CP90" s="85"/>
      <c r="CQ90" s="85"/>
      <c r="CR90" s="85"/>
      <c r="CS90" s="85"/>
      <c r="CT90" s="85"/>
      <c r="CU90" s="85"/>
      <c r="CV90" s="85"/>
      <c r="CW90" s="85"/>
      <c r="CX90" s="85"/>
      <c r="CY90" s="85"/>
      <c r="CZ90" s="85"/>
      <c r="DA90" s="85"/>
      <c r="DB90" s="85"/>
      <c r="DC90" s="85"/>
      <c r="DD90" s="85"/>
      <c r="DE90" s="85"/>
    </row>
    <row r="91" spans="1:109" s="158" customFormat="1" ht="15" customHeight="1" x14ac:dyDescent="0.2">
      <c r="A91" s="141">
        <f>Input!A91</f>
        <v>10368</v>
      </c>
      <c r="B91" s="141" t="str">
        <f>Input!B91</f>
        <v>Hu1-13</v>
      </c>
      <c r="C91" s="141">
        <f>Input!O91</f>
        <v>2.3051439680347943</v>
      </c>
      <c r="D91" s="141">
        <f>C91*Input!P91/100</f>
        <v>1.0444457939657538E-2</v>
      </c>
      <c r="E91" s="142">
        <f>Input!M91</f>
        <v>3.013543316463021</v>
      </c>
      <c r="F91" s="143">
        <f>E91*Input!N91/100</f>
        <v>2.8850027199306817E-4</v>
      </c>
      <c r="G91" s="144">
        <f t="shared" si="337"/>
        <v>415.50735247392134</v>
      </c>
      <c r="H91" s="143">
        <f>G91*Input!L91/100</f>
        <v>3.8034748947704304E-2</v>
      </c>
      <c r="I91" s="141">
        <v>0</v>
      </c>
      <c r="J91" s="145">
        <f>(((C91*$G$4*0.000000001*Input!G91*(234/233))-(I91*0.000000000000001))/Input!F91)*1000000000000</f>
        <v>755.11637886316805</v>
      </c>
      <c r="K91" s="141">
        <f>J91*Input!P91/100</f>
        <v>3.4213833790635597</v>
      </c>
      <c r="L91" s="146">
        <f t="shared" si="338"/>
        <v>10.442710632298995</v>
      </c>
      <c r="M91" s="147">
        <f>L91*Input!P91/100</f>
        <v>4.731524515930588E-2</v>
      </c>
      <c r="N91" s="141">
        <v>0</v>
      </c>
      <c r="O91" s="145">
        <f>(((G91*$D$4*0.000000001*Input!G91*(238/236))-(N91*0.000000001))/Input!F91)*1000000</f>
        <v>13.711078086965863</v>
      </c>
      <c r="P91" s="141">
        <f>O91*Input!N91/100</f>
        <v>1.3126241576811224E-3</v>
      </c>
      <c r="Q91" s="148">
        <f t="shared" si="339"/>
        <v>10.229824115229595</v>
      </c>
      <c r="R91" s="149">
        <f>Q91*Input!N91/100</f>
        <v>9.7934780746703159E-4</v>
      </c>
      <c r="S91" s="147">
        <f>Input!S91*$G$6/0.000000000155125</f>
        <v>1.0001818546334276</v>
      </c>
      <c r="T91" s="141">
        <f>S91*Input!T91/100</f>
        <v>9.0756425075274791E-4</v>
      </c>
      <c r="U91" s="147">
        <f>S91</f>
        <v>1.0001818546334276</v>
      </c>
      <c r="V91" s="141">
        <f>U91*Input!T91/100</f>
        <v>9.0756425075274791E-4</v>
      </c>
      <c r="W91" s="150">
        <v>0</v>
      </c>
      <c r="X91" s="145">
        <f>((($L$4*0.000000001*Input!G91/Input!W91*(232/229))-(W91*0.000000001))/Input!F91)*1000000000</f>
        <v>0.78105781780079597</v>
      </c>
      <c r="Y91" s="145">
        <f>X91*Input!X91/100</f>
        <v>2.7591019009340018E-3</v>
      </c>
      <c r="Z91" s="145">
        <f t="shared" si="340"/>
        <v>1.9071197075027564E-4</v>
      </c>
      <c r="AA91" s="145">
        <f>Z91*Input!X91/100</f>
        <v>6.7369373820435639E-7</v>
      </c>
      <c r="AB91" s="146">
        <v>0</v>
      </c>
      <c r="AC91" s="146">
        <v>0.9</v>
      </c>
      <c r="AD91" s="145">
        <f>(((Input!G91*$L$4*0.000000001*Input!U91*(230/229))-((AB91*0.000000000000001)+(Input!G91*AC91*0.000000000000001)))/Input!F91)*1000000000000</f>
        <v>224.13644329783514</v>
      </c>
      <c r="AE91" s="145">
        <f>AD91*Input!V91/100</f>
        <v>0.53558081417544512</v>
      </c>
      <c r="AF91" s="145">
        <f t="shared" si="341"/>
        <v>10.218049555621539</v>
      </c>
      <c r="AG91" s="145">
        <f>AF91*Input!V91/100</f>
        <v>2.4416338636251065E-2</v>
      </c>
      <c r="AH91" s="141">
        <f t="shared" si="342"/>
        <v>53578.438287973964</v>
      </c>
      <c r="AI91" s="150">
        <f t="shared" si="343"/>
        <v>228.50150709278049</v>
      </c>
      <c r="AJ91" s="147">
        <f t="shared" si="344"/>
        <v>0.18185463342756947</v>
      </c>
      <c r="AK91" s="150">
        <f t="shared" si="345"/>
        <v>0.90756425075274794</v>
      </c>
      <c r="AL91" s="150">
        <f t="shared" si="346"/>
        <v>0.99884899686686424</v>
      </c>
      <c r="AM91" s="150">
        <f t="shared" si="347"/>
        <v>2.3886946936909964E-3</v>
      </c>
      <c r="AN91" s="141">
        <f>AF91/Q91</f>
        <v>0.99884899686686424</v>
      </c>
      <c r="AO91" s="145">
        <f t="shared" si="348"/>
        <v>2.3886946936909964E-3</v>
      </c>
      <c r="AP91" s="141">
        <f t="shared" si="349"/>
        <v>716.68910000000005</v>
      </c>
      <c r="AQ91" s="141" t="e">
        <f t="shared" si="350"/>
        <v>#VALUE!</v>
      </c>
      <c r="AR91" s="141" t="e">
        <f t="shared" si="351"/>
        <v>#VALUE!</v>
      </c>
      <c r="AS91" s="149">
        <f t="shared" si="352"/>
        <v>1.8642741908568518E-5</v>
      </c>
      <c r="AT91" s="149">
        <f t="shared" si="353"/>
        <v>6.5880027450554398E-8</v>
      </c>
      <c r="AU91" s="141">
        <v>8</v>
      </c>
      <c r="AV91" s="141">
        <f t="shared" si="354"/>
        <v>4</v>
      </c>
      <c r="AW91" s="141">
        <f t="shared" si="355"/>
        <v>716.67280000000005</v>
      </c>
      <c r="AX91" s="151">
        <f t="shared" si="356"/>
        <v>321.81705037419999</v>
      </c>
      <c r="AY91" s="151">
        <f t="shared" si="357"/>
        <v>210.07697675929197</v>
      </c>
      <c r="AZ91" s="141" t="str">
        <f>Input!B91</f>
        <v>Hu1-13</v>
      </c>
      <c r="BA91" s="152">
        <f>Input!E91</f>
        <v>0</v>
      </c>
      <c r="BB91" s="141">
        <f t="shared" si="358"/>
        <v>1.3784844984098059</v>
      </c>
      <c r="BC91" s="147">
        <f t="shared" si="359"/>
        <v>6.9927898714500039</v>
      </c>
      <c r="BD91" s="141">
        <f t="shared" si="360"/>
        <v>716614.8</v>
      </c>
      <c r="BE91" s="153">
        <f t="shared" si="361"/>
        <v>105038.48837964598</v>
      </c>
      <c r="BF91" s="154">
        <f t="shared" si="362"/>
        <v>29.312815661385777</v>
      </c>
      <c r="BG91" s="155"/>
      <c r="BH91" s="155"/>
      <c r="BI91" s="155"/>
      <c r="BJ91" s="155"/>
      <c r="BK91" s="155"/>
      <c r="BL91" s="155"/>
      <c r="BM91" s="159"/>
      <c r="BN91" s="155"/>
      <c r="BO91" s="155"/>
      <c r="BP91" s="155"/>
      <c r="BQ91" s="155"/>
      <c r="BR91" s="155"/>
      <c r="BS91" s="155"/>
      <c r="BT91" s="155"/>
      <c r="BU91" s="155"/>
      <c r="BV91" s="155"/>
      <c r="BW91" s="155"/>
      <c r="BX91" s="155"/>
      <c r="BY91" s="155"/>
      <c r="BZ91" s="155"/>
      <c r="CA91" s="155"/>
      <c r="CB91" s="155"/>
      <c r="CC91" s="155"/>
      <c r="CD91" s="155"/>
      <c r="CE91" s="155"/>
      <c r="CF91" s="155"/>
      <c r="CG91" s="155"/>
      <c r="CH91" s="155"/>
      <c r="CI91" s="155"/>
      <c r="CJ91" s="155"/>
      <c r="CK91" s="155"/>
      <c r="CL91" s="155"/>
      <c r="CM91" s="155"/>
      <c r="CN91" s="155"/>
      <c r="CO91" s="155"/>
      <c r="CP91" s="155"/>
      <c r="CQ91" s="155"/>
      <c r="CR91" s="155"/>
      <c r="CS91" s="155"/>
      <c r="CT91" s="155"/>
      <c r="CU91" s="155"/>
      <c r="CV91" s="155"/>
      <c r="CW91" s="155"/>
      <c r="CX91" s="155"/>
      <c r="CY91" s="155"/>
      <c r="CZ91" s="155"/>
      <c r="DA91" s="155"/>
      <c r="DB91" s="155"/>
      <c r="DC91" s="155"/>
      <c r="DD91" s="155"/>
      <c r="DE91" s="155"/>
    </row>
    <row r="92" spans="1:109" ht="15" customHeight="1" x14ac:dyDescent="0.2">
      <c r="A92" s="9">
        <f>Input!A92</f>
        <v>10551</v>
      </c>
      <c r="B92" s="9" t="str">
        <f>Input!B92</f>
        <v>GeoB22729-1 130-132 cm</v>
      </c>
      <c r="C92" s="9">
        <f>Input!O92</f>
        <v>1.3708472046810434</v>
      </c>
      <c r="D92" s="9">
        <f>C92*Input!P92/100</f>
        <v>2.2341016311906254E-3</v>
      </c>
      <c r="E92" s="11">
        <f>Input!M92</f>
        <v>1.5985137425706359</v>
      </c>
      <c r="F92" s="12">
        <f>E92*Input!N92/100</f>
        <v>5.7159824581344624E-5</v>
      </c>
      <c r="G92" s="13">
        <f t="shared" si="337"/>
        <v>220.40307482563927</v>
      </c>
      <c r="H92" s="12">
        <f>G92*Input!L92/100</f>
        <v>1.3712476039040029E-2</v>
      </c>
      <c r="I92" s="9">
        <v>0.3</v>
      </c>
      <c r="J92" s="21">
        <f>(((C92*$G$4*0.000000001*Input!G92*(234/233))-(I92*0.000000000000001))/Input!F92)*1000000000000</f>
        <v>157.97758438420513</v>
      </c>
      <c r="K92" s="9">
        <f>J92*Input!P92/100</f>
        <v>0.25745975026182871</v>
      </c>
      <c r="L92" s="14">
        <f t="shared" si="338"/>
        <v>2.1847151595327663</v>
      </c>
      <c r="M92" s="22">
        <f>L92*Input!P92/100</f>
        <v>3.5604812009188726E-3</v>
      </c>
      <c r="N92" s="9">
        <v>5.0000000000000001E-3</v>
      </c>
      <c r="O92" s="21">
        <f>(((G92*$D$4*0.000000001*Input!G92*(238/236))-(N92*0.000000001))/Input!F92)*1000000</f>
        <v>2.5585903466544351</v>
      </c>
      <c r="P92" s="9">
        <f>O92*Input!N92/100</f>
        <v>9.1490345997964878E-5</v>
      </c>
      <c r="Q92" s="23">
        <f t="shared" si="339"/>
        <v>1.9089621591522308</v>
      </c>
      <c r="R92" s="24">
        <f>Q92*Input!N92/100</f>
        <v>6.8260872111172802E-5</v>
      </c>
      <c r="S92" s="65">
        <f>Input!S92*$G$6/0.000000000155125</f>
        <v>1.1382722724224621</v>
      </c>
      <c r="T92" s="9">
        <f>S92*Input!T92/100</f>
        <v>6.1569188116291371E-4</v>
      </c>
      <c r="U92" s="9">
        <f>S92*1/((U91+U93)/2)</f>
        <v>1.1386671898207819</v>
      </c>
      <c r="V92" s="9">
        <f>U92*Input!T92/100</f>
        <v>6.1590549212556852E-4</v>
      </c>
      <c r="W92" s="3">
        <v>3.0000000000000001E-3</v>
      </c>
      <c r="X92" s="21">
        <f>((($L$4*0.000000001*Input!G92/Input!W92*(232/229))-(W92*0.000000001))/Input!F92)*1000000000</f>
        <v>-7.1299379248574704E-3</v>
      </c>
      <c r="Y92" s="21">
        <f>X92*Input!X92/100</f>
        <v>-7.6052123652792388E-5</v>
      </c>
      <c r="Z92" s="21">
        <f t="shared" si="340"/>
        <v>-1.7409268327988216E-6</v>
      </c>
      <c r="AA92" s="21">
        <f>Z92*Input!X92/100</f>
        <v>-1.8569752521530816E-8</v>
      </c>
      <c r="AB92" s="14">
        <v>0.05</v>
      </c>
      <c r="AC92" s="14">
        <v>0.9</v>
      </c>
      <c r="AD92" s="21">
        <f>(((Input!G92*$L$4*0.000000001*Input!U92*(230/229))-((AB92*0.000000000000001)+(Input!G92*AC92*0.000000000000001)))/Input!F92)*1000000000000</f>
        <v>6.6272239218199864</v>
      </c>
      <c r="AE92" s="21">
        <f>AD92*Input!V92/100</f>
        <v>1.8925147802969541E-2</v>
      </c>
      <c r="AF92" s="63">
        <f t="shared" si="341"/>
        <v>0.30212535477496449</v>
      </c>
      <c r="AG92" s="21">
        <f>AF92*Input!V92/100</f>
        <v>8.62769548998517E-4</v>
      </c>
      <c r="AH92" s="9">
        <f t="shared" si="342"/>
        <v>-173542.82160683864</v>
      </c>
      <c r="AI92" s="3">
        <f t="shared" si="343"/>
        <v>-1916.3007948977049</v>
      </c>
      <c r="AJ92" s="22">
        <f t="shared" si="344"/>
        <v>138.66718982078186</v>
      </c>
      <c r="AK92" s="3">
        <f t="shared" si="345"/>
        <v>0.61590549212556855</v>
      </c>
      <c r="AL92" s="3">
        <f t="shared" si="346"/>
        <v>0.15826681179952684</v>
      </c>
      <c r="AM92" s="3">
        <f t="shared" si="347"/>
        <v>4.5199281789172946E-4</v>
      </c>
      <c r="AN92" s="9">
        <f>AL92*1/((AN91+AN93)/2)</f>
        <v>0.15854226279153286</v>
      </c>
      <c r="AO92" s="21">
        <f t="shared" si="348"/>
        <v>4.5277947599554961E-4</v>
      </c>
      <c r="AP92" s="58">
        <f t="shared" si="349"/>
        <v>16.323399999999999</v>
      </c>
      <c r="AQ92" s="58">
        <f t="shared" si="350"/>
        <v>5.0900000000000001E-2</v>
      </c>
      <c r="AR92" s="58">
        <f t="shared" si="351"/>
        <v>0.31182229192447652</v>
      </c>
      <c r="AS92" s="67">
        <f t="shared" si="352"/>
        <v>-9.1197555931227381E-7</v>
      </c>
      <c r="AT92" s="67">
        <f t="shared" si="353"/>
        <v>-9.7277239246268419E-9</v>
      </c>
      <c r="AU92" s="58">
        <v>8</v>
      </c>
      <c r="AV92" s="58">
        <f t="shared" si="354"/>
        <v>4</v>
      </c>
      <c r="AW92" s="58">
        <f t="shared" si="355"/>
        <v>16.324100000000001</v>
      </c>
      <c r="AX92" s="57">
        <f t="shared" si="356"/>
        <v>5.1795561800000001E-2</v>
      </c>
      <c r="AY92" s="47">
        <f t="shared" si="357"/>
        <v>5.1061747966861602E-2</v>
      </c>
      <c r="AZ92" s="9" t="str">
        <f>Input!B92</f>
        <v>GeoB22729-1 130-132 cm</v>
      </c>
      <c r="BA92" s="48">
        <f>Input!E92</f>
        <v>131</v>
      </c>
      <c r="BB92" s="58">
        <f t="shared" si="358"/>
        <v>145.21473067317166</v>
      </c>
      <c r="BC92" s="22">
        <f t="shared" si="359"/>
        <v>0.64533733353767131</v>
      </c>
      <c r="BD92" s="9">
        <f t="shared" si="360"/>
        <v>16266.100000000002</v>
      </c>
      <c r="BE92" s="49">
        <f t="shared" si="361"/>
        <v>25.530873983430801</v>
      </c>
      <c r="BF92" s="89">
        <f t="shared" si="362"/>
        <v>0.31279977436343565</v>
      </c>
      <c r="BG92" s="85"/>
      <c r="BH92" s="85"/>
      <c r="BI92" s="85"/>
      <c r="BJ92" s="85"/>
      <c r="BK92" s="85"/>
      <c r="BL92" s="85"/>
      <c r="BM92" s="90"/>
      <c r="BN92" s="85"/>
      <c r="BO92" s="85"/>
      <c r="BP92" s="85"/>
      <c r="BQ92" s="85"/>
      <c r="BR92" s="85"/>
      <c r="BS92" s="85"/>
      <c r="BT92" s="85"/>
      <c r="BU92" s="85"/>
      <c r="BV92" s="85"/>
      <c r="BW92" s="85"/>
      <c r="BX92" s="85"/>
      <c r="BY92" s="85"/>
      <c r="BZ92" s="85"/>
      <c r="CA92" s="85"/>
      <c r="CB92" s="85"/>
      <c r="CC92" s="85"/>
      <c r="CD92" s="85"/>
      <c r="CE92" s="85"/>
      <c r="CF92" s="85"/>
      <c r="CG92" s="85"/>
      <c r="CH92" s="85"/>
      <c r="CI92" s="85"/>
      <c r="CJ92" s="85"/>
      <c r="CK92" s="85"/>
      <c r="CL92" s="85"/>
      <c r="CM92" s="85"/>
      <c r="CN92" s="85"/>
      <c r="CO92" s="85"/>
      <c r="CP92" s="85"/>
      <c r="CQ92" s="85"/>
      <c r="CR92" s="85"/>
      <c r="CS92" s="85"/>
      <c r="CT92" s="85"/>
      <c r="CU92" s="85"/>
      <c r="CV92" s="85"/>
      <c r="CW92" s="85"/>
      <c r="CX92" s="85"/>
      <c r="CY92" s="85"/>
      <c r="CZ92" s="85"/>
      <c r="DA92" s="85"/>
      <c r="DB92" s="85"/>
      <c r="DC92" s="85"/>
      <c r="DD92" s="85"/>
      <c r="DE92" s="85"/>
    </row>
    <row r="93" spans="1:109" s="158" customFormat="1" ht="15" customHeight="1" x14ac:dyDescent="0.2">
      <c r="A93" s="141">
        <f>Input!A93</f>
        <v>10368</v>
      </c>
      <c r="B93" s="141" t="str">
        <f>Input!B93</f>
        <v>Hu1-13</v>
      </c>
      <c r="C93" s="141">
        <f>Input!O93</f>
        <v>2.297296536278131</v>
      </c>
      <c r="D93" s="141">
        <f>C93*Input!P93/100</f>
        <v>1.4953354000379927E-2</v>
      </c>
      <c r="E93" s="142">
        <f>Input!M93</f>
        <v>3.014444347279202</v>
      </c>
      <c r="F93" s="143">
        <f>E93*Input!N93/100</f>
        <v>1.8893858653990081E-4</v>
      </c>
      <c r="G93" s="144">
        <f t="shared" si="337"/>
        <v>415.63158660285637</v>
      </c>
      <c r="H93" s="143">
        <f>G93*Input!L93/100</f>
        <v>3.569374049525318E-2</v>
      </c>
      <c r="I93" s="141">
        <v>0</v>
      </c>
      <c r="J93" s="145">
        <f>(((C93*$G$4*0.000000001*Input!G93*(234/233))-(I93*0.000000000000001))/Input!F93)*1000000000000</f>
        <v>752.54572629931999</v>
      </c>
      <c r="K93" s="141">
        <f>J93*Input!P93/100</f>
        <v>4.8984023042397338</v>
      </c>
      <c r="L93" s="146">
        <f t="shared" si="338"/>
        <v>10.407160375925459</v>
      </c>
      <c r="M93" s="147">
        <f>L93*Input!P93/100</f>
        <v>6.7741343262574555E-2</v>
      </c>
      <c r="N93" s="141">
        <v>0</v>
      </c>
      <c r="O93" s="145">
        <f>(((G93*$D$4*0.000000001*Input!G93*(238/236))-(N93*0.000000001))/Input!F93)*1000000</f>
        <v>13.71517761452597</v>
      </c>
      <c r="P93" s="141">
        <f>O93*Input!N93/100</f>
        <v>8.5963646168194245E-4</v>
      </c>
      <c r="Q93" s="148">
        <f t="shared" si="339"/>
        <v>10.23288276937987</v>
      </c>
      <c r="R93" s="149">
        <f>Q93*Input!N93/100</f>
        <v>6.4137405901030749E-4</v>
      </c>
      <c r="S93" s="147">
        <f>Input!S93*$G$6/0.000000000155125</f>
        <v>0.99912449685917681</v>
      </c>
      <c r="T93" s="141">
        <f>S93*Input!T93/100</f>
        <v>1.2290299275540323E-3</v>
      </c>
      <c r="U93" s="147">
        <f>S93</f>
        <v>0.99912449685917681</v>
      </c>
      <c r="V93" s="141">
        <f>U93*Input!T93/100</f>
        <v>1.2290299275540323E-3</v>
      </c>
      <c r="W93" s="150">
        <v>0</v>
      </c>
      <c r="X93" s="145">
        <f>((($L$4*0.000000001*Input!G93/Input!W93*(232/229))-(W93*0.000000001))/Input!F93)*1000000000</f>
        <v>0.78184861526426463</v>
      </c>
      <c r="Y93" s="145">
        <f>X93*Input!X93/100</f>
        <v>2.3369351936519678E-3</v>
      </c>
      <c r="Z93" s="145">
        <f t="shared" si="340"/>
        <v>1.9090506086381814E-4</v>
      </c>
      <c r="AA93" s="145">
        <f>Z93*Input!X93/100</f>
        <v>5.7061270771469583E-7</v>
      </c>
      <c r="AB93" s="146">
        <v>0</v>
      </c>
      <c r="AC93" s="146">
        <v>0.9</v>
      </c>
      <c r="AD93" s="145">
        <f>(((Input!G93*$L$4*0.000000001*Input!U93*(230/229))-((AB93*0.000000000000001)+(Input!G93*AC93*0.000000000000001)))/Input!F93)*1000000000000</f>
        <v>223.94021224791555</v>
      </c>
      <c r="AE93" s="145">
        <f>AD93*Input!V93/100</f>
        <v>0.50097638684725088</v>
      </c>
      <c r="AF93" s="145">
        <f t="shared" si="341"/>
        <v>10.209103671753088</v>
      </c>
      <c r="AG93" s="145">
        <f>AF93*Input!V93/100</f>
        <v>2.2838773881136528E-2</v>
      </c>
      <c r="AH93" s="141">
        <f t="shared" si="342"/>
        <v>53477.386223069996</v>
      </c>
      <c r="AI93" s="150">
        <f t="shared" si="343"/>
        <v>199.65517901509597</v>
      </c>
      <c r="AJ93" s="147">
        <f t="shared" si="344"/>
        <v>-0.87550314082318614</v>
      </c>
      <c r="AK93" s="150">
        <f t="shared" si="345"/>
        <v>1.2290299275540322</v>
      </c>
      <c r="AL93" s="150">
        <f t="shared" si="346"/>
        <v>0.99767620736378049</v>
      </c>
      <c r="AM93" s="150">
        <f t="shared" si="347"/>
        <v>2.2327760987415051E-3</v>
      </c>
      <c r="AN93" s="141">
        <f>AF93/Q93</f>
        <v>0.99767620736378049</v>
      </c>
      <c r="AO93" s="145">
        <f t="shared" si="348"/>
        <v>2.2327760987415051E-3</v>
      </c>
      <c r="AP93" s="141">
        <f t="shared" si="349"/>
        <v>747.06399999999996</v>
      </c>
      <c r="AQ93" s="141" t="e">
        <f t="shared" si="350"/>
        <v>#VALUE!</v>
      </c>
      <c r="AR93" s="141" t="e">
        <f t="shared" si="351"/>
        <v>#VALUE!</v>
      </c>
      <c r="AS93" s="149">
        <f t="shared" si="352"/>
        <v>1.86560390816817E-5</v>
      </c>
      <c r="AT93" s="149">
        <f t="shared" si="353"/>
        <v>5.5774913330006799E-8</v>
      </c>
      <c r="AU93" s="141">
        <v>8</v>
      </c>
      <c r="AV93" s="141">
        <f t="shared" si="354"/>
        <v>4</v>
      </c>
      <c r="AW93" s="141">
        <f t="shared" si="355"/>
        <v>747.04759999999999</v>
      </c>
      <c r="AX93" s="151">
        <f t="shared" si="356"/>
        <v>336.38832320429998</v>
      </c>
      <c r="AY93" s="151">
        <f t="shared" si="357"/>
        <v>292.76030037939404</v>
      </c>
      <c r="AZ93" s="141" t="str">
        <f>Input!B93</f>
        <v>Hu1-13</v>
      </c>
      <c r="BA93" s="152">
        <f>Input!E93</f>
        <v>0</v>
      </c>
      <c r="BB93" s="141">
        <f t="shared" si="358"/>
        <v>-7.231338078027119</v>
      </c>
      <c r="BC93" s="147">
        <f t="shared" si="359"/>
        <v>12.260361588844786</v>
      </c>
      <c r="BD93" s="141">
        <f t="shared" si="360"/>
        <v>746989.6</v>
      </c>
      <c r="BE93" s="153">
        <f t="shared" si="361"/>
        <v>146380.15018969701</v>
      </c>
      <c r="BF93" s="154">
        <f t="shared" si="362"/>
        <v>39.188975425313465</v>
      </c>
      <c r="BG93" s="155"/>
      <c r="BH93" s="155"/>
      <c r="BI93" s="155"/>
      <c r="BJ93" s="155"/>
      <c r="BK93" s="155"/>
      <c r="BL93" s="155"/>
      <c r="BM93" s="159"/>
      <c r="BN93" s="155"/>
      <c r="BO93" s="155"/>
      <c r="BP93" s="155"/>
      <c r="BQ93" s="155"/>
      <c r="BR93" s="155"/>
      <c r="BS93" s="155"/>
      <c r="BT93" s="155"/>
      <c r="BU93" s="155"/>
      <c r="BV93" s="155"/>
      <c r="BW93" s="155"/>
      <c r="BX93" s="155"/>
      <c r="BY93" s="155"/>
      <c r="BZ93" s="155"/>
      <c r="CA93" s="155"/>
      <c r="CB93" s="155"/>
      <c r="CC93" s="155"/>
      <c r="CD93" s="155"/>
      <c r="CE93" s="155"/>
      <c r="CF93" s="155"/>
      <c r="CG93" s="155"/>
      <c r="CH93" s="155"/>
      <c r="CI93" s="155"/>
      <c r="CJ93" s="155"/>
      <c r="CK93" s="155"/>
      <c r="CL93" s="155"/>
      <c r="CM93" s="155"/>
      <c r="CN93" s="155"/>
      <c r="CO93" s="155"/>
      <c r="CP93" s="155"/>
      <c r="CQ93" s="155"/>
      <c r="CR93" s="155"/>
      <c r="CS93" s="155"/>
      <c r="CT93" s="155"/>
      <c r="CU93" s="155"/>
      <c r="CV93" s="155"/>
      <c r="CW93" s="155"/>
      <c r="CX93" s="155"/>
      <c r="CY93" s="155"/>
      <c r="CZ93" s="155"/>
      <c r="DA93" s="155"/>
      <c r="DB93" s="155"/>
      <c r="DC93" s="155"/>
      <c r="DD93" s="155"/>
      <c r="DE93" s="155"/>
    </row>
    <row r="94" spans="1:109" ht="15" customHeight="1" x14ac:dyDescent="0.2">
      <c r="A94" s="9">
        <f>Input!A94</f>
        <v>10552</v>
      </c>
      <c r="B94" s="9" t="str">
        <f>Input!B94</f>
        <v>GeoB22729-1 169-173 cm</v>
      </c>
      <c r="C94" s="9">
        <f>Input!O94</f>
        <v>1.3235337351529706</v>
      </c>
      <c r="D94" s="9">
        <f>C94*Input!P94/100</f>
        <v>2.4052469506089628E-3</v>
      </c>
      <c r="E94" s="11">
        <f>Input!M94</f>
        <v>1.531868423427772</v>
      </c>
      <c r="F94" s="12">
        <f>E94*Input!N94/100</f>
        <v>6.327236153612592E-5</v>
      </c>
      <c r="G94" s="13">
        <f t="shared" si="337"/>
        <v>211.2140182222212</v>
      </c>
      <c r="H94" s="12">
        <f>G94*Input!L94/100</f>
        <v>1.7319815739687782E-2</v>
      </c>
      <c r="I94" s="9">
        <v>0.3</v>
      </c>
      <c r="J94" s="21">
        <f>(((C94*$G$4*0.000000001*Input!G94*(234/233))-(I94*0.000000000000001))/Input!F94)*1000000000000</f>
        <v>204.68347664793956</v>
      </c>
      <c r="K94" s="9">
        <f>J94*Input!P94/100</f>
        <v>0.37196959546376585</v>
      </c>
      <c r="L94" s="14">
        <f t="shared" si="338"/>
        <v>2.8306236994426013</v>
      </c>
      <c r="M94" s="22">
        <f>L94*Input!P94/100</f>
        <v>5.1440691238738142E-3</v>
      </c>
      <c r="N94" s="9">
        <v>5.0000000000000001E-3</v>
      </c>
      <c r="O94" s="21">
        <f>(((G94*$D$4*0.000000001*Input!G94*(238/236))-(N94*0.000000001))/Input!F94)*1000000</f>
        <v>3.2903878732512712</v>
      </c>
      <c r="P94" s="9">
        <f>O94*Input!N94/100</f>
        <v>1.3590632715346595E-4</v>
      </c>
      <c r="Q94" s="23">
        <f t="shared" si="339"/>
        <v>2.4549556935455796</v>
      </c>
      <c r="R94" s="24">
        <f>Q94*Input!N94/100</f>
        <v>1.0139959922250499E-4</v>
      </c>
      <c r="S94" s="65">
        <f>Input!S94*$G$6/0.000000000155125</f>
        <v>1.1433897734685246</v>
      </c>
      <c r="T94" s="9">
        <f>S94*Input!T94/100</f>
        <v>7.1297909109686462E-4</v>
      </c>
      <c r="U94" s="9">
        <f>S94*1/((U93+U95)/2)</f>
        <v>1.1440840064002822</v>
      </c>
      <c r="V94" s="9">
        <f>U94*Input!T94/100</f>
        <v>7.1341199121210052E-4</v>
      </c>
      <c r="W94" s="3">
        <v>3.0000000000000001E-3</v>
      </c>
      <c r="X94" s="21">
        <f>((($L$4*0.000000001*Input!G94/Input!W94*(232/229))-(W94*0.000000001))/Input!F94)*1000000000</f>
        <v>0.10199482589144693</v>
      </c>
      <c r="Y94" s="21">
        <f>X94*Input!X94/100</f>
        <v>4.5171869650838568E-4</v>
      </c>
      <c r="Z94" s="21">
        <f t="shared" si="340"/>
        <v>2.4904218111353832E-5</v>
      </c>
      <c r="AA94" s="21">
        <f>Z94*Input!X94/100</f>
        <v>1.1029678068958456E-7</v>
      </c>
      <c r="AB94" s="14">
        <v>0.05</v>
      </c>
      <c r="AC94" s="14">
        <v>0.9</v>
      </c>
      <c r="AD94" s="21">
        <f>(((Input!G94*$L$4*0.000000001*Input!U94*(230/229))-((AB94*0.000000000000001)+(Input!G94*AC94*0.000000000000001)))/Input!F94)*1000000000000</f>
        <v>4.9498382708650555</v>
      </c>
      <c r="AE94" s="21">
        <f>AD94*Input!V94/100</f>
        <v>1.9837412882691061E-2</v>
      </c>
      <c r="AF94" s="63">
        <f t="shared" si="341"/>
        <v>0.2256558192850546</v>
      </c>
      <c r="AG94" s="21">
        <f>AF94*Input!V94/100</f>
        <v>9.0435836719918281E-4</v>
      </c>
      <c r="AH94" s="9">
        <f t="shared" si="342"/>
        <v>9060.9477589733324</v>
      </c>
      <c r="AI94" s="3">
        <f t="shared" si="343"/>
        <v>54.120631939904968</v>
      </c>
      <c r="AJ94" s="22">
        <f t="shared" si="344"/>
        <v>144.08400640028219</v>
      </c>
      <c r="AK94" s="3">
        <f t="shared" si="345"/>
        <v>0.71341199121210053</v>
      </c>
      <c r="AL94" s="3">
        <f t="shared" si="346"/>
        <v>9.1918489559031619E-2</v>
      </c>
      <c r="AM94" s="3">
        <f t="shared" si="347"/>
        <v>3.6840029242030028E-4</v>
      </c>
      <c r="AN94" s="9">
        <f>AL94*1/((AN93+AN95)/2)</f>
        <v>9.2166340643141775E-2</v>
      </c>
      <c r="AO94" s="21">
        <f t="shared" si="348"/>
        <v>3.6939365526058313E-4</v>
      </c>
      <c r="AP94" s="58">
        <f t="shared" si="349"/>
        <v>9.1560000000000006</v>
      </c>
      <c r="AQ94" s="58">
        <f t="shared" si="350"/>
        <v>3.4200000000000001E-2</v>
      </c>
      <c r="AR94" s="58">
        <f t="shared" si="351"/>
        <v>0.37352555701179552</v>
      </c>
      <c r="AS94" s="67">
        <f t="shared" si="352"/>
        <v>1.0144467444699914E-5</v>
      </c>
      <c r="AT94" s="67">
        <f t="shared" si="353"/>
        <v>4.4930170237537579E-8</v>
      </c>
      <c r="AU94" s="58">
        <v>8</v>
      </c>
      <c r="AV94" s="58">
        <f t="shared" si="354"/>
        <v>4</v>
      </c>
      <c r="AW94" s="58">
        <f t="shared" si="355"/>
        <v>9.1483000000000008</v>
      </c>
      <c r="AX94" s="57">
        <f t="shared" si="356"/>
        <v>3.6846680100000001E-2</v>
      </c>
      <c r="AY94" s="47">
        <f t="shared" si="357"/>
        <v>3.8875547152142073E-2</v>
      </c>
      <c r="AZ94" s="9" t="str">
        <f>Input!B94</f>
        <v>GeoB22729-1 169-173 cm</v>
      </c>
      <c r="BA94" s="48">
        <f>Input!E94</f>
        <v>171</v>
      </c>
      <c r="BB94" s="58">
        <f t="shared" si="358"/>
        <v>147.85799908598179</v>
      </c>
      <c r="BC94" s="22">
        <f t="shared" si="359"/>
        <v>0.73226030366598049</v>
      </c>
      <c r="BD94" s="9">
        <f t="shared" si="360"/>
        <v>9090.3000000000011</v>
      </c>
      <c r="BE94" s="49">
        <f t="shared" si="361"/>
        <v>19.437773576071038</v>
      </c>
      <c r="BF94" s="89">
        <f t="shared" si="362"/>
        <v>0.42494831992984561</v>
      </c>
      <c r="BG94" s="85"/>
      <c r="BH94" s="85"/>
      <c r="BI94" s="85"/>
      <c r="BJ94" s="85"/>
      <c r="BK94" s="85"/>
      <c r="BL94" s="85"/>
      <c r="BM94" s="90"/>
      <c r="BN94" s="85"/>
      <c r="BO94" s="85"/>
      <c r="BP94" s="85"/>
      <c r="BQ94" s="85"/>
      <c r="BR94" s="85"/>
      <c r="BS94" s="85"/>
      <c r="BT94" s="85"/>
      <c r="BU94" s="85"/>
      <c r="BV94" s="85"/>
      <c r="BW94" s="85"/>
      <c r="BX94" s="85"/>
      <c r="BY94" s="85"/>
      <c r="BZ94" s="85"/>
      <c r="CA94" s="85"/>
      <c r="CB94" s="85"/>
      <c r="CC94" s="85"/>
      <c r="CD94" s="85"/>
      <c r="CE94" s="85"/>
      <c r="CF94" s="85"/>
      <c r="CG94" s="85"/>
      <c r="CH94" s="85"/>
      <c r="CI94" s="85"/>
      <c r="CJ94" s="85"/>
      <c r="CK94" s="85"/>
      <c r="CL94" s="85"/>
      <c r="CM94" s="85"/>
      <c r="CN94" s="85"/>
      <c r="CO94" s="85"/>
      <c r="CP94" s="85"/>
      <c r="CQ94" s="85"/>
      <c r="CR94" s="85"/>
      <c r="CS94" s="85"/>
      <c r="CT94" s="85"/>
      <c r="CU94" s="85"/>
      <c r="CV94" s="85"/>
      <c r="CW94" s="85"/>
      <c r="CX94" s="85"/>
      <c r="CY94" s="85"/>
      <c r="CZ94" s="85"/>
      <c r="DA94" s="85"/>
      <c r="DB94" s="85"/>
      <c r="DC94" s="85"/>
      <c r="DD94" s="85"/>
      <c r="DE94" s="85"/>
    </row>
    <row r="95" spans="1:109" s="158" customFormat="1" ht="15" customHeight="1" x14ac:dyDescent="0.2">
      <c r="A95" s="141">
        <f>Input!A95</f>
        <v>10368</v>
      </c>
      <c r="B95" s="141" t="str">
        <f>Input!B95</f>
        <v>Hu1-13</v>
      </c>
      <c r="C95" s="141">
        <f>Input!O95</f>
        <v>2.2902083327299216</v>
      </c>
      <c r="D95" s="141">
        <f>C95*Input!P95/100</f>
        <v>1.391727520342443E-2</v>
      </c>
      <c r="E95" s="142">
        <f>Input!M95</f>
        <v>3.0134842483333291</v>
      </c>
      <c r="F95" s="143">
        <f>E95*Input!N95/100</f>
        <v>2.6995285734324989E-4</v>
      </c>
      <c r="G95" s="144">
        <f t="shared" si="337"/>
        <v>415.49920816019937</v>
      </c>
      <c r="H95" s="143">
        <f>G95*Input!L95/100</f>
        <v>4.2097019909194559E-2</v>
      </c>
      <c r="I95" s="141">
        <v>0</v>
      </c>
      <c r="J95" s="145">
        <f>(((C95*$G$4*0.000000001*Input!G95*(234/233))-(I95*0.000000000000001))/Input!F95)*1000000000000</f>
        <v>750.22378082858563</v>
      </c>
      <c r="K95" s="141">
        <f>J95*Input!P95/100</f>
        <v>4.5590048174784492</v>
      </c>
      <c r="L95" s="146">
        <f t="shared" si="338"/>
        <v>10.37504955786671</v>
      </c>
      <c r="M95" s="147">
        <f>L95*Input!P95/100</f>
        <v>6.3047722725679989E-2</v>
      </c>
      <c r="N95" s="141">
        <v>0</v>
      </c>
      <c r="O95" s="145">
        <f>(((G95*$D$4*0.000000001*Input!G95*(238/236))-(N95*0.000000001))/Input!F95)*1000000</f>
        <v>13.710809337638706</v>
      </c>
      <c r="P95" s="141">
        <f>O95*Input!N95/100</f>
        <v>1.2282367691920561E-3</v>
      </c>
      <c r="Q95" s="148">
        <f t="shared" si="339"/>
        <v>10.229623601577025</v>
      </c>
      <c r="R95" s="149">
        <f>Q95*Input!N95/100</f>
        <v>9.1638644612759433E-4</v>
      </c>
      <c r="S95" s="147">
        <f>Input!S95*$G$6/0.000000000155125</f>
        <v>0.99966189832181673</v>
      </c>
      <c r="T95" s="141">
        <f>S95*Input!T95/100</f>
        <v>1.2384428765463119E-3</v>
      </c>
      <c r="U95" s="147">
        <f>S95</f>
        <v>0.99966189832181673</v>
      </c>
      <c r="V95" s="141">
        <f>U95*Input!T95/100</f>
        <v>1.2384428765463119E-3</v>
      </c>
      <c r="W95" s="150">
        <v>0</v>
      </c>
      <c r="X95" s="145">
        <f>((($L$4*0.000000001*Input!G95/Input!W95*(232/229))-(W95*0.000000001))/Input!F95)*1000000000</f>
        <v>0.78231200505262632</v>
      </c>
      <c r="Y95" s="145">
        <f>X95*Input!X95/100</f>
        <v>2.7059276422471447E-3</v>
      </c>
      <c r="Z95" s="145">
        <f t="shared" si="340"/>
        <v>1.9101820739119408E-4</v>
      </c>
      <c r="AA95" s="145">
        <f>Z95*Input!X95/100</f>
        <v>6.6071010570464046E-7</v>
      </c>
      <c r="AB95" s="146">
        <v>0</v>
      </c>
      <c r="AC95" s="146">
        <v>0.9</v>
      </c>
      <c r="AD95" s="145">
        <f>(((Input!G95*$L$4*0.000000001*Input!U95*(230/229))-((AB95*0.000000000000001)+(Input!G95*AC95*0.000000000000001)))/Input!F95)*1000000000000</f>
        <v>223.7049125047628</v>
      </c>
      <c r="AE95" s="145">
        <f>AD95*Input!V95/100</f>
        <v>0.55439009885453017</v>
      </c>
      <c r="AF95" s="145">
        <f t="shared" si="341"/>
        <v>10.198376703837546</v>
      </c>
      <c r="AG95" s="145">
        <f>AF95*Input!V95/100</f>
        <v>2.5273826156481299E-2</v>
      </c>
      <c r="AH95" s="141">
        <f t="shared" si="342"/>
        <v>53389.552980946311</v>
      </c>
      <c r="AI95" s="150">
        <f t="shared" si="343"/>
        <v>227.17531241361803</v>
      </c>
      <c r="AJ95" s="147">
        <f t="shared" si="344"/>
        <v>-0.33810167818326686</v>
      </c>
      <c r="AK95" s="150">
        <f t="shared" si="345"/>
        <v>1.2384428765463118</v>
      </c>
      <c r="AL95" s="150">
        <f t="shared" si="346"/>
        <v>0.99694544990544309</v>
      </c>
      <c r="AM95" s="150">
        <f t="shared" si="347"/>
        <v>2.4722642523057848E-3</v>
      </c>
      <c r="AN95" s="141">
        <f>AF95/Q95</f>
        <v>0.99694544990544309</v>
      </c>
      <c r="AO95" s="145">
        <f t="shared" si="348"/>
        <v>2.4722642523057848E-3</v>
      </c>
      <c r="AP95" s="141">
        <f t="shared" si="349"/>
        <v>651.09050000000002</v>
      </c>
      <c r="AQ95" s="141" t="e">
        <f t="shared" si="350"/>
        <v>#VALUE!</v>
      </c>
      <c r="AR95" s="141" t="e">
        <f t="shared" si="351"/>
        <v>#VALUE!</v>
      </c>
      <c r="AS95" s="149">
        <f t="shared" si="352"/>
        <v>1.867304358703347E-5</v>
      </c>
      <c r="AT95" s="149">
        <f t="shared" si="353"/>
        <v>6.4609577290553644E-8</v>
      </c>
      <c r="AU95" s="141">
        <v>8</v>
      </c>
      <c r="AV95" s="141">
        <f t="shared" si="354"/>
        <v>4</v>
      </c>
      <c r="AW95" s="141">
        <f t="shared" si="355"/>
        <v>651.07420000000002</v>
      </c>
      <c r="AX95" s="151">
        <f t="shared" si="356"/>
        <v>280.093063067</v>
      </c>
      <c r="AY95" s="151">
        <f t="shared" si="357"/>
        <v>129.09970647083907</v>
      </c>
      <c r="AZ95" s="141" t="str">
        <f>Input!B95</f>
        <v>Hu1-13</v>
      </c>
      <c r="BA95" s="152">
        <f>Input!E95</f>
        <v>0</v>
      </c>
      <c r="BB95" s="141">
        <f t="shared" si="358"/>
        <v>-2.1291490774558945</v>
      </c>
      <c r="BC95" s="147">
        <f t="shared" si="359"/>
        <v>7.9789791711768023</v>
      </c>
      <c r="BD95" s="141">
        <f t="shared" si="360"/>
        <v>651016.20000000007</v>
      </c>
      <c r="BE95" s="153">
        <f t="shared" si="361"/>
        <v>64549.853235419534</v>
      </c>
      <c r="BF95" s="154">
        <f t="shared" si="362"/>
        <v>19.828724048785691</v>
      </c>
      <c r="BG95" s="155"/>
      <c r="BH95" s="155"/>
      <c r="BI95" s="155"/>
      <c r="BJ95" s="155"/>
      <c r="BK95" s="155"/>
      <c r="BL95" s="155"/>
      <c r="BM95" s="159"/>
      <c r="BN95" s="155"/>
      <c r="BO95" s="155"/>
      <c r="BP95" s="155"/>
      <c r="BQ95" s="155"/>
      <c r="BR95" s="155"/>
      <c r="BS95" s="155"/>
      <c r="BT95" s="155"/>
      <c r="BU95" s="155"/>
      <c r="BV95" s="155"/>
      <c r="BW95" s="155"/>
      <c r="BX95" s="155"/>
      <c r="BY95" s="155"/>
      <c r="BZ95" s="155"/>
      <c r="CA95" s="155"/>
      <c r="CB95" s="155"/>
      <c r="CC95" s="155"/>
      <c r="CD95" s="155"/>
      <c r="CE95" s="155"/>
      <c r="CF95" s="155"/>
      <c r="CG95" s="155"/>
      <c r="CH95" s="155"/>
      <c r="CI95" s="155"/>
      <c r="CJ95" s="155"/>
      <c r="CK95" s="155"/>
      <c r="CL95" s="155"/>
      <c r="CM95" s="155"/>
      <c r="CN95" s="155"/>
      <c r="CO95" s="155"/>
      <c r="CP95" s="155"/>
      <c r="CQ95" s="155"/>
      <c r="CR95" s="155"/>
      <c r="CS95" s="155"/>
      <c r="CT95" s="155"/>
      <c r="CU95" s="155"/>
      <c r="CV95" s="155"/>
      <c r="CW95" s="155"/>
      <c r="CX95" s="155"/>
      <c r="CY95" s="155"/>
      <c r="CZ95" s="155"/>
      <c r="DA95" s="155"/>
      <c r="DB95" s="155"/>
      <c r="DC95" s="155"/>
      <c r="DD95" s="155"/>
      <c r="DE95" s="155"/>
    </row>
    <row r="96" spans="1:109" s="76" customFormat="1" ht="15" customHeight="1" x14ac:dyDescent="0.2">
      <c r="A96" s="58"/>
      <c r="B96" s="58"/>
      <c r="C96" s="58"/>
      <c r="D96" s="58"/>
      <c r="E96" s="60"/>
      <c r="F96" s="61"/>
      <c r="G96" s="59"/>
      <c r="H96" s="61"/>
      <c r="I96" s="58"/>
      <c r="J96" s="63"/>
      <c r="K96" s="58"/>
      <c r="L96" s="64"/>
      <c r="M96" s="65"/>
      <c r="N96" s="58"/>
      <c r="O96" s="63"/>
      <c r="P96" s="58"/>
      <c r="Q96" s="66"/>
      <c r="R96" s="67"/>
      <c r="S96" s="65"/>
      <c r="T96" s="58"/>
      <c r="U96" s="58"/>
      <c r="V96" s="58"/>
      <c r="W96" s="68"/>
      <c r="X96" s="63"/>
      <c r="Y96" s="63"/>
      <c r="Z96" s="63"/>
      <c r="AA96" s="63"/>
      <c r="AB96" s="64"/>
      <c r="AC96" s="64"/>
      <c r="AD96" s="63"/>
      <c r="AE96" s="63"/>
      <c r="AF96" s="63"/>
      <c r="AG96" s="63"/>
      <c r="AH96" s="58"/>
      <c r="AI96" s="68"/>
      <c r="AJ96" s="65"/>
      <c r="AK96" s="68"/>
      <c r="AL96" s="68"/>
      <c r="AM96" s="68"/>
      <c r="AN96" s="58"/>
      <c r="AO96" s="63"/>
      <c r="AP96" s="58"/>
      <c r="AQ96" s="58"/>
      <c r="AR96" s="58"/>
      <c r="AS96" s="67"/>
      <c r="AT96" s="67"/>
      <c r="AU96" s="58"/>
      <c r="AV96" s="58"/>
      <c r="AW96" s="58"/>
      <c r="AX96" s="57"/>
      <c r="AY96" s="57"/>
      <c r="AZ96" s="58"/>
      <c r="BA96" s="69"/>
      <c r="BB96" s="58"/>
      <c r="BC96" s="65"/>
      <c r="BD96" s="58"/>
      <c r="BE96" s="62"/>
      <c r="BF96" s="74"/>
      <c r="BG96" s="75"/>
      <c r="BH96" s="75"/>
      <c r="BI96" s="75"/>
      <c r="BJ96" s="75"/>
      <c r="BK96" s="75"/>
      <c r="BL96" s="75"/>
      <c r="BM96" s="103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  <c r="CL96" s="75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5"/>
      <c r="CZ96" s="75"/>
      <c r="DA96" s="75"/>
      <c r="DB96" s="75"/>
      <c r="DC96" s="75"/>
      <c r="DD96" s="75"/>
      <c r="DE96" s="75"/>
    </row>
    <row r="97" spans="1:109" s="158" customFormat="1" ht="15" customHeight="1" x14ac:dyDescent="0.2">
      <c r="A97" s="141">
        <f>Input!A97</f>
        <v>10368</v>
      </c>
      <c r="B97" s="141" t="str">
        <f>Input!B97</f>
        <v>Hu1-13</v>
      </c>
      <c r="C97" s="141">
        <f>Input!O97</f>
        <v>2.3096446632547201</v>
      </c>
      <c r="D97" s="141">
        <f>C97*Input!P97/100</f>
        <v>1.3705551120196679E-2</v>
      </c>
      <c r="E97" s="142">
        <f>Input!M97</f>
        <v>3.0140390922169416</v>
      </c>
      <c r="F97" s="143">
        <f>E97*Input!N97/100</f>
        <v>2.5832339457563922E-4</v>
      </c>
      <c r="G97" s="144">
        <f t="shared" ref="G97:G105" si="363">E97*137.88</f>
        <v>415.57571003487186</v>
      </c>
      <c r="H97" s="143">
        <f>G97*Input!L97/100</f>
        <v>2.5496496519467348E-2</v>
      </c>
      <c r="I97" s="141">
        <v>0</v>
      </c>
      <c r="J97" s="145">
        <f>(((C97*$G$4*0.000000001*Input!G97*(234/233))-(I97*0.000000000000001))/Input!F97)*1000000000000</f>
        <v>756.59071136645809</v>
      </c>
      <c r="K97" s="141">
        <f>J97*Input!P97/100</f>
        <v>4.4896484886495109</v>
      </c>
      <c r="L97" s="146">
        <f t="shared" ref="L97:L105" si="364">(J97/234)*602200000000*0.0000028263/(365.2425*24*60)</f>
        <v>10.463099579140316</v>
      </c>
      <c r="M97" s="147">
        <f>L97*Input!P97/100</f>
        <v>6.2088575112474238E-2</v>
      </c>
      <c r="N97" s="141">
        <v>0</v>
      </c>
      <c r="O97" s="145">
        <f>(((G97*$D$4*0.000000001*Input!G97*(238/236))-(N97*0.000000001))/Input!F97)*1000000</f>
        <v>13.713333777149071</v>
      </c>
      <c r="P97" s="141">
        <f>O97*Input!N97/100</f>
        <v>1.1753248129427192E-3</v>
      </c>
      <c r="Q97" s="148">
        <f t="shared" ref="Q97:Q105" si="365">(O97/238.05)*602200000000000000*0.00000000015512/(365.2425*24*60)</f>
        <v>10.23150708382523</v>
      </c>
      <c r="R97" s="149">
        <f>Q97*Input!N97/100</f>
        <v>8.7690887896692033E-4</v>
      </c>
      <c r="S97" s="147">
        <f>Input!S97*$G$6/0.000000000155125</f>
        <v>0.99971657290345273</v>
      </c>
      <c r="T97" s="141">
        <f>S97*Input!T97/100</f>
        <v>1.175081979911204E-3</v>
      </c>
      <c r="U97" s="147">
        <f>S97</f>
        <v>0.99971657290345273</v>
      </c>
      <c r="V97" s="141">
        <f>U97*Input!T97/100</f>
        <v>1.175081979911204E-3</v>
      </c>
      <c r="W97" s="150">
        <v>0</v>
      </c>
      <c r="X97" s="145">
        <f>((($L$4*0.000000001*Input!G97/Input!W97*(232/229))-(W97*0.000000001))/Input!F97)*1000000000</f>
        <v>0.79116636365469628</v>
      </c>
      <c r="Y97" s="145">
        <f>X97*Input!X97/100</f>
        <v>3.6615726909666984E-3</v>
      </c>
      <c r="Z97" s="145">
        <f t="shared" ref="Z97:Z105" si="366">(X97/232)*6.022E+23*0.000000001*0.000000000049475/(365.2425*24*60)</f>
        <v>1.9318018841263122E-4</v>
      </c>
      <c r="AA97" s="145">
        <f>Z97*Input!X97/100</f>
        <v>8.9405128279216272E-7</v>
      </c>
      <c r="AB97" s="146">
        <v>0</v>
      </c>
      <c r="AC97" s="146">
        <v>0.9</v>
      </c>
      <c r="AD97" s="145">
        <f>(((Input!G97*$L$4*0.000000001*Input!U97*(230/229))-((AB97*0.000000000000001)+(Input!G97*AC97*0.000000000000001)))/Input!F97)*1000000000000</f>
        <v>224.15226471650485</v>
      </c>
      <c r="AE97" s="145">
        <f>AD97*Input!V97/100</f>
        <v>0.70610537598673251</v>
      </c>
      <c r="AF97" s="145">
        <f t="shared" ref="AF97:AF105" si="367">(AD97/230)*602200000000*$D$6/(365.2425*24*60)</f>
        <v>10.218770830741413</v>
      </c>
      <c r="AG97" s="145">
        <f>AF97*Input!V97/100</f>
        <v>3.2190301662527093E-2</v>
      </c>
      <c r="AH97" s="141">
        <f t="shared" ref="AH97:AH105" si="368">AF97/Z97</f>
        <v>52897.612921435844</v>
      </c>
      <c r="AI97" s="150">
        <f t="shared" ref="AI97:AI105" si="369">AH97*SQRT((AG97/AF97)^2+(AA97/Z97)^2)</f>
        <v>296.14277858050878</v>
      </c>
      <c r="AJ97" s="147">
        <f t="shared" ref="AJ97:AJ105" si="370">(U97-1)*1000</f>
        <v>-0.28342709654727294</v>
      </c>
      <c r="AK97" s="150">
        <f t="shared" ref="AK97:AK105" si="371">V97*1000</f>
        <v>1.175081979911204</v>
      </c>
      <c r="AL97" s="150">
        <f t="shared" ref="AL97:AL105" si="372">AF97/Q97</f>
        <v>0.99875519285873815</v>
      </c>
      <c r="AM97" s="150">
        <f t="shared" ref="AM97:AM105" si="373">AL97*SQRT((R97/Q97)^2+(AG97/AF97)^2)</f>
        <v>3.1473578222242409E-3</v>
      </c>
      <c r="AN97" s="141">
        <f>AF97/Q97</f>
        <v>0.99875519285873815</v>
      </c>
      <c r="AO97" s="145">
        <f t="shared" ref="AO97:AO105" si="374">AN97*SQRT((R97/Q97)^2+(AG97/AF97)^2)</f>
        <v>3.1473578222242409E-3</v>
      </c>
      <c r="AP97" s="141">
        <f t="shared" ref="AP97:AP105" si="375">ThU_Alter_Kombi(AN97,U97)</f>
        <v>773.62289999999996</v>
      </c>
      <c r="AQ97" s="141" t="e">
        <f t="shared" ref="AQ97:AQ105" si="376">Montealter(AN97,AO97,U97,V97)</f>
        <v>#VALUE!</v>
      </c>
      <c r="AR97" s="141" t="e">
        <f t="shared" ref="AR97:AR105" si="377">(AQ97/AP97)*100</f>
        <v>#VALUE!</v>
      </c>
      <c r="AS97" s="149">
        <f t="shared" ref="AS97:AS105" si="378">Z97/Q97</f>
        <v>1.8880912345555196E-5</v>
      </c>
      <c r="AT97" s="149">
        <f t="shared" ref="AT97:AT105" si="379">AS97*SQRT((Y97/X97)^2+(P97/O97)^2)</f>
        <v>8.7397151709130164E-8</v>
      </c>
      <c r="AU97" s="141">
        <v>8</v>
      </c>
      <c r="AV97" s="141">
        <f t="shared" ref="AV97:AV105" si="380">AU97/2</f>
        <v>4</v>
      </c>
      <c r="AW97" s="141">
        <f t="shared" ref="AW97:AW105" si="381">marincorr_age(AN97,U97,AS97,AU97)</f>
        <v>773.60630000000003</v>
      </c>
      <c r="AX97" s="151">
        <f t="shared" ref="AX97:AX105" si="382">marincorr_age_error(AN97, AO97, U97, V97, AS97, AT97, AU97, AV97)</f>
        <v>343.37629321589998</v>
      </c>
      <c r="AY97" s="151">
        <f t="shared" ref="AY97:AY105" si="383">SQRT(((AU97*EXP(-0.0000091577*AW97*1000))/(0.0000091577*(EXP(-0.0000091577*AW97*1000)+(AJ97/1000)*EXP(-(0.0000091577-0.0000028263)*AW97*1000)-AS97*AU97*EXP(-0.0000091577*AW97*1000))))^2*AT97^2+((AS97*EXP(-0.0000091577*AW97*1000))/(0.0000091577*(EXP(-0.0000091577*AW97*1000)+(AJ97/1000)*EXP(-(0.0000091577-0.0000028263)*AW97*1000)-AS97*AU97*EXP(-0.0000091577*AW97*1000))))^2*AV97^2+((0.0000091577/(0.0000091577-0.0000028263))*(EXP(-(0.0000091577-0.0000028263)*AW97*1000)-1)/(0.0000091577*(EXP(-0.0000091577*AW97*1000)+(AJ97/1000)*EXP(-(0.0000091577-0.0000028263)*AW97*1000)-AS97*AU97*EXP(-0.0000091577*AW97*1000))))^2*T97^2+(1/(0.0000091577*(EXP(-0.0000091577*AW97*1000)+(AJ97/1000)*EXP(-(0.0000091577-0.0000028263)*AW97*1000)-AS97*AU97*EXP(-0.0000091577*AW97*1000))))^2*AO97^2)/1000</f>
        <v>466.55143854902514</v>
      </c>
      <c r="AZ97" s="141" t="str">
        <f>Input!B97</f>
        <v>Hu1-13</v>
      </c>
      <c r="BA97" s="152">
        <f>Input!E97</f>
        <v>0</v>
      </c>
      <c r="BB97" s="141">
        <f t="shared" ref="BB97:BB105" si="384">((U97-1)*EXP(0.0000028263*AW97*1000))*1000</f>
        <v>-2.5234907008474354</v>
      </c>
      <c r="BC97" s="147">
        <f t="shared" ref="BC97:BC105" si="385">SQRT((EXP(0.0000028263*AW97*1000)*V97)^2+((U97-1)*0.0000028263*EXP(0.0000028263*AW97*1000)*AX97*1000)^2)*1000</f>
        <v>10.745140203573721</v>
      </c>
      <c r="BD97" s="141">
        <f t="shared" ref="BD97:BD105" si="386">AW97*1000-58</f>
        <v>773548.3</v>
      </c>
      <c r="BE97" s="153">
        <f t="shared" ref="BE97:BE105" si="387">AY97/2*1000</f>
        <v>233275.71927451258</v>
      </c>
      <c r="BF97" s="154">
        <f t="shared" ref="BF97:BF105" si="388">AY97/AW97*100</f>
        <v>60.308640008364087</v>
      </c>
      <c r="BG97" s="155"/>
      <c r="BH97" s="155"/>
      <c r="BI97" s="155"/>
      <c r="BJ97" s="155"/>
      <c r="BK97" s="155"/>
      <c r="BL97" s="155"/>
      <c r="BM97" s="159"/>
      <c r="BN97" s="155"/>
      <c r="BO97" s="155"/>
      <c r="BP97" s="155"/>
      <c r="BQ97" s="155"/>
      <c r="BR97" s="155"/>
      <c r="BS97" s="155"/>
      <c r="BT97" s="155"/>
      <c r="BU97" s="155"/>
      <c r="BV97" s="155"/>
      <c r="BW97" s="155"/>
      <c r="BX97" s="155"/>
      <c r="BY97" s="155"/>
      <c r="BZ97" s="155"/>
      <c r="CA97" s="155"/>
      <c r="CB97" s="155"/>
      <c r="CC97" s="155"/>
      <c r="CD97" s="155"/>
      <c r="CE97" s="155"/>
      <c r="CF97" s="155"/>
      <c r="CG97" s="155"/>
      <c r="CH97" s="155"/>
      <c r="CI97" s="155"/>
      <c r="CJ97" s="155"/>
      <c r="CK97" s="155"/>
      <c r="CL97" s="155"/>
      <c r="CM97" s="155"/>
      <c r="CN97" s="155"/>
      <c r="CO97" s="155"/>
      <c r="CP97" s="155"/>
      <c r="CQ97" s="155"/>
      <c r="CR97" s="155"/>
      <c r="CS97" s="155"/>
      <c r="CT97" s="155"/>
      <c r="CU97" s="155"/>
      <c r="CV97" s="155"/>
      <c r="CW97" s="155"/>
      <c r="CX97" s="155"/>
      <c r="CY97" s="155"/>
      <c r="CZ97" s="155"/>
      <c r="DA97" s="155"/>
      <c r="DB97" s="155"/>
      <c r="DC97" s="155"/>
      <c r="DD97" s="155"/>
      <c r="DE97" s="155"/>
    </row>
    <row r="98" spans="1:109" ht="15" customHeight="1" x14ac:dyDescent="0.2">
      <c r="A98" s="9">
        <f>Input!A98</f>
        <v>10553</v>
      </c>
      <c r="B98" s="9" t="str">
        <f>Input!B98</f>
        <v>GeoB22744-1 13-14 cm</v>
      </c>
      <c r="C98" s="9">
        <f>Input!O98</f>
        <v>1.9637280120372411</v>
      </c>
      <c r="D98" s="9">
        <f>C98*Input!P98/100</f>
        <v>3.6731273033149096E-3</v>
      </c>
      <c r="E98" s="11">
        <f>Input!M98</f>
        <v>2.2683892720983279</v>
      </c>
      <c r="F98" s="12">
        <f>E98*Input!N98/100</f>
        <v>9.1015191811280084E-5</v>
      </c>
      <c r="G98" s="13">
        <f t="shared" si="363"/>
        <v>312.76551283691742</v>
      </c>
      <c r="H98" s="12">
        <f>G98*Input!L98/100</f>
        <v>1.0666917950074604E-2</v>
      </c>
      <c r="I98" s="9">
        <v>0.3</v>
      </c>
      <c r="J98" s="21">
        <f>(((C98*$G$4*0.000000001*Input!G98*(234/233))-(I98*0.000000000000001))/Input!F98)*1000000000000</f>
        <v>231.91253412401738</v>
      </c>
      <c r="K98" s="9">
        <f>J98*Input!P98/100</f>
        <v>0.43378933123643004</v>
      </c>
      <c r="L98" s="14">
        <f t="shared" si="364"/>
        <v>3.2071817717770958</v>
      </c>
      <c r="M98" s="22">
        <f>L98*Input!P98/100</f>
        <v>5.998991133393747E-3</v>
      </c>
      <c r="N98" s="9">
        <v>5.0000000000000001E-3</v>
      </c>
      <c r="O98" s="21">
        <f>(((G98*$D$4*0.000000001*Input!G98*(238/236))-(N98*0.000000001))/Input!F98)*1000000</f>
        <v>3.7208182528276237</v>
      </c>
      <c r="P98" s="9">
        <f>O98*Input!N98/100</f>
        <v>1.4929138977224838E-4</v>
      </c>
      <c r="Q98" s="23">
        <f t="shared" si="365"/>
        <v>2.7760994467201336</v>
      </c>
      <c r="R98" s="24">
        <f>Q98*Input!N98/100</f>
        <v>1.1138618346431201E-4</v>
      </c>
      <c r="S98" s="65">
        <f>Input!S98*$G$6/0.000000000155125</f>
        <v>1.1372481107724728</v>
      </c>
      <c r="T98" s="9">
        <f>S98*Input!T98/100</f>
        <v>7.6945354825918677E-4</v>
      </c>
      <c r="U98" s="9">
        <f>S98*1/((U97+U99)/2)</f>
        <v>1.1377320310535275</v>
      </c>
      <c r="V98" s="9">
        <f>U98*Input!T98/100</f>
        <v>7.6978096509444454E-4</v>
      </c>
      <c r="W98" s="3">
        <v>3.0000000000000001E-3</v>
      </c>
      <c r="X98" s="21">
        <f>((($L$4*0.000000001*Input!G98/Input!W98*(232/229))-(W98*0.000000001))/Input!F98)*1000000000</f>
        <v>4.3430278904492955E-2</v>
      </c>
      <c r="Y98" s="21">
        <f>X98*Input!X98/100</f>
        <v>1.8794886286763291E-4</v>
      </c>
      <c r="Z98" s="21">
        <f t="shared" si="366"/>
        <v>1.0604431440723915E-5</v>
      </c>
      <c r="AA98" s="21">
        <f>Z98*Input!X98/100</f>
        <v>4.5891734543653697E-8</v>
      </c>
      <c r="AB98" s="14">
        <v>0.05</v>
      </c>
      <c r="AC98" s="14">
        <v>0.9</v>
      </c>
      <c r="AD98" s="21">
        <f>(((Input!G98*$L$4*0.000000001*Input!U98*(230/229))-((AB98*0.000000000000001)+(Input!G98*AC98*0.000000000000001)))/Input!F98)*1000000000000</f>
        <v>9.8484759998338642</v>
      </c>
      <c r="AE98" s="21">
        <f>AD98*Input!V98/100</f>
        <v>2.8041437533543427E-2</v>
      </c>
      <c r="AF98" s="63">
        <f t="shared" si="367"/>
        <v>0.44897748145280664</v>
      </c>
      <c r="AG98" s="21">
        <f>AF98*Input!V98/100</f>
        <v>1.2783677393678895E-3</v>
      </c>
      <c r="AH98" s="9">
        <f t="shared" si="368"/>
        <v>42338.666053194553</v>
      </c>
      <c r="AI98" s="3">
        <f t="shared" si="369"/>
        <v>219.325579568416</v>
      </c>
      <c r="AJ98" s="22">
        <f t="shared" si="370"/>
        <v>137.73203105352749</v>
      </c>
      <c r="AK98" s="3">
        <f t="shared" si="371"/>
        <v>0.76978096509444449</v>
      </c>
      <c r="AL98" s="3">
        <f t="shared" si="372"/>
        <v>0.16172961022100923</v>
      </c>
      <c r="AM98" s="3">
        <f t="shared" si="373"/>
        <v>4.6053633350094973E-4</v>
      </c>
      <c r="AN98" s="9">
        <f>AL98*1/((AN97+AN99)/2)</f>
        <v>0.16206320345818398</v>
      </c>
      <c r="AO98" s="21">
        <f t="shared" si="374"/>
        <v>4.6148626348667854E-4</v>
      </c>
      <c r="AP98" s="58">
        <f t="shared" si="375"/>
        <v>16.729099999999999</v>
      </c>
      <c r="AQ98" s="58">
        <f t="shared" si="376"/>
        <v>5.4199999999999998E-2</v>
      </c>
      <c r="AR98" s="58">
        <f t="shared" si="377"/>
        <v>0.32398634714360008</v>
      </c>
      <c r="AS98" s="67">
        <f t="shared" si="378"/>
        <v>3.819903301105689E-6</v>
      </c>
      <c r="AT98" s="67">
        <f t="shared" si="379"/>
        <v>1.6531722950873753E-8</v>
      </c>
      <c r="AU98" s="58">
        <v>8</v>
      </c>
      <c r="AV98" s="58">
        <f t="shared" si="380"/>
        <v>4</v>
      </c>
      <c r="AW98" s="58">
        <f t="shared" si="381"/>
        <v>16.726199999999999</v>
      </c>
      <c r="AX98" s="57">
        <f t="shared" si="382"/>
        <v>5.4241273899999998E-2</v>
      </c>
      <c r="AY98" s="47">
        <f t="shared" si="383"/>
        <v>5.2830649347812821E-2</v>
      </c>
      <c r="AZ98" s="9" t="str">
        <f>Input!B98</f>
        <v>GeoB22744-1 13-14 cm</v>
      </c>
      <c r="BA98" s="48">
        <f>Input!E98</f>
        <v>13.5</v>
      </c>
      <c r="BB98" s="58">
        <f t="shared" si="384"/>
        <v>144.399426163204</v>
      </c>
      <c r="BC98" s="22">
        <f t="shared" si="385"/>
        <v>0.8073484152370265</v>
      </c>
      <c r="BD98" s="9">
        <f t="shared" si="386"/>
        <v>16668.199999999997</v>
      </c>
      <c r="BE98" s="49">
        <f t="shared" si="387"/>
        <v>26.415324673906412</v>
      </c>
      <c r="BF98" s="89">
        <f t="shared" si="388"/>
        <v>0.31585565967053381</v>
      </c>
      <c r="BG98" s="85"/>
      <c r="BH98" s="85"/>
      <c r="BI98" s="85"/>
      <c r="BJ98" s="85"/>
      <c r="BK98" s="85"/>
      <c r="BL98" s="85"/>
      <c r="BM98" s="90"/>
      <c r="BN98" s="85"/>
      <c r="BO98" s="85"/>
      <c r="BP98" s="85"/>
      <c r="BQ98" s="85"/>
      <c r="BR98" s="85"/>
      <c r="BS98" s="85"/>
      <c r="BT98" s="85"/>
      <c r="BU98" s="85"/>
      <c r="BV98" s="85"/>
      <c r="BW98" s="85"/>
      <c r="BX98" s="85"/>
      <c r="BY98" s="85"/>
      <c r="BZ98" s="85"/>
      <c r="CA98" s="85"/>
      <c r="CB98" s="85"/>
      <c r="CC98" s="85"/>
      <c r="CD98" s="85"/>
      <c r="CE98" s="85"/>
      <c r="CF98" s="85"/>
      <c r="CG98" s="85"/>
      <c r="CH98" s="85"/>
      <c r="CI98" s="85"/>
      <c r="CJ98" s="85"/>
      <c r="CK98" s="85"/>
      <c r="CL98" s="85"/>
      <c r="CM98" s="85"/>
      <c r="CN98" s="85"/>
      <c r="CO98" s="85"/>
      <c r="CP98" s="85"/>
      <c r="CQ98" s="85"/>
      <c r="CR98" s="85"/>
      <c r="CS98" s="85"/>
      <c r="CT98" s="85"/>
      <c r="CU98" s="85"/>
      <c r="CV98" s="85"/>
      <c r="CW98" s="85"/>
      <c r="CX98" s="85"/>
      <c r="CY98" s="85"/>
      <c r="CZ98" s="85"/>
      <c r="DA98" s="85"/>
      <c r="DB98" s="85"/>
      <c r="DC98" s="85"/>
      <c r="DD98" s="85"/>
      <c r="DE98" s="85"/>
    </row>
    <row r="99" spans="1:109" s="158" customFormat="1" ht="15" customHeight="1" x14ac:dyDescent="0.2">
      <c r="A99" s="141">
        <f>Input!A99</f>
        <v>10368</v>
      </c>
      <c r="B99" s="141" t="str">
        <f>Input!B99</f>
        <v>Hu1-13</v>
      </c>
      <c r="C99" s="141">
        <f>Input!O99</f>
        <v>2.3189928936205599</v>
      </c>
      <c r="D99" s="141">
        <f>C99*Input!P99/100</f>
        <v>1.6119649504195439E-2</v>
      </c>
      <c r="E99" s="142">
        <f>Input!M99</f>
        <v>3.013561602954161</v>
      </c>
      <c r="F99" s="143">
        <f>E99*Input!N99/100</f>
        <v>2.6951794993640779E-4</v>
      </c>
      <c r="G99" s="144">
        <f t="shared" si="363"/>
        <v>415.50987381531968</v>
      </c>
      <c r="H99" s="143">
        <f>G99*Input!L99/100</f>
        <v>2.0743107188909995E-2</v>
      </c>
      <c r="I99" s="141">
        <v>0</v>
      </c>
      <c r="J99" s="145">
        <f>(((C99*$G$4*0.000000001*Input!G99*(234/233))-(I99*0.000000000000001))/Input!F99)*1000000000000</f>
        <v>759.6529937924231</v>
      </c>
      <c r="K99" s="141">
        <f>J99*Input!P99/100</f>
        <v>5.2804560283185715</v>
      </c>
      <c r="L99" s="146">
        <f t="shared" si="364"/>
        <v>10.505448719145559</v>
      </c>
      <c r="M99" s="147">
        <f>L99*Input!P99/100</f>
        <v>7.3024868555131447E-2</v>
      </c>
      <c r="N99" s="141">
        <v>0</v>
      </c>
      <c r="O99" s="145">
        <f>(((G99*$D$4*0.000000001*Input!G99*(238/236))-(N99*0.000000001))/Input!F99)*1000000</f>
        <v>13.711161287199483</v>
      </c>
      <c r="P99" s="141">
        <f>O99*Input!N99/100</f>
        <v>1.2262580190001355E-3</v>
      </c>
      <c r="Q99" s="148">
        <f t="shared" si="365"/>
        <v>10.229886190855661</v>
      </c>
      <c r="R99" s="149">
        <f>Q99*Input!N99/100</f>
        <v>9.1491010223231984E-4</v>
      </c>
      <c r="S99" s="147">
        <f>Input!S99*$G$6/0.000000000155125</f>
        <v>0.99943275177433333</v>
      </c>
      <c r="T99" s="141">
        <f>S99*Input!T99/100</f>
        <v>1.2629485227078415E-3</v>
      </c>
      <c r="U99" s="147">
        <f>S99</f>
        <v>0.99943275177433333</v>
      </c>
      <c r="V99" s="141">
        <f>U99*Input!T99/100</f>
        <v>1.2629485227078415E-3</v>
      </c>
      <c r="W99" s="150">
        <v>0</v>
      </c>
      <c r="X99" s="145">
        <f>((($L$4*0.000000001*Input!G99/Input!W99*(232/229))-(W99*0.000000001))/Input!F99)*1000000000</f>
        <v>0.79364282205700987</v>
      </c>
      <c r="Y99" s="145">
        <f>X99*Input!X99/100</f>
        <v>3.2911599923997718E-3</v>
      </c>
      <c r="Z99" s="145">
        <f t="shared" si="366"/>
        <v>1.9378486869573258E-4</v>
      </c>
      <c r="AA99" s="145">
        <f>Z99*Input!X99/100</f>
        <v>8.0360710039663731E-7</v>
      </c>
      <c r="AB99" s="146">
        <v>0</v>
      </c>
      <c r="AC99" s="146">
        <v>0.9</v>
      </c>
      <c r="AD99" s="145">
        <f>(((Input!G99*$L$4*0.000000001*Input!U99*(230/229))-((AB99*0.000000000000001)+(Input!G99*AC99*0.000000000000001)))/Input!F99)*1000000000000</f>
        <v>223.75161354811794</v>
      </c>
      <c r="AE99" s="145">
        <f>AD99*Input!V99/100</f>
        <v>0.64176407503728683</v>
      </c>
      <c r="AF99" s="145">
        <f t="shared" si="367"/>
        <v>10.200505735459002</v>
      </c>
      <c r="AG99" s="145">
        <f>AF99*Input!V99/100</f>
        <v>2.925707673979118E-2</v>
      </c>
      <c r="AH99" s="141">
        <f t="shared" si="368"/>
        <v>52638.298356901752</v>
      </c>
      <c r="AI99" s="150">
        <f t="shared" si="369"/>
        <v>265.41068336136988</v>
      </c>
      <c r="AJ99" s="147">
        <f t="shared" si="370"/>
        <v>-0.56724822566667221</v>
      </c>
      <c r="AK99" s="150">
        <f t="shared" si="371"/>
        <v>1.2629485227078414</v>
      </c>
      <c r="AL99" s="150">
        <f t="shared" si="372"/>
        <v>0.99712797827380317</v>
      </c>
      <c r="AM99" s="150">
        <f t="shared" si="373"/>
        <v>2.8613511383623336E-3</v>
      </c>
      <c r="AN99" s="141">
        <f>AF99/Q99</f>
        <v>0.99712797827380317</v>
      </c>
      <c r="AO99" s="145">
        <f t="shared" si="374"/>
        <v>2.8613511383623336E-3</v>
      </c>
      <c r="AP99" s="141">
        <f t="shared" si="375"/>
        <v>675.23519999999996</v>
      </c>
      <c r="AQ99" s="141" t="e">
        <f t="shared" si="376"/>
        <v>#VALUE!</v>
      </c>
      <c r="AR99" s="141" t="e">
        <f t="shared" si="377"/>
        <v>#VALUE!</v>
      </c>
      <c r="AS99" s="149">
        <f t="shared" si="378"/>
        <v>1.8943013155801665E-5</v>
      </c>
      <c r="AT99" s="149">
        <f t="shared" si="379"/>
        <v>7.8573109376183713E-8</v>
      </c>
      <c r="AU99" s="141">
        <v>8</v>
      </c>
      <c r="AV99" s="141">
        <f t="shared" si="380"/>
        <v>4</v>
      </c>
      <c r="AW99" s="141">
        <f t="shared" si="381"/>
        <v>675.21860000000004</v>
      </c>
      <c r="AX99" s="151">
        <f t="shared" si="382"/>
        <v>310.19160396590001</v>
      </c>
      <c r="AY99" s="151">
        <f t="shared" si="383"/>
        <v>179.65683178295188</v>
      </c>
      <c r="AZ99" s="141" t="str">
        <f>Input!B99</f>
        <v>Hu1-13</v>
      </c>
      <c r="BA99" s="152">
        <f>Input!E99</f>
        <v>0</v>
      </c>
      <c r="BB99" s="141">
        <f t="shared" si="384"/>
        <v>-3.8244399792140427</v>
      </c>
      <c r="BC99" s="147">
        <f t="shared" si="385"/>
        <v>9.1512565895090781</v>
      </c>
      <c r="BD99" s="141">
        <f t="shared" si="386"/>
        <v>675160.60000000009</v>
      </c>
      <c r="BE99" s="153">
        <f t="shared" si="387"/>
        <v>89828.415891475946</v>
      </c>
      <c r="BF99" s="154">
        <f t="shared" si="388"/>
        <v>26.607210136532355</v>
      </c>
      <c r="BG99" s="155"/>
      <c r="BH99" s="155"/>
      <c r="BI99" s="155"/>
      <c r="BJ99" s="155"/>
      <c r="BK99" s="155"/>
      <c r="BL99" s="155"/>
      <c r="BM99" s="159"/>
      <c r="BN99" s="155"/>
      <c r="BO99" s="155"/>
      <c r="BP99" s="155"/>
      <c r="BQ99" s="155"/>
      <c r="BR99" s="155"/>
      <c r="BS99" s="155"/>
      <c r="BT99" s="155"/>
      <c r="BU99" s="155"/>
      <c r="BV99" s="155"/>
      <c r="BW99" s="155"/>
      <c r="BX99" s="155"/>
      <c r="BY99" s="155"/>
      <c r="BZ99" s="155"/>
      <c r="CA99" s="155"/>
      <c r="CB99" s="155"/>
      <c r="CC99" s="155"/>
      <c r="CD99" s="155"/>
      <c r="CE99" s="155"/>
      <c r="CF99" s="155"/>
      <c r="CG99" s="155"/>
      <c r="CH99" s="155"/>
      <c r="CI99" s="155"/>
      <c r="CJ99" s="155"/>
      <c r="CK99" s="155"/>
      <c r="CL99" s="155"/>
      <c r="CM99" s="155"/>
      <c r="CN99" s="155"/>
      <c r="CO99" s="155"/>
      <c r="CP99" s="155"/>
      <c r="CQ99" s="155"/>
      <c r="CR99" s="155"/>
      <c r="CS99" s="155"/>
      <c r="CT99" s="155"/>
      <c r="CU99" s="155"/>
      <c r="CV99" s="155"/>
      <c r="CW99" s="155"/>
      <c r="CX99" s="155"/>
      <c r="CY99" s="155"/>
      <c r="CZ99" s="155"/>
      <c r="DA99" s="155"/>
      <c r="DB99" s="155"/>
      <c r="DC99" s="155"/>
      <c r="DD99" s="155"/>
      <c r="DE99" s="155"/>
    </row>
    <row r="100" spans="1:109" ht="15" customHeight="1" x14ac:dyDescent="0.2">
      <c r="A100" s="9">
        <f>Input!A100</f>
        <v>10554</v>
      </c>
      <c r="B100" s="9" t="str">
        <f>Input!B100</f>
        <v>GeoB22744-1 89-91 cm</v>
      </c>
      <c r="C100" s="9">
        <f>Input!O100</f>
        <v>1.7721189293151769</v>
      </c>
      <c r="D100" s="9">
        <f>C100*Input!P100/100</f>
        <v>3.814291378224418E-3</v>
      </c>
      <c r="E100" s="11">
        <f>Input!M100</f>
        <v>2.0533560718671664</v>
      </c>
      <c r="F100" s="12">
        <f>E100*Input!N100/100</f>
        <v>8.2373005498068586E-5</v>
      </c>
      <c r="G100" s="13">
        <f t="shared" si="363"/>
        <v>283.1167351890449</v>
      </c>
      <c r="H100" s="12">
        <f>G100*Input!L100/100</f>
        <v>7.4453011801928828E-3</v>
      </c>
      <c r="I100" s="9">
        <v>0.3</v>
      </c>
      <c r="J100" s="21">
        <f>(((C100*$G$4*0.000000001*Input!G100*(234/233))-(I100*0.000000000000001))/Input!F100)*1000000000000</f>
        <v>148.11612605325041</v>
      </c>
      <c r="K100" s="9">
        <f>J100*Input!P100/100</f>
        <v>0.31880369496376759</v>
      </c>
      <c r="L100" s="14">
        <f t="shared" si="364"/>
        <v>2.0483383590219995</v>
      </c>
      <c r="M100" s="22">
        <f>L100*Input!P100/100</f>
        <v>4.4088233657789714E-3</v>
      </c>
      <c r="N100" s="9">
        <v>5.0000000000000001E-3</v>
      </c>
      <c r="O100" s="21">
        <f>(((G100*$D$4*0.000000001*Input!G100*(238/236))-(N100*0.000000001))/Input!F100)*1000000</f>
        <v>2.3837007513237833</v>
      </c>
      <c r="P100" s="9">
        <f>O100*Input!N100/100</f>
        <v>9.5625204894928938E-5</v>
      </c>
      <c r="Q100" s="23">
        <f t="shared" si="365"/>
        <v>1.7784771755157502</v>
      </c>
      <c r="R100" s="24">
        <f>Q100*Input!N100/100</f>
        <v>7.1345886942898197E-5</v>
      </c>
      <c r="S100" s="65">
        <f>Input!S100*$G$6/0.000000000155125</f>
        <v>1.1412130672012986</v>
      </c>
      <c r="T100" s="9">
        <f>S100*Input!T100/100</f>
        <v>6.1317446873644416E-4</v>
      </c>
      <c r="U100" s="9">
        <f>S100*1/((U99+U101)/2)</f>
        <v>1.1416932049041459</v>
      </c>
      <c r="V100" s="9">
        <f>U100*Input!T100/100</f>
        <v>6.134324470135294E-4</v>
      </c>
      <c r="W100" s="3">
        <v>3.0000000000000001E-3</v>
      </c>
      <c r="X100" s="21">
        <f>((($L$4*0.000000001*Input!G100/Input!W100*(232/229))-(W100*0.000000001))/Input!F100)*1000000000</f>
        <v>2.7086332835996974E-2</v>
      </c>
      <c r="Y100" s="21">
        <f>X100*Input!X100/100</f>
        <v>2.0035738869665333E-4</v>
      </c>
      <c r="Z100" s="21">
        <f t="shared" si="366"/>
        <v>6.6137074590659338E-6</v>
      </c>
      <c r="AA100" s="21">
        <f>Z100*Input!X100/100</f>
        <v>4.8921541506755813E-8</v>
      </c>
      <c r="AB100" s="14">
        <v>0.05</v>
      </c>
      <c r="AC100" s="14">
        <v>0.9</v>
      </c>
      <c r="AD100" s="21">
        <f>(((Input!G100*$L$4*0.000000001*Input!U100*(230/229))-((AB100*0.000000000000001)+(Input!G100*AC100*0.000000000000001)))/Input!F100)*1000000000000</f>
        <v>4.6228475789223165</v>
      </c>
      <c r="AE100" s="21">
        <f>AD100*Input!V100/100</f>
        <v>1.6265777942370659E-2</v>
      </c>
      <c r="AF100" s="63">
        <f t="shared" si="367"/>
        <v>0.2107487963782172</v>
      </c>
      <c r="AG100" s="21">
        <f>AF100*Input!V100/100</f>
        <v>7.415328031016564E-4</v>
      </c>
      <c r="AH100" s="9">
        <f t="shared" si="368"/>
        <v>31865.454842476756</v>
      </c>
      <c r="AI100" s="3">
        <f t="shared" si="369"/>
        <v>261.01634433422635</v>
      </c>
      <c r="AJ100" s="22">
        <f t="shared" si="370"/>
        <v>141.69320490414594</v>
      </c>
      <c r="AK100" s="3">
        <f t="shared" si="371"/>
        <v>0.61343244701352939</v>
      </c>
      <c r="AL100" s="3">
        <f t="shared" si="372"/>
        <v>0.11849957889794173</v>
      </c>
      <c r="AM100" s="3">
        <f t="shared" si="373"/>
        <v>4.1697526837010303E-4</v>
      </c>
      <c r="AN100" s="9">
        <f>AL100*1/((AN99+AN101)/2)</f>
        <v>0.1188942075531549</v>
      </c>
      <c r="AO100" s="21">
        <f t="shared" si="374"/>
        <v>4.183638841858247E-4</v>
      </c>
      <c r="AP100" s="58">
        <f t="shared" si="375"/>
        <v>11.981999999999999</v>
      </c>
      <c r="AQ100" s="58">
        <f t="shared" si="376"/>
        <v>4.3900000000000002E-2</v>
      </c>
      <c r="AR100" s="58">
        <f t="shared" si="377"/>
        <v>0.36638290769487569</v>
      </c>
      <c r="AS100" s="67">
        <f t="shared" si="378"/>
        <v>3.7187474487256148E-6</v>
      </c>
      <c r="AT100" s="67">
        <f t="shared" si="379"/>
        <v>2.7507949849352769E-8</v>
      </c>
      <c r="AU100" s="58">
        <v>8</v>
      </c>
      <c r="AV100" s="58">
        <f t="shared" si="380"/>
        <v>4</v>
      </c>
      <c r="AW100" s="58">
        <f t="shared" si="381"/>
        <v>11.979200000000001</v>
      </c>
      <c r="AX100" s="57">
        <f t="shared" si="382"/>
        <v>4.2162854200000002E-2</v>
      </c>
      <c r="AY100" s="47">
        <f t="shared" si="383"/>
        <v>4.5017387364997573E-2</v>
      </c>
      <c r="AZ100" s="9" t="str">
        <f>Input!B100</f>
        <v>GeoB22744-1 89-91 cm</v>
      </c>
      <c r="BA100" s="48">
        <f>Input!E100</f>
        <v>90</v>
      </c>
      <c r="BB100" s="58">
        <f t="shared" si="384"/>
        <v>146.5726198695919</v>
      </c>
      <c r="BC100" s="22">
        <f t="shared" si="385"/>
        <v>0.63479723644582886</v>
      </c>
      <c r="BD100" s="9">
        <f t="shared" si="386"/>
        <v>11921.2</v>
      </c>
      <c r="BE100" s="49">
        <f t="shared" si="387"/>
        <v>22.508693682498787</v>
      </c>
      <c r="BF100" s="89">
        <f t="shared" si="388"/>
        <v>0.37579627491817125</v>
      </c>
      <c r="BG100" s="85"/>
      <c r="BH100" s="85"/>
      <c r="BI100" s="85"/>
      <c r="BJ100" s="85"/>
      <c r="BK100" s="85"/>
      <c r="BL100" s="85"/>
      <c r="BM100" s="90"/>
      <c r="BN100" s="85"/>
      <c r="BO100" s="85"/>
      <c r="BP100" s="85"/>
      <c r="BQ100" s="85"/>
      <c r="BR100" s="85"/>
      <c r="BS100" s="85"/>
      <c r="BT100" s="85"/>
      <c r="BU100" s="85"/>
      <c r="BV100" s="85"/>
      <c r="BW100" s="85"/>
      <c r="BX100" s="85"/>
      <c r="BY100" s="85"/>
      <c r="BZ100" s="85"/>
      <c r="CA100" s="85"/>
      <c r="CB100" s="85"/>
      <c r="CC100" s="85"/>
      <c r="CD100" s="85"/>
      <c r="CE100" s="85"/>
      <c r="CF100" s="85"/>
      <c r="CG100" s="85"/>
      <c r="CH100" s="85"/>
      <c r="CI100" s="85"/>
      <c r="CJ100" s="85"/>
      <c r="CK100" s="85"/>
      <c r="CL100" s="85"/>
      <c r="CM100" s="85"/>
      <c r="CN100" s="85"/>
      <c r="CO100" s="85"/>
      <c r="CP100" s="85"/>
      <c r="CQ100" s="85"/>
      <c r="CR100" s="85"/>
      <c r="CS100" s="85"/>
      <c r="CT100" s="85"/>
      <c r="CU100" s="85"/>
      <c r="CV100" s="85"/>
      <c r="CW100" s="85"/>
      <c r="CX100" s="85"/>
      <c r="CY100" s="85"/>
      <c r="CZ100" s="85"/>
      <c r="DA100" s="85"/>
      <c r="DB100" s="85"/>
      <c r="DC100" s="85"/>
      <c r="DD100" s="85"/>
      <c r="DE100" s="85"/>
    </row>
    <row r="101" spans="1:109" s="158" customFormat="1" ht="15" customHeight="1" x14ac:dyDescent="0.2">
      <c r="A101" s="141">
        <f>Input!A101</f>
        <v>10368</v>
      </c>
      <c r="B101" s="141" t="str">
        <f>Input!B101</f>
        <v>Hu1-13</v>
      </c>
      <c r="C101" s="141">
        <f>Input!O101</f>
        <v>2.3131917907993134</v>
      </c>
      <c r="D101" s="141">
        <f>C101*Input!P101/100</f>
        <v>1.7687336990280599E-2</v>
      </c>
      <c r="E101" s="142">
        <f>Input!M101</f>
        <v>3.0133760698274741</v>
      </c>
      <c r="F101" s="143">
        <f>E101*Input!N101/100</f>
        <v>2.6071477261046578E-4</v>
      </c>
      <c r="G101" s="144">
        <f t="shared" si="363"/>
        <v>415.48429250781209</v>
      </c>
      <c r="H101" s="143">
        <f>G101*Input!L101/100</f>
        <v>1.9416967044311239E-2</v>
      </c>
      <c r="I101" s="141">
        <v>0</v>
      </c>
      <c r="J101" s="145">
        <f>(((C101*$G$4*0.000000001*Input!G101*(234/233))-(I101*0.000000000000001))/Input!F101)*1000000000000</f>
        <v>757.7526752802014</v>
      </c>
      <c r="K101" s="141">
        <f>J101*Input!P101/100</f>
        <v>5.7939972709034944</v>
      </c>
      <c r="L101" s="146">
        <f t="shared" si="364"/>
        <v>10.479168695446154</v>
      </c>
      <c r="M101" s="147">
        <f>L101*Input!P101/100</f>
        <v>8.0126770651519921E-2</v>
      </c>
      <c r="N101" s="141">
        <v>0</v>
      </c>
      <c r="O101" s="145">
        <f>(((G101*$D$4*0.000000001*Input!G101*(238/236))-(N101*0.000000001))/Input!F101)*1000000</f>
        <v>13.710317144965382</v>
      </c>
      <c r="P101" s="141">
        <f>O101*Input!N101/100</f>
        <v>1.1862051513111243E-3</v>
      </c>
      <c r="Q101" s="148">
        <f t="shared" si="365"/>
        <v>10.229256377027143</v>
      </c>
      <c r="R101" s="149">
        <f>Q101*Input!N101/100</f>
        <v>8.8502669049982813E-4</v>
      </c>
      <c r="S101" s="147">
        <f>Input!S101*$G$6/0.000000000155125</f>
        <v>0.99972615063345027</v>
      </c>
      <c r="T101" s="141">
        <f>S101*Input!T101/100</f>
        <v>1.0844114508777045E-3</v>
      </c>
      <c r="U101" s="147">
        <f>S101</f>
        <v>0.99972615063345027</v>
      </c>
      <c r="V101" s="141">
        <f>U101*Input!T101/100</f>
        <v>1.0844114508777045E-3</v>
      </c>
      <c r="W101" s="150">
        <v>0</v>
      </c>
      <c r="X101" s="145">
        <f>((($L$4*0.000000001*Input!G101/Input!W101*(232/229))-(W101*0.000000001))/Input!F101)*1000000000</f>
        <v>0.79093385056158794</v>
      </c>
      <c r="Y101" s="145">
        <f>X101*Input!X101/100</f>
        <v>3.2646505465198212E-3</v>
      </c>
      <c r="Z101" s="145">
        <f t="shared" si="366"/>
        <v>1.9312341536817623E-4</v>
      </c>
      <c r="AA101" s="145">
        <f>Z101*Input!X101/100</f>
        <v>7.9713425222580862E-7</v>
      </c>
      <c r="AB101" s="146">
        <v>0</v>
      </c>
      <c r="AC101" s="146">
        <v>0.9</v>
      </c>
      <c r="AD101" s="145">
        <f>(((Input!G101*$L$4*0.000000001*Input!U101*(230/229))-((AB101*0.000000000000001)+(Input!G101*AC101*0.000000000000001)))/Input!F101)*1000000000000</f>
        <v>223.53717915744238</v>
      </c>
      <c r="AE101" s="145">
        <f>AD101*Input!V101/100</f>
        <v>0.5843366746225801</v>
      </c>
      <c r="AF101" s="145">
        <f t="shared" si="367"/>
        <v>10.190729988159218</v>
      </c>
      <c r="AG101" s="145">
        <f>AF101*Input!V101/100</f>
        <v>2.6639046335390354E-2</v>
      </c>
      <c r="AH101" s="141">
        <f t="shared" si="368"/>
        <v>52767.966891696204</v>
      </c>
      <c r="AI101" s="150">
        <f t="shared" si="369"/>
        <v>257.80940041565492</v>
      </c>
      <c r="AJ101" s="147">
        <f t="shared" si="370"/>
        <v>-0.27384936654972769</v>
      </c>
      <c r="AK101" s="150">
        <f t="shared" si="371"/>
        <v>1.0844114508777045</v>
      </c>
      <c r="AL101" s="150">
        <f t="shared" si="372"/>
        <v>0.99623370580930515</v>
      </c>
      <c r="AM101" s="150">
        <f t="shared" si="373"/>
        <v>2.6056276633092544E-3</v>
      </c>
      <c r="AN101" s="141">
        <f>AF101/Q101</f>
        <v>0.99623370580930515</v>
      </c>
      <c r="AO101" s="145">
        <f t="shared" si="374"/>
        <v>2.6056276633092544E-3</v>
      </c>
      <c r="AP101" s="141">
        <f t="shared" si="375"/>
        <v>621.38689999999997</v>
      </c>
      <c r="AQ101" s="141" t="e">
        <f t="shared" si="376"/>
        <v>#VALUE!</v>
      </c>
      <c r="AR101" s="141" t="e">
        <f t="shared" si="377"/>
        <v>#VALUE!</v>
      </c>
      <c r="AS101" s="149">
        <f t="shared" si="378"/>
        <v>1.8879516579708829E-5</v>
      </c>
      <c r="AT101" s="149">
        <f t="shared" si="379"/>
        <v>7.7944018851718018E-8</v>
      </c>
      <c r="AU101" s="141">
        <v>8</v>
      </c>
      <c r="AV101" s="141">
        <f t="shared" si="380"/>
        <v>4</v>
      </c>
      <c r="AW101" s="141">
        <f t="shared" si="381"/>
        <v>621.37040000000002</v>
      </c>
      <c r="AX101" s="151">
        <f t="shared" si="382"/>
        <v>229.5312958264</v>
      </c>
      <c r="AY101" s="151">
        <f t="shared" si="383"/>
        <v>97.961019036203851</v>
      </c>
      <c r="AZ101" s="141" t="str">
        <f>Input!B101</f>
        <v>Hu1-13</v>
      </c>
      <c r="BA101" s="152">
        <f>Input!E101</f>
        <v>0</v>
      </c>
      <c r="BB101" s="141">
        <f t="shared" si="384"/>
        <v>-1.585662150463343</v>
      </c>
      <c r="BC101" s="147">
        <f t="shared" si="385"/>
        <v>6.362738161999892</v>
      </c>
      <c r="BD101" s="141">
        <f t="shared" si="386"/>
        <v>621312.4</v>
      </c>
      <c r="BE101" s="153">
        <f t="shared" si="387"/>
        <v>48980.509518101928</v>
      </c>
      <c r="BF101" s="154">
        <f t="shared" si="388"/>
        <v>15.765317922482927</v>
      </c>
      <c r="BG101" s="155"/>
      <c r="BH101" s="155"/>
      <c r="BI101" s="155"/>
      <c r="BJ101" s="155"/>
      <c r="BK101" s="155"/>
      <c r="BL101" s="155"/>
      <c r="BM101" s="159"/>
      <c r="BN101" s="155"/>
      <c r="BO101" s="155"/>
      <c r="BP101" s="155"/>
      <c r="BQ101" s="155"/>
      <c r="BR101" s="155"/>
      <c r="BS101" s="155"/>
      <c r="BT101" s="155"/>
      <c r="BU101" s="155"/>
      <c r="BV101" s="155"/>
      <c r="BW101" s="155"/>
      <c r="BX101" s="155"/>
      <c r="BY101" s="155"/>
      <c r="BZ101" s="155"/>
      <c r="CA101" s="155"/>
      <c r="CB101" s="155"/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155"/>
      <c r="CM101" s="155"/>
      <c r="CN101" s="155"/>
      <c r="CO101" s="155"/>
      <c r="CP101" s="155"/>
      <c r="CQ101" s="155"/>
      <c r="CR101" s="155"/>
      <c r="CS101" s="155"/>
      <c r="CT101" s="155"/>
      <c r="CU101" s="155"/>
      <c r="CV101" s="155"/>
      <c r="CW101" s="155"/>
      <c r="CX101" s="155"/>
      <c r="CY101" s="155"/>
      <c r="CZ101" s="155"/>
      <c r="DA101" s="155"/>
      <c r="DB101" s="155"/>
      <c r="DC101" s="155"/>
      <c r="DD101" s="155"/>
      <c r="DE101" s="155"/>
    </row>
    <row r="102" spans="1:109" ht="15" customHeight="1" x14ac:dyDescent="0.2">
      <c r="A102" s="9">
        <f>Input!A102</f>
        <v>10542</v>
      </c>
      <c r="B102" s="9" t="str">
        <f>Input!B102</f>
        <v>GeoB20908-2 1-4 cm</v>
      </c>
      <c r="C102" s="9">
        <f>Input!O102</f>
        <v>1.3587772521627144</v>
      </c>
      <c r="D102" s="9">
        <f>C102*Input!P102/100</f>
        <v>2.2426138440823813E-3</v>
      </c>
      <c r="E102" s="11">
        <f>Input!M102</f>
        <v>1.5701162505181314</v>
      </c>
      <c r="F102" s="12">
        <f>E102*Input!N102/100</f>
        <v>6.7121423473918702E-5</v>
      </c>
      <c r="G102" s="13">
        <f t="shared" si="363"/>
        <v>216.48762862143994</v>
      </c>
      <c r="H102" s="12">
        <f>G102*Input!L102/100</f>
        <v>7.613784410252955E-3</v>
      </c>
      <c r="I102" s="9">
        <v>0.3</v>
      </c>
      <c r="J102" s="21">
        <f>(((C102*$G$4*0.000000001*Input!G102*(234/233))-(I102*0.000000000000001))/Input!F102)*1000000000000</f>
        <v>179.54580757311032</v>
      </c>
      <c r="K102" s="9">
        <f>J102*Input!P102/100</f>
        <v>0.29633401138378102</v>
      </c>
      <c r="L102" s="14">
        <f t="shared" si="364"/>
        <v>2.4829880084857496</v>
      </c>
      <c r="M102" s="22">
        <f>L102*Input!P102/100</f>
        <v>4.0980839748808702E-3</v>
      </c>
      <c r="N102" s="9">
        <v>5.0000000000000001E-3</v>
      </c>
      <c r="O102" s="21">
        <f>(((G102*$D$4*0.000000001*Input!G102*(238/236))-(N102*0.000000001))/Input!F102)*1000000</f>
        <v>2.8816194748825721</v>
      </c>
      <c r="P102" s="9">
        <f>O102*Input!N102/100</f>
        <v>1.2318731240470708E-4</v>
      </c>
      <c r="Q102" s="23">
        <f t="shared" si="365"/>
        <v>2.1499739267834843</v>
      </c>
      <c r="R102" s="24">
        <f>Q102*Input!N102/100</f>
        <v>9.1909952750248071E-5</v>
      </c>
      <c r="S102" s="65">
        <f>Input!S102*$G$6/0.000000000155125</f>
        <v>1.1457694792664024</v>
      </c>
      <c r="T102" s="9">
        <f>S102*Input!T102/100</f>
        <v>7.332259664465956E-4</v>
      </c>
      <c r="U102" s="9">
        <f>S102*1/((U101+U103)/2)</f>
        <v>1.145870459688024</v>
      </c>
      <c r="V102" s="9">
        <f>U102*Input!T102/100</f>
        <v>7.3329058805554539E-4</v>
      </c>
      <c r="W102" s="3">
        <v>3.0000000000000001E-3</v>
      </c>
      <c r="X102" s="21">
        <f>((($L$4*0.000000001*Input!G102/Input!W102*(232/229))-(W102*0.000000001))/Input!F102)*1000000000</f>
        <v>4.5658009696292669E-2</v>
      </c>
      <c r="Y102" s="21">
        <f>X102*Input!X102/100</f>
        <v>2.8700686680253071E-4</v>
      </c>
      <c r="Z102" s="21">
        <f t="shared" si="366"/>
        <v>1.114837955816476E-5</v>
      </c>
      <c r="AA102" s="21">
        <f>Z102*Input!X102/100</f>
        <v>7.0078864764314408E-8</v>
      </c>
      <c r="AB102" s="14">
        <v>0.05</v>
      </c>
      <c r="AC102" s="14">
        <v>0.9</v>
      </c>
      <c r="AD102" s="21">
        <f>(((Input!G102*$L$4*0.000000001*Input!U102*(230/229))-((AB102*0.000000000000001)+(Input!G102*AC102*0.000000000000001)))/Input!F102)*1000000000000</f>
        <v>5.6720454451454849E-2</v>
      </c>
      <c r="AE102" s="21">
        <f>AD102*Input!V102/100</f>
        <v>2.0042831508665258E-3</v>
      </c>
      <c r="AF102" s="63">
        <f t="shared" si="367"/>
        <v>2.5858017816058469E-3</v>
      </c>
      <c r="AG102" s="21">
        <f>AF102*Input!V102/100</f>
        <v>9.1372309909627493E-5</v>
      </c>
      <c r="AH102" s="9">
        <f t="shared" si="368"/>
        <v>231.94418239124971</v>
      </c>
      <c r="AI102" s="3">
        <f t="shared" si="369"/>
        <v>8.3246905864851701</v>
      </c>
      <c r="AJ102" s="22">
        <f t="shared" si="370"/>
        <v>145.87045968802403</v>
      </c>
      <c r="AK102" s="3">
        <f t="shared" si="371"/>
        <v>0.73329058805554537</v>
      </c>
      <c r="AL102" s="3">
        <f t="shared" si="372"/>
        <v>1.2027130884672598E-3</v>
      </c>
      <c r="AM102" s="3">
        <f t="shared" si="373"/>
        <v>4.249929528781868E-5</v>
      </c>
      <c r="AN102" s="9">
        <f>AL102*1/((AN101+AN103)/2)</f>
        <v>1.2061148258983015E-3</v>
      </c>
      <c r="AO102" s="21">
        <f t="shared" si="374"/>
        <v>4.2619499719748254E-5</v>
      </c>
      <c r="AP102" s="58">
        <f t="shared" si="375"/>
        <v>0.115</v>
      </c>
      <c r="AQ102" s="58">
        <f t="shared" si="376"/>
        <v>6.4000000000000003E-3</v>
      </c>
      <c r="AR102" s="58">
        <f t="shared" si="377"/>
        <v>5.5652173913043477</v>
      </c>
      <c r="AS102" s="67">
        <f t="shared" si="378"/>
        <v>5.1853557009612386E-6</v>
      </c>
      <c r="AT102" s="67">
        <f t="shared" si="379"/>
        <v>3.2595969854624999E-8</v>
      </c>
      <c r="AU102" s="58">
        <v>8</v>
      </c>
      <c r="AV102" s="58">
        <f t="shared" si="380"/>
        <v>4</v>
      </c>
      <c r="AW102" s="58">
        <f t="shared" si="381"/>
        <v>0.111</v>
      </c>
      <c r="AX102" s="57">
        <f t="shared" si="382"/>
        <v>4.6046825000000003E-3</v>
      </c>
      <c r="AY102" s="47">
        <f t="shared" si="383"/>
        <v>4.5212579483322511E-3</v>
      </c>
      <c r="AZ102" s="9" t="str">
        <f>Input!B102</f>
        <v>GeoB20908-2 1-4 cm</v>
      </c>
      <c r="BA102" s="48">
        <f>Input!E102</f>
        <v>2.5</v>
      </c>
      <c r="BB102" s="58">
        <f t="shared" si="384"/>
        <v>145.91622924554943</v>
      </c>
      <c r="BC102" s="22">
        <f t="shared" si="385"/>
        <v>0.73352312965709654</v>
      </c>
      <c r="BD102" s="9">
        <f t="shared" si="386"/>
        <v>53</v>
      </c>
      <c r="BE102" s="49">
        <f t="shared" si="387"/>
        <v>2.2606289741661256</v>
      </c>
      <c r="BF102" s="89">
        <f t="shared" si="388"/>
        <v>4.0732053588578836</v>
      </c>
      <c r="BG102" s="85"/>
      <c r="BH102" s="85"/>
      <c r="BI102" s="85"/>
      <c r="BJ102" s="85"/>
      <c r="BK102" s="85"/>
      <c r="BL102" s="85"/>
      <c r="BM102" s="90"/>
      <c r="BN102" s="85"/>
      <c r="BO102" s="85"/>
      <c r="BP102" s="85"/>
      <c r="BQ102" s="85"/>
      <c r="BR102" s="85"/>
      <c r="BS102" s="85"/>
      <c r="BT102" s="85"/>
      <c r="BU102" s="85"/>
      <c r="BV102" s="85"/>
      <c r="BW102" s="85"/>
      <c r="BX102" s="85"/>
      <c r="BY102" s="85"/>
      <c r="BZ102" s="85"/>
      <c r="CA102" s="85"/>
      <c r="CB102" s="85"/>
      <c r="CC102" s="85"/>
      <c r="CD102" s="85"/>
      <c r="CE102" s="85"/>
      <c r="CF102" s="85"/>
      <c r="CG102" s="85"/>
      <c r="CH102" s="85"/>
      <c r="CI102" s="85"/>
      <c r="CJ102" s="85"/>
      <c r="CK102" s="85"/>
      <c r="CL102" s="85"/>
      <c r="CM102" s="85"/>
      <c r="CN102" s="85"/>
      <c r="CO102" s="85"/>
      <c r="CP102" s="85"/>
      <c r="CQ102" s="85"/>
      <c r="CR102" s="85"/>
      <c r="CS102" s="85"/>
      <c r="CT102" s="85"/>
      <c r="CU102" s="85"/>
      <c r="CV102" s="85"/>
      <c r="CW102" s="85"/>
      <c r="CX102" s="85"/>
      <c r="CY102" s="85"/>
      <c r="CZ102" s="85"/>
      <c r="DA102" s="85"/>
      <c r="DB102" s="85"/>
      <c r="DC102" s="85"/>
      <c r="DD102" s="85"/>
      <c r="DE102" s="85"/>
    </row>
    <row r="103" spans="1:109" s="158" customFormat="1" ht="15" customHeight="1" x14ac:dyDescent="0.2">
      <c r="A103" s="141">
        <f>Input!A103</f>
        <v>10368</v>
      </c>
      <c r="B103" s="141" t="str">
        <f>Input!B103</f>
        <v>Hu1-13</v>
      </c>
      <c r="C103" s="141">
        <f>Input!O103</f>
        <v>2.3338669131448451</v>
      </c>
      <c r="D103" s="141">
        <f>C103*Input!P103/100</f>
        <v>1.2689409730457769E-2</v>
      </c>
      <c r="E103" s="142">
        <f>Input!M103</f>
        <v>3.013562587576307</v>
      </c>
      <c r="F103" s="143">
        <f>E103*Input!N103/100</f>
        <v>3.5658548644749055E-4</v>
      </c>
      <c r="G103" s="144">
        <f t="shared" si="363"/>
        <v>415.51000957502117</v>
      </c>
      <c r="H103" s="143">
        <f>G103*Input!L103/100</f>
        <v>3.0766555067232807E-2</v>
      </c>
      <c r="I103" s="141">
        <v>0</v>
      </c>
      <c r="J103" s="145">
        <f>(((C103*$G$4*0.000000001*Input!G103*(234/233))-(I103*0.000000000000001))/Input!F103)*1000000000000</f>
        <v>764.52540780129448</v>
      </c>
      <c r="K103" s="141">
        <f>J103*Input!P103/100</f>
        <v>4.1567820745457622</v>
      </c>
      <c r="L103" s="146">
        <f t="shared" si="364"/>
        <v>10.572830663173848</v>
      </c>
      <c r="M103" s="147">
        <f>L103*Input!P103/100</f>
        <v>5.7485274563054772E-2</v>
      </c>
      <c r="N103" s="141">
        <v>0</v>
      </c>
      <c r="O103" s="145">
        <f>(((G103*$D$4*0.000000001*Input!G103*(238/236))-(N103*0.000000001))/Input!F103)*1000000</f>
        <v>13.711165767052504</v>
      </c>
      <c r="P103" s="141">
        <f>O103*Input!N103/100</f>
        <v>1.622399592748726E-3</v>
      </c>
      <c r="Q103" s="148">
        <f t="shared" si="365"/>
        <v>10.229889533270326</v>
      </c>
      <c r="R103" s="149">
        <f>Q103*Input!N103/100</f>
        <v>1.2104710055015322E-3</v>
      </c>
      <c r="S103" s="147">
        <f>Input!S103*$G$6/0.000000000155125</f>
        <v>1.00009759834137</v>
      </c>
      <c r="T103" s="141">
        <f>S103*Input!T103/100</f>
        <v>8.8013286964996277E-4</v>
      </c>
      <c r="U103" s="147">
        <f>S103</f>
        <v>1.00009759834137</v>
      </c>
      <c r="V103" s="141">
        <f>U103*Input!T103/100</f>
        <v>8.8013286964996277E-4</v>
      </c>
      <c r="W103" s="150">
        <v>0</v>
      </c>
      <c r="X103" s="145">
        <f>((($L$4*0.000000001*Input!G103/Input!W103*(232/229))-(W103*0.000000001))/Input!F103)*1000000000</f>
        <v>0.78257965727293755</v>
      </c>
      <c r="Y103" s="145">
        <f>X103*Input!X103/100</f>
        <v>3.1042391100325794E-3</v>
      </c>
      <c r="Z103" s="145">
        <f t="shared" si="366"/>
        <v>1.9108356040507853E-4</v>
      </c>
      <c r="AA103" s="145">
        <f>Z103*Input!X103/100</f>
        <v>7.5796636927765186E-7</v>
      </c>
      <c r="AB103" s="146">
        <v>0</v>
      </c>
      <c r="AC103" s="146">
        <v>0.9</v>
      </c>
      <c r="AD103" s="145">
        <f>(((Input!G103*$L$4*0.000000001*Input!U103*(230/229))-((AB103*0.000000000000001)+(Input!G103*AC103*0.000000000000001)))/Input!F103)*1000000000000</f>
        <v>223.97552123456796</v>
      </c>
      <c r="AE103" s="145">
        <f>AD103*Input!V103/100</f>
        <v>0.73271356618044914</v>
      </c>
      <c r="AF103" s="145">
        <f t="shared" si="367"/>
        <v>10.210713356327648</v>
      </c>
      <c r="AG103" s="145">
        <f>AF103*Input!V103/100</f>
        <v>3.3403329771586179E-2</v>
      </c>
      <c r="AH103" s="141">
        <f t="shared" si="368"/>
        <v>53435.854631774346</v>
      </c>
      <c r="AI103" s="150">
        <f t="shared" si="369"/>
        <v>274.7484859244675</v>
      </c>
      <c r="AJ103" s="147">
        <f t="shared" si="370"/>
        <v>9.7598341370019881E-2</v>
      </c>
      <c r="AK103" s="150">
        <f t="shared" si="371"/>
        <v>0.88013286964996273</v>
      </c>
      <c r="AL103" s="150">
        <f t="shared" si="372"/>
        <v>0.99812547565833321</v>
      </c>
      <c r="AM103" s="150">
        <f t="shared" si="373"/>
        <v>3.2674031246061673E-3</v>
      </c>
      <c r="AN103" s="141">
        <f>AF103/Q103</f>
        <v>0.99812547565833321</v>
      </c>
      <c r="AO103" s="145">
        <f t="shared" si="374"/>
        <v>3.2674031246061673E-3</v>
      </c>
      <c r="AP103" s="141">
        <f t="shared" si="375"/>
        <v>677.87070000000006</v>
      </c>
      <c r="AQ103" s="141" t="e">
        <f t="shared" si="376"/>
        <v>#VALUE!</v>
      </c>
      <c r="AR103" s="141" t="e">
        <f t="shared" si="377"/>
        <v>#VALUE!</v>
      </c>
      <c r="AS103" s="149">
        <f t="shared" si="378"/>
        <v>1.8678946608721814E-5</v>
      </c>
      <c r="AT103" s="149">
        <f t="shared" si="379"/>
        <v>7.4126267695882129E-8</v>
      </c>
      <c r="AU103" s="141">
        <v>8</v>
      </c>
      <c r="AV103" s="141">
        <f t="shared" si="380"/>
        <v>4</v>
      </c>
      <c r="AW103" s="141">
        <f t="shared" si="381"/>
        <v>677.85440000000006</v>
      </c>
      <c r="AX103" s="151">
        <f t="shared" si="382"/>
        <v>315.21259586359997</v>
      </c>
      <c r="AY103" s="151">
        <f t="shared" si="383"/>
        <v>189.68072884091347</v>
      </c>
      <c r="AZ103" s="141" t="str">
        <f>Input!B103</f>
        <v>Hu1-13</v>
      </c>
      <c r="BA103" s="152">
        <f>Input!E103</f>
        <v>0</v>
      </c>
      <c r="BB103" s="141">
        <f t="shared" si="384"/>
        <v>0.66293728293396126</v>
      </c>
      <c r="BC103" s="147">
        <f t="shared" si="385"/>
        <v>6.0074095817546391</v>
      </c>
      <c r="BD103" s="141">
        <f t="shared" si="386"/>
        <v>677796.4</v>
      </c>
      <c r="BE103" s="153">
        <f t="shared" si="387"/>
        <v>94840.364420456739</v>
      </c>
      <c r="BF103" s="154">
        <f t="shared" si="388"/>
        <v>27.982517903684546</v>
      </c>
      <c r="BG103" s="155"/>
      <c r="BH103" s="155"/>
      <c r="BI103" s="155"/>
      <c r="BJ103" s="155"/>
      <c r="BK103" s="155"/>
      <c r="BL103" s="155"/>
      <c r="BM103" s="159"/>
      <c r="BN103" s="155"/>
      <c r="BO103" s="155"/>
      <c r="BP103" s="155"/>
      <c r="BQ103" s="155"/>
      <c r="BR103" s="155"/>
      <c r="BS103" s="155"/>
      <c r="BT103" s="155"/>
      <c r="BU103" s="155"/>
      <c r="BV103" s="155"/>
      <c r="BW103" s="155"/>
      <c r="BX103" s="155"/>
      <c r="BY103" s="155"/>
      <c r="BZ103" s="155"/>
      <c r="CA103" s="155"/>
      <c r="CB103" s="155"/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155"/>
      <c r="CM103" s="155"/>
      <c r="CN103" s="155"/>
      <c r="CO103" s="155"/>
      <c r="CP103" s="155"/>
      <c r="CQ103" s="155"/>
      <c r="CR103" s="155"/>
      <c r="CS103" s="155"/>
      <c r="CT103" s="155"/>
      <c r="CU103" s="155"/>
      <c r="CV103" s="155"/>
      <c r="CW103" s="155"/>
      <c r="CX103" s="155"/>
      <c r="CY103" s="155"/>
      <c r="CZ103" s="155"/>
      <c r="DA103" s="155"/>
      <c r="DB103" s="155"/>
      <c r="DC103" s="155"/>
      <c r="DD103" s="155"/>
      <c r="DE103" s="155"/>
    </row>
    <row r="104" spans="1:109" ht="15" customHeight="1" x14ac:dyDescent="0.2">
      <c r="A104" s="9">
        <f>Input!A104</f>
        <v>10543</v>
      </c>
      <c r="B104" s="9" t="str">
        <f>Input!B104</f>
        <v>GeoB20908-2 105-115 cm</v>
      </c>
      <c r="C104" s="9">
        <f>Input!O104</f>
        <v>2.7818841252363735</v>
      </c>
      <c r="D104" s="9">
        <f>C104*Input!P104/100</f>
        <v>3.0595464470544935E-3</v>
      </c>
      <c r="E104" s="11">
        <f>Input!M104</f>
        <v>3.2028390761576966</v>
      </c>
      <c r="F104" s="12">
        <f>E104*Input!N104/100</f>
        <v>1.0303273103501024E-4</v>
      </c>
      <c r="G104" s="13">
        <f t="shared" si="363"/>
        <v>441.60745182062317</v>
      </c>
      <c r="H104" s="12">
        <f>G104*Input!L104/100</f>
        <v>1.9161508532909599E-2</v>
      </c>
      <c r="I104" s="9">
        <v>0.3</v>
      </c>
      <c r="J104" s="21">
        <f>(((C104*$G$4*0.000000001*Input!G104*(234/233))-(I104*0.000000000000001))/Input!F104)*1000000000000</f>
        <v>242.63551536342194</v>
      </c>
      <c r="K104" s="9">
        <f>J104*Input!P104/100</f>
        <v>0.26685318134748576</v>
      </c>
      <c r="L104" s="14">
        <f t="shared" si="364"/>
        <v>3.3554728078783849</v>
      </c>
      <c r="M104" s="22">
        <f>L104*Input!P104/100</f>
        <v>3.6903855248320129E-3</v>
      </c>
      <c r="N104" s="9">
        <v>5.0000000000000001E-3</v>
      </c>
      <c r="O104" s="21">
        <f>(((G104*$D$4*0.000000001*Input!G104*(238/236))-(N104*0.000000001))/Input!F104)*1000000</f>
        <v>3.8799714319227605</v>
      </c>
      <c r="P104" s="9">
        <f>O104*Input!N104/100</f>
        <v>1.2481552880527498E-4</v>
      </c>
      <c r="Q104" s="23">
        <f t="shared" si="365"/>
        <v>2.8948435031098794</v>
      </c>
      <c r="R104" s="24">
        <f>Q104*Input!N104/100</f>
        <v>9.3124763671292732E-5</v>
      </c>
      <c r="S104" s="65">
        <f>Input!S104*$G$6/0.000000000155125</f>
        <v>1.1445091953335251</v>
      </c>
      <c r="T104" s="9">
        <f>S104*Input!T104/100</f>
        <v>6.7145378044512814E-4</v>
      </c>
      <c r="U104" s="9">
        <f>S104*1/((U103+U105)/2)</f>
        <v>1.1442687120957609</v>
      </c>
      <c r="V104" s="9">
        <f>U104*Input!T104/100</f>
        <v>6.7131269518361269E-4</v>
      </c>
      <c r="W104" s="3">
        <v>3.0000000000000001E-3</v>
      </c>
      <c r="X104" s="21">
        <f>((($L$4*0.000000001*Input!G104/Input!W104*(232/229))-(W104*0.000000001))/Input!F104)*1000000000</f>
        <v>0.15970579484934963</v>
      </c>
      <c r="Y104" s="21">
        <f>X104*Input!X104/100</f>
        <v>3.3163731153257916E-4</v>
      </c>
      <c r="Z104" s="21">
        <f t="shared" si="366"/>
        <v>3.8995585450662194E-5</v>
      </c>
      <c r="AA104" s="21">
        <f>Z104*Input!X104/100</f>
        <v>8.0976342359372025E-8</v>
      </c>
      <c r="AB104" s="14">
        <v>0.05</v>
      </c>
      <c r="AC104" s="14">
        <v>0.9</v>
      </c>
      <c r="AD104" s="21">
        <f>(((Input!G104*$L$4*0.000000001*Input!U104*(230/229))-((AB104*0.000000000000001)+(Input!G104*AC104*0.000000000000001)))/Input!F104)*1000000000000</f>
        <v>2.0227227276701614</v>
      </c>
      <c r="AE104" s="21">
        <f>AD104*Input!V104/100</f>
        <v>6.5531157385546332E-3</v>
      </c>
      <c r="AF104" s="63">
        <f t="shared" si="367"/>
        <v>9.2212942993618513E-2</v>
      </c>
      <c r="AG104" s="21">
        <f>AF104*Input!V104/100</f>
        <v>2.9874687210636858E-4</v>
      </c>
      <c r="AH104" s="9">
        <f t="shared" si="368"/>
        <v>2364.7021048135748</v>
      </c>
      <c r="AI104" s="3">
        <f t="shared" si="369"/>
        <v>9.0996630114401462</v>
      </c>
      <c r="AJ104" s="22">
        <f t="shared" si="370"/>
        <v>144.26871209576086</v>
      </c>
      <c r="AK104" s="3">
        <f t="shared" si="371"/>
        <v>0.6713126951836127</v>
      </c>
      <c r="AL104" s="3">
        <f t="shared" si="372"/>
        <v>3.1854206589943729E-2</v>
      </c>
      <c r="AM104" s="3">
        <f t="shared" si="373"/>
        <v>1.0320474974735145E-4</v>
      </c>
      <c r="AN104" s="9">
        <f>AL104*1/((AN103+AN105)/2)</f>
        <v>3.1934732475418254E-2</v>
      </c>
      <c r="AO104" s="21">
        <f t="shared" si="374"/>
        <v>1.0346564633678985E-4</v>
      </c>
      <c r="AP104" s="58">
        <f t="shared" si="375"/>
        <v>3.0891000000000002</v>
      </c>
      <c r="AQ104" s="58">
        <f t="shared" si="376"/>
        <v>1.03E-2</v>
      </c>
      <c r="AR104" s="58">
        <f t="shared" si="377"/>
        <v>0.33343044899809005</v>
      </c>
      <c r="AS104" s="67">
        <f t="shared" si="378"/>
        <v>1.3470705897838664E-5</v>
      </c>
      <c r="AT104" s="67">
        <f t="shared" si="379"/>
        <v>2.7975971233629285E-8</v>
      </c>
      <c r="AU104" s="58">
        <v>8</v>
      </c>
      <c r="AV104" s="58">
        <f t="shared" si="380"/>
        <v>4</v>
      </c>
      <c r="AW104" s="58">
        <f t="shared" si="381"/>
        <v>3.0789</v>
      </c>
      <c r="AX104" s="57">
        <f t="shared" si="382"/>
        <v>1.1650718500000001E-2</v>
      </c>
      <c r="AY104" s="47">
        <f t="shared" si="383"/>
        <v>1.1519842406058649E-2</v>
      </c>
      <c r="AZ104" s="9" t="str">
        <f>Input!B104</f>
        <v>GeoB20908-2 105-115 cm</v>
      </c>
      <c r="BA104" s="48">
        <f>Input!E104</f>
        <v>110</v>
      </c>
      <c r="BB104" s="58">
        <f t="shared" si="384"/>
        <v>145.52960139698496</v>
      </c>
      <c r="BC104" s="22">
        <f t="shared" si="385"/>
        <v>0.6771968338868235</v>
      </c>
      <c r="BD104" s="9">
        <f t="shared" si="386"/>
        <v>3020.9</v>
      </c>
      <c r="BE104" s="49">
        <f t="shared" si="387"/>
        <v>5.7599212030293243</v>
      </c>
      <c r="BF104" s="89">
        <f t="shared" si="388"/>
        <v>0.37415448394097406</v>
      </c>
      <c r="BG104" s="85"/>
      <c r="BH104" s="85"/>
      <c r="BI104" s="85"/>
      <c r="BJ104" s="85"/>
      <c r="BK104" s="85"/>
      <c r="BL104" s="85"/>
      <c r="BM104" s="90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85"/>
      <c r="CG104" s="85"/>
      <c r="CH104" s="85"/>
      <c r="CI104" s="85"/>
      <c r="CJ104" s="85"/>
      <c r="CK104" s="85"/>
      <c r="CL104" s="85"/>
      <c r="CM104" s="85"/>
      <c r="CN104" s="85"/>
      <c r="CO104" s="85"/>
      <c r="CP104" s="85"/>
      <c r="CQ104" s="85"/>
      <c r="CR104" s="85"/>
      <c r="CS104" s="85"/>
      <c r="CT104" s="85"/>
      <c r="CU104" s="85"/>
      <c r="CV104" s="85"/>
      <c r="CW104" s="85"/>
      <c r="CX104" s="85"/>
      <c r="CY104" s="85"/>
      <c r="CZ104" s="85"/>
      <c r="DA104" s="85"/>
      <c r="DB104" s="85"/>
      <c r="DC104" s="85"/>
      <c r="DD104" s="85"/>
      <c r="DE104" s="85"/>
    </row>
    <row r="105" spans="1:109" s="158" customFormat="1" ht="15" customHeight="1" x14ac:dyDescent="0.2">
      <c r="A105" s="141">
        <f>Input!A105</f>
        <v>10368</v>
      </c>
      <c r="B105" s="141" t="str">
        <f>Input!B105</f>
        <v>Hu1-13</v>
      </c>
      <c r="C105" s="141">
        <f>Input!O105</f>
        <v>2.314729498623461</v>
      </c>
      <c r="D105" s="141">
        <f>C105*Input!P105/100</f>
        <v>1.2374296836351294E-2</v>
      </c>
      <c r="E105" s="142">
        <f>Input!M105</f>
        <v>3.0137459409257525</v>
      </c>
      <c r="F105" s="143">
        <f>E105*Input!N105/100</f>
        <v>2.4938708437212555E-4</v>
      </c>
      <c r="G105" s="144">
        <f t="shared" si="363"/>
        <v>415.53529033484273</v>
      </c>
      <c r="H105" s="143">
        <f>G105*Input!L105/100</f>
        <v>2.5357187287796342E-2</v>
      </c>
      <c r="I105" s="141">
        <v>0</v>
      </c>
      <c r="J105" s="145">
        <f>(((C105*$G$4*0.000000001*Input!G105*(234/233))-(I105*0.000000000000001))/Input!F105)*1000000000000</f>
        <v>758.25639582001213</v>
      </c>
      <c r="K105" s="141">
        <f>J105*Input!P105/100</f>
        <v>4.0535577593488092</v>
      </c>
      <c r="L105" s="146">
        <f t="shared" si="364"/>
        <v>10.486134784361756</v>
      </c>
      <c r="M105" s="147">
        <f>L105*Input!P105/100</f>
        <v>5.6057757316717402E-2</v>
      </c>
      <c r="N105" s="141">
        <v>0</v>
      </c>
      <c r="O105" s="145">
        <f>(((G105*$D$4*0.000000001*Input!G105*(238/236))-(N105*0.000000001))/Input!F105)*1000000</f>
        <v>13.71199999169365</v>
      </c>
      <c r="P105" s="141">
        <f>O105*Input!N105/100</f>
        <v>1.1346662146938203E-3</v>
      </c>
      <c r="Q105" s="148">
        <f t="shared" si="365"/>
        <v>10.230511947590879</v>
      </c>
      <c r="R105" s="149">
        <f>Q105*Input!N105/100</f>
        <v>8.4657353216050033E-4</v>
      </c>
      <c r="S105" s="147">
        <f>Input!S105*$G$6/0.000000000155125</f>
        <v>1.0003227281697407</v>
      </c>
      <c r="T105" s="141">
        <f>S105*Input!T105/100</f>
        <v>1.0740160835945557E-3</v>
      </c>
      <c r="U105" s="147">
        <f>S105</f>
        <v>1.0003227281697407</v>
      </c>
      <c r="V105" s="141">
        <f>U105*Input!T105/100</f>
        <v>1.0740160835945557E-3</v>
      </c>
      <c r="W105" s="150">
        <v>0</v>
      </c>
      <c r="X105" s="145">
        <f>((($L$4*0.000000001*Input!G105/Input!W105*(232/229))-(W105*0.000000001))/Input!F105)*1000000000</f>
        <v>0.78273944704404308</v>
      </c>
      <c r="Y105" s="145">
        <f>X105*Input!X105/100</f>
        <v>3.3074934088284497E-3</v>
      </c>
      <c r="Z105" s="145">
        <f t="shared" si="366"/>
        <v>1.9112257649512811E-4</v>
      </c>
      <c r="AA105" s="145">
        <f>Z105*Input!X105/100</f>
        <v>8.0759525334153559E-7</v>
      </c>
      <c r="AB105" s="146">
        <v>0</v>
      </c>
      <c r="AC105" s="146">
        <v>0.9</v>
      </c>
      <c r="AD105" s="145">
        <f>(((Input!G105*$L$4*0.000000001*Input!U105*(230/229))-((AB105*0.000000000000001)+(Input!G105*AC105*0.000000000000001)))/Input!F105)*1000000000000</f>
        <v>223.69873860658709</v>
      </c>
      <c r="AE105" s="145">
        <f>AD105*Input!V105/100</f>
        <v>0.91970172484559609</v>
      </c>
      <c r="AF105" s="145">
        <f t="shared" si="367"/>
        <v>10.198095244934287</v>
      </c>
      <c r="AG105" s="145">
        <f>AF105*Input!V105/100</f>
        <v>4.1927843873097073E-2</v>
      </c>
      <c r="AH105" s="141">
        <f t="shared" si="368"/>
        <v>53358.925104247144</v>
      </c>
      <c r="AI105" s="150">
        <f t="shared" si="369"/>
        <v>314.58366655384702</v>
      </c>
      <c r="AJ105" s="147">
        <f t="shared" si="370"/>
        <v>0.32272816974066032</v>
      </c>
      <c r="AK105" s="150">
        <f t="shared" si="371"/>
        <v>1.0740160835945556</v>
      </c>
      <c r="AL105" s="150">
        <f t="shared" si="372"/>
        <v>0.9968313704316405</v>
      </c>
      <c r="AM105" s="150">
        <f t="shared" si="373"/>
        <v>4.0991434074492241E-3</v>
      </c>
      <c r="AN105" s="141">
        <f>AF105/Q105</f>
        <v>0.9968313704316405</v>
      </c>
      <c r="AO105" s="145">
        <f t="shared" si="374"/>
        <v>4.0991434074492241E-3</v>
      </c>
      <c r="AP105" s="141">
        <f t="shared" si="375"/>
        <v>613.65610000000004</v>
      </c>
      <c r="AQ105" s="141" t="e">
        <f t="shared" si="376"/>
        <v>#VALUE!</v>
      </c>
      <c r="AR105" s="141" t="e">
        <f t="shared" si="377"/>
        <v>#VALUE!</v>
      </c>
      <c r="AS105" s="149">
        <f t="shared" si="378"/>
        <v>1.8681623898609926E-5</v>
      </c>
      <c r="AT105" s="149">
        <f t="shared" si="379"/>
        <v>7.8955002552259409E-8</v>
      </c>
      <c r="AU105" s="141">
        <v>8</v>
      </c>
      <c r="AV105" s="141">
        <f t="shared" si="380"/>
        <v>4</v>
      </c>
      <c r="AW105" s="141">
        <f t="shared" si="381"/>
        <v>613.63980000000004</v>
      </c>
      <c r="AX105" s="151">
        <f t="shared" si="382"/>
        <v>262.25671625780001</v>
      </c>
      <c r="AY105" s="151">
        <f t="shared" si="383"/>
        <v>131.44298663864078</v>
      </c>
      <c r="AZ105" s="141" t="str">
        <f>Input!B105</f>
        <v>Hu1-13</v>
      </c>
      <c r="BA105" s="152">
        <f>Input!E105</f>
        <v>0</v>
      </c>
      <c r="BB105" s="141">
        <f t="shared" si="384"/>
        <v>1.8282976297035949</v>
      </c>
      <c r="BC105" s="147">
        <f t="shared" si="385"/>
        <v>6.2335312520380235</v>
      </c>
      <c r="BD105" s="141">
        <f t="shared" si="386"/>
        <v>613581.80000000005</v>
      </c>
      <c r="BE105" s="153">
        <f t="shared" si="387"/>
        <v>65721.493319320391</v>
      </c>
      <c r="BF105" s="154">
        <f t="shared" si="388"/>
        <v>21.420218610109835</v>
      </c>
      <c r="BG105" s="155"/>
      <c r="BH105" s="155"/>
      <c r="BI105" s="155"/>
      <c r="BJ105" s="155"/>
      <c r="BK105" s="155"/>
      <c r="BL105" s="155"/>
      <c r="BM105" s="159"/>
      <c r="BN105" s="155"/>
      <c r="BO105" s="155"/>
      <c r="BP105" s="155"/>
      <c r="BQ105" s="155"/>
      <c r="BR105" s="155"/>
      <c r="BS105" s="155"/>
      <c r="BT105" s="155"/>
      <c r="BU105" s="155"/>
      <c r="BV105" s="155"/>
      <c r="BW105" s="155"/>
      <c r="BX105" s="155"/>
      <c r="BY105" s="155"/>
      <c r="BZ105" s="155"/>
      <c r="CA105" s="155"/>
      <c r="CB105" s="155"/>
      <c r="CC105" s="155"/>
      <c r="CD105" s="155"/>
      <c r="CE105" s="155"/>
      <c r="CF105" s="155"/>
      <c r="CG105" s="155"/>
      <c r="CH105" s="155"/>
      <c r="CI105" s="155"/>
      <c r="CJ105" s="155"/>
      <c r="CK105" s="155"/>
      <c r="CL105" s="155"/>
      <c r="CM105" s="155"/>
      <c r="CN105" s="155"/>
      <c r="CO105" s="155"/>
      <c r="CP105" s="155"/>
      <c r="CQ105" s="155"/>
      <c r="CR105" s="155"/>
      <c r="CS105" s="155"/>
      <c r="CT105" s="155"/>
      <c r="CU105" s="155"/>
      <c r="CV105" s="155"/>
      <c r="CW105" s="155"/>
      <c r="CX105" s="155"/>
      <c r="CY105" s="155"/>
      <c r="CZ105" s="155"/>
      <c r="DA105" s="155"/>
      <c r="DB105" s="155"/>
      <c r="DC105" s="155"/>
      <c r="DD105" s="155"/>
      <c r="DE105" s="155"/>
    </row>
    <row r="106" spans="1:109" ht="15" customHeight="1" x14ac:dyDescent="0.2">
      <c r="A106" s="9">
        <f>Input!A106</f>
        <v>10544</v>
      </c>
      <c r="B106" s="9" t="str">
        <f>Input!B106</f>
        <v>GeoB20908-2 222-229 cm</v>
      </c>
      <c r="C106" s="9">
        <f>Input!O106</f>
        <v>1.8998073654271275</v>
      </c>
      <c r="D106" s="9">
        <f>C106*Input!P106/100</f>
        <v>2.9289479797747374E-3</v>
      </c>
      <c r="E106" s="11">
        <f>Input!M106</f>
        <v>2.1902588853465077</v>
      </c>
      <c r="F106" s="12">
        <f>E106*Input!N106/100</f>
        <v>7.4314158331093862E-5</v>
      </c>
      <c r="G106" s="13">
        <f t="shared" ref="G106:G111" si="389">E106*137.88</f>
        <v>301.99289511157644</v>
      </c>
      <c r="H106" s="12">
        <f>G106*Input!L106/100</f>
        <v>1.3749143058582153E-2</v>
      </c>
      <c r="I106" s="9">
        <v>0.3</v>
      </c>
      <c r="J106" s="21">
        <f>(((C106*$G$4*0.000000001*Input!G106*(234/233))-(I106*0.000000000000001))/Input!F106)*1000000000000</f>
        <v>232.59383341998617</v>
      </c>
      <c r="K106" s="9">
        <f>J106*Input!P106/100</f>
        <v>0.35859174509009539</v>
      </c>
      <c r="L106" s="14">
        <f t="shared" ref="L106:L111" si="390">(J106/234)*602200000000*0.0000028263/(365.2425*24*60)</f>
        <v>3.2166036458099465</v>
      </c>
      <c r="M106" s="22">
        <f>L106*Input!P106/100</f>
        <v>4.9590631774463854E-3</v>
      </c>
      <c r="N106" s="9">
        <v>5.0000000000000001E-3</v>
      </c>
      <c r="O106" s="21">
        <f>(((G106*$D$4*0.000000001*Input!G106*(238/236))-(N106*0.000000001))/Input!F106)*1000000</f>
        <v>3.7244491158095645</v>
      </c>
      <c r="P106" s="9">
        <f>O106*Input!N106/100</f>
        <v>1.2636830428590495E-4</v>
      </c>
      <c r="Q106" s="23">
        <f t="shared" ref="Q106:Q111" si="391">(O106/238.05)*602200000000000000*0.00000000015512/(365.2425*24*60)</f>
        <v>2.7788084306130236</v>
      </c>
      <c r="R106" s="24">
        <f>Q106*Input!N106/100</f>
        <v>9.4283288183846271E-5</v>
      </c>
      <c r="S106" s="65">
        <f>Input!S106*$G$6/0.000000000155125</f>
        <v>1.1449776695784109</v>
      </c>
      <c r="T106" s="9">
        <f>S106*Input!T106/100</f>
        <v>6.6256879444108073E-4</v>
      </c>
      <c r="U106" s="9">
        <f>S106*1/((U105+U107)/2)</f>
        <v>1.1447550492583625</v>
      </c>
      <c r="V106" s="9">
        <f>U106*Input!T106/100</f>
        <v>6.6243996985262661E-4</v>
      </c>
      <c r="W106" s="3">
        <v>3.0000000000000001E-3</v>
      </c>
      <c r="X106" s="21">
        <f>((($L$4*0.000000001*Input!G106/Input!W106*(232/229))-(W106*0.000000001))/Input!F106)*1000000000</f>
        <v>0.24582303620812548</v>
      </c>
      <c r="Y106" s="21">
        <f>X106*Input!X106/100</f>
        <v>7.694033000386918E-4</v>
      </c>
      <c r="Z106" s="21">
        <f t="shared" ref="Z106:Z111" si="392">(X106/232)*6.022E+23*0.000000001*0.000000000049475/(365.2425*24*60)</f>
        <v>6.002295172343412E-5</v>
      </c>
      <c r="AA106" s="21">
        <f>Z106*Input!X106/100</f>
        <v>1.8786627098273059E-7</v>
      </c>
      <c r="AB106" s="14">
        <v>0.05</v>
      </c>
      <c r="AC106" s="14">
        <v>0.9</v>
      </c>
      <c r="AD106" s="21">
        <f>(((Input!G106*$L$4*0.000000001*Input!U106*(230/229))-((AB106*0.000000000000001)+(Input!G106*AC106*0.000000000000001)))/Input!F106)*1000000000000</f>
        <v>2.4068883241700485</v>
      </c>
      <c r="AE106" s="21">
        <f>AD106*Input!V106/100</f>
        <v>1.0685583371302662E-2</v>
      </c>
      <c r="AF106" s="63">
        <f t="shared" ref="AF106:AF111" si="393">(AD106/230)*602200000000*$D$6/(365.2425*24*60)</f>
        <v>0.10972648539147216</v>
      </c>
      <c r="AG106" s="21">
        <f>AF106*Input!V106/100</f>
        <v>4.8713997069012413E-4</v>
      </c>
      <c r="AH106" s="9">
        <f t="shared" ref="AH106:AH111" si="394">AF106/Z106</f>
        <v>1828.0754651496557</v>
      </c>
      <c r="AI106" s="3">
        <f t="shared" ref="AI106:AI111" si="395">AH106*SQRT((AG106/AF106)^2+(AA106/Z106)^2)</f>
        <v>9.9300391516802158</v>
      </c>
      <c r="AJ106" s="22">
        <f t="shared" ref="AJ106:AJ111" si="396">(U106-1)*1000</f>
        <v>144.75504925836248</v>
      </c>
      <c r="AK106" s="3">
        <f t="shared" ref="AK106:AK111" si="397">V106*1000</f>
        <v>0.66243996985262665</v>
      </c>
      <c r="AL106" s="3">
        <f t="shared" ref="AL106:AL111" si="398">AF106/Q106</f>
        <v>3.9486883724210442E-2</v>
      </c>
      <c r="AM106" s="3">
        <f t="shared" ref="AM106:AM111" si="399">AL106*SQRT((R106/Q106)^2+(AG106/AF106)^2)</f>
        <v>1.7531046451321492E-4</v>
      </c>
      <c r="AN106" s="9">
        <f>AL106*1/((AN105+AN107)/2)</f>
        <v>3.9678690637831568E-2</v>
      </c>
      <c r="AO106" s="21">
        <f t="shared" ref="AO106:AO111" si="400">AN106*SQRT((R106/Q106)^2+(AG106/AF106)^2)</f>
        <v>1.7616203232389906E-4</v>
      </c>
      <c r="AP106" s="58">
        <f t="shared" ref="AP106:AP111" si="401">ThU_Alter_Kombi(AN106,U106)</f>
        <v>3.8494000000000002</v>
      </c>
      <c r="AQ106" s="58">
        <f t="shared" ref="AQ106:AQ111" si="402">Montealter(AN106,AO106,U106,V106)</f>
        <v>1.8499999999999999E-2</v>
      </c>
      <c r="AR106" s="58">
        <f t="shared" ref="AR106:AR111" si="403">(AQ106/AP106)*100</f>
        <v>0.480594378344677</v>
      </c>
      <c r="AS106" s="67">
        <f t="shared" ref="AS106:AS111" si="404">Z106/Q106</f>
        <v>2.1600248171908943E-5</v>
      </c>
      <c r="AT106" s="67">
        <f t="shared" ref="AT106:AT111" si="405">AS106*SQRT((Y106/X106)^2+(P106/O106)^2)</f>
        <v>6.7610745324910957E-8</v>
      </c>
      <c r="AU106" s="58">
        <v>8</v>
      </c>
      <c r="AV106" s="58">
        <f t="shared" ref="AV106:AV111" si="406">AU106/2</f>
        <v>4</v>
      </c>
      <c r="AW106" s="58">
        <f t="shared" ref="AW106:AW111" si="407">marincorr_age(AN106,U106,AS106,AU106)</f>
        <v>3.8329</v>
      </c>
      <c r="AX106" s="57">
        <f t="shared" ref="AX106:AX111" si="408">marincorr_age_error(AN106, AO106, U106, V106, AS106, AT106, AU106, AV106)</f>
        <v>1.9542107699999998E-2</v>
      </c>
      <c r="AY106" s="47">
        <f t="shared" ref="AY106:AY111" si="409">SQRT(((AU106*EXP(-0.0000091577*AW106*1000))/(0.0000091577*(EXP(-0.0000091577*AW106*1000)+(AJ106/1000)*EXP(-(0.0000091577-0.0000028263)*AW106*1000)-AS106*AU106*EXP(-0.0000091577*AW106*1000))))^2*AT106^2+((AS106*EXP(-0.0000091577*AW106*1000))/(0.0000091577*(EXP(-0.0000091577*AW106*1000)+(AJ106/1000)*EXP(-(0.0000091577-0.0000028263)*AW106*1000)-AS106*AU106*EXP(-0.0000091577*AW106*1000))))^2*AV106^2+((0.0000091577/(0.0000091577-0.0000028263))*(EXP(-(0.0000091577-0.0000028263)*AW106*1000)-1)/(0.0000091577*(EXP(-0.0000091577*AW106*1000)+(AJ106/1000)*EXP(-(0.0000091577-0.0000028263)*AW106*1000)-AS106*AU106*EXP(-0.0000091577*AW106*1000))))^2*T106^2+(1/(0.0000091577*(EXP(-0.0000091577*AW106*1000)+(AJ106/1000)*EXP(-(0.0000091577-0.0000028263)*AW106*1000)-AS106*AU106*EXP(-0.0000091577*AW106*1000))))^2*AO106^2)/1000</f>
        <v>1.9366786915787377E-2</v>
      </c>
      <c r="AZ106" s="9" t="str">
        <f>Input!B106</f>
        <v>GeoB20908-2 222-229 cm</v>
      </c>
      <c r="BA106" s="48">
        <f>Input!E106</f>
        <v>225.5</v>
      </c>
      <c r="BB106" s="58">
        <f t="shared" ref="BB106:BB111" si="410">((U106-1)*EXP(0.0000028263*AW106*1000))*1000</f>
        <v>146.33169430990097</v>
      </c>
      <c r="BC106" s="22">
        <f t="shared" ref="BC106:BC111" si="411">SQRT((EXP(0.0000028263*AW106*1000)*V106)^2+((U106-1)*0.0000028263*EXP(0.0000028263*AW106*1000)*AX106*1000)^2)*1000</f>
        <v>0.66970391340950508</v>
      </c>
      <c r="BD106" s="9">
        <f t="shared" ref="BD106:BD111" si="412">AW106*1000-58</f>
        <v>3774.9</v>
      </c>
      <c r="BE106" s="49">
        <f t="shared" ref="BE106:BE111" si="413">AY106/2*1000</f>
        <v>9.683393457893688</v>
      </c>
      <c r="BF106" s="89">
        <f t="shared" ref="BF106:BF111" si="414">AY106/AW106*100</f>
        <v>0.50527764658058849</v>
      </c>
      <c r="BG106" s="85"/>
      <c r="BH106" s="85"/>
      <c r="BI106" s="85"/>
      <c r="BJ106" s="85"/>
      <c r="BK106" s="85"/>
      <c r="BL106" s="85"/>
      <c r="BM106" s="90"/>
      <c r="BN106" s="85"/>
      <c r="BO106" s="85"/>
      <c r="BP106" s="85"/>
      <c r="BQ106" s="85"/>
      <c r="BR106" s="85"/>
      <c r="BS106" s="85"/>
      <c r="BT106" s="85"/>
      <c r="BU106" s="85"/>
      <c r="BV106" s="85"/>
      <c r="BW106" s="85"/>
      <c r="BX106" s="85"/>
      <c r="BY106" s="85"/>
      <c r="BZ106" s="85"/>
      <c r="CA106" s="85"/>
      <c r="CB106" s="85"/>
      <c r="CC106" s="85"/>
      <c r="CD106" s="85"/>
      <c r="CE106" s="85"/>
      <c r="CF106" s="85"/>
      <c r="CG106" s="85"/>
      <c r="CH106" s="85"/>
      <c r="CI106" s="85"/>
      <c r="CJ106" s="85"/>
      <c r="CK106" s="85"/>
      <c r="CL106" s="85"/>
      <c r="CM106" s="85"/>
      <c r="CN106" s="85"/>
      <c r="CO106" s="85"/>
      <c r="CP106" s="85"/>
      <c r="CQ106" s="85"/>
      <c r="CR106" s="85"/>
      <c r="CS106" s="85"/>
      <c r="CT106" s="85"/>
      <c r="CU106" s="85"/>
      <c r="CV106" s="85"/>
      <c r="CW106" s="85"/>
      <c r="CX106" s="85"/>
      <c r="CY106" s="85"/>
      <c r="CZ106" s="85"/>
      <c r="DA106" s="85"/>
      <c r="DB106" s="85"/>
      <c r="DC106" s="85"/>
      <c r="DD106" s="85"/>
      <c r="DE106" s="85"/>
    </row>
    <row r="107" spans="1:109" s="158" customFormat="1" ht="15" customHeight="1" x14ac:dyDescent="0.2">
      <c r="A107" s="141">
        <f>Input!A107</f>
        <v>10368</v>
      </c>
      <c r="B107" s="141" t="str">
        <f>Input!B107</f>
        <v>Hu1-13</v>
      </c>
      <c r="C107" s="141">
        <f>Input!O107</f>
        <v>2.3204821120906005</v>
      </c>
      <c r="D107" s="141">
        <f>C107*Input!P107/100</f>
        <v>1.0710682271749683E-2</v>
      </c>
      <c r="E107" s="142">
        <f>Input!M107</f>
        <v>3.0139319866406264</v>
      </c>
      <c r="F107" s="143">
        <f>E107*Input!N107/100</f>
        <v>2.9538404299941999E-4</v>
      </c>
      <c r="G107" s="144">
        <f t="shared" si="389"/>
        <v>415.56094231800955</v>
      </c>
      <c r="H107" s="143">
        <f>G107*Input!L107/100</f>
        <v>2.8142874050641978E-2</v>
      </c>
      <c r="I107" s="141">
        <v>0</v>
      </c>
      <c r="J107" s="145">
        <f>(((C107*$G$4*0.000000001*Input!G107*(234/233))-(I107*0.000000000000001))/Input!F107)*1000000000000</f>
        <v>760.14083024603599</v>
      </c>
      <c r="K107" s="141">
        <f>J107*Input!P107/100</f>
        <v>3.5085928360008931</v>
      </c>
      <c r="L107" s="146">
        <f t="shared" si="390"/>
        <v>10.512195142695045</v>
      </c>
      <c r="M107" s="147">
        <f>L107*Input!P107/100</f>
        <v>4.8521288556970743E-2</v>
      </c>
      <c r="N107" s="141">
        <v>0</v>
      </c>
      <c r="O107" s="145">
        <f>(((G107*$D$4*0.000000001*Input!G107*(238/236))-(N107*0.000000001))/Input!F107)*1000000</f>
        <v>13.712846466111472</v>
      </c>
      <c r="P107" s="141">
        <f>O107*Input!N107/100</f>
        <v>1.3439440731060179E-3</v>
      </c>
      <c r="Q107" s="148">
        <f t="shared" si="391"/>
        <v>10.23114350145976</v>
      </c>
      <c r="R107" s="149">
        <f>Q107*Input!N107/100</f>
        <v>1.0027155706777984E-3</v>
      </c>
      <c r="S107" s="147">
        <f>Input!S107*$G$6/0.000000000155125</f>
        <v>1.0000662114906571</v>
      </c>
      <c r="T107" s="141">
        <f>S107*Input!T107/100</f>
        <v>1.0809082312993627E-3</v>
      </c>
      <c r="U107" s="147">
        <f>S107</f>
        <v>1.0000662114906571</v>
      </c>
      <c r="V107" s="141">
        <f>U107*Input!T107/100</f>
        <v>1.0809082312993627E-3</v>
      </c>
      <c r="W107" s="150">
        <v>0</v>
      </c>
      <c r="X107" s="145">
        <f>((($L$4*0.000000001*Input!G107/Input!W107*(232/229))-(W107*0.000000001))/Input!F107)*1000000000</f>
        <v>0.78028608658550747</v>
      </c>
      <c r="Y107" s="145">
        <f>X107*Input!X107/100</f>
        <v>3.3535487810066795E-3</v>
      </c>
      <c r="Z107" s="145">
        <f t="shared" si="392"/>
        <v>1.9052353606899738E-4</v>
      </c>
      <c r="AA107" s="145">
        <f>Z107*Input!X107/100</f>
        <v>8.1884065744808243E-7</v>
      </c>
      <c r="AB107" s="146">
        <v>0</v>
      </c>
      <c r="AC107" s="146">
        <v>0.9</v>
      </c>
      <c r="AD107" s="145">
        <f>(((Input!G107*$L$4*0.000000001*Input!U107*(230/229))-((AB107*0.000000000000001)+(Input!G107*AC107*0.000000000000001)))/Input!F107)*1000000000000</f>
        <v>222.96504960348076</v>
      </c>
      <c r="AE107" s="145">
        <f>AD107*Input!V107/100</f>
        <v>0.73769132391691894</v>
      </c>
      <c r="AF107" s="145">
        <f t="shared" si="393"/>
        <v>10.164647446433298</v>
      </c>
      <c r="AG107" s="145">
        <f>AF107*Input!V107/100</f>
        <v>3.3630258398090432E-2</v>
      </c>
      <c r="AH107" s="141">
        <f t="shared" si="394"/>
        <v>53351.137902207571</v>
      </c>
      <c r="AI107" s="150">
        <f t="shared" si="395"/>
        <v>289.36776506263874</v>
      </c>
      <c r="AJ107" s="147">
        <f t="shared" si="396"/>
        <v>6.621149065710874E-2</v>
      </c>
      <c r="AK107" s="150">
        <f t="shared" si="397"/>
        <v>1.0809082312993628</v>
      </c>
      <c r="AL107" s="150">
        <f t="shared" si="398"/>
        <v>0.99350062336463418</v>
      </c>
      <c r="AM107" s="150">
        <f t="shared" si="399"/>
        <v>3.2884896883255865E-3</v>
      </c>
      <c r="AN107" s="141">
        <f>AF107/Q107</f>
        <v>0.99350062336463418</v>
      </c>
      <c r="AO107" s="145">
        <f t="shared" si="400"/>
        <v>3.2884896883255865E-3</v>
      </c>
      <c r="AP107" s="141">
        <f t="shared" si="401"/>
        <v>548.37869999999998</v>
      </c>
      <c r="AQ107" s="141" t="e">
        <f t="shared" si="402"/>
        <v>#VALUE!</v>
      </c>
      <c r="AR107" s="141" t="e">
        <f t="shared" si="403"/>
        <v>#VALUE!</v>
      </c>
      <c r="AS107" s="149">
        <f t="shared" si="404"/>
        <v>1.8621920027005179E-5</v>
      </c>
      <c r="AT107" s="149">
        <f t="shared" si="405"/>
        <v>8.0054935145406441E-8</v>
      </c>
      <c r="AU107" s="141">
        <v>8</v>
      </c>
      <c r="AV107" s="141">
        <f t="shared" si="406"/>
        <v>4</v>
      </c>
      <c r="AW107" s="141">
        <f t="shared" si="407"/>
        <v>548.36239999999998</v>
      </c>
      <c r="AX107" s="151">
        <f t="shared" si="408"/>
        <v>120.269361382</v>
      </c>
      <c r="AY107" s="151">
        <f t="shared" si="409"/>
        <v>59.957075561803819</v>
      </c>
      <c r="AZ107" s="141" t="str">
        <f>Input!B107</f>
        <v>Hu1-13</v>
      </c>
      <c r="BA107" s="152">
        <f>Input!E107</f>
        <v>0</v>
      </c>
      <c r="BB107" s="141">
        <f t="shared" si="410"/>
        <v>0.31190251088857884</v>
      </c>
      <c r="BC107" s="147">
        <f t="shared" si="411"/>
        <v>5.0929387422310617</v>
      </c>
      <c r="BD107" s="141">
        <f t="shared" si="412"/>
        <v>548304.4</v>
      </c>
      <c r="BE107" s="153">
        <f t="shared" si="413"/>
        <v>29978.537780901908</v>
      </c>
      <c r="BF107" s="154">
        <f t="shared" si="414"/>
        <v>10.933841481801784</v>
      </c>
      <c r="BG107" s="155"/>
      <c r="BH107" s="155"/>
      <c r="BI107" s="155"/>
      <c r="BJ107" s="155"/>
      <c r="BK107" s="155"/>
      <c r="BL107" s="155"/>
      <c r="BM107" s="159"/>
      <c r="BN107" s="155"/>
      <c r="BO107" s="155"/>
      <c r="BP107" s="155"/>
      <c r="BQ107" s="155"/>
      <c r="BR107" s="155"/>
      <c r="BS107" s="155"/>
      <c r="BT107" s="155"/>
      <c r="BU107" s="155"/>
      <c r="BV107" s="155"/>
      <c r="BW107" s="155"/>
      <c r="BX107" s="155"/>
      <c r="BY107" s="155"/>
      <c r="BZ107" s="155"/>
      <c r="CA107" s="155"/>
      <c r="CB107" s="155"/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55"/>
      <c r="CM107" s="155"/>
      <c r="CN107" s="155"/>
      <c r="CO107" s="155"/>
      <c r="CP107" s="155"/>
      <c r="CQ107" s="155"/>
      <c r="CR107" s="155"/>
      <c r="CS107" s="155"/>
      <c r="CT107" s="155"/>
      <c r="CU107" s="155"/>
      <c r="CV107" s="155"/>
      <c r="CW107" s="155"/>
      <c r="CX107" s="155"/>
      <c r="CY107" s="155"/>
      <c r="CZ107" s="155"/>
      <c r="DA107" s="155"/>
      <c r="DB107" s="155"/>
      <c r="DC107" s="155"/>
      <c r="DD107" s="155"/>
      <c r="DE107" s="155"/>
    </row>
    <row r="108" spans="1:109" ht="15" customHeight="1" x14ac:dyDescent="0.2">
      <c r="A108" s="9">
        <f>Input!A108</f>
        <v>10545</v>
      </c>
      <c r="B108" s="9" t="str">
        <f>Input!B108</f>
        <v>GeoB20908-2 329-334 cm</v>
      </c>
      <c r="C108" s="9">
        <f>Input!O108</f>
        <v>1.7711146731400693</v>
      </c>
      <c r="D108" s="9">
        <f>C108*Input!P108/100</f>
        <v>3.1277314321690401E-3</v>
      </c>
      <c r="E108" s="11">
        <f>Input!M108</f>
        <v>2.0467961284357563</v>
      </c>
      <c r="F108" s="12">
        <f>E108*Input!N108/100</f>
        <v>7.2860434970058605E-5</v>
      </c>
      <c r="G108" s="13">
        <f t="shared" si="389"/>
        <v>282.21225018872207</v>
      </c>
      <c r="H108" s="12">
        <f>G108*Input!L108/100</f>
        <v>1.485490337504447E-2</v>
      </c>
      <c r="I108" s="9">
        <v>0.3</v>
      </c>
      <c r="J108" s="21">
        <f>(((C108*$G$4*0.000000001*Input!G108*(234/233))-(I108*0.000000000000001))/Input!F108)*1000000000000</f>
        <v>270.22992098421304</v>
      </c>
      <c r="K108" s="9">
        <f>J108*Input!P108/100</f>
        <v>0.47721733131846489</v>
      </c>
      <c r="L108" s="14">
        <f t="shared" si="390"/>
        <v>3.7370833794859477</v>
      </c>
      <c r="M108" s="22">
        <f>L108*Input!P108/100</f>
        <v>6.5995688071013468E-3</v>
      </c>
      <c r="N108" s="9">
        <v>5.0000000000000001E-3</v>
      </c>
      <c r="O108" s="21">
        <f>(((G108*$D$4*0.000000001*Input!G108*(238/236))-(N108*0.000000001))/Input!F108)*1000000</f>
        <v>4.3374981888776123</v>
      </c>
      <c r="P108" s="9">
        <f>O108*Input!N108/100</f>
        <v>1.5440326485520011E-4</v>
      </c>
      <c r="Q108" s="23">
        <f t="shared" si="391"/>
        <v>3.2362038412228151</v>
      </c>
      <c r="R108" s="24">
        <f>Q108*Input!N108/100</f>
        <v>1.152001492710805E-4</v>
      </c>
      <c r="S108" s="65">
        <f>Input!S108*$G$6/0.000000000155125</f>
        <v>1.1445208559363145</v>
      </c>
      <c r="T108" s="9">
        <f>S108*Input!T108/100</f>
        <v>8.8617170560164552E-4</v>
      </c>
      <c r="U108" s="9">
        <f>S108*1/((U107+U109)/2)</f>
        <v>1.1441567717307894</v>
      </c>
      <c r="V108" s="9">
        <f>U108*Input!T108/100</f>
        <v>8.8588980499693462E-4</v>
      </c>
      <c r="W108" s="3">
        <v>3.0000000000000001E-3</v>
      </c>
      <c r="X108" s="21">
        <f>((($L$4*0.000000001*Input!G108/Input!W108*(232/229))-(W108*0.000000001))/Input!F108)*1000000000</f>
        <v>0.10676705930148639</v>
      </c>
      <c r="Y108" s="21">
        <f>X108*Input!X108/100</f>
        <v>4.3447363057699925E-4</v>
      </c>
      <c r="Z108" s="21">
        <f t="shared" si="392"/>
        <v>2.6069460962480444E-5</v>
      </c>
      <c r="AA108" s="21">
        <f>Z108*Input!X108/100</f>
        <v>1.0608602902109291E-7</v>
      </c>
      <c r="AB108" s="14">
        <v>0.05</v>
      </c>
      <c r="AC108" s="14">
        <v>0.9</v>
      </c>
      <c r="AD108" s="21">
        <f>(((Input!G108*$L$4*0.000000001*Input!U108*(230/229))-((AB108*0.000000000000001)+(Input!G108*AC108*0.000000000000001)))/Input!F108)*1000000000000</f>
        <v>3.4692524277674268</v>
      </c>
      <c r="AE108" s="21">
        <f>AD108*Input!V108/100</f>
        <v>1.4691023839443091E-2</v>
      </c>
      <c r="AF108" s="63">
        <f t="shared" si="393"/>
        <v>0.15815809649831403</v>
      </c>
      <c r="AG108" s="21">
        <f>AF108*Input!V108/100</f>
        <v>6.6974208837058318E-4</v>
      </c>
      <c r="AH108" s="9">
        <f t="shared" si="394"/>
        <v>6066.7958085492264</v>
      </c>
      <c r="AI108" s="3">
        <f t="shared" si="395"/>
        <v>35.630143313165206</v>
      </c>
      <c r="AJ108" s="22">
        <f t="shared" si="396"/>
        <v>144.15677173078944</v>
      </c>
      <c r="AK108" s="3">
        <f t="shared" si="397"/>
        <v>0.88588980499693459</v>
      </c>
      <c r="AL108" s="3">
        <f t="shared" si="398"/>
        <v>4.8871487785686958E-2</v>
      </c>
      <c r="AM108" s="3">
        <f t="shared" si="399"/>
        <v>2.069603103969366E-4</v>
      </c>
      <c r="AN108" s="9">
        <f>AL108*1/((AN107+AN109)/2)</f>
        <v>4.9095438893122227E-2</v>
      </c>
      <c r="AO108" s="21">
        <f t="shared" si="400"/>
        <v>2.079086954944354E-4</v>
      </c>
      <c r="AP108" s="58">
        <f t="shared" si="401"/>
        <v>4.7850000000000001</v>
      </c>
      <c r="AQ108" s="58">
        <f t="shared" si="402"/>
        <v>2.2599999999999999E-2</v>
      </c>
      <c r="AR108" s="58">
        <f t="shared" si="403"/>
        <v>0.4723092998955068</v>
      </c>
      <c r="AS108" s="67">
        <f t="shared" si="404"/>
        <v>8.0555682650169449E-6</v>
      </c>
      <c r="AT108" s="67">
        <f t="shared" si="405"/>
        <v>3.2782263746769998E-8</v>
      </c>
      <c r="AU108" s="58">
        <v>8</v>
      </c>
      <c r="AV108" s="58">
        <f t="shared" si="406"/>
        <v>4</v>
      </c>
      <c r="AW108" s="58">
        <f t="shared" si="407"/>
        <v>4.7788000000000004</v>
      </c>
      <c r="AX108" s="57">
        <f t="shared" si="408"/>
        <v>1.9819492500000001E-2</v>
      </c>
      <c r="AY108" s="47">
        <f t="shared" si="409"/>
        <v>2.1265313991509747E-2</v>
      </c>
      <c r="AZ108" s="9" t="str">
        <f>Input!B108</f>
        <v>GeoB20908-2 329-334 cm</v>
      </c>
      <c r="BA108" s="48">
        <f>Input!E108</f>
        <v>331.5</v>
      </c>
      <c r="BB108" s="58">
        <f t="shared" si="410"/>
        <v>146.11700756140542</v>
      </c>
      <c r="BC108" s="22">
        <f t="shared" si="411"/>
        <v>0.89797338826459894</v>
      </c>
      <c r="BD108" s="9">
        <f t="shared" si="412"/>
        <v>4720.8</v>
      </c>
      <c r="BE108" s="49">
        <f t="shared" si="413"/>
        <v>10.632656995754873</v>
      </c>
      <c r="BF108" s="89">
        <f t="shared" si="414"/>
        <v>0.44499275951095973</v>
      </c>
      <c r="BG108" s="85"/>
      <c r="BH108" s="85"/>
      <c r="BI108" s="85"/>
      <c r="BJ108" s="85"/>
      <c r="BK108" s="85"/>
      <c r="BL108" s="85"/>
      <c r="BM108" s="90"/>
      <c r="BN108" s="85"/>
      <c r="BO108" s="85"/>
      <c r="BP108" s="85"/>
      <c r="BQ108" s="85"/>
      <c r="BR108" s="85"/>
      <c r="BS108" s="85"/>
      <c r="BT108" s="85"/>
      <c r="BU108" s="85"/>
      <c r="BV108" s="85"/>
      <c r="BW108" s="85"/>
      <c r="BX108" s="85"/>
      <c r="BY108" s="85"/>
      <c r="BZ108" s="85"/>
      <c r="CA108" s="85"/>
      <c r="CB108" s="85"/>
      <c r="CC108" s="85"/>
      <c r="CD108" s="85"/>
      <c r="CE108" s="85"/>
      <c r="CF108" s="85"/>
      <c r="CG108" s="85"/>
      <c r="CH108" s="85"/>
      <c r="CI108" s="85"/>
      <c r="CJ108" s="85"/>
      <c r="CK108" s="85"/>
      <c r="CL108" s="85"/>
      <c r="CM108" s="85"/>
      <c r="CN108" s="85"/>
      <c r="CO108" s="85"/>
      <c r="CP108" s="85"/>
      <c r="CQ108" s="85"/>
      <c r="CR108" s="85"/>
      <c r="CS108" s="85"/>
      <c r="CT108" s="85"/>
      <c r="CU108" s="85"/>
      <c r="CV108" s="85"/>
      <c r="CW108" s="85"/>
      <c r="CX108" s="85"/>
      <c r="CY108" s="85"/>
      <c r="CZ108" s="85"/>
      <c r="DA108" s="85"/>
      <c r="DB108" s="85"/>
      <c r="DC108" s="85"/>
      <c r="DD108" s="85"/>
      <c r="DE108" s="85"/>
    </row>
    <row r="109" spans="1:109" s="158" customFormat="1" ht="15" customHeight="1" x14ac:dyDescent="0.2">
      <c r="A109" s="141">
        <f>Input!A109</f>
        <v>10368</v>
      </c>
      <c r="B109" s="141" t="str">
        <f>Input!B109</f>
        <v>Hu1-13</v>
      </c>
      <c r="C109" s="141">
        <f>Input!O109</f>
        <v>2.3264773288685023</v>
      </c>
      <c r="D109" s="141">
        <f>C109*Input!P109/100</f>
        <v>1.5856273777932469E-2</v>
      </c>
      <c r="E109" s="142">
        <f>Input!M109</f>
        <v>3.0139061990303198</v>
      </c>
      <c r="F109" s="143">
        <f>E109*Input!N109/100</f>
        <v>2.5623239121332807E-4</v>
      </c>
      <c r="G109" s="144">
        <f t="shared" si="389"/>
        <v>415.55738672230046</v>
      </c>
      <c r="H109" s="143">
        <f>G109*Input!L109/100</f>
        <v>2.5126252609883149E-2</v>
      </c>
      <c r="I109" s="141">
        <v>0</v>
      </c>
      <c r="J109" s="145">
        <f>(((C109*$G$4*0.000000001*Input!G109*(234/233))-(I109*0.000000000000001))/Input!F109)*1000000000000</f>
        <v>762.1047363823144</v>
      </c>
      <c r="K109" s="141">
        <f>J109*Input!P109/100</f>
        <v>5.1941797143642194</v>
      </c>
      <c r="L109" s="146">
        <f t="shared" si="390"/>
        <v>10.539354537013875</v>
      </c>
      <c r="M109" s="147">
        <f>L109*Input!P109/100</f>
        <v>7.1831729846627876E-2</v>
      </c>
      <c r="N109" s="141">
        <v>0</v>
      </c>
      <c r="O109" s="145">
        <f>(((G109*$D$4*0.000000001*Input!G109*(238/236))-(N109*0.000000001))/Input!F109)*1000000</f>
        <v>13.712729137139739</v>
      </c>
      <c r="P109" s="141">
        <f>O109*Input!N109/100</f>
        <v>1.1658111251108135E-3</v>
      </c>
      <c r="Q109" s="148">
        <f t="shared" si="391"/>
        <v>10.231055962410178</v>
      </c>
      <c r="R109" s="149">
        <f>Q109*Input!N109/100</f>
        <v>8.698107242784052E-4</v>
      </c>
      <c r="S109" s="147">
        <f>Input!S109*$G$6/0.000000000155125</f>
        <v>1.0005702121437969</v>
      </c>
      <c r="T109" s="141">
        <f>S109*Input!T109/100</f>
        <v>1.0520205147710004E-3</v>
      </c>
      <c r="U109" s="147">
        <f>S109</f>
        <v>1.0005702121437969</v>
      </c>
      <c r="V109" s="141">
        <f>U109*Input!T109/100</f>
        <v>1.0520205147710004E-3</v>
      </c>
      <c r="W109" s="150">
        <v>0</v>
      </c>
      <c r="X109" s="145">
        <f>((($L$4*0.000000001*Input!G109/Input!W109*(232/229))-(W109*0.000000001))/Input!F109)*1000000000</f>
        <v>0.78529640505303644</v>
      </c>
      <c r="Y109" s="145">
        <f>X109*Input!X109/100</f>
        <v>2.8198327678361961E-3</v>
      </c>
      <c r="Z109" s="145">
        <f t="shared" si="392"/>
        <v>1.9174691247885066E-4</v>
      </c>
      <c r="AA109" s="145">
        <f>Z109*Input!X109/100</f>
        <v>6.8852247821351685E-7</v>
      </c>
      <c r="AB109" s="146">
        <v>0</v>
      </c>
      <c r="AC109" s="146">
        <v>0.9</v>
      </c>
      <c r="AD109" s="145">
        <f>(((Input!G109*$L$4*0.000000001*Input!U109*(230/229))-((AB109*0.000000000000001)+(Input!G109*AC109*0.000000000000001)))/Input!F109)*1000000000000</f>
        <v>223.83292450175711</v>
      </c>
      <c r="AE109" s="145">
        <f>AD109*Input!V109/100</f>
        <v>0.75003260822738549</v>
      </c>
      <c r="AF109" s="145">
        <f t="shared" si="393"/>
        <v>10.204212581795437</v>
      </c>
      <c r="AG109" s="145">
        <f>AF109*Input!V109/100</f>
        <v>3.4192879330273207E-2</v>
      </c>
      <c r="AH109" s="141">
        <f t="shared" si="394"/>
        <v>53217.089390792367</v>
      </c>
      <c r="AI109" s="150">
        <f t="shared" si="395"/>
        <v>261.37130359797305</v>
      </c>
      <c r="AJ109" s="147">
        <f t="shared" si="396"/>
        <v>0.57021214379693319</v>
      </c>
      <c r="AK109" s="150">
        <f t="shared" si="397"/>
        <v>1.0520205147710004</v>
      </c>
      <c r="AL109" s="150">
        <f t="shared" si="398"/>
        <v>0.99737628445066018</v>
      </c>
      <c r="AM109" s="150">
        <f t="shared" si="399"/>
        <v>3.3431429743259445E-3</v>
      </c>
      <c r="AN109" s="141">
        <f>AF109/Q109</f>
        <v>0.99737628445066018</v>
      </c>
      <c r="AO109" s="145">
        <f t="shared" si="400"/>
        <v>3.3431429743259445E-3</v>
      </c>
      <c r="AP109" s="141">
        <f t="shared" si="401"/>
        <v>619.65060000000005</v>
      </c>
      <c r="AQ109" s="141" t="e">
        <f t="shared" si="402"/>
        <v>#VALUE!</v>
      </c>
      <c r="AR109" s="141" t="e">
        <f t="shared" si="403"/>
        <v>#VALUE!</v>
      </c>
      <c r="AS109" s="149">
        <f t="shared" si="404"/>
        <v>1.8741654154111375E-5</v>
      </c>
      <c r="AT109" s="149">
        <f t="shared" si="405"/>
        <v>6.7316163248340506E-8</v>
      </c>
      <c r="AU109" s="141">
        <v>8</v>
      </c>
      <c r="AV109" s="141">
        <f t="shared" si="406"/>
        <v>4</v>
      </c>
      <c r="AW109" s="141">
        <f t="shared" si="407"/>
        <v>619.63430000000005</v>
      </c>
      <c r="AX109" s="151">
        <f t="shared" si="408"/>
        <v>253.9502085062</v>
      </c>
      <c r="AY109" s="151">
        <f t="shared" si="409"/>
        <v>116.09108163086221</v>
      </c>
      <c r="AZ109" s="141" t="str">
        <f>Input!B109</f>
        <v>Hu1-13</v>
      </c>
      <c r="BA109" s="152">
        <f>Input!E109</f>
        <v>0</v>
      </c>
      <c r="BB109" s="141">
        <f t="shared" si="410"/>
        <v>3.2855222410637581</v>
      </c>
      <c r="BC109" s="147">
        <f t="shared" si="411"/>
        <v>6.5042053840001417</v>
      </c>
      <c r="BD109" s="141">
        <f t="shared" si="412"/>
        <v>619576.30000000005</v>
      </c>
      <c r="BE109" s="153">
        <f t="shared" si="413"/>
        <v>58045.540815431101</v>
      </c>
      <c r="BF109" s="154">
        <f t="shared" si="414"/>
        <v>18.735418880275382</v>
      </c>
      <c r="BG109" s="155"/>
      <c r="BH109" s="155"/>
      <c r="BI109" s="155"/>
      <c r="BJ109" s="155"/>
      <c r="BK109" s="155"/>
      <c r="BL109" s="155"/>
      <c r="BM109" s="159"/>
      <c r="BN109" s="155"/>
      <c r="BO109" s="155"/>
      <c r="BP109" s="155"/>
      <c r="BQ109" s="155"/>
      <c r="BR109" s="155"/>
      <c r="BS109" s="155"/>
      <c r="BT109" s="155"/>
      <c r="BU109" s="155"/>
      <c r="BV109" s="155"/>
      <c r="BW109" s="155"/>
      <c r="BX109" s="155"/>
      <c r="BY109" s="155"/>
      <c r="BZ109" s="155"/>
      <c r="CA109" s="155"/>
      <c r="CB109" s="155"/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55"/>
      <c r="CM109" s="155"/>
      <c r="CN109" s="155"/>
      <c r="CO109" s="155"/>
      <c r="CP109" s="155"/>
      <c r="CQ109" s="155"/>
      <c r="CR109" s="155"/>
      <c r="CS109" s="155"/>
      <c r="CT109" s="155"/>
      <c r="CU109" s="155"/>
      <c r="CV109" s="155"/>
      <c r="CW109" s="155"/>
      <c r="CX109" s="155"/>
      <c r="CY109" s="155"/>
      <c r="CZ109" s="155"/>
      <c r="DA109" s="155"/>
      <c r="DB109" s="155"/>
      <c r="DC109" s="155"/>
      <c r="DD109" s="155"/>
      <c r="DE109" s="155"/>
    </row>
    <row r="110" spans="1:109" ht="15" customHeight="1" x14ac:dyDescent="0.2">
      <c r="A110" s="9">
        <f>Input!A110</f>
        <v>10546</v>
      </c>
      <c r="B110" s="9" t="str">
        <f>Input!B110</f>
        <v>GeoB20908-2 443-448 cm</v>
      </c>
      <c r="C110" s="9">
        <f>Input!O110</f>
        <v>1.6293417395936451</v>
      </c>
      <c r="D110" s="9">
        <f>C110*Input!P110/100</f>
        <v>2.4514415037958648E-3</v>
      </c>
      <c r="E110" s="11">
        <f>Input!M110</f>
        <v>1.877006278894388</v>
      </c>
      <c r="F110" s="12">
        <f>E110*Input!N110/100</f>
        <v>7.5471349987676708E-5</v>
      </c>
      <c r="G110" s="13">
        <f t="shared" si="389"/>
        <v>258.80162573395819</v>
      </c>
      <c r="H110" s="12">
        <f>G110*Input!L110/100</f>
        <v>1.2186315379605779E-2</v>
      </c>
      <c r="I110" s="9">
        <v>0.3</v>
      </c>
      <c r="J110" s="21">
        <f>(((C110*$G$4*0.000000001*Input!G110*(234/233))-(I110*0.000000000000001))/Input!F110)*1000000000000</f>
        <v>199.38405818250149</v>
      </c>
      <c r="K110" s="9">
        <f>J110*Input!P110/100</f>
        <v>0.29998516796466168</v>
      </c>
      <c r="L110" s="14">
        <f t="shared" si="390"/>
        <v>2.7573365941657344</v>
      </c>
      <c r="M110" s="22">
        <f>L110*Input!P110/100</f>
        <v>4.1485768164012116E-3</v>
      </c>
      <c r="N110" s="9">
        <v>5.0000000000000001E-3</v>
      </c>
      <c r="O110" s="21">
        <f>(((G110*$D$4*0.000000001*Input!G110*(238/236))-(N110*0.000000001))/Input!F110)*1000000</f>
        <v>3.1902291032930328</v>
      </c>
      <c r="P110" s="9">
        <f>O110*Input!N110/100</f>
        <v>1.2827389013174832E-4</v>
      </c>
      <c r="Q110" s="23">
        <f t="shared" si="391"/>
        <v>2.3802273174272535</v>
      </c>
      <c r="R110" s="24">
        <f>Q110*Input!N110/100</f>
        <v>9.5705044220519993E-5</v>
      </c>
      <c r="S110" s="65">
        <f>Input!S110*$G$6/0.000000000155125</f>
        <v>1.1446679446624797</v>
      </c>
      <c r="T110" s="9">
        <f>S110*Input!T110/100</f>
        <v>9.4313489283286329E-4</v>
      </c>
      <c r="U110" s="9">
        <f>S110*1/((U109+U111)/2)</f>
        <v>1.1436246421736529</v>
      </c>
      <c r="V110" s="9">
        <f>U110*Input!T110/100</f>
        <v>9.4227527674456445E-4</v>
      </c>
      <c r="W110" s="3">
        <v>3.0000000000000001E-3</v>
      </c>
      <c r="X110" s="21">
        <f>((($L$4*0.000000001*Input!G110/Input!W110*(232/229))-(W110*0.000000001))/Input!F110)*1000000000</f>
        <v>0.12481638758147677</v>
      </c>
      <c r="Y110" s="21">
        <f>X110*Input!X110/100</f>
        <v>3.9230720953756086E-4</v>
      </c>
      <c r="Z110" s="21">
        <f t="shared" si="392"/>
        <v>3.0476590484194765E-5</v>
      </c>
      <c r="AA110" s="21">
        <f>Z110*Input!X110/100</f>
        <v>9.5790195508332217E-8</v>
      </c>
      <c r="AB110" s="14">
        <v>0.05</v>
      </c>
      <c r="AC110" s="14">
        <v>0.9</v>
      </c>
      <c r="AD110" s="21">
        <f>(((Input!G110*$L$4*0.000000001*Input!U110*(230/229))-((AB110*0.000000000000001)+(Input!G110*AC110*0.000000000000001)))/Input!F110)*1000000000000</f>
        <v>3.2259126676182968</v>
      </c>
      <c r="AE110" s="21">
        <f>AD110*Input!V110/100</f>
        <v>1.2692516031751319E-2</v>
      </c>
      <c r="AF110" s="63">
        <f t="shared" si="393"/>
        <v>0.1470645960774439</v>
      </c>
      <c r="AG110" s="21">
        <f>AF110*Input!V110/100</f>
        <v>5.7863306783010997E-4</v>
      </c>
      <c r="AH110" s="9">
        <f t="shared" si="394"/>
        <v>4825.4937229186435</v>
      </c>
      <c r="AI110" s="3">
        <f t="shared" si="395"/>
        <v>24.300375990127886</v>
      </c>
      <c r="AJ110" s="22">
        <f t="shared" si="396"/>
        <v>143.62464217365289</v>
      </c>
      <c r="AK110" s="3">
        <f t="shared" si="397"/>
        <v>0.94227527674456446</v>
      </c>
      <c r="AL110" s="3">
        <f t="shared" si="398"/>
        <v>6.1785945821512325E-2</v>
      </c>
      <c r="AM110" s="3">
        <f t="shared" si="399"/>
        <v>2.4311261253588172E-4</v>
      </c>
      <c r="AN110" s="9">
        <f>AL110*1/((AN109+AN111)/2)</f>
        <v>6.1976796660119821E-2</v>
      </c>
      <c r="AO110" s="21">
        <f t="shared" si="400"/>
        <v>2.4386356399193885E-4</v>
      </c>
      <c r="AP110" s="58">
        <f t="shared" si="401"/>
        <v>6.0774999999999997</v>
      </c>
      <c r="AQ110" s="58">
        <f t="shared" si="402"/>
        <v>2.6599999999999999E-2</v>
      </c>
      <c r="AR110" s="58">
        <f t="shared" si="403"/>
        <v>0.43767996709173179</v>
      </c>
      <c r="AS110" s="67">
        <f t="shared" si="404"/>
        <v>1.2804067183438759E-5</v>
      </c>
      <c r="AT110" s="67">
        <f t="shared" si="405"/>
        <v>4.0247430425179644E-8</v>
      </c>
      <c r="AU110" s="58">
        <v>8</v>
      </c>
      <c r="AV110" s="58">
        <f t="shared" si="406"/>
        <v>4</v>
      </c>
      <c r="AW110" s="58">
        <f t="shared" si="407"/>
        <v>6.0677000000000003</v>
      </c>
      <c r="AX110" s="57">
        <f t="shared" si="408"/>
        <v>2.56278863E-2</v>
      </c>
      <c r="AY110" s="47">
        <f t="shared" si="409"/>
        <v>2.5574296689668857E-2</v>
      </c>
      <c r="AZ110" s="9" t="str">
        <f>Input!B110</f>
        <v>GeoB20908-2 443-448 cm</v>
      </c>
      <c r="BA110" s="48">
        <f>Input!E110</f>
        <v>445.5</v>
      </c>
      <c r="BB110" s="58">
        <f t="shared" si="410"/>
        <v>146.10892209186218</v>
      </c>
      <c r="BC110" s="22">
        <f t="shared" si="411"/>
        <v>0.95863225962575382</v>
      </c>
      <c r="BD110" s="9">
        <f t="shared" si="412"/>
        <v>6009.7000000000007</v>
      </c>
      <c r="BE110" s="49">
        <f t="shared" si="413"/>
        <v>12.787148344834428</v>
      </c>
      <c r="BF110" s="89">
        <f t="shared" si="414"/>
        <v>0.42148255005469715</v>
      </c>
      <c r="BG110" s="85"/>
      <c r="BH110" s="85"/>
      <c r="BI110" s="85"/>
      <c r="BJ110" s="85"/>
      <c r="BK110" s="85"/>
      <c r="BL110" s="85"/>
      <c r="BM110" s="90"/>
      <c r="BN110" s="85"/>
      <c r="BO110" s="85"/>
      <c r="BP110" s="85"/>
      <c r="BQ110" s="85"/>
      <c r="BR110" s="85"/>
      <c r="BS110" s="85"/>
      <c r="BT110" s="85"/>
      <c r="BU110" s="85"/>
      <c r="BV110" s="85"/>
      <c r="BW110" s="85"/>
      <c r="BX110" s="85"/>
      <c r="BY110" s="85"/>
      <c r="BZ110" s="85"/>
      <c r="CA110" s="85"/>
      <c r="CB110" s="85"/>
      <c r="CC110" s="85"/>
      <c r="CD110" s="85"/>
      <c r="CE110" s="85"/>
      <c r="CF110" s="85"/>
      <c r="CG110" s="85"/>
      <c r="CH110" s="85"/>
      <c r="CI110" s="85"/>
      <c r="CJ110" s="85"/>
      <c r="CK110" s="85"/>
      <c r="CL110" s="85"/>
      <c r="CM110" s="85"/>
      <c r="CN110" s="85"/>
      <c r="CO110" s="85"/>
      <c r="CP110" s="85"/>
      <c r="CQ110" s="85"/>
      <c r="CR110" s="85"/>
      <c r="CS110" s="85"/>
      <c r="CT110" s="85"/>
      <c r="CU110" s="85"/>
      <c r="CV110" s="85"/>
      <c r="CW110" s="85"/>
      <c r="CX110" s="85"/>
      <c r="CY110" s="85"/>
      <c r="CZ110" s="85"/>
      <c r="DA110" s="85"/>
      <c r="DB110" s="85"/>
      <c r="DC110" s="85"/>
      <c r="DD110" s="85"/>
      <c r="DE110" s="85"/>
    </row>
    <row r="111" spans="1:109" s="158" customFormat="1" ht="15" customHeight="1" x14ac:dyDescent="0.2">
      <c r="A111" s="141">
        <f>Input!A111</f>
        <v>10368</v>
      </c>
      <c r="B111" s="141" t="str">
        <f>Input!B111</f>
        <v>Hu1-13</v>
      </c>
      <c r="C111" s="141">
        <f>Input!O111</f>
        <v>2.3057764880536094</v>
      </c>
      <c r="D111" s="141">
        <f>C111*Input!P111/100</f>
        <v>1.456282890412677E-2</v>
      </c>
      <c r="E111" s="142">
        <f>Input!M111</f>
        <v>3.0134500089452718</v>
      </c>
      <c r="F111" s="143">
        <f>E111*Input!N111/100</f>
        <v>2.7108075431716503E-4</v>
      </c>
      <c r="G111" s="144">
        <f t="shared" si="389"/>
        <v>415.49448723337406</v>
      </c>
      <c r="H111" s="143">
        <f>G111*Input!L111/100</f>
        <v>3.0307942732355295E-2</v>
      </c>
      <c r="I111" s="141">
        <v>0</v>
      </c>
      <c r="J111" s="145">
        <f>(((C111*$G$4*0.000000001*Input!G111*(234/233))-(I111*0.000000000000001))/Input!F111)*1000000000000</f>
        <v>755.32357903495301</v>
      </c>
      <c r="K111" s="141">
        <f>J111*Input!P111/100</f>
        <v>4.7704745476105979</v>
      </c>
      <c r="L111" s="146">
        <f t="shared" si="390"/>
        <v>10.445576060062821</v>
      </c>
      <c r="M111" s="147">
        <f>L111*Input!P111/100</f>
        <v>6.5972195377941925E-2</v>
      </c>
      <c r="N111" s="141">
        <v>0</v>
      </c>
      <c r="O111" s="145">
        <f>(((G111*$D$4*0.000000001*Input!G111*(238/236))-(N111*0.000000001))/Input!F111)*1000000</f>
        <v>13.710653554603917</v>
      </c>
      <c r="P111" s="141">
        <f>O111*Input!N111/100</f>
        <v>1.2333684968161187E-3</v>
      </c>
      <c r="Q111" s="148">
        <f t="shared" si="391"/>
        <v>10.229507371982537</v>
      </c>
      <c r="R111" s="149">
        <f>Q111*Input!N111/100</f>
        <v>9.2021522389900312E-4</v>
      </c>
      <c r="S111" s="147">
        <f>Input!S111*$G$6/0.000000000155125</f>
        <v>1.001254341910659</v>
      </c>
      <c r="T111" s="141">
        <f>S111*Input!T111/100</f>
        <v>1.5255539736171424E-3</v>
      </c>
      <c r="U111" s="147">
        <f>S111</f>
        <v>1.001254341910659</v>
      </c>
      <c r="V111" s="141">
        <f>U111*Input!T111/100</f>
        <v>1.5255539736171424E-3</v>
      </c>
      <c r="W111" s="150">
        <v>0</v>
      </c>
      <c r="X111" s="145">
        <f>((($L$4*0.000000001*Input!G111/Input!W111*(232/229))-(W111*0.000000001))/Input!F111)*1000000000</f>
        <v>0.78387758974002175</v>
      </c>
      <c r="Y111" s="145">
        <f>X111*Input!X111/100</f>
        <v>4.8746194688472225E-3</v>
      </c>
      <c r="Z111" s="145">
        <f t="shared" si="392"/>
        <v>1.9140047837588295E-4</v>
      </c>
      <c r="AA111" s="145">
        <f>Z111*Input!X111/100</f>
        <v>1.1902425971218134E-6</v>
      </c>
      <c r="AB111" s="146">
        <v>0</v>
      </c>
      <c r="AC111" s="146">
        <v>0.9</v>
      </c>
      <c r="AD111" s="145">
        <f>(((Input!G111*$L$4*0.000000001*Input!U111*(230/229))-((AB111*0.000000000000001)+(Input!G111*AC111*0.000000000000001)))/Input!F111)*1000000000000</f>
        <v>223.59454840735029</v>
      </c>
      <c r="AE111" s="145">
        <f>AD111*Input!V111/100</f>
        <v>0.80572476365726076</v>
      </c>
      <c r="AF111" s="145">
        <f t="shared" si="393"/>
        <v>10.19334536756786</v>
      </c>
      <c r="AG111" s="145">
        <f>AF111*Input!V111/100</f>
        <v>3.6731802477570866E-2</v>
      </c>
      <c r="AH111" s="141">
        <f t="shared" si="394"/>
        <v>53256.634748579876</v>
      </c>
      <c r="AI111" s="150">
        <f t="shared" si="395"/>
        <v>382.76751359625428</v>
      </c>
      <c r="AJ111" s="147">
        <f t="shared" si="396"/>
        <v>1.2543419106589848</v>
      </c>
      <c r="AK111" s="150">
        <f t="shared" si="397"/>
        <v>1.5255539736171424</v>
      </c>
      <c r="AL111" s="150">
        <f t="shared" si="398"/>
        <v>0.99646493197573505</v>
      </c>
      <c r="AM111" s="150">
        <f t="shared" si="399"/>
        <v>3.591888128115275E-3</v>
      </c>
      <c r="AN111" s="141">
        <f>AF111/Q111</f>
        <v>0.99646493197573505</v>
      </c>
      <c r="AO111" s="145">
        <f t="shared" si="400"/>
        <v>3.591888128115275E-3</v>
      </c>
      <c r="AP111" s="141">
        <f t="shared" si="401"/>
        <v>572.18330000000003</v>
      </c>
      <c r="AQ111" s="141" t="e">
        <f t="shared" si="402"/>
        <v>#VALUE!</v>
      </c>
      <c r="AR111" s="141" t="e">
        <f t="shared" si="403"/>
        <v>#VALUE!</v>
      </c>
      <c r="AS111" s="149">
        <f t="shared" si="404"/>
        <v>1.8710625195902121E-5</v>
      </c>
      <c r="AT111" s="149">
        <f t="shared" si="405"/>
        <v>1.1636602642688136E-7</v>
      </c>
      <c r="AU111" s="141">
        <v>8</v>
      </c>
      <c r="AV111" s="141">
        <f t="shared" si="406"/>
        <v>4</v>
      </c>
      <c r="AW111" s="141">
        <f t="shared" si="407"/>
        <v>572.1671</v>
      </c>
      <c r="AX111" s="151">
        <f t="shared" si="408"/>
        <v>230.57028595189999</v>
      </c>
      <c r="AY111" s="151">
        <f t="shared" si="409"/>
        <v>85.668504768110623</v>
      </c>
      <c r="AZ111" s="141" t="str">
        <f>Input!B111</f>
        <v>Hu1-13</v>
      </c>
      <c r="BA111" s="152">
        <f>Input!E111</f>
        <v>0</v>
      </c>
      <c r="BB111" s="141">
        <f t="shared" si="410"/>
        <v>6.3200488389111831</v>
      </c>
      <c r="BC111" s="147">
        <f t="shared" si="411"/>
        <v>8.720406735599548</v>
      </c>
      <c r="BD111" s="141">
        <f t="shared" si="412"/>
        <v>572109.1</v>
      </c>
      <c r="BE111" s="153">
        <f t="shared" si="413"/>
        <v>42834.252384055311</v>
      </c>
      <c r="BF111" s="154">
        <f t="shared" si="414"/>
        <v>14.972637323626369</v>
      </c>
      <c r="BG111" s="155"/>
      <c r="BH111" s="155"/>
      <c r="BI111" s="155"/>
      <c r="BJ111" s="155"/>
      <c r="BK111" s="155"/>
      <c r="BL111" s="155"/>
      <c r="BM111" s="159"/>
      <c r="BN111" s="155"/>
      <c r="BO111" s="155"/>
      <c r="BP111" s="155"/>
      <c r="BQ111" s="155"/>
      <c r="BR111" s="155"/>
      <c r="BS111" s="155"/>
      <c r="BT111" s="155"/>
      <c r="BU111" s="155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5"/>
      <c r="CJ111" s="155"/>
      <c r="CK111" s="155"/>
      <c r="CL111" s="155"/>
      <c r="CM111" s="155"/>
      <c r="CN111" s="155"/>
      <c r="CO111" s="155"/>
      <c r="CP111" s="155"/>
      <c r="CQ111" s="155"/>
      <c r="CR111" s="155"/>
      <c r="CS111" s="155"/>
      <c r="CT111" s="155"/>
      <c r="CU111" s="155"/>
      <c r="CV111" s="155"/>
      <c r="CW111" s="155"/>
      <c r="CX111" s="155"/>
      <c r="CY111" s="155"/>
      <c r="CZ111" s="155"/>
      <c r="DA111" s="155"/>
      <c r="DB111" s="155"/>
      <c r="DC111" s="155"/>
      <c r="DD111" s="155"/>
      <c r="DE111" s="155"/>
    </row>
    <row r="112" spans="1:109" s="76" customFormat="1" ht="15" customHeight="1" x14ac:dyDescent="0.2">
      <c r="A112" s="58"/>
      <c r="B112" s="58"/>
      <c r="C112" s="58"/>
      <c r="D112" s="58"/>
      <c r="E112" s="60"/>
      <c r="F112" s="61"/>
      <c r="G112" s="59"/>
      <c r="H112" s="61"/>
      <c r="I112" s="58"/>
      <c r="J112" s="63"/>
      <c r="K112" s="58"/>
      <c r="L112" s="64"/>
      <c r="M112" s="65"/>
      <c r="N112" s="58"/>
      <c r="O112" s="63"/>
      <c r="P112" s="58"/>
      <c r="Q112" s="66"/>
      <c r="R112" s="67"/>
      <c r="S112" s="65"/>
      <c r="T112" s="58"/>
      <c r="U112" s="58"/>
      <c r="V112" s="58"/>
      <c r="W112" s="68"/>
      <c r="X112" s="63"/>
      <c r="Y112" s="63"/>
      <c r="Z112" s="63"/>
      <c r="AA112" s="63"/>
      <c r="AB112" s="64"/>
      <c r="AC112" s="64"/>
      <c r="AD112" s="63"/>
      <c r="AE112" s="63"/>
      <c r="AF112" s="63"/>
      <c r="AG112" s="63"/>
      <c r="AH112" s="58"/>
      <c r="AI112" s="68"/>
      <c r="AJ112" s="65"/>
      <c r="AK112" s="68"/>
      <c r="AL112" s="68"/>
      <c r="AM112" s="68"/>
      <c r="AN112" s="58"/>
      <c r="AO112" s="63"/>
      <c r="AP112" s="58"/>
      <c r="AQ112" s="58"/>
      <c r="AR112" s="58"/>
      <c r="AS112" s="67"/>
      <c r="AT112" s="67"/>
      <c r="AU112" s="58"/>
      <c r="AV112" s="58"/>
      <c r="AW112" s="58"/>
      <c r="AX112" s="57"/>
      <c r="AY112" s="57"/>
      <c r="AZ112" s="58"/>
      <c r="BA112" s="69"/>
      <c r="BB112" s="58"/>
      <c r="BC112" s="65"/>
      <c r="BD112" s="58"/>
      <c r="BE112" s="62"/>
      <c r="BF112" s="74"/>
      <c r="BG112" s="75"/>
      <c r="BH112" s="75"/>
      <c r="BI112" s="75"/>
      <c r="BJ112" s="75"/>
      <c r="BK112" s="75"/>
      <c r="BL112" s="75"/>
      <c r="BM112" s="103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5"/>
      <c r="CU112" s="75"/>
      <c r="CV112" s="75"/>
      <c r="CW112" s="75"/>
      <c r="CX112" s="75"/>
      <c r="CY112" s="75"/>
      <c r="CZ112" s="75"/>
      <c r="DA112" s="75"/>
      <c r="DB112" s="75"/>
      <c r="DC112" s="75"/>
      <c r="DD112" s="75"/>
      <c r="DE112" s="75"/>
    </row>
    <row r="113" spans="1:109" s="158" customFormat="1" ht="15" customHeight="1" x14ac:dyDescent="0.2">
      <c r="A113" s="141">
        <f>Input!A113</f>
        <v>10368</v>
      </c>
      <c r="B113" s="141" t="str">
        <f>Input!B113</f>
        <v>Hu1-13</v>
      </c>
      <c r="C113" s="141">
        <f>Input!O113</f>
        <v>2.3026227927656189</v>
      </c>
      <c r="D113" s="141">
        <f>C113*Input!P113/100</f>
        <v>1.2658034650288892E-2</v>
      </c>
      <c r="E113" s="142">
        <f>Input!M113</f>
        <v>3.0132998787960448</v>
      </c>
      <c r="F113" s="143">
        <f>E113*Input!N113/100</f>
        <v>2.5609683593387695E-4</v>
      </c>
      <c r="G113" s="144">
        <f t="shared" ref="G113:G127" si="415">E113*137.88</f>
        <v>415.47378728839863</v>
      </c>
      <c r="H113" s="143">
        <f>G113*Input!L113/100</f>
        <v>1.8296307988586991E-2</v>
      </c>
      <c r="I113" s="141">
        <v>0</v>
      </c>
      <c r="J113" s="145">
        <f>(((C113*$G$4*0.000000001*Input!G113*(234/233))-(I113*0.000000000000001))/Input!F113)*1000000000000</f>
        <v>754.29049520204376</v>
      </c>
      <c r="K113" s="141">
        <f>J113*Input!P113/100</f>
        <v>4.1465042622909971</v>
      </c>
      <c r="L113" s="146">
        <f t="shared" ref="L113:L127" si="416">(J113/234)*602200000000*0.0000028263/(365.2425*24*60)</f>
        <v>10.431289261593133</v>
      </c>
      <c r="M113" s="147">
        <f>L113*Input!P113/100</f>
        <v>5.7343139890421668E-2</v>
      </c>
      <c r="N113" s="141">
        <v>0</v>
      </c>
      <c r="O113" s="145">
        <f>(((G113*$D$4*0.000000001*Input!G113*(238/236))-(N113*0.000000001))/Input!F113)*1000000</f>
        <v>13.709970489526333</v>
      </c>
      <c r="P113" s="141">
        <f>O113*Input!N113/100</f>
        <v>1.1651943730596644E-3</v>
      </c>
      <c r="Q113" s="148">
        <f t="shared" ref="Q113:Q127" si="417">(O113/238.05)*602200000000000000*0.00000000015512/(365.2425*24*60)</f>
        <v>10.228997737688385</v>
      </c>
      <c r="R113" s="149">
        <f>Q113*Input!N113/100</f>
        <v>8.693505660788862E-4</v>
      </c>
      <c r="S113" s="147">
        <f>Input!S113*$G$6/0.000000000155125</f>
        <v>1.0007944804709259</v>
      </c>
      <c r="T113" s="141">
        <f>S113*Input!T113/100</f>
        <v>1.4263046294783548E-3</v>
      </c>
      <c r="U113" s="147">
        <f>S113</f>
        <v>1.0007944804709259</v>
      </c>
      <c r="V113" s="141">
        <f>U113*Input!T113/100</f>
        <v>1.4263046294783548E-3</v>
      </c>
      <c r="W113" s="150">
        <v>0</v>
      </c>
      <c r="X113" s="145">
        <f>((($L$4*0.000000001*Input!G113/Input!W113*(232/229))-(W113*0.000000001))/Input!F113)*1000000000</f>
        <v>0.77841249746560792</v>
      </c>
      <c r="Y113" s="145">
        <f>X113*Input!X113/100</f>
        <v>3.7481821097058378E-3</v>
      </c>
      <c r="Z113" s="145">
        <f t="shared" ref="Z113:Z127" si="418">(X113/232)*6.022E+23*0.000000001*0.000000000049475/(365.2425*24*60)</f>
        <v>1.9006605921480186E-4</v>
      </c>
      <c r="AA113" s="145">
        <f>Z113*Input!X113/100</f>
        <v>9.1519882469857995E-7</v>
      </c>
      <c r="AB113" s="146">
        <v>0</v>
      </c>
      <c r="AC113" s="146">
        <v>0.9</v>
      </c>
      <c r="AD113" s="145">
        <f>(((Input!G113*$L$4*0.000000001*Input!U113*(230/229))-((AB113*0.000000000000001)+(Input!G113*AC113*0.000000000000001)))/Input!F113)*1000000000000</f>
        <v>223.89001162082863</v>
      </c>
      <c r="AE113" s="145">
        <f>AD113*Input!V113/100</f>
        <v>0.54570479858708343</v>
      </c>
      <c r="AF113" s="145">
        <f t="shared" ref="AF113:AF127" si="419">(AD113/230)*602200000000*$D$6/(365.2425*24*60)</f>
        <v>10.206815099275762</v>
      </c>
      <c r="AG113" s="145">
        <f>AF113*Input!V113/100</f>
        <v>2.4877876139462889E-2</v>
      </c>
      <c r="AH113" s="141">
        <f t="shared" ref="AH113:AH127" si="420">AF113/Z113</f>
        <v>53701.408559960721</v>
      </c>
      <c r="AI113" s="150">
        <f t="shared" ref="AI113:AI127" si="421">AH113*SQRT((AG113/AF113)^2+(AA113/Z113)^2)</f>
        <v>289.82147751682731</v>
      </c>
      <c r="AJ113" s="147">
        <f t="shared" ref="AJ113:AJ127" si="422">(U113-1)*1000</f>
        <v>0.79448047092589569</v>
      </c>
      <c r="AK113" s="150">
        <f t="shared" ref="AK113:AK127" si="423">V113*1000</f>
        <v>1.4263046294783548</v>
      </c>
      <c r="AL113" s="150">
        <f t="shared" ref="AL113:AL127" si="424">AF113/Q113</f>
        <v>0.99783139668406695</v>
      </c>
      <c r="AM113" s="150">
        <f t="shared" ref="AM113:AM127" si="425">AL113*SQRT((R113/Q113)^2+(AG113/AF113)^2)</f>
        <v>2.4335713022145956E-3</v>
      </c>
      <c r="AN113" s="141">
        <f>AF113/Q113</f>
        <v>0.99783139668406695</v>
      </c>
      <c r="AO113" s="145">
        <f t="shared" ref="AO113:AO127" si="426">AN113*SQRT((R113/Q113)^2+(AG113/AF113)^2)</f>
        <v>2.4335713022145956E-3</v>
      </c>
      <c r="AP113" s="141">
        <f t="shared" ref="AP113:AP127" si="427">ThU_Alter_Kombi(AN113,U113)</f>
        <v>624.07989999999995</v>
      </c>
      <c r="AQ113" s="141" t="e">
        <f t="shared" ref="AQ113:AQ127" si="428">Montealter(AN113,AO113,U113,V113)</f>
        <v>#VALUE!</v>
      </c>
      <c r="AR113" s="141" t="e">
        <f t="shared" ref="AR113:AR127" si="429">(AQ113/AP113)*100</f>
        <v>#VALUE!</v>
      </c>
      <c r="AS113" s="149">
        <f t="shared" ref="AS113:AS127" si="430">Z113/Q113</f>
        <v>1.8581102869395514E-5</v>
      </c>
      <c r="AT113" s="149">
        <f t="shared" ref="AT113:AT127" si="431">AS113*SQRT((Y113/X113)^2+(P113/O113)^2)</f>
        <v>8.9484951868861983E-8</v>
      </c>
      <c r="AU113" s="141">
        <v>8</v>
      </c>
      <c r="AV113" s="141">
        <f t="shared" ref="AV113:AV127" si="432">AU113/2</f>
        <v>4</v>
      </c>
      <c r="AW113" s="141">
        <f t="shared" ref="AW113:AW127" si="433">marincorr_age(AN113,U113,AS113,AU113)</f>
        <v>624.06370000000004</v>
      </c>
      <c r="AX113" s="151">
        <f t="shared" ref="AX113:AX127" si="434">marincorr_age_error(AN113, AO113, U113, V113, AS113, AT113, AU113, AV113)</f>
        <v>251.25971374790001</v>
      </c>
      <c r="AY113" s="151">
        <f t="shared" ref="AY113:AY127" si="435">SQRT(((AU113*EXP(-0.0000091577*AW113*1000))/(0.0000091577*(EXP(-0.0000091577*AW113*1000)+(AJ113/1000)*EXP(-(0.0000091577-0.0000028263)*AW113*1000)-AS113*AU113*EXP(-0.0000091577*AW113*1000))))^2*AT113^2+((AS113*EXP(-0.0000091577*AW113*1000))/(0.0000091577*(EXP(-0.0000091577*AW113*1000)+(AJ113/1000)*EXP(-(0.0000091577-0.0000028263)*AW113*1000)-AS113*AU113*EXP(-0.0000091577*AW113*1000))))^2*AV113^2+((0.0000091577/(0.0000091577-0.0000028263))*(EXP(-(0.0000091577-0.0000028263)*AW113*1000)-1)/(0.0000091577*(EXP(-0.0000091577*AW113*1000)+(AJ113/1000)*EXP(-(0.0000091577-0.0000028263)*AW113*1000)-AS113*AU113*EXP(-0.0000091577*AW113*1000))))^2*T113^2+(1/(0.0000091577*(EXP(-0.0000091577*AW113*1000)+(AJ113/1000)*EXP(-(0.0000091577-0.0000028263)*AW113*1000)-AS113*AU113*EXP(-0.0000091577*AW113*1000))))^2*AO113^2)/1000</f>
        <v>104.37745329361192</v>
      </c>
      <c r="AZ113" s="141" t="str">
        <f>Input!B113</f>
        <v>Hu1-13</v>
      </c>
      <c r="BA113" s="152">
        <f>Input!E113</f>
        <v>0</v>
      </c>
      <c r="BB113" s="141">
        <f t="shared" ref="BB113:BB127" si="436">((U113-1)*EXP(0.0000028263*AW113*1000))*1000</f>
        <v>4.6354086519070545</v>
      </c>
      <c r="BC113" s="147">
        <f t="shared" ref="BC113:BC127" si="437">SQRT((EXP(0.0000028263*AW113*1000)*V113)^2+((U113-1)*0.0000028263*EXP(0.0000028263*AW113*1000)*AX113*1000)^2)*1000</f>
        <v>8.9491915994976257</v>
      </c>
      <c r="BD113" s="141">
        <f t="shared" ref="BD113:BD127" si="438">AW113*1000-58</f>
        <v>624005.70000000007</v>
      </c>
      <c r="BE113" s="153">
        <f t="shared" ref="BE113:BE127" si="439">AY113/2*1000</f>
        <v>52188.726646805961</v>
      </c>
      <c r="BF113" s="154">
        <f t="shared" ref="BF113:BF127" si="440">AY113/AW113*100</f>
        <v>16.725448586997118</v>
      </c>
      <c r="BG113" s="155"/>
      <c r="BH113" s="155"/>
      <c r="BI113" s="155"/>
      <c r="BJ113" s="155"/>
      <c r="BK113" s="155"/>
      <c r="BL113" s="155"/>
      <c r="BM113" s="159"/>
      <c r="BN113" s="155"/>
      <c r="BO113" s="155"/>
      <c r="BP113" s="155"/>
      <c r="BQ113" s="155"/>
      <c r="BR113" s="155"/>
      <c r="BS113" s="155"/>
      <c r="BT113" s="155"/>
      <c r="BU113" s="155"/>
      <c r="BV113" s="155"/>
      <c r="BW113" s="155"/>
      <c r="BX113" s="155"/>
      <c r="BY113" s="155"/>
      <c r="BZ113" s="155"/>
      <c r="CA113" s="155"/>
      <c r="CB113" s="155"/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155"/>
      <c r="CM113" s="155"/>
      <c r="CN113" s="155"/>
      <c r="CO113" s="155"/>
      <c r="CP113" s="155"/>
      <c r="CQ113" s="155"/>
      <c r="CR113" s="155"/>
      <c r="CS113" s="155"/>
      <c r="CT113" s="155"/>
      <c r="CU113" s="155"/>
      <c r="CV113" s="155"/>
      <c r="CW113" s="155"/>
      <c r="CX113" s="155"/>
      <c r="CY113" s="155"/>
      <c r="CZ113" s="155"/>
      <c r="DA113" s="155"/>
      <c r="DB113" s="155"/>
      <c r="DC113" s="155"/>
      <c r="DD113" s="155"/>
      <c r="DE113" s="155"/>
    </row>
    <row r="114" spans="1:109" ht="15" customHeight="1" x14ac:dyDescent="0.2">
      <c r="A114" s="9">
        <f>Input!A114</f>
        <v>10553</v>
      </c>
      <c r="B114" s="9" t="str">
        <f>Input!B114</f>
        <v>GeoB22744-1 13-14 cm</v>
      </c>
      <c r="C114" s="9">
        <f>Input!O114</f>
        <v>1.3669982185550094</v>
      </c>
      <c r="D114" s="9">
        <f>C114*Input!P114/100</f>
        <v>2.819965931591339E-3</v>
      </c>
      <c r="E114" s="11">
        <f>Input!M114</f>
        <v>1.5980461297972466</v>
      </c>
      <c r="F114" s="12">
        <f>E114*Input!N114/100</f>
        <v>5.807332441114401E-5</v>
      </c>
      <c r="G114" s="13">
        <f t="shared" si="415"/>
        <v>220.33860037644436</v>
      </c>
      <c r="H114" s="12">
        <f>G114*Input!L114/100</f>
        <v>7.5797283559357843E-3</v>
      </c>
      <c r="I114" s="9">
        <v>0.3</v>
      </c>
      <c r="J114" s="21">
        <f>(((C114*$G$4*0.000000001*Input!G114*(234/233))-(I114*0.000000000000001))/Input!F114)*1000000000000</f>
        <v>205.27904121337338</v>
      </c>
      <c r="K114" s="9">
        <f>J114*Input!P114/100</f>
        <v>0.42346792763442992</v>
      </c>
      <c r="L114" s="14">
        <f t="shared" si="416"/>
        <v>2.8388599244719663</v>
      </c>
      <c r="M114" s="22">
        <f>L114*Input!P114/100</f>
        <v>5.8562536241145487E-3</v>
      </c>
      <c r="N114" s="9">
        <v>5.0000000000000001E-3</v>
      </c>
      <c r="O114" s="21">
        <f>(((G114*$D$4*0.000000001*Input!G114*(238/236))-(N114*0.000000001))/Input!F114)*1000000</f>
        <v>3.3330665017354044</v>
      </c>
      <c r="P114" s="9">
        <f>O114*Input!N114/100</f>
        <v>1.2112432090039567E-4</v>
      </c>
      <c r="Q114" s="23">
        <f t="shared" si="417"/>
        <v>2.4867981832537338</v>
      </c>
      <c r="R114" s="24">
        <f>Q114*Input!N114/100</f>
        <v>9.0370756480891211E-5</v>
      </c>
      <c r="S114" s="65">
        <f>Input!S114*$G$6/0.000000000155125</f>
        <v>1.1384439277288791</v>
      </c>
      <c r="T114" s="9">
        <f>S114*Input!T114/100</f>
        <v>7.1383869917469671E-4</v>
      </c>
      <c r="U114" s="9">
        <f>S114*1/((U113+U115)/2)</f>
        <v>1.1384080760738768</v>
      </c>
      <c r="V114" s="9">
        <f>U114*Input!T114/100</f>
        <v>7.1381621910506247E-4</v>
      </c>
      <c r="W114" s="3">
        <v>3.0000000000000001E-3</v>
      </c>
      <c r="X114" s="21">
        <f>((($L$4*0.000000001*Input!G114/Input!W114*(232/229))-(W114*0.000000001))/Input!F114)*1000000000</f>
        <v>6.0832470990849381E-3</v>
      </c>
      <c r="Y114" s="21">
        <f>X114*Input!X114/100</f>
        <v>7.1897909474047687E-5</v>
      </c>
      <c r="Z114" s="21">
        <f t="shared" si="418"/>
        <v>1.4853548820418754E-6</v>
      </c>
      <c r="AA114" s="21">
        <f>Z114*Input!X114/100</f>
        <v>1.7555412283342199E-8</v>
      </c>
      <c r="AB114" s="14">
        <v>0.05</v>
      </c>
      <c r="AC114" s="14">
        <v>0.9</v>
      </c>
      <c r="AD114" s="21">
        <f>(((Input!G114*$L$4*0.000000001*Input!U114*(230/229))-((AB114*0.000000000000001)+(Input!G114*AC114*0.000000000000001)))/Input!F114)*1000000000000</f>
        <v>8.785615147986638</v>
      </c>
      <c r="AE114" s="21">
        <f>AD114*Input!V114/100</f>
        <v>3.0750649345334034E-2</v>
      </c>
      <c r="AF114" s="63">
        <f t="shared" si="419"/>
        <v>0.40052322432660736</v>
      </c>
      <c r="AG114" s="21">
        <f>AF114*Input!V114/100</f>
        <v>1.4018767062375309E-3</v>
      </c>
      <c r="AH114" s="9">
        <f t="shared" si="420"/>
        <v>269648.16904632206</v>
      </c>
      <c r="AI114" s="3">
        <f t="shared" si="421"/>
        <v>3323.7853342808803</v>
      </c>
      <c r="AJ114" s="22">
        <f t="shared" si="422"/>
        <v>138.40807607387683</v>
      </c>
      <c r="AK114" s="3">
        <f t="shared" si="423"/>
        <v>0.71381621910506243</v>
      </c>
      <c r="AL114" s="3">
        <f t="shared" si="424"/>
        <v>0.16105980252991886</v>
      </c>
      <c r="AM114" s="3">
        <f t="shared" si="425"/>
        <v>5.6375795726530675E-4</v>
      </c>
      <c r="AN114" s="9">
        <f>AL114*1/((AN113+AN115)/2)</f>
        <v>0.16153074169325451</v>
      </c>
      <c r="AO114" s="21">
        <f t="shared" si="426"/>
        <v>5.6540638658502491E-4</v>
      </c>
      <c r="AP114" s="58">
        <f t="shared" si="427"/>
        <v>16.658999999999999</v>
      </c>
      <c r="AQ114" s="58">
        <f t="shared" si="428"/>
        <v>6.2199999999999998E-2</v>
      </c>
      <c r="AR114" s="58">
        <f t="shared" si="429"/>
        <v>0.37337175100546255</v>
      </c>
      <c r="AS114" s="67">
        <f t="shared" si="430"/>
        <v>5.9729611033350234E-7</v>
      </c>
      <c r="AT114" s="67">
        <f t="shared" si="431"/>
        <v>7.0594772769783158E-9</v>
      </c>
      <c r="AU114" s="58">
        <v>8</v>
      </c>
      <c r="AV114" s="58">
        <f t="shared" si="432"/>
        <v>4</v>
      </c>
      <c r="AW114" s="58">
        <f t="shared" si="433"/>
        <v>16.6585</v>
      </c>
      <c r="AX114" s="57">
        <f t="shared" si="434"/>
        <v>6.24410247E-2</v>
      </c>
      <c r="AY114" s="47">
        <f t="shared" si="435"/>
        <v>6.3845910072787185E-2</v>
      </c>
      <c r="AZ114" s="9" t="str">
        <f>Input!B114</f>
        <v>GeoB22744-1 13-14 cm</v>
      </c>
      <c r="BA114" s="48">
        <f>Input!E114</f>
        <v>13.5</v>
      </c>
      <c r="BB114" s="58">
        <f t="shared" si="436"/>
        <v>145.08043505949641</v>
      </c>
      <c r="BC114" s="22">
        <f t="shared" si="437"/>
        <v>0.74866570955686917</v>
      </c>
      <c r="BD114" s="9">
        <f t="shared" si="438"/>
        <v>16600.5</v>
      </c>
      <c r="BE114" s="49">
        <f t="shared" si="439"/>
        <v>31.922955036393592</v>
      </c>
      <c r="BF114" s="89">
        <f t="shared" si="440"/>
        <v>0.3832632594338457</v>
      </c>
      <c r="BG114" s="85"/>
      <c r="BH114" s="85"/>
      <c r="BI114" s="85"/>
      <c r="BJ114" s="85"/>
      <c r="BK114" s="85"/>
      <c r="BL114" s="85"/>
      <c r="BM114" s="90"/>
      <c r="BN114" s="85"/>
      <c r="BO114" s="85"/>
      <c r="BP114" s="85"/>
      <c r="BQ114" s="85"/>
      <c r="BR114" s="85"/>
      <c r="BS114" s="85"/>
      <c r="BT114" s="85"/>
      <c r="BU114" s="85"/>
      <c r="BV114" s="85"/>
      <c r="BW114" s="85"/>
      <c r="BX114" s="85"/>
      <c r="BY114" s="85"/>
      <c r="BZ114" s="85"/>
      <c r="CA114" s="85"/>
      <c r="CB114" s="85"/>
      <c r="CC114" s="85"/>
      <c r="CD114" s="85"/>
      <c r="CE114" s="85"/>
      <c r="CF114" s="85"/>
      <c r="CG114" s="85"/>
      <c r="CH114" s="85"/>
      <c r="CI114" s="85"/>
      <c r="CJ114" s="85"/>
      <c r="CK114" s="85"/>
      <c r="CL114" s="85"/>
      <c r="CM114" s="85"/>
      <c r="CN114" s="85"/>
      <c r="CO114" s="85"/>
      <c r="CP114" s="85"/>
      <c r="CQ114" s="85"/>
      <c r="CR114" s="85"/>
      <c r="CS114" s="85"/>
      <c r="CT114" s="85"/>
      <c r="CU114" s="85"/>
      <c r="CV114" s="85"/>
      <c r="CW114" s="85"/>
      <c r="CX114" s="85"/>
      <c r="CY114" s="85"/>
      <c r="CZ114" s="85"/>
      <c r="DA114" s="85"/>
      <c r="DB114" s="85"/>
      <c r="DC114" s="85"/>
      <c r="DD114" s="85"/>
      <c r="DE114" s="85"/>
    </row>
    <row r="115" spans="1:109" s="158" customFormat="1" ht="15" customHeight="1" x14ac:dyDescent="0.2">
      <c r="A115" s="141">
        <f>Input!A115</f>
        <v>10368</v>
      </c>
      <c r="B115" s="141" t="str">
        <f>Input!B115</f>
        <v>Hu1-13</v>
      </c>
      <c r="C115" s="141">
        <f>Input!O115</f>
        <v>2.2767258173084159</v>
      </c>
      <c r="D115" s="141">
        <f>C115*Input!P115/100</f>
        <v>1.1239670337009931E-2</v>
      </c>
      <c r="E115" s="142">
        <f>Input!M115</f>
        <v>3.0132356552259316</v>
      </c>
      <c r="F115" s="143">
        <f>E115*Input!N115/100</f>
        <v>2.1077351184722371E-4</v>
      </c>
      <c r="G115" s="144">
        <f t="shared" si="415"/>
        <v>415.46493214255145</v>
      </c>
      <c r="H115" s="143">
        <f>G115*Input!L115/100</f>
        <v>2.0928772731433062E-2</v>
      </c>
      <c r="I115" s="141">
        <v>0</v>
      </c>
      <c r="J115" s="145">
        <f>(((C115*$G$4*0.000000001*Input!G115*(234/233))-(I115*0.000000000000001))/Input!F115)*1000000000000</f>
        <v>745.80719411459677</v>
      </c>
      <c r="K115" s="141">
        <f>J115*Input!P115/100</f>
        <v>3.6818781309066559</v>
      </c>
      <c r="L115" s="146">
        <f t="shared" si="416"/>
        <v>10.313971373989839</v>
      </c>
      <c r="M115" s="147">
        <f>L115*Input!P115/100</f>
        <v>5.0917698225978046E-2</v>
      </c>
      <c r="N115" s="141">
        <v>0</v>
      </c>
      <c r="O115" s="145">
        <f>(((G115*$D$4*0.000000001*Input!G115*(238/236))-(N115*0.000000001))/Input!F115)*1000000</f>
        <v>13.709678283875919</v>
      </c>
      <c r="P115" s="141">
        <f>O115*Input!N115/100</f>
        <v>9.5898143020330161E-4</v>
      </c>
      <c r="Q115" s="148">
        <f t="shared" si="417"/>
        <v>10.228779723292268</v>
      </c>
      <c r="R115" s="149">
        <f>Q115*Input!N115/100</f>
        <v>7.1549525854403559E-4</v>
      </c>
      <c r="S115" s="147">
        <f>Input!S115*$G$6/0.000000000155125</f>
        <v>0.99926850512405674</v>
      </c>
      <c r="T115" s="141">
        <f>S115*Input!T115/100</f>
        <v>1.1177177974933962E-3</v>
      </c>
      <c r="U115" s="147">
        <f>S115</f>
        <v>0.99926850512405674</v>
      </c>
      <c r="V115" s="141">
        <f>U115*Input!T115/100</f>
        <v>1.1177177974933962E-3</v>
      </c>
      <c r="W115" s="150">
        <v>0</v>
      </c>
      <c r="X115" s="145">
        <f>((($L$4*0.000000001*Input!G115/Input!W115*(232/229))-(W115*0.000000001))/Input!F115)*1000000000</f>
        <v>0.78027601376871081</v>
      </c>
      <c r="Y115" s="145">
        <f>X115*Input!X115/100</f>
        <v>2.2063805764824095E-3</v>
      </c>
      <c r="Z115" s="145">
        <f t="shared" si="418"/>
        <v>1.9052107657534849E-4</v>
      </c>
      <c r="AA115" s="145">
        <f>Z115*Input!X115/100</f>
        <v>5.3873500575268264E-7</v>
      </c>
      <c r="AB115" s="146">
        <v>0</v>
      </c>
      <c r="AC115" s="146">
        <v>0.9</v>
      </c>
      <c r="AD115" s="145">
        <f>(((Input!G115*$L$4*0.000000001*Input!U115*(230/229))-((AB115*0.000000000000001)+(Input!G115*AC115*0.000000000000001)))/Input!F115)*1000000000000</f>
        <v>223.55008496190257</v>
      </c>
      <c r="AE115" s="145">
        <f>AD115*Input!V115/100</f>
        <v>0.50818501608680811</v>
      </c>
      <c r="AF115" s="145">
        <f t="shared" si="419"/>
        <v>10.19131834473162</v>
      </c>
      <c r="AG115" s="145">
        <f>AF115*Input!V115/100</f>
        <v>2.3167404646014068E-2</v>
      </c>
      <c r="AH115" s="141">
        <f t="shared" si="420"/>
        <v>53491.815855350222</v>
      </c>
      <c r="AI115" s="150">
        <f t="shared" si="421"/>
        <v>194.07657679364459</v>
      </c>
      <c r="AJ115" s="147">
        <f t="shared" si="422"/>
        <v>-0.73149487594326157</v>
      </c>
      <c r="AK115" s="150">
        <f t="shared" si="423"/>
        <v>1.1177177974933963</v>
      </c>
      <c r="AL115" s="150">
        <f t="shared" si="424"/>
        <v>0.99633764930186697</v>
      </c>
      <c r="AM115" s="150">
        <f t="shared" si="425"/>
        <v>2.2659955997251877E-3</v>
      </c>
      <c r="AN115" s="141">
        <f>AF115/Q115</f>
        <v>0.99633764930186697</v>
      </c>
      <c r="AO115" s="145">
        <f t="shared" si="426"/>
        <v>2.2659955997251877E-3</v>
      </c>
      <c r="AP115" s="141">
        <f t="shared" si="427"/>
        <v>649.06280000000004</v>
      </c>
      <c r="AQ115" s="141" t="e">
        <f t="shared" si="428"/>
        <v>#VALUE!</v>
      </c>
      <c r="AR115" s="141" t="e">
        <f t="shared" si="429"/>
        <v>#VALUE!</v>
      </c>
      <c r="AS115" s="149">
        <f t="shared" si="430"/>
        <v>1.8625982935335592E-5</v>
      </c>
      <c r="AT115" s="149">
        <f t="shared" si="431"/>
        <v>5.2684663185276447E-8</v>
      </c>
      <c r="AU115" s="141">
        <v>8</v>
      </c>
      <c r="AV115" s="141">
        <f t="shared" si="432"/>
        <v>4</v>
      </c>
      <c r="AW115" s="141">
        <f t="shared" si="433"/>
        <v>649.04650000000004</v>
      </c>
      <c r="AX115" s="151">
        <f t="shared" si="434"/>
        <v>255.75114166989999</v>
      </c>
      <c r="AY115" s="151">
        <f t="shared" si="435"/>
        <v>115.83121021500892</v>
      </c>
      <c r="AZ115" s="141" t="str">
        <f>Input!B115</f>
        <v>Hu1-13</v>
      </c>
      <c r="BA115" s="152">
        <f>Input!E115</f>
        <v>0</v>
      </c>
      <c r="BB115" s="141">
        <f t="shared" si="436"/>
        <v>-4.5801651642594479</v>
      </c>
      <c r="BC115" s="147">
        <f t="shared" si="437"/>
        <v>7.7420234807941535</v>
      </c>
      <c r="BD115" s="141">
        <f t="shared" si="438"/>
        <v>648988.5</v>
      </c>
      <c r="BE115" s="153">
        <f t="shared" si="439"/>
        <v>57915.60510750446</v>
      </c>
      <c r="BF115" s="154">
        <f t="shared" si="440"/>
        <v>17.846365432216167</v>
      </c>
      <c r="BG115" s="155"/>
      <c r="BH115" s="155"/>
      <c r="BI115" s="155"/>
      <c r="BJ115" s="155"/>
      <c r="BK115" s="155"/>
      <c r="BL115" s="155"/>
      <c r="BM115" s="159"/>
      <c r="BN115" s="155"/>
      <c r="BO115" s="155"/>
      <c r="BP115" s="155"/>
      <c r="BQ115" s="155"/>
      <c r="BR115" s="155"/>
      <c r="BS115" s="155"/>
      <c r="BT115" s="155"/>
      <c r="BU115" s="155"/>
      <c r="BV115" s="155"/>
      <c r="BW115" s="155"/>
      <c r="BX115" s="155"/>
      <c r="BY115" s="155"/>
      <c r="BZ115" s="155"/>
      <c r="CA115" s="155"/>
      <c r="CB115" s="155"/>
      <c r="CC115" s="155"/>
      <c r="CD115" s="155"/>
      <c r="CE115" s="155"/>
      <c r="CF115" s="155"/>
      <c r="CG115" s="155"/>
      <c r="CH115" s="155"/>
      <c r="CI115" s="155"/>
      <c r="CJ115" s="155"/>
      <c r="CK115" s="155"/>
      <c r="CL115" s="155"/>
      <c r="CM115" s="155"/>
      <c r="CN115" s="155"/>
      <c r="CO115" s="155"/>
      <c r="CP115" s="155"/>
      <c r="CQ115" s="155"/>
      <c r="CR115" s="155"/>
      <c r="CS115" s="155"/>
      <c r="CT115" s="155"/>
      <c r="CU115" s="155"/>
      <c r="CV115" s="155"/>
      <c r="CW115" s="155"/>
      <c r="CX115" s="155"/>
      <c r="CY115" s="155"/>
      <c r="CZ115" s="155"/>
      <c r="DA115" s="155"/>
      <c r="DB115" s="155"/>
      <c r="DC115" s="155"/>
      <c r="DD115" s="155"/>
      <c r="DE115" s="155"/>
    </row>
    <row r="116" spans="1:109" ht="15" customHeight="1" x14ac:dyDescent="0.2">
      <c r="A116" s="9">
        <f>Input!A116</f>
        <v>10563</v>
      </c>
      <c r="B116" s="9" t="str">
        <f>Input!B116</f>
        <v>GeoB22744-1 188 cm</v>
      </c>
      <c r="C116" s="9">
        <f>Input!O116</f>
        <v>1.5769548664303754</v>
      </c>
      <c r="D116" s="9">
        <f>C116*Input!P116/100</f>
        <v>2.5331764441626171E-3</v>
      </c>
      <c r="E116" s="11">
        <f>Input!M116</f>
        <v>1.8342983802539892</v>
      </c>
      <c r="F116" s="12">
        <f>E116*Input!N116/100</f>
        <v>6.0373848634785958E-5</v>
      </c>
      <c r="G116" s="13">
        <f t="shared" si="415"/>
        <v>252.91306066942002</v>
      </c>
      <c r="H116" s="12">
        <f>G116*Input!L116/100</f>
        <v>6.5404818730783708E-3</v>
      </c>
      <c r="I116" s="9">
        <v>0.3</v>
      </c>
      <c r="J116" s="21">
        <f>(((C116*$G$4*0.000000001*Input!G116*(234/233))-(I116*0.000000000000001))/Input!F116)*1000000000000</f>
        <v>192.721370508793</v>
      </c>
      <c r="K116" s="9">
        <f>J116*Input!P116/100</f>
        <v>0.3095822502293315</v>
      </c>
      <c r="L116" s="14">
        <f t="shared" si="416"/>
        <v>2.6651964666867474</v>
      </c>
      <c r="M116" s="22">
        <f>L116*Input!P116/100</f>
        <v>4.2812974880878677E-3</v>
      </c>
      <c r="N116" s="9">
        <v>5.0000000000000001E-3</v>
      </c>
      <c r="O116" s="21">
        <f>(((G116*$D$4*0.000000001*Input!G116*(238/236))-(N116*0.000000001))/Input!F116)*1000000</f>
        <v>3.1135696638759902</v>
      </c>
      <c r="P116" s="9">
        <f>O116*Input!N116/100</f>
        <v>1.0247961052807652E-4</v>
      </c>
      <c r="Q116" s="23">
        <f t="shared" si="417"/>
        <v>2.3230317725521985</v>
      </c>
      <c r="R116" s="24">
        <f>Q116*Input!N116/100</f>
        <v>7.6459953363991384E-5</v>
      </c>
      <c r="S116" s="65">
        <f>Input!S116*$G$6/0.000000000155125</f>
        <v>1.1415973222628</v>
      </c>
      <c r="T116" s="9">
        <f>S116*Input!T116/100</f>
        <v>7.2502161239714901E-4</v>
      </c>
      <c r="U116" s="9">
        <f>S116*1/((U115+U117)/2)</f>
        <v>1.1421147720793763</v>
      </c>
      <c r="V116" s="9">
        <f>U116*Input!T116/100</f>
        <v>7.2535024167214165E-4</v>
      </c>
      <c r="W116" s="3">
        <v>3.0000000000000001E-3</v>
      </c>
      <c r="X116" s="21">
        <f>((($L$4*0.000000001*Input!G116/Input!W116*(232/229))-(W116*0.000000001))/Input!F116)*1000000000</f>
        <v>0.14467870801965807</v>
      </c>
      <c r="Y116" s="21">
        <f>X116*Input!X116/100</f>
        <v>4.4442742501706674E-4</v>
      </c>
      <c r="Z116" s="21">
        <f t="shared" si="418"/>
        <v>3.5326400815912273E-5</v>
      </c>
      <c r="AA116" s="21">
        <f>Z116*Input!X116/100</f>
        <v>1.0851646081608273E-7</v>
      </c>
      <c r="AB116" s="14">
        <v>0.05</v>
      </c>
      <c r="AC116" s="14">
        <v>0.9</v>
      </c>
      <c r="AD116" s="21">
        <f>(((Input!G116*$L$4*0.000000001*Input!U116*(230/229))-((AB116*0.000000000000001)+(Input!G116*AC116*0.000000000000001)))/Input!F116)*1000000000000</f>
        <v>6.380148783274957</v>
      </c>
      <c r="AE116" s="21">
        <f>AD116*Input!V116/100</f>
        <v>2.0177592333377462E-2</v>
      </c>
      <c r="AF116" s="63">
        <f t="shared" si="419"/>
        <v>0.29086156396759266</v>
      </c>
      <c r="AG116" s="21">
        <f>AF116*Input!V116/100</f>
        <v>9.1986664614647951E-4</v>
      </c>
      <c r="AH116" s="9">
        <f t="shared" si="420"/>
        <v>8233.5465048728711</v>
      </c>
      <c r="AI116" s="3">
        <f t="shared" si="421"/>
        <v>36.300392003518461</v>
      </c>
      <c r="AJ116" s="22">
        <f t="shared" si="422"/>
        <v>142.11477207937628</v>
      </c>
      <c r="AK116" s="3">
        <f t="shared" si="423"/>
        <v>0.72535024167214168</v>
      </c>
      <c r="AL116" s="3">
        <f t="shared" si="424"/>
        <v>0.12520774248732622</v>
      </c>
      <c r="AM116" s="3">
        <f t="shared" si="425"/>
        <v>3.9599822629905843E-4</v>
      </c>
      <c r="AN116" s="9">
        <f>AL116*1/((AN115+AN117)/2)</f>
        <v>0.12571358960849752</v>
      </c>
      <c r="AO116" s="21">
        <f t="shared" si="426"/>
        <v>3.9759808393392154E-4</v>
      </c>
      <c r="AP116" s="58">
        <f t="shared" si="427"/>
        <v>12.7041</v>
      </c>
      <c r="AQ116" s="58">
        <f t="shared" si="428"/>
        <v>4.1300000000000003E-2</v>
      </c>
      <c r="AR116" s="58">
        <f t="shared" si="429"/>
        <v>0.32509189946552691</v>
      </c>
      <c r="AS116" s="67">
        <f t="shared" si="430"/>
        <v>1.5207024386541613E-5</v>
      </c>
      <c r="AT116" s="67">
        <f t="shared" si="431"/>
        <v>4.671597310902181E-8</v>
      </c>
      <c r="AU116" s="58">
        <v>8</v>
      </c>
      <c r="AV116" s="58">
        <f t="shared" si="432"/>
        <v>4</v>
      </c>
      <c r="AW116" s="58">
        <f t="shared" si="433"/>
        <v>12.692500000000001</v>
      </c>
      <c r="AX116" s="57">
        <f t="shared" si="434"/>
        <v>4.28087407E-2</v>
      </c>
      <c r="AY116" s="47">
        <f t="shared" si="435"/>
        <v>4.3768695560719752E-2</v>
      </c>
      <c r="AZ116" s="9" t="str">
        <f>Input!B116</f>
        <v>GeoB22744-1 188 cm</v>
      </c>
      <c r="BA116" s="48">
        <f>Input!E116</f>
        <v>188</v>
      </c>
      <c r="BB116" s="58">
        <f t="shared" si="436"/>
        <v>147.30537279203458</v>
      </c>
      <c r="BC116" s="22">
        <f t="shared" si="437"/>
        <v>0.75205415078479543</v>
      </c>
      <c r="BD116" s="9">
        <f t="shared" si="438"/>
        <v>12634.5</v>
      </c>
      <c r="BE116" s="49">
        <f t="shared" si="439"/>
        <v>21.884347780359874</v>
      </c>
      <c r="BF116" s="89">
        <f t="shared" si="440"/>
        <v>0.3448390432201674</v>
      </c>
      <c r="BG116" s="85"/>
      <c r="BH116" s="85"/>
      <c r="BI116" s="85"/>
      <c r="BJ116" s="85"/>
      <c r="BK116" s="85"/>
      <c r="BL116" s="85"/>
      <c r="BM116" s="90"/>
      <c r="BN116" s="85"/>
      <c r="BO116" s="85"/>
      <c r="BP116" s="85"/>
      <c r="BQ116" s="85"/>
      <c r="BR116" s="85"/>
      <c r="BS116" s="85"/>
      <c r="BT116" s="85"/>
      <c r="BU116" s="85"/>
      <c r="BV116" s="85"/>
      <c r="BW116" s="85"/>
      <c r="BX116" s="85"/>
      <c r="BY116" s="85"/>
      <c r="BZ116" s="85"/>
      <c r="CA116" s="85"/>
      <c r="CB116" s="85"/>
      <c r="CC116" s="85"/>
      <c r="CD116" s="85"/>
      <c r="CE116" s="85"/>
      <c r="CF116" s="85"/>
      <c r="CG116" s="85"/>
      <c r="CH116" s="85"/>
      <c r="CI116" s="85"/>
      <c r="CJ116" s="85"/>
      <c r="CK116" s="85"/>
      <c r="CL116" s="85"/>
      <c r="CM116" s="85"/>
      <c r="CN116" s="85"/>
      <c r="CO116" s="85"/>
      <c r="CP116" s="85"/>
      <c r="CQ116" s="85"/>
      <c r="CR116" s="85"/>
      <c r="CS116" s="85"/>
      <c r="CT116" s="85"/>
      <c r="CU116" s="85"/>
      <c r="CV116" s="85"/>
      <c r="CW116" s="85"/>
      <c r="CX116" s="85"/>
      <c r="CY116" s="85"/>
      <c r="CZ116" s="85"/>
      <c r="DA116" s="85"/>
      <c r="DB116" s="85"/>
      <c r="DC116" s="85"/>
      <c r="DD116" s="85"/>
      <c r="DE116" s="85"/>
    </row>
    <row r="117" spans="1:109" s="158" customFormat="1" ht="15" customHeight="1" x14ac:dyDescent="0.2">
      <c r="A117" s="141">
        <f>Input!A117</f>
        <v>10368</v>
      </c>
      <c r="B117" s="141" t="str">
        <f>Input!B117</f>
        <v>Hu1-13</v>
      </c>
      <c r="C117" s="141">
        <f>Input!O117</f>
        <v>2.2809274612798847</v>
      </c>
      <c r="D117" s="141">
        <f>C117*Input!P117/100</f>
        <v>1.0960607154646862E-2</v>
      </c>
      <c r="E117" s="142">
        <f>Input!M117</f>
        <v>3.0130973245400638</v>
      </c>
      <c r="F117" s="143">
        <f>E117*Input!N117/100</f>
        <v>2.1672067432940706E-4</v>
      </c>
      <c r="G117" s="144">
        <f t="shared" si="415"/>
        <v>415.445859107584</v>
      </c>
      <c r="H117" s="143">
        <f>G117*Input!L117/100</f>
        <v>1.8216201858469415E-2</v>
      </c>
      <c r="I117" s="141">
        <v>0</v>
      </c>
      <c r="J117" s="145">
        <f>(((C117*$G$4*0.000000001*Input!G117*(234/233))-(I117*0.000000000000001))/Input!F117)*1000000000000</f>
        <v>747.18356375788312</v>
      </c>
      <c r="K117" s="141">
        <f>J117*Input!P117/100</f>
        <v>3.5904629383364148</v>
      </c>
      <c r="L117" s="146">
        <f t="shared" si="416"/>
        <v>10.333005565685639</v>
      </c>
      <c r="M117" s="147">
        <f>L117*Input!P117/100</f>
        <v>4.9653492561621888E-2</v>
      </c>
      <c r="N117" s="141">
        <v>0</v>
      </c>
      <c r="O117" s="145">
        <f>(((G117*$D$4*0.000000001*Input!G117*(238/236))-(N117*0.000000001))/Input!F117)*1000000</f>
        <v>13.709048904226588</v>
      </c>
      <c r="P117" s="141">
        <f>O117*Input!N117/100</f>
        <v>9.8603994591921142E-4</v>
      </c>
      <c r="Q117" s="148">
        <f t="shared" si="417"/>
        <v>10.228310143652104</v>
      </c>
      <c r="R117" s="149">
        <f>Q117*Input!N117/100</f>
        <v>7.3568359492701282E-4</v>
      </c>
      <c r="S117" s="147">
        <f>Input!S117*$G$6/0.000000000155125</f>
        <v>0.99982536910080033</v>
      </c>
      <c r="T117" s="141">
        <f>S117*Input!T117/100</f>
        <v>1.1433205034560375E-3</v>
      </c>
      <c r="U117" s="147">
        <f>S117</f>
        <v>0.99982536910080033</v>
      </c>
      <c r="V117" s="141">
        <f>U117*Input!T117/100</f>
        <v>1.1433205034560375E-3</v>
      </c>
      <c r="W117" s="150">
        <v>0</v>
      </c>
      <c r="X117" s="145">
        <f>((($L$4*0.000000001*Input!G117/Input!W117*(232/229))-(W117*0.000000001))/Input!F117)*1000000000</f>
        <v>0.77937041478291347</v>
      </c>
      <c r="Y117" s="145">
        <f>X117*Input!X117/100</f>
        <v>2.9170161778792588E-3</v>
      </c>
      <c r="Z117" s="145">
        <f t="shared" si="418"/>
        <v>1.9029995521486183E-4</v>
      </c>
      <c r="AA117" s="145">
        <f>Z117*Input!X117/100</f>
        <v>7.1225188624342456E-7</v>
      </c>
      <c r="AB117" s="146">
        <v>0</v>
      </c>
      <c r="AC117" s="146">
        <v>0.9</v>
      </c>
      <c r="AD117" s="145">
        <f>(((Input!G117*$L$4*0.000000001*Input!U117*(230/229))-((AB117*0.000000000000001)+(Input!G117*AC117*0.000000000000001)))/Input!F117)*1000000000000</f>
        <v>223.37762888806992</v>
      </c>
      <c r="AE117" s="145">
        <f>AD117*Input!V117/100</f>
        <v>0.50936136191498216</v>
      </c>
      <c r="AF117" s="145">
        <f t="shared" si="419"/>
        <v>10.183456326923798</v>
      </c>
      <c r="AG117" s="145">
        <f>AF117*Input!V117/100</f>
        <v>2.3221032515672282E-2</v>
      </c>
      <c r="AH117" s="141">
        <f t="shared" si="420"/>
        <v>53512.657506545234</v>
      </c>
      <c r="AI117" s="150">
        <f t="shared" si="421"/>
        <v>234.53001790861248</v>
      </c>
      <c r="AJ117" s="147">
        <f t="shared" si="422"/>
        <v>-0.17463089919966812</v>
      </c>
      <c r="AK117" s="150">
        <f t="shared" si="423"/>
        <v>1.1433205034560374</v>
      </c>
      <c r="AL117" s="150">
        <f t="shared" si="424"/>
        <v>0.99561473830003644</v>
      </c>
      <c r="AM117" s="150">
        <f t="shared" si="425"/>
        <v>2.2713997926356441E-3</v>
      </c>
      <c r="AN117" s="141">
        <f>AF117/Q117</f>
        <v>0.99561473830003644</v>
      </c>
      <c r="AO117" s="145">
        <f t="shared" si="426"/>
        <v>2.2713997926356441E-3</v>
      </c>
      <c r="AP117" s="141">
        <f t="shared" si="427"/>
        <v>599.21879999999999</v>
      </c>
      <c r="AQ117" s="141" t="e">
        <f t="shared" si="428"/>
        <v>#VALUE!</v>
      </c>
      <c r="AR117" s="141" t="e">
        <f t="shared" si="429"/>
        <v>#VALUE!</v>
      </c>
      <c r="AS117" s="149">
        <f t="shared" si="430"/>
        <v>1.8605219488085803E-5</v>
      </c>
      <c r="AT117" s="149">
        <f t="shared" si="431"/>
        <v>6.9648200239152315E-8</v>
      </c>
      <c r="AU117" s="141">
        <v>8</v>
      </c>
      <c r="AV117" s="141">
        <f t="shared" si="432"/>
        <v>4</v>
      </c>
      <c r="AW117" s="141">
        <f t="shared" si="433"/>
        <v>599.20249999999999</v>
      </c>
      <c r="AX117" s="151">
        <f t="shared" si="434"/>
        <v>166.45093393210001</v>
      </c>
      <c r="AY117" s="151">
        <f t="shared" si="435"/>
        <v>73.633422420378849</v>
      </c>
      <c r="AZ117" s="141" t="str">
        <f>Input!B117</f>
        <v>Hu1-13</v>
      </c>
      <c r="BA117" s="152">
        <f>Input!E117</f>
        <v>0</v>
      </c>
      <c r="BB117" s="141">
        <f t="shared" si="436"/>
        <v>-0.94975174069522517</v>
      </c>
      <c r="BC117" s="147">
        <f t="shared" si="437"/>
        <v>6.2341217595129859</v>
      </c>
      <c r="BD117" s="141">
        <f t="shared" si="438"/>
        <v>599144.5</v>
      </c>
      <c r="BE117" s="153">
        <f t="shared" si="439"/>
        <v>36816.711210189424</v>
      </c>
      <c r="BF117" s="154">
        <f t="shared" si="440"/>
        <v>12.288570628523555</v>
      </c>
      <c r="BG117" s="155"/>
      <c r="BH117" s="155"/>
      <c r="BI117" s="155"/>
      <c r="BJ117" s="155"/>
      <c r="BK117" s="155"/>
      <c r="BL117" s="155"/>
      <c r="BM117" s="159"/>
      <c r="BN117" s="155"/>
      <c r="BO117" s="155"/>
      <c r="BP117" s="155"/>
      <c r="BQ117" s="155"/>
      <c r="BR117" s="155"/>
      <c r="BS117" s="155"/>
      <c r="BT117" s="155"/>
      <c r="BU117" s="155"/>
      <c r="BV117" s="155"/>
      <c r="BW117" s="155"/>
      <c r="BX117" s="155"/>
      <c r="BY117" s="155"/>
      <c r="BZ117" s="155"/>
      <c r="CA117" s="155"/>
      <c r="CB117" s="155"/>
      <c r="CC117" s="155"/>
      <c r="CD117" s="155"/>
      <c r="CE117" s="155"/>
      <c r="CF117" s="155"/>
      <c r="CG117" s="155"/>
      <c r="CH117" s="155"/>
      <c r="CI117" s="155"/>
      <c r="CJ117" s="155"/>
      <c r="CK117" s="155"/>
      <c r="CL117" s="155"/>
      <c r="CM117" s="155"/>
      <c r="CN117" s="155"/>
      <c r="CO117" s="155"/>
      <c r="CP117" s="155"/>
      <c r="CQ117" s="155"/>
      <c r="CR117" s="155"/>
      <c r="CS117" s="155"/>
      <c r="CT117" s="155"/>
      <c r="CU117" s="155"/>
      <c r="CV117" s="155"/>
      <c r="CW117" s="155"/>
      <c r="CX117" s="155"/>
      <c r="CY117" s="155"/>
      <c r="CZ117" s="155"/>
      <c r="DA117" s="155"/>
      <c r="DB117" s="155"/>
      <c r="DC117" s="155"/>
      <c r="DD117" s="155"/>
      <c r="DE117" s="155"/>
    </row>
    <row r="118" spans="1:109" ht="15" customHeight="1" x14ac:dyDescent="0.2">
      <c r="A118" s="9">
        <f>Input!A118</f>
        <v>10564</v>
      </c>
      <c r="B118" s="9" t="str">
        <f>Input!B118</f>
        <v>GeoB22744-1 224-226 cm</v>
      </c>
      <c r="C118" s="9">
        <f>Input!O118</f>
        <v>1.4852325652124641</v>
      </c>
      <c r="D118" s="9">
        <f>C118*Input!P118/100</f>
        <v>4.4293328011305476E-3</v>
      </c>
      <c r="E118" s="11">
        <f>Input!M118</f>
        <v>1.7265517759531281</v>
      </c>
      <c r="F118" s="12">
        <f>E118*Input!N118/100</f>
        <v>1.0049221817048927E-4</v>
      </c>
      <c r="G118" s="13">
        <f t="shared" si="415"/>
        <v>238.0569588684173</v>
      </c>
      <c r="H118" s="12">
        <f>G118*Input!L118/100</f>
        <v>8.122147009409518E-3</v>
      </c>
      <c r="I118" s="9">
        <v>0.3</v>
      </c>
      <c r="J118" s="21">
        <f>(((C118*$G$4*0.000000001*Input!G118*(234/233))-(I118*0.000000000000001))/Input!F118)*1000000000000</f>
        <v>180.56455301157814</v>
      </c>
      <c r="K118" s="9">
        <f>J118*Input!P118/100</f>
        <v>0.53848839306943774</v>
      </c>
      <c r="L118" s="14">
        <f t="shared" si="416"/>
        <v>2.4970765173827632</v>
      </c>
      <c r="M118" s="22">
        <f>L118*Input!P118/100</f>
        <v>7.446903053727554E-3</v>
      </c>
      <c r="N118" s="9">
        <v>5.0000000000000001E-3</v>
      </c>
      <c r="O118" s="21">
        <f>(((G118*$D$4*0.000000001*Input!G118*(238/236))-(N118*0.000000001))/Input!F118)*1000000</f>
        <v>2.9153829419154302</v>
      </c>
      <c r="P118" s="9">
        <f>O118*Input!N118/100</f>
        <v>1.6968694639218386E-4</v>
      </c>
      <c r="Q118" s="23">
        <f t="shared" si="417"/>
        <v>2.1751648218448172</v>
      </c>
      <c r="R118" s="24">
        <f>Q118*Input!N118/100</f>
        <v>1.2660329153056163E-4</v>
      </c>
      <c r="S118" s="65">
        <f>Input!S118*$G$6/0.000000000155125</f>
        <v>1.1419322586543621</v>
      </c>
      <c r="T118" s="9">
        <f>S118*Input!T118/100</f>
        <v>9.3768884366514968E-4</v>
      </c>
      <c r="U118" s="9">
        <f>S118*1/((U117+U119)/2)</f>
        <v>1.1421097593375615</v>
      </c>
      <c r="V118" s="9">
        <f>U118*Input!T118/100</f>
        <v>9.3783459697855136E-4</v>
      </c>
      <c r="W118" s="3">
        <v>3.0000000000000001E-3</v>
      </c>
      <c r="X118" s="21">
        <f>((($L$4*0.000000001*Input!G118/Input!W118*(232/229))-(W118*0.000000001))/Input!F118)*1000000000</f>
        <v>7.2166504957472011E-2</v>
      </c>
      <c r="Y118" s="21">
        <f>X118*Input!X118/100</f>
        <v>4.7124461530840579E-4</v>
      </c>
      <c r="Z118" s="21">
        <f t="shared" si="418"/>
        <v>1.7620995615089277E-5</v>
      </c>
      <c r="AA118" s="21">
        <f>Z118*Input!X118/100</f>
        <v>1.1506445136670137E-7</v>
      </c>
      <c r="AB118" s="14">
        <v>0.05</v>
      </c>
      <c r="AC118" s="14">
        <v>0.9</v>
      </c>
      <c r="AD118" s="21">
        <f>(((Input!G118*$L$4*0.000000001*Input!U118*(230/229))-((AB118*0.000000000000001)+(Input!G118*AC118*0.000000000000001)))/Input!F118)*1000000000000</f>
        <v>6.1118707915680925</v>
      </c>
      <c r="AE118" s="21">
        <f>AD118*Input!V118/100</f>
        <v>2.7455741059264519E-2</v>
      </c>
      <c r="AF118" s="63">
        <f t="shared" si="419"/>
        <v>0.27863116638650531</v>
      </c>
      <c r="AG118" s="21">
        <f>AF118*Input!V118/100</f>
        <v>1.2516667017736494E-3</v>
      </c>
      <c r="AH118" s="9">
        <f t="shared" si="420"/>
        <v>15812.453080001156</v>
      </c>
      <c r="AI118" s="3">
        <f t="shared" si="421"/>
        <v>125.3283019784265</v>
      </c>
      <c r="AJ118" s="22">
        <f t="shared" si="422"/>
        <v>142.10975933756154</v>
      </c>
      <c r="AK118" s="3">
        <f t="shared" si="423"/>
        <v>0.93783459697855132</v>
      </c>
      <c r="AL118" s="3">
        <f t="shared" si="424"/>
        <v>0.12809657621724066</v>
      </c>
      <c r="AM118" s="3">
        <f t="shared" si="425"/>
        <v>5.754836355193546E-4</v>
      </c>
      <c r="AN118" s="9">
        <f>AL118*1/((AN117+AN119)/2)</f>
        <v>0.12879836873762371</v>
      </c>
      <c r="AO118" s="21">
        <f t="shared" si="426"/>
        <v>5.786364919261129E-4</v>
      </c>
      <c r="AP118" s="58">
        <f t="shared" si="427"/>
        <v>13.0344</v>
      </c>
      <c r="AQ118" s="58">
        <f t="shared" si="428"/>
        <v>6.4899999999999999E-2</v>
      </c>
      <c r="AR118" s="58">
        <f t="shared" si="429"/>
        <v>0.49791321426379431</v>
      </c>
      <c r="AS118" s="67">
        <f t="shared" si="430"/>
        <v>8.1009932847959651E-6</v>
      </c>
      <c r="AT118" s="67">
        <f t="shared" si="431"/>
        <v>5.2901288653384861E-8</v>
      </c>
      <c r="AU118" s="58">
        <v>8</v>
      </c>
      <c r="AV118" s="58">
        <f t="shared" si="432"/>
        <v>4</v>
      </c>
      <c r="AW118" s="58">
        <f t="shared" si="433"/>
        <v>13.0283</v>
      </c>
      <c r="AX118" s="57">
        <f t="shared" si="434"/>
        <v>6.0643849299999997E-2</v>
      </c>
      <c r="AY118" s="47">
        <f t="shared" si="435"/>
        <v>6.3182993986434149E-2</v>
      </c>
      <c r="AZ118" s="9" t="str">
        <f>Input!B118</f>
        <v>GeoB22744-1 224-226 cm</v>
      </c>
      <c r="BA118" s="48">
        <f>Input!E118</f>
        <v>225</v>
      </c>
      <c r="BB118" s="58">
        <f t="shared" si="436"/>
        <v>147.44004173094066</v>
      </c>
      <c r="BC118" s="22">
        <f t="shared" si="437"/>
        <v>0.9733392023321159</v>
      </c>
      <c r="BD118" s="9">
        <f t="shared" si="438"/>
        <v>12970.3</v>
      </c>
      <c r="BE118" s="49">
        <f t="shared" si="439"/>
        <v>31.591496993217074</v>
      </c>
      <c r="BF118" s="89">
        <f t="shared" si="440"/>
        <v>0.4849672941706451</v>
      </c>
      <c r="BG118" s="85"/>
      <c r="BH118" s="85"/>
      <c r="BI118" s="85"/>
      <c r="BJ118" s="85"/>
      <c r="BK118" s="85"/>
      <c r="BL118" s="85"/>
      <c r="BM118" s="90"/>
      <c r="BN118" s="85"/>
      <c r="BO118" s="85"/>
      <c r="BP118" s="85"/>
      <c r="BQ118" s="85"/>
      <c r="BR118" s="85"/>
      <c r="BS118" s="85"/>
      <c r="BT118" s="85"/>
      <c r="BU118" s="85"/>
      <c r="BV118" s="85"/>
      <c r="BW118" s="85"/>
      <c r="BX118" s="85"/>
      <c r="BY118" s="85"/>
      <c r="BZ118" s="85"/>
      <c r="CA118" s="85"/>
      <c r="CB118" s="85"/>
      <c r="CC118" s="85"/>
      <c r="CD118" s="85"/>
      <c r="CE118" s="85"/>
      <c r="CF118" s="85"/>
      <c r="CG118" s="85"/>
      <c r="CH118" s="85"/>
      <c r="CI118" s="85"/>
      <c r="CJ118" s="85"/>
      <c r="CK118" s="85"/>
      <c r="CL118" s="85"/>
      <c r="CM118" s="85"/>
      <c r="CN118" s="85"/>
      <c r="CO118" s="85"/>
      <c r="CP118" s="85"/>
      <c r="CQ118" s="85"/>
      <c r="CR118" s="85"/>
      <c r="CS118" s="85"/>
      <c r="CT118" s="85"/>
      <c r="CU118" s="85"/>
      <c r="CV118" s="85"/>
      <c r="CW118" s="85"/>
      <c r="CX118" s="85"/>
      <c r="CY118" s="85"/>
      <c r="CZ118" s="85"/>
      <c r="DA118" s="85"/>
      <c r="DB118" s="85"/>
      <c r="DC118" s="85"/>
      <c r="DD118" s="85"/>
      <c r="DE118" s="85"/>
    </row>
    <row r="119" spans="1:109" s="158" customFormat="1" ht="15" customHeight="1" x14ac:dyDescent="0.2">
      <c r="A119" s="141">
        <f>Input!A119</f>
        <v>10368</v>
      </c>
      <c r="B119" s="141" t="str">
        <f>Input!B119</f>
        <v>Hu1-13</v>
      </c>
      <c r="C119" s="141">
        <f>Input!O119</f>
        <v>2.3059257372037441</v>
      </c>
      <c r="D119" s="141">
        <f>C119*Input!P119/100</f>
        <v>1.6533040738338618E-2</v>
      </c>
      <c r="E119" s="142">
        <f>Input!M119</f>
        <v>3.0132586300597461</v>
      </c>
      <c r="F119" s="143">
        <f>E119*Input!N119/100</f>
        <v>2.6300511251826431E-4</v>
      </c>
      <c r="G119" s="144">
        <f t="shared" si="415"/>
        <v>415.4680999126378</v>
      </c>
      <c r="H119" s="143">
        <f>G119*Input!L119/100</f>
        <v>2.414679377977701E-2</v>
      </c>
      <c r="I119" s="141">
        <v>0</v>
      </c>
      <c r="J119" s="145">
        <f>(((C119*$G$4*0.000000001*Input!G119*(234/233))-(I119*0.000000000000001))/Input!F119)*1000000000000</f>
        <v>755.3724698978931</v>
      </c>
      <c r="K119" s="141">
        <f>J119*Input!P119/100</f>
        <v>5.415874247791475</v>
      </c>
      <c r="L119" s="146">
        <f t="shared" si="416"/>
        <v>10.446252185158947</v>
      </c>
      <c r="M119" s="147">
        <f>L119*Input!P119/100</f>
        <v>7.4897604096142545E-2</v>
      </c>
      <c r="N119" s="141">
        <v>0</v>
      </c>
      <c r="O119" s="145">
        <f>(((G119*$D$4*0.000000001*Input!G119*(238/236))-(N119*0.000000001))/Input!F119)*1000000</f>
        <v>13.709782815222372</v>
      </c>
      <c r="P119" s="141">
        <f>O119*Input!N119/100</f>
        <v>1.1966257844408903E-3</v>
      </c>
      <c r="Q119" s="148">
        <f t="shared" si="417"/>
        <v>10.228857714044125</v>
      </c>
      <c r="R119" s="149">
        <f>Q119*Input!N119/100</f>
        <v>8.9280151633122488E-4</v>
      </c>
      <c r="S119" s="147">
        <f>Input!S119*$G$6/0.000000000155125</f>
        <v>0.99986380143338305</v>
      </c>
      <c r="T119" s="141">
        <f>S119*Input!T119/100</f>
        <v>1.1218275810971595E-3</v>
      </c>
      <c r="U119" s="147">
        <f>S119</f>
        <v>0.99986380143338305</v>
      </c>
      <c r="V119" s="141">
        <f>U119*Input!T119/100</f>
        <v>1.1218275810971595E-3</v>
      </c>
      <c r="W119" s="150">
        <v>0</v>
      </c>
      <c r="X119" s="145">
        <f>((($L$4*0.000000001*Input!G119/Input!W119*(232/229))-(W119*0.000000001))/Input!F119)*1000000000</f>
        <v>0.77859054318629028</v>
      </c>
      <c r="Y119" s="145">
        <f>X119*Input!X119/100</f>
        <v>2.5645507684101971E-3</v>
      </c>
      <c r="Z119" s="145">
        <f t="shared" si="418"/>
        <v>1.9010953288538186E-4</v>
      </c>
      <c r="AA119" s="145">
        <f>Z119*Input!X119/100</f>
        <v>6.2618991832097889E-7</v>
      </c>
      <c r="AB119" s="146">
        <v>0</v>
      </c>
      <c r="AC119" s="146">
        <v>0.9</v>
      </c>
      <c r="AD119" s="145">
        <f>(((Input!G119*$L$4*0.000000001*Input!U119*(230/229))-((AB119*0.000000000000001)+(Input!G119*AC119*0.000000000000001)))/Input!F119)*1000000000000</f>
        <v>222.9123417341371</v>
      </c>
      <c r="AE119" s="145">
        <f>AD119*Input!V119/100</f>
        <v>0.52183332655351722</v>
      </c>
      <c r="AF119" s="145">
        <f t="shared" si="419"/>
        <v>10.162244572482946</v>
      </c>
      <c r="AG119" s="145">
        <f>AF119*Input!V119/100</f>
        <v>2.3789610971087352E-2</v>
      </c>
      <c r="AH119" s="141">
        <f t="shared" si="420"/>
        <v>53454.681720825763</v>
      </c>
      <c r="AI119" s="150">
        <f t="shared" si="421"/>
        <v>216.00952240048801</v>
      </c>
      <c r="AJ119" s="147">
        <f t="shared" si="422"/>
        <v>-0.13619856661695184</v>
      </c>
      <c r="AK119" s="150">
        <f t="shared" si="423"/>
        <v>1.1218275810971594</v>
      </c>
      <c r="AL119" s="150">
        <f t="shared" si="424"/>
        <v>0.99348772429694476</v>
      </c>
      <c r="AM119" s="150">
        <f t="shared" si="425"/>
        <v>2.3273508539095435E-3</v>
      </c>
      <c r="AN119" s="141">
        <f>AF119/Q119</f>
        <v>0.99348772429694476</v>
      </c>
      <c r="AO119" s="145">
        <f t="shared" si="426"/>
        <v>2.3273508539095435E-3</v>
      </c>
      <c r="AP119" s="141">
        <f t="shared" si="427"/>
        <v>552.95989999999995</v>
      </c>
      <c r="AQ119" s="141" t="e">
        <f t="shared" si="428"/>
        <v>#VALUE!</v>
      </c>
      <c r="AR119" s="141" t="e">
        <f t="shared" si="429"/>
        <v>#VALUE!</v>
      </c>
      <c r="AS119" s="149">
        <f t="shared" si="430"/>
        <v>1.8585607327821489E-5</v>
      </c>
      <c r="AT119" s="149">
        <f t="shared" si="431"/>
        <v>6.123946071648869E-8</v>
      </c>
      <c r="AU119" s="141">
        <v>8</v>
      </c>
      <c r="AV119" s="141">
        <f t="shared" si="432"/>
        <v>4</v>
      </c>
      <c r="AW119" s="141">
        <f t="shared" si="433"/>
        <v>552.94359999999995</v>
      </c>
      <c r="AX119" s="151">
        <f t="shared" si="434"/>
        <v>107.0092354727</v>
      </c>
      <c r="AY119" s="151">
        <f t="shared" si="435"/>
        <v>48.563868356020976</v>
      </c>
      <c r="AZ119" s="141" t="str">
        <f>Input!B119</f>
        <v>Hu1-13</v>
      </c>
      <c r="BA119" s="152">
        <f>Input!E119</f>
        <v>0</v>
      </c>
      <c r="BB119" s="141">
        <f t="shared" si="436"/>
        <v>-0.64995190395422509</v>
      </c>
      <c r="BC119" s="147">
        <f t="shared" si="437"/>
        <v>5.3570705910481777</v>
      </c>
      <c r="BD119" s="141">
        <f t="shared" si="438"/>
        <v>552885.6</v>
      </c>
      <c r="BE119" s="153">
        <f t="shared" si="439"/>
        <v>24281.934178010488</v>
      </c>
      <c r="BF119" s="154">
        <f t="shared" si="440"/>
        <v>8.7827887610998623</v>
      </c>
      <c r="BG119" s="155"/>
      <c r="BH119" s="155"/>
      <c r="BI119" s="155"/>
      <c r="BJ119" s="155"/>
      <c r="BK119" s="155"/>
      <c r="BL119" s="155"/>
      <c r="BM119" s="159"/>
      <c r="BN119" s="155"/>
      <c r="BO119" s="155"/>
      <c r="BP119" s="155"/>
      <c r="BQ119" s="155"/>
      <c r="BR119" s="155"/>
      <c r="BS119" s="155"/>
      <c r="BT119" s="155"/>
      <c r="BU119" s="155"/>
      <c r="BV119" s="155"/>
      <c r="BW119" s="155"/>
      <c r="BX119" s="155"/>
      <c r="BY119" s="155"/>
      <c r="BZ119" s="155"/>
      <c r="CA119" s="155"/>
      <c r="CB119" s="155"/>
      <c r="CC119" s="155"/>
      <c r="CD119" s="155"/>
      <c r="CE119" s="155"/>
      <c r="CF119" s="155"/>
      <c r="CG119" s="155"/>
      <c r="CH119" s="155"/>
      <c r="CI119" s="155"/>
      <c r="CJ119" s="155"/>
      <c r="CK119" s="155"/>
      <c r="CL119" s="155"/>
      <c r="CM119" s="155"/>
      <c r="CN119" s="155"/>
      <c r="CO119" s="155"/>
      <c r="CP119" s="155"/>
      <c r="CQ119" s="155"/>
      <c r="CR119" s="155"/>
      <c r="CS119" s="155"/>
      <c r="CT119" s="155"/>
      <c r="CU119" s="155"/>
      <c r="CV119" s="155"/>
      <c r="CW119" s="155"/>
      <c r="CX119" s="155"/>
      <c r="CY119" s="155"/>
      <c r="CZ119" s="155"/>
      <c r="DA119" s="155"/>
      <c r="DB119" s="155"/>
      <c r="DC119" s="155"/>
      <c r="DD119" s="155"/>
      <c r="DE119" s="155"/>
    </row>
    <row r="120" spans="1:109" ht="15" customHeight="1" x14ac:dyDescent="0.2">
      <c r="A120" s="9">
        <f>Input!A120</f>
        <v>10565</v>
      </c>
      <c r="B120" s="9" t="str">
        <f>Input!B120</f>
        <v>GeoB22744-1 258-259 cm</v>
      </c>
      <c r="C120" s="9">
        <f>Input!O120</f>
        <v>1.3371023004110907</v>
      </c>
      <c r="D120" s="9">
        <f>C120*Input!P120/100</f>
        <v>2.5609875869628423E-3</v>
      </c>
      <c r="E120" s="11">
        <f>Input!M120</f>
        <v>1.5502498740189485</v>
      </c>
      <c r="F120" s="12">
        <f>E120*Input!N120/100</f>
        <v>5.440805219758678E-5</v>
      </c>
      <c r="G120" s="13">
        <f t="shared" si="415"/>
        <v>213.74845262973261</v>
      </c>
      <c r="H120" s="12">
        <f>G120*Input!L120/100</f>
        <v>7.7970642739708862E-3</v>
      </c>
      <c r="I120" s="9">
        <v>0.3</v>
      </c>
      <c r="J120" s="21">
        <f>(((C120*$G$4*0.000000001*Input!G120*(234/233))-(I120*0.000000000000001))/Input!F120)*1000000000000</f>
        <v>175.7256070100315</v>
      </c>
      <c r="K120" s="9">
        <f>J120*Input!P120/100</f>
        <v>0.3365719273131455</v>
      </c>
      <c r="L120" s="14">
        <f t="shared" si="416"/>
        <v>2.4301574115681763</v>
      </c>
      <c r="M120" s="22">
        <f>L120*Input!P120/100</f>
        <v>4.6545451036008314E-3</v>
      </c>
      <c r="N120" s="9">
        <v>5.0000000000000001E-3</v>
      </c>
      <c r="O120" s="21">
        <f>(((G120*$D$4*0.000000001*Input!G120*(238/236))-(N120*0.000000001))/Input!F120)*1000000</f>
        <v>2.8297626482974501</v>
      </c>
      <c r="P120" s="9">
        <f>O120*Input!N120/100</f>
        <v>9.931423085764251E-5</v>
      </c>
      <c r="Q120" s="23">
        <f t="shared" si="417"/>
        <v>2.1112835909998924</v>
      </c>
      <c r="R120" s="24">
        <f>Q120*Input!N120/100</f>
        <v>7.4098266188039419E-5</v>
      </c>
      <c r="S120" s="65">
        <f>Input!S120*$G$6/0.000000000155125</f>
        <v>1.1430527913336572</v>
      </c>
      <c r="T120" s="9">
        <f>S120*Input!T120/100</f>
        <v>7.7677842227332524E-4</v>
      </c>
      <c r="U120" s="9">
        <f>S120*1/((U119+U121)/2)</f>
        <v>1.142702132805496</v>
      </c>
      <c r="V120" s="9">
        <f>U120*Input!T120/100</f>
        <v>7.765401270866751E-4</v>
      </c>
      <c r="W120" s="3">
        <v>3.0000000000000001E-3</v>
      </c>
      <c r="X120" s="21">
        <f>((($L$4*0.000000001*Input!G120/Input!W120*(232/229))-(W120*0.000000001))/Input!F120)*1000000000</f>
        <v>1.2885393207672064E-2</v>
      </c>
      <c r="Y120" s="21">
        <f>X120*Input!X120/100</f>
        <v>1.4039771305131272E-4</v>
      </c>
      <c r="Z120" s="21">
        <f t="shared" si="418"/>
        <v>3.146244332393456E-6</v>
      </c>
      <c r="AA120" s="21">
        <f>Z120*Input!X120/100</f>
        <v>3.4281104336473688E-8</v>
      </c>
      <c r="AB120" s="14">
        <v>0.05</v>
      </c>
      <c r="AC120" s="14">
        <v>0.9</v>
      </c>
      <c r="AD120" s="21">
        <f>(((Input!G120*$L$4*0.000000001*Input!U120*(230/229))-((AB120*0.000000000000001)+(Input!G120*AC120*0.000000000000001)))/Input!F120)*1000000000000</f>
        <v>5.9933283835274196</v>
      </c>
      <c r="AE120" s="21">
        <f>AD120*Input!V120/100</f>
        <v>2.4607220575315801E-2</v>
      </c>
      <c r="AF120" s="63">
        <f t="shared" si="419"/>
        <v>0.27322699300898473</v>
      </c>
      <c r="AG120" s="21">
        <f>AF120*Input!V120/100</f>
        <v>1.1218068582027659E-3</v>
      </c>
      <c r="AH120" s="9">
        <f t="shared" si="420"/>
        <v>86842.267841649664</v>
      </c>
      <c r="AI120" s="3">
        <f t="shared" si="421"/>
        <v>1011.1720779252098</v>
      </c>
      <c r="AJ120" s="22">
        <f t="shared" si="422"/>
        <v>142.70213280549603</v>
      </c>
      <c r="AK120" s="3">
        <f t="shared" si="423"/>
        <v>0.77654012708667508</v>
      </c>
      <c r="AL120" s="3">
        <f t="shared" si="424"/>
        <v>0.12941273932773092</v>
      </c>
      <c r="AM120" s="3">
        <f t="shared" si="425"/>
        <v>5.3135819695906462E-4</v>
      </c>
      <c r="AN120" s="9">
        <f>AL120*1/((AN119+AN121)/2)</f>
        <v>0.13014940715810358</v>
      </c>
      <c r="AO120" s="21">
        <f t="shared" si="426"/>
        <v>5.3438289523945008E-4</v>
      </c>
      <c r="AP120" s="58">
        <f t="shared" si="427"/>
        <v>13.172000000000001</v>
      </c>
      <c r="AQ120" s="58">
        <f t="shared" si="428"/>
        <v>5.9400000000000001E-2</v>
      </c>
      <c r="AR120" s="58">
        <f t="shared" si="429"/>
        <v>0.45095657455208016</v>
      </c>
      <c r="AS120" s="67">
        <f t="shared" si="430"/>
        <v>1.4902045115139704E-6</v>
      </c>
      <c r="AT120" s="67">
        <f t="shared" si="431"/>
        <v>1.6237175488657332E-8</v>
      </c>
      <c r="AU120" s="58">
        <v>8</v>
      </c>
      <c r="AV120" s="58">
        <f t="shared" si="432"/>
        <v>4</v>
      </c>
      <c r="AW120" s="58">
        <f t="shared" si="433"/>
        <v>13.1709</v>
      </c>
      <c r="AX120" s="57">
        <f t="shared" si="434"/>
        <v>5.7810926399999997E-2</v>
      </c>
      <c r="AY120" s="47">
        <f t="shared" si="435"/>
        <v>5.8149740790656254E-2</v>
      </c>
      <c r="AZ120" s="9" t="str">
        <f>Input!B120</f>
        <v>GeoB22744-1 258-259 cm</v>
      </c>
      <c r="BA120" s="48">
        <f>Input!E120</f>
        <v>258.5</v>
      </c>
      <c r="BB120" s="58">
        <f t="shared" si="436"/>
        <v>148.1143166076055</v>
      </c>
      <c r="BC120" s="22">
        <f t="shared" si="437"/>
        <v>0.80635476792586891</v>
      </c>
      <c r="BD120" s="9">
        <f t="shared" si="438"/>
        <v>13112.9</v>
      </c>
      <c r="BE120" s="49">
        <f t="shared" si="439"/>
        <v>29.074870395328126</v>
      </c>
      <c r="BF120" s="89">
        <f t="shared" si="440"/>
        <v>0.44150164977834661</v>
      </c>
      <c r="BG120" s="85"/>
      <c r="BH120" s="85"/>
      <c r="BI120" s="85"/>
      <c r="BJ120" s="85"/>
      <c r="BK120" s="85"/>
      <c r="BL120" s="85"/>
      <c r="BM120" s="90"/>
      <c r="BN120" s="85"/>
      <c r="BO120" s="85"/>
      <c r="BP120" s="85"/>
      <c r="BQ120" s="85"/>
      <c r="BR120" s="85"/>
      <c r="BS120" s="85"/>
      <c r="BT120" s="85"/>
      <c r="BU120" s="85"/>
      <c r="BV120" s="85"/>
      <c r="BW120" s="85"/>
      <c r="BX120" s="85"/>
      <c r="BY120" s="85"/>
      <c r="BZ120" s="85"/>
      <c r="CA120" s="85"/>
      <c r="CB120" s="85"/>
      <c r="CC120" s="85"/>
      <c r="CD120" s="85"/>
      <c r="CE120" s="85"/>
      <c r="CF120" s="85"/>
      <c r="CG120" s="85"/>
      <c r="CH120" s="85"/>
      <c r="CI120" s="85"/>
      <c r="CJ120" s="85"/>
      <c r="CK120" s="85"/>
      <c r="CL120" s="85"/>
      <c r="CM120" s="85"/>
      <c r="CN120" s="85"/>
      <c r="CO120" s="85"/>
      <c r="CP120" s="85"/>
      <c r="CQ120" s="85"/>
      <c r="CR120" s="85"/>
      <c r="CS120" s="85"/>
      <c r="CT120" s="85"/>
      <c r="CU120" s="85"/>
      <c r="CV120" s="85"/>
      <c r="CW120" s="85"/>
      <c r="CX120" s="85"/>
      <c r="CY120" s="85"/>
      <c r="CZ120" s="85"/>
      <c r="DA120" s="85"/>
      <c r="DB120" s="85"/>
      <c r="DC120" s="85"/>
      <c r="DD120" s="85"/>
      <c r="DE120" s="85"/>
    </row>
    <row r="121" spans="1:109" s="158" customFormat="1" ht="15" customHeight="1" x14ac:dyDescent="0.2">
      <c r="A121" s="141">
        <f>Input!A121</f>
        <v>10368</v>
      </c>
      <c r="B121" s="141" t="str">
        <f>Input!B121</f>
        <v>Hu1-13</v>
      </c>
      <c r="C121" s="141">
        <f>Input!O121</f>
        <v>2.28731585576186</v>
      </c>
      <c r="D121" s="141">
        <f>C121*Input!P121/100</f>
        <v>1.3702358040414862E-2</v>
      </c>
      <c r="E121" s="142">
        <f>Input!M121</f>
        <v>3.0131775706968198</v>
      </c>
      <c r="F121" s="143">
        <f>E121*Input!N121/100</f>
        <v>2.8271422730773469E-4</v>
      </c>
      <c r="G121" s="144">
        <f t="shared" si="415"/>
        <v>415.45692344767753</v>
      </c>
      <c r="H121" s="143">
        <f>G121*Input!L121/100</f>
        <v>1.7808377483337266E-2</v>
      </c>
      <c r="I121" s="141">
        <v>0</v>
      </c>
      <c r="J121" s="145">
        <f>(((C121*$G$4*0.000000001*Input!G121*(234/233))-(I121*0.000000000000001))/Input!F121)*1000000000000</f>
        <v>749.27626658897407</v>
      </c>
      <c r="K121" s="141">
        <f>J121*Input!P121/100</f>
        <v>4.4886025032899406</v>
      </c>
      <c r="L121" s="146">
        <f t="shared" si="416"/>
        <v>10.361946124672553</v>
      </c>
      <c r="M121" s="147">
        <f>L121*Input!P121/100</f>
        <v>6.2074109895268827E-2</v>
      </c>
      <c r="N121" s="141">
        <v>0</v>
      </c>
      <c r="O121" s="145">
        <f>(((G121*$D$4*0.000000001*Input!G121*(238/236))-(N121*0.000000001))/Input!F121)*1000000</f>
        <v>13.709414009753843</v>
      </c>
      <c r="P121" s="141">
        <f>O121*Input!N121/100</f>
        <v>1.286298698855996E-3</v>
      </c>
      <c r="Q121" s="148">
        <f t="shared" si="417"/>
        <v>10.228582548586539</v>
      </c>
      <c r="R121" s="149">
        <f>Q121*Input!N121/100</f>
        <v>9.5970640422903474E-4</v>
      </c>
      <c r="S121" s="147">
        <f>Input!S121*$G$6/0.000000000155125</f>
        <v>1.0007499342341968</v>
      </c>
      <c r="T121" s="141">
        <f>S121*Input!T121/100</f>
        <v>1.0465303908225765E-3</v>
      </c>
      <c r="U121" s="147">
        <f>S121</f>
        <v>1.0007499342341968</v>
      </c>
      <c r="V121" s="141">
        <f>U121*Input!T121/100</f>
        <v>1.0465303908225765E-3</v>
      </c>
      <c r="W121" s="150">
        <v>0</v>
      </c>
      <c r="X121" s="145">
        <f>((($L$4*0.000000001*Input!G121/Input!W121*(232/229))-(W121*0.000000001))/Input!F121)*1000000000</f>
        <v>0.78172448124003824</v>
      </c>
      <c r="Y121" s="145">
        <f>X121*Input!X121/100</f>
        <v>2.2908006909554035E-3</v>
      </c>
      <c r="Z121" s="145">
        <f t="shared" si="418"/>
        <v>1.9087475088694084E-4</v>
      </c>
      <c r="AA121" s="145">
        <f>Z121*Input!X121/100</f>
        <v>5.5934798219972812E-7</v>
      </c>
      <c r="AB121" s="146">
        <v>0</v>
      </c>
      <c r="AC121" s="146">
        <v>0.9</v>
      </c>
      <c r="AD121" s="145">
        <f>(((Input!G121*$L$4*0.000000001*Input!U121*(230/229))-((AB121*0.000000000000001)+(Input!G121*AC121*0.000000000000001)))/Input!F121)*1000000000000</f>
        <v>223.28871461596441</v>
      </c>
      <c r="AE121" s="145">
        <f>AD121*Input!V121/100</f>
        <v>0.40031320024671113</v>
      </c>
      <c r="AF121" s="145">
        <f t="shared" si="419"/>
        <v>10.179402856523319</v>
      </c>
      <c r="AG121" s="145">
        <f>AF121*Input!V121/100</f>
        <v>1.824968781384179E-2</v>
      </c>
      <c r="AH121" s="141">
        <f t="shared" si="420"/>
        <v>53330.274482206369</v>
      </c>
      <c r="AI121" s="150">
        <f t="shared" si="421"/>
        <v>183.20839106151709</v>
      </c>
      <c r="AJ121" s="147">
        <f t="shared" si="422"/>
        <v>0.74993423419678074</v>
      </c>
      <c r="AK121" s="150">
        <f t="shared" si="423"/>
        <v>1.0465303908225765</v>
      </c>
      <c r="AL121" s="150">
        <f t="shared" si="424"/>
        <v>0.99519193477399115</v>
      </c>
      <c r="AM121" s="150">
        <f t="shared" si="425"/>
        <v>1.7866271176501943E-3</v>
      </c>
      <c r="AN121" s="141">
        <f>AF121/Q121</f>
        <v>0.99519193477399115</v>
      </c>
      <c r="AO121" s="145">
        <f t="shared" si="426"/>
        <v>1.7866271176501943E-3</v>
      </c>
      <c r="AP121" s="141">
        <f t="shared" si="427"/>
        <v>561.2011</v>
      </c>
      <c r="AQ121" s="141" t="e">
        <f t="shared" si="428"/>
        <v>#VALUE!</v>
      </c>
      <c r="AR121" s="141" t="e">
        <f t="shared" si="429"/>
        <v>#VALUE!</v>
      </c>
      <c r="AS121" s="149">
        <f t="shared" si="430"/>
        <v>1.8660919045260804E-5</v>
      </c>
      <c r="AT121" s="149">
        <f t="shared" si="431"/>
        <v>5.4712821462316758E-8</v>
      </c>
      <c r="AU121" s="141">
        <v>8</v>
      </c>
      <c r="AV121" s="141">
        <f t="shared" si="432"/>
        <v>4</v>
      </c>
      <c r="AW121" s="141">
        <f t="shared" si="433"/>
        <v>561.1848</v>
      </c>
      <c r="AX121" s="151">
        <f t="shared" si="434"/>
        <v>76.948113278500003</v>
      </c>
      <c r="AY121" s="151">
        <f t="shared" si="435"/>
        <v>42.947474996184049</v>
      </c>
      <c r="AZ121" s="141" t="str">
        <f>Input!B121</f>
        <v>Hu1-13</v>
      </c>
      <c r="BA121" s="152">
        <f>Input!E121</f>
        <v>0</v>
      </c>
      <c r="BB121" s="141">
        <f t="shared" si="436"/>
        <v>3.6630892039607734</v>
      </c>
      <c r="BC121" s="147">
        <f t="shared" si="437"/>
        <v>5.1735303997392119</v>
      </c>
      <c r="BD121" s="141">
        <f t="shared" si="438"/>
        <v>561126.80000000005</v>
      </c>
      <c r="BE121" s="153">
        <f t="shared" si="439"/>
        <v>21473.737498092025</v>
      </c>
      <c r="BF121" s="154">
        <f t="shared" si="440"/>
        <v>7.6530004013266302</v>
      </c>
      <c r="BG121" s="155"/>
      <c r="BH121" s="155"/>
      <c r="BI121" s="155"/>
      <c r="BJ121" s="155"/>
      <c r="BK121" s="155"/>
      <c r="BL121" s="155"/>
      <c r="BM121" s="159"/>
      <c r="BN121" s="155"/>
      <c r="BO121" s="155"/>
      <c r="BP121" s="155"/>
      <c r="BQ121" s="155"/>
      <c r="BR121" s="155"/>
      <c r="BS121" s="155"/>
      <c r="BT121" s="155"/>
      <c r="BU121" s="155"/>
      <c r="BV121" s="155"/>
      <c r="BW121" s="155"/>
      <c r="BX121" s="155"/>
      <c r="BY121" s="155"/>
      <c r="BZ121" s="155"/>
      <c r="CA121" s="155"/>
      <c r="CB121" s="155"/>
      <c r="CC121" s="155"/>
      <c r="CD121" s="155"/>
      <c r="CE121" s="155"/>
      <c r="CF121" s="155"/>
      <c r="CG121" s="155"/>
      <c r="CH121" s="155"/>
      <c r="CI121" s="155"/>
      <c r="CJ121" s="155"/>
      <c r="CK121" s="155"/>
      <c r="CL121" s="155"/>
      <c r="CM121" s="155"/>
      <c r="CN121" s="155"/>
      <c r="CO121" s="155"/>
      <c r="CP121" s="155"/>
      <c r="CQ121" s="155"/>
      <c r="CR121" s="155"/>
      <c r="CS121" s="155"/>
      <c r="CT121" s="155"/>
      <c r="CU121" s="155"/>
      <c r="CV121" s="155"/>
      <c r="CW121" s="155"/>
      <c r="CX121" s="155"/>
      <c r="CY121" s="155"/>
      <c r="CZ121" s="155"/>
      <c r="DA121" s="155"/>
      <c r="DB121" s="155"/>
      <c r="DC121" s="155"/>
      <c r="DD121" s="155"/>
      <c r="DE121" s="155"/>
    </row>
    <row r="122" spans="1:109" ht="15" customHeight="1" x14ac:dyDescent="0.2">
      <c r="A122" s="9">
        <f>Input!A122</f>
        <v>10566</v>
      </c>
      <c r="B122" s="9" t="str">
        <f>Input!B122</f>
        <v>GeoB22744-1 302-305 cm</v>
      </c>
      <c r="C122" s="9">
        <f>Input!O122</f>
        <v>1.1504724020785506</v>
      </c>
      <c r="D122" s="9">
        <f>C122*Input!P122/100</f>
        <v>2.4982840445504509E-3</v>
      </c>
      <c r="E122" s="11">
        <f>Input!M122</f>
        <v>1.3381660453463757</v>
      </c>
      <c r="F122" s="12">
        <f>E122*Input!N122/100</f>
        <v>6.019859567879444E-5</v>
      </c>
      <c r="G122" s="13">
        <f t="shared" si="415"/>
        <v>184.50633433235828</v>
      </c>
      <c r="H122" s="12">
        <f>G122*Input!L122/100</f>
        <v>6.1122042905729194E-3</v>
      </c>
      <c r="I122" s="9">
        <v>0.3</v>
      </c>
      <c r="J122" s="21">
        <f>(((C122*$G$4*0.000000001*Input!G122*(234/233))-(I122*0.000000000000001))/Input!F122)*1000000000000</f>
        <v>183.22146125564083</v>
      </c>
      <c r="K122" s="9">
        <f>J122*Input!P122/100</f>
        <v>0.39787069420108795</v>
      </c>
      <c r="L122" s="14">
        <f t="shared" si="416"/>
        <v>2.5338196271151823</v>
      </c>
      <c r="M122" s="22">
        <f>L122*Input!P122/100</f>
        <v>5.5022624921327113E-3</v>
      </c>
      <c r="N122" s="9">
        <v>5.0000000000000001E-3</v>
      </c>
      <c r="O122" s="21">
        <f>(((G122*$D$4*0.000000001*Input!G122*(238/236))-(N122*0.000000001))/Input!F122)*1000000</f>
        <v>2.9599748006822391</v>
      </c>
      <c r="P122" s="9">
        <f>O122*Input!N122/100</f>
        <v>1.3315711220244559E-4</v>
      </c>
      <c r="Q122" s="23">
        <f t="shared" si="417"/>
        <v>2.2084347710976959</v>
      </c>
      <c r="R122" s="24">
        <f>Q122*Input!N122/100</f>
        <v>9.9348412202380503E-5</v>
      </c>
      <c r="S122" s="65">
        <f>Input!S122*$G$6/0.000000000155125</f>
        <v>1.1421664799655813</v>
      </c>
      <c r="T122" s="9">
        <f>S122*Input!T122/100</f>
        <v>7.688994922522435E-4</v>
      </c>
      <c r="U122" s="9">
        <f>S122*1/((U121+U123)/2)</f>
        <v>1.1418643938594479</v>
      </c>
      <c r="V122" s="9">
        <f>U122*Input!T122/100</f>
        <v>7.6869612973224613E-4</v>
      </c>
      <c r="W122" s="3">
        <v>3.0000000000000001E-3</v>
      </c>
      <c r="X122" s="21">
        <f>((($L$4*0.000000001*Input!G122/Input!W122*(232/229))-(W122*0.000000001))/Input!F122)*1000000000</f>
        <v>9.5233346838394323E-2</v>
      </c>
      <c r="Y122" s="21">
        <f>X122*Input!X122/100</f>
        <v>5.2774694963218349E-4</v>
      </c>
      <c r="Z122" s="21">
        <f t="shared" si="418"/>
        <v>2.3253258392359957E-5</v>
      </c>
      <c r="AA122" s="21">
        <f>Z122*Input!X122/100</f>
        <v>1.2886070471094082E-7</v>
      </c>
      <c r="AB122" s="14">
        <v>0.05</v>
      </c>
      <c r="AC122" s="14">
        <v>0.9</v>
      </c>
      <c r="AD122" s="21">
        <f>(((Input!G122*$L$4*0.000000001*Input!U122*(230/229))-((AB122*0.000000000000001)+(Input!G122*AC122*0.000000000000001)))/Input!F122)*1000000000000</f>
        <v>6.6277278014687306</v>
      </c>
      <c r="AE122" s="21">
        <f>AD122*Input!V122/100</f>
        <v>2.8975230968372775E-2</v>
      </c>
      <c r="AF122" s="63">
        <f t="shared" si="419"/>
        <v>0.30214832590426943</v>
      </c>
      <c r="AG122" s="21">
        <f>AF122*Input!V122/100</f>
        <v>1.3209380034954477E-3</v>
      </c>
      <c r="AH122" s="9">
        <f t="shared" si="420"/>
        <v>12993.805891889227</v>
      </c>
      <c r="AI122" s="3">
        <f t="shared" si="421"/>
        <v>91.716713841814851</v>
      </c>
      <c r="AJ122" s="22">
        <f t="shared" si="422"/>
        <v>141.86439385944794</v>
      </c>
      <c r="AK122" s="3">
        <f t="shared" si="423"/>
        <v>0.7686961297322461</v>
      </c>
      <c r="AL122" s="3">
        <f t="shared" si="424"/>
        <v>0.13681559892941167</v>
      </c>
      <c r="AM122" s="3">
        <f t="shared" si="425"/>
        <v>5.9816479603187278E-4</v>
      </c>
      <c r="AN122" s="9">
        <f>AL122*1/((AN121+AN123)/2)</f>
        <v>0.13740713060671328</v>
      </c>
      <c r="AO122" s="21">
        <f t="shared" si="426"/>
        <v>6.0075100277926321E-4</v>
      </c>
      <c r="AP122" s="58">
        <f t="shared" si="427"/>
        <v>13.964600000000001</v>
      </c>
      <c r="AQ122" s="58">
        <f t="shared" si="428"/>
        <v>6.5199999999999994E-2</v>
      </c>
      <c r="AR122" s="58">
        <f t="shared" si="429"/>
        <v>0.46689486272431713</v>
      </c>
      <c r="AS122" s="67">
        <f t="shared" si="430"/>
        <v>1.0529293731778184E-5</v>
      </c>
      <c r="AT122" s="67">
        <f t="shared" si="431"/>
        <v>5.8351259556453203E-8</v>
      </c>
      <c r="AU122" s="58">
        <v>8</v>
      </c>
      <c r="AV122" s="58">
        <f t="shared" si="432"/>
        <v>4</v>
      </c>
      <c r="AW122" s="58">
        <f t="shared" si="433"/>
        <v>13.9565</v>
      </c>
      <c r="AX122" s="57">
        <f t="shared" si="434"/>
        <v>6.7376736500000006E-2</v>
      </c>
      <c r="AY122" s="47">
        <f t="shared" si="435"/>
        <v>6.5876554006112129E-2</v>
      </c>
      <c r="AZ122" s="9" t="str">
        <f>Input!B122</f>
        <v>GeoB22744-1 302-305 cm</v>
      </c>
      <c r="BA122" s="48">
        <f>Input!E122</f>
        <v>303.5</v>
      </c>
      <c r="BB122" s="58">
        <f t="shared" si="436"/>
        <v>147.57210214638451</v>
      </c>
      <c r="BC122" s="22">
        <f t="shared" si="437"/>
        <v>0.80011715021649688</v>
      </c>
      <c r="BD122" s="9">
        <f t="shared" si="438"/>
        <v>13898.5</v>
      </c>
      <c r="BE122" s="49">
        <f t="shared" si="439"/>
        <v>32.938277003056065</v>
      </c>
      <c r="BF122" s="89">
        <f t="shared" si="440"/>
        <v>0.47201342747903935</v>
      </c>
      <c r="BG122" s="85"/>
      <c r="BH122" s="85"/>
      <c r="BI122" s="85"/>
      <c r="BJ122" s="85"/>
      <c r="BK122" s="85"/>
      <c r="BL122" s="85"/>
      <c r="BM122" s="90"/>
      <c r="BN122" s="85"/>
      <c r="BO122" s="85"/>
      <c r="BP122" s="85"/>
      <c r="BQ122" s="85"/>
      <c r="BR122" s="85"/>
      <c r="BS122" s="85"/>
      <c r="BT122" s="85"/>
      <c r="BU122" s="85"/>
      <c r="BV122" s="85"/>
      <c r="BW122" s="85"/>
      <c r="BX122" s="85"/>
      <c r="BY122" s="85"/>
      <c r="BZ122" s="85"/>
      <c r="CA122" s="85"/>
      <c r="CB122" s="85"/>
      <c r="CC122" s="85"/>
      <c r="CD122" s="85"/>
      <c r="CE122" s="85"/>
      <c r="CF122" s="85"/>
      <c r="CG122" s="85"/>
      <c r="CH122" s="85"/>
      <c r="CI122" s="85"/>
      <c r="CJ122" s="85"/>
      <c r="CK122" s="85"/>
      <c r="CL122" s="85"/>
      <c r="CM122" s="85"/>
      <c r="CN122" s="85"/>
      <c r="CO122" s="85"/>
      <c r="CP122" s="85"/>
      <c r="CQ122" s="85"/>
      <c r="CR122" s="85"/>
      <c r="CS122" s="85"/>
      <c r="CT122" s="85"/>
      <c r="CU122" s="85"/>
      <c r="CV122" s="85"/>
      <c r="CW122" s="85"/>
      <c r="CX122" s="85"/>
      <c r="CY122" s="85"/>
      <c r="CZ122" s="85"/>
      <c r="DA122" s="85"/>
      <c r="DB122" s="85"/>
      <c r="DC122" s="85"/>
      <c r="DD122" s="85"/>
      <c r="DE122" s="85"/>
    </row>
    <row r="123" spans="1:109" s="158" customFormat="1" ht="15" customHeight="1" x14ac:dyDescent="0.2">
      <c r="A123" s="141">
        <f>Input!A123</f>
        <v>10368</v>
      </c>
      <c r="B123" s="141" t="str">
        <f>Input!B123</f>
        <v>Hu1-13</v>
      </c>
      <c r="C123" s="141">
        <f>Input!O123</f>
        <v>2.3128759348274595</v>
      </c>
      <c r="D123" s="141">
        <f>C123*Input!P123/100</f>
        <v>1.2577211489866649E-2</v>
      </c>
      <c r="E123" s="142">
        <f>Input!M123</f>
        <v>3.013074045406805</v>
      </c>
      <c r="F123" s="143">
        <f>E123*Input!N123/100</f>
        <v>3.0862591946871003E-4</v>
      </c>
      <c r="G123" s="144">
        <f t="shared" si="415"/>
        <v>415.44264938069028</v>
      </c>
      <c r="H123" s="143">
        <f>G123*Input!L123/100</f>
        <v>1.9011503873733092E-2</v>
      </c>
      <c r="I123" s="141">
        <v>0</v>
      </c>
      <c r="J123" s="145">
        <f>(((C123*$G$4*0.000000001*Input!G123*(234/233))-(I123*0.000000000000001))/Input!F123)*1000000000000</f>
        <v>757.64920754846037</v>
      </c>
      <c r="K123" s="141">
        <f>J123*Input!P123/100</f>
        <v>4.120028305442907</v>
      </c>
      <c r="L123" s="146">
        <f t="shared" si="416"/>
        <v>10.477737811925948</v>
      </c>
      <c r="M123" s="147">
        <f>L123*Input!P123/100</f>
        <v>5.69769966523501E-2</v>
      </c>
      <c r="N123" s="141">
        <v>0</v>
      </c>
      <c r="O123" s="145">
        <f>(((G123*$D$4*0.000000001*Input!G123*(238/236))-(N123*0.000000001))/Input!F123)*1000000</f>
        <v>13.708942988372595</v>
      </c>
      <c r="P123" s="141">
        <f>O123*Input!N123/100</f>
        <v>1.4041922206260897E-3</v>
      </c>
      <c r="Q123" s="148">
        <f t="shared" si="417"/>
        <v>10.228231119920309</v>
      </c>
      <c r="R123" s="149">
        <f>Q123*Input!N123/100</f>
        <v>1.0476666641286219E-3</v>
      </c>
      <c r="S123" s="147">
        <f>Input!S123*$G$6/0.000000000155125</f>
        <v>0.99977917606604194</v>
      </c>
      <c r="T123" s="141">
        <f>S123*Input!T123/100</f>
        <v>1.1974083815938625E-3</v>
      </c>
      <c r="U123" s="147">
        <f>S123</f>
        <v>0.99977917606604194</v>
      </c>
      <c r="V123" s="141">
        <f>U123*Input!T123/100</f>
        <v>1.1974083815938625E-3</v>
      </c>
      <c r="W123" s="150">
        <v>0</v>
      </c>
      <c r="X123" s="145">
        <f>((($L$4*0.000000001*Input!G123/Input!W123*(232/229))-(W123*0.000000001))/Input!F123)*1000000000</f>
        <v>0.77782427825162181</v>
      </c>
      <c r="Y123" s="145">
        <f>X123*Input!X123/100</f>
        <v>2.4269738772899237E-3</v>
      </c>
      <c r="Z123" s="145">
        <f t="shared" si="418"/>
        <v>1.8992243291342467E-4</v>
      </c>
      <c r="AA123" s="145">
        <f>Z123*Input!X123/100</f>
        <v>5.9259757798807002E-7</v>
      </c>
      <c r="AB123" s="146">
        <v>0</v>
      </c>
      <c r="AC123" s="146">
        <v>0.9</v>
      </c>
      <c r="AD123" s="145">
        <f>(((Input!G123*$L$4*0.000000001*Input!U123*(230/229))-((AB123*0.000000000000001)+(Input!G123*AC123*0.000000000000001)))/Input!F123)*1000000000000</f>
        <v>223.5067978360604</v>
      </c>
      <c r="AE123" s="145">
        <f>AD123*Input!V123/100</f>
        <v>0.42747462320591673</v>
      </c>
      <c r="AF123" s="145">
        <f t="shared" si="419"/>
        <v>10.189344948569589</v>
      </c>
      <c r="AG123" s="145">
        <f>AF123*Input!V123/100</f>
        <v>1.9487936987937795E-2</v>
      </c>
      <c r="AH123" s="141">
        <f t="shared" si="420"/>
        <v>53650.033817828982</v>
      </c>
      <c r="AI123" s="150">
        <f t="shared" si="421"/>
        <v>196.34492520888264</v>
      </c>
      <c r="AJ123" s="147">
        <f t="shared" si="422"/>
        <v>-0.22082393395805866</v>
      </c>
      <c r="AK123" s="150">
        <f t="shared" si="423"/>
        <v>1.1974083815938625</v>
      </c>
      <c r="AL123" s="150">
        <f t="shared" si="424"/>
        <v>0.99619815284824897</v>
      </c>
      <c r="AM123" s="150">
        <f t="shared" si="425"/>
        <v>1.908039051589654E-3</v>
      </c>
      <c r="AN123" s="141">
        <f>AF123/Q123</f>
        <v>0.99619815284824897</v>
      </c>
      <c r="AO123" s="145">
        <f t="shared" si="426"/>
        <v>1.908039051589654E-3</v>
      </c>
      <c r="AP123" s="141">
        <f t="shared" si="427"/>
        <v>617.86239999999998</v>
      </c>
      <c r="AQ123" s="141" t="e">
        <f t="shared" si="428"/>
        <v>#VALUE!</v>
      </c>
      <c r="AR123" s="141" t="e">
        <f t="shared" si="429"/>
        <v>#VALUE!</v>
      </c>
      <c r="AS123" s="149">
        <f t="shared" si="430"/>
        <v>1.8568453399878239E-5</v>
      </c>
      <c r="AT123" s="149">
        <f t="shared" si="431"/>
        <v>5.7968654757780957E-8</v>
      </c>
      <c r="AU123" s="141">
        <v>8</v>
      </c>
      <c r="AV123" s="141">
        <f t="shared" si="432"/>
        <v>4</v>
      </c>
      <c r="AW123" s="141">
        <f t="shared" si="433"/>
        <v>617.84609999999998</v>
      </c>
      <c r="AX123" s="151">
        <f t="shared" si="434"/>
        <v>218.2272329473</v>
      </c>
      <c r="AY123" s="151">
        <f t="shared" si="435"/>
        <v>80.030830338688801</v>
      </c>
      <c r="AZ123" s="141" t="str">
        <f>Input!B123</f>
        <v>Hu1-13</v>
      </c>
      <c r="BA123" s="152">
        <f>Input!E123</f>
        <v>0</v>
      </c>
      <c r="BB123" s="141">
        <f t="shared" si="436"/>
        <v>-1.2659576337701524</v>
      </c>
      <c r="BC123" s="147">
        <f t="shared" si="437"/>
        <v>6.9088652595247311</v>
      </c>
      <c r="BD123" s="141">
        <f t="shared" si="438"/>
        <v>617788.1</v>
      </c>
      <c r="BE123" s="153">
        <f t="shared" si="439"/>
        <v>40015.4151693444</v>
      </c>
      <c r="BF123" s="154">
        <f t="shared" si="440"/>
        <v>12.953198270360339</v>
      </c>
      <c r="BG123" s="155"/>
      <c r="BH123" s="155"/>
      <c r="BI123" s="155"/>
      <c r="BJ123" s="155"/>
      <c r="BK123" s="155"/>
      <c r="BL123" s="155"/>
      <c r="BM123" s="159"/>
      <c r="BN123" s="155"/>
      <c r="BO123" s="155"/>
      <c r="BP123" s="155"/>
      <c r="BQ123" s="155"/>
      <c r="BR123" s="155"/>
      <c r="BS123" s="155"/>
      <c r="BT123" s="155"/>
      <c r="BU123" s="155"/>
      <c r="BV123" s="155"/>
      <c r="BW123" s="155"/>
      <c r="BX123" s="155"/>
      <c r="BY123" s="155"/>
      <c r="BZ123" s="155"/>
      <c r="CA123" s="155"/>
      <c r="CB123" s="155"/>
      <c r="CC123" s="155"/>
      <c r="CD123" s="155"/>
      <c r="CE123" s="155"/>
      <c r="CF123" s="155"/>
      <c r="CG123" s="155"/>
      <c r="CH123" s="155"/>
      <c r="CI123" s="155"/>
      <c r="CJ123" s="155"/>
      <c r="CK123" s="155"/>
      <c r="CL123" s="155"/>
      <c r="CM123" s="155"/>
      <c r="CN123" s="155"/>
      <c r="CO123" s="155"/>
      <c r="CP123" s="155"/>
      <c r="CQ123" s="155"/>
      <c r="CR123" s="155"/>
      <c r="CS123" s="155"/>
      <c r="CT123" s="155"/>
      <c r="CU123" s="155"/>
      <c r="CV123" s="155"/>
      <c r="CW123" s="155"/>
      <c r="CX123" s="155"/>
      <c r="CY123" s="155"/>
      <c r="CZ123" s="155"/>
      <c r="DA123" s="155"/>
      <c r="DB123" s="155"/>
      <c r="DC123" s="155"/>
      <c r="DD123" s="155"/>
      <c r="DE123" s="155"/>
    </row>
    <row r="124" spans="1:109" ht="15" customHeight="1" x14ac:dyDescent="0.2">
      <c r="A124" s="9">
        <f>Input!A124</f>
        <v>10567</v>
      </c>
      <c r="B124" s="9" t="str">
        <f>Input!B124</f>
        <v>GeoB22744-1 320-322 cm</v>
      </c>
      <c r="C124" s="9">
        <f>Input!O124</f>
        <v>1.4125585381072596</v>
      </c>
      <c r="D124" s="9">
        <f>C124*Input!P124/100</f>
        <v>2.6285317146469357E-3</v>
      </c>
      <c r="E124" s="11">
        <f>Input!M124</f>
        <v>1.6430561315008039</v>
      </c>
      <c r="F124" s="12">
        <f>E124*Input!N124/100</f>
        <v>6.4312591742812631E-5</v>
      </c>
      <c r="G124" s="13">
        <f t="shared" si="415"/>
        <v>226.54457941133083</v>
      </c>
      <c r="H124" s="12">
        <f>G124*Input!L124/100</f>
        <v>6.8073654018843896E-3</v>
      </c>
      <c r="I124" s="9">
        <v>0.3</v>
      </c>
      <c r="J124" s="21">
        <f>(((C124*$G$4*0.000000001*Input!G124*(234/233))-(I124*0.000000000000001))/Input!F124)*1000000000000</f>
        <v>179.89449489214161</v>
      </c>
      <c r="K124" s="9">
        <f>J124*Input!P124/100</f>
        <v>0.33475312516816907</v>
      </c>
      <c r="L124" s="14">
        <f t="shared" si="416"/>
        <v>2.4878101006502424</v>
      </c>
      <c r="M124" s="22">
        <f>L124*Input!P124/100</f>
        <v>4.6293923920069074E-3</v>
      </c>
      <c r="N124" s="9">
        <v>5.0000000000000001E-3</v>
      </c>
      <c r="O124" s="21">
        <f>(((G124*$D$4*0.000000001*Input!G124*(238/236))-(N124*0.000000001))/Input!F124)*1000000</f>
        <v>2.9063088982285916</v>
      </c>
      <c r="P124" s="9">
        <f>O124*Input!N124/100</f>
        <v>1.1375889969111961E-4</v>
      </c>
      <c r="Q124" s="23">
        <f t="shared" si="417"/>
        <v>2.1683946852923519</v>
      </c>
      <c r="R124" s="24">
        <f>Q124*Input!N124/100</f>
        <v>8.4875421757569735E-5</v>
      </c>
      <c r="S124" s="65">
        <f>Input!S124*$G$6/0.000000000155125</f>
        <v>1.1391293066832398</v>
      </c>
      <c r="T124" s="9">
        <f>S124*Input!T124/100</f>
        <v>6.5413087950373498E-4</v>
      </c>
      <c r="U124" s="9">
        <f>S124*1/((U123+U125)/2)</f>
        <v>1.1398503193916998</v>
      </c>
      <c r="V124" s="9">
        <f>U124*Input!T124/100</f>
        <v>6.5454491211122841E-4</v>
      </c>
      <c r="W124" s="3">
        <v>3.0000000000000001E-3</v>
      </c>
      <c r="X124" s="21">
        <f>((($L$4*0.000000001*Input!G124/Input!W124*(232/229))-(W124*0.000000001))/Input!F124)*1000000000</f>
        <v>2.6719711364840009E-2</v>
      </c>
      <c r="Y124" s="21">
        <f>X124*Input!X124/100</f>
        <v>2.087681831458434E-4</v>
      </c>
      <c r="Z124" s="21">
        <f t="shared" si="418"/>
        <v>6.524188985925776E-6</v>
      </c>
      <c r="AA124" s="21">
        <f>Z124*Input!X124/100</f>
        <v>5.0975216853731993E-8</v>
      </c>
      <c r="AB124" s="14">
        <v>0.05</v>
      </c>
      <c r="AC124" s="14">
        <v>0.9</v>
      </c>
      <c r="AD124" s="21">
        <f>(((Input!G124*$L$4*0.000000001*Input!U124*(230/229))-((AB124*0.000000000000001)+(Input!G124*AC124*0.000000000000001)))/Input!F124)*1000000000000</f>
        <v>7.0589418923994831</v>
      </c>
      <c r="AE124" s="21">
        <f>AD124*Input!V124/100</f>
        <v>2.4364652176163005E-2</v>
      </c>
      <c r="AF124" s="63">
        <f t="shared" si="419"/>
        <v>0.32180673970517798</v>
      </c>
      <c r="AG124" s="21">
        <f>AF124*Input!V124/100</f>
        <v>1.1107485229909528E-3</v>
      </c>
      <c r="AH124" s="9">
        <f t="shared" si="420"/>
        <v>49325.171358369829</v>
      </c>
      <c r="AI124" s="3">
        <f t="shared" si="421"/>
        <v>421.32087492370079</v>
      </c>
      <c r="AJ124" s="22">
        <f t="shared" si="422"/>
        <v>139.85031939169977</v>
      </c>
      <c r="AK124" s="3">
        <f t="shared" si="423"/>
        <v>0.65454491211122845</v>
      </c>
      <c r="AL124" s="3">
        <f t="shared" si="424"/>
        <v>0.1484078253317572</v>
      </c>
      <c r="AM124" s="3">
        <f t="shared" si="425"/>
        <v>5.1227756191594238E-4</v>
      </c>
      <c r="AN124" s="9">
        <f>AL124*1/((AN123+AN125)/2)</f>
        <v>0.14893842050002692</v>
      </c>
      <c r="AO124" s="21">
        <f t="shared" si="426"/>
        <v>5.1410908258244349E-4</v>
      </c>
      <c r="AP124" s="58">
        <f t="shared" si="427"/>
        <v>15.2477</v>
      </c>
      <c r="AQ124" s="58">
        <f t="shared" si="428"/>
        <v>5.96E-2</v>
      </c>
      <c r="AR124" s="58">
        <f t="shared" si="429"/>
        <v>0.39087862431711012</v>
      </c>
      <c r="AS124" s="67">
        <f t="shared" si="430"/>
        <v>3.0087645160623322E-6</v>
      </c>
      <c r="AT124" s="67">
        <f t="shared" si="431"/>
        <v>2.3508569200268047E-8</v>
      </c>
      <c r="AU124" s="58">
        <v>8</v>
      </c>
      <c r="AV124" s="58">
        <f t="shared" si="432"/>
        <v>4</v>
      </c>
      <c r="AW124" s="58">
        <f t="shared" si="433"/>
        <v>15.2454</v>
      </c>
      <c r="AX124" s="57">
        <f t="shared" si="434"/>
        <v>5.8638290799999999E-2</v>
      </c>
      <c r="AY124" s="47">
        <f t="shared" si="435"/>
        <v>5.7141257649663345E-2</v>
      </c>
      <c r="AZ124" s="9" t="str">
        <f>Input!B124</f>
        <v>GeoB22744-1 320-322 cm</v>
      </c>
      <c r="BA124" s="48">
        <f>Input!E124</f>
        <v>321</v>
      </c>
      <c r="BB124" s="58">
        <f t="shared" si="436"/>
        <v>146.00790695699692</v>
      </c>
      <c r="BC124" s="22">
        <f t="shared" si="437"/>
        <v>0.68379270720593732</v>
      </c>
      <c r="BD124" s="9">
        <f t="shared" si="438"/>
        <v>15187.4</v>
      </c>
      <c r="BE124" s="49">
        <f t="shared" si="439"/>
        <v>28.570628824831672</v>
      </c>
      <c r="BF124" s="89">
        <f t="shared" si="440"/>
        <v>0.37480982886420389</v>
      </c>
      <c r="BG124" s="85"/>
      <c r="BH124" s="85"/>
      <c r="BI124" s="85"/>
      <c r="BJ124" s="85"/>
      <c r="BK124" s="85"/>
      <c r="BL124" s="85"/>
      <c r="BM124" s="90"/>
      <c r="BN124" s="85"/>
      <c r="BO124" s="85"/>
      <c r="BP124" s="85"/>
      <c r="BQ124" s="85"/>
      <c r="BR124" s="85"/>
      <c r="BS124" s="85"/>
      <c r="BT124" s="85"/>
      <c r="BU124" s="85"/>
      <c r="BV124" s="85"/>
      <c r="BW124" s="85"/>
      <c r="BX124" s="85"/>
      <c r="BY124" s="85"/>
      <c r="BZ124" s="85"/>
      <c r="CA124" s="85"/>
      <c r="CB124" s="85"/>
      <c r="CC124" s="85"/>
      <c r="CD124" s="85"/>
      <c r="CE124" s="85"/>
      <c r="CF124" s="85"/>
      <c r="CG124" s="85"/>
      <c r="CH124" s="85"/>
      <c r="CI124" s="85"/>
      <c r="CJ124" s="85"/>
      <c r="CK124" s="85"/>
      <c r="CL124" s="85"/>
      <c r="CM124" s="85"/>
      <c r="CN124" s="85"/>
      <c r="CO124" s="85"/>
      <c r="CP124" s="85"/>
      <c r="CQ124" s="85"/>
      <c r="CR124" s="85"/>
      <c r="CS124" s="85"/>
      <c r="CT124" s="85"/>
      <c r="CU124" s="85"/>
      <c r="CV124" s="85"/>
      <c r="CW124" s="85"/>
      <c r="CX124" s="85"/>
      <c r="CY124" s="85"/>
      <c r="CZ124" s="85"/>
      <c r="DA124" s="85"/>
      <c r="DB124" s="85"/>
      <c r="DC124" s="85"/>
      <c r="DD124" s="85"/>
      <c r="DE124" s="85"/>
    </row>
    <row r="125" spans="1:109" s="158" customFormat="1" ht="15" customHeight="1" x14ac:dyDescent="0.2">
      <c r="A125" s="141">
        <f>Input!A125</f>
        <v>10368</v>
      </c>
      <c r="B125" s="141" t="str">
        <f>Input!B125</f>
        <v>Hu1-13</v>
      </c>
      <c r="C125" s="141">
        <f>Input!O125</f>
        <v>2.2902740811287434</v>
      </c>
      <c r="D125" s="141">
        <f>C125*Input!P125/100</f>
        <v>1.2942284250026019E-2</v>
      </c>
      <c r="E125" s="142">
        <f>Input!M125</f>
        <v>3.0129780575279765</v>
      </c>
      <c r="F125" s="143">
        <f>E125*Input!N125/100</f>
        <v>2.9885152682795424E-4</v>
      </c>
      <c r="G125" s="144">
        <f t="shared" si="415"/>
        <v>415.42941457195741</v>
      </c>
      <c r="H125" s="143">
        <f>G125*Input!L125/100</f>
        <v>1.9958442339587407E-2</v>
      </c>
      <c r="I125" s="141">
        <v>0</v>
      </c>
      <c r="J125" s="145">
        <f>(((C125*$G$4*0.000000001*Input!G125*(234/233))-(I125*0.000000000000001))/Input!F125)*1000000000000</f>
        <v>750.24531861256912</v>
      </c>
      <c r="K125" s="141">
        <f>J125*Input!P125/100</f>
        <v>4.2396184154298968</v>
      </c>
      <c r="L125" s="146">
        <f t="shared" si="416"/>
        <v>10.375347409763579</v>
      </c>
      <c r="M125" s="147">
        <f>L125*Input!P125/100</f>
        <v>5.8630840944483058E-2</v>
      </c>
      <c r="N125" s="141">
        <v>0</v>
      </c>
      <c r="O125" s="145">
        <f>(((G125*$D$4*0.000000001*Input!G125*(238/236))-(N125*0.000000001))/Input!F125)*1000000</f>
        <v>13.708506260851598</v>
      </c>
      <c r="P125" s="141">
        <f>O125*Input!N125/100</f>
        <v>1.3597204985778524E-3</v>
      </c>
      <c r="Q125" s="148">
        <f t="shared" si="417"/>
        <v>10.227905277875085</v>
      </c>
      <c r="R125" s="149">
        <f>Q125*Input!N125/100</f>
        <v>1.0144863487829363E-3</v>
      </c>
      <c r="S125" s="147">
        <f>Input!S125*$G$6/0.000000000155125</f>
        <v>0.99895572325153725</v>
      </c>
      <c r="T125" s="141">
        <f>S125*Input!T125/100</f>
        <v>1.1008015480623739E-3</v>
      </c>
      <c r="U125" s="147">
        <f>S125</f>
        <v>0.99895572325153725</v>
      </c>
      <c r="V125" s="141">
        <f>U125*Input!T125/100</f>
        <v>1.1008015480623739E-3</v>
      </c>
      <c r="W125" s="150">
        <v>0</v>
      </c>
      <c r="X125" s="145">
        <f>((($L$4*0.000000001*Input!G125/Input!W125*(232/229))-(W125*0.000000001))/Input!F125)*1000000000</f>
        <v>0.7755361863670388</v>
      </c>
      <c r="Y125" s="145">
        <f>X125*Input!X125/100</f>
        <v>2.5658317705430805E-3</v>
      </c>
      <c r="Z125" s="145">
        <f t="shared" si="418"/>
        <v>1.893637463442342E-4</v>
      </c>
      <c r="AA125" s="145">
        <f>Z125*Input!X125/100</f>
        <v>6.2650270238859808E-7</v>
      </c>
      <c r="AB125" s="146">
        <v>0</v>
      </c>
      <c r="AC125" s="146">
        <v>0.9</v>
      </c>
      <c r="AD125" s="145">
        <f>(((Input!G125*$L$4*0.000000001*Input!U125*(230/229))-((AB125*0.000000000000001)+(Input!G125*AC125*0.000000000000001)))/Input!F125)*1000000000000</f>
        <v>223.60706771711986</v>
      </c>
      <c r="AE125" s="145">
        <f>AD125*Input!V125/100</f>
        <v>0.42183365574152226</v>
      </c>
      <c r="AF125" s="145">
        <f t="shared" si="419"/>
        <v>10.193916104417905</v>
      </c>
      <c r="AG125" s="145">
        <f>AF125*Input!V125/100</f>
        <v>1.9230773609038986E-2</v>
      </c>
      <c r="AH125" s="141">
        <f t="shared" si="420"/>
        <v>53832.458964383455</v>
      </c>
      <c r="AI125" s="150">
        <f t="shared" si="421"/>
        <v>205.02170195651863</v>
      </c>
      <c r="AJ125" s="147">
        <f t="shared" si="422"/>
        <v>-1.0442767484627469</v>
      </c>
      <c r="AK125" s="150">
        <f t="shared" si="423"/>
        <v>1.1008015480623738</v>
      </c>
      <c r="AL125" s="150">
        <f t="shared" si="424"/>
        <v>0.99667681968753619</v>
      </c>
      <c r="AM125" s="150">
        <f t="shared" si="425"/>
        <v>1.8828231126690911E-3</v>
      </c>
      <c r="AN125" s="141">
        <f>AF125/Q125</f>
        <v>0.99667681968753619</v>
      </c>
      <c r="AO125" s="145">
        <f t="shared" si="426"/>
        <v>1.8828231126690911E-3</v>
      </c>
      <c r="AP125" s="141">
        <f t="shared" si="427"/>
        <v>688.19470000000001</v>
      </c>
      <c r="AQ125" s="141" t="e">
        <f t="shared" si="428"/>
        <v>#VALUE!</v>
      </c>
      <c r="AR125" s="141" t="e">
        <f t="shared" si="429"/>
        <v>#VALUE!</v>
      </c>
      <c r="AS125" s="149">
        <f t="shared" si="430"/>
        <v>1.8514421203515072E-5</v>
      </c>
      <c r="AT125" s="149">
        <f t="shared" si="431"/>
        <v>6.1281775188329263E-8</v>
      </c>
      <c r="AU125" s="141">
        <v>8</v>
      </c>
      <c r="AV125" s="141">
        <f t="shared" si="432"/>
        <v>4</v>
      </c>
      <c r="AW125" s="141">
        <f t="shared" si="433"/>
        <v>688.17840000000001</v>
      </c>
      <c r="AX125" s="151">
        <f t="shared" si="434"/>
        <v>273.81520489680003</v>
      </c>
      <c r="AY125" s="151">
        <f t="shared" si="435"/>
        <v>147.25840321358729</v>
      </c>
      <c r="AZ125" s="141" t="str">
        <f>Input!B125</f>
        <v>Hu1-13</v>
      </c>
      <c r="BA125" s="152">
        <f>Input!E125</f>
        <v>0</v>
      </c>
      <c r="BB125" s="141">
        <f t="shared" si="436"/>
        <v>-7.3032769959795498</v>
      </c>
      <c r="BC125" s="147">
        <f t="shared" si="437"/>
        <v>9.5505043783311514</v>
      </c>
      <c r="BD125" s="141">
        <f t="shared" si="438"/>
        <v>688120.4</v>
      </c>
      <c r="BE125" s="153">
        <f t="shared" si="439"/>
        <v>73629.201606793649</v>
      </c>
      <c r="BF125" s="154">
        <f t="shared" si="440"/>
        <v>21.398289050279303</v>
      </c>
      <c r="BG125" s="155"/>
      <c r="BH125" s="155"/>
      <c r="BI125" s="155"/>
      <c r="BJ125" s="155"/>
      <c r="BK125" s="155"/>
      <c r="BL125" s="155"/>
      <c r="BM125" s="159"/>
      <c r="BN125" s="155"/>
      <c r="BO125" s="155"/>
      <c r="BP125" s="155"/>
      <c r="BQ125" s="155"/>
      <c r="BR125" s="155"/>
      <c r="BS125" s="155"/>
      <c r="BT125" s="155"/>
      <c r="BU125" s="155"/>
      <c r="BV125" s="155"/>
      <c r="BW125" s="155"/>
      <c r="BX125" s="155"/>
      <c r="BY125" s="155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5"/>
      <c r="CJ125" s="155"/>
      <c r="CK125" s="155"/>
      <c r="CL125" s="155"/>
      <c r="CM125" s="155"/>
      <c r="CN125" s="155"/>
      <c r="CO125" s="155"/>
      <c r="CP125" s="155"/>
      <c r="CQ125" s="155"/>
      <c r="CR125" s="155"/>
      <c r="CS125" s="155"/>
      <c r="CT125" s="155"/>
      <c r="CU125" s="155"/>
      <c r="CV125" s="155"/>
      <c r="CW125" s="155"/>
      <c r="CX125" s="155"/>
      <c r="CY125" s="155"/>
      <c r="CZ125" s="155"/>
      <c r="DA125" s="155"/>
      <c r="DB125" s="155"/>
      <c r="DC125" s="155"/>
      <c r="DD125" s="155"/>
      <c r="DE125" s="155"/>
    </row>
    <row r="126" spans="1:109" ht="15" customHeight="1" x14ac:dyDescent="0.2">
      <c r="A126" s="9">
        <f>Input!A126</f>
        <v>10568</v>
      </c>
      <c r="B126" s="9" t="str">
        <f>Input!B126</f>
        <v>GeoB22744-1 378-380 cm</v>
      </c>
      <c r="C126" s="9">
        <f>Input!O126</f>
        <v>1.1211535290933921</v>
      </c>
      <c r="D126" s="9">
        <f>C126*Input!P126/100</f>
        <v>1.8036348947316585E-3</v>
      </c>
      <c r="E126" s="11">
        <f>Input!M126</f>
        <v>1.3044816989249814</v>
      </c>
      <c r="F126" s="12">
        <f>E126*Input!N126/100</f>
        <v>6.3534586397421999E-5</v>
      </c>
      <c r="G126" s="13">
        <f t="shared" si="415"/>
        <v>179.86193664777645</v>
      </c>
      <c r="H126" s="12">
        <f>G126*Input!L126/100</f>
        <v>5.114064622637928E-3</v>
      </c>
      <c r="I126" s="9">
        <v>0.3</v>
      </c>
      <c r="J126" s="21">
        <f>(((C126*$G$4*0.000000001*Input!G126*(234/233))-(I126*0.000000000000001))/Input!F126)*1000000000000</f>
        <v>158.56825575457111</v>
      </c>
      <c r="K126" s="9">
        <f>J126*Input!P126/100</f>
        <v>0.25509373324360723</v>
      </c>
      <c r="L126" s="14">
        <f t="shared" si="416"/>
        <v>2.1928837152311629</v>
      </c>
      <c r="M126" s="22">
        <f>L126*Input!P126/100</f>
        <v>3.527760905393593E-3</v>
      </c>
      <c r="N126" s="9">
        <v>5.0000000000000001E-3</v>
      </c>
      <c r="O126" s="21">
        <f>(((G126*$D$4*0.000000001*Input!G126*(238/236))-(N126*0.000000001))/Input!F126)*1000000</f>
        <v>2.5625184805547265</v>
      </c>
      <c r="P126" s="9">
        <f>O126*Input!N126/100</f>
        <v>1.2480708003183543E-4</v>
      </c>
      <c r="Q126" s="23">
        <f t="shared" si="417"/>
        <v>1.9118929366334889</v>
      </c>
      <c r="R126" s="24">
        <f>Q126*Input!N126/100</f>
        <v>9.3118460048358931E-5</v>
      </c>
      <c r="S126" s="65">
        <f>Input!S126*$G$6/0.000000000155125</f>
        <v>1.1398457270187765</v>
      </c>
      <c r="T126" s="9">
        <f>S126*Input!T126/100</f>
        <v>8.7638369091413374E-4</v>
      </c>
      <c r="U126" s="9">
        <f>S126*1/((U125+U127)/2)</f>
        <v>1.1401931462580597</v>
      </c>
      <c r="V126" s="9">
        <f>U126*Input!T126/100</f>
        <v>8.7665080825115608E-4</v>
      </c>
      <c r="W126" s="3">
        <v>3.0000000000000001E-3</v>
      </c>
      <c r="X126" s="21">
        <f>((($L$4*0.000000001*Input!G126/Input!W126*(232/229))-(W126*0.000000001))/Input!F126)*1000000000</f>
        <v>6.3396613976898483E-2</v>
      </c>
      <c r="Y126" s="21">
        <f>X126*Input!X126/100</f>
        <v>3.1215207492003361E-4</v>
      </c>
      <c r="Z126" s="21">
        <f t="shared" si="418"/>
        <v>1.5479639169955003E-5</v>
      </c>
      <c r="AA126" s="21">
        <f>Z126*Input!X126/100</f>
        <v>7.6218605108399742E-8</v>
      </c>
      <c r="AB126" s="14">
        <v>0.05</v>
      </c>
      <c r="AC126" s="14">
        <v>0.9</v>
      </c>
      <c r="AD126" s="21">
        <f>(((Input!G126*$L$4*0.000000001*Input!U126*(230/229))-((AB126*0.000000000000001)+(Input!G126*AC126*0.000000000000001)))/Input!F126)*1000000000000</f>
        <v>6.3448638424780324</v>
      </c>
      <c r="AE126" s="21">
        <f>AD126*Input!V126/100</f>
        <v>1.9023428734097913E-2</v>
      </c>
      <c r="AF126" s="63">
        <f t="shared" si="419"/>
        <v>0.28925297560808588</v>
      </c>
      <c r="AG126" s="21">
        <f>AF126*Input!V126/100</f>
        <v>8.6725003155577727E-4</v>
      </c>
      <c r="AH126" s="9">
        <f t="shared" si="420"/>
        <v>18686.02830029188</v>
      </c>
      <c r="AI126" s="3">
        <f t="shared" si="421"/>
        <v>107.72171441735294</v>
      </c>
      <c r="AJ126" s="22">
        <f t="shared" si="422"/>
        <v>140.19314625805967</v>
      </c>
      <c r="AK126" s="3">
        <f t="shared" si="423"/>
        <v>0.87665080825115604</v>
      </c>
      <c r="AL126" s="3">
        <f t="shared" si="424"/>
        <v>0.15129140866925847</v>
      </c>
      <c r="AM126" s="3">
        <f t="shared" si="425"/>
        <v>4.5366789827489597E-4</v>
      </c>
      <c r="AN126" s="9">
        <f>AL126*1/((AN125+AN127)/2)</f>
        <v>0.15167339740094493</v>
      </c>
      <c r="AO126" s="21">
        <f t="shared" si="426"/>
        <v>4.5481334352253549E-4</v>
      </c>
      <c r="AP126" s="58">
        <f t="shared" si="427"/>
        <v>15.5427</v>
      </c>
      <c r="AQ126" s="58">
        <f t="shared" si="428"/>
        <v>5.2600000000000001E-2</v>
      </c>
      <c r="AR126" s="58">
        <f t="shared" si="429"/>
        <v>0.33842253919846615</v>
      </c>
      <c r="AS126" s="67">
        <f t="shared" si="430"/>
        <v>8.0964989583631994E-6</v>
      </c>
      <c r="AT126" s="67">
        <f t="shared" si="431"/>
        <v>3.9867469777396261E-8</v>
      </c>
      <c r="AU126" s="58">
        <v>8</v>
      </c>
      <c r="AV126" s="58">
        <f t="shared" si="432"/>
        <v>4</v>
      </c>
      <c r="AW126" s="58">
        <f t="shared" si="433"/>
        <v>15.5365</v>
      </c>
      <c r="AX126" s="57">
        <f t="shared" si="434"/>
        <v>5.0535919800000002E-2</v>
      </c>
      <c r="AY126" s="47">
        <f t="shared" si="435"/>
        <v>5.171170337287026E-2</v>
      </c>
      <c r="AZ126" s="9" t="str">
        <f>Input!B126</f>
        <v>GeoB22744-1 378-380 cm</v>
      </c>
      <c r="BA126" s="48">
        <f>Input!E126</f>
        <v>379</v>
      </c>
      <c r="BB126" s="58">
        <f t="shared" si="436"/>
        <v>146.48629841303077</v>
      </c>
      <c r="BC126" s="22">
        <f t="shared" si="437"/>
        <v>0.91624184121469776</v>
      </c>
      <c r="BD126" s="9">
        <f t="shared" si="438"/>
        <v>15478.5</v>
      </c>
      <c r="BE126" s="49">
        <f t="shared" si="439"/>
        <v>25.85585168643513</v>
      </c>
      <c r="BF126" s="89">
        <f t="shared" si="440"/>
        <v>0.33284010795784291</v>
      </c>
      <c r="BG126" s="85"/>
      <c r="BH126" s="85"/>
      <c r="BI126" s="85"/>
      <c r="BJ126" s="85"/>
      <c r="BK126" s="85"/>
      <c r="BL126" s="85"/>
      <c r="BM126" s="90"/>
      <c r="BN126" s="85"/>
      <c r="BO126" s="85"/>
      <c r="BP126" s="85"/>
      <c r="BQ126" s="85"/>
      <c r="BR126" s="85"/>
      <c r="BS126" s="85"/>
      <c r="BT126" s="85"/>
      <c r="BU126" s="85"/>
      <c r="BV126" s="85"/>
      <c r="BW126" s="85"/>
      <c r="BX126" s="85"/>
      <c r="BY126" s="85"/>
      <c r="BZ126" s="85"/>
      <c r="CA126" s="85"/>
      <c r="CB126" s="85"/>
      <c r="CC126" s="85"/>
      <c r="CD126" s="85"/>
      <c r="CE126" s="85"/>
      <c r="CF126" s="85"/>
      <c r="CG126" s="85"/>
      <c r="CH126" s="85"/>
      <c r="CI126" s="85"/>
      <c r="CJ126" s="85"/>
      <c r="CK126" s="85"/>
      <c r="CL126" s="85"/>
      <c r="CM126" s="85"/>
      <c r="CN126" s="85"/>
      <c r="CO126" s="85"/>
      <c r="CP126" s="85"/>
      <c r="CQ126" s="85"/>
      <c r="CR126" s="85"/>
      <c r="CS126" s="85"/>
      <c r="CT126" s="85"/>
      <c r="CU126" s="85"/>
      <c r="CV126" s="85"/>
      <c r="CW126" s="85"/>
      <c r="CX126" s="85"/>
      <c r="CY126" s="85"/>
      <c r="CZ126" s="85"/>
      <c r="DA126" s="85"/>
      <c r="DB126" s="85"/>
      <c r="DC126" s="85"/>
      <c r="DD126" s="85"/>
      <c r="DE126" s="85"/>
    </row>
    <row r="127" spans="1:109" s="158" customFormat="1" ht="15" customHeight="1" x14ac:dyDescent="0.2">
      <c r="A127" s="141">
        <f>Input!A127</f>
        <v>10368</v>
      </c>
      <c r="B127" s="141" t="str">
        <f>Input!B127</f>
        <v>Hu1-13</v>
      </c>
      <c r="C127" s="141">
        <f>Input!O127</f>
        <v>2.2960142598539273</v>
      </c>
      <c r="D127" s="141">
        <f>C127*Input!P127/100</f>
        <v>1.3357490394092057E-2</v>
      </c>
      <c r="E127" s="142">
        <f>Input!M127</f>
        <v>3.0133134255018015</v>
      </c>
      <c r="F127" s="143">
        <f>E127*Input!N127/100</f>
        <v>2.44201925209394E-4</v>
      </c>
      <c r="G127" s="144">
        <f t="shared" si="415"/>
        <v>415.47565510818839</v>
      </c>
      <c r="H127" s="143">
        <f>G127*Input!L127/100</f>
        <v>2.2864872880160991E-2</v>
      </c>
      <c r="I127" s="141">
        <v>0</v>
      </c>
      <c r="J127" s="145">
        <f>(((C127*$G$4*0.000000001*Input!G127*(234/233))-(I127*0.000000000000001))/Input!F127)*1000000000000</f>
        <v>752.12567968029191</v>
      </c>
      <c r="K127" s="141">
        <f>J127*Input!P127/100</f>
        <v>4.3756311609835645</v>
      </c>
      <c r="L127" s="146">
        <f t="shared" si="416"/>
        <v>10.401351436512453</v>
      </c>
      <c r="M127" s="147">
        <f>L127*Input!P127/100</f>
        <v>6.0511798349035438E-2</v>
      </c>
      <c r="N127" s="141">
        <v>0</v>
      </c>
      <c r="O127" s="145">
        <f>(((G127*$D$4*0.000000001*Input!G127*(238/236))-(N127*0.000000001))/Input!F127)*1000000</f>
        <v>13.710032124592086</v>
      </c>
      <c r="P127" s="141">
        <f>O127*Input!N127/100</f>
        <v>1.111074676525057E-3</v>
      </c>
      <c r="Q127" s="148">
        <f t="shared" si="417"/>
        <v>10.229043723560391</v>
      </c>
      <c r="R127" s="149">
        <f>Q127*Input!N127/100</f>
        <v>8.2897190488192792E-4</v>
      </c>
      <c r="S127" s="147">
        <f>Input!S127*$G$6/0.000000000155125</f>
        <v>1.0004348725603682</v>
      </c>
      <c r="T127" s="141">
        <f>S127*Input!T127/100</f>
        <v>1.2345390448514012E-3</v>
      </c>
      <c r="U127" s="147">
        <f>S127</f>
        <v>1.0004348725603682</v>
      </c>
      <c r="V127" s="141">
        <f>U127*Input!T127/100</f>
        <v>1.2345390448514012E-3</v>
      </c>
      <c r="W127" s="150">
        <v>0</v>
      </c>
      <c r="X127" s="145">
        <f>((($L$4*0.000000001*Input!G127/Input!W127*(232/229))-(W127*0.000000001))/Input!F127)*1000000000</f>
        <v>0.77646950767035716</v>
      </c>
      <c r="Y127" s="145">
        <f>X127*Input!X127/100</f>
        <v>2.6902548942053846E-3</v>
      </c>
      <c r="Z127" s="145">
        <f t="shared" si="418"/>
        <v>1.8959163670144265E-4</v>
      </c>
      <c r="AA127" s="145">
        <f>Z127*Input!X127/100</f>
        <v>6.5688326907616593E-7</v>
      </c>
      <c r="AB127" s="146">
        <v>0</v>
      </c>
      <c r="AC127" s="146">
        <v>0.9</v>
      </c>
      <c r="AD127" s="145">
        <f>(((Input!G127*$L$4*0.000000001*Input!U127*(230/229))-((AB127*0.000000000000001)+(Input!G127*AC127*0.000000000000001)))/Input!F127)*1000000000000</f>
        <v>223.99306353952673</v>
      </c>
      <c r="AE127" s="145">
        <f>AD127*Input!V127/100</f>
        <v>0.52454558781844041</v>
      </c>
      <c r="AF127" s="145">
        <f t="shared" si="419"/>
        <v>10.21151308411288</v>
      </c>
      <c r="AG127" s="145">
        <f>AF127*Input!V127/100</f>
        <v>2.3913258958023369E-2</v>
      </c>
      <c r="AH127" s="141">
        <f t="shared" si="420"/>
        <v>53860.567173610871</v>
      </c>
      <c r="AI127" s="150">
        <f t="shared" si="421"/>
        <v>225.23979202576456</v>
      </c>
      <c r="AJ127" s="147">
        <f t="shared" si="422"/>
        <v>0.43487256036822686</v>
      </c>
      <c r="AK127" s="150">
        <f t="shared" si="423"/>
        <v>1.2345390448514013</v>
      </c>
      <c r="AL127" s="150">
        <f t="shared" si="424"/>
        <v>0.99828618980216766</v>
      </c>
      <c r="AM127" s="150">
        <f t="shared" si="425"/>
        <v>2.3391799462047615E-3</v>
      </c>
      <c r="AN127" s="141">
        <f>AF127/Q127</f>
        <v>0.99828618980216766</v>
      </c>
      <c r="AO127" s="145">
        <f t="shared" si="426"/>
        <v>2.3391799462047615E-3</v>
      </c>
      <c r="AP127" s="141">
        <f t="shared" si="427"/>
        <v>661.7903</v>
      </c>
      <c r="AQ127" s="141" t="e">
        <f t="shared" si="428"/>
        <v>#VALUE!</v>
      </c>
      <c r="AR127" s="141" t="e">
        <f t="shared" si="429"/>
        <v>#VALUE!</v>
      </c>
      <c r="AS127" s="149">
        <f t="shared" si="430"/>
        <v>1.8534639388113993E-5</v>
      </c>
      <c r="AT127" s="149">
        <f t="shared" si="431"/>
        <v>6.4235030630652143E-8</v>
      </c>
      <c r="AU127" s="141">
        <v>8</v>
      </c>
      <c r="AV127" s="141">
        <f t="shared" si="432"/>
        <v>4</v>
      </c>
      <c r="AW127" s="141">
        <f t="shared" si="433"/>
        <v>661.77409999999998</v>
      </c>
      <c r="AX127" s="151">
        <f t="shared" si="434"/>
        <v>293.42587022830003</v>
      </c>
      <c r="AY127" s="151">
        <f t="shared" si="435"/>
        <v>136.57427129758605</v>
      </c>
      <c r="AZ127" s="141" t="str">
        <f>Input!B127</f>
        <v>Hu1-13</v>
      </c>
      <c r="BA127" s="152">
        <f>Input!E127</f>
        <v>0</v>
      </c>
      <c r="BB127" s="141">
        <f t="shared" si="436"/>
        <v>2.8226322832360307</v>
      </c>
      <c r="BC127" s="147">
        <f t="shared" si="437"/>
        <v>8.3479499808294033</v>
      </c>
      <c r="BD127" s="141">
        <f t="shared" si="438"/>
        <v>661716.1</v>
      </c>
      <c r="BE127" s="153">
        <f t="shared" si="439"/>
        <v>68287.135648793032</v>
      </c>
      <c r="BF127" s="154">
        <f t="shared" si="440"/>
        <v>20.637596922814907</v>
      </c>
      <c r="BG127" s="155"/>
      <c r="BH127" s="155"/>
      <c r="BI127" s="155"/>
      <c r="BJ127" s="155"/>
      <c r="BK127" s="155"/>
      <c r="BL127" s="155"/>
      <c r="BM127" s="159"/>
      <c r="BN127" s="155"/>
      <c r="BO127" s="155"/>
      <c r="BP127" s="155"/>
      <c r="BQ127" s="155"/>
      <c r="BR127" s="155"/>
      <c r="BS127" s="155"/>
      <c r="BT127" s="155"/>
      <c r="BU127" s="155"/>
      <c r="BV127" s="155"/>
      <c r="BW127" s="155"/>
      <c r="BX127" s="155"/>
      <c r="BY127" s="155"/>
      <c r="BZ127" s="155"/>
      <c r="CA127" s="155"/>
      <c r="CB127" s="155"/>
      <c r="CC127" s="155"/>
      <c r="CD127" s="155"/>
      <c r="CE127" s="155"/>
      <c r="CF127" s="155"/>
      <c r="CG127" s="155"/>
      <c r="CH127" s="155"/>
      <c r="CI127" s="155"/>
      <c r="CJ127" s="155"/>
      <c r="CK127" s="155"/>
      <c r="CL127" s="155"/>
      <c r="CM127" s="155"/>
      <c r="CN127" s="155"/>
      <c r="CO127" s="155"/>
      <c r="CP127" s="155"/>
      <c r="CQ127" s="155"/>
      <c r="CR127" s="155"/>
      <c r="CS127" s="155"/>
      <c r="CT127" s="155"/>
      <c r="CU127" s="155"/>
      <c r="CV127" s="155"/>
      <c r="CW127" s="155"/>
      <c r="CX127" s="155"/>
      <c r="CY127" s="155"/>
      <c r="CZ127" s="155"/>
      <c r="DA127" s="155"/>
      <c r="DB127" s="155"/>
      <c r="DC127" s="155"/>
      <c r="DD127" s="155"/>
      <c r="DE127" s="155"/>
    </row>
    <row r="128" spans="1:109" ht="15" customHeight="1" x14ac:dyDescent="0.2">
      <c r="A128" s="9">
        <f>Input!A128</f>
        <v>10569</v>
      </c>
      <c r="B128" s="9" t="str">
        <f>Input!B128</f>
        <v>GeoB22744-1 409-412 cm</v>
      </c>
      <c r="C128" s="9">
        <f>Input!O128</f>
        <v>1.2710383483896812</v>
      </c>
      <c r="D128" s="9">
        <f>C128*Input!P128/100</f>
        <v>2.0725273946235385E-3</v>
      </c>
      <c r="E128" s="11">
        <f>Input!M128</f>
        <v>1.4817489767813863</v>
      </c>
      <c r="F128" s="12">
        <f>E128*Input!N128/100</f>
        <v>5.6496082452808276E-5</v>
      </c>
      <c r="G128" s="13">
        <f t="shared" ref="G128:G129" si="441">E128*137.88</f>
        <v>204.30354891861754</v>
      </c>
      <c r="H128" s="12">
        <f>G128*Input!L128/100</f>
        <v>7.0260565667182775E-3</v>
      </c>
      <c r="I128" s="9">
        <v>0.3</v>
      </c>
      <c r="J128" s="21">
        <f>(((C128*$G$4*0.000000001*Input!G128*(234/233))-(I128*0.000000000000001))/Input!F128)*1000000000000</f>
        <v>164.82733499059037</v>
      </c>
      <c r="K128" s="9">
        <f>J128*Input!P128/100</f>
        <v>0.26876385561740523</v>
      </c>
      <c r="L128" s="14">
        <f t="shared" ref="L128:L129" si="442">(J128/234)*602200000000*0.0000028263/(365.2425*24*60)</f>
        <v>2.2794422313962905</v>
      </c>
      <c r="M128" s="22">
        <f>L128*Input!P128/100</f>
        <v>3.7168087611328692E-3</v>
      </c>
      <c r="N128" s="9">
        <v>5.0000000000000001E-3</v>
      </c>
      <c r="O128" s="21">
        <f>(((G128*$D$4*0.000000001*Input!G128*(238/236))-(N128*0.000000001))/Input!F128)*1000000</f>
        <v>2.6688438258687452</v>
      </c>
      <c r="P128" s="9">
        <f>O128*Input!N128/100</f>
        <v>1.0175760078300667E-4</v>
      </c>
      <c r="Q128" s="23">
        <f t="shared" ref="Q128:Q129" si="443">(O128/238.05)*602200000000000000*0.00000000015512/(365.2425*24*60)</f>
        <v>1.9912221895671041</v>
      </c>
      <c r="R128" s="24">
        <f>Q128*Input!N128/100</f>
        <v>7.5921262485367636E-5</v>
      </c>
      <c r="S128" s="65">
        <f>Input!S128*$G$6/0.000000000155125</f>
        <v>1.138939348868333</v>
      </c>
      <c r="T128" s="9">
        <f>S128*Input!T128/100</f>
        <v>7.158207520918179E-4</v>
      </c>
      <c r="U128" s="9">
        <f>S128*1/((U127+U129)/2)</f>
        <v>1.1384442706935001</v>
      </c>
      <c r="V128" s="9">
        <f>U128*Input!T128/100</f>
        <v>7.1550959660157578E-4</v>
      </c>
      <c r="W128" s="3">
        <v>3.0000000000000001E-3</v>
      </c>
      <c r="X128" s="21">
        <f>((($L$4*0.000000001*Input!G128/Input!W128*(232/229))-(W128*0.000000001))/Input!F128)*1000000000</f>
        <v>0.17241996179318703</v>
      </c>
      <c r="Y128" s="21">
        <f>X128*Input!X128/100</f>
        <v>7.79728069022097E-4</v>
      </c>
      <c r="Z128" s="21">
        <f t="shared" ref="Z128:Z129" si="444">(X128/232)*6.022E+23*0.000000001*0.000000000049475/(365.2425*24*60)</f>
        <v>4.2100021228713205E-5</v>
      </c>
      <c r="AA128" s="21">
        <f>Z128*Input!X128/100</f>
        <v>1.9038728414653288E-7</v>
      </c>
      <c r="AB128" s="14">
        <v>0.05</v>
      </c>
      <c r="AC128" s="14">
        <v>0.9</v>
      </c>
      <c r="AD128" s="21">
        <f>(((Input!G128*$L$4*0.000000001*Input!U128*(230/229))-((AB128*0.000000000000001)+(Input!G128*AC128*0.000000000000001)))/Input!F128)*1000000000000</f>
        <v>6.700217666454015</v>
      </c>
      <c r="AE128" s="21">
        <f>AD128*Input!V128/100</f>
        <v>2.7519240384127806E-2</v>
      </c>
      <c r="AF128" s="63">
        <f t="shared" ref="AF128:AF129" si="445">(AD128/230)*602200000000*$D$6/(365.2425*24*60)</f>
        <v>0.30545303183161243</v>
      </c>
      <c r="AG128" s="21">
        <f>AF128*Input!V128/100</f>
        <v>1.2545615422496332E-3</v>
      </c>
      <c r="AH128" s="9">
        <f t="shared" ref="AH128:AH129" si="446">AF128/Z128</f>
        <v>7255.4127745495362</v>
      </c>
      <c r="AI128" s="3">
        <f t="shared" ref="AI128:AI129" si="447">AH128*SQRT((AG128/AF128)^2+(AA128/Z128)^2)</f>
        <v>44.323426989962236</v>
      </c>
      <c r="AJ128" s="22">
        <f t="shared" ref="AJ128:AJ129" si="448">(U128-1)*1000</f>
        <v>138.44427069350007</v>
      </c>
      <c r="AK128" s="3">
        <f t="shared" ref="AK128:AK129" si="449">V128*1000</f>
        <v>0.71550959660157576</v>
      </c>
      <c r="AL128" s="3">
        <f t="shared" ref="AL128:AL129" si="450">AF128/Q128</f>
        <v>0.1533997729796385</v>
      </c>
      <c r="AM128" s="3">
        <f t="shared" ref="AM128:AM129" si="451">AL128*SQRT((R128/Q128)^2+(AG128/AF128)^2)</f>
        <v>6.3007313043897503E-4</v>
      </c>
      <c r="AN128" s="9">
        <f>AL128*1/((AN127+AN129)/2)</f>
        <v>0.1536631224058484</v>
      </c>
      <c r="AO128" s="21">
        <f t="shared" ref="AO128:AO129" si="452">AN128*SQRT((R128/Q128)^2+(AG128/AF128)^2)</f>
        <v>6.3115480998874468E-4</v>
      </c>
      <c r="AP128" s="58">
        <f t="shared" ref="AP128:AP129" si="453">ThU_Alter_Kombi(AN128,U128)</f>
        <v>15.7879</v>
      </c>
      <c r="AQ128" s="58">
        <f t="shared" ref="AQ128:AQ129" si="454">Montealter(AN128,AO128,U128,V128)</f>
        <v>6.83E-2</v>
      </c>
      <c r="AR128" s="58">
        <f t="shared" ref="AR128:AR129" si="455">(AQ128/AP128)*100</f>
        <v>0.43260978344174972</v>
      </c>
      <c r="AS128" s="67">
        <f t="shared" ref="AS128:AS129" si="456">Z128/Q128</f>
        <v>2.114280437878499E-5</v>
      </c>
      <c r="AT128" s="67">
        <f t="shared" ref="AT128:AT129" si="457">AS128*SQRT((Y128/X128)^2+(P128/O128)^2)</f>
        <v>9.5616677955648678E-8</v>
      </c>
      <c r="AU128" s="58">
        <v>8</v>
      </c>
      <c r="AV128" s="58">
        <f t="shared" ref="AV128:AV129" si="458">AU128/2</f>
        <v>4</v>
      </c>
      <c r="AW128" s="58">
        <f t="shared" ref="AW128:AW129" si="459">marincorr_age(AN128,U128,AS128,AU128)</f>
        <v>15.771699999999999</v>
      </c>
      <c r="AX128" s="57">
        <f t="shared" ref="AX128:AX129" si="460">marincorr_age_error(AN128, AO128, U128, V128, AS128, AT128, AU128, AV128)</f>
        <v>7.2410284399999997E-2</v>
      </c>
      <c r="AY128" s="47">
        <f t="shared" ref="AY128:AY129" si="461">SQRT(((AU128*EXP(-0.0000091577*AW128*1000))/(0.0000091577*(EXP(-0.0000091577*AW128*1000)+(AJ128/1000)*EXP(-(0.0000091577-0.0000028263)*AW128*1000)-AS128*AU128*EXP(-0.0000091577*AW128*1000))))^2*AT128^2+((AS128*EXP(-0.0000091577*AW128*1000))/(0.0000091577*(EXP(-0.0000091577*AW128*1000)+(AJ128/1000)*EXP(-(0.0000091577-0.0000028263)*AW128*1000)-AS128*AU128*EXP(-0.0000091577*AW128*1000))))^2*AV128^2+((0.0000091577/(0.0000091577-0.0000028263))*(EXP(-(0.0000091577-0.0000028263)*AW128*1000)-1)/(0.0000091577*(EXP(-0.0000091577*AW128*1000)+(AJ128/1000)*EXP(-(0.0000091577-0.0000028263)*AW128*1000)-AS128*AU128*EXP(-0.0000091577*AW128*1000))))^2*T128^2+(1/(0.0000091577*(EXP(-0.0000091577*AW128*1000)+(AJ128/1000)*EXP(-(0.0000091577-0.0000028263)*AW128*1000)-AS128*AU128*EXP(-0.0000091577*AW128*1000))))^2*AO128^2)/1000</f>
        <v>7.0871973475330211E-2</v>
      </c>
      <c r="AZ128" s="9" t="str">
        <f>Input!B128</f>
        <v>GeoB22744-1 409-412 cm</v>
      </c>
      <c r="BA128" s="48">
        <f>Input!E128</f>
        <v>410.5</v>
      </c>
      <c r="BB128" s="58">
        <f t="shared" ref="BB128:BB129" si="462">((U128-1)*EXP(0.0000028263*AW128*1000))*1000</f>
        <v>144.75511066909769</v>
      </c>
      <c r="BC128" s="22">
        <f t="shared" ref="BC128:BC129" si="463">SQRT((EXP(0.0000028263*AW128*1000)*V128)^2+((U128-1)*0.0000028263*EXP(0.0000028263*AW128*1000)*AX128*1000)^2)*1000</f>
        <v>0.74871168120191833</v>
      </c>
      <c r="BD128" s="9">
        <f t="shared" ref="BD128:BD129" si="464">AW128*1000-58</f>
        <v>15713.699999999999</v>
      </c>
      <c r="BE128" s="49">
        <f t="shared" ref="BE128:BE129" si="465">AY128/2*1000</f>
        <v>35.435986737665104</v>
      </c>
      <c r="BF128" s="89">
        <f t="shared" ref="BF128:BF129" si="466">AY128/AW128*100</f>
        <v>0.44936166345625522</v>
      </c>
      <c r="BG128" s="85"/>
      <c r="BH128" s="85"/>
      <c r="BI128" s="85"/>
      <c r="BJ128" s="85"/>
      <c r="BK128" s="85"/>
      <c r="BL128" s="85"/>
      <c r="BM128" s="90"/>
      <c r="BN128" s="85"/>
      <c r="BO128" s="85"/>
      <c r="BP128" s="85"/>
      <c r="BQ128" s="85"/>
      <c r="BR128" s="85"/>
      <c r="BS128" s="85"/>
      <c r="BT128" s="85"/>
      <c r="BU128" s="85"/>
      <c r="BV128" s="85"/>
      <c r="BW128" s="85"/>
      <c r="BX128" s="85"/>
      <c r="BY128" s="85"/>
      <c r="BZ128" s="85"/>
      <c r="CA128" s="85"/>
      <c r="CB128" s="85"/>
      <c r="CC128" s="85"/>
      <c r="CD128" s="85"/>
      <c r="CE128" s="85"/>
      <c r="CF128" s="85"/>
      <c r="CG128" s="85"/>
      <c r="CH128" s="85"/>
      <c r="CI128" s="85"/>
      <c r="CJ128" s="85"/>
      <c r="CK128" s="85"/>
      <c r="CL128" s="85"/>
      <c r="CM128" s="85"/>
      <c r="CN128" s="85"/>
      <c r="CO128" s="85"/>
      <c r="CP128" s="85"/>
      <c r="CQ128" s="85"/>
      <c r="CR128" s="85"/>
      <c r="CS128" s="85"/>
      <c r="CT128" s="85"/>
      <c r="CU128" s="85"/>
      <c r="CV128" s="85"/>
      <c r="CW128" s="85"/>
      <c r="CX128" s="85"/>
      <c r="CY128" s="85"/>
      <c r="CZ128" s="85"/>
      <c r="DA128" s="85"/>
      <c r="DB128" s="85"/>
      <c r="DC128" s="85"/>
      <c r="DD128" s="85"/>
      <c r="DE128" s="85"/>
    </row>
    <row r="129" spans="1:109" s="158" customFormat="1" ht="15" customHeight="1" x14ac:dyDescent="0.2">
      <c r="A129" s="141">
        <f>Input!A129</f>
        <v>10368</v>
      </c>
      <c r="B129" s="141" t="str">
        <f>Input!B129</f>
        <v>Hu1-13</v>
      </c>
      <c r="C129" s="141">
        <f>Input!O129</f>
        <v>2.2960142598539273</v>
      </c>
      <c r="D129" s="141">
        <f>C129*Input!P129/100</f>
        <v>1.3357490394092057E-2</v>
      </c>
      <c r="E129" s="142">
        <f>Input!M129</f>
        <v>3.0133134255018015</v>
      </c>
      <c r="F129" s="143">
        <f>E129*Input!N129/100</f>
        <v>2.44201925209394E-4</v>
      </c>
      <c r="G129" s="144">
        <f t="shared" si="441"/>
        <v>415.47565510818839</v>
      </c>
      <c r="H129" s="143">
        <f>G129*Input!L129/100</f>
        <v>2.2864872880160991E-2</v>
      </c>
      <c r="I129" s="141">
        <v>0</v>
      </c>
      <c r="J129" s="145">
        <f>(((C129*$G$4*0.000000001*Input!G129*(234/233))-(I129*0.000000000000001))/Input!F129)*1000000000000</f>
        <v>752.12567968029191</v>
      </c>
      <c r="K129" s="141">
        <f>J129*Input!P129/100</f>
        <v>4.3756311609835645</v>
      </c>
      <c r="L129" s="146">
        <f t="shared" si="442"/>
        <v>10.401351436512453</v>
      </c>
      <c r="M129" s="147">
        <f>L129*Input!P129/100</f>
        <v>6.0511798349035438E-2</v>
      </c>
      <c r="N129" s="141">
        <v>0</v>
      </c>
      <c r="O129" s="145">
        <f>(((G129*$D$4*0.000000001*Input!G129*(238/236))-(N129*0.000000001))/Input!F129)*1000000</f>
        <v>13.710032124592086</v>
      </c>
      <c r="P129" s="141">
        <f>O129*Input!N129/100</f>
        <v>1.111074676525057E-3</v>
      </c>
      <c r="Q129" s="148">
        <f t="shared" si="443"/>
        <v>10.229043723560391</v>
      </c>
      <c r="R129" s="149">
        <f>Q129*Input!N129/100</f>
        <v>8.2897190488192792E-4</v>
      </c>
      <c r="S129" s="147">
        <f>Input!S129*$G$6/0.000000000155125</f>
        <v>1.0004348725603682</v>
      </c>
      <c r="T129" s="141">
        <f>S129*Input!T129/100</f>
        <v>1.2345390448514012E-3</v>
      </c>
      <c r="U129" s="147">
        <f>S129</f>
        <v>1.0004348725603682</v>
      </c>
      <c r="V129" s="141">
        <f>U129*Input!T129/100</f>
        <v>1.2345390448514012E-3</v>
      </c>
      <c r="W129" s="150">
        <v>0</v>
      </c>
      <c r="X129" s="145">
        <f>((($L$4*0.000000001*Input!G129/Input!W129*(232/229))-(W129*0.000000001))/Input!F129)*1000000000</f>
        <v>0.77646950767035716</v>
      </c>
      <c r="Y129" s="145">
        <f>X129*Input!X129/100</f>
        <v>2.6902548942053846E-3</v>
      </c>
      <c r="Z129" s="145">
        <f t="shared" si="444"/>
        <v>1.8959163670144265E-4</v>
      </c>
      <c r="AA129" s="145">
        <f>Z129*Input!X129/100</f>
        <v>6.5688326907616593E-7</v>
      </c>
      <c r="AB129" s="146">
        <v>0</v>
      </c>
      <c r="AC129" s="146">
        <v>0.9</v>
      </c>
      <c r="AD129" s="145">
        <f>(((Input!G129*$L$4*0.000000001*Input!U129*(230/229))-((AB129*0.000000000000001)+(Input!G129*AC129*0.000000000000001)))/Input!F129)*1000000000000</f>
        <v>223.99306353952673</v>
      </c>
      <c r="AE129" s="145">
        <f>AD129*Input!V129/100</f>
        <v>0.52454558781844041</v>
      </c>
      <c r="AF129" s="145">
        <f t="shared" si="445"/>
        <v>10.21151308411288</v>
      </c>
      <c r="AG129" s="145">
        <f>AF129*Input!V129/100</f>
        <v>2.3913258958023369E-2</v>
      </c>
      <c r="AH129" s="141">
        <f t="shared" si="446"/>
        <v>53860.567173610871</v>
      </c>
      <c r="AI129" s="150">
        <f t="shared" si="447"/>
        <v>225.23979202576456</v>
      </c>
      <c r="AJ129" s="147">
        <f t="shared" si="448"/>
        <v>0.43487256036822686</v>
      </c>
      <c r="AK129" s="150">
        <f t="shared" si="449"/>
        <v>1.2345390448514013</v>
      </c>
      <c r="AL129" s="150">
        <f t="shared" si="450"/>
        <v>0.99828618980216766</v>
      </c>
      <c r="AM129" s="150">
        <f t="shared" si="451"/>
        <v>2.3391799462047615E-3</v>
      </c>
      <c r="AN129" s="141">
        <f>AF129/Q129</f>
        <v>0.99828618980216766</v>
      </c>
      <c r="AO129" s="145">
        <f t="shared" si="452"/>
        <v>2.3391799462047615E-3</v>
      </c>
      <c r="AP129" s="141">
        <f t="shared" si="453"/>
        <v>661.7903</v>
      </c>
      <c r="AQ129" s="141" t="e">
        <f t="shared" si="454"/>
        <v>#VALUE!</v>
      </c>
      <c r="AR129" s="141" t="e">
        <f t="shared" si="455"/>
        <v>#VALUE!</v>
      </c>
      <c r="AS129" s="149">
        <f t="shared" si="456"/>
        <v>1.8534639388113993E-5</v>
      </c>
      <c r="AT129" s="149">
        <f t="shared" si="457"/>
        <v>6.4235030630652143E-8</v>
      </c>
      <c r="AU129" s="141">
        <v>8</v>
      </c>
      <c r="AV129" s="141">
        <f t="shared" si="458"/>
        <v>4</v>
      </c>
      <c r="AW129" s="141">
        <f t="shared" si="459"/>
        <v>661.77409999999998</v>
      </c>
      <c r="AX129" s="151">
        <f t="shared" si="460"/>
        <v>291.196435522</v>
      </c>
      <c r="AY129" s="151">
        <f t="shared" si="461"/>
        <v>136.57427129758605</v>
      </c>
      <c r="AZ129" s="141" t="str">
        <f>Input!B129</f>
        <v>Hu1-13</v>
      </c>
      <c r="BA129" s="152">
        <f>Input!E129</f>
        <v>0</v>
      </c>
      <c r="BB129" s="141">
        <f t="shared" si="462"/>
        <v>2.8226322832360307</v>
      </c>
      <c r="BC129" s="147">
        <f t="shared" si="463"/>
        <v>8.3429802287549499</v>
      </c>
      <c r="BD129" s="141">
        <f t="shared" si="464"/>
        <v>661716.1</v>
      </c>
      <c r="BE129" s="153">
        <f t="shared" si="465"/>
        <v>68287.135648793032</v>
      </c>
      <c r="BF129" s="154">
        <f t="shared" si="466"/>
        <v>20.637596922814907</v>
      </c>
      <c r="BG129" s="155"/>
      <c r="BH129" s="155"/>
      <c r="BI129" s="155"/>
      <c r="BJ129" s="155"/>
      <c r="BK129" s="155"/>
      <c r="BL129" s="155"/>
      <c r="BM129" s="159"/>
      <c r="BN129" s="155"/>
      <c r="BO129" s="155"/>
      <c r="BP129" s="155"/>
      <c r="BQ129" s="155"/>
      <c r="BR129" s="155"/>
      <c r="BS129" s="155"/>
      <c r="BT129" s="155"/>
      <c r="BU129" s="155"/>
      <c r="BV129" s="155"/>
      <c r="BW129" s="155"/>
      <c r="BX129" s="155"/>
      <c r="BY129" s="155"/>
      <c r="BZ129" s="155"/>
      <c r="CA129" s="155"/>
      <c r="CB129" s="155"/>
      <c r="CC129" s="155"/>
      <c r="CD129" s="155"/>
      <c r="CE129" s="155"/>
      <c r="CF129" s="155"/>
      <c r="CG129" s="155"/>
      <c r="CH129" s="155"/>
      <c r="CI129" s="155"/>
      <c r="CJ129" s="155"/>
      <c r="CK129" s="155"/>
      <c r="CL129" s="155"/>
      <c r="CM129" s="155"/>
      <c r="CN129" s="155"/>
      <c r="CO129" s="155"/>
      <c r="CP129" s="155"/>
      <c r="CQ129" s="155"/>
      <c r="CR129" s="155"/>
      <c r="CS129" s="155"/>
      <c r="CT129" s="155"/>
      <c r="CU129" s="155"/>
      <c r="CV129" s="155"/>
      <c r="CW129" s="155"/>
      <c r="CX129" s="155"/>
      <c r="CY129" s="155"/>
      <c r="CZ129" s="155"/>
      <c r="DA129" s="155"/>
      <c r="DB129" s="155"/>
      <c r="DC129" s="155"/>
      <c r="DD129" s="155"/>
      <c r="DE129" s="155"/>
    </row>
    <row r="130" spans="1:109" s="76" customFormat="1" ht="15" customHeight="1" x14ac:dyDescent="0.2">
      <c r="A130" s="58"/>
      <c r="B130" s="58"/>
      <c r="C130" s="58"/>
      <c r="D130" s="58"/>
      <c r="E130" s="60"/>
      <c r="F130" s="61"/>
      <c r="G130" s="59"/>
      <c r="H130" s="61"/>
      <c r="I130" s="58"/>
      <c r="J130" s="63"/>
      <c r="K130" s="58"/>
      <c r="L130" s="64"/>
      <c r="M130" s="65"/>
      <c r="N130" s="58"/>
      <c r="O130" s="63"/>
      <c r="P130" s="58"/>
      <c r="Q130" s="66"/>
      <c r="R130" s="67"/>
      <c r="S130" s="65"/>
      <c r="T130" s="58"/>
      <c r="U130" s="58"/>
      <c r="V130" s="58"/>
      <c r="W130" s="68"/>
      <c r="X130" s="63"/>
      <c r="Y130" s="63"/>
      <c r="Z130" s="63"/>
      <c r="AA130" s="63"/>
      <c r="AB130" s="64"/>
      <c r="AC130" s="64"/>
      <c r="AD130" s="63"/>
      <c r="AE130" s="63"/>
      <c r="AF130" s="63"/>
      <c r="AG130" s="63"/>
      <c r="AH130" s="58"/>
      <c r="AI130" s="68"/>
      <c r="AJ130" s="65"/>
      <c r="AK130" s="68"/>
      <c r="AL130" s="68"/>
      <c r="AM130" s="68"/>
      <c r="AN130" s="58"/>
      <c r="AO130" s="63"/>
      <c r="AP130" s="58"/>
      <c r="AQ130" s="58"/>
      <c r="AR130" s="58"/>
      <c r="AS130" s="67"/>
      <c r="AT130" s="67"/>
      <c r="AU130" s="58"/>
      <c r="AV130" s="58"/>
      <c r="AW130" s="58"/>
      <c r="AX130" s="57"/>
      <c r="AY130" s="57"/>
      <c r="AZ130" s="58"/>
      <c r="BA130" s="69"/>
      <c r="BB130" s="58"/>
      <c r="BC130" s="65"/>
      <c r="BD130" s="58"/>
      <c r="BE130" s="62"/>
      <c r="BF130" s="74"/>
      <c r="BG130" s="75"/>
      <c r="BH130" s="75"/>
      <c r="BI130" s="75"/>
      <c r="BJ130" s="75"/>
      <c r="BK130" s="75"/>
      <c r="BL130" s="75"/>
      <c r="BM130" s="103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5"/>
      <c r="CZ130" s="75"/>
      <c r="DA130" s="75"/>
      <c r="DB130" s="75"/>
      <c r="DC130" s="75"/>
      <c r="DD130" s="75"/>
      <c r="DE130" s="75"/>
    </row>
    <row r="131" spans="1:109" s="158" customFormat="1" ht="15" customHeight="1" x14ac:dyDescent="0.2">
      <c r="A131" s="141">
        <f>Input!A131</f>
        <v>10368</v>
      </c>
      <c r="B131" s="141" t="str">
        <f>Input!B131</f>
        <v>Hu1-13</v>
      </c>
      <c r="C131" s="141">
        <f>Input!O131</f>
        <v>2.2691096152913901</v>
      </c>
      <c r="D131" s="141">
        <f>C131*Input!P131/100</f>
        <v>1.0828657128287922E-2</v>
      </c>
      <c r="E131" s="142">
        <f>Input!M131</f>
        <v>3.0136009708717033</v>
      </c>
      <c r="F131" s="143">
        <f>E131*Input!N131/100</f>
        <v>2.2081951300443207E-4</v>
      </c>
      <c r="G131" s="144">
        <f t="shared" ref="G131:G133" si="467">E131*137.88</f>
        <v>415.51530186379046</v>
      </c>
      <c r="H131" s="143">
        <f>G131*Input!L131/100</f>
        <v>1.8866385860852038E-2</v>
      </c>
      <c r="I131" s="141">
        <v>0</v>
      </c>
      <c r="J131" s="145">
        <f>(((C131*$G$4*0.000000001*Input!G131*(234/233))-(I131*0.000000000000001))/Input!F131)*1000000000000</f>
        <v>743.31228751980836</v>
      </c>
      <c r="K131" s="141">
        <f>J131*Input!P131/100</f>
        <v>3.5472389022342332</v>
      </c>
      <c r="L131" s="146">
        <f t="shared" ref="L131:L133" si="468">(J131/234)*602200000000*0.0000028263/(365.2425*24*60)</f>
        <v>10.279468629309326</v>
      </c>
      <c r="M131" s="147">
        <f>L131*Input!P131/100</f>
        <v>4.9055735561496068E-2</v>
      </c>
      <c r="N131" s="141">
        <v>0</v>
      </c>
      <c r="O131" s="145">
        <f>(((G131*$D$4*0.000000001*Input!G131*(238/236))-(N131*0.000000001))/Input!F131)*1000000</f>
        <v>13.71134040411763</v>
      </c>
      <c r="P131" s="141">
        <f>O131*Input!N131/100</f>
        <v>1.0046889219708002E-3</v>
      </c>
      <c r="Q131" s="148">
        <f t="shared" ref="Q131:Q133" si="469">(O131/238.05)*602200000000000000*0.00000000015512/(365.2425*24*60)</f>
        <v>10.230019829841384</v>
      </c>
      <c r="R131" s="149">
        <f>Q131*Input!N131/100</f>
        <v>7.4959758066371705E-4</v>
      </c>
      <c r="S131" s="147">
        <f>Input!S131*$G$6/0.000000000155125</f>
        <v>0.99998164306807502</v>
      </c>
      <c r="T131" s="141">
        <f>S131*Input!T131/100</f>
        <v>1.0343913410854474E-3</v>
      </c>
      <c r="U131" s="147">
        <f>S131</f>
        <v>0.99998164306807502</v>
      </c>
      <c r="V131" s="141">
        <f>U131*Input!T131/100</f>
        <v>1.0343913410854474E-3</v>
      </c>
      <c r="W131" s="150">
        <v>0</v>
      </c>
      <c r="X131" s="145">
        <f>((($L$4*0.000000001*Input!G131/Input!W131*(232/229))-(W131*0.000000001))/Input!F131)*1000000000</f>
        <v>0.78082538450548866</v>
      </c>
      <c r="Y131" s="145">
        <f>X131*Input!X131/100</f>
        <v>1.9745948494185855E-3</v>
      </c>
      <c r="Z131" s="145">
        <f t="shared" ref="Z131:Z133" si="470">(X131/232)*6.022E+23*0.000000001*0.000000000049475/(365.2425*24*60)</f>
        <v>1.9065521719016038E-4</v>
      </c>
      <c r="AA131" s="145">
        <f>Z131*Input!X131/100</f>
        <v>4.8213956327367079E-7</v>
      </c>
      <c r="AB131" s="146">
        <v>0</v>
      </c>
      <c r="AC131" s="146">
        <v>0.9</v>
      </c>
      <c r="AD131" s="145">
        <f>(((Input!G131*$L$4*0.000000001*Input!U131*(230/229))-((AB131*0.000000000000001)+(Input!G131*AC131*0.000000000000001)))/Input!F131)*1000000000000</f>
        <v>224.18516813595105</v>
      </c>
      <c r="AE131" s="145">
        <f>AD131*Input!V131/100</f>
        <v>0.41735053650511433</v>
      </c>
      <c r="AF131" s="145">
        <f t="shared" ref="AF131:AF133" si="471">(AD131/230)*602200000000*$D$6/(365.2425*24*60)</f>
        <v>10.220270849058396</v>
      </c>
      <c r="AG131" s="145">
        <f>AF131*Input!V131/100</f>
        <v>1.9026394821513987E-2</v>
      </c>
      <c r="AH131" s="141">
        <f t="shared" ref="AH131:AH133" si="472">AF131/Z131</f>
        <v>53606.038165033016</v>
      </c>
      <c r="AI131" s="150">
        <f t="shared" ref="AI131:AI133" si="473">AH131*SQRT((AG131/AF131)^2+(AA131/Z131)^2)</f>
        <v>168.33311631080122</v>
      </c>
      <c r="AJ131" s="147">
        <f t="shared" ref="AJ131:AJ133" si="474">(U131-1)*1000</f>
        <v>-1.8356931924978781E-2</v>
      </c>
      <c r="AK131" s="150">
        <f t="shared" ref="AK131:AK133" si="475">V131*1000</f>
        <v>1.0343913410854473</v>
      </c>
      <c r="AL131" s="150">
        <f t="shared" ref="AL131:AL133" si="476">AF131/Q131</f>
        <v>0.99904702229857378</v>
      </c>
      <c r="AM131" s="150">
        <f t="shared" ref="AM131:AM133" si="477">AL131*SQRT((R131/Q131)^2+(AG131/AF131)^2)</f>
        <v>1.8612991510954791E-3</v>
      </c>
      <c r="AN131" s="141">
        <f>AF131/Q131</f>
        <v>0.99904702229857378</v>
      </c>
      <c r="AO131" s="145">
        <f t="shared" ref="AO131:AO133" si="478">AN131*SQRT((R131/Q131)^2+(AG131/AF131)^2)</f>
        <v>1.8612991510954791E-3</v>
      </c>
      <c r="AP131" s="141">
        <f t="shared" ref="AP131:AP133" si="479">ThU_Alter_Kombi(AN131,U131)</f>
        <v>762.63350000000003</v>
      </c>
      <c r="AQ131" s="141" t="e">
        <f t="shared" ref="AQ131:AQ133" si="480">Montealter(AN131,AO131,U131,V131)</f>
        <v>#VALUE!</v>
      </c>
      <c r="AR131" s="141" t="e">
        <f t="shared" ref="AR131:AR133" si="481">(AQ131/AP131)*100</f>
        <v>#VALUE!</v>
      </c>
      <c r="AS131" s="149">
        <f t="shared" ref="AS131:AS133" si="482">Z131/Q131</f>
        <v>1.863683749996372E-5</v>
      </c>
      <c r="AT131" s="149">
        <f t="shared" ref="AT131:AT133" si="483">AS131*SQRT((Y131/X131)^2+(P131/O131)^2)</f>
        <v>4.7149655916142916E-8</v>
      </c>
      <c r="AU131" s="141">
        <v>8</v>
      </c>
      <c r="AV131" s="141">
        <f t="shared" ref="AV131:AV133" si="484">AU131/2</f>
        <v>4</v>
      </c>
      <c r="AW131" s="141">
        <f t="shared" ref="AW131:AW133" si="485">marincorr_age(AN131,U131,AS131,AU131)</f>
        <v>762.61720000000003</v>
      </c>
      <c r="AX131" s="151">
        <f t="shared" ref="AX131:AX133" si="486">marincorr_age_error(AN131, AO131, U131, V131, AS131, AT131, AU131, AV131)</f>
        <v>348.87464595099999</v>
      </c>
      <c r="AY131" s="151">
        <f t="shared" ref="AY131:AY133" si="487">SQRT(((AU131*EXP(-0.0000091577*AW131*1000))/(0.0000091577*(EXP(-0.0000091577*AW131*1000)+(AJ131/1000)*EXP(-(0.0000091577-0.0000028263)*AW131*1000)-AS131*AU131*EXP(-0.0000091577*AW131*1000))))^2*AT131^2+((AS131*EXP(-0.0000091577*AW131*1000))/(0.0000091577*(EXP(-0.0000091577*AW131*1000)+(AJ131/1000)*EXP(-(0.0000091577-0.0000028263)*AW131*1000)-AS131*AU131*EXP(-0.0000091577*AW131*1000))))^2*AV131^2+((0.0000091577/(0.0000091577-0.0000028263))*(EXP(-(0.0000091577-0.0000028263)*AW131*1000)-1)/(0.0000091577*(EXP(-0.0000091577*AW131*1000)+(AJ131/1000)*EXP(-(0.0000091577-0.0000028263)*AW131*1000)-AS131*AU131*EXP(-0.0000091577*AW131*1000))))^2*T131^2+(1/(0.0000091577*(EXP(-0.0000091577*AW131*1000)+(AJ131/1000)*EXP(-(0.0000091577-0.0000028263)*AW131*1000)-AS131*AU131*EXP(-0.0000091577*AW131*1000))))^2*AO131^2)/1000</f>
        <v>280.58569899396701</v>
      </c>
      <c r="AZ131" s="141" t="str">
        <f>Input!B131</f>
        <v>Hu1-13</v>
      </c>
      <c r="BA131" s="152">
        <f>Input!E131</f>
        <v>0</v>
      </c>
      <c r="BB131" s="141">
        <f t="shared" ref="BB131:BB133" si="488">((U131-1)*EXP(0.0000028263*AW131*1000))*1000</f>
        <v>-0.15844258011376194</v>
      </c>
      <c r="BC131" s="147">
        <f t="shared" ref="BC131:BC133" si="489">SQRT((EXP(0.0000028263*AW131*1000)*V131)^2+((U131-1)*0.0000028263*EXP(0.0000028263*AW131*1000)*AX131*1000)^2)*1000</f>
        <v>8.9294182449124442</v>
      </c>
      <c r="BD131" s="141">
        <f t="shared" ref="BD131:BD133" si="490">AW131*1000-58</f>
        <v>762559.20000000007</v>
      </c>
      <c r="BE131" s="153">
        <f t="shared" ref="BE131:BE133" si="491">AY131/2*1000</f>
        <v>140292.84949698352</v>
      </c>
      <c r="BF131" s="154">
        <f t="shared" ref="BF131:BF133" si="492">AY131/AW131*100</f>
        <v>36.792469274751085</v>
      </c>
      <c r="BG131" s="155"/>
      <c r="BH131" s="155"/>
      <c r="BI131" s="155"/>
      <c r="BJ131" s="155"/>
      <c r="BK131" s="155"/>
      <c r="BL131" s="155"/>
      <c r="BM131" s="159"/>
      <c r="BN131" s="155"/>
      <c r="BO131" s="155"/>
      <c r="BP131" s="155"/>
      <c r="BQ131" s="155"/>
      <c r="BR131" s="155"/>
      <c r="BS131" s="155"/>
      <c r="BT131" s="155"/>
      <c r="BU131" s="155"/>
      <c r="BV131" s="155"/>
      <c r="BW131" s="155"/>
      <c r="BX131" s="155"/>
      <c r="BY131" s="155"/>
      <c r="BZ131" s="155"/>
      <c r="CA131" s="155"/>
      <c r="CB131" s="155"/>
      <c r="CC131" s="155"/>
      <c r="CD131" s="155"/>
      <c r="CE131" s="155"/>
      <c r="CF131" s="155"/>
      <c r="CG131" s="155"/>
      <c r="CH131" s="155"/>
      <c r="CI131" s="155"/>
      <c r="CJ131" s="155"/>
      <c r="CK131" s="155"/>
      <c r="CL131" s="155"/>
      <c r="CM131" s="155"/>
      <c r="CN131" s="155"/>
      <c r="CO131" s="155"/>
      <c r="CP131" s="155"/>
      <c r="CQ131" s="155"/>
      <c r="CR131" s="155"/>
      <c r="CS131" s="155"/>
      <c r="CT131" s="155"/>
      <c r="CU131" s="155"/>
      <c r="CV131" s="155"/>
      <c r="CW131" s="155"/>
      <c r="CX131" s="155"/>
      <c r="CY131" s="155"/>
      <c r="CZ131" s="155"/>
      <c r="DA131" s="155"/>
      <c r="DB131" s="155"/>
      <c r="DC131" s="155"/>
      <c r="DD131" s="155"/>
      <c r="DE131" s="155"/>
    </row>
    <row r="132" spans="1:109" ht="15" customHeight="1" x14ac:dyDescent="0.2">
      <c r="A132" s="9">
        <f>Input!A132</f>
        <v>10570</v>
      </c>
      <c r="B132" s="9" t="str">
        <f>Input!B132</f>
        <v>GeoB22744-1 448-452 cm</v>
      </c>
      <c r="C132" s="9">
        <f>Input!O132</f>
        <v>1.2027984784377177</v>
      </c>
      <c r="D132" s="9">
        <f>C132*Input!P132/100</f>
        <v>1.9773328626722687E-3</v>
      </c>
      <c r="E132" s="11">
        <f>Input!M132</f>
        <v>1.402651821273279</v>
      </c>
      <c r="F132" s="12">
        <f>E132*Input!N132/100</f>
        <v>6.0549625461766688E-5</v>
      </c>
      <c r="G132" s="13">
        <f t="shared" si="467"/>
        <v>193.3976331171597</v>
      </c>
      <c r="H132" s="12">
        <f>G132*Input!L132/100</f>
        <v>8.4827363435693998E-3</v>
      </c>
      <c r="I132" s="9">
        <v>0.3</v>
      </c>
      <c r="J132" s="21">
        <f>(((C132*$G$4*0.000000001*Input!G132*(234/233))-(I132*0.000000000000001))/Input!F132)*1000000000000</f>
        <v>177.22197111157956</v>
      </c>
      <c r="K132" s="9">
        <f>J132*Input!P132/100</f>
        <v>0.29134292547629559</v>
      </c>
      <c r="L132" s="14">
        <f t="shared" si="468"/>
        <v>2.4508510393988319</v>
      </c>
      <c r="M132" s="22">
        <f>L132*Input!P132/100</f>
        <v>4.0290608847562961E-3</v>
      </c>
      <c r="N132" s="9">
        <v>5.0000000000000001E-3</v>
      </c>
      <c r="O132" s="21">
        <f>(((G132*$D$4*0.000000001*Input!G132*(238/236))-(N132*0.000000001))/Input!F132)*1000000</f>
        <v>2.8704665971883885</v>
      </c>
      <c r="P132" s="9">
        <f>O132*Input!N132/100</f>
        <v>1.239122031029012E-4</v>
      </c>
      <c r="Q132" s="23">
        <f t="shared" si="469"/>
        <v>2.141652773883143</v>
      </c>
      <c r="R132" s="24">
        <f>Q132*Input!N132/100</f>
        <v>9.2450793105634983E-5</v>
      </c>
      <c r="S132" s="65">
        <f>Input!S132*$G$6/0.000000000155125</f>
        <v>1.1377761070749144</v>
      </c>
      <c r="T132" s="9">
        <f>S132*Input!T132/100</f>
        <v>8.737765829239585E-4</v>
      </c>
      <c r="U132" s="9">
        <f>S132*1/((U131+U133)/2)</f>
        <v>1.1379647089745437</v>
      </c>
      <c r="V132" s="9">
        <f>U132*Input!T132/100</f>
        <v>8.7392142330368382E-4</v>
      </c>
      <c r="W132" s="3">
        <v>3.0000000000000001E-3</v>
      </c>
      <c r="X132" s="21">
        <f>((($L$4*0.000000001*Input!G132/Input!W132*(232/229))-(W132*0.000000001))/Input!F132)*1000000000</f>
        <v>-4.4606112132436109E-3</v>
      </c>
      <c r="Y132" s="21">
        <f>X132*Input!X132/100</f>
        <v>-3.8047261398850343E-5</v>
      </c>
      <c r="Z132" s="21">
        <f t="shared" si="470"/>
        <v>-1.0891536270947753E-6</v>
      </c>
      <c r="AA132" s="21">
        <f>Z132*Input!X132/100</f>
        <v>-9.2900525897767203E-9</v>
      </c>
      <c r="AB132" s="14">
        <v>0.05</v>
      </c>
      <c r="AC132" s="14">
        <v>0.9</v>
      </c>
      <c r="AD132" s="21">
        <f>(((Input!G132*$L$4*0.000000001*Input!U132*(230/229))-((AB132*0.000000000000001)+(Input!G132*AC132*0.000000000000001)))/Input!F132)*1000000000000</f>
        <v>7.2773740918609491</v>
      </c>
      <c r="AE132" s="21">
        <f>AD132*Input!V132/100</f>
        <v>1.6112202838765858E-2</v>
      </c>
      <c r="AF132" s="63">
        <f t="shared" si="471"/>
        <v>0.33176474120551774</v>
      </c>
      <c r="AG132" s="21">
        <f>AF132*Input!V132/100</f>
        <v>7.345315408524007E-4</v>
      </c>
      <c r="AH132" s="9">
        <f t="shared" si="472"/>
        <v>-304607.84681998624</v>
      </c>
      <c r="AI132" s="3">
        <f t="shared" si="473"/>
        <v>-2684.2857389939213</v>
      </c>
      <c r="AJ132" s="22">
        <f t="shared" si="474"/>
        <v>137.96470897454373</v>
      </c>
      <c r="AK132" s="3">
        <f t="shared" si="475"/>
        <v>0.87392142330368383</v>
      </c>
      <c r="AL132" s="3">
        <f t="shared" si="476"/>
        <v>0.15491061167865119</v>
      </c>
      <c r="AM132" s="3">
        <f t="shared" si="477"/>
        <v>3.4303933630672488E-4</v>
      </c>
      <c r="AN132" s="9">
        <f>AL132*1/((AN131+AN133)/2)</f>
        <v>0.15494002988013245</v>
      </c>
      <c r="AO132" s="21">
        <f t="shared" si="478"/>
        <v>3.4310448097436326E-4</v>
      </c>
      <c r="AP132" s="58">
        <f t="shared" si="479"/>
        <v>15.936</v>
      </c>
      <c r="AQ132" s="58">
        <f t="shared" si="480"/>
        <v>3.95E-2</v>
      </c>
      <c r="AR132" s="58">
        <f t="shared" si="481"/>
        <v>0.24786646586345382</v>
      </c>
      <c r="AS132" s="67">
        <f t="shared" si="482"/>
        <v>-5.0855752173120654E-7</v>
      </c>
      <c r="AT132" s="67">
        <f t="shared" si="483"/>
        <v>-4.3378514372819156E-9</v>
      </c>
      <c r="AU132" s="58">
        <v>8</v>
      </c>
      <c r="AV132" s="58">
        <f t="shared" si="484"/>
        <v>4</v>
      </c>
      <c r="AW132" s="58">
        <f t="shared" si="485"/>
        <v>15.936400000000001</v>
      </c>
      <c r="AX132" s="57">
        <f t="shared" si="486"/>
        <v>4.3250740699999998E-2</v>
      </c>
      <c r="AY132" s="47">
        <f t="shared" si="487"/>
        <v>4.0183694405012585E-2</v>
      </c>
      <c r="AZ132" s="9" t="str">
        <f>Input!B132</f>
        <v>GeoB22744-1 448-452 cm</v>
      </c>
      <c r="BA132" s="48">
        <f>Input!E132</f>
        <v>450</v>
      </c>
      <c r="BB132" s="58">
        <f t="shared" si="488"/>
        <v>144.32085313423201</v>
      </c>
      <c r="BC132" s="22">
        <f t="shared" si="489"/>
        <v>0.91435388735730316</v>
      </c>
      <c r="BD132" s="9">
        <f t="shared" si="490"/>
        <v>15878.400000000001</v>
      </c>
      <c r="BE132" s="49">
        <f t="shared" si="491"/>
        <v>20.091847202506294</v>
      </c>
      <c r="BF132" s="89">
        <f t="shared" si="492"/>
        <v>0.25215038782292476</v>
      </c>
      <c r="BG132" s="85"/>
      <c r="BH132" s="85"/>
      <c r="BI132" s="85"/>
      <c r="BJ132" s="85"/>
      <c r="BK132" s="85"/>
      <c r="BL132" s="85"/>
      <c r="BM132" s="90"/>
      <c r="BN132" s="85"/>
      <c r="BO132" s="85"/>
      <c r="BP132" s="85"/>
      <c r="BQ132" s="85"/>
      <c r="BR132" s="85"/>
      <c r="BS132" s="85"/>
      <c r="BT132" s="85"/>
      <c r="BU132" s="85"/>
      <c r="BV132" s="85"/>
      <c r="BW132" s="85"/>
      <c r="BX132" s="85"/>
      <c r="BY132" s="85"/>
      <c r="BZ132" s="85"/>
      <c r="CA132" s="85"/>
      <c r="CB132" s="85"/>
      <c r="CC132" s="85"/>
      <c r="CD132" s="85"/>
      <c r="CE132" s="85"/>
      <c r="CF132" s="85"/>
      <c r="CG132" s="85"/>
      <c r="CH132" s="85"/>
      <c r="CI132" s="85"/>
      <c r="CJ132" s="85"/>
      <c r="CK132" s="85"/>
      <c r="CL132" s="85"/>
      <c r="CM132" s="85"/>
      <c r="CN132" s="85"/>
      <c r="CO132" s="85"/>
      <c r="CP132" s="85"/>
      <c r="CQ132" s="85"/>
      <c r="CR132" s="85"/>
      <c r="CS132" s="85"/>
      <c r="CT132" s="85"/>
      <c r="CU132" s="85"/>
      <c r="CV132" s="85"/>
      <c r="CW132" s="85"/>
      <c r="CX132" s="85"/>
      <c r="CY132" s="85"/>
      <c r="CZ132" s="85"/>
      <c r="DA132" s="85"/>
      <c r="DB132" s="85"/>
      <c r="DC132" s="85"/>
      <c r="DD132" s="85"/>
      <c r="DE132" s="85"/>
    </row>
    <row r="133" spans="1:109" s="158" customFormat="1" ht="15" customHeight="1" x14ac:dyDescent="0.2">
      <c r="A133" s="141">
        <f>Input!A133</f>
        <v>10368</v>
      </c>
      <c r="B133" s="141" t="str">
        <f>Input!B133</f>
        <v>Hu1-13</v>
      </c>
      <c r="C133" s="141">
        <f>Input!O133</f>
        <v>2.2988064744312746</v>
      </c>
      <c r="D133" s="141">
        <f>C133*Input!P133/100</f>
        <v>1.030614594111685E-2</v>
      </c>
      <c r="E133" s="142">
        <f>Input!M133</f>
        <v>3.0138146795187084</v>
      </c>
      <c r="F133" s="143">
        <f>E133*Input!N133/100</f>
        <v>2.0493946663750214E-4</v>
      </c>
      <c r="G133" s="144">
        <f t="shared" si="467"/>
        <v>415.54476801203953</v>
      </c>
      <c r="H133" s="143">
        <f>G133*Input!L133/100</f>
        <v>2.7746190711070096E-2</v>
      </c>
      <c r="I133" s="141">
        <v>0</v>
      </c>
      <c r="J133" s="145">
        <f>(((C133*$G$4*0.000000001*Input!G133*(234/233))-(I133*0.000000000000001))/Input!F133)*1000000000000</f>
        <v>753.04035008261508</v>
      </c>
      <c r="K133" s="141">
        <f>J133*Input!P133/100</f>
        <v>3.3760752955166509</v>
      </c>
      <c r="L133" s="146">
        <f t="shared" si="468"/>
        <v>10.414000663310802</v>
      </c>
      <c r="M133" s="147">
        <f>L133*Input!P133/100</f>
        <v>4.6688667297895031E-2</v>
      </c>
      <c r="N133" s="141">
        <v>0</v>
      </c>
      <c r="O133" s="145">
        <f>(((G133*$D$4*0.000000001*Input!G133*(238/236))-(N133*0.000000001))/Input!F133)*1000000</f>
        <v>13.712312739882952</v>
      </c>
      <c r="P133" s="141">
        <f>O133*Input!N133/100</f>
        <v>9.3243757765723416E-4</v>
      </c>
      <c r="Q133" s="148">
        <f t="shared" si="469"/>
        <v>10.230745288758408</v>
      </c>
      <c r="R133" s="149">
        <f>Q133*Input!N133/100</f>
        <v>6.9569091192996525E-4</v>
      </c>
      <c r="S133" s="147">
        <f>Input!S133*$G$6/0.000000000155125</f>
        <v>0.9996868846144763</v>
      </c>
      <c r="T133" s="141">
        <f>S133*Input!T133/100</f>
        <v>8.2969278726832197E-4</v>
      </c>
      <c r="U133" s="147">
        <f>S133</f>
        <v>0.9996868846144763</v>
      </c>
      <c r="V133" s="141">
        <f>U133*Input!T133/100</f>
        <v>8.2969278726832197E-4</v>
      </c>
      <c r="W133" s="150">
        <v>0</v>
      </c>
      <c r="X133" s="145">
        <f>((($L$4*0.000000001*Input!G133/Input!W133*(232/229))-(W133*0.000000001))/Input!F133)*1000000000</f>
        <v>0.78280803138888999</v>
      </c>
      <c r="Y133" s="145">
        <f>X133*Input!X133/100</f>
        <v>2.5543968040663179E-3</v>
      </c>
      <c r="Z133" s="145">
        <f t="shared" si="470"/>
        <v>1.9113932282974032E-4</v>
      </c>
      <c r="AA133" s="145">
        <f>Z133*Input!X133/100</f>
        <v>6.2371061076292671E-7</v>
      </c>
      <c r="AB133" s="146">
        <v>0</v>
      </c>
      <c r="AC133" s="146">
        <v>0.9</v>
      </c>
      <c r="AD133" s="145">
        <f>(((Input!G133*$L$4*0.000000001*Input!U133*(230/229))-((AB133*0.000000000000001)+(Input!G133*AC133*0.000000000000001)))/Input!F133)*1000000000000</f>
        <v>224.54357244231358</v>
      </c>
      <c r="AE133" s="145">
        <f>AD133*Input!V133/100</f>
        <v>0.45686943963650956</v>
      </c>
      <c r="AF133" s="145">
        <f t="shared" si="471"/>
        <v>10.236609972270475</v>
      </c>
      <c r="AG133" s="145">
        <f>AF133*Input!V133/100</f>
        <v>2.0828003273218654E-2</v>
      </c>
      <c r="AH133" s="141">
        <f t="shared" si="472"/>
        <v>53555.750960721256</v>
      </c>
      <c r="AI133" s="150">
        <f t="shared" si="473"/>
        <v>205.948072016151</v>
      </c>
      <c r="AJ133" s="147">
        <f t="shared" si="474"/>
        <v>-0.313115385523699</v>
      </c>
      <c r="AK133" s="150">
        <f t="shared" si="475"/>
        <v>0.82969278726832196</v>
      </c>
      <c r="AL133" s="150">
        <f t="shared" si="476"/>
        <v>1.0005732410832777</v>
      </c>
      <c r="AM133" s="150">
        <f t="shared" si="477"/>
        <v>2.0369612766175708E-3</v>
      </c>
      <c r="AN133" s="141">
        <f>AF133/Q133</f>
        <v>1.0005732410832777</v>
      </c>
      <c r="AO133" s="145">
        <f t="shared" si="478"/>
        <v>2.0369612766175708E-3</v>
      </c>
      <c r="AP133" s="141" t="str">
        <f t="shared" si="479"/>
        <v>Out of range</v>
      </c>
      <c r="AQ133" s="141" t="e">
        <f t="shared" si="480"/>
        <v>#VALUE!</v>
      </c>
      <c r="AR133" s="141" t="e">
        <f t="shared" si="481"/>
        <v>#VALUE!</v>
      </c>
      <c r="AS133" s="149">
        <f t="shared" si="482"/>
        <v>1.8682834674788076E-5</v>
      </c>
      <c r="AT133" s="149">
        <f t="shared" si="483"/>
        <v>6.0977573519628222E-8</v>
      </c>
      <c r="AU133" s="141">
        <v>8</v>
      </c>
      <c r="AV133" s="141">
        <f t="shared" si="484"/>
        <v>4</v>
      </c>
      <c r="AW133" s="141" t="str">
        <f t="shared" si="485"/>
        <v>Out of range</v>
      </c>
      <c r="AX133" s="151">
        <f t="shared" si="486"/>
        <v>329.84089899750001</v>
      </c>
      <c r="AY133" s="151" t="e">
        <f t="shared" si="487"/>
        <v>#VALUE!</v>
      </c>
      <c r="AZ133" s="141" t="str">
        <f>Input!B133</f>
        <v>Hu1-13</v>
      </c>
      <c r="BA133" s="152">
        <f>Input!E133</f>
        <v>0</v>
      </c>
      <c r="BB133" s="141" t="e">
        <f t="shared" si="488"/>
        <v>#VALUE!</v>
      </c>
      <c r="BC133" s="147" t="e">
        <f t="shared" si="489"/>
        <v>#VALUE!</v>
      </c>
      <c r="BD133" s="141" t="e">
        <f t="shared" si="490"/>
        <v>#VALUE!</v>
      </c>
      <c r="BE133" s="153" t="e">
        <f t="shared" si="491"/>
        <v>#VALUE!</v>
      </c>
      <c r="BF133" s="154" t="e">
        <f t="shared" si="492"/>
        <v>#VALUE!</v>
      </c>
      <c r="BG133" s="155"/>
      <c r="BH133" s="155"/>
      <c r="BI133" s="155"/>
      <c r="BJ133" s="155"/>
      <c r="BK133" s="155"/>
      <c r="BL133" s="155"/>
      <c r="BM133" s="159"/>
      <c r="BN133" s="155"/>
      <c r="BO133" s="155"/>
      <c r="BP133" s="155"/>
      <c r="BQ133" s="155"/>
      <c r="BR133" s="155"/>
      <c r="BS133" s="155"/>
      <c r="BT133" s="155"/>
      <c r="BU133" s="155"/>
      <c r="BV133" s="155"/>
      <c r="BW133" s="155"/>
      <c r="BX133" s="155"/>
      <c r="BY133" s="155"/>
      <c r="BZ133" s="155"/>
      <c r="CA133" s="155"/>
      <c r="CB133" s="155"/>
      <c r="CC133" s="155"/>
      <c r="CD133" s="155"/>
      <c r="CE133" s="155"/>
      <c r="CF133" s="155"/>
      <c r="CG133" s="155"/>
      <c r="CH133" s="155"/>
      <c r="CI133" s="155"/>
      <c r="CJ133" s="155"/>
      <c r="CK133" s="155"/>
      <c r="CL133" s="155"/>
      <c r="CM133" s="155"/>
      <c r="CN133" s="155"/>
      <c r="CO133" s="155"/>
      <c r="CP133" s="155"/>
      <c r="CQ133" s="155"/>
      <c r="CR133" s="155"/>
      <c r="CS133" s="155"/>
      <c r="CT133" s="155"/>
      <c r="CU133" s="155"/>
      <c r="CV133" s="155"/>
      <c r="CW133" s="155"/>
      <c r="CX133" s="155"/>
      <c r="CY133" s="155"/>
      <c r="CZ133" s="155"/>
      <c r="DA133" s="155"/>
      <c r="DB133" s="155"/>
      <c r="DC133" s="155"/>
      <c r="DD133" s="155"/>
      <c r="DE133" s="155"/>
    </row>
    <row r="134" spans="1:109" ht="15" customHeight="1" x14ac:dyDescent="0.2">
      <c r="A134" s="9">
        <f>Input!A134</f>
        <v>10556</v>
      </c>
      <c r="B134" s="9" t="str">
        <f>Input!B134</f>
        <v>M80/3-A1-15DR-l</v>
      </c>
      <c r="C134" s="9">
        <f>Input!O134</f>
        <v>1.2988708502292114</v>
      </c>
      <c r="D134" s="9">
        <f>C134*Input!P134/100</f>
        <v>1.6575411049608438E-3</v>
      </c>
      <c r="E134" s="11">
        <f>Input!M134</f>
        <v>1.5320841930672484</v>
      </c>
      <c r="F134" s="12">
        <f>E134*Input!N134/100</f>
        <v>4.7887267874888155E-5</v>
      </c>
      <c r="G134" s="13">
        <f t="shared" ref="G134:G137" si="493">E134*137.88</f>
        <v>211.2437685401122</v>
      </c>
      <c r="H134" s="12">
        <f>G134*Input!L134/100</f>
        <v>1.1112112432391873E-2</v>
      </c>
      <c r="I134" s="9">
        <v>0.3</v>
      </c>
      <c r="J134" s="21">
        <f>(((C134*$G$4*0.000000001*Input!G134*(234/233))-(I134*0.000000000000001))/Input!F134)*1000000000000</f>
        <v>270.76217910675814</v>
      </c>
      <c r="K134" s="9">
        <f>J134*Input!P134/100</f>
        <v>0.3455304593670897</v>
      </c>
      <c r="L134" s="14">
        <f t="shared" ref="L134:L137" si="494">(J134/234)*602200000000*0.0000028263/(365.2425*24*60)</f>
        <v>3.7444441224270513</v>
      </c>
      <c r="M134" s="22">
        <f>L134*Input!P134/100</f>
        <v>4.7784350900296211E-3</v>
      </c>
      <c r="N134" s="9">
        <v>5.0000000000000001E-3</v>
      </c>
      <c r="O134" s="21">
        <f>(((G134*$D$4*0.000000001*Input!G134*(238/236))-(N134*0.000000001))/Input!F134)*1000000</f>
        <v>4.4359104316702824</v>
      </c>
      <c r="P134" s="9">
        <f>O134*Input!N134/100</f>
        <v>1.3865010295885323E-4</v>
      </c>
      <c r="Q134" s="23">
        <f t="shared" ref="Q134:Q137" si="495">(O134/238.05)*602200000000000000*0.00000000015512/(365.2425*24*60)</f>
        <v>3.3096291348553657</v>
      </c>
      <c r="R134" s="24">
        <f>Q134*Input!N134/100</f>
        <v>1.0344672810053371E-4</v>
      </c>
      <c r="S134" s="65">
        <f>Input!S134*$G$6/0.000000000155125</f>
        <v>1.1280911857713576</v>
      </c>
      <c r="T134" s="9">
        <f>S134*Input!T134/100</f>
        <v>6.6250475460605761E-4</v>
      </c>
      <c r="U134" s="9">
        <f>S134*1/((U133+U135)/2)</f>
        <v>1.1282697345798955</v>
      </c>
      <c r="V134" s="9">
        <f>U134*Input!T134/100</f>
        <v>6.6260961264951877E-4</v>
      </c>
      <c r="W134" s="3">
        <v>3.0000000000000001E-3</v>
      </c>
      <c r="X134" s="21">
        <f>((($L$4*0.000000001*Input!G134/Input!W134*(232/229))-(W134*0.000000001))/Input!F134)*1000000000</f>
        <v>5.4948039474680437</v>
      </c>
      <c r="Y134" s="21">
        <f>X134*Input!X134/100</f>
        <v>7.4624699524077406E-3</v>
      </c>
      <c r="Z134" s="21">
        <f t="shared" ref="Z134:Z137" si="496">(X134/232)*6.022E+23*0.000000001*0.000000000049475/(365.2425*24*60)</f>
        <v>1.3416739015027583E-3</v>
      </c>
      <c r="AA134" s="21">
        <f>Z134*Input!X134/100</f>
        <v>1.8221216392092622E-6</v>
      </c>
      <c r="AB134" s="14">
        <v>0.05</v>
      </c>
      <c r="AC134" s="14">
        <v>0.9</v>
      </c>
      <c r="AD134" s="21">
        <f>(((Input!G134*$L$4*0.000000001*Input!U134*(230/229))-((AB134*0.000000000000001)+(Input!G134*AC134*0.000000000000001)))/Input!F134)*1000000000000</f>
        <v>22.951863010877602</v>
      </c>
      <c r="AE134" s="21">
        <f>AD134*Input!V134/100</f>
        <v>4.2338735461762741E-2</v>
      </c>
      <c r="AF134" s="63">
        <f t="shared" ref="AF134:AF137" si="497">(AD134/230)*602200000000*$D$6/(365.2425*24*60)</f>
        <v>1.0463415506569231</v>
      </c>
      <c r="AG134" s="21">
        <f>AF134*Input!V134/100</f>
        <v>1.9301604447063215E-3</v>
      </c>
      <c r="AH134" s="9">
        <f t="shared" ref="AH134:AH137" si="498">AF134/Z134</f>
        <v>779.87769567922237</v>
      </c>
      <c r="AI134" s="3">
        <f t="shared" ref="AI134:AI137" si="499">AH134*SQRT((AG134/AF134)^2+(AA134/Z134)^2)</f>
        <v>1.786456420364904</v>
      </c>
      <c r="AJ134" s="22">
        <f t="shared" ref="AJ134:AJ137" si="500">(U134-1)*1000</f>
        <v>128.26973457989556</v>
      </c>
      <c r="AK134" s="3">
        <f t="shared" ref="AK134:AK137" si="501">V134*1000</f>
        <v>0.66260961264951879</v>
      </c>
      <c r="AL134" s="3">
        <f t="shared" ref="AL134:AL137" si="502">AF134/Q134</f>
        <v>0.31615069484292818</v>
      </c>
      <c r="AM134" s="3">
        <f t="shared" ref="AM134:AM137" si="503">AL134*SQRT((R134/Q134)^2+(AG134/AF134)^2)</f>
        <v>5.8327909920835488E-4</v>
      </c>
      <c r="AN134" s="9">
        <f>AL134*1/((AN133+AN135)/2)</f>
        <v>0.31593096911816071</v>
      </c>
      <c r="AO134" s="21">
        <f t="shared" ref="AO134:AO137" si="504">AN134*SQRT((R134/Q134)^2+(AG134/AF134)^2)</f>
        <v>5.8287371840449814E-4</v>
      </c>
      <c r="AP134" s="58">
        <f t="shared" ref="AP134:AP137" si="505">ThU_Alter_Kombi(AN134,U134)</f>
        <v>35.637900000000002</v>
      </c>
      <c r="AQ134" s="58">
        <f t="shared" ref="AQ134:AQ137" si="506">Montealter(AN134,AO134,U134,V134)</f>
        <v>8.2299999999999998E-2</v>
      </c>
      <c r="AR134" s="58">
        <f t="shared" ref="AR134:AR137" si="507">(AQ134/AP134)*100</f>
        <v>0.23093392147124267</v>
      </c>
      <c r="AS134" s="67">
        <f t="shared" ref="AS134:AS137" si="508">Z134/Q134</f>
        <v>4.0538496817450542E-4</v>
      </c>
      <c r="AT134" s="67">
        <f t="shared" ref="AT134:AT137" si="509">AS134*SQRT((Y134/X134)^2+(P134/O134)^2)</f>
        <v>5.5069739608354313E-7</v>
      </c>
      <c r="AU134" s="58">
        <v>8</v>
      </c>
      <c r="AV134" s="58">
        <f t="shared" ref="AV134:AV137" si="510">AU134/2</f>
        <v>4</v>
      </c>
      <c r="AW134" s="58">
        <f t="shared" ref="AW134:AW137" si="511">marincorr_age(AN134,U134,AS134,AU134)</f>
        <v>35.327300000000001</v>
      </c>
      <c r="AX134" s="57">
        <f t="shared" ref="AX134:AX137" si="512">marincorr_age_error(AN134, AO134, U134, V134, AS134, AT134, AU134, AV134)</f>
        <v>0.17974836869999999</v>
      </c>
      <c r="AY134" s="47">
        <f t="shared" ref="AY134:AY137" si="513">SQRT(((AU134*EXP(-0.0000091577*AW134*1000))/(0.0000091577*(EXP(-0.0000091577*AW134*1000)+(AJ134/1000)*EXP(-(0.0000091577-0.0000028263)*AW134*1000)-AS134*AU134*EXP(-0.0000091577*AW134*1000))))^2*AT134^2+((AS134*EXP(-0.0000091577*AW134*1000))/(0.0000091577*(EXP(-0.0000091577*AW134*1000)+(AJ134/1000)*EXP(-(0.0000091577-0.0000028263)*AW134*1000)-AS134*AU134*EXP(-0.0000091577*AW134*1000))))^2*AV134^2+((0.0000091577/(0.0000091577-0.0000028263))*(EXP(-(0.0000091577-0.0000028263)*AW134*1000)-1)/(0.0000091577*(EXP(-0.0000091577*AW134*1000)+(AJ134/1000)*EXP(-(0.0000091577-0.0000028263)*AW134*1000)-AS134*AU134*EXP(-0.0000091577*AW134*1000))))^2*T134^2+(1/(0.0000091577*(EXP(-0.0000091577*AW134*1000)+(AJ134/1000)*EXP(-(0.0000091577-0.0000028263)*AW134*1000)-AS134*AU134*EXP(-0.0000091577*AW134*1000))))^2*AO134^2)/1000</f>
        <v>0.17551800319385538</v>
      </c>
      <c r="AZ134" s="9" t="str">
        <f>Input!B134</f>
        <v>M80/3-A1-15DR-l</v>
      </c>
      <c r="BA134" s="48">
        <f>Input!E134</f>
        <v>0</v>
      </c>
      <c r="BB134" s="58">
        <f t="shared" ref="BB134:BB137" si="514">((U134-1)*EXP(0.0000028263*AW134*1000))*1000</f>
        <v>141.73808690386886</v>
      </c>
      <c r="BC134" s="22">
        <f t="shared" ref="BC134:BC137" si="515">SQRT((EXP(0.0000028263*AW134*1000)*V134)^2+((U134-1)*0.0000028263*EXP(0.0000028263*AW134*1000)*AX134*1000)^2)*1000</f>
        <v>0.73571596075572865</v>
      </c>
      <c r="BD134" s="9">
        <f t="shared" ref="BD134:BD137" si="516">AW134*1000-58</f>
        <v>35269.300000000003</v>
      </c>
      <c r="BE134" s="49">
        <f t="shared" ref="BE134:BE137" si="517">AY134/2*1000</f>
        <v>87.759001596927689</v>
      </c>
      <c r="BF134" s="89">
        <f t="shared" ref="BF134:BF137" si="518">AY134/AW134*100</f>
        <v>0.49683390237537362</v>
      </c>
      <c r="BG134" s="85"/>
      <c r="BH134" s="85"/>
      <c r="BI134" s="85"/>
      <c r="BJ134" s="85"/>
      <c r="BK134" s="85"/>
      <c r="BL134" s="85"/>
      <c r="BM134" s="90"/>
      <c r="BN134" s="85"/>
      <c r="BO134" s="85"/>
      <c r="BP134" s="85"/>
      <c r="BQ134" s="85"/>
      <c r="BR134" s="85"/>
      <c r="BS134" s="85"/>
      <c r="BT134" s="85"/>
      <c r="BU134" s="85"/>
      <c r="BV134" s="85"/>
      <c r="BW134" s="85"/>
      <c r="BX134" s="85"/>
      <c r="BY134" s="85"/>
      <c r="BZ134" s="85"/>
      <c r="CA134" s="85"/>
      <c r="CB134" s="85"/>
      <c r="CC134" s="85"/>
      <c r="CD134" s="85"/>
      <c r="CE134" s="85"/>
      <c r="CF134" s="85"/>
      <c r="CG134" s="85"/>
      <c r="CH134" s="85"/>
      <c r="CI134" s="85"/>
      <c r="CJ134" s="85"/>
      <c r="CK134" s="85"/>
      <c r="CL134" s="85"/>
      <c r="CM134" s="85"/>
      <c r="CN134" s="85"/>
      <c r="CO134" s="85"/>
      <c r="CP134" s="85"/>
      <c r="CQ134" s="85"/>
      <c r="CR134" s="85"/>
      <c r="CS134" s="85"/>
      <c r="CT134" s="85"/>
      <c r="CU134" s="85"/>
      <c r="CV134" s="85"/>
      <c r="CW134" s="85"/>
      <c r="CX134" s="85"/>
      <c r="CY134" s="85"/>
      <c r="CZ134" s="85"/>
      <c r="DA134" s="85"/>
      <c r="DB134" s="85"/>
      <c r="DC134" s="85"/>
      <c r="DD134" s="85"/>
      <c r="DE134" s="85"/>
    </row>
    <row r="135" spans="1:109" s="158" customFormat="1" ht="15" customHeight="1" x14ac:dyDescent="0.2">
      <c r="A135" s="141">
        <f>Input!A135</f>
        <v>10368</v>
      </c>
      <c r="B135" s="141" t="str">
        <f>Input!B135</f>
        <v>Hu1-13</v>
      </c>
      <c r="C135" s="141">
        <f>Input!O135</f>
        <v>2.2909538003613603</v>
      </c>
      <c r="D135" s="141">
        <f>C135*Input!P135/100</f>
        <v>1.1319625831061839E-2</v>
      </c>
      <c r="E135" s="142">
        <f>Input!M135</f>
        <v>3.0133568621116837</v>
      </c>
      <c r="F135" s="143">
        <f>E135*Input!N135/100</f>
        <v>2.0849458971448749E-4</v>
      </c>
      <c r="G135" s="144">
        <f t="shared" si="493"/>
        <v>415.48164414795895</v>
      </c>
      <c r="H135" s="143">
        <f>G135*Input!L135/100</f>
        <v>2.278618837238679E-2</v>
      </c>
      <c r="I135" s="141">
        <v>0</v>
      </c>
      <c r="J135" s="145">
        <f>(((C135*$G$4*0.000000001*Input!G135*(234/233))-(I135*0.000000000000001))/Input!F135)*1000000000000</f>
        <v>750.46798024789211</v>
      </c>
      <c r="K135" s="141">
        <f>J135*Input!P135/100</f>
        <v>3.7080698586147376</v>
      </c>
      <c r="L135" s="146">
        <f t="shared" si="494"/>
        <v>10.378426658329333</v>
      </c>
      <c r="M135" s="147">
        <f>L135*Input!P135/100</f>
        <v>5.1279910781646933E-2</v>
      </c>
      <c r="N135" s="141">
        <v>0</v>
      </c>
      <c r="O135" s="145">
        <f>(((G135*$D$4*0.000000001*Input!G135*(238/236))-(N135*0.000000001))/Input!F135)*1000000</f>
        <v>13.710229753325899</v>
      </c>
      <c r="P135" s="141">
        <f>O135*Input!N135/100</f>
        <v>9.4861274588893942E-4</v>
      </c>
      <c r="Q135" s="148">
        <f t="shared" si="495"/>
        <v>10.2291911741966</v>
      </c>
      <c r="R135" s="149">
        <f>Q135*Input!N135/100</f>
        <v>7.0775919168120484E-4</v>
      </c>
      <c r="S135" s="147">
        <f>Input!S135*$G$6/0.000000000155125</f>
        <v>0.99999661516741867</v>
      </c>
      <c r="T135" s="141">
        <f>S135*Input!T135/100</f>
        <v>8.5530486183053064E-4</v>
      </c>
      <c r="U135" s="147">
        <f>S135</f>
        <v>0.99999661516741867</v>
      </c>
      <c r="V135" s="141">
        <f>U135*Input!T135/100</f>
        <v>8.5530486183053064E-4</v>
      </c>
      <c r="W135" s="150">
        <v>0</v>
      </c>
      <c r="X135" s="145">
        <f>((($L$4*0.000000001*Input!G135/Input!W135*(232/229))-(W135*0.000000001))/Input!F135)*1000000000</f>
        <v>0.78500089698454578</v>
      </c>
      <c r="Y135" s="145">
        <f>X135*Input!X135/100</f>
        <v>2.3932189797690843E-3</v>
      </c>
      <c r="Z135" s="145">
        <f t="shared" si="496"/>
        <v>1.9167475786387839E-4</v>
      </c>
      <c r="AA135" s="145">
        <f>Z135*Input!X135/100</f>
        <v>5.8435559784017425E-7</v>
      </c>
      <c r="AB135" s="146">
        <v>0</v>
      </c>
      <c r="AC135" s="146">
        <v>0.9</v>
      </c>
      <c r="AD135" s="145">
        <f>(((Input!G135*$L$4*0.000000001*Input!U135*(230/229))-((AB135*0.000000000000001)+(Input!G135*AC135*0.000000000000001)))/Input!F135)*1000000000000</f>
        <v>224.56432192063852</v>
      </c>
      <c r="AE135" s="145">
        <f>AD135*Input!V135/100</f>
        <v>0.45521233001377048</v>
      </c>
      <c r="AF135" s="145">
        <f t="shared" si="497"/>
        <v>10.237555910354699</v>
      </c>
      <c r="AG135" s="145">
        <f>AF135*Input!V135/100</f>
        <v>2.0752458091921454E-2</v>
      </c>
      <c r="AH135" s="141">
        <f t="shared" si="498"/>
        <v>53411.080438797791</v>
      </c>
      <c r="AI135" s="150">
        <f t="shared" si="499"/>
        <v>195.54267710122821</v>
      </c>
      <c r="AJ135" s="147">
        <f t="shared" si="500"/>
        <v>-3.3848325813323754E-3</v>
      </c>
      <c r="AK135" s="150">
        <f t="shared" si="501"/>
        <v>0.85530486183053067</v>
      </c>
      <c r="AL135" s="150">
        <f t="shared" si="502"/>
        <v>1.0008177319218745</v>
      </c>
      <c r="AM135" s="150">
        <f t="shared" si="503"/>
        <v>2.0299301256238465E-3</v>
      </c>
      <c r="AN135" s="141">
        <f>AF135/Q135</f>
        <v>1.0008177319218745</v>
      </c>
      <c r="AO135" s="145">
        <f t="shared" si="504"/>
        <v>2.0299301256238465E-3</v>
      </c>
      <c r="AP135" s="141" t="str">
        <f t="shared" si="505"/>
        <v>Out of range</v>
      </c>
      <c r="AQ135" s="141" t="e">
        <f t="shared" si="506"/>
        <v>#VALUE!</v>
      </c>
      <c r="AR135" s="141" t="e">
        <f t="shared" si="507"/>
        <v>#VALUE!</v>
      </c>
      <c r="AS135" s="149">
        <f t="shared" si="508"/>
        <v>1.8738016975123404E-5</v>
      </c>
      <c r="AT135" s="149">
        <f t="shared" si="509"/>
        <v>5.7140985998525525E-8</v>
      </c>
      <c r="AU135" s="141">
        <v>8</v>
      </c>
      <c r="AV135" s="141">
        <f t="shared" si="510"/>
        <v>4</v>
      </c>
      <c r="AW135" s="141" t="str">
        <f t="shared" si="511"/>
        <v>Out of range</v>
      </c>
      <c r="AX135" s="151">
        <f t="shared" si="512"/>
        <v>323.43920507839999</v>
      </c>
      <c r="AY135" s="151" t="e">
        <f t="shared" si="513"/>
        <v>#VALUE!</v>
      </c>
      <c r="AZ135" s="141" t="str">
        <f>Input!B135</f>
        <v>Hu1-13</v>
      </c>
      <c r="BA135" s="152">
        <f>Input!E135</f>
        <v>0</v>
      </c>
      <c r="BB135" s="141" t="e">
        <f t="shared" si="514"/>
        <v>#VALUE!</v>
      </c>
      <c r="BC135" s="147" t="e">
        <f t="shared" si="515"/>
        <v>#VALUE!</v>
      </c>
      <c r="BD135" s="141" t="e">
        <f t="shared" si="516"/>
        <v>#VALUE!</v>
      </c>
      <c r="BE135" s="153" t="e">
        <f t="shared" si="517"/>
        <v>#VALUE!</v>
      </c>
      <c r="BF135" s="154" t="e">
        <f t="shared" si="518"/>
        <v>#VALUE!</v>
      </c>
      <c r="BG135" s="155"/>
      <c r="BH135" s="155"/>
      <c r="BI135" s="155"/>
      <c r="BJ135" s="155"/>
      <c r="BK135" s="155"/>
      <c r="BL135" s="155"/>
      <c r="BM135" s="159"/>
      <c r="BN135" s="155"/>
      <c r="BO135" s="155"/>
      <c r="BP135" s="155"/>
      <c r="BQ135" s="155"/>
      <c r="BR135" s="155"/>
      <c r="BS135" s="155"/>
      <c r="BT135" s="155"/>
      <c r="BU135" s="155"/>
      <c r="BV135" s="155"/>
      <c r="BW135" s="155"/>
      <c r="BX135" s="155"/>
      <c r="BY135" s="155"/>
      <c r="BZ135" s="155"/>
      <c r="CA135" s="155"/>
      <c r="CB135" s="155"/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155"/>
      <c r="CM135" s="155"/>
      <c r="CN135" s="155"/>
      <c r="CO135" s="155"/>
      <c r="CP135" s="155"/>
      <c r="CQ135" s="155"/>
      <c r="CR135" s="155"/>
      <c r="CS135" s="155"/>
      <c r="CT135" s="155"/>
      <c r="CU135" s="155"/>
      <c r="CV135" s="155"/>
      <c r="CW135" s="155"/>
      <c r="CX135" s="155"/>
      <c r="CY135" s="155"/>
      <c r="CZ135" s="155"/>
      <c r="DA135" s="155"/>
      <c r="DB135" s="155"/>
      <c r="DC135" s="155"/>
      <c r="DD135" s="155"/>
      <c r="DE135" s="155"/>
    </row>
    <row r="136" spans="1:109" ht="15" customHeight="1" x14ac:dyDescent="0.2">
      <c r="A136" s="9">
        <f>Input!A136</f>
        <v>10557</v>
      </c>
      <c r="B136" s="9" t="str">
        <f>Input!B136</f>
        <v>M80/3-A3-04DR-l</v>
      </c>
      <c r="C136" s="9">
        <f>Input!O136</f>
        <v>1.6031030042064367</v>
      </c>
      <c r="D136" s="9">
        <f>C136*Input!P136/100</f>
        <v>2.320443792339995E-3</v>
      </c>
      <c r="E136" s="11">
        <f>Input!M136</f>
        <v>1.8633768117687233</v>
      </c>
      <c r="F136" s="12">
        <f>E136*Input!N136/100</f>
        <v>6.723911959454649E-5</v>
      </c>
      <c r="G136" s="13">
        <f t="shared" si="493"/>
        <v>256.92239480667155</v>
      </c>
      <c r="H136" s="12">
        <f>G136*Input!L136/100</f>
        <v>1.921457527606376E-2</v>
      </c>
      <c r="I136" s="9">
        <v>0.3</v>
      </c>
      <c r="J136" s="21">
        <f>(((C136*$G$4*0.000000001*Input!G136*(234/233))-(I136*0.000000000000001))/Input!F136)*1000000000000</f>
        <v>267.75041762652677</v>
      </c>
      <c r="K136" s="9">
        <f>J136*Input!P136/100</f>
        <v>0.38756074491013082</v>
      </c>
      <c r="L136" s="14">
        <f t="shared" si="494"/>
        <v>3.7027936503780805</v>
      </c>
      <c r="M136" s="22">
        <f>L136*Input!P136/100</f>
        <v>5.3596833876492014E-3</v>
      </c>
      <c r="N136" s="9">
        <v>5.0000000000000001E-3</v>
      </c>
      <c r="O136" s="21">
        <f>(((G136*$D$4*0.000000001*Input!G136*(238/236))-(N136*0.000000001))/Input!F136)*1000000</f>
        <v>4.3226234913636263</v>
      </c>
      <c r="P136" s="9">
        <f>O136*Input!N136/100</f>
        <v>1.5597993710252819E-4</v>
      </c>
      <c r="Q136" s="23">
        <f t="shared" si="495"/>
        <v>3.2251058416074554</v>
      </c>
      <c r="R136" s="24">
        <f>Q136*Input!N136/100</f>
        <v>1.1637650314166803E-4</v>
      </c>
      <c r="S136" s="65">
        <f>Input!S136*$G$6/0.000000000155125</f>
        <v>1.1433211031708661</v>
      </c>
      <c r="T136" s="9">
        <f>S136*Input!T136/100</f>
        <v>5.6007504567334634E-4</v>
      </c>
      <c r="U136" s="9">
        <f>S136*1/((U135+U137)/2)</f>
        <v>1.1436013599964021</v>
      </c>
      <c r="V136" s="9">
        <f>U136*Input!T136/100</f>
        <v>5.6021233418654447E-4</v>
      </c>
      <c r="W136" s="3">
        <v>3.0000000000000001E-3</v>
      </c>
      <c r="X136" s="21">
        <f>((($L$4*0.000000001*Input!G136/Input!W136*(232/229))-(W136*0.000000001))/Input!F136)*1000000000</f>
        <v>4.0002186049183228</v>
      </c>
      <c r="Y136" s="21">
        <f>X136*Input!X136/100</f>
        <v>5.5482387825165434E-3</v>
      </c>
      <c r="Z136" s="21">
        <f t="shared" si="496"/>
        <v>9.7673892532557918E-4</v>
      </c>
      <c r="AA136" s="21">
        <f>Z136*Input!X136/100</f>
        <v>1.3547211592941327E-6</v>
      </c>
      <c r="AB136" s="14">
        <v>0.05</v>
      </c>
      <c r="AC136" s="14">
        <v>0.9</v>
      </c>
      <c r="AD136" s="21">
        <f>(((Input!G136*$L$4*0.000000001*Input!U136*(230/229))-((AB136*0.000000000000001)+(Input!G136*AC136*0.000000000000001)))/Input!F136)*1000000000000</f>
        <v>8.0043488318584686</v>
      </c>
      <c r="AE136" s="21">
        <f>AD136*Input!V136/100</f>
        <v>2.0006686787108503E-2</v>
      </c>
      <c r="AF136" s="63">
        <f t="shared" si="497"/>
        <v>0.36490644636369662</v>
      </c>
      <c r="AG136" s="21">
        <f>AF136*Input!V136/100</f>
        <v>9.1207531460122835E-4</v>
      </c>
      <c r="AH136" s="9">
        <f t="shared" si="498"/>
        <v>373.59670726961281</v>
      </c>
      <c r="AI136" s="3">
        <f t="shared" si="499"/>
        <v>1.0679319359185635</v>
      </c>
      <c r="AJ136" s="22">
        <f t="shared" si="500"/>
        <v>143.60135999640212</v>
      </c>
      <c r="AK136" s="3">
        <f t="shared" si="501"/>
        <v>0.56021233418654448</v>
      </c>
      <c r="AL136" s="3">
        <f t="shared" si="502"/>
        <v>0.11314557235796645</v>
      </c>
      <c r="AM136" s="3">
        <f t="shared" si="503"/>
        <v>2.8283423952501986E-4</v>
      </c>
      <c r="AN136" s="9">
        <f>AL136*1/((AN135+AN137)/2)</f>
        <v>0.11311318249120676</v>
      </c>
      <c r="AO136" s="21">
        <f t="shared" si="504"/>
        <v>2.8275327335778612E-4</v>
      </c>
      <c r="AP136" s="58">
        <f t="shared" si="505"/>
        <v>11.349</v>
      </c>
      <c r="AQ136" s="58">
        <f t="shared" si="506"/>
        <v>3.2199999999999999E-2</v>
      </c>
      <c r="AR136" s="58">
        <f t="shared" si="507"/>
        <v>0.28372543836461361</v>
      </c>
      <c r="AS136" s="67">
        <f t="shared" si="508"/>
        <v>3.0285484362235798E-4</v>
      </c>
      <c r="AT136" s="67">
        <f t="shared" si="509"/>
        <v>4.2019692611896253E-7</v>
      </c>
      <c r="AU136" s="58">
        <v>8</v>
      </c>
      <c r="AV136" s="58">
        <f t="shared" si="510"/>
        <v>4</v>
      </c>
      <c r="AW136" s="58">
        <f t="shared" si="511"/>
        <v>11.1183</v>
      </c>
      <c r="AX136" s="57">
        <f t="shared" si="512"/>
        <v>0.11066233020000001</v>
      </c>
      <c r="AY136" s="47">
        <f t="shared" si="513"/>
        <v>0.11938999790642972</v>
      </c>
      <c r="AZ136" s="9" t="str">
        <f>Input!B136</f>
        <v>M80/3-A3-04DR-l</v>
      </c>
      <c r="BA136" s="48">
        <f>Input!E136</f>
        <v>0</v>
      </c>
      <c r="BB136" s="58">
        <f t="shared" si="514"/>
        <v>148.18548685102388</v>
      </c>
      <c r="BC136" s="22">
        <f t="shared" si="515"/>
        <v>0.57995066526726624</v>
      </c>
      <c r="BD136" s="9">
        <f t="shared" si="516"/>
        <v>11060.3</v>
      </c>
      <c r="BE136" s="49">
        <f t="shared" si="517"/>
        <v>59.694998953214863</v>
      </c>
      <c r="BF136" s="89">
        <f t="shared" si="518"/>
        <v>1.0738152227087749</v>
      </c>
      <c r="BG136" s="85"/>
      <c r="BH136" s="85"/>
      <c r="BI136" s="85"/>
      <c r="BJ136" s="85"/>
      <c r="BK136" s="85"/>
      <c r="BL136" s="85"/>
      <c r="BM136" s="90"/>
      <c r="BN136" s="85"/>
      <c r="BO136" s="85"/>
      <c r="BP136" s="85"/>
      <c r="BQ136" s="85"/>
      <c r="BR136" s="85"/>
      <c r="BS136" s="85"/>
      <c r="BT136" s="85"/>
      <c r="BU136" s="85"/>
      <c r="BV136" s="85"/>
      <c r="BW136" s="85"/>
      <c r="BX136" s="85"/>
      <c r="BY136" s="85"/>
      <c r="BZ136" s="85"/>
      <c r="CA136" s="85"/>
      <c r="CB136" s="85"/>
      <c r="CC136" s="85"/>
      <c r="CD136" s="85"/>
      <c r="CE136" s="85"/>
      <c r="CF136" s="85"/>
      <c r="CG136" s="85"/>
      <c r="CH136" s="85"/>
      <c r="CI136" s="85"/>
      <c r="CJ136" s="85"/>
      <c r="CK136" s="85"/>
      <c r="CL136" s="85"/>
      <c r="CM136" s="85"/>
      <c r="CN136" s="85"/>
      <c r="CO136" s="85"/>
      <c r="CP136" s="85"/>
      <c r="CQ136" s="85"/>
      <c r="CR136" s="85"/>
      <c r="CS136" s="85"/>
      <c r="CT136" s="85"/>
      <c r="CU136" s="85"/>
      <c r="CV136" s="85"/>
      <c r="CW136" s="85"/>
      <c r="CX136" s="85"/>
      <c r="CY136" s="85"/>
      <c r="CZ136" s="85"/>
      <c r="DA136" s="85"/>
      <c r="DB136" s="85"/>
      <c r="DC136" s="85"/>
      <c r="DD136" s="85"/>
      <c r="DE136" s="85"/>
    </row>
    <row r="137" spans="1:109" s="158" customFormat="1" ht="15" customHeight="1" x14ac:dyDescent="0.2">
      <c r="A137" s="141">
        <f>Input!A137</f>
        <v>10368</v>
      </c>
      <c r="B137" s="141" t="str">
        <f>Input!B137</f>
        <v>Hu1-13</v>
      </c>
      <c r="C137" s="141">
        <f>Input!O137</f>
        <v>2.2893686853168083</v>
      </c>
      <c r="D137" s="141">
        <f>C137*Input!P137/100</f>
        <v>1.1658929614451734E-2</v>
      </c>
      <c r="E137" s="142">
        <f>Input!M137</f>
        <v>3.0131461527712955</v>
      </c>
      <c r="F137" s="143">
        <f>E137*Input!N137/100</f>
        <v>2.9566061680191531E-4</v>
      </c>
      <c r="G137" s="144">
        <f t="shared" si="493"/>
        <v>415.45259154410621</v>
      </c>
      <c r="H137" s="143">
        <f>G137*Input!L137/100</f>
        <v>1.8720232652849049E-2</v>
      </c>
      <c r="I137" s="141">
        <v>0</v>
      </c>
      <c r="J137" s="145">
        <f>(((C137*$G$4*0.000000001*Input!G137*(234/233))-(I137*0.000000000000001))/Input!F137)*1000000000000</f>
        <v>749.94873010598258</v>
      </c>
      <c r="K137" s="141">
        <f>J137*Input!P137/100</f>
        <v>3.8192185971754702</v>
      </c>
      <c r="L137" s="146">
        <f t="shared" si="494"/>
        <v>10.371245806305033</v>
      </c>
      <c r="M137" s="147">
        <f>L137*Input!P137/100</f>
        <v>5.2817017042912529E-2</v>
      </c>
      <c r="N137" s="141">
        <v>0</v>
      </c>
      <c r="O137" s="145">
        <f>(((G137*$D$4*0.000000001*Input!G137*(238/236))-(N137*0.000000001))/Input!F137)*1000000</f>
        <v>13.70927106386425</v>
      </c>
      <c r="P137" s="141">
        <f>O137*Input!N137/100</f>
        <v>1.3452024339804427E-3</v>
      </c>
      <c r="Q137" s="148">
        <f t="shared" si="495"/>
        <v>10.228475896775553</v>
      </c>
      <c r="R137" s="149">
        <f>Q137*Input!N137/100</f>
        <v>1.003654432694133E-3</v>
      </c>
      <c r="S137" s="147">
        <f>Input!S137*$G$6/0.000000000155125</f>
        <v>0.99951325455582651</v>
      </c>
      <c r="T137" s="141">
        <f>S137*Input!T137/100</f>
        <v>8.4101288288005588E-4</v>
      </c>
      <c r="U137" s="147">
        <f>S137</f>
        <v>0.99951325455582651</v>
      </c>
      <c r="V137" s="141">
        <f>U137*Input!T137/100</f>
        <v>8.4101288288005588E-4</v>
      </c>
      <c r="W137" s="150">
        <v>0</v>
      </c>
      <c r="X137" s="145">
        <f>((($L$4*0.000000001*Input!G137/Input!W137*(232/229))-(W137*0.000000001))/Input!F137)*1000000000</f>
        <v>0.78430835631968598</v>
      </c>
      <c r="Y137" s="145">
        <f>X137*Input!X137/100</f>
        <v>2.0282819971213905E-3</v>
      </c>
      <c r="Z137" s="145">
        <f t="shared" si="496"/>
        <v>1.9150565924914081E-4</v>
      </c>
      <c r="AA137" s="145">
        <f>Z137*Input!X137/100</f>
        <v>4.9524842859582103E-7</v>
      </c>
      <c r="AB137" s="146">
        <v>0</v>
      </c>
      <c r="AC137" s="146">
        <v>0.9</v>
      </c>
      <c r="AD137" s="145">
        <f>(((Input!G137*$L$4*0.000000001*Input!U137*(230/229))-((AB137*0.000000000000001)+(Input!G137*AC137*0.000000000000001)))/Input!F137)*1000000000000</f>
        <v>224.31017169651648</v>
      </c>
      <c r="AE137" s="145">
        <f>AD137*Input!V137/100</f>
        <v>0.44287677749465965</v>
      </c>
      <c r="AF137" s="145">
        <f t="shared" si="497"/>
        <v>10.225969576840871</v>
      </c>
      <c r="AG137" s="145">
        <f>AF137*Input!V137/100</f>
        <v>2.0190098463644682E-2</v>
      </c>
      <c r="AH137" s="141">
        <f t="shared" si="498"/>
        <v>53397.740917605544</v>
      </c>
      <c r="AI137" s="150">
        <f t="shared" si="499"/>
        <v>173.73584475715248</v>
      </c>
      <c r="AJ137" s="147">
        <f t="shared" si="500"/>
        <v>-0.48674544417348642</v>
      </c>
      <c r="AK137" s="150">
        <f t="shared" si="501"/>
        <v>0.84101288288005582</v>
      </c>
      <c r="AL137" s="150">
        <f t="shared" si="502"/>
        <v>0.99975496643292949</v>
      </c>
      <c r="AM137" s="150">
        <f t="shared" si="503"/>
        <v>1.9763469174903193E-3</v>
      </c>
      <c r="AN137" s="141">
        <f>AF137/Q137</f>
        <v>0.99975496643292949</v>
      </c>
      <c r="AO137" s="145">
        <f t="shared" si="504"/>
        <v>1.9763469174903193E-3</v>
      </c>
      <c r="AP137" s="141" t="str">
        <f t="shared" si="505"/>
        <v>Out of range</v>
      </c>
      <c r="AQ137" s="141" t="e">
        <f t="shared" si="506"/>
        <v>#VALUE!</v>
      </c>
      <c r="AR137" s="141" t="e">
        <f t="shared" si="507"/>
        <v>#VALUE!</v>
      </c>
      <c r="AS137" s="149">
        <f t="shared" si="508"/>
        <v>1.8722795182956971E-5</v>
      </c>
      <c r="AT137" s="149">
        <f t="shared" si="509"/>
        <v>4.8453435589123075E-8</v>
      </c>
      <c r="AU137" s="141">
        <v>8</v>
      </c>
      <c r="AV137" s="141">
        <f t="shared" si="510"/>
        <v>4</v>
      </c>
      <c r="AW137" s="141" t="str">
        <f t="shared" si="511"/>
        <v>Out of range</v>
      </c>
      <c r="AX137" s="151">
        <f t="shared" si="512"/>
        <v>367.3390878669</v>
      </c>
      <c r="AY137" s="151" t="e">
        <f t="shared" si="513"/>
        <v>#VALUE!</v>
      </c>
      <c r="AZ137" s="141" t="str">
        <f>Input!B137</f>
        <v>Hu1-13</v>
      </c>
      <c r="BA137" s="152">
        <f>Input!E137</f>
        <v>0</v>
      </c>
      <c r="BB137" s="141" t="e">
        <f t="shared" si="514"/>
        <v>#VALUE!</v>
      </c>
      <c r="BC137" s="147" t="e">
        <f t="shared" si="515"/>
        <v>#VALUE!</v>
      </c>
      <c r="BD137" s="141" t="e">
        <f t="shared" si="516"/>
        <v>#VALUE!</v>
      </c>
      <c r="BE137" s="153" t="e">
        <f t="shared" si="517"/>
        <v>#VALUE!</v>
      </c>
      <c r="BF137" s="154" t="e">
        <f t="shared" si="518"/>
        <v>#VALUE!</v>
      </c>
      <c r="BG137" s="155"/>
      <c r="BH137" s="155"/>
      <c r="BI137" s="155"/>
      <c r="BJ137" s="155"/>
      <c r="BK137" s="155"/>
      <c r="BL137" s="155"/>
      <c r="BM137" s="159"/>
      <c r="BN137" s="155"/>
      <c r="BO137" s="155"/>
      <c r="BP137" s="155"/>
      <c r="BQ137" s="155"/>
      <c r="BR137" s="155"/>
      <c r="BS137" s="155"/>
      <c r="BT137" s="155"/>
      <c r="BU137" s="155"/>
      <c r="BV137" s="155"/>
      <c r="BW137" s="155"/>
      <c r="BX137" s="155"/>
      <c r="BY137" s="155"/>
      <c r="BZ137" s="155"/>
      <c r="CA137" s="155"/>
      <c r="CB137" s="155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155"/>
      <c r="CM137" s="155"/>
      <c r="CN137" s="155"/>
      <c r="CO137" s="155"/>
      <c r="CP137" s="155"/>
      <c r="CQ137" s="155"/>
      <c r="CR137" s="155"/>
      <c r="CS137" s="155"/>
      <c r="CT137" s="155"/>
      <c r="CU137" s="155"/>
      <c r="CV137" s="155"/>
      <c r="CW137" s="155"/>
      <c r="CX137" s="155"/>
      <c r="CY137" s="155"/>
      <c r="CZ137" s="155"/>
      <c r="DA137" s="155"/>
      <c r="DB137" s="155"/>
      <c r="DC137" s="155"/>
      <c r="DD137" s="155"/>
      <c r="DE137" s="155"/>
    </row>
    <row r="138" spans="1:109" ht="15" customHeight="1" x14ac:dyDescent="0.2">
      <c r="A138" s="9">
        <f>Input!A138</f>
        <v>10558</v>
      </c>
      <c r="B138" s="9" t="str">
        <f>Input!B138</f>
        <v>M80/3-A6-86DR-r</v>
      </c>
      <c r="C138" s="9">
        <f>Input!O138</f>
        <v>2.8018392655240212</v>
      </c>
      <c r="D138" s="9">
        <f>C138*Input!P138/100</f>
        <v>4.5975382329835474E-3</v>
      </c>
      <c r="E138" s="11">
        <f>Input!M138</f>
        <v>3.2550767363264597</v>
      </c>
      <c r="F138" s="12">
        <f>E138*Input!N138/100</f>
        <v>1.0610928568009962E-4</v>
      </c>
      <c r="G138" s="13">
        <f t="shared" ref="G138:G145" si="519">E138*137.88</f>
        <v>448.80998040469223</v>
      </c>
      <c r="H138" s="12">
        <f>G138*Input!L138/100</f>
        <v>1.5417933084463516E-2</v>
      </c>
      <c r="I138" s="9">
        <v>0.3</v>
      </c>
      <c r="J138" s="21">
        <f>(((C138*$G$4*0.000000001*Input!G138*(234/233))-(I138*0.000000000000001))/Input!F138)*1000000000000</f>
        <v>284.04589413388351</v>
      </c>
      <c r="K138" s="9">
        <f>J138*Input!P138/100</f>
        <v>0.46609092615392589</v>
      </c>
      <c r="L138" s="14">
        <f t="shared" ref="L138:L145" si="520">(J138/234)*602200000000*0.0000028263/(365.2425*24*60)</f>
        <v>3.928148245437908</v>
      </c>
      <c r="M138" s="22">
        <f>L138*Input!P138/100</f>
        <v>6.4456987113607096E-3</v>
      </c>
      <c r="N138" s="9">
        <v>5.0000000000000001E-3</v>
      </c>
      <c r="O138" s="21">
        <f>(((G138*$D$4*0.000000001*Input!G138*(238/236))-(N138*0.000000001))/Input!F138)*1000000</f>
        <v>4.5833673001260102</v>
      </c>
      <c r="P138" s="9">
        <f>O138*Input!N138/100</f>
        <v>1.4940902154422257E-4</v>
      </c>
      <c r="Q138" s="23">
        <f t="shared" ref="Q138:Q145" si="521">(O138/238.05)*602200000000000000*0.00000000015512/(365.2425*24*60)</f>
        <v>3.4196465834700458</v>
      </c>
      <c r="R138" s="24">
        <f>Q138*Input!N138/100</f>
        <v>1.1147394843290354E-4</v>
      </c>
      <c r="S138" s="65">
        <f>Input!S138*$G$6/0.000000000155125</f>
        <v>1.1425443300160658</v>
      </c>
      <c r="T138" s="9">
        <f>S138*Input!T138/100</f>
        <v>4.5995369026078118E-4</v>
      </c>
      <c r="U138" s="9">
        <f>S138*1/((U137+U139)/2)</f>
        <v>1.1429388950735322</v>
      </c>
      <c r="V138" s="9">
        <f>U138*Input!T138/100</f>
        <v>4.6011253018450387E-4</v>
      </c>
      <c r="W138" s="3">
        <v>3.0000000000000001E-3</v>
      </c>
      <c r="X138" s="21">
        <f>((($L$4*0.000000001*Input!G138/Input!W138*(232/229))-(W138*0.000000001))/Input!F138)*1000000000</f>
        <v>1.4285197431894729</v>
      </c>
      <c r="Y138" s="21">
        <f>X138*Input!X138/100</f>
        <v>2.4456086542793956E-3</v>
      </c>
      <c r="Z138" s="21">
        <f t="shared" ref="Z138:Z145" si="522">(X138/232)*6.022E+23*0.000000001*0.000000000049475/(365.2425*24*60)</f>
        <v>3.4880364714411587E-4</v>
      </c>
      <c r="AA138" s="21">
        <f>Z138*Input!X138/100</f>
        <v>5.9714765733323361E-7</v>
      </c>
      <c r="AB138" s="14">
        <v>0.05</v>
      </c>
      <c r="AC138" s="14">
        <v>0.9</v>
      </c>
      <c r="AD138" s="21">
        <f>(((Input!G138*$L$4*0.000000001*Input!U138*(230/229))-((AB138*0.000000000000001)+(Input!G138*AC138*0.000000000000001)))/Input!F138)*1000000000000</f>
        <v>9.3481602700893696</v>
      </c>
      <c r="AE138" s="21">
        <f>AD138*Input!V138/100</f>
        <v>1.8232405179568867E-2</v>
      </c>
      <c r="AF138" s="63">
        <f t="shared" ref="AF138:AF145" si="523">(AD138/230)*602200000000*$D$6/(365.2425*24*60)</f>
        <v>0.42616882595365169</v>
      </c>
      <c r="AG138" s="21">
        <f>AF138*Input!V138/100</f>
        <v>8.3118843549885547E-4</v>
      </c>
      <c r="AH138" s="9">
        <f t="shared" ref="AH138:AH145" si="524">AF138/Z138</f>
        <v>1221.8015191153397</v>
      </c>
      <c r="AI138" s="3">
        <f t="shared" ref="AI138:AI145" si="525">AH138*SQRT((AG138/AF138)^2+(AA138/Z138)^2)</f>
        <v>3.1707715442967221</v>
      </c>
      <c r="AJ138" s="22">
        <f t="shared" ref="AJ138:AJ145" si="526">(U138-1)*1000</f>
        <v>142.93889507353219</v>
      </c>
      <c r="AK138" s="3">
        <f t="shared" ref="AK138:AK145" si="527">V138*1000</f>
        <v>0.46011253018450388</v>
      </c>
      <c r="AL138" s="3">
        <f t="shared" ref="AL138:AL145" si="528">AF138/Q138</f>
        <v>0.12462364620182531</v>
      </c>
      <c r="AM138" s="3">
        <f t="shared" ref="AM138:AM145" si="529">AL138*SQRT((R138/Q138)^2+(AG138/AF138)^2)</f>
        <v>2.4309661929960039E-4</v>
      </c>
      <c r="AN138" s="9">
        <f>AL138*1/((AN137+AN139)/2)</f>
        <v>0.12464050223927532</v>
      </c>
      <c r="AO138" s="21">
        <f t="shared" ref="AO138:AO145" si="530">AN138*SQRT((R138/Q138)^2+(AG138/AF138)^2)</f>
        <v>2.4312949946194332E-4</v>
      </c>
      <c r="AP138" s="58">
        <f t="shared" ref="AP138:AP145" si="531">ThU_Alter_Kombi(AN138,U138)</f>
        <v>12.579599999999999</v>
      </c>
      <c r="AQ138" s="58">
        <f t="shared" ref="AQ138:AQ145" si="532">Montealter(AN138,AO138,U138,V138)</f>
        <v>2.7E-2</v>
      </c>
      <c r="AR138" s="58">
        <f t="shared" ref="AR138:AR145" si="533">(AQ138/AP138)*100</f>
        <v>0.21463321568253366</v>
      </c>
      <c r="AS138" s="67">
        <f t="shared" ref="AS138:AS145" si="534">Z138/Q138</f>
        <v>1.0199991099377629E-4</v>
      </c>
      <c r="AT138" s="67">
        <f t="shared" ref="AT138:AT145" si="535">AS138*SQRT((Y138/X138)^2+(P138/O138)^2)</f>
        <v>1.7465427628842048E-7</v>
      </c>
      <c r="AU138" s="58">
        <v>8</v>
      </c>
      <c r="AV138" s="58">
        <f t="shared" ref="AV138:AV145" si="536">AU138/2</f>
        <v>4</v>
      </c>
      <c r="AW138" s="58">
        <f t="shared" ref="AW138:AW145" si="537">marincorr_age(AN138,U138,AS138,AU138)</f>
        <v>12.502000000000001</v>
      </c>
      <c r="AX138" s="57">
        <f t="shared" ref="AX138:AX145" si="538">marincorr_age_error(AN138, AO138, U138, V138, AS138, AT138, AU138, AV138)</f>
        <v>4.5481454999999997E-2</v>
      </c>
      <c r="AY138" s="47">
        <f t="shared" ref="AY138:AY145" si="539">SQRT(((AU138*EXP(-0.0000091577*AW138*1000))/(0.0000091577*(EXP(-0.0000091577*AW138*1000)+(AJ138/1000)*EXP(-(0.0000091577-0.0000028263)*AW138*1000)-AS138*AU138*EXP(-0.0000091577*AW138*1000))))^2*AT138^2+((AS138*EXP(-0.0000091577*AW138*1000))/(0.0000091577*(EXP(-0.0000091577*AW138*1000)+(AJ138/1000)*EXP(-(0.0000091577-0.0000028263)*AW138*1000)-AS138*AU138*EXP(-0.0000091577*AW138*1000))))^2*AV138^2+((0.0000091577/(0.0000091577-0.0000028263))*(EXP(-(0.0000091577-0.0000028263)*AW138*1000)-1)/(0.0000091577*(EXP(-0.0000091577*AW138*1000)+(AJ138/1000)*EXP(-(0.0000091577-0.0000028263)*AW138*1000)-AS138*AU138*EXP(-0.0000091577*AW138*1000))))^2*T138^2+(1/(0.0000091577*(EXP(-0.0000091577*AW138*1000)+(AJ138/1000)*EXP(-(0.0000091577-0.0000028263)*AW138*1000)-AS138*AU138*EXP(-0.0000091577*AW138*1000))))^2*AO138^2)/1000</f>
        <v>4.7017008381783E-2</v>
      </c>
      <c r="AZ138" s="9" t="str">
        <f>Input!B138</f>
        <v>M80/3-A6-86DR-r</v>
      </c>
      <c r="BA138" s="48">
        <f>Input!E138</f>
        <v>0</v>
      </c>
      <c r="BB138" s="58">
        <f t="shared" ref="BB138:BB145" si="540">((U138-1)*EXP(0.0000028263*AW138*1000))*1000</f>
        <v>148.07984689940315</v>
      </c>
      <c r="BC138" s="22">
        <f t="shared" ref="BC138:BC145" si="541">SQRT((EXP(0.0000028263*AW138*1000)*V138)^2+((U138-1)*0.0000028263*EXP(0.0000028263*AW138*1000)*AX138*1000)^2)*1000</f>
        <v>0.47704088784707938</v>
      </c>
      <c r="BD138" s="9">
        <f t="shared" ref="BD138:BD145" si="542">AW138*1000-58</f>
        <v>12444</v>
      </c>
      <c r="BE138" s="49">
        <f t="shared" ref="BE138:BE145" si="543">AY138/2*1000</f>
        <v>23.5085041908915</v>
      </c>
      <c r="BF138" s="89">
        <f t="shared" ref="BF138:BF145" si="544">AY138/AW138*100</f>
        <v>0.37607589491107818</v>
      </c>
      <c r="BG138" s="85"/>
      <c r="BH138" s="85"/>
      <c r="BI138" s="85"/>
      <c r="BJ138" s="85"/>
      <c r="BK138" s="85"/>
      <c r="BL138" s="85"/>
      <c r="BM138" s="90"/>
      <c r="BN138" s="85"/>
      <c r="BO138" s="85"/>
      <c r="BP138" s="85"/>
      <c r="BQ138" s="85"/>
      <c r="BR138" s="85"/>
      <c r="BS138" s="85"/>
      <c r="BT138" s="85"/>
      <c r="BU138" s="85"/>
      <c r="BV138" s="85"/>
      <c r="BW138" s="85"/>
      <c r="BX138" s="85"/>
      <c r="BY138" s="85"/>
      <c r="BZ138" s="85"/>
      <c r="CA138" s="85"/>
      <c r="CB138" s="85"/>
      <c r="CC138" s="85"/>
      <c r="CD138" s="85"/>
      <c r="CE138" s="85"/>
      <c r="CF138" s="85"/>
      <c r="CG138" s="85"/>
      <c r="CH138" s="85"/>
      <c r="CI138" s="85"/>
      <c r="CJ138" s="85"/>
      <c r="CK138" s="85"/>
      <c r="CL138" s="85"/>
      <c r="CM138" s="85"/>
      <c r="CN138" s="85"/>
      <c r="CO138" s="85"/>
      <c r="CP138" s="85"/>
      <c r="CQ138" s="85"/>
      <c r="CR138" s="85"/>
      <c r="CS138" s="85"/>
      <c r="CT138" s="85"/>
      <c r="CU138" s="85"/>
      <c r="CV138" s="85"/>
      <c r="CW138" s="85"/>
      <c r="CX138" s="85"/>
      <c r="CY138" s="85"/>
      <c r="CZ138" s="85"/>
      <c r="DA138" s="85"/>
      <c r="DB138" s="85"/>
      <c r="DC138" s="85"/>
      <c r="DD138" s="85"/>
      <c r="DE138" s="85"/>
    </row>
    <row r="139" spans="1:109" s="158" customFormat="1" ht="15" customHeight="1" x14ac:dyDescent="0.2">
      <c r="A139" s="141">
        <f>Input!A139</f>
        <v>10368</v>
      </c>
      <c r="B139" s="141" t="str">
        <f>Input!B139</f>
        <v>Hu1-13</v>
      </c>
      <c r="C139" s="141">
        <f>Input!O139</f>
        <v>2.2797838574501954</v>
      </c>
      <c r="D139" s="141">
        <f>C139*Input!P139/100</f>
        <v>1.0489216460266486E-2</v>
      </c>
      <c r="E139" s="142">
        <f>Input!M139</f>
        <v>3.0132672566528504</v>
      </c>
      <c r="F139" s="143">
        <f>E139*Input!N139/100</f>
        <v>2.5456395054709809E-4</v>
      </c>
      <c r="G139" s="144">
        <f t="shared" si="519"/>
        <v>415.46928934729499</v>
      </c>
      <c r="H139" s="143">
        <f>G139*Input!L139/100</f>
        <v>1.6256690931846517E-2</v>
      </c>
      <c r="I139" s="141">
        <v>0</v>
      </c>
      <c r="J139" s="145">
        <f>(((C139*$G$4*0.000000001*Input!G139*(234/233))-(I139*0.000000000000001))/Input!F139)*1000000000000</f>
        <v>746.80894334601135</v>
      </c>
      <c r="K139" s="141">
        <f>J139*Input!P139/100</f>
        <v>3.4360453231651742</v>
      </c>
      <c r="L139" s="146">
        <f t="shared" si="520"/>
        <v>10.327824837697696</v>
      </c>
      <c r="M139" s="147">
        <f>L139*Input!P139/100</f>
        <v>4.7518009188594466E-2</v>
      </c>
      <c r="N139" s="141">
        <v>0</v>
      </c>
      <c r="O139" s="145">
        <f>(((G139*$D$4*0.000000001*Input!G139*(238/236))-(N139*0.000000001))/Input!F139)*1000000</f>
        <v>13.709822064663729</v>
      </c>
      <c r="P139" s="141">
        <f>O139*Input!N139/100</f>
        <v>1.158220021265325E-3</v>
      </c>
      <c r="Q139" s="148">
        <f t="shared" si="521"/>
        <v>10.228886998020128</v>
      </c>
      <c r="R139" s="149">
        <f>Q139*Input!N139/100</f>
        <v>8.6414700792530408E-4</v>
      </c>
      <c r="S139" s="147">
        <f>Input!S139*$G$6/0.000000000155125</f>
        <v>0.99979630598294411</v>
      </c>
      <c r="T139" s="141">
        <f>S139*Input!T139/100</f>
        <v>1.0174245364702856E-3</v>
      </c>
      <c r="U139" s="147">
        <f>S139</f>
        <v>0.99979630598294411</v>
      </c>
      <c r="V139" s="141">
        <f>U139*Input!T139/100</f>
        <v>1.0174245364702856E-3</v>
      </c>
      <c r="W139" s="150">
        <v>0</v>
      </c>
      <c r="X139" s="145">
        <f>((($L$4*0.000000001*Input!G139/Input!W139*(232/229))-(W139*0.000000001))/Input!F139)*1000000000</f>
        <v>0.78929361064174142</v>
      </c>
      <c r="Y139" s="145">
        <f>X139*Input!X139/100</f>
        <v>2.5018459679430915E-3</v>
      </c>
      <c r="Z139" s="145">
        <f t="shared" si="522"/>
        <v>1.9272291571182816E-4</v>
      </c>
      <c r="AA139" s="145">
        <f>Z139*Input!X139/100</f>
        <v>6.108792002153002E-7</v>
      </c>
      <c r="AB139" s="146">
        <v>0</v>
      </c>
      <c r="AC139" s="146">
        <v>0.9</v>
      </c>
      <c r="AD139" s="145">
        <f>(((Input!G139*$L$4*0.000000001*Input!U139*(230/229))-((AB139*0.000000000000001)+(Input!G139*AC139*0.000000000000001)))/Input!F139)*1000000000000</f>
        <v>224.3684580535035</v>
      </c>
      <c r="AE139" s="145">
        <f>AD139*Input!V139/100</f>
        <v>0.67112833781843706</v>
      </c>
      <c r="AF139" s="145">
        <f t="shared" si="523"/>
        <v>10.228626765807322</v>
      </c>
      <c r="AG139" s="145">
        <f>AF139*Input!V139/100</f>
        <v>3.0595750129300544E-2</v>
      </c>
      <c r="AH139" s="141">
        <f t="shared" si="524"/>
        <v>53074.26326561928</v>
      </c>
      <c r="AI139" s="150">
        <f t="shared" si="525"/>
        <v>231.31115196547938</v>
      </c>
      <c r="AJ139" s="147">
        <f t="shared" si="526"/>
        <v>-0.20369401705588874</v>
      </c>
      <c r="AK139" s="150">
        <f t="shared" si="527"/>
        <v>1.0174245364702856</v>
      </c>
      <c r="AL139" s="150">
        <f t="shared" si="528"/>
        <v>0.99997455908811417</v>
      </c>
      <c r="AM139" s="150">
        <f t="shared" si="529"/>
        <v>2.9923050841073476E-3</v>
      </c>
      <c r="AN139" s="141">
        <f>AF139/Q139</f>
        <v>0.99997455908811417</v>
      </c>
      <c r="AO139" s="145">
        <f t="shared" si="530"/>
        <v>2.9923050841073476E-3</v>
      </c>
      <c r="AP139" s="141" t="str">
        <f t="shared" si="531"/>
        <v>Out of range</v>
      </c>
      <c r="AQ139" s="141" t="e">
        <f t="shared" si="532"/>
        <v>#VALUE!</v>
      </c>
      <c r="AR139" s="141" t="e">
        <f t="shared" si="533"/>
        <v>#VALUE!</v>
      </c>
      <c r="AS139" s="149">
        <f t="shared" si="534"/>
        <v>1.8841044558330836E-5</v>
      </c>
      <c r="AT139" s="149">
        <f t="shared" si="535"/>
        <v>5.974219207931884E-8</v>
      </c>
      <c r="AU139" s="141">
        <v>8</v>
      </c>
      <c r="AV139" s="141">
        <f t="shared" si="536"/>
        <v>4</v>
      </c>
      <c r="AW139" s="141" t="str">
        <f t="shared" si="537"/>
        <v>Out of range</v>
      </c>
      <c r="AX139" s="151">
        <f t="shared" si="538"/>
        <v>353.60863719380001</v>
      </c>
      <c r="AY139" s="151" t="e">
        <f t="shared" si="539"/>
        <v>#VALUE!</v>
      </c>
      <c r="AZ139" s="141" t="str">
        <f>Input!B139</f>
        <v>Hu1-13</v>
      </c>
      <c r="BA139" s="152">
        <f>Input!E139</f>
        <v>0</v>
      </c>
      <c r="BB139" s="141" t="e">
        <f t="shared" si="540"/>
        <v>#VALUE!</v>
      </c>
      <c r="BC139" s="147" t="e">
        <f t="shared" si="541"/>
        <v>#VALUE!</v>
      </c>
      <c r="BD139" s="141" t="e">
        <f t="shared" si="542"/>
        <v>#VALUE!</v>
      </c>
      <c r="BE139" s="153" t="e">
        <f t="shared" si="543"/>
        <v>#VALUE!</v>
      </c>
      <c r="BF139" s="154" t="e">
        <f t="shared" si="544"/>
        <v>#VALUE!</v>
      </c>
      <c r="BG139" s="155"/>
      <c r="BH139" s="155"/>
      <c r="BI139" s="155"/>
      <c r="BJ139" s="155"/>
      <c r="BK139" s="155"/>
      <c r="BL139" s="155"/>
      <c r="BM139" s="159"/>
      <c r="BN139" s="155"/>
      <c r="BO139" s="155"/>
      <c r="BP139" s="155"/>
      <c r="BQ139" s="155"/>
      <c r="BR139" s="155"/>
      <c r="BS139" s="155"/>
      <c r="BT139" s="155"/>
      <c r="BU139" s="155"/>
      <c r="BV139" s="155"/>
      <c r="BW139" s="155"/>
      <c r="BX139" s="155"/>
      <c r="BY139" s="155"/>
      <c r="BZ139" s="155"/>
      <c r="CA139" s="155"/>
      <c r="CB139" s="155"/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155"/>
      <c r="CM139" s="155"/>
      <c r="CN139" s="155"/>
      <c r="CO139" s="155"/>
      <c r="CP139" s="155"/>
      <c r="CQ139" s="155"/>
      <c r="CR139" s="155"/>
      <c r="CS139" s="155"/>
      <c r="CT139" s="155"/>
      <c r="CU139" s="155"/>
      <c r="CV139" s="155"/>
      <c r="CW139" s="155"/>
      <c r="CX139" s="155"/>
      <c r="CY139" s="155"/>
      <c r="CZ139" s="155"/>
      <c r="DA139" s="155"/>
      <c r="DB139" s="155"/>
      <c r="DC139" s="155"/>
      <c r="DD139" s="155"/>
      <c r="DE139" s="155"/>
    </row>
    <row r="140" spans="1:109" ht="15" customHeight="1" x14ac:dyDescent="0.2">
      <c r="A140" s="9">
        <f>Input!A140</f>
        <v>10559</v>
      </c>
      <c r="B140" s="9" t="str">
        <f>Input!B140</f>
        <v>M80/3-A8-98DR-r</v>
      </c>
      <c r="C140" s="9">
        <f>Input!O140</f>
        <v>1.7995350576489839</v>
      </c>
      <c r="D140" s="9">
        <f>C140*Input!P140/100</f>
        <v>2.3977161231742618E-3</v>
      </c>
      <c r="E140" s="11">
        <f>Input!M140</f>
        <v>2.0952629146235502</v>
      </c>
      <c r="F140" s="12">
        <f>E140*Input!N140/100</f>
        <v>6.4176347198264608E-5</v>
      </c>
      <c r="G140" s="13">
        <f t="shared" si="519"/>
        <v>288.89485066829508</v>
      </c>
      <c r="H140" s="12">
        <f>G140*Input!L140/100</f>
        <v>1.6698122483802452E-2</v>
      </c>
      <c r="I140" s="9">
        <v>0.3</v>
      </c>
      <c r="J140" s="21">
        <f>(((C140*$G$4*0.000000001*Input!G140*(234/233))-(I140*0.000000000000001))/Input!F140)*1000000000000</f>
        <v>247.67403208861839</v>
      </c>
      <c r="K140" s="9">
        <f>J140*Input!P140/100</f>
        <v>0.33000302911925611</v>
      </c>
      <c r="L140" s="14">
        <f t="shared" si="520"/>
        <v>3.4251518317348646</v>
      </c>
      <c r="M140" s="22">
        <f>L140*Input!P140/100</f>
        <v>4.563702016453005E-3</v>
      </c>
      <c r="N140" s="9">
        <v>5.0000000000000001E-3</v>
      </c>
      <c r="O140" s="21">
        <f>(((G140*$D$4*0.000000001*Input!G140*(238/236))-(N140*0.000000001))/Input!F140)*1000000</f>
        <v>4.0053155201672901</v>
      </c>
      <c r="P140" s="9">
        <f>O140*Input!N140/100</f>
        <v>1.2267984016079271E-4</v>
      </c>
      <c r="Q140" s="23">
        <f t="shared" si="521"/>
        <v>2.9883626245452901</v>
      </c>
      <c r="R140" s="24">
        <f>Q140*Input!N140/100</f>
        <v>9.1531328125278604E-5</v>
      </c>
      <c r="S140" s="65">
        <f>Input!S140*$G$6/0.000000000155125</f>
        <v>1.1420708526622909</v>
      </c>
      <c r="T140" s="9">
        <f>S140*Input!T140/100</f>
        <v>5.2665479759083907E-4</v>
      </c>
      <c r="U140" s="9">
        <f>S140*1/((U139+U141)/2)</f>
        <v>1.1427715434661054</v>
      </c>
      <c r="V140" s="9">
        <f>U140*Input!T140/100</f>
        <v>5.2697791429817513E-4</v>
      </c>
      <c r="W140" s="3">
        <v>3.0000000000000001E-3</v>
      </c>
      <c r="X140" s="21">
        <f>((($L$4*0.000000001*Input!G140/Input!W140*(232/229))-(W140*0.000000001))/Input!F140)*1000000000</f>
        <v>5.2977728578960193</v>
      </c>
      <c r="Y140" s="21">
        <f>X140*Input!X140/100</f>
        <v>7.1732391938416455E-3</v>
      </c>
      <c r="Z140" s="21">
        <f t="shared" si="522"/>
        <v>1.2935645470670562E-3</v>
      </c>
      <c r="AA140" s="21">
        <f>Z140*Input!X140/100</f>
        <v>1.7514997637083567E-6</v>
      </c>
      <c r="AB140" s="14">
        <v>0.05</v>
      </c>
      <c r="AC140" s="14">
        <v>0.9</v>
      </c>
      <c r="AD140" s="21">
        <f>(((Input!G140*$L$4*0.000000001*Input!U140*(230/229))-((AB140*0.000000000000001)+(Input!G140*AC140*0.000000000000001)))/Input!F140)*1000000000000</f>
        <v>11.070487297741909</v>
      </c>
      <c r="AE140" s="21">
        <f>AD140*Input!V140/100</f>
        <v>2.4311758576841768E-2</v>
      </c>
      <c r="AF140" s="63">
        <f t="shared" si="523"/>
        <v>0.50468717245991124</v>
      </c>
      <c r="AG140" s="21">
        <f>AF140*Input!V140/100</f>
        <v>1.1083371818851183E-3</v>
      </c>
      <c r="AH140" s="9">
        <f t="shared" si="524"/>
        <v>390.15229166894375</v>
      </c>
      <c r="AI140" s="3">
        <f t="shared" si="525"/>
        <v>1.0065735720112408</v>
      </c>
      <c r="AJ140" s="22">
        <f t="shared" si="526"/>
        <v>142.77154346610544</v>
      </c>
      <c r="AK140" s="3">
        <f t="shared" si="527"/>
        <v>0.52697791429817509</v>
      </c>
      <c r="AL140" s="3">
        <f t="shared" si="528"/>
        <v>0.1688841803583675</v>
      </c>
      <c r="AM140" s="3">
        <f t="shared" si="529"/>
        <v>3.7092050567991738E-4</v>
      </c>
      <c r="AN140" s="9">
        <f>AL140*1/((AN139+AN141)/2)</f>
        <v>0.16889676089506672</v>
      </c>
      <c r="AO140" s="21">
        <f t="shared" si="530"/>
        <v>3.709481363261052E-4</v>
      </c>
      <c r="AP140" s="58">
        <f t="shared" si="531"/>
        <v>17.406500000000001</v>
      </c>
      <c r="AQ140" s="58">
        <f t="shared" si="532"/>
        <v>4.1500000000000002E-2</v>
      </c>
      <c r="AR140" s="58">
        <f t="shared" si="533"/>
        <v>0.23841668342285927</v>
      </c>
      <c r="AS140" s="67">
        <f t="shared" si="534"/>
        <v>4.328673288985085E-4</v>
      </c>
      <c r="AT140" s="67">
        <f t="shared" si="535"/>
        <v>5.8625677727718689E-7</v>
      </c>
      <c r="AU140" s="58">
        <v>8</v>
      </c>
      <c r="AV140" s="58">
        <f t="shared" si="536"/>
        <v>4</v>
      </c>
      <c r="AW140" s="58">
        <f t="shared" si="537"/>
        <v>17.077100000000002</v>
      </c>
      <c r="AX140" s="57">
        <f t="shared" si="538"/>
        <v>0.16678827439999999</v>
      </c>
      <c r="AY140" s="47">
        <f t="shared" si="539"/>
        <v>0.17025069521447428</v>
      </c>
      <c r="AZ140" s="9" t="str">
        <f>Input!B140</f>
        <v>M80/3-A8-98DR-r</v>
      </c>
      <c r="BA140" s="48">
        <f>Input!E140</f>
        <v>0</v>
      </c>
      <c r="BB140" s="58">
        <f t="shared" si="540"/>
        <v>149.8314150424053</v>
      </c>
      <c r="BC140" s="22">
        <f t="shared" si="541"/>
        <v>0.55752819741091297</v>
      </c>
      <c r="BD140" s="9">
        <f t="shared" si="542"/>
        <v>17019.100000000002</v>
      </c>
      <c r="BE140" s="49">
        <f t="shared" si="543"/>
        <v>85.125347607237146</v>
      </c>
      <c r="BF140" s="89">
        <f t="shared" si="544"/>
        <v>0.99695320174077728</v>
      </c>
      <c r="BG140" s="85"/>
      <c r="BH140" s="85"/>
      <c r="BI140" s="85"/>
      <c r="BJ140" s="85"/>
      <c r="BK140" s="85"/>
      <c r="BL140" s="85"/>
      <c r="BM140" s="90"/>
      <c r="BN140" s="85"/>
      <c r="BO140" s="85"/>
      <c r="BP140" s="85"/>
      <c r="BQ140" s="85"/>
      <c r="BR140" s="85"/>
      <c r="BS140" s="85"/>
      <c r="BT140" s="85"/>
      <c r="BU140" s="85"/>
      <c r="BV140" s="85"/>
      <c r="BW140" s="85"/>
      <c r="BX140" s="85"/>
      <c r="BY140" s="85"/>
      <c r="BZ140" s="85"/>
      <c r="CA140" s="85"/>
      <c r="CB140" s="85"/>
      <c r="CC140" s="85"/>
      <c r="CD140" s="85"/>
      <c r="CE140" s="85"/>
      <c r="CF140" s="85"/>
      <c r="CG140" s="85"/>
      <c r="CH140" s="85"/>
      <c r="CI140" s="85"/>
      <c r="CJ140" s="85"/>
      <c r="CK140" s="85"/>
      <c r="CL140" s="85"/>
      <c r="CM140" s="85"/>
      <c r="CN140" s="85"/>
      <c r="CO140" s="85"/>
      <c r="CP140" s="85"/>
      <c r="CQ140" s="85"/>
      <c r="CR140" s="85"/>
      <c r="CS140" s="85"/>
      <c r="CT140" s="85"/>
      <c r="CU140" s="85"/>
      <c r="CV140" s="85"/>
      <c r="CW140" s="85"/>
      <c r="CX140" s="85"/>
      <c r="CY140" s="85"/>
      <c r="CZ140" s="85"/>
      <c r="DA140" s="85"/>
      <c r="DB140" s="85"/>
      <c r="DC140" s="85"/>
      <c r="DD140" s="85"/>
      <c r="DE140" s="85"/>
    </row>
    <row r="141" spans="1:109" s="158" customFormat="1" ht="15" customHeight="1" x14ac:dyDescent="0.2">
      <c r="A141" s="141">
        <f>Input!A141</f>
        <v>10368</v>
      </c>
      <c r="B141" s="141" t="str">
        <f>Input!B141</f>
        <v>Hu1-13</v>
      </c>
      <c r="C141" s="141">
        <f>Input!O141</f>
        <v>2.2829788809586304</v>
      </c>
      <c r="D141" s="141">
        <f>C141*Input!P141/100</f>
        <v>1.1447120795919315E-2</v>
      </c>
      <c r="E141" s="142">
        <f>Input!M141</f>
        <v>3.0134542751040256</v>
      </c>
      <c r="F141" s="143">
        <f>E141*Input!N141/100</f>
        <v>2.5850058736243202E-4</v>
      </c>
      <c r="G141" s="144">
        <f t="shared" si="519"/>
        <v>415.49507545134304</v>
      </c>
      <c r="H141" s="143">
        <f>G141*Input!L141/100</f>
        <v>1.559798087520874E-2</v>
      </c>
      <c r="I141" s="141">
        <v>0</v>
      </c>
      <c r="J141" s="145">
        <f>(((C141*$G$4*0.000000001*Input!G141*(234/233))-(I141*0.000000000000001))/Input!F141)*1000000000000</f>
        <v>747.85556542928589</v>
      </c>
      <c r="K141" s="141">
        <f>J141*Input!P141/100</f>
        <v>3.7498345108540252</v>
      </c>
      <c r="L141" s="146">
        <f t="shared" si="520"/>
        <v>10.3422988603291</v>
      </c>
      <c r="M141" s="147">
        <f>L141*Input!P141/100</f>
        <v>5.1857485563762067E-2</v>
      </c>
      <c r="N141" s="141">
        <v>0</v>
      </c>
      <c r="O141" s="145">
        <f>(((G141*$D$4*0.000000001*Input!G141*(238/236))-(N141*0.000000001))/Input!F141)*1000000</f>
        <v>13.710672964856123</v>
      </c>
      <c r="P141" s="141">
        <f>O141*Input!N141/100</f>
        <v>1.1761310081358964E-3</v>
      </c>
      <c r="Q141" s="148">
        <f t="shared" si="521"/>
        <v>10.22952185395579</v>
      </c>
      <c r="R141" s="149">
        <f>Q141*Input!N141/100</f>
        <v>8.775103805393307E-4</v>
      </c>
      <c r="S141" s="147">
        <f>Input!S141*$G$6/0.000000000155125</f>
        <v>0.99897739326110713</v>
      </c>
      <c r="T141" s="141">
        <f>S141*Input!T141/100</f>
        <v>7.9932825027840366E-4</v>
      </c>
      <c r="U141" s="147">
        <f>S141</f>
        <v>0.99897739326110713</v>
      </c>
      <c r="V141" s="141">
        <f>U141*Input!T141/100</f>
        <v>7.9932825027840366E-4</v>
      </c>
      <c r="W141" s="150">
        <v>0</v>
      </c>
      <c r="X141" s="145">
        <f>((($L$4*0.000000001*Input!G141/Input!W141*(232/229))-(W141*0.000000001))/Input!F141)*1000000000</f>
        <v>0.78929256544952231</v>
      </c>
      <c r="Y141" s="145">
        <f>X141*Input!X141/100</f>
        <v>2.145776381579177E-3</v>
      </c>
      <c r="Z141" s="145">
        <f t="shared" si="522"/>
        <v>1.9272266050579428E-4</v>
      </c>
      <c r="AA141" s="145">
        <f>Z141*Input!X141/100</f>
        <v>5.2393719542121107E-7</v>
      </c>
      <c r="AB141" s="146">
        <v>0</v>
      </c>
      <c r="AC141" s="146">
        <v>0.9</v>
      </c>
      <c r="AD141" s="145">
        <f>(((Input!G141*$L$4*0.000000001*Input!U141*(230/229))-((AB141*0.000000000000001)+(Input!G141*AC141*0.000000000000001)))/Input!F141)*1000000000000</f>
        <v>224.36037296979896</v>
      </c>
      <c r="AE141" s="145">
        <f>AD141*Input!V141/100</f>
        <v>0.45246275409104414</v>
      </c>
      <c r="AF141" s="145">
        <f t="shared" si="523"/>
        <v>10.228258178777301</v>
      </c>
      <c r="AG141" s="145">
        <f>AF141*Input!V141/100</f>
        <v>2.0627108984824095E-2</v>
      </c>
      <c r="AH141" s="141">
        <f t="shared" si="524"/>
        <v>53072.421021656577</v>
      </c>
      <c r="AI141" s="150">
        <f t="shared" si="525"/>
        <v>179.64694703021061</v>
      </c>
      <c r="AJ141" s="147">
        <f t="shared" si="526"/>
        <v>-1.0226067388928728</v>
      </c>
      <c r="AK141" s="150">
        <f t="shared" si="527"/>
        <v>0.79932825027840371</v>
      </c>
      <c r="AL141" s="150">
        <f t="shared" si="528"/>
        <v>0.99987646781574646</v>
      </c>
      <c r="AM141" s="150">
        <f t="shared" si="529"/>
        <v>2.0182528163350723E-3</v>
      </c>
      <c r="AN141" s="141">
        <f>AF141/Q141</f>
        <v>0.99987646781574646</v>
      </c>
      <c r="AO141" s="145">
        <f t="shared" si="530"/>
        <v>2.0182528163350723E-3</v>
      </c>
      <c r="AP141" s="141" t="str">
        <f t="shared" si="531"/>
        <v>Out of range</v>
      </c>
      <c r="AQ141" s="141" t="e">
        <f t="shared" si="532"/>
        <v>#VALUE!</v>
      </c>
      <c r="AR141" s="141" t="e">
        <f t="shared" si="533"/>
        <v>#VALUE!</v>
      </c>
      <c r="AS141" s="149">
        <f t="shared" si="534"/>
        <v>1.8839850313362182E-5</v>
      </c>
      <c r="AT141" s="149">
        <f t="shared" si="535"/>
        <v>5.1243642039487039E-8</v>
      </c>
      <c r="AU141" s="141">
        <v>8</v>
      </c>
      <c r="AV141" s="141">
        <f t="shared" si="536"/>
        <v>4</v>
      </c>
      <c r="AW141" s="141" t="str">
        <f t="shared" si="537"/>
        <v>Out of range</v>
      </c>
      <c r="AX141" s="151">
        <f t="shared" si="538"/>
        <v>321.7388508391</v>
      </c>
      <c r="AY141" s="151" t="e">
        <f t="shared" si="539"/>
        <v>#VALUE!</v>
      </c>
      <c r="AZ141" s="141" t="str">
        <f>Input!B141</f>
        <v>Hu1-13</v>
      </c>
      <c r="BA141" s="152">
        <f>Input!E141</f>
        <v>0</v>
      </c>
      <c r="BB141" s="141" t="e">
        <f t="shared" si="540"/>
        <v>#VALUE!</v>
      </c>
      <c r="BC141" s="147" t="e">
        <f t="shared" si="541"/>
        <v>#VALUE!</v>
      </c>
      <c r="BD141" s="141" t="e">
        <f t="shared" si="542"/>
        <v>#VALUE!</v>
      </c>
      <c r="BE141" s="153" t="e">
        <f t="shared" si="543"/>
        <v>#VALUE!</v>
      </c>
      <c r="BF141" s="154" t="e">
        <f t="shared" si="544"/>
        <v>#VALUE!</v>
      </c>
      <c r="BG141" s="155"/>
      <c r="BH141" s="155"/>
      <c r="BI141" s="155"/>
      <c r="BJ141" s="155"/>
      <c r="BK141" s="155"/>
      <c r="BL141" s="155"/>
      <c r="BM141" s="159"/>
      <c r="BN141" s="155"/>
      <c r="BO141" s="155"/>
      <c r="BP141" s="155"/>
      <c r="BQ141" s="155"/>
      <c r="BR141" s="155"/>
      <c r="BS141" s="155"/>
      <c r="BT141" s="155"/>
      <c r="BU141" s="155"/>
      <c r="BV141" s="155"/>
      <c r="BW141" s="155"/>
      <c r="BX141" s="155"/>
      <c r="BY141" s="155"/>
      <c r="BZ141" s="155"/>
      <c r="CA141" s="155"/>
      <c r="CB141" s="155"/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155"/>
      <c r="CM141" s="155"/>
      <c r="CN141" s="155"/>
      <c r="CO141" s="155"/>
      <c r="CP141" s="155"/>
      <c r="CQ141" s="155"/>
      <c r="CR141" s="155"/>
      <c r="CS141" s="155"/>
      <c r="CT141" s="155"/>
      <c r="CU141" s="155"/>
      <c r="CV141" s="155"/>
      <c r="CW141" s="155"/>
      <c r="CX141" s="155"/>
      <c r="CY141" s="155"/>
      <c r="CZ141" s="155"/>
      <c r="DA141" s="155"/>
      <c r="DB141" s="155"/>
      <c r="DC141" s="155"/>
      <c r="DD141" s="155"/>
      <c r="DE141" s="155"/>
    </row>
    <row r="142" spans="1:109" ht="15" customHeight="1" x14ac:dyDescent="0.2">
      <c r="A142" s="9">
        <f>Input!A142</f>
        <v>10560</v>
      </c>
      <c r="B142" s="9" t="str">
        <f>Input!B142</f>
        <v>M80/3-A9-16DR-l</v>
      </c>
      <c r="C142" s="9">
        <f>Input!O142</f>
        <v>2.2037313746538016</v>
      </c>
      <c r="D142" s="9">
        <f>C142*Input!P142/100</f>
        <v>3.3280297450261178E-3</v>
      </c>
      <c r="E142" s="11">
        <f>Input!M142</f>
        <v>2.5570815286357953</v>
      </c>
      <c r="F142" s="12">
        <f>E142*Input!N142/100</f>
        <v>9.1628866764638888E-5</v>
      </c>
      <c r="G142" s="13">
        <f t="shared" si="519"/>
        <v>352.57040116830342</v>
      </c>
      <c r="H142" s="12">
        <f>G142*Input!L142/100</f>
        <v>1.2358419452203838E-2</v>
      </c>
      <c r="I142" s="9">
        <v>0.3</v>
      </c>
      <c r="J142" s="21">
        <f>(((C142*$G$4*0.000000001*Input!G142*(234/233))-(I142*0.000000000000001))/Input!F142)*1000000000000</f>
        <v>274.89035379390043</v>
      </c>
      <c r="K142" s="9">
        <f>J142*Input!P142/100</f>
        <v>0.41513375203934388</v>
      </c>
      <c r="L142" s="14">
        <f t="shared" si="520"/>
        <v>3.8015337776167719</v>
      </c>
      <c r="M142" s="22">
        <f>L142*Input!P142/100</f>
        <v>5.7409980336726131E-3</v>
      </c>
      <c r="N142" s="9">
        <v>5.0000000000000001E-3</v>
      </c>
      <c r="O142" s="21">
        <f>(((G142*$D$4*0.000000001*Input!G142*(238/236))-(N142*0.000000001))/Input!F142)*1000000</f>
        <v>4.4302016007725591</v>
      </c>
      <c r="P142" s="9">
        <f>O142*Input!N142/100</f>
        <v>1.5874908471699963E-4</v>
      </c>
      <c r="Q142" s="23">
        <f t="shared" si="521"/>
        <v>3.3053697808048024</v>
      </c>
      <c r="R142" s="24">
        <f>Q142*Input!N142/100</f>
        <v>1.1844256190564514E-4</v>
      </c>
      <c r="S142" s="65">
        <f>Input!S142*$G$6/0.000000000155125</f>
        <v>1.1461023785053543</v>
      </c>
      <c r="T142" s="9">
        <f>S142*Input!T142/100</f>
        <v>4.6269372779283259E-4</v>
      </c>
      <c r="U142" s="9">
        <f>S142*1/((U141+U143)/2)</f>
        <v>1.1471560403218972</v>
      </c>
      <c r="V142" s="9">
        <f>U142*Input!T142/100</f>
        <v>4.631191022819467E-4</v>
      </c>
      <c r="W142" s="3">
        <v>3.0000000000000001E-3</v>
      </c>
      <c r="X142" s="21">
        <f>((($L$4*0.000000001*Input!G142/Input!W142*(232/229))-(W142*0.000000001))/Input!F142)*1000000000</f>
        <v>17.777190269124404</v>
      </c>
      <c r="Y142" s="21">
        <f>X142*Input!X142/100</f>
        <v>2.5706078587598609E-2</v>
      </c>
      <c r="Z142" s="21">
        <f t="shared" si="522"/>
        <v>4.3406812061280962E-3</v>
      </c>
      <c r="AA142" s="21">
        <f>Z142*Input!X142/100</f>
        <v>6.2766888647323352E-6</v>
      </c>
      <c r="AB142" s="14">
        <v>0.05</v>
      </c>
      <c r="AC142" s="14">
        <v>0.9</v>
      </c>
      <c r="AD142" s="21">
        <f>(((Input!G142*$L$4*0.000000001*Input!U142*(230/229))-((AB142*0.000000000000001)+(Input!G142*AC142*0.000000000000001)))/Input!F142)*1000000000000</f>
        <v>4.5683382013038134</v>
      </c>
      <c r="AE142" s="21">
        <f>AD142*Input!V142/100</f>
        <v>1.3213428251004175E-2</v>
      </c>
      <c r="AF142" s="63">
        <f t="shared" si="523"/>
        <v>0.20826379432519618</v>
      </c>
      <c r="AG142" s="21">
        <f>AF142*Input!V142/100</f>
        <v>6.0238068687919785E-4</v>
      </c>
      <c r="AH142" s="9">
        <f t="shared" si="524"/>
        <v>47.979518521464577</v>
      </c>
      <c r="AI142" s="3">
        <f t="shared" si="525"/>
        <v>0.15515195223431499</v>
      </c>
      <c r="AJ142" s="22">
        <f t="shared" si="526"/>
        <v>147.15604032189722</v>
      </c>
      <c r="AK142" s="3">
        <f t="shared" si="527"/>
        <v>0.46311910228194669</v>
      </c>
      <c r="AL142" s="3">
        <f t="shared" si="528"/>
        <v>6.3007714154900821E-2</v>
      </c>
      <c r="AM142" s="3">
        <f t="shared" si="529"/>
        <v>1.8225704012706323E-4</v>
      </c>
      <c r="AN142" s="9">
        <f>AL142*1/((AN141+AN143)/2)</f>
        <v>6.3023187202999306E-2</v>
      </c>
      <c r="AO142" s="21">
        <f t="shared" si="530"/>
        <v>1.8230179769343423E-4</v>
      </c>
      <c r="AP142" s="58">
        <f t="shared" si="531"/>
        <v>6.1631999999999998</v>
      </c>
      <c r="AQ142" s="58">
        <f t="shared" si="532"/>
        <v>1.95E-2</v>
      </c>
      <c r="AR142" s="58">
        <f t="shared" si="533"/>
        <v>0.31639408099688471</v>
      </c>
      <c r="AS142" s="67">
        <f t="shared" si="534"/>
        <v>1.3132210596634706E-3</v>
      </c>
      <c r="AT142" s="67">
        <f t="shared" si="535"/>
        <v>1.8995199334813408E-6</v>
      </c>
      <c r="AU142" s="58">
        <v>8</v>
      </c>
      <c r="AV142" s="58">
        <f t="shared" si="536"/>
        <v>4</v>
      </c>
      <c r="AW142" s="58">
        <f t="shared" si="537"/>
        <v>5.1605999999999996</v>
      </c>
      <c r="AX142" s="57">
        <f t="shared" si="538"/>
        <v>0.49900503499999999</v>
      </c>
      <c r="AY142" s="47">
        <f t="shared" si="539"/>
        <v>0.50402531234620507</v>
      </c>
      <c r="AZ142" s="9" t="str">
        <f>Input!B142</f>
        <v>M80/3-A9-16DR-l</v>
      </c>
      <c r="BA142" s="48">
        <f>Input!E142</f>
        <v>0</v>
      </c>
      <c r="BB142" s="58">
        <f t="shared" si="540"/>
        <v>149.31809951331994</v>
      </c>
      <c r="BC142" s="22">
        <f t="shared" si="541"/>
        <v>0.51495213713519428</v>
      </c>
      <c r="BD142" s="9">
        <f t="shared" si="542"/>
        <v>5102.5999999999995</v>
      </c>
      <c r="BE142" s="49">
        <f t="shared" si="543"/>
        <v>252.01265617310253</v>
      </c>
      <c r="BF142" s="89">
        <f t="shared" si="544"/>
        <v>9.7667967357711323</v>
      </c>
      <c r="BG142" s="85"/>
      <c r="BH142" s="85"/>
      <c r="BI142" s="85"/>
      <c r="BJ142" s="85"/>
      <c r="BK142" s="85"/>
      <c r="BL142" s="85"/>
      <c r="BM142" s="90"/>
      <c r="BN142" s="85"/>
      <c r="BO142" s="85"/>
      <c r="BP142" s="85"/>
      <c r="BQ142" s="85"/>
      <c r="BR142" s="85"/>
      <c r="BS142" s="85"/>
      <c r="BT142" s="85"/>
      <c r="BU142" s="85"/>
      <c r="BV142" s="85"/>
      <c r="BW142" s="85"/>
      <c r="BX142" s="85"/>
      <c r="BY142" s="85"/>
      <c r="BZ142" s="85"/>
      <c r="CA142" s="85"/>
      <c r="CB142" s="85"/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  <c r="CS142" s="85"/>
      <c r="CT142" s="85"/>
      <c r="CU142" s="85"/>
      <c r="CV142" s="85"/>
      <c r="CW142" s="85"/>
      <c r="CX142" s="85"/>
      <c r="CY142" s="85"/>
      <c r="CZ142" s="85"/>
      <c r="DA142" s="85"/>
      <c r="DB142" s="85"/>
      <c r="DC142" s="85"/>
      <c r="DD142" s="85"/>
      <c r="DE142" s="85"/>
    </row>
    <row r="143" spans="1:109" s="158" customFormat="1" ht="15" customHeight="1" x14ac:dyDescent="0.2">
      <c r="A143" s="141">
        <f>Input!A143</f>
        <v>10368</v>
      </c>
      <c r="B143" s="141" t="str">
        <f>Input!B143</f>
        <v>Hu1-13</v>
      </c>
      <c r="C143" s="141">
        <f>Input!O143</f>
        <v>2.2746449229808947</v>
      </c>
      <c r="D143" s="141">
        <f>C143*Input!P143/100</f>
        <v>1.1272843803295407E-2</v>
      </c>
      <c r="E143" s="142">
        <f>Input!M143</f>
        <v>3.013089501578198</v>
      </c>
      <c r="F143" s="143">
        <f>E143*Input!N143/100</f>
        <v>2.5482011535346176E-4</v>
      </c>
      <c r="G143" s="144">
        <f t="shared" si="519"/>
        <v>415.44478047760191</v>
      </c>
      <c r="H143" s="143">
        <f>G143*Input!L143/100</f>
        <v>2.5860843534788822E-2</v>
      </c>
      <c r="I143" s="141">
        <v>0</v>
      </c>
      <c r="J143" s="145">
        <f>(((C143*$G$4*0.000000001*Input!G143*(234/233))-(I143*0.000000000000001))/Input!F143)*1000000000000</f>
        <v>745.12553717204389</v>
      </c>
      <c r="K143" s="141">
        <f>J143*Input!P143/100</f>
        <v>3.6927450563929569</v>
      </c>
      <c r="L143" s="146">
        <f t="shared" si="520"/>
        <v>10.304544553964702</v>
      </c>
      <c r="M143" s="147">
        <f>L143*Input!P143/100</f>
        <v>5.1067979906382115E-2</v>
      </c>
      <c r="N143" s="141">
        <v>0</v>
      </c>
      <c r="O143" s="145">
        <f>(((G143*$D$4*0.000000001*Input!G143*(238/236))-(N143*0.000000001))/Input!F143)*1000000</f>
        <v>13.709013311162295</v>
      </c>
      <c r="P143" s="141">
        <f>O143*Input!N143/100</f>
        <v>1.1593855248915703E-3</v>
      </c>
      <c r="Q143" s="148">
        <f t="shared" si="521"/>
        <v>10.228283587696028</v>
      </c>
      <c r="R143" s="149">
        <f>Q143*Input!N143/100</f>
        <v>8.6501658922493146E-4</v>
      </c>
      <c r="S143" s="147">
        <f>Input!S143*$G$6/0.000000000155125</f>
        <v>0.99918560849365468</v>
      </c>
      <c r="T143" s="141">
        <f>S143*Input!T143/100</f>
        <v>7.5751628655979311E-4</v>
      </c>
      <c r="U143" s="147">
        <f>S143</f>
        <v>0.99918560849365468</v>
      </c>
      <c r="V143" s="141">
        <f>U143*Input!T143/100</f>
        <v>7.5751628655979311E-4</v>
      </c>
      <c r="W143" s="150">
        <v>0</v>
      </c>
      <c r="X143" s="145">
        <f>((($L$4*0.000000001*Input!G143/Input!W143*(232/229))-(W143*0.000000001))/Input!F143)*1000000000</f>
        <v>0.7884631634834891</v>
      </c>
      <c r="Y143" s="145">
        <f>X143*Input!X143/100</f>
        <v>2.2605767710310106E-3</v>
      </c>
      <c r="Z143" s="145">
        <f t="shared" si="522"/>
        <v>1.9252014427731363E-4</v>
      </c>
      <c r="AA143" s="145">
        <f>Z143*Input!X143/100</f>
        <v>5.5196816574925178E-7</v>
      </c>
      <c r="AB143" s="146">
        <v>0</v>
      </c>
      <c r="AC143" s="146">
        <v>0.9</v>
      </c>
      <c r="AD143" s="145">
        <f>(((Input!G143*$L$4*0.000000001*Input!U143*(230/229))-((AB143*0.000000000000001)+(Input!G143*AC143*0.000000000000001)))/Input!F143)*1000000000000</f>
        <v>224.27847881008125</v>
      </c>
      <c r="AE143" s="145">
        <f>AD143*Input!V143/100</f>
        <v>0.43340480571944839</v>
      </c>
      <c r="AF143" s="145">
        <f t="shared" si="523"/>
        <v>10.224524744936737</v>
      </c>
      <c r="AG143" s="145">
        <f>AF143*Input!V143/100</f>
        <v>1.9758285253956388E-2</v>
      </c>
      <c r="AH143" s="141">
        <f t="shared" si="524"/>
        <v>53108.856651431379</v>
      </c>
      <c r="AI143" s="150">
        <f t="shared" si="525"/>
        <v>183.62458951900084</v>
      </c>
      <c r="AJ143" s="147">
        <f t="shared" si="526"/>
        <v>-0.81439150634532442</v>
      </c>
      <c r="AK143" s="150">
        <f t="shared" si="527"/>
        <v>0.75751628655979308</v>
      </c>
      <c r="AL143" s="150">
        <f t="shared" si="528"/>
        <v>0.99963250503106771</v>
      </c>
      <c r="AM143" s="150">
        <f t="shared" si="529"/>
        <v>1.9335793055384692E-3</v>
      </c>
      <c r="AN143" s="141">
        <f>AF143/Q143</f>
        <v>0.99963250503106771</v>
      </c>
      <c r="AO143" s="145">
        <f t="shared" si="530"/>
        <v>1.9335793055384692E-3</v>
      </c>
      <c r="AP143" s="141" t="str">
        <f t="shared" si="531"/>
        <v>Out of range</v>
      </c>
      <c r="AQ143" s="141" t="e">
        <f t="shared" si="532"/>
        <v>#VALUE!</v>
      </c>
      <c r="AR143" s="141" t="e">
        <f t="shared" si="533"/>
        <v>#VALUE!</v>
      </c>
      <c r="AS143" s="149">
        <f t="shared" si="534"/>
        <v>1.8822331491561601E-5</v>
      </c>
      <c r="AT143" s="149">
        <f t="shared" si="535"/>
        <v>5.3988359015621324E-8</v>
      </c>
      <c r="AU143" s="141">
        <v>8</v>
      </c>
      <c r="AV143" s="141">
        <f t="shared" si="536"/>
        <v>4</v>
      </c>
      <c r="AW143" s="141" t="str">
        <f t="shared" si="537"/>
        <v>Out of range</v>
      </c>
      <c r="AX143" s="151">
        <f t="shared" si="538"/>
        <v>335.85541165479998</v>
      </c>
      <c r="AY143" s="151" t="e">
        <f t="shared" si="539"/>
        <v>#VALUE!</v>
      </c>
      <c r="AZ143" s="141" t="str">
        <f>Input!B143</f>
        <v>Hu1-13</v>
      </c>
      <c r="BA143" s="152">
        <f>Input!E143</f>
        <v>0</v>
      </c>
      <c r="BB143" s="141" t="e">
        <f t="shared" si="540"/>
        <v>#VALUE!</v>
      </c>
      <c r="BC143" s="147" t="e">
        <f t="shared" si="541"/>
        <v>#VALUE!</v>
      </c>
      <c r="BD143" s="141" t="e">
        <f t="shared" si="542"/>
        <v>#VALUE!</v>
      </c>
      <c r="BE143" s="153" t="e">
        <f t="shared" si="543"/>
        <v>#VALUE!</v>
      </c>
      <c r="BF143" s="154" t="e">
        <f t="shared" si="544"/>
        <v>#VALUE!</v>
      </c>
      <c r="BG143" s="155"/>
      <c r="BH143" s="155"/>
      <c r="BI143" s="155"/>
      <c r="BJ143" s="155"/>
      <c r="BK143" s="155"/>
      <c r="BL143" s="155"/>
      <c r="BM143" s="159"/>
      <c r="BN143" s="155"/>
      <c r="BO143" s="155"/>
      <c r="BP143" s="155"/>
      <c r="BQ143" s="155"/>
      <c r="BR143" s="155"/>
      <c r="BS143" s="155"/>
      <c r="BT143" s="155"/>
      <c r="BU143" s="155"/>
      <c r="BV143" s="155"/>
      <c r="BW143" s="155"/>
      <c r="BX143" s="155"/>
      <c r="BY143" s="155"/>
      <c r="BZ143" s="155"/>
      <c r="CA143" s="155"/>
      <c r="CB143" s="155"/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155"/>
      <c r="CM143" s="155"/>
      <c r="CN143" s="155"/>
      <c r="CO143" s="155"/>
      <c r="CP143" s="155"/>
      <c r="CQ143" s="155"/>
      <c r="CR143" s="155"/>
      <c r="CS143" s="155"/>
      <c r="CT143" s="155"/>
      <c r="CU143" s="155"/>
      <c r="CV143" s="155"/>
      <c r="CW143" s="155"/>
      <c r="CX143" s="155"/>
      <c r="CY143" s="155"/>
      <c r="CZ143" s="155"/>
      <c r="DA143" s="155"/>
      <c r="DB143" s="155"/>
      <c r="DC143" s="155"/>
      <c r="DD143" s="155"/>
      <c r="DE143" s="155"/>
    </row>
    <row r="144" spans="1:109" ht="15" customHeight="1" x14ac:dyDescent="0.2">
      <c r="A144" s="9">
        <f>Input!A144</f>
        <v>10561</v>
      </c>
      <c r="B144" s="9" t="str">
        <f>Input!B144</f>
        <v>M80/3-A10-SRNet (dead)</v>
      </c>
      <c r="C144" s="9">
        <f>Input!O144</f>
        <v>2.7304569501073819</v>
      </c>
      <c r="D144" s="9">
        <f>C144*Input!P144/100</f>
        <v>3.6882836977335585E-3</v>
      </c>
      <c r="E144" s="11">
        <f>Input!M144</f>
        <v>3.1538020565880505</v>
      </c>
      <c r="F144" s="12">
        <f>E144*Input!N144/100</f>
        <v>1.0826398563490788E-4</v>
      </c>
      <c r="G144" s="13">
        <f t="shared" si="519"/>
        <v>434.84622756236041</v>
      </c>
      <c r="H144" s="12">
        <f>G144*Input!L144/100</f>
        <v>9.9708885872979089E-3</v>
      </c>
      <c r="I144" s="9">
        <v>0.3</v>
      </c>
      <c r="J144" s="21">
        <f>(((C144*$G$4*0.000000001*Input!G144*(234/233))-(I144*0.000000000000001))/Input!F144)*1000000000000</f>
        <v>284.73049814737516</v>
      </c>
      <c r="K144" s="9">
        <f>J144*Input!P144/100</f>
        <v>0.3846121267442868</v>
      </c>
      <c r="L144" s="14">
        <f t="shared" si="520"/>
        <v>3.9376158213119306</v>
      </c>
      <c r="M144" s="22">
        <f>L144*Input!P144/100</f>
        <v>5.3189061417398932E-3</v>
      </c>
      <c r="N144" s="9">
        <v>5.0000000000000001E-3</v>
      </c>
      <c r="O144" s="21">
        <f>(((G144*$D$4*0.000000001*Input!G144*(238/236))-(N144*0.000000001))/Input!F144)*1000000</f>
        <v>4.5678430943103709</v>
      </c>
      <c r="P144" s="9">
        <f>O144*Input!N144/100</f>
        <v>1.5680530682383502E-4</v>
      </c>
      <c r="Q144" s="23">
        <f t="shared" si="521"/>
        <v>3.4080639862435311</v>
      </c>
      <c r="R144" s="24">
        <f>Q144*Input!N144/100</f>
        <v>1.1699231081378912E-4</v>
      </c>
      <c r="S144" s="65">
        <f>Input!S144*$G$6/0.000000000155125</f>
        <v>1.1457798983988148</v>
      </c>
      <c r="T144" s="9">
        <f>S144*Input!T144/100</f>
        <v>4.5491054867420329E-4</v>
      </c>
      <c r="U144" s="9">
        <f>S144*1/((U143+U145)/2)</f>
        <v>1.1457783687669434</v>
      </c>
      <c r="V144" s="9">
        <f>U144*Input!T144/100</f>
        <v>4.5490994136238456E-4</v>
      </c>
      <c r="W144" s="3">
        <v>3.0000000000000001E-3</v>
      </c>
      <c r="X144" s="21">
        <f>((($L$4*0.000000001*Input!G144/Input!W144*(232/229))-(W144*0.000000001))/Input!F144)*1000000000</f>
        <v>4.1398135468635839</v>
      </c>
      <c r="Y144" s="21">
        <f>X144*Input!X144/100</f>
        <v>4.9494016991561427E-3</v>
      </c>
      <c r="Z144" s="21">
        <f t="shared" si="522"/>
        <v>1.0108240159275926E-3</v>
      </c>
      <c r="AA144" s="21">
        <f>Z144*Input!X144/100</f>
        <v>1.2085022780241465E-6</v>
      </c>
      <c r="AB144" s="14">
        <v>0.05</v>
      </c>
      <c r="AC144" s="14">
        <v>0.9</v>
      </c>
      <c r="AD144" s="21">
        <f>(((Input!G144*$L$4*0.000000001*Input!U144*(230/229))-((AB144*0.000000000000001)+(Input!G144*AC144*0.000000000000001)))/Input!F144)*1000000000000</f>
        <v>2.8129909579785144</v>
      </c>
      <c r="AE144" s="21">
        <f>AD144*Input!V144/100</f>
        <v>8.6906211957687284E-3</v>
      </c>
      <c r="AF144" s="63">
        <f t="shared" si="523"/>
        <v>0.12824010493440979</v>
      </c>
      <c r="AG144" s="21">
        <f>AF144*Input!V144/100</f>
        <v>3.9619259028528307E-4</v>
      </c>
      <c r="AH144" s="9">
        <f t="shared" si="524"/>
        <v>126.86689563536834</v>
      </c>
      <c r="AI144" s="3">
        <f t="shared" si="525"/>
        <v>0.42027474252599289</v>
      </c>
      <c r="AJ144" s="22">
        <f t="shared" si="526"/>
        <v>145.7783687669434</v>
      </c>
      <c r="AK144" s="3">
        <f t="shared" si="527"/>
        <v>0.45490994136238455</v>
      </c>
      <c r="AL144" s="3">
        <f t="shared" si="528"/>
        <v>3.7628432286495837E-2</v>
      </c>
      <c r="AM144" s="3">
        <f t="shared" si="529"/>
        <v>1.1625868778995856E-4</v>
      </c>
      <c r="AN144" s="9">
        <f>AL144*1/((AN143+AN145)/2)</f>
        <v>3.7633354408709248E-2</v>
      </c>
      <c r="AO144" s="21">
        <f t="shared" si="530"/>
        <v>1.162738954251137E-4</v>
      </c>
      <c r="AP144" s="58">
        <f t="shared" si="531"/>
        <v>3.6444000000000001</v>
      </c>
      <c r="AQ144" s="58">
        <f t="shared" si="532"/>
        <v>1.2500000000000001E-2</v>
      </c>
      <c r="AR144" s="58">
        <f t="shared" si="533"/>
        <v>0.34299198770716716</v>
      </c>
      <c r="AS144" s="67">
        <f t="shared" si="534"/>
        <v>2.9659772234551051E-4</v>
      </c>
      <c r="AT144" s="67">
        <f t="shared" si="535"/>
        <v>3.5474696038277833E-7</v>
      </c>
      <c r="AU144" s="58">
        <v>8</v>
      </c>
      <c r="AV144" s="58">
        <f t="shared" si="536"/>
        <v>4</v>
      </c>
      <c r="AW144" s="58">
        <f t="shared" si="537"/>
        <v>3.4182999999999999</v>
      </c>
      <c r="AX144" s="57">
        <f t="shared" si="538"/>
        <v>0.1153031739</v>
      </c>
      <c r="AY144" s="47">
        <f t="shared" si="539"/>
        <v>0.11374874373138015</v>
      </c>
      <c r="AZ144" s="9" t="str">
        <f>Input!B144</f>
        <v>M80/3-A10-SRNet (dead)</v>
      </c>
      <c r="BA144" s="48">
        <f>Input!E144</f>
        <v>0</v>
      </c>
      <c r="BB144" s="58">
        <f t="shared" si="540"/>
        <v>147.19357945213264</v>
      </c>
      <c r="BC144" s="22">
        <f t="shared" si="541"/>
        <v>0.46182403897223079</v>
      </c>
      <c r="BD144" s="9">
        <f t="shared" si="542"/>
        <v>3360.2999999999997</v>
      </c>
      <c r="BE144" s="49">
        <f t="shared" si="543"/>
        <v>56.874371865690073</v>
      </c>
      <c r="BF144" s="89">
        <f t="shared" si="544"/>
        <v>3.3276407492431956</v>
      </c>
      <c r="BG144" s="85"/>
      <c r="BH144" s="85"/>
      <c r="BI144" s="85"/>
      <c r="BJ144" s="85"/>
      <c r="BK144" s="85"/>
      <c r="BL144" s="85"/>
      <c r="BM144" s="90"/>
      <c r="BN144" s="85"/>
      <c r="BO144" s="85"/>
      <c r="BP144" s="85"/>
      <c r="BQ144" s="85"/>
      <c r="BR144" s="85"/>
      <c r="BS144" s="85"/>
      <c r="BT144" s="85"/>
      <c r="BU144" s="85"/>
      <c r="BV144" s="85"/>
      <c r="BW144" s="85"/>
      <c r="BX144" s="85"/>
      <c r="BY144" s="85"/>
      <c r="BZ144" s="85"/>
      <c r="CA144" s="85"/>
      <c r="CB144" s="85"/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  <c r="CS144" s="85"/>
      <c r="CT144" s="85"/>
      <c r="CU144" s="85"/>
      <c r="CV144" s="85"/>
      <c r="CW144" s="85"/>
      <c r="CX144" s="85"/>
      <c r="CY144" s="85"/>
      <c r="CZ144" s="85"/>
      <c r="DA144" s="85"/>
      <c r="DB144" s="85"/>
      <c r="DC144" s="85"/>
      <c r="DD144" s="85"/>
      <c r="DE144" s="85"/>
    </row>
    <row r="145" spans="1:109" s="158" customFormat="1" ht="15" customHeight="1" x14ac:dyDescent="0.2">
      <c r="A145" s="141">
        <f>Input!A145</f>
        <v>10368</v>
      </c>
      <c r="B145" s="141" t="str">
        <f>Input!B145</f>
        <v>Hu1-13</v>
      </c>
      <c r="C145" s="141">
        <f>Input!O145</f>
        <v>2.2893477599264354</v>
      </c>
      <c r="D145" s="141">
        <f>C145*Input!P145/100</f>
        <v>1.0996062308256591E-2</v>
      </c>
      <c r="E145" s="142">
        <f>Input!M145</f>
        <v>3.0137493150949726</v>
      </c>
      <c r="F145" s="143">
        <f>E145*Input!N145/100</f>
        <v>2.6768167993010178E-4</v>
      </c>
      <c r="G145" s="144">
        <f t="shared" si="519"/>
        <v>415.53575556529478</v>
      </c>
      <c r="H145" s="143">
        <f>G145*Input!L145/100</f>
        <v>1.8807575994924261E-2</v>
      </c>
      <c r="I145" s="141">
        <v>0</v>
      </c>
      <c r="J145" s="145">
        <f>(((C145*$G$4*0.000000001*Input!G145*(234/233))-(I145*0.000000000000001))/Input!F145)*1000000000000</f>
        <v>749.94187539095242</v>
      </c>
      <c r="K145" s="141">
        <f>J145*Input!P145/100</f>
        <v>3.602077296301502</v>
      </c>
      <c r="L145" s="146">
        <f t="shared" si="520"/>
        <v>10.371151010578799</v>
      </c>
      <c r="M145" s="147">
        <f>L145*Input!P145/100</f>
        <v>4.9814110689905558E-2</v>
      </c>
      <c r="N145" s="141">
        <v>0</v>
      </c>
      <c r="O145" s="145">
        <f>(((G145*$D$4*0.000000001*Input!G145*(238/236))-(N145*0.000000001))/Input!F145)*1000000</f>
        <v>13.712015343554496</v>
      </c>
      <c r="P145" s="141">
        <f>O145*Input!N145/100</f>
        <v>1.2179033219537477E-3</v>
      </c>
      <c r="Q145" s="148">
        <f t="shared" si="521"/>
        <v>10.230523401601664</v>
      </c>
      <c r="R145" s="149">
        <f>Q145*Input!N145/100</f>
        <v>9.0867666961830674E-4</v>
      </c>
      <c r="S145" s="147">
        <f>Input!S145*$G$6/0.000000000155125</f>
        <v>1.0008170615373269</v>
      </c>
      <c r="T145" s="141">
        <f>S145*Input!T145/100</f>
        <v>9.3141930149720639E-4</v>
      </c>
      <c r="U145" s="147">
        <f>S145</f>
        <v>1.0008170615373269</v>
      </c>
      <c r="V145" s="141">
        <f>U145*Input!T145/100</f>
        <v>9.3141930149720639E-4</v>
      </c>
      <c r="W145" s="150">
        <v>0</v>
      </c>
      <c r="X145" s="145">
        <f>((($L$4*0.000000001*Input!G145/Input!W145*(232/229))-(W145*0.000000001))/Input!F145)*1000000000</f>
        <v>0.78779838570300975</v>
      </c>
      <c r="Y145" s="145">
        <f>X145*Input!X145/100</f>
        <v>1.7437060966002996E-3</v>
      </c>
      <c r="Z145" s="145">
        <f t="shared" si="522"/>
        <v>1.9235782456456405E-4</v>
      </c>
      <c r="AA145" s="145">
        <f>Z145*Input!X145/100</f>
        <v>4.2576313624035366E-7</v>
      </c>
      <c r="AB145" s="146">
        <v>0</v>
      </c>
      <c r="AC145" s="146">
        <v>0.9</v>
      </c>
      <c r="AD145" s="145">
        <f>(((Input!G145*$L$4*0.000000001*Input!U145*(230/229))-((AB145*0.000000000000001)+(Input!G145*AC145*0.000000000000001)))/Input!F145)*1000000000000</f>
        <v>224.4338291335107</v>
      </c>
      <c r="AE145" s="145">
        <f>AD145*Input!V145/100</f>
        <v>0.49225247326126143</v>
      </c>
      <c r="AF145" s="145">
        <f t="shared" si="523"/>
        <v>10.231606936837029</v>
      </c>
      <c r="AG145" s="145">
        <f>AF145*Input!V145/100</f>
        <v>2.2441063539930896E-2</v>
      </c>
      <c r="AH145" s="141">
        <f t="shared" si="524"/>
        <v>53190.489963161519</v>
      </c>
      <c r="AI145" s="150">
        <f t="shared" si="525"/>
        <v>165.74365161111294</v>
      </c>
      <c r="AJ145" s="147">
        <f t="shared" si="526"/>
        <v>0.81706153732685749</v>
      </c>
      <c r="AK145" s="150">
        <f t="shared" si="527"/>
        <v>0.93141930149720642</v>
      </c>
      <c r="AL145" s="150">
        <f t="shared" si="528"/>
        <v>1.0001059120039935</v>
      </c>
      <c r="AM145" s="150">
        <f t="shared" si="529"/>
        <v>2.1953380043466912E-3</v>
      </c>
      <c r="AN145" s="141">
        <f>AF145/Q145</f>
        <v>1.0001059120039935</v>
      </c>
      <c r="AO145" s="145">
        <f t="shared" si="530"/>
        <v>2.1953380043466912E-3</v>
      </c>
      <c r="AP145" s="141">
        <f t="shared" si="531"/>
        <v>747.38080000000002</v>
      </c>
      <c r="AQ145" s="141" t="e">
        <f t="shared" si="532"/>
        <v>#VALUE!</v>
      </c>
      <c r="AR145" s="141" t="e">
        <f t="shared" si="533"/>
        <v>#VALUE!</v>
      </c>
      <c r="AS145" s="149">
        <f t="shared" si="534"/>
        <v>1.8802344417143803E-5</v>
      </c>
      <c r="AT145" s="149">
        <f t="shared" si="535"/>
        <v>4.1650440030972455E-8</v>
      </c>
      <c r="AU145" s="141">
        <v>8</v>
      </c>
      <c r="AV145" s="141">
        <f t="shared" si="536"/>
        <v>4</v>
      </c>
      <c r="AW145" s="141">
        <f t="shared" si="537"/>
        <v>747.36450000000002</v>
      </c>
      <c r="AX145" s="151">
        <f t="shared" si="538"/>
        <v>347.1934030708</v>
      </c>
      <c r="AY145" s="151">
        <f t="shared" si="539"/>
        <v>261.56826386170366</v>
      </c>
      <c r="AZ145" s="141" t="str">
        <f>Input!B145</f>
        <v>Hu1-13</v>
      </c>
      <c r="BA145" s="152">
        <f>Input!E145</f>
        <v>0</v>
      </c>
      <c r="BB145" s="141">
        <f t="shared" si="540"/>
        <v>6.7546788010688834</v>
      </c>
      <c r="BC145" s="147">
        <f t="shared" si="541"/>
        <v>10.159921753186245</v>
      </c>
      <c r="BD145" s="141">
        <f t="shared" si="542"/>
        <v>747306.5</v>
      </c>
      <c r="BE145" s="153">
        <f t="shared" si="543"/>
        <v>130784.13193085183</v>
      </c>
      <c r="BF145" s="154">
        <f t="shared" si="544"/>
        <v>34.998754136930991</v>
      </c>
      <c r="BG145" s="155"/>
      <c r="BH145" s="155"/>
      <c r="BI145" s="155"/>
      <c r="BJ145" s="155"/>
      <c r="BK145" s="155"/>
      <c r="BL145" s="155"/>
      <c r="BM145" s="159"/>
      <c r="BN145" s="155"/>
      <c r="BO145" s="155"/>
      <c r="BP145" s="155"/>
      <c r="BQ145" s="155"/>
      <c r="BR145" s="155"/>
      <c r="BS145" s="155"/>
      <c r="BT145" s="155"/>
      <c r="BU145" s="155"/>
      <c r="BV145" s="155"/>
      <c r="BW145" s="155"/>
      <c r="BX145" s="155"/>
      <c r="BY145" s="155"/>
      <c r="BZ145" s="155"/>
      <c r="CA145" s="155"/>
      <c r="CB145" s="155"/>
      <c r="CC145" s="155"/>
      <c r="CD145" s="155"/>
      <c r="CE145" s="155"/>
      <c r="CF145" s="155"/>
      <c r="CG145" s="155"/>
      <c r="CH145" s="155"/>
      <c r="CI145" s="155"/>
      <c r="CJ145" s="155"/>
      <c r="CK145" s="155"/>
      <c r="CL145" s="155"/>
      <c r="CM145" s="155"/>
      <c r="CN145" s="155"/>
      <c r="CO145" s="155"/>
      <c r="CP145" s="155"/>
      <c r="CQ145" s="155"/>
      <c r="CR145" s="155"/>
      <c r="CS145" s="155"/>
      <c r="CT145" s="155"/>
      <c r="CU145" s="155"/>
      <c r="CV145" s="155"/>
      <c r="CW145" s="155"/>
      <c r="CX145" s="155"/>
      <c r="CY145" s="155"/>
      <c r="CZ145" s="155"/>
      <c r="DA145" s="155"/>
      <c r="DB145" s="155"/>
      <c r="DC145" s="155"/>
      <c r="DD145" s="155"/>
      <c r="DE145" s="155"/>
    </row>
    <row r="146" spans="1:109" ht="15" customHeight="1" x14ac:dyDescent="0.2">
      <c r="A146" s="9">
        <f>Input!A146</f>
        <v>10562</v>
      </c>
      <c r="B146" s="9" t="str">
        <f>Input!B146</f>
        <v>M80/3-B1-SRNet (subrez.)</v>
      </c>
      <c r="C146" s="9">
        <f>Input!O146</f>
        <v>3.0537645561820672</v>
      </c>
      <c r="D146" s="9">
        <f>C146*Input!P146/100</f>
        <v>4.3718730206364119E-3</v>
      </c>
      <c r="E146" s="11">
        <f>Input!M146</f>
        <v>3.5282514115276413</v>
      </c>
      <c r="F146" s="12">
        <f>E146*Input!N146/100</f>
        <v>1.463814674057186E-4</v>
      </c>
      <c r="G146" s="13">
        <f t="shared" ref="G146:G147" si="545">E146*137.88</f>
        <v>486.47530462143118</v>
      </c>
      <c r="H146" s="12">
        <f>G146*Input!L146/100</f>
        <v>1.3840194662402097E-2</v>
      </c>
      <c r="I146" s="9">
        <v>0.3</v>
      </c>
      <c r="J146" s="21">
        <f>(((C146*$G$4*0.000000001*Input!G146*(234/233))-(I146*0.000000000000001))/Input!F146)*1000000000000</f>
        <v>288.84373438235662</v>
      </c>
      <c r="K146" s="9">
        <f>J146*Input!P146/100</f>
        <v>0.41351849702024202</v>
      </c>
      <c r="L146" s="14">
        <f t="shared" ref="L146:L147" si="546">(J146/234)*602200000000*0.0000028263/(365.2425*24*60)</f>
        <v>3.9944988885668944</v>
      </c>
      <c r="M146" s="22">
        <f>L146*Input!P146/100</f>
        <v>5.7186602308729392E-3</v>
      </c>
      <c r="N146" s="9">
        <v>5.0000000000000001E-3</v>
      </c>
      <c r="O146" s="21">
        <f>(((G146*$D$4*0.000000001*Input!G146*(238/236))-(N146*0.000000001))/Input!F146)*1000000</f>
        <v>4.6351633324439465</v>
      </c>
      <c r="P146" s="9">
        <f>O146*Input!N146/100</f>
        <v>1.9230545988063583E-4</v>
      </c>
      <c r="Q146" s="23">
        <f t="shared" ref="Q146:Q147" si="547">(O146/238.05)*602200000000000000*0.00000000015512/(365.2425*24*60)</f>
        <v>3.4582915607007525</v>
      </c>
      <c r="R146" s="24">
        <f>Q146*Input!N146/100</f>
        <v>1.4347894589320225E-4</v>
      </c>
      <c r="S146" s="65">
        <f>Input!S146*$G$6/0.000000000155125</f>
        <v>1.1462204047865119</v>
      </c>
      <c r="T146" s="9">
        <f>S146*Input!T146/100</f>
        <v>3.7199571420684614E-4</v>
      </c>
      <c r="U146" s="9">
        <f>S146*1/((U145+U147)/2)</f>
        <v>1.1452846367605234</v>
      </c>
      <c r="V146" s="9">
        <f>U146*Input!T146/100</f>
        <v>3.7169201895442708E-4</v>
      </c>
      <c r="W146" s="3">
        <v>3.0000000000000001E-3</v>
      </c>
      <c r="X146" s="21">
        <f>((($L$4*0.000000001*Input!G146/Input!W146*(232/229))-(W146*0.000000001))/Input!F146)*1000000000</f>
        <v>0.72504155343888654</v>
      </c>
      <c r="Y146" s="21">
        <f>X146*Input!X146/100</f>
        <v>9.264559163273344E-4</v>
      </c>
      <c r="Z146" s="21">
        <f t="shared" ref="Z146:Z147" si="548">(X146/232)*6.022E+23*0.000000001*0.000000000049475/(365.2425*24*60)</f>
        <v>1.7703440178283613E-4</v>
      </c>
      <c r="AA146" s="21">
        <f>Z146*Input!X146/100</f>
        <v>2.2621402614409415E-7</v>
      </c>
      <c r="AB146" s="14">
        <v>0.05</v>
      </c>
      <c r="AC146" s="14">
        <v>0.9</v>
      </c>
      <c r="AD146" s="21">
        <f>(((Input!G146*$L$4*0.000000001*Input!U146*(230/229))-((AB146*0.000000000000001)+(Input!G146*AC146*0.000000000000001)))/Input!F146)*1000000000000</f>
        <v>0.14381941357593625</v>
      </c>
      <c r="AE146" s="21">
        <f>AD146*Input!V146/100</f>
        <v>2.0439720775067716E-3</v>
      </c>
      <c r="AF146" s="63">
        <f t="shared" ref="AF146:AF147" si="549">(AD146/230)*602200000000*$D$6/(365.2425*24*60)</f>
        <v>6.5565147432387208E-3</v>
      </c>
      <c r="AG146" s="21">
        <f>AF146*Input!V146/100</f>
        <v>9.3181669482093665E-5</v>
      </c>
      <c r="AH146" s="9">
        <f t="shared" ref="AH146:AH147" si="550">AF146/Z146</f>
        <v>37.035257990599142</v>
      </c>
      <c r="AI146" s="3">
        <f t="shared" ref="AI146:AI147" si="551">AH146*SQRT((AG146/AF146)^2+(AA146/Z146)^2)</f>
        <v>0.52847093913933152</v>
      </c>
      <c r="AJ146" s="22">
        <f t="shared" ref="AJ146:AJ147" si="552">(U146-1)*1000</f>
        <v>145.2846367605234</v>
      </c>
      <c r="AK146" s="3">
        <f t="shared" ref="AK146:AK147" si="553">V146*1000</f>
        <v>0.37169201895442705</v>
      </c>
      <c r="AL146" s="3">
        <f t="shared" ref="AL146:AL147" si="554">AF146/Q146</f>
        <v>1.89588258484203E-3</v>
      </c>
      <c r="AM146" s="3">
        <f t="shared" ref="AM146:AM147" si="555">AL146*SQRT((R146/Q146)^2+(AG146/AF146)^2)</f>
        <v>2.6944537465911598E-5</v>
      </c>
      <c r="AN146" s="9">
        <f>AL146*1/((AN145+AN147)/2)</f>
        <v>1.8956818093826644E-3</v>
      </c>
      <c r="AO146" s="21">
        <f t="shared" ref="AO146:AO147" si="556">AN146*SQRT((R146/Q146)^2+(AG146/AF146)^2)</f>
        <v>2.6941684018166274E-5</v>
      </c>
      <c r="AP146" s="58">
        <f t="shared" ref="AP146:AP147" si="557">ThU_Alter_Kombi(AN146,U146)</f>
        <v>0.18090000000000001</v>
      </c>
      <c r="AQ146" s="58">
        <f t="shared" ref="AQ146:AQ147" si="558">Montealter(AN146,AO146,U146,V146)</f>
        <v>2.8E-3</v>
      </c>
      <c r="AR146" s="58">
        <f t="shared" ref="AR146:AR147" si="559">(AQ146/AP146)*100</f>
        <v>1.5478164731896074</v>
      </c>
      <c r="AS146" s="67">
        <f t="shared" ref="AS146:AS147" si="560">Z146/Q146</f>
        <v>5.1191288726091014E-5</v>
      </c>
      <c r="AT146" s="67">
        <f t="shared" ref="AT146:AT147" si="561">AS146*SQRT((Y146/X146)^2+(P146/O146)^2)</f>
        <v>6.5446544900891634E-8</v>
      </c>
      <c r="AU146" s="58">
        <v>8</v>
      </c>
      <c r="AV146" s="58">
        <f t="shared" ref="AV146:AV147" si="562">AU146/2</f>
        <v>4</v>
      </c>
      <c r="AW146" s="58">
        <f t="shared" ref="AW146:AW147" si="563">marincorr_age(AN146,U146,AS146,AU146)</f>
        <v>0.14180000000000001</v>
      </c>
      <c r="AX146" s="57">
        <f t="shared" ref="AX146:AX147" si="564">marincorr_age_error(AN146, AO146, U146, V146, AS146, AT146, AU146, AV146)</f>
        <v>1.9021949E-2</v>
      </c>
      <c r="AY146" s="47">
        <f t="shared" ref="AY146:AY147" si="565">SQRT(((AU146*EXP(-0.0000091577*AW146*1000))/(0.0000091577*(EXP(-0.0000091577*AW146*1000)+(AJ146/1000)*EXP(-(0.0000091577-0.0000028263)*AW146*1000)-AS146*AU146*EXP(-0.0000091577*AW146*1000))))^2*AT146^2+((AS146*EXP(-0.0000091577*AW146*1000))/(0.0000091577*(EXP(-0.0000091577*AW146*1000)+(AJ146/1000)*EXP(-(0.0000091577-0.0000028263)*AW146*1000)-AS146*AU146*EXP(-0.0000091577*AW146*1000))))^2*AV146^2+((0.0000091577/(0.0000091577-0.0000028263))*(EXP(-(0.0000091577-0.0000028263)*AW146*1000)-1)/(0.0000091577*(EXP(-0.0000091577*AW146*1000)+(AJ146/1000)*EXP(-(0.0000091577-0.0000028263)*AW146*1000)-AS146*AU146*EXP(-0.0000091577*AW146*1000))))^2*T146^2+(1/(0.0000091577*(EXP(-0.0000091577*AW146*1000)+(AJ146/1000)*EXP(-(0.0000091577-0.0000028263)*AW146*1000)-AS146*AU146*EXP(-0.0000091577*AW146*1000))))^2*AO146^2)/1000</f>
        <v>1.9698294800755085E-2</v>
      </c>
      <c r="AZ146" s="9" t="str">
        <f>Input!B146</f>
        <v>M80/3-B1-SRNet (subrez.)</v>
      </c>
      <c r="BA146" s="48">
        <f>Input!E146</f>
        <v>0</v>
      </c>
      <c r="BB146" s="58">
        <f t="shared" ref="BB146:BB147" si="566">((U146-1)*EXP(0.0000028263*AW146*1000))*1000</f>
        <v>145.3428740575921</v>
      </c>
      <c r="BC146" s="22">
        <f t="shared" ref="BC146:BC147" si="567">SQRT((EXP(0.0000028263*AW146*1000)*V146)^2+((U146-1)*0.0000028263*EXP(0.0000028263*AW146*1000)*AX146*1000)^2)*1000</f>
        <v>0.37192310319032779</v>
      </c>
      <c r="BD146" s="9">
        <f t="shared" ref="BD146:BD147" si="568">AW146*1000-58</f>
        <v>83.800000000000011</v>
      </c>
      <c r="BE146" s="49">
        <f t="shared" ref="BE146:BE147" si="569">AY146/2*1000</f>
        <v>9.849147400377543</v>
      </c>
      <c r="BF146" s="89">
        <f t="shared" ref="BF146:BF147" si="570">AY146/AW146*100</f>
        <v>13.891604231844207</v>
      </c>
      <c r="BG146" s="85"/>
      <c r="BH146" s="85"/>
      <c r="BI146" s="85"/>
      <c r="BJ146" s="85"/>
      <c r="BK146" s="85"/>
      <c r="BL146" s="85"/>
      <c r="BM146" s="90"/>
      <c r="BN146" s="85"/>
      <c r="BO146" s="85"/>
      <c r="BP146" s="85"/>
      <c r="BQ146" s="85"/>
      <c r="BR146" s="85"/>
      <c r="BS146" s="85"/>
      <c r="BT146" s="85"/>
      <c r="BU146" s="85"/>
      <c r="BV146" s="85"/>
      <c r="BW146" s="85"/>
      <c r="BX146" s="85"/>
      <c r="BY146" s="85"/>
      <c r="BZ146" s="85"/>
      <c r="CA146" s="85"/>
      <c r="CB146" s="85"/>
      <c r="CC146" s="85"/>
      <c r="CD146" s="85"/>
      <c r="CE146" s="85"/>
      <c r="CF146" s="85"/>
      <c r="CG146" s="85"/>
      <c r="CH146" s="85"/>
      <c r="CI146" s="85"/>
      <c r="CJ146" s="85"/>
      <c r="CK146" s="85"/>
      <c r="CL146" s="85"/>
      <c r="CM146" s="85"/>
      <c r="CN146" s="85"/>
      <c r="CO146" s="85"/>
      <c r="CP146" s="85"/>
      <c r="CQ146" s="85"/>
      <c r="CR146" s="85"/>
      <c r="CS146" s="85"/>
      <c r="CT146" s="85"/>
      <c r="CU146" s="85"/>
      <c r="CV146" s="85"/>
      <c r="CW146" s="85"/>
      <c r="CX146" s="85"/>
      <c r="CY146" s="85"/>
      <c r="CZ146" s="85"/>
      <c r="DA146" s="85"/>
      <c r="DB146" s="85"/>
      <c r="DC146" s="85"/>
      <c r="DD146" s="85"/>
      <c r="DE146" s="85"/>
    </row>
    <row r="147" spans="1:109" s="158" customFormat="1" ht="15" customHeight="1" x14ac:dyDescent="0.2">
      <c r="A147" s="141">
        <f>Input!A147</f>
        <v>10368</v>
      </c>
      <c r="B147" s="141" t="str">
        <f>Input!B147</f>
        <v>Hu1-13</v>
      </c>
      <c r="C147" s="141">
        <f>Input!O147</f>
        <v>2.2893477599264354</v>
      </c>
      <c r="D147" s="141">
        <f>C147*Input!P147/100</f>
        <v>1.0996062308256591E-2</v>
      </c>
      <c r="E147" s="142">
        <f>Input!M147</f>
        <v>3.0137493150949726</v>
      </c>
      <c r="F147" s="143">
        <f>E147*Input!N147/100</f>
        <v>2.6768167993010178E-4</v>
      </c>
      <c r="G147" s="144">
        <f t="shared" si="545"/>
        <v>415.53575556529478</v>
      </c>
      <c r="H147" s="143">
        <f>G147*Input!L147/100</f>
        <v>1.8807575994924261E-2</v>
      </c>
      <c r="I147" s="141">
        <v>0</v>
      </c>
      <c r="J147" s="145">
        <f>(((C147*$G$4*0.000000001*Input!G147*(234/233))-(I147*0.000000000000001))/Input!F147)*1000000000000</f>
        <v>749.94187539095242</v>
      </c>
      <c r="K147" s="141">
        <f>J147*Input!P147/100</f>
        <v>3.602077296301502</v>
      </c>
      <c r="L147" s="146">
        <f t="shared" si="546"/>
        <v>10.371151010578799</v>
      </c>
      <c r="M147" s="147">
        <f>L147*Input!P147/100</f>
        <v>4.9814110689905558E-2</v>
      </c>
      <c r="N147" s="141">
        <v>0</v>
      </c>
      <c r="O147" s="145">
        <f>(((G147*$D$4*0.000000001*Input!G147*(238/236))-(N147*0.000000001))/Input!F147)*1000000</f>
        <v>13.712015343554496</v>
      </c>
      <c r="P147" s="141">
        <f>O147*Input!N147/100</f>
        <v>1.2179033219537477E-3</v>
      </c>
      <c r="Q147" s="148">
        <f t="shared" si="547"/>
        <v>10.230523401601664</v>
      </c>
      <c r="R147" s="149">
        <f>Q147*Input!N147/100</f>
        <v>9.0867666961830674E-4</v>
      </c>
      <c r="S147" s="147">
        <f>Input!S147*$G$6/0.000000000155125</f>
        <v>1.0008170615373269</v>
      </c>
      <c r="T147" s="141">
        <f>S147*Input!T147/100</f>
        <v>9.3141930149720639E-4</v>
      </c>
      <c r="U147" s="147">
        <f>S147</f>
        <v>1.0008170615373269</v>
      </c>
      <c r="V147" s="141">
        <f>U147*Input!T147/100</f>
        <v>9.3141930149720639E-4</v>
      </c>
      <c r="W147" s="150">
        <v>0</v>
      </c>
      <c r="X147" s="145">
        <f>((($L$4*0.000000001*Input!G147/Input!W147*(232/229))-(W147*0.000000001))/Input!F147)*1000000000</f>
        <v>0.78779838570300975</v>
      </c>
      <c r="Y147" s="145">
        <f>X147*Input!X147/100</f>
        <v>1.7437060966002996E-3</v>
      </c>
      <c r="Z147" s="145">
        <f t="shared" si="548"/>
        <v>1.9235782456456405E-4</v>
      </c>
      <c r="AA147" s="145">
        <f>Z147*Input!X147/100</f>
        <v>4.2576313624035366E-7</v>
      </c>
      <c r="AB147" s="146">
        <v>0</v>
      </c>
      <c r="AC147" s="146">
        <v>0.9</v>
      </c>
      <c r="AD147" s="145">
        <f>(((Input!G147*$L$4*0.000000001*Input!U147*(230/229))-((AB147*0.000000000000001)+(Input!G147*AC147*0.000000000000001)))/Input!F147)*1000000000000</f>
        <v>224.4338291335107</v>
      </c>
      <c r="AE147" s="145">
        <f>AD147*Input!V147/100</f>
        <v>0.49225247326126143</v>
      </c>
      <c r="AF147" s="145">
        <f t="shared" si="549"/>
        <v>10.231606936837029</v>
      </c>
      <c r="AG147" s="145">
        <f>AF147*Input!V147/100</f>
        <v>2.2441063539930896E-2</v>
      </c>
      <c r="AH147" s="141">
        <f t="shared" si="550"/>
        <v>53190.489963161519</v>
      </c>
      <c r="AI147" s="150">
        <f t="shared" si="551"/>
        <v>165.74365161111294</v>
      </c>
      <c r="AJ147" s="147">
        <f t="shared" si="552"/>
        <v>0.81706153732685749</v>
      </c>
      <c r="AK147" s="150">
        <f t="shared" si="553"/>
        <v>0.93141930149720642</v>
      </c>
      <c r="AL147" s="150">
        <f t="shared" si="554"/>
        <v>1.0001059120039935</v>
      </c>
      <c r="AM147" s="150">
        <f t="shared" si="555"/>
        <v>2.1953380043466912E-3</v>
      </c>
      <c r="AN147" s="141">
        <f>AF147/Q147</f>
        <v>1.0001059120039935</v>
      </c>
      <c r="AO147" s="145">
        <f t="shared" si="556"/>
        <v>2.1953380043466912E-3</v>
      </c>
      <c r="AP147" s="141">
        <f t="shared" si="557"/>
        <v>747.38080000000002</v>
      </c>
      <c r="AQ147" s="141" t="e">
        <f t="shared" si="558"/>
        <v>#VALUE!</v>
      </c>
      <c r="AR147" s="141" t="e">
        <f t="shared" si="559"/>
        <v>#VALUE!</v>
      </c>
      <c r="AS147" s="149">
        <f t="shared" si="560"/>
        <v>1.8802344417143803E-5</v>
      </c>
      <c r="AT147" s="149">
        <f t="shared" si="561"/>
        <v>4.1650440030972455E-8</v>
      </c>
      <c r="AU147" s="141">
        <v>8</v>
      </c>
      <c r="AV147" s="141">
        <f t="shared" si="562"/>
        <v>4</v>
      </c>
      <c r="AW147" s="141">
        <f t="shared" si="563"/>
        <v>747.36450000000002</v>
      </c>
      <c r="AX147" s="151">
        <f t="shared" si="564"/>
        <v>344.15209902610002</v>
      </c>
      <c r="AY147" s="151">
        <f t="shared" si="565"/>
        <v>261.56826386170366</v>
      </c>
      <c r="AZ147" s="141" t="str">
        <f>Input!B147</f>
        <v>Hu1-13</v>
      </c>
      <c r="BA147" s="152">
        <f>Input!E147</f>
        <v>0</v>
      </c>
      <c r="BB147" s="141">
        <f t="shared" si="566"/>
        <v>6.7546788010688834</v>
      </c>
      <c r="BC147" s="147">
        <f t="shared" si="567"/>
        <v>10.12213941643636</v>
      </c>
      <c r="BD147" s="141">
        <f t="shared" si="568"/>
        <v>747306.5</v>
      </c>
      <c r="BE147" s="153">
        <f t="shared" si="569"/>
        <v>130784.13193085183</v>
      </c>
      <c r="BF147" s="154">
        <f t="shared" si="570"/>
        <v>34.998754136930991</v>
      </c>
      <c r="BG147" s="155"/>
      <c r="BH147" s="155"/>
      <c r="BI147" s="155"/>
      <c r="BJ147" s="155"/>
      <c r="BK147" s="155"/>
      <c r="BL147" s="155"/>
      <c r="BM147" s="159"/>
      <c r="BN147" s="155"/>
      <c r="BO147" s="155"/>
      <c r="BP147" s="155"/>
      <c r="BQ147" s="155"/>
      <c r="BR147" s="155"/>
      <c r="BS147" s="155"/>
      <c r="BT147" s="155"/>
      <c r="BU147" s="155"/>
      <c r="BV147" s="155"/>
      <c r="BW147" s="155"/>
      <c r="BX147" s="155"/>
      <c r="BY147" s="155"/>
      <c r="BZ147" s="155"/>
      <c r="CA147" s="155"/>
      <c r="CB147" s="155"/>
      <c r="CC147" s="155"/>
      <c r="CD147" s="155"/>
      <c r="CE147" s="155"/>
      <c r="CF147" s="155"/>
      <c r="CG147" s="155"/>
      <c r="CH147" s="155"/>
      <c r="CI147" s="155"/>
      <c r="CJ147" s="155"/>
      <c r="CK147" s="155"/>
      <c r="CL147" s="155"/>
      <c r="CM147" s="155"/>
      <c r="CN147" s="155"/>
      <c r="CO147" s="155"/>
      <c r="CP147" s="155"/>
      <c r="CQ147" s="155"/>
      <c r="CR147" s="155"/>
      <c r="CS147" s="155"/>
      <c r="CT147" s="155"/>
      <c r="CU147" s="155"/>
      <c r="CV147" s="155"/>
      <c r="CW147" s="155"/>
      <c r="CX147" s="155"/>
      <c r="CY147" s="155"/>
      <c r="CZ147" s="155"/>
      <c r="DA147" s="155"/>
      <c r="DB147" s="155"/>
      <c r="DC147" s="155"/>
      <c r="DD147" s="155"/>
      <c r="DE147" s="155"/>
    </row>
    <row r="148" spans="1:109" s="76" customFormat="1" ht="15" customHeight="1" x14ac:dyDescent="0.2">
      <c r="A148" s="58"/>
      <c r="B148" s="58"/>
      <c r="C148" s="58"/>
      <c r="D148" s="58"/>
      <c r="E148" s="60"/>
      <c r="F148" s="61"/>
      <c r="G148" s="59"/>
      <c r="H148" s="61"/>
      <c r="I148" s="58"/>
      <c r="J148" s="63"/>
      <c r="K148" s="58"/>
      <c r="L148" s="64"/>
      <c r="M148" s="65"/>
      <c r="N148" s="58"/>
      <c r="O148" s="63"/>
      <c r="P148" s="58"/>
      <c r="Q148" s="66"/>
      <c r="R148" s="67"/>
      <c r="S148" s="65"/>
      <c r="T148" s="58"/>
      <c r="U148" s="58"/>
      <c r="V148" s="58"/>
      <c r="W148" s="68"/>
      <c r="X148" s="63"/>
      <c r="Y148" s="63"/>
      <c r="Z148" s="63"/>
      <c r="AA148" s="63"/>
      <c r="AB148" s="64"/>
      <c r="AC148" s="64"/>
      <c r="AD148" s="63"/>
      <c r="AE148" s="63"/>
      <c r="AF148" s="63"/>
      <c r="AG148" s="63"/>
      <c r="AH148" s="58"/>
      <c r="AI148" s="68"/>
      <c r="AJ148" s="65"/>
      <c r="AK148" s="68"/>
      <c r="AL148" s="68"/>
      <c r="AM148" s="68"/>
      <c r="AN148" s="58"/>
      <c r="AO148" s="63"/>
      <c r="AP148" s="58"/>
      <c r="AQ148" s="58"/>
      <c r="AR148" s="58"/>
      <c r="AS148" s="67"/>
      <c r="AT148" s="67"/>
      <c r="AU148" s="58"/>
      <c r="AV148" s="58"/>
      <c r="AW148" s="58"/>
      <c r="AX148" s="57"/>
      <c r="AY148" s="57"/>
      <c r="AZ148" s="58"/>
      <c r="BA148" s="69"/>
      <c r="BB148" s="58"/>
      <c r="BC148" s="65"/>
      <c r="BD148" s="58"/>
      <c r="BE148" s="62"/>
      <c r="BF148" s="74"/>
      <c r="BG148" s="75"/>
      <c r="BH148" s="75"/>
      <c r="BI148" s="75"/>
      <c r="BJ148" s="75"/>
      <c r="BK148" s="75"/>
      <c r="BL148" s="75"/>
      <c r="BM148" s="103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5"/>
      <c r="BZ148" s="75"/>
      <c r="CA148" s="75"/>
      <c r="CB148" s="75"/>
      <c r="CC148" s="75"/>
      <c r="CD148" s="75"/>
      <c r="CE148" s="75"/>
      <c r="CF148" s="75"/>
      <c r="CG148" s="75"/>
      <c r="CH148" s="75"/>
      <c r="CI148" s="75"/>
      <c r="CJ148" s="75"/>
      <c r="CK148" s="75"/>
      <c r="CL148" s="75"/>
      <c r="CM148" s="75"/>
      <c r="CN148" s="75"/>
      <c r="CO148" s="75"/>
      <c r="CP148" s="75"/>
      <c r="CQ148" s="75"/>
      <c r="CR148" s="75"/>
      <c r="CS148" s="75"/>
      <c r="CT148" s="75"/>
      <c r="CU148" s="75"/>
      <c r="CV148" s="75"/>
      <c r="CW148" s="75"/>
      <c r="CX148" s="75"/>
      <c r="CY148" s="75"/>
      <c r="CZ148" s="75"/>
      <c r="DA148" s="75"/>
      <c r="DB148" s="75"/>
      <c r="DC148" s="75"/>
      <c r="DD148" s="75"/>
      <c r="DE148" s="75"/>
    </row>
    <row r="149" spans="1:109" s="158" customFormat="1" ht="15" customHeight="1" x14ac:dyDescent="0.2">
      <c r="A149" s="141">
        <f>Input!A149</f>
        <v>10368</v>
      </c>
      <c r="B149" s="141" t="str">
        <f>Input!B149</f>
        <v>Hu1-13</v>
      </c>
      <c r="C149" s="141">
        <f>Input!O149</f>
        <v>2.289677584477428</v>
      </c>
      <c r="D149" s="141">
        <f>C149*Input!P149/100</f>
        <v>1.073239638773834E-2</v>
      </c>
      <c r="E149" s="142">
        <f>Input!M149</f>
        <v>3.0136280273311433</v>
      </c>
      <c r="F149" s="143">
        <f>E149*Input!N149/100</f>
        <v>2.4529479403860994E-4</v>
      </c>
      <c r="G149" s="144">
        <f t="shared" ref="G149:G165" si="571">E149*137.88</f>
        <v>415.51903240841801</v>
      </c>
      <c r="H149" s="143">
        <f>G149*Input!L149/100</f>
        <v>4.610604736042441E-2</v>
      </c>
      <c r="I149" s="141">
        <v>0</v>
      </c>
      <c r="J149" s="145">
        <f>(((C149*$G$4*0.000000001*Input!G149*(234/233))-(I149*0.000000000000001))/Input!F149)*1000000000000</f>
        <v>750.04991893359409</v>
      </c>
      <c r="K149" s="141">
        <f>J149*Input!P149/100</f>
        <v>3.5157059208506638</v>
      </c>
      <c r="L149" s="146">
        <f t="shared" ref="L149:L165" si="572">(J149/234)*602200000000*0.0000028263/(365.2425*24*60)</f>
        <v>10.372645174237642</v>
      </c>
      <c r="M149" s="147">
        <f>L149*Input!P149/100</f>
        <v>4.8619657350004959E-2</v>
      </c>
      <c r="N149" s="141">
        <v>0</v>
      </c>
      <c r="O149" s="145">
        <f>(((G149*$D$4*0.000000001*Input!G149*(238/236))-(N149*0.000000001))/Input!F149)*1000000</f>
        <v>13.711463506123863</v>
      </c>
      <c r="P149" s="141">
        <f>O149*Input!N149/100</f>
        <v>1.1160470324139966E-3</v>
      </c>
      <c r="Q149" s="148">
        <f t="shared" ref="Q149:Q165" si="573">(O149/238.05)*602200000000000000*0.00000000015512/(365.2425*24*60)</f>
        <v>10.230111676147271</v>
      </c>
      <c r="R149" s="149">
        <f>Q149*Input!N149/100</f>
        <v>8.326817755324739E-4</v>
      </c>
      <c r="S149" s="147">
        <f>Input!S149*$G$6/0.000000000155125</f>
        <v>0.99906723708277656</v>
      </c>
      <c r="T149" s="141">
        <f>S149*Input!T149/100</f>
        <v>1.3368335959352661E-3</v>
      </c>
      <c r="U149" s="147">
        <f>S149</f>
        <v>0.99906723708277656</v>
      </c>
      <c r="V149" s="141">
        <f>U149*Input!T149/100</f>
        <v>1.3368335959352661E-3</v>
      </c>
      <c r="W149" s="150">
        <v>0</v>
      </c>
      <c r="X149" s="145">
        <f>((($L$4*0.000000001*Input!G149/Input!W149*(232/229))-(W149*0.000000001))/Input!F149)*1000000000</f>
        <v>0.80388477205855746</v>
      </c>
      <c r="Y149" s="145">
        <f>X149*Input!X149/100</f>
        <v>6.1024058314881014E-3</v>
      </c>
      <c r="Z149" s="145">
        <f t="shared" ref="Z149:Z165" si="574">(X149/232)*6.022E+23*0.000000001*0.000000000049475/(365.2425*24*60)</f>
        <v>1.9628565983385943E-4</v>
      </c>
      <c r="AA149" s="145">
        <f>Z149*Input!X149/100</f>
        <v>1.4900328963071602E-6</v>
      </c>
      <c r="AB149" s="146">
        <v>0</v>
      </c>
      <c r="AC149" s="146">
        <v>0.9</v>
      </c>
      <c r="AD149" s="145">
        <f>(((Input!G149*$L$4*0.000000001*Input!U149*(230/229))-((AB149*0.000000000000001)+(Input!G149*AC149*0.000000000000001)))/Input!F149)*1000000000000</f>
        <v>224.85650243828647</v>
      </c>
      <c r="AE149" s="145">
        <f>AD149*Input!V149/100</f>
        <v>1.5249505469422102</v>
      </c>
      <c r="AF149" s="145">
        <f t="shared" ref="AF149:AF165" si="575">(AD149/230)*602200000000*$D$6/(365.2425*24*60)</f>
        <v>10.250875988805959</v>
      </c>
      <c r="AG149" s="145">
        <f>AF149*Input!V149/100</f>
        <v>6.9520244139067128E-2</v>
      </c>
      <c r="AH149" s="141">
        <f t="shared" ref="AH149:AH165" si="576">AF149/Z149</f>
        <v>52224.273528094353</v>
      </c>
      <c r="AI149" s="150">
        <f t="shared" ref="AI149:AI165" si="577">AH149*SQRT((AG149/AF149)^2+(AA149/Z149)^2)</f>
        <v>531.60981460922585</v>
      </c>
      <c r="AJ149" s="147">
        <f t="shared" ref="AJ149:AJ165" si="578">(U149-1)*1000</f>
        <v>-0.93276291722343974</v>
      </c>
      <c r="AK149" s="150">
        <f t="shared" ref="AK149:AK165" si="579">V149*1000</f>
        <v>1.3368335959352662</v>
      </c>
      <c r="AL149" s="150">
        <f t="shared" ref="AL149:AL165" si="580">AF149/Q149</f>
        <v>1.0020297249253987</v>
      </c>
      <c r="AM149" s="150">
        <f t="shared" ref="AM149:AM165" si="581">AL149*SQRT((R149/Q149)^2+(AG149/AF149)^2)</f>
        <v>6.7961380251699574E-3</v>
      </c>
      <c r="AN149" s="141">
        <f>AF149/Q149</f>
        <v>1.0020297249253987</v>
      </c>
      <c r="AO149" s="145">
        <f t="shared" ref="AO149:AO165" si="582">AN149*SQRT((R149/Q149)^2+(AG149/AF149)^2)</f>
        <v>6.7961380251699574E-3</v>
      </c>
      <c r="AP149" s="141" t="str">
        <f t="shared" ref="AP149:AP165" si="583">ThU_Alter_Kombi(AN149,U149)</f>
        <v>Out of range</v>
      </c>
      <c r="AQ149" s="141" t="e">
        <f t="shared" ref="AQ149:AQ165" si="584">Montealter(AN149,AO149,U149,V149)</f>
        <v>#VALUE!</v>
      </c>
      <c r="AR149" s="141" t="e">
        <f t="shared" ref="AR149:AR165" si="585">(AQ149/AP149)*100</f>
        <v>#VALUE!</v>
      </c>
      <c r="AS149" s="149">
        <f t="shared" ref="AS149:AS165" si="586">Z149/Q149</f>
        <v>1.9187049569705377E-5</v>
      </c>
      <c r="AT149" s="149">
        <f t="shared" ref="AT149:AT165" si="587">AS149*SQRT((Y149/X149)^2+(P149/O149)^2)</f>
        <v>1.4566004704714411E-7</v>
      </c>
      <c r="AU149" s="141">
        <v>8</v>
      </c>
      <c r="AV149" s="141">
        <f t="shared" ref="AV149:AV165" si="588">AU149/2</f>
        <v>4</v>
      </c>
      <c r="AW149" s="141" t="str">
        <f t="shared" ref="AW149:AW165" si="589">marincorr_age(AN149,U149,AS149,AU149)</f>
        <v>Out of range</v>
      </c>
      <c r="AX149" s="151">
        <f t="shared" ref="AX149:AX165" si="590">marincorr_age_error(AN149, AO149, U149, V149, AS149, AT149, AU149, AV149)</f>
        <v>275.95370052010003</v>
      </c>
      <c r="AY149" s="151" t="e">
        <f t="shared" ref="AY149:AY165" si="591">SQRT(((AU149*EXP(-0.0000091577*AW149*1000))/(0.0000091577*(EXP(-0.0000091577*AW149*1000)+(AJ149/1000)*EXP(-(0.0000091577-0.0000028263)*AW149*1000)-AS149*AU149*EXP(-0.0000091577*AW149*1000))))^2*AT149^2+((AS149*EXP(-0.0000091577*AW149*1000))/(0.0000091577*(EXP(-0.0000091577*AW149*1000)+(AJ149/1000)*EXP(-(0.0000091577-0.0000028263)*AW149*1000)-AS149*AU149*EXP(-0.0000091577*AW149*1000))))^2*AV149^2+((0.0000091577/(0.0000091577-0.0000028263))*(EXP(-(0.0000091577-0.0000028263)*AW149*1000)-1)/(0.0000091577*(EXP(-0.0000091577*AW149*1000)+(AJ149/1000)*EXP(-(0.0000091577-0.0000028263)*AW149*1000)-AS149*AU149*EXP(-0.0000091577*AW149*1000))))^2*T149^2+(1/(0.0000091577*(EXP(-0.0000091577*AW149*1000)+(AJ149/1000)*EXP(-(0.0000091577-0.0000028263)*AW149*1000)-AS149*AU149*EXP(-0.0000091577*AW149*1000))))^2*AO149^2)/1000</f>
        <v>#VALUE!</v>
      </c>
      <c r="AZ149" s="141" t="str">
        <f>Input!B149</f>
        <v>Hu1-13</v>
      </c>
      <c r="BA149" s="152">
        <f>Input!E149</f>
        <v>0</v>
      </c>
      <c r="BB149" s="141" t="e">
        <f t="shared" ref="BB149:BB165" si="592">((U149-1)*EXP(0.0000028263*AW149*1000))*1000</f>
        <v>#VALUE!</v>
      </c>
      <c r="BC149" s="147" t="e">
        <f t="shared" ref="BC149:BC165" si="593">SQRT((EXP(0.0000028263*AW149*1000)*V149)^2+((U149-1)*0.0000028263*EXP(0.0000028263*AW149*1000)*AX149*1000)^2)*1000</f>
        <v>#VALUE!</v>
      </c>
      <c r="BD149" s="141" t="e">
        <f t="shared" ref="BD149:BD165" si="594">AW149*1000-58</f>
        <v>#VALUE!</v>
      </c>
      <c r="BE149" s="153" t="e">
        <f t="shared" ref="BE149:BE165" si="595">AY149/2*1000</f>
        <v>#VALUE!</v>
      </c>
      <c r="BF149" s="154" t="e">
        <f t="shared" ref="BF149:BF165" si="596">AY149/AW149*100</f>
        <v>#VALUE!</v>
      </c>
      <c r="BG149" s="155"/>
      <c r="BH149" s="155"/>
      <c r="BI149" s="155"/>
      <c r="BJ149" s="155"/>
      <c r="BK149" s="155"/>
      <c r="BL149" s="155"/>
      <c r="BM149" s="159"/>
      <c r="BN149" s="155"/>
      <c r="BO149" s="155"/>
      <c r="BP149" s="155"/>
      <c r="BQ149" s="155"/>
      <c r="BR149" s="155"/>
      <c r="BS149" s="155"/>
      <c r="BT149" s="155"/>
      <c r="BU149" s="155"/>
      <c r="BV149" s="155"/>
      <c r="BW149" s="155"/>
      <c r="BX149" s="155"/>
      <c r="BY149" s="155"/>
      <c r="BZ149" s="155"/>
      <c r="CA149" s="155"/>
      <c r="CB149" s="155"/>
      <c r="CC149" s="155"/>
      <c r="CD149" s="155"/>
      <c r="CE149" s="155"/>
      <c r="CF149" s="155"/>
      <c r="CG149" s="155"/>
      <c r="CH149" s="155"/>
      <c r="CI149" s="155"/>
      <c r="CJ149" s="155"/>
      <c r="CK149" s="155"/>
      <c r="CL149" s="155"/>
      <c r="CM149" s="155"/>
      <c r="CN149" s="155"/>
      <c r="CO149" s="155"/>
      <c r="CP149" s="155"/>
      <c r="CQ149" s="155"/>
      <c r="CR149" s="155"/>
      <c r="CS149" s="155"/>
      <c r="CT149" s="155"/>
      <c r="CU149" s="155"/>
      <c r="CV149" s="155"/>
      <c r="CW149" s="155"/>
      <c r="CX149" s="155"/>
      <c r="CY149" s="155"/>
      <c r="CZ149" s="155"/>
      <c r="DA149" s="155"/>
      <c r="DB149" s="155"/>
      <c r="DC149" s="155"/>
      <c r="DD149" s="155"/>
      <c r="DE149" s="155"/>
    </row>
    <row r="150" spans="1:109" ht="15" customHeight="1" x14ac:dyDescent="0.2">
      <c r="A150" s="9">
        <f>Input!A150</f>
        <v>10572</v>
      </c>
      <c r="B150" s="9" t="str">
        <f>Input!B150</f>
        <v>MeBo24 To1-La-07</v>
      </c>
      <c r="C150" s="9">
        <f>Input!O150</f>
        <v>1.968262928154429</v>
      </c>
      <c r="D150" s="9">
        <f>C150*Input!P150/100</f>
        <v>3.7709316100064021E-3</v>
      </c>
      <c r="E150" s="11">
        <f>Input!M150</f>
        <v>2.2990968546442696</v>
      </c>
      <c r="F150" s="12">
        <f>E150*Input!N150/100</f>
        <v>9.4176599629274308E-5</v>
      </c>
      <c r="G150" s="13">
        <f t="shared" si="571"/>
        <v>316.99947431835187</v>
      </c>
      <c r="H150" s="12">
        <f>G150*Input!L150/100</f>
        <v>3.0393902217731444E-2</v>
      </c>
      <c r="I150" s="9">
        <v>0.3</v>
      </c>
      <c r="J150" s="21">
        <f>(((C150*$G$4*0.000000001*Input!G150*(234/233))-(I150*0.000000000000001))/Input!F150)*1000000000000</f>
        <v>346.11604676482375</v>
      </c>
      <c r="K150" s="9">
        <f>J150*Input!P150/100</f>
        <v>0.66311259680115464</v>
      </c>
      <c r="L150" s="14">
        <f t="shared" si="572"/>
        <v>4.7865333380820116</v>
      </c>
      <c r="M150" s="22">
        <f>L150*Input!P150/100</f>
        <v>9.170365203112105E-3</v>
      </c>
      <c r="N150" s="9">
        <v>5.0000000000000001E-3</v>
      </c>
      <c r="O150" s="21">
        <f>(((G150*$D$4*0.000000001*Input!G150*(238/236))-(N150*0.000000001))/Input!F150)*1000000</f>
        <v>5.6153132078491534</v>
      </c>
      <c r="P150" s="9">
        <f>O150*Input!N150/100</f>
        <v>2.3001688802293181E-4</v>
      </c>
      <c r="Q150" s="23">
        <f t="shared" si="573"/>
        <v>4.1895805788481422</v>
      </c>
      <c r="R150" s="24">
        <f>Q150*Input!N150/100</f>
        <v>1.7161541150027525E-4</v>
      </c>
      <c r="S150" s="65">
        <f>Input!S150*$G$6/0.000000000155125</f>
        <v>1.1363628657611666</v>
      </c>
      <c r="T150" s="9">
        <f>S150*Input!T150/100</f>
        <v>8.3562666831618322E-4</v>
      </c>
      <c r="U150" s="9">
        <f>S150*1/((U149+U151)/2)</f>
        <v>1.1359665875236777</v>
      </c>
      <c r="V150" s="9">
        <f>U150*Input!T150/100</f>
        <v>8.353352643348526E-4</v>
      </c>
      <c r="W150" s="3">
        <v>3.0000000000000001E-3</v>
      </c>
      <c r="X150" s="21">
        <f>((($L$4*0.000000001*Input!G150/Input!W150*(232/229))-(W150*0.000000001))/Input!F150)*1000000000</f>
        <v>0.4522426701168073</v>
      </c>
      <c r="Y150" s="21">
        <f>X150*Input!X150/100</f>
        <v>2.2769287847270053E-3</v>
      </c>
      <c r="Z150" s="21">
        <f t="shared" si="574"/>
        <v>1.1042472005233824E-4</v>
      </c>
      <c r="AA150" s="21">
        <f>Z150*Input!X150/100</f>
        <v>5.5596085961470648E-7</v>
      </c>
      <c r="AB150" s="14">
        <v>0.05</v>
      </c>
      <c r="AC150" s="14">
        <v>0.9</v>
      </c>
      <c r="AD150" s="21">
        <f>(((Input!G150*$L$4*0.000000001*Input!U150*(230/229))-((AB150*0.000000000000001)+(Input!G150*AC150*0.000000000000001)))/Input!F150)*1000000000000</f>
        <v>11.805792650754221</v>
      </c>
      <c r="AE150" s="21">
        <f>AD150*Input!V150/100</f>
        <v>5.0814990790401512E-2</v>
      </c>
      <c r="AF150" s="63">
        <f t="shared" si="575"/>
        <v>0.53820865796688744</v>
      </c>
      <c r="AG150" s="21">
        <f>AF150*Input!V150/100</f>
        <v>2.3165804115791015E-3</v>
      </c>
      <c r="AH150" s="9">
        <f t="shared" si="576"/>
        <v>4873.9870720232893</v>
      </c>
      <c r="AI150" s="3">
        <f t="shared" si="577"/>
        <v>32.284492889508584</v>
      </c>
      <c r="AJ150" s="22">
        <f t="shared" si="578"/>
        <v>135.96658752367773</v>
      </c>
      <c r="AK150" s="3">
        <f t="shared" si="579"/>
        <v>0.83533526433485261</v>
      </c>
      <c r="AL150" s="3">
        <f t="shared" si="580"/>
        <v>0.1284636129650141</v>
      </c>
      <c r="AM150" s="3">
        <f t="shared" si="581"/>
        <v>5.5296354144003838E-4</v>
      </c>
      <c r="AN150" s="9">
        <f>AL150*1/((AN149+AN151)/2)</f>
        <v>0.12828089290391262</v>
      </c>
      <c r="AO150" s="21">
        <f t="shared" si="582"/>
        <v>5.5217703443041278E-4</v>
      </c>
      <c r="AP150" s="58">
        <f t="shared" si="583"/>
        <v>13.054500000000001</v>
      </c>
      <c r="AQ150" s="58">
        <f t="shared" si="584"/>
        <v>6.2799999999999995E-2</v>
      </c>
      <c r="AR150" s="58">
        <f t="shared" si="585"/>
        <v>0.48106017082232172</v>
      </c>
      <c r="AS150" s="67">
        <f t="shared" si="586"/>
        <v>2.6356986809094321E-5</v>
      </c>
      <c r="AT150" s="67">
        <f t="shared" si="587"/>
        <v>1.3270523131310272E-7</v>
      </c>
      <c r="AU150" s="58">
        <v>8</v>
      </c>
      <c r="AV150" s="58">
        <f t="shared" si="588"/>
        <v>4</v>
      </c>
      <c r="AW150" s="58">
        <f t="shared" si="589"/>
        <v>13.0343</v>
      </c>
      <c r="AX150" s="57">
        <f t="shared" si="590"/>
        <v>6.1698517000000001E-2</v>
      </c>
      <c r="AY150" s="47">
        <f t="shared" si="591"/>
        <v>6.1277639521642578E-2</v>
      </c>
      <c r="AZ150" s="9" t="str">
        <f>Input!B150</f>
        <v>MeBo24 To1-La-07</v>
      </c>
      <c r="BA150" s="48">
        <f>Input!E150</f>
        <v>0</v>
      </c>
      <c r="BB150" s="58">
        <f t="shared" si="592"/>
        <v>141.06884274862796</v>
      </c>
      <c r="BC150" s="22">
        <f t="shared" si="593"/>
        <v>0.86703092659977232</v>
      </c>
      <c r="BD150" s="9">
        <f t="shared" si="594"/>
        <v>12976.3</v>
      </c>
      <c r="BE150" s="49">
        <f t="shared" si="595"/>
        <v>30.638819760821288</v>
      </c>
      <c r="BF150" s="89">
        <f t="shared" si="596"/>
        <v>0.47012604836195709</v>
      </c>
      <c r="BG150" s="85"/>
      <c r="BH150" s="85"/>
      <c r="BI150" s="85"/>
      <c r="BJ150" s="85"/>
      <c r="BK150" s="85"/>
      <c r="BL150" s="85"/>
      <c r="BM150" s="90"/>
      <c r="BN150" s="85"/>
      <c r="BO150" s="85"/>
      <c r="BP150" s="85"/>
      <c r="BQ150" s="85"/>
      <c r="BR150" s="85"/>
      <c r="BS150" s="85"/>
      <c r="BT150" s="85"/>
      <c r="BU150" s="85"/>
      <c r="BV150" s="85"/>
      <c r="BW150" s="85"/>
      <c r="BX150" s="85"/>
      <c r="BY150" s="85"/>
      <c r="BZ150" s="85"/>
      <c r="CA150" s="85"/>
      <c r="CB150" s="85"/>
      <c r="CC150" s="85"/>
      <c r="CD150" s="85"/>
      <c r="CE150" s="85"/>
      <c r="CF150" s="85"/>
      <c r="CG150" s="85"/>
      <c r="CH150" s="85"/>
      <c r="CI150" s="85"/>
      <c r="CJ150" s="85"/>
      <c r="CK150" s="85"/>
      <c r="CL150" s="85"/>
      <c r="CM150" s="85"/>
      <c r="CN150" s="85"/>
      <c r="CO150" s="85"/>
      <c r="CP150" s="85"/>
      <c r="CQ150" s="85"/>
      <c r="CR150" s="85"/>
      <c r="CS150" s="85"/>
      <c r="CT150" s="85"/>
      <c r="CU150" s="85"/>
      <c r="CV150" s="85"/>
      <c r="CW150" s="85"/>
      <c r="CX150" s="85"/>
      <c r="CY150" s="85"/>
      <c r="CZ150" s="85"/>
      <c r="DA150" s="85"/>
      <c r="DB150" s="85"/>
      <c r="DC150" s="85"/>
      <c r="DD150" s="85"/>
      <c r="DE150" s="85"/>
    </row>
    <row r="151" spans="1:109" s="158" customFormat="1" ht="15" customHeight="1" x14ac:dyDescent="0.2">
      <c r="A151" s="141">
        <f>Input!A151</f>
        <v>10368</v>
      </c>
      <c r="B151" s="141" t="str">
        <f>Input!B151</f>
        <v>Hu1-13</v>
      </c>
      <c r="C151" s="141">
        <f>Input!O151</f>
        <v>2.3078878274541044</v>
      </c>
      <c r="D151" s="141">
        <f>C151*Input!P151/100</f>
        <v>1.2832764937414089E-2</v>
      </c>
      <c r="E151" s="142">
        <f>Input!M151</f>
        <v>3.0132365206048499</v>
      </c>
      <c r="F151" s="143">
        <f>E151*Input!N151/100</f>
        <v>2.0421917528353387E-4</v>
      </c>
      <c r="G151" s="144">
        <f t="shared" si="571"/>
        <v>415.46505146099668</v>
      </c>
      <c r="H151" s="143">
        <f>G151*Input!L151/100</f>
        <v>3.2208360556907463E-2</v>
      </c>
      <c r="I151" s="141">
        <v>0</v>
      </c>
      <c r="J151" s="145">
        <f>(((C151*$G$4*0.000000001*Input!G151*(234/233))-(I151*0.000000000000001))/Input!F151)*1000000000000</f>
        <v>756.01520913908598</v>
      </c>
      <c r="K151" s="141">
        <f>J151*Input!P151/100</f>
        <v>4.2037422064373597</v>
      </c>
      <c r="L151" s="146">
        <f t="shared" si="572"/>
        <v>10.455140801663209</v>
      </c>
      <c r="M151" s="147">
        <f>L151*Input!P151/100</f>
        <v>5.813469905221344E-2</v>
      </c>
      <c r="N151" s="141">
        <v>0</v>
      </c>
      <c r="O151" s="145">
        <f>(((G151*$D$4*0.000000001*Input!G151*(238/236))-(N151*0.000000001))/Input!F151)*1000000</f>
        <v>13.709682221193777</v>
      </c>
      <c r="P151" s="141">
        <f>O151*Input!N151/100</f>
        <v>9.2916038202321975E-4</v>
      </c>
      <c r="Q151" s="148">
        <f t="shared" si="573"/>
        <v>10.228782660921896</v>
      </c>
      <c r="R151" s="149">
        <f>Q151*Input!N151/100</f>
        <v>6.9324579895529439E-4</v>
      </c>
      <c r="S151" s="147">
        <f>Input!S151*$G$6/0.000000000155125</f>
        <v>1.0016304563913823</v>
      </c>
      <c r="T151" s="141">
        <f>S151*Input!T151/100</f>
        <v>1.7910686037704425E-3</v>
      </c>
      <c r="U151" s="147">
        <f>S151</f>
        <v>1.0016304563913823</v>
      </c>
      <c r="V151" s="141">
        <f>U151*Input!T151/100</f>
        <v>1.7910686037704425E-3</v>
      </c>
      <c r="W151" s="150">
        <v>0</v>
      </c>
      <c r="X151" s="145">
        <f>((($L$4*0.000000001*Input!G151/Input!W151*(232/229))-(W151*0.000000001))/Input!F151)*1000000000</f>
        <v>0.80495168056558675</v>
      </c>
      <c r="Y151" s="145">
        <f>X151*Input!X151/100</f>
        <v>4.4662179960312607E-3</v>
      </c>
      <c r="Z151" s="145">
        <f t="shared" si="574"/>
        <v>1.9654616836389208E-4</v>
      </c>
      <c r="AA151" s="145">
        <f>Z151*Input!X151/100</f>
        <v>1.090522643025007E-6</v>
      </c>
      <c r="AB151" s="146">
        <v>0</v>
      </c>
      <c r="AC151" s="146">
        <v>0.9</v>
      </c>
      <c r="AD151" s="145">
        <f>(((Input!G151*$L$4*0.000000001*Input!U151*(230/229))-((AB151*0.000000000000001)+(Input!G151*AC151*0.000000000000001)))/Input!F151)*1000000000000</f>
        <v>224.55564373550303</v>
      </c>
      <c r="AE151" s="145">
        <f>AD151*Input!V151/100</f>
        <v>0.9581198037071692</v>
      </c>
      <c r="AF151" s="145">
        <f t="shared" si="575"/>
        <v>10.237160284706041</v>
      </c>
      <c r="AG151" s="145">
        <f>AF151*Input!V151/100</f>
        <v>4.3679267371495752E-2</v>
      </c>
      <c r="AH151" s="141">
        <f t="shared" si="576"/>
        <v>52085.270193375756</v>
      </c>
      <c r="AI151" s="150">
        <f t="shared" si="577"/>
        <v>364.56011970725217</v>
      </c>
      <c r="AJ151" s="147">
        <f t="shared" si="578"/>
        <v>1.6304563913822623</v>
      </c>
      <c r="AK151" s="150">
        <f t="shared" si="579"/>
        <v>1.7910686037704426</v>
      </c>
      <c r="AL151" s="150">
        <f t="shared" si="580"/>
        <v>1.0008190245175657</v>
      </c>
      <c r="AM151" s="150">
        <f t="shared" si="581"/>
        <v>4.2707699279259824E-3</v>
      </c>
      <c r="AN151" s="141">
        <f>AF151/Q151</f>
        <v>1.0008190245175657</v>
      </c>
      <c r="AO151" s="145">
        <f t="shared" si="582"/>
        <v>4.2707699279259824E-3</v>
      </c>
      <c r="AP151" s="141">
        <f t="shared" si="583"/>
        <v>709.10739999999998</v>
      </c>
      <c r="AQ151" s="141" t="e">
        <f t="shared" si="584"/>
        <v>#VALUE!</v>
      </c>
      <c r="AR151" s="141" t="e">
        <f t="shared" si="585"/>
        <v>#VALUE!</v>
      </c>
      <c r="AS151" s="149">
        <f t="shared" si="586"/>
        <v>1.9215010708437309E-5</v>
      </c>
      <c r="AT151" s="149">
        <f t="shared" si="587"/>
        <v>1.0662109387024406E-7</v>
      </c>
      <c r="AU151" s="141">
        <v>8</v>
      </c>
      <c r="AV151" s="141">
        <f t="shared" si="588"/>
        <v>4</v>
      </c>
      <c r="AW151" s="141">
        <f t="shared" si="589"/>
        <v>709.09079999999994</v>
      </c>
      <c r="AX151" s="151">
        <f t="shared" si="590"/>
        <v>308.98694123000001</v>
      </c>
      <c r="AY151" s="151">
        <f t="shared" si="591"/>
        <v>355.17523094394522</v>
      </c>
      <c r="AZ151" s="141" t="str">
        <f>Input!B151</f>
        <v>Hu1-13</v>
      </c>
      <c r="BA151" s="152">
        <f>Input!E151</f>
        <v>0</v>
      </c>
      <c r="BB151" s="141">
        <f t="shared" si="592"/>
        <v>12.09707028864687</v>
      </c>
      <c r="BC151" s="147">
        <f t="shared" si="593"/>
        <v>16.976262415936425</v>
      </c>
      <c r="BD151" s="141">
        <f t="shared" si="594"/>
        <v>709032.79999999993</v>
      </c>
      <c r="BE151" s="153">
        <f t="shared" si="595"/>
        <v>177587.61547197262</v>
      </c>
      <c r="BF151" s="154">
        <f t="shared" si="596"/>
        <v>50.088822326272641</v>
      </c>
      <c r="BG151" s="155"/>
      <c r="BH151" s="155"/>
      <c r="BI151" s="155"/>
      <c r="BJ151" s="155"/>
      <c r="BK151" s="155"/>
      <c r="BL151" s="155"/>
      <c r="BM151" s="159"/>
      <c r="BN151" s="155"/>
      <c r="BO151" s="155"/>
      <c r="BP151" s="155"/>
      <c r="BQ151" s="155"/>
      <c r="BR151" s="155"/>
      <c r="BS151" s="155"/>
      <c r="BT151" s="155"/>
      <c r="BU151" s="155"/>
      <c r="BV151" s="155"/>
      <c r="BW151" s="155"/>
      <c r="BX151" s="155"/>
      <c r="BY151" s="155"/>
      <c r="BZ151" s="155"/>
      <c r="CA151" s="155"/>
      <c r="CB151" s="155"/>
      <c r="CC151" s="155"/>
      <c r="CD151" s="155"/>
      <c r="CE151" s="155"/>
      <c r="CF151" s="155"/>
      <c r="CG151" s="155"/>
      <c r="CH151" s="155"/>
      <c r="CI151" s="155"/>
      <c r="CJ151" s="155"/>
      <c r="CK151" s="155"/>
      <c r="CL151" s="155"/>
      <c r="CM151" s="155"/>
      <c r="CN151" s="155"/>
      <c r="CO151" s="155"/>
      <c r="CP151" s="155"/>
      <c r="CQ151" s="155"/>
      <c r="CR151" s="155"/>
      <c r="CS151" s="155"/>
      <c r="CT151" s="155"/>
      <c r="CU151" s="155"/>
      <c r="CV151" s="155"/>
      <c r="CW151" s="155"/>
      <c r="CX151" s="155"/>
      <c r="CY151" s="155"/>
      <c r="CZ151" s="155"/>
      <c r="DA151" s="155"/>
      <c r="DB151" s="155"/>
      <c r="DC151" s="155"/>
      <c r="DD151" s="155"/>
      <c r="DE151" s="155"/>
    </row>
    <row r="152" spans="1:109" ht="15" customHeight="1" x14ac:dyDescent="0.2">
      <c r="A152" s="9">
        <f>Input!A152</f>
        <v>10573</v>
      </c>
      <c r="B152" s="9" t="str">
        <f>Input!B152</f>
        <v>MeBo24 To1-La-11</v>
      </c>
      <c r="C152" s="9">
        <f>Input!O152</f>
        <v>2.8261099021810909</v>
      </c>
      <c r="D152" s="9">
        <f>C152*Input!P152/100</f>
        <v>4.4956602780504909E-3</v>
      </c>
      <c r="E152" s="11">
        <f>Input!M152</f>
        <v>3.2947106632358878</v>
      </c>
      <c r="F152" s="12">
        <f>E152*Input!N152/100</f>
        <v>1.4820936371307895E-4</v>
      </c>
      <c r="G152" s="13">
        <f t="shared" si="571"/>
        <v>454.27470624696417</v>
      </c>
      <c r="H152" s="12">
        <f>G152*Input!L152/100</f>
        <v>3.4478744007452433E-2</v>
      </c>
      <c r="I152" s="9">
        <v>0.3</v>
      </c>
      <c r="J152" s="21">
        <f>(((C152*$G$4*0.000000001*Input!G152*(234/233))-(I152*0.000000000000001))/Input!F152)*1000000000000</f>
        <v>374.23298760503468</v>
      </c>
      <c r="K152" s="9">
        <f>J152*Input!P152/100</f>
        <v>0.59531456148031647</v>
      </c>
      <c r="L152" s="14">
        <f t="shared" si="572"/>
        <v>5.1753701919479491</v>
      </c>
      <c r="M152" s="22">
        <f>L152*Input!P152/100</f>
        <v>8.2327676564136892E-3</v>
      </c>
      <c r="N152" s="9">
        <v>5.0000000000000001E-3</v>
      </c>
      <c r="O152" s="21">
        <f>(((G152*$D$4*0.000000001*Input!G152*(238/236))-(N152*0.000000001))/Input!F152)*1000000</f>
        <v>6.0596627943401753</v>
      </c>
      <c r="P152" s="9">
        <f>O152*Input!N152/100</f>
        <v>2.7258805366019937E-4</v>
      </c>
      <c r="Q152" s="23">
        <f t="shared" si="573"/>
        <v>4.5211094408855743</v>
      </c>
      <c r="R152" s="24">
        <f>Q152*Input!N152/100</f>
        <v>2.0337772326652122E-4</v>
      </c>
      <c r="S152" s="65">
        <f>Input!S152*$G$6/0.000000000155125</f>
        <v>1.1366396124620886</v>
      </c>
      <c r="T152" s="9">
        <f>S152*Input!T152/100</f>
        <v>6.4841662188498629E-4</v>
      </c>
      <c r="U152" s="9">
        <f>S152*1/((U151+U153)/2)</f>
        <v>1.1360259340991015</v>
      </c>
      <c r="V152" s="9">
        <f>U152*Input!T152/100</f>
        <v>6.4806653796507948E-4</v>
      </c>
      <c r="W152" s="3">
        <v>3.0000000000000001E-3</v>
      </c>
      <c r="X152" s="21">
        <f>((($L$4*0.000000001*Input!G152/Input!W152*(232/229))-(W152*0.000000001))/Input!F152)*1000000000</f>
        <v>0.22022003151702033</v>
      </c>
      <c r="Y152" s="21">
        <f>X152*Input!X152/100</f>
        <v>1.0184012418995743E-3</v>
      </c>
      <c r="Z152" s="21">
        <f t="shared" si="574"/>
        <v>5.3771430554978766E-5</v>
      </c>
      <c r="AA152" s="21">
        <f>Z152*Input!X152/100</f>
        <v>2.4866444382319842E-7</v>
      </c>
      <c r="AB152" s="14">
        <v>0.05</v>
      </c>
      <c r="AC152" s="14">
        <v>0.9</v>
      </c>
      <c r="AD152" s="21">
        <f>(((Input!G152*$L$4*0.000000001*Input!U152*(230/229))-((AB152*0.000000000000001)+(Input!G152*AC152*0.000000000000001)))/Input!F152)*1000000000000</f>
        <v>11.947391577642048</v>
      </c>
      <c r="AE152" s="21">
        <f>AD152*Input!V152/100</f>
        <v>5.6259381224947322E-2</v>
      </c>
      <c r="AF152" s="63">
        <f t="shared" si="575"/>
        <v>0.54466394400013651</v>
      </c>
      <c r="AG152" s="21">
        <f>AF152*Input!V152/100</f>
        <v>2.564782133895261E-3</v>
      </c>
      <c r="AH152" s="9">
        <f t="shared" si="576"/>
        <v>10129.244068432272</v>
      </c>
      <c r="AI152" s="3">
        <f t="shared" si="577"/>
        <v>66.852795008271059</v>
      </c>
      <c r="AJ152" s="22">
        <f t="shared" si="578"/>
        <v>136.02593409910148</v>
      </c>
      <c r="AK152" s="3">
        <f t="shared" si="579"/>
        <v>0.64806653796507951</v>
      </c>
      <c r="AL152" s="3">
        <f t="shared" si="580"/>
        <v>0.12047130270163295</v>
      </c>
      <c r="AM152" s="3">
        <f t="shared" si="581"/>
        <v>5.6731631776749895E-4</v>
      </c>
      <c r="AN152" s="9">
        <f>AL152*1/((AN151+AN153)/2)</f>
        <v>0.12041865540296798</v>
      </c>
      <c r="AO152" s="21">
        <f t="shared" si="582"/>
        <v>5.6706839422928507E-4</v>
      </c>
      <c r="AP152" s="58">
        <f t="shared" si="583"/>
        <v>12.209</v>
      </c>
      <c r="AQ152" s="58">
        <f t="shared" si="584"/>
        <v>0.06</v>
      </c>
      <c r="AR152" s="58">
        <f t="shared" si="585"/>
        <v>0.49144074043738228</v>
      </c>
      <c r="AS152" s="67">
        <f t="shared" si="586"/>
        <v>1.1893414936765226E-5</v>
      </c>
      <c r="AT152" s="67">
        <f t="shared" si="587"/>
        <v>5.5003359544981969E-8</v>
      </c>
      <c r="AU152" s="58">
        <v>8</v>
      </c>
      <c r="AV152" s="58">
        <f t="shared" si="588"/>
        <v>4</v>
      </c>
      <c r="AW152" s="58">
        <f t="shared" si="589"/>
        <v>12.1999</v>
      </c>
      <c r="AX152" s="57">
        <f t="shared" si="590"/>
        <v>6.3375394700000004E-2</v>
      </c>
      <c r="AY152" s="47">
        <f t="shared" si="591"/>
        <v>6.1327544785369177E-2</v>
      </c>
      <c r="AZ152" s="9" t="str">
        <f>Input!B152</f>
        <v>MeBo24 To1-La-11</v>
      </c>
      <c r="BA152" s="48">
        <f>Input!E152</f>
        <v>0</v>
      </c>
      <c r="BB152" s="58">
        <f t="shared" si="592"/>
        <v>140.79798560399905</v>
      </c>
      <c r="BC152" s="22">
        <f t="shared" si="593"/>
        <v>0.67127586602892508</v>
      </c>
      <c r="BD152" s="9">
        <f t="shared" si="594"/>
        <v>12141.9</v>
      </c>
      <c r="BE152" s="49">
        <f t="shared" si="595"/>
        <v>30.663772392684589</v>
      </c>
      <c r="BF152" s="89">
        <f t="shared" si="596"/>
        <v>0.50268891372363034</v>
      </c>
      <c r="BG152" s="85"/>
      <c r="BH152" s="85"/>
      <c r="BI152" s="85"/>
      <c r="BJ152" s="85"/>
      <c r="BK152" s="85"/>
      <c r="BL152" s="85"/>
      <c r="BM152" s="90"/>
      <c r="BN152" s="85"/>
      <c r="BO152" s="85"/>
      <c r="BP152" s="85"/>
      <c r="BQ152" s="85"/>
      <c r="BR152" s="85"/>
      <c r="BS152" s="85"/>
      <c r="BT152" s="85"/>
      <c r="BU152" s="85"/>
      <c r="BV152" s="85"/>
      <c r="BW152" s="85"/>
      <c r="BX152" s="85"/>
      <c r="BY152" s="85"/>
      <c r="BZ152" s="85"/>
      <c r="CA152" s="85"/>
      <c r="CB152" s="85"/>
      <c r="CC152" s="85"/>
      <c r="CD152" s="85"/>
      <c r="CE152" s="85"/>
      <c r="CF152" s="85"/>
      <c r="CG152" s="85"/>
      <c r="CH152" s="85"/>
      <c r="CI152" s="85"/>
      <c r="CJ152" s="85"/>
      <c r="CK152" s="85"/>
      <c r="CL152" s="85"/>
      <c r="CM152" s="85"/>
      <c r="CN152" s="85"/>
      <c r="CO152" s="85"/>
      <c r="CP152" s="85"/>
      <c r="CQ152" s="85"/>
      <c r="CR152" s="85"/>
      <c r="CS152" s="85"/>
      <c r="CT152" s="85"/>
      <c r="CU152" s="85"/>
      <c r="CV152" s="85"/>
      <c r="CW152" s="85"/>
      <c r="CX152" s="85"/>
      <c r="CY152" s="85"/>
      <c r="CZ152" s="85"/>
      <c r="DA152" s="85"/>
      <c r="DB152" s="85"/>
      <c r="DC152" s="85"/>
      <c r="DD152" s="85"/>
      <c r="DE152" s="85"/>
    </row>
    <row r="153" spans="1:109" s="158" customFormat="1" ht="15" customHeight="1" x14ac:dyDescent="0.2">
      <c r="A153" s="141">
        <f>Input!A153</f>
        <v>10368</v>
      </c>
      <c r="B153" s="141" t="str">
        <f>Input!B153</f>
        <v>Hu1-13</v>
      </c>
      <c r="C153" s="141">
        <f>Input!O153</f>
        <v>2.2796360592695968</v>
      </c>
      <c r="D153" s="141">
        <f>C153*Input!P153/100</f>
        <v>1.4585019513716786E-2</v>
      </c>
      <c r="E153" s="142">
        <f>Input!M153</f>
        <v>3.0139234055763056</v>
      </c>
      <c r="F153" s="143">
        <f>E153*Input!N153/100</f>
        <v>3.1999382892945201E-4</v>
      </c>
      <c r="G153" s="144">
        <f t="shared" si="571"/>
        <v>415.55975916086101</v>
      </c>
      <c r="H153" s="143">
        <f>G153*Input!L153/100</f>
        <v>4.5064591448793691E-2</v>
      </c>
      <c r="I153" s="141">
        <v>0</v>
      </c>
      <c r="J153" s="145">
        <f>(((C153*$G$4*0.000000001*Input!G153*(234/233))-(I153*0.000000000000001))/Input!F153)*1000000000000</f>
        <v>746.76052778998371</v>
      </c>
      <c r="K153" s="141">
        <f>J153*Input!P153/100</f>
        <v>4.7777437216798715</v>
      </c>
      <c r="L153" s="146">
        <f t="shared" si="572"/>
        <v>10.327155285750671</v>
      </c>
      <c r="M153" s="147">
        <f>L153*Input!P153/100</f>
        <v>6.6072722771421996E-2</v>
      </c>
      <c r="N153" s="141">
        <v>0</v>
      </c>
      <c r="O153" s="145">
        <f>(((G153*$D$4*0.000000001*Input!G153*(238/236))-(N153*0.000000001))/Input!F153)*1000000</f>
        <v>13.712807423817857</v>
      </c>
      <c r="P153" s="141">
        <f>O153*Input!N153/100</f>
        <v>1.4559141565446121E-3</v>
      </c>
      <c r="Q153" s="148">
        <f t="shared" si="573"/>
        <v>10.231114372036513</v>
      </c>
      <c r="R153" s="149">
        <f>Q153*Input!N153/100</f>
        <v>1.0862563580964974E-3</v>
      </c>
      <c r="S153" s="147">
        <f>Input!S153*$G$6/0.000000000155125</f>
        <v>0.99944993859708886</v>
      </c>
      <c r="T153" s="141">
        <f>S153*Input!T153/100</f>
        <v>1.2870884755920508E-3</v>
      </c>
      <c r="U153" s="147">
        <f>S153</f>
        <v>0.99944993859708886</v>
      </c>
      <c r="V153" s="141">
        <f>U153*Input!T153/100</f>
        <v>1.2870884755920508E-3</v>
      </c>
      <c r="W153" s="150">
        <v>0</v>
      </c>
      <c r="X153" s="145">
        <f>((($L$4*0.000000001*Input!G153/Input!W153*(232/229))-(W153*0.000000001))/Input!F153)*1000000000</f>
        <v>0.80129860258386876</v>
      </c>
      <c r="Y153" s="145">
        <f>X153*Input!X153/100</f>
        <v>5.2891781478259766E-3</v>
      </c>
      <c r="Z153" s="145">
        <f t="shared" si="574"/>
        <v>1.9565419124603989E-4</v>
      </c>
      <c r="AA153" s="145">
        <f>Z153*Input!X153/100</f>
        <v>1.2914659647878332E-6</v>
      </c>
      <c r="AB153" s="146">
        <v>0</v>
      </c>
      <c r="AC153" s="146">
        <v>0.9</v>
      </c>
      <c r="AD153" s="145">
        <f>(((Input!G153*$L$4*0.000000001*Input!U153*(230/229))-((AB153*0.000000000000001)+(Input!G153*AC153*0.000000000000001)))/Input!F153)*1000000000000</f>
        <v>224.43545306640118</v>
      </c>
      <c r="AE153" s="145">
        <f>AD153*Input!V153/100</f>
        <v>1.2272058569548423</v>
      </c>
      <c r="AF153" s="145">
        <f t="shared" si="575"/>
        <v>10.231680969540081</v>
      </c>
      <c r="AG153" s="145">
        <f>AF153*Input!V153/100</f>
        <v>5.5946503285281196E-2</v>
      </c>
      <c r="AH153" s="141">
        <f t="shared" si="576"/>
        <v>52294.719087686164</v>
      </c>
      <c r="AI153" s="150">
        <f t="shared" si="577"/>
        <v>448.23828754657359</v>
      </c>
      <c r="AJ153" s="147">
        <f t="shared" si="578"/>
        <v>-0.55006140291113947</v>
      </c>
      <c r="AK153" s="150">
        <f t="shared" si="579"/>
        <v>1.2870884755920509</v>
      </c>
      <c r="AL153" s="150">
        <f t="shared" si="580"/>
        <v>1.0000553798426022</v>
      </c>
      <c r="AM153" s="150">
        <f t="shared" si="581"/>
        <v>5.4693014653299787E-3</v>
      </c>
      <c r="AN153" s="141">
        <f>AF153/Q153</f>
        <v>1.0000553798426022</v>
      </c>
      <c r="AO153" s="145">
        <f t="shared" si="582"/>
        <v>5.4693014653299787E-3</v>
      </c>
      <c r="AP153" s="141" t="str">
        <f t="shared" si="583"/>
        <v>Out of range</v>
      </c>
      <c r="AQ153" s="141" t="e">
        <f t="shared" si="584"/>
        <v>#VALUE!</v>
      </c>
      <c r="AR153" s="141" t="e">
        <f t="shared" si="585"/>
        <v>#VALUE!</v>
      </c>
      <c r="AS153" s="149">
        <f t="shared" si="586"/>
        <v>1.9123448739933764E-5</v>
      </c>
      <c r="AT153" s="149">
        <f t="shared" si="587"/>
        <v>1.2624558493822727E-7</v>
      </c>
      <c r="AU153" s="141">
        <v>8</v>
      </c>
      <c r="AV153" s="141">
        <f t="shared" si="588"/>
        <v>4</v>
      </c>
      <c r="AW153" s="141" t="str">
        <f t="shared" si="589"/>
        <v>Out of range</v>
      </c>
      <c r="AX153" s="151">
        <f t="shared" si="590"/>
        <v>321.40166486240003</v>
      </c>
      <c r="AY153" s="151" t="e">
        <f t="shared" si="591"/>
        <v>#VALUE!</v>
      </c>
      <c r="AZ153" s="141" t="str">
        <f>Input!B153</f>
        <v>Hu1-13</v>
      </c>
      <c r="BA153" s="152">
        <f>Input!E153</f>
        <v>0</v>
      </c>
      <c r="BB153" s="141" t="e">
        <f t="shared" si="592"/>
        <v>#VALUE!</v>
      </c>
      <c r="BC153" s="147" t="e">
        <f t="shared" si="593"/>
        <v>#VALUE!</v>
      </c>
      <c r="BD153" s="141" t="e">
        <f t="shared" si="594"/>
        <v>#VALUE!</v>
      </c>
      <c r="BE153" s="153" t="e">
        <f t="shared" si="595"/>
        <v>#VALUE!</v>
      </c>
      <c r="BF153" s="154" t="e">
        <f t="shared" si="596"/>
        <v>#VALUE!</v>
      </c>
      <c r="BG153" s="155"/>
      <c r="BH153" s="155"/>
      <c r="BI153" s="155"/>
      <c r="BJ153" s="155"/>
      <c r="BK153" s="155"/>
      <c r="BL153" s="155"/>
      <c r="BM153" s="159"/>
      <c r="BN153" s="155"/>
      <c r="BO153" s="155"/>
      <c r="BP153" s="155"/>
      <c r="BQ153" s="155"/>
      <c r="BR153" s="155"/>
      <c r="BS153" s="155"/>
      <c r="BT153" s="155"/>
      <c r="BU153" s="155"/>
      <c r="BV153" s="155"/>
      <c r="BW153" s="155"/>
      <c r="BX153" s="155"/>
      <c r="BY153" s="155"/>
      <c r="BZ153" s="155"/>
      <c r="CA153" s="155"/>
      <c r="CB153" s="155"/>
      <c r="CC153" s="155"/>
      <c r="CD153" s="155"/>
      <c r="CE153" s="155"/>
      <c r="CF153" s="155"/>
      <c r="CG153" s="155"/>
      <c r="CH153" s="155"/>
      <c r="CI153" s="155"/>
      <c r="CJ153" s="155"/>
      <c r="CK153" s="155"/>
      <c r="CL153" s="155"/>
      <c r="CM153" s="155"/>
      <c r="CN153" s="155"/>
      <c r="CO153" s="155"/>
      <c r="CP153" s="155"/>
      <c r="CQ153" s="155"/>
      <c r="CR153" s="155"/>
      <c r="CS153" s="155"/>
      <c r="CT153" s="155"/>
      <c r="CU153" s="155"/>
      <c r="CV153" s="155"/>
      <c r="CW153" s="155"/>
      <c r="CX153" s="155"/>
      <c r="CY153" s="155"/>
      <c r="CZ153" s="155"/>
      <c r="DA153" s="155"/>
      <c r="DB153" s="155"/>
      <c r="DC153" s="155"/>
      <c r="DD153" s="155"/>
      <c r="DE153" s="155"/>
    </row>
    <row r="154" spans="1:109" ht="15" customHeight="1" x14ac:dyDescent="0.2">
      <c r="A154" s="9">
        <f>Input!A154</f>
        <v>10574</v>
      </c>
      <c r="B154" s="9" t="str">
        <f>Input!B154</f>
        <v>MeBo24 To1-La-12</v>
      </c>
      <c r="C154" s="9">
        <f>Input!O154</f>
        <v>2.5877051433749934</v>
      </c>
      <c r="D154" s="9">
        <f>C154*Input!P154/100</f>
        <v>1.0864137079102261E-2</v>
      </c>
      <c r="E154" s="11">
        <f>Input!M154</f>
        <v>3.0220518089168489</v>
      </c>
      <c r="F154" s="12">
        <f>E154*Input!N154/100</f>
        <v>1.9223138844417172E-4</v>
      </c>
      <c r="G154" s="13">
        <f t="shared" si="571"/>
        <v>416.68050341345509</v>
      </c>
      <c r="H154" s="12">
        <f>G154*Input!L154/100</f>
        <v>4.6328439046718642E-2</v>
      </c>
      <c r="I154" s="9">
        <v>0.3</v>
      </c>
      <c r="J154" s="21">
        <f>(((C154*$G$4*0.000000001*Input!G154*(234/233))-(I154*0.000000000000001))/Input!F154)*1000000000000</f>
        <v>344.03085913310173</v>
      </c>
      <c r="K154" s="9">
        <f>J154*Input!P154/100</f>
        <v>1.4443679654277011</v>
      </c>
      <c r="L154" s="14">
        <f t="shared" si="572"/>
        <v>4.7576967088396378</v>
      </c>
      <c r="M154" s="22">
        <f>L154*Input!P154/100</f>
        <v>1.9974559063639489E-2</v>
      </c>
      <c r="N154" s="9">
        <v>5.0000000000000001E-3</v>
      </c>
      <c r="O154" s="21">
        <f>(((G154*$D$4*0.000000001*Input!G154*(238/236))-(N154*0.000000001))/Input!F154)*1000000</f>
        <v>5.5803634174628352</v>
      </c>
      <c r="P154" s="9">
        <f>O154*Input!N154/100</f>
        <v>3.5496446639226355E-4</v>
      </c>
      <c r="Q154" s="23">
        <f t="shared" si="573"/>
        <v>4.1635045689057844</v>
      </c>
      <c r="R154" s="24">
        <f>Q154*Input!N154/100</f>
        <v>2.6483869724300719E-4</v>
      </c>
      <c r="S154" s="65">
        <f>Input!S154*$G$6/0.000000000155125</f>
        <v>1.1365628775818506</v>
      </c>
      <c r="T154" s="9">
        <f>S154*Input!T154/100</f>
        <v>1.1107583724984777E-3</v>
      </c>
      <c r="U154" s="9">
        <f>S154*1/((U153+U155)/2)</f>
        <v>1.1370785689015375</v>
      </c>
      <c r="V154" s="9">
        <f>U154*Input!T154/100</f>
        <v>1.1112623555708315E-3</v>
      </c>
      <c r="W154" s="3">
        <v>3.0000000000000001E-3</v>
      </c>
      <c r="X154" s="21">
        <f>((($L$4*0.000000001*Input!G154/Input!W154*(232/229))-(W154*0.000000001))/Input!F154)*1000000000</f>
        <v>0.27569863144566825</v>
      </c>
      <c r="Y154" s="21">
        <f>X154*Input!X154/100</f>
        <v>1.2081395935347602E-3</v>
      </c>
      <c r="Z154" s="21">
        <f t="shared" si="574"/>
        <v>6.7317717251973356E-5</v>
      </c>
      <c r="AA154" s="21">
        <f>Z154*Input!X154/100</f>
        <v>2.9499312032136256E-7</v>
      </c>
      <c r="AB154" s="14">
        <v>0.05</v>
      </c>
      <c r="AC154" s="14">
        <v>0.9</v>
      </c>
      <c r="AD154" s="21">
        <f>(((Input!G154*$L$4*0.000000001*Input!U154*(230/229))-((AB154*0.000000000000001)+(Input!G154*AC154*0.000000000000001)))/Input!F154)*1000000000000</f>
        <v>10.496858924741153</v>
      </c>
      <c r="AE154" s="21">
        <f>AD154*Input!V154/100</f>
        <v>4.2992840901196885E-2</v>
      </c>
      <c r="AF154" s="63">
        <f t="shared" si="575"/>
        <v>0.47853630178671297</v>
      </c>
      <c r="AG154" s="21">
        <f>AF154*Input!V154/100</f>
        <v>1.9599801460293159E-3</v>
      </c>
      <c r="AH154" s="9">
        <f t="shared" si="576"/>
        <v>7108.6234251754149</v>
      </c>
      <c r="AI154" s="3">
        <f t="shared" si="577"/>
        <v>42.638852137248549</v>
      </c>
      <c r="AJ154" s="22">
        <f t="shared" si="578"/>
        <v>137.07856890153747</v>
      </c>
      <c r="AK154" s="3">
        <f t="shared" si="579"/>
        <v>1.1112623555708314</v>
      </c>
      <c r="AL154" s="3">
        <f t="shared" si="580"/>
        <v>0.1149359377099177</v>
      </c>
      <c r="AM154" s="3">
        <f t="shared" si="581"/>
        <v>4.7080925927562737E-4</v>
      </c>
      <c r="AN154" s="9">
        <f>AL154*1/((AN153+AN155)/2)</f>
        <v>0.11495766730926704</v>
      </c>
      <c r="AO154" s="21">
        <f t="shared" si="582"/>
        <v>4.7089826969985032E-4</v>
      </c>
      <c r="AP154" s="58">
        <f t="shared" si="583"/>
        <v>11.6145</v>
      </c>
      <c r="AQ154" s="58">
        <f t="shared" si="584"/>
        <v>5.2299999999999999E-2</v>
      </c>
      <c r="AR154" s="58">
        <f t="shared" si="585"/>
        <v>0.45029919497180254</v>
      </c>
      <c r="AS154" s="67">
        <f t="shared" si="586"/>
        <v>1.6168522488175197E-5</v>
      </c>
      <c r="AT154" s="67">
        <f t="shared" si="587"/>
        <v>7.085958293498188E-8</v>
      </c>
      <c r="AU154" s="58">
        <v>8</v>
      </c>
      <c r="AV154" s="58">
        <f t="shared" si="588"/>
        <v>4</v>
      </c>
      <c r="AW154" s="58">
        <f t="shared" si="589"/>
        <v>11.6021</v>
      </c>
      <c r="AX154" s="57">
        <f t="shared" si="590"/>
        <v>5.0965498800000002E-2</v>
      </c>
      <c r="AY154" s="47">
        <f t="shared" si="591"/>
        <v>5.1907530320918577E-2</v>
      </c>
      <c r="AZ154" s="9" t="str">
        <f>Input!B154</f>
        <v>MeBo24 To1-La-12</v>
      </c>
      <c r="BA154" s="48">
        <f>Input!E154</f>
        <v>0</v>
      </c>
      <c r="BB154" s="58">
        <f t="shared" si="592"/>
        <v>141.64802343358397</v>
      </c>
      <c r="BC154" s="22">
        <f t="shared" si="593"/>
        <v>1.1484870576221287</v>
      </c>
      <c r="BD154" s="9">
        <f t="shared" si="594"/>
        <v>11544.1</v>
      </c>
      <c r="BE154" s="49">
        <f t="shared" si="595"/>
        <v>25.953765160459287</v>
      </c>
      <c r="BF154" s="89">
        <f t="shared" si="596"/>
        <v>0.44739771524912364</v>
      </c>
      <c r="BG154" s="85"/>
      <c r="BH154" s="85"/>
      <c r="BI154" s="85"/>
      <c r="BJ154" s="85"/>
      <c r="BK154" s="85"/>
      <c r="BL154" s="85"/>
      <c r="BM154" s="90"/>
      <c r="BN154" s="85"/>
      <c r="BO154" s="85"/>
      <c r="BP154" s="85"/>
      <c r="BQ154" s="85"/>
      <c r="BR154" s="85"/>
      <c r="BS154" s="85"/>
      <c r="BT154" s="85"/>
      <c r="BU154" s="85"/>
      <c r="BV154" s="85"/>
      <c r="BW154" s="85"/>
      <c r="BX154" s="85"/>
      <c r="BY154" s="85"/>
      <c r="BZ154" s="85"/>
      <c r="CA154" s="85"/>
      <c r="CB154" s="85"/>
      <c r="CC154" s="85"/>
      <c r="CD154" s="85"/>
      <c r="CE154" s="85"/>
      <c r="CF154" s="85"/>
      <c r="CG154" s="85"/>
      <c r="CH154" s="85"/>
      <c r="CI154" s="85"/>
      <c r="CJ154" s="85"/>
      <c r="CK154" s="85"/>
      <c r="CL154" s="85"/>
      <c r="CM154" s="85"/>
      <c r="CN154" s="85"/>
      <c r="CO154" s="85"/>
      <c r="CP154" s="85"/>
      <c r="CQ154" s="85"/>
      <c r="CR154" s="85"/>
      <c r="CS154" s="85"/>
      <c r="CT154" s="85"/>
      <c r="CU154" s="85"/>
      <c r="CV154" s="85"/>
      <c r="CW154" s="85"/>
      <c r="CX154" s="85"/>
      <c r="CY154" s="85"/>
      <c r="CZ154" s="85"/>
      <c r="DA154" s="85"/>
      <c r="DB154" s="85"/>
      <c r="DC154" s="85"/>
      <c r="DD154" s="85"/>
      <c r="DE154" s="85"/>
    </row>
    <row r="155" spans="1:109" s="158" customFormat="1" ht="15" customHeight="1" x14ac:dyDescent="0.2">
      <c r="A155" s="141">
        <f>Input!A155</f>
        <v>10368</v>
      </c>
      <c r="B155" s="141" t="str">
        <f>Input!B155</f>
        <v>Hu1-13</v>
      </c>
      <c r="C155" s="141">
        <f>Input!O155</f>
        <v>2.2975461480158406</v>
      </c>
      <c r="D155" s="141">
        <f>C155*Input!P155/100</f>
        <v>1.4769690243564296E-2</v>
      </c>
      <c r="E155" s="142">
        <f>Input!M155</f>
        <v>3.0134840217933765</v>
      </c>
      <c r="F155" s="143">
        <f>E155*Input!N155/100</f>
        <v>2.14776324904397E-4</v>
      </c>
      <c r="G155" s="144">
        <f t="shared" si="571"/>
        <v>415.49917692487071</v>
      </c>
      <c r="H155" s="143">
        <f>G155*Input!L155/100</f>
        <v>3.5916831413527077E-2</v>
      </c>
      <c r="I155" s="141">
        <v>0</v>
      </c>
      <c r="J155" s="145">
        <f>(((C155*$G$4*0.000000001*Input!G155*(234/233))-(I155*0.000000000000001))/Input!F155)*1000000000000</f>
        <v>752.62749382191942</v>
      </c>
      <c r="K155" s="141">
        <f>J155*Input!P155/100</f>
        <v>4.8382379444868544</v>
      </c>
      <c r="L155" s="146">
        <f t="shared" si="572"/>
        <v>10.408291161326925</v>
      </c>
      <c r="M155" s="147">
        <f>L155*Input!P155/100</f>
        <v>6.6909313900130163E-2</v>
      </c>
      <c r="N155" s="141">
        <v>0</v>
      </c>
      <c r="O155" s="145">
        <f>(((G155*$D$4*0.000000001*Input!G155*(238/236))-(N155*0.000000001))/Input!F155)*1000000</f>
        <v>13.710808306922813</v>
      </c>
      <c r="P155" s="141">
        <f>O155*Input!N155/100</f>
        <v>9.7719350702814853E-4</v>
      </c>
      <c r="Q155" s="148">
        <f t="shared" si="573"/>
        <v>10.229622832560741</v>
      </c>
      <c r="R155" s="149">
        <f>Q155*Input!N155/100</f>
        <v>7.2908327412600071E-4</v>
      </c>
      <c r="S155" s="147">
        <f>Input!S155*$G$6/0.000000000155125</f>
        <v>0.9996430153397966</v>
      </c>
      <c r="T155" s="141">
        <f>S155*Input!T155/100</f>
        <v>1.0943714659237451E-3</v>
      </c>
      <c r="U155" s="147">
        <f>S155</f>
        <v>0.9996430153397966</v>
      </c>
      <c r="V155" s="141">
        <f>U155*Input!T155/100</f>
        <v>1.0943714659237451E-3</v>
      </c>
      <c r="W155" s="150">
        <v>0</v>
      </c>
      <c r="X155" s="145">
        <f>((($L$4*0.000000001*Input!G155/Input!W155*(232/229))-(W155*0.000000001))/Input!F155)*1000000000</f>
        <v>0.80629842070312197</v>
      </c>
      <c r="Y155" s="145">
        <f>X155*Input!X155/100</f>
        <v>6.3420632471593843E-3</v>
      </c>
      <c r="Z155" s="145">
        <f t="shared" si="574"/>
        <v>1.9687500377128998E-4</v>
      </c>
      <c r="AA155" s="145">
        <f>Z155*Input!X155/100</f>
        <v>1.5485503799119978E-6</v>
      </c>
      <c r="AB155" s="146">
        <v>0</v>
      </c>
      <c r="AC155" s="146">
        <v>0.9</v>
      </c>
      <c r="AD155" s="145">
        <f>(((Input!G155*$L$4*0.000000001*Input!U155*(230/229))-((AB155*0.000000000000001)+(Input!G155*AC155*0.000000000000001)))/Input!F155)*1000000000000</f>
        <v>224.2930507345348</v>
      </c>
      <c r="AE155" s="145">
        <f>AD155*Input!V155/100</f>
        <v>1.658801033263573</v>
      </c>
      <c r="AF155" s="145">
        <f t="shared" si="575"/>
        <v>10.225189057459934</v>
      </c>
      <c r="AG155" s="145">
        <f>AF155*Input!V155/100</f>
        <v>7.5622290205972553E-2</v>
      </c>
      <c r="AH155" s="141">
        <f t="shared" si="576"/>
        <v>51937.467233466334</v>
      </c>
      <c r="AI155" s="150">
        <f t="shared" si="577"/>
        <v>560.74347444583077</v>
      </c>
      <c r="AJ155" s="147">
        <f t="shared" si="578"/>
        <v>-0.35698466020339659</v>
      </c>
      <c r="AK155" s="150">
        <f t="shared" si="579"/>
        <v>1.0943714659237451</v>
      </c>
      <c r="AL155" s="150">
        <f t="shared" si="580"/>
        <v>0.99956657491939049</v>
      </c>
      <c r="AM155" s="150">
        <f t="shared" si="581"/>
        <v>7.3928240468445587E-3</v>
      </c>
      <c r="AN155" s="141">
        <f>AF155/Q155</f>
        <v>0.99956657491939049</v>
      </c>
      <c r="AO155" s="145">
        <f t="shared" si="582"/>
        <v>7.3928240468445587E-3</v>
      </c>
      <c r="AP155" s="141" t="str">
        <f t="shared" si="583"/>
        <v>Out of range</v>
      </c>
      <c r="AQ155" s="141" t="e">
        <f t="shared" si="584"/>
        <v>#VALUE!</v>
      </c>
      <c r="AR155" s="141" t="e">
        <f t="shared" si="585"/>
        <v>#VALUE!</v>
      </c>
      <c r="AS155" s="149">
        <f t="shared" si="586"/>
        <v>1.924557796448171E-5</v>
      </c>
      <c r="AT155" s="149">
        <f t="shared" si="587"/>
        <v>1.5138524413067136E-7</v>
      </c>
      <c r="AU155" s="141">
        <v>8</v>
      </c>
      <c r="AV155" s="141">
        <f t="shared" si="588"/>
        <v>4</v>
      </c>
      <c r="AW155" s="141" t="str">
        <f t="shared" si="589"/>
        <v>Out of range</v>
      </c>
      <c r="AX155" s="151">
        <f t="shared" si="590"/>
        <v>308.93147156549998</v>
      </c>
      <c r="AY155" s="151" t="e">
        <f t="shared" si="591"/>
        <v>#VALUE!</v>
      </c>
      <c r="AZ155" s="141" t="str">
        <f>Input!B155</f>
        <v>Hu1-13</v>
      </c>
      <c r="BA155" s="152">
        <f>Input!E155</f>
        <v>0</v>
      </c>
      <c r="BB155" s="141" t="e">
        <f t="shared" si="592"/>
        <v>#VALUE!</v>
      </c>
      <c r="BC155" s="147" t="e">
        <f t="shared" si="593"/>
        <v>#VALUE!</v>
      </c>
      <c r="BD155" s="141" t="e">
        <f t="shared" si="594"/>
        <v>#VALUE!</v>
      </c>
      <c r="BE155" s="153" t="e">
        <f t="shared" si="595"/>
        <v>#VALUE!</v>
      </c>
      <c r="BF155" s="154" t="e">
        <f t="shared" si="596"/>
        <v>#VALUE!</v>
      </c>
      <c r="BG155" s="155"/>
      <c r="BH155" s="155"/>
      <c r="BI155" s="155"/>
      <c r="BJ155" s="155"/>
      <c r="BK155" s="155"/>
      <c r="BL155" s="155"/>
      <c r="BM155" s="159"/>
      <c r="BN155" s="155"/>
      <c r="BO155" s="155"/>
      <c r="BP155" s="155"/>
      <c r="BQ155" s="155"/>
      <c r="BR155" s="155"/>
      <c r="BS155" s="155"/>
      <c r="BT155" s="155"/>
      <c r="BU155" s="155"/>
      <c r="BV155" s="155"/>
      <c r="BW155" s="155"/>
      <c r="BX155" s="155"/>
      <c r="BY155" s="155"/>
      <c r="BZ155" s="155"/>
      <c r="CA155" s="155"/>
      <c r="CB155" s="155"/>
      <c r="CC155" s="155"/>
      <c r="CD155" s="155"/>
      <c r="CE155" s="155"/>
      <c r="CF155" s="155"/>
      <c r="CG155" s="155"/>
      <c r="CH155" s="155"/>
      <c r="CI155" s="155"/>
      <c r="CJ155" s="155"/>
      <c r="CK155" s="155"/>
      <c r="CL155" s="155"/>
      <c r="CM155" s="155"/>
      <c r="CN155" s="155"/>
      <c r="CO155" s="155"/>
      <c r="CP155" s="155"/>
      <c r="CQ155" s="155"/>
      <c r="CR155" s="155"/>
      <c r="CS155" s="155"/>
      <c r="CT155" s="155"/>
      <c r="CU155" s="155"/>
      <c r="CV155" s="155"/>
      <c r="CW155" s="155"/>
      <c r="CX155" s="155"/>
      <c r="CY155" s="155"/>
      <c r="CZ155" s="155"/>
      <c r="DA155" s="155"/>
      <c r="DB155" s="155"/>
      <c r="DC155" s="155"/>
      <c r="DD155" s="155"/>
      <c r="DE155" s="155"/>
    </row>
    <row r="156" spans="1:109" ht="15" customHeight="1" x14ac:dyDescent="0.2">
      <c r="A156" s="9">
        <f>Input!A156</f>
        <v>10575</v>
      </c>
      <c r="B156" s="9" t="str">
        <f>Input!B156</f>
        <v>MeBo24 To1-La-13</v>
      </c>
      <c r="C156" s="9">
        <f>Input!O156</f>
        <v>1.6229909982269075</v>
      </c>
      <c r="D156" s="9">
        <f>C156*Input!P156/100</f>
        <v>3.3743745107407451E-3</v>
      </c>
      <c r="E156" s="11">
        <f>Input!M156</f>
        <v>1.894791902651161</v>
      </c>
      <c r="F156" s="12">
        <f>E156*Input!N156/100</f>
        <v>8.9747912502735475E-5</v>
      </c>
      <c r="G156" s="13">
        <f t="shared" si="571"/>
        <v>261.25390753754209</v>
      </c>
      <c r="H156" s="12">
        <f>G156*Input!L156/100</f>
        <v>2.2832095671602742E-2</v>
      </c>
      <c r="I156" s="9">
        <v>0.3</v>
      </c>
      <c r="J156" s="21">
        <f>(((C156*$G$4*0.000000001*Input!G156*(234/233))-(I156*0.000000000000001))/Input!F156)*1000000000000</f>
        <v>380.43681220681003</v>
      </c>
      <c r="K156" s="9">
        <f>J156*Input!P156/100</f>
        <v>0.79096944065653185</v>
      </c>
      <c r="L156" s="14">
        <f t="shared" si="572"/>
        <v>5.2611645766855846</v>
      </c>
      <c r="M156" s="22">
        <f>L156*Input!P156/100</f>
        <v>1.0938532415629532E-2</v>
      </c>
      <c r="N156" s="9">
        <v>5.0000000000000001E-3</v>
      </c>
      <c r="O156" s="21">
        <f>(((G156*$D$4*0.000000001*Input!G156*(238/236))-(N156*0.000000001))/Input!F156)*1000000</f>
        <v>6.1688751629884893</v>
      </c>
      <c r="P156" s="9">
        <f>O156*Input!N156/100</f>
        <v>2.9219233394102011E-4</v>
      </c>
      <c r="Q156" s="23">
        <f t="shared" si="573"/>
        <v>4.6025926995610478</v>
      </c>
      <c r="R156" s="24">
        <f>Q156*Input!N156/100</f>
        <v>2.1800446070514078E-4</v>
      </c>
      <c r="S156" s="65">
        <f>Input!S156*$G$6/0.000000000155125</f>
        <v>1.139310934582507</v>
      </c>
      <c r="T156" s="9">
        <f>S156*Input!T156/100</f>
        <v>1.1457090485330495E-3</v>
      </c>
      <c r="U156" s="9">
        <f>S156*1/((U155+U157)/2)</f>
        <v>1.139592611419185</v>
      </c>
      <c r="V156" s="9">
        <f>U156*Input!T156/100</f>
        <v>1.1459923072034866E-3</v>
      </c>
      <c r="W156" s="3">
        <v>3.0000000000000001E-3</v>
      </c>
      <c r="X156" s="21">
        <f>((($L$4*0.000000001*Input!G156/Input!W156*(232/229))-(W156*0.000000001))/Input!F156)*1000000000</f>
        <v>0.28920038481669624</v>
      </c>
      <c r="Y156" s="21">
        <f>X156*Input!X156/100</f>
        <v>1.4745488891543591E-3</v>
      </c>
      <c r="Z156" s="21">
        <f t="shared" si="574"/>
        <v>7.0614459100384931E-5</v>
      </c>
      <c r="AA156" s="21">
        <f>Z156*Input!X156/100</f>
        <v>3.6004264755977311E-7</v>
      </c>
      <c r="AB156" s="14">
        <v>0.05</v>
      </c>
      <c r="AC156" s="14">
        <v>0.9</v>
      </c>
      <c r="AD156" s="21">
        <f>(((Input!G156*$L$4*0.000000001*Input!U156*(230/229))-((AB156*0.000000000000001)+(Input!G156*AC156*0.000000000000001)))/Input!F156)*1000000000000</f>
        <v>11.632283658783583</v>
      </c>
      <c r="AE156" s="21">
        <f>AD156*Input!V156/100</f>
        <v>5.9881454249879743E-2</v>
      </c>
      <c r="AF156" s="63">
        <f t="shared" si="575"/>
        <v>0.5302986391755834</v>
      </c>
      <c r="AG156" s="21">
        <f>AF156*Input!V156/100</f>
        <v>2.7299070958081229E-3</v>
      </c>
      <c r="AH156" s="9">
        <f t="shared" si="576"/>
        <v>7509.7741444385383</v>
      </c>
      <c r="AI156" s="3">
        <f t="shared" si="577"/>
        <v>54.412126801098715</v>
      </c>
      <c r="AJ156" s="22">
        <f t="shared" si="578"/>
        <v>139.592611419185</v>
      </c>
      <c r="AK156" s="3">
        <f t="shared" si="579"/>
        <v>1.1459923072034865</v>
      </c>
      <c r="AL156" s="3">
        <f t="shared" si="580"/>
        <v>0.11521737285729375</v>
      </c>
      <c r="AM156" s="3">
        <f t="shared" si="581"/>
        <v>5.9314886773434363E-4</v>
      </c>
      <c r="AN156" s="9">
        <f>AL156*1/((AN155+AN157)/2)</f>
        <v>0.11517044807303849</v>
      </c>
      <c r="AO156" s="21">
        <f t="shared" si="582"/>
        <v>5.9290729494059348E-4</v>
      </c>
      <c r="AP156" s="58">
        <f t="shared" si="583"/>
        <v>11.6097</v>
      </c>
      <c r="AQ156" s="58">
        <f t="shared" si="584"/>
        <v>6.2899999999999998E-2</v>
      </c>
      <c r="AR156" s="58">
        <f t="shared" si="585"/>
        <v>0.54178833217051248</v>
      </c>
      <c r="AS156" s="67">
        <f t="shared" si="586"/>
        <v>1.5342321971509553E-5</v>
      </c>
      <c r="AT156" s="67">
        <f t="shared" si="587"/>
        <v>7.8229425535247238E-8</v>
      </c>
      <c r="AU156" s="58">
        <v>8</v>
      </c>
      <c r="AV156" s="58">
        <f t="shared" si="588"/>
        <v>4</v>
      </c>
      <c r="AW156" s="58">
        <f t="shared" si="589"/>
        <v>11.598000000000001</v>
      </c>
      <c r="AX156" s="57">
        <f t="shared" si="590"/>
        <v>6.5950581800000005E-2</v>
      </c>
      <c r="AY156" s="47">
        <f t="shared" si="591"/>
        <v>6.441675235456204E-2</v>
      </c>
      <c r="AZ156" s="9" t="str">
        <f>Input!B156</f>
        <v>MeBo24 To1-La-13</v>
      </c>
      <c r="BA156" s="48">
        <f>Input!E156</f>
        <v>0</v>
      </c>
      <c r="BB156" s="58">
        <f t="shared" si="592"/>
        <v>144.24419897923491</v>
      </c>
      <c r="BC156" s="22">
        <f t="shared" si="593"/>
        <v>1.1844849282818009</v>
      </c>
      <c r="BD156" s="9">
        <f t="shared" si="594"/>
        <v>11540</v>
      </c>
      <c r="BE156" s="49">
        <f t="shared" si="595"/>
        <v>32.208376177281018</v>
      </c>
      <c r="BF156" s="89">
        <f t="shared" si="596"/>
        <v>0.5554125914344028</v>
      </c>
      <c r="BG156" s="85"/>
      <c r="BH156" s="85"/>
      <c r="BI156" s="85"/>
      <c r="BJ156" s="85"/>
      <c r="BK156" s="85"/>
      <c r="BL156" s="85"/>
      <c r="BM156" s="90"/>
      <c r="BN156" s="85"/>
      <c r="BO156" s="85"/>
      <c r="BP156" s="85"/>
      <c r="BQ156" s="85"/>
      <c r="BR156" s="85"/>
      <c r="BS156" s="85"/>
      <c r="BT156" s="85"/>
      <c r="BU156" s="85"/>
      <c r="BV156" s="85"/>
      <c r="BW156" s="85"/>
      <c r="BX156" s="85"/>
      <c r="BY156" s="85"/>
      <c r="BZ156" s="85"/>
      <c r="CA156" s="85"/>
      <c r="CB156" s="85"/>
      <c r="CC156" s="85"/>
      <c r="CD156" s="85"/>
      <c r="CE156" s="85"/>
      <c r="CF156" s="85"/>
      <c r="CG156" s="85"/>
      <c r="CH156" s="85"/>
      <c r="CI156" s="85"/>
      <c r="CJ156" s="85"/>
      <c r="CK156" s="85"/>
      <c r="CL156" s="85"/>
      <c r="CM156" s="85"/>
      <c r="CN156" s="85"/>
      <c r="CO156" s="85"/>
      <c r="CP156" s="85"/>
      <c r="CQ156" s="85"/>
      <c r="CR156" s="85"/>
      <c r="CS156" s="85"/>
      <c r="CT156" s="85"/>
      <c r="CU156" s="85"/>
      <c r="CV156" s="85"/>
      <c r="CW156" s="85"/>
      <c r="CX156" s="85"/>
      <c r="CY156" s="85"/>
      <c r="CZ156" s="85"/>
      <c r="DA156" s="85"/>
      <c r="DB156" s="85"/>
      <c r="DC156" s="85"/>
      <c r="DD156" s="85"/>
      <c r="DE156" s="85"/>
    </row>
    <row r="157" spans="1:109" s="158" customFormat="1" ht="15" customHeight="1" x14ac:dyDescent="0.2">
      <c r="A157" s="141">
        <f>Input!A157</f>
        <v>10368</v>
      </c>
      <c r="B157" s="141" t="str">
        <f>Input!B157</f>
        <v>Hu1-13</v>
      </c>
      <c r="C157" s="141">
        <f>Input!O157</f>
        <v>2.2929219916853705</v>
      </c>
      <c r="D157" s="141">
        <f>C157*Input!P157/100</f>
        <v>1.3895591394656071E-2</v>
      </c>
      <c r="E157" s="142">
        <f>Input!M157</f>
        <v>3.0132348613600741</v>
      </c>
      <c r="F157" s="143">
        <f>E157*Input!N157/100</f>
        <v>2.8004209790812891E-4</v>
      </c>
      <c r="G157" s="144">
        <f t="shared" si="571"/>
        <v>415.46482268432703</v>
      </c>
      <c r="H157" s="143">
        <f>G157*Input!L157/100</f>
        <v>3.9534218677716296E-2</v>
      </c>
      <c r="I157" s="141">
        <v>0</v>
      </c>
      <c r="J157" s="145">
        <f>(((C157*$G$4*0.000000001*Input!G157*(234/233))-(I157*0.000000000000001))/Input!F157)*1000000000000</f>
        <v>751.11271807169214</v>
      </c>
      <c r="K157" s="141">
        <f>J157*Input!P157/100</f>
        <v>4.5519016606326392</v>
      </c>
      <c r="L157" s="146">
        <f t="shared" si="572"/>
        <v>10.3873429137783</v>
      </c>
      <c r="M157" s="147">
        <f>L157*Input!P157/100</f>
        <v>6.2949491229723972E-2</v>
      </c>
      <c r="N157" s="141">
        <v>0</v>
      </c>
      <c r="O157" s="145">
        <f>(((G157*$D$4*0.000000001*Input!G157*(238/236))-(N157*0.000000001))/Input!F157)*1000000</f>
        <v>13.709674671929575</v>
      </c>
      <c r="P157" s="141">
        <f>O157*Input!N157/100</f>
        <v>1.2741409924589054E-3</v>
      </c>
      <c r="Q157" s="148">
        <f t="shared" si="573"/>
        <v>10.228777028422064</v>
      </c>
      <c r="R157" s="149">
        <f>Q157*Input!N157/100</f>
        <v>9.5063554945758741E-4</v>
      </c>
      <c r="S157" s="147">
        <f>Input!S157*$G$6/0.000000000155125</f>
        <v>0.99986263811240106</v>
      </c>
      <c r="T157" s="141">
        <f>S157*Input!T157/100</f>
        <v>1.1513237441919488E-3</v>
      </c>
      <c r="U157" s="147">
        <f>S157</f>
        <v>0.99986263811240106</v>
      </c>
      <c r="V157" s="141">
        <f>U157*Input!T157/100</f>
        <v>1.1513237441919488E-3</v>
      </c>
      <c r="W157" s="150">
        <v>0</v>
      </c>
      <c r="X157" s="145">
        <f>((($L$4*0.000000001*Input!G157/Input!W157*(232/229))-(W157*0.000000001))/Input!F157)*1000000000</f>
        <v>0.80840333445566281</v>
      </c>
      <c r="Y157" s="145">
        <f>X157*Input!X157/100</f>
        <v>4.8606464774523499E-3</v>
      </c>
      <c r="Z157" s="145">
        <f t="shared" si="574"/>
        <v>1.9738896348189979E-4</v>
      </c>
      <c r="AA157" s="145">
        <f>Z157*Input!X157/100</f>
        <v>1.1868307924314821E-6</v>
      </c>
      <c r="AB157" s="146">
        <v>0</v>
      </c>
      <c r="AC157" s="146">
        <v>0.9</v>
      </c>
      <c r="AD157" s="145">
        <f>(((Input!G157*$L$4*0.000000001*Input!U157*(230/229))-((AB157*0.000000000000001)+(Input!G157*AC157*0.000000000000001)))/Input!F157)*1000000000000</f>
        <v>224.65183749126487</v>
      </c>
      <c r="AE157" s="145">
        <f>AD157*Input!V157/100</f>
        <v>1.373538356021669</v>
      </c>
      <c r="AF157" s="145">
        <f t="shared" si="575"/>
        <v>10.241545616019655</v>
      </c>
      <c r="AG157" s="145">
        <f>AF157*Input!V157/100</f>
        <v>6.2617585885962501E-2</v>
      </c>
      <c r="AH157" s="141">
        <f t="shared" si="576"/>
        <v>51885.097501709039</v>
      </c>
      <c r="AI157" s="150">
        <f t="shared" si="577"/>
        <v>444.92457378388207</v>
      </c>
      <c r="AJ157" s="147">
        <f t="shared" si="578"/>
        <v>-0.1373618875989413</v>
      </c>
      <c r="AK157" s="150">
        <f t="shared" si="579"/>
        <v>1.1513237441919488</v>
      </c>
      <c r="AL157" s="150">
        <f t="shared" si="580"/>
        <v>1.0012483005115971</v>
      </c>
      <c r="AM157" s="150">
        <f t="shared" si="581"/>
        <v>6.1224151634632715E-3</v>
      </c>
      <c r="AN157" s="141">
        <f>AF157/Q157</f>
        <v>1.0012483005115971</v>
      </c>
      <c r="AO157" s="145">
        <f t="shared" si="582"/>
        <v>6.1224151634632715E-3</v>
      </c>
      <c r="AP157" s="141" t="str">
        <f t="shared" si="583"/>
        <v>Out of range</v>
      </c>
      <c r="AQ157" s="141" t="e">
        <f t="shared" si="584"/>
        <v>#VALUE!</v>
      </c>
      <c r="AR157" s="141" t="e">
        <f t="shared" si="585"/>
        <v>#VALUE!</v>
      </c>
      <c r="AS157" s="149">
        <f t="shared" si="586"/>
        <v>1.9297415803807962E-5</v>
      </c>
      <c r="AT157" s="149">
        <f t="shared" si="587"/>
        <v>1.1604247098774839E-7</v>
      </c>
      <c r="AU157" s="141">
        <v>8</v>
      </c>
      <c r="AV157" s="141">
        <f t="shared" si="588"/>
        <v>4</v>
      </c>
      <c r="AW157" s="141" t="str">
        <f t="shared" si="589"/>
        <v>Out of range</v>
      </c>
      <c r="AX157" s="151">
        <f t="shared" si="590"/>
        <v>304.50202910090002</v>
      </c>
      <c r="AY157" s="151" t="e">
        <f t="shared" si="591"/>
        <v>#VALUE!</v>
      </c>
      <c r="AZ157" s="141" t="str">
        <f>Input!B157</f>
        <v>Hu1-13</v>
      </c>
      <c r="BA157" s="152">
        <f>Input!E157</f>
        <v>0</v>
      </c>
      <c r="BB157" s="141" t="e">
        <f t="shared" si="592"/>
        <v>#VALUE!</v>
      </c>
      <c r="BC157" s="147" t="e">
        <f t="shared" si="593"/>
        <v>#VALUE!</v>
      </c>
      <c r="BD157" s="141" t="e">
        <f t="shared" si="594"/>
        <v>#VALUE!</v>
      </c>
      <c r="BE157" s="153" t="e">
        <f t="shared" si="595"/>
        <v>#VALUE!</v>
      </c>
      <c r="BF157" s="154" t="e">
        <f t="shared" si="596"/>
        <v>#VALUE!</v>
      </c>
      <c r="BG157" s="155"/>
      <c r="BH157" s="155"/>
      <c r="BI157" s="155"/>
      <c r="BJ157" s="155"/>
      <c r="BK157" s="155"/>
      <c r="BL157" s="155"/>
      <c r="BM157" s="159"/>
      <c r="BN157" s="155"/>
      <c r="BO157" s="155"/>
      <c r="BP157" s="155"/>
      <c r="BQ157" s="155"/>
      <c r="BR157" s="155"/>
      <c r="BS157" s="155"/>
      <c r="BT157" s="155"/>
      <c r="BU157" s="155"/>
      <c r="BV157" s="155"/>
      <c r="BW157" s="155"/>
      <c r="BX157" s="155"/>
      <c r="BY157" s="155"/>
      <c r="BZ157" s="155"/>
      <c r="CA157" s="155"/>
      <c r="CB157" s="155"/>
      <c r="CC157" s="155"/>
      <c r="CD157" s="155"/>
      <c r="CE157" s="155"/>
      <c r="CF157" s="155"/>
      <c r="CG157" s="155"/>
      <c r="CH157" s="155"/>
      <c r="CI157" s="155"/>
      <c r="CJ157" s="155"/>
      <c r="CK157" s="155"/>
      <c r="CL157" s="155"/>
      <c r="CM157" s="155"/>
      <c r="CN157" s="155"/>
      <c r="CO157" s="155"/>
      <c r="CP157" s="155"/>
      <c r="CQ157" s="155"/>
      <c r="CR157" s="155"/>
      <c r="CS157" s="155"/>
      <c r="CT157" s="155"/>
      <c r="CU157" s="155"/>
      <c r="CV157" s="155"/>
      <c r="CW157" s="155"/>
      <c r="CX157" s="155"/>
      <c r="CY157" s="155"/>
      <c r="CZ157" s="155"/>
      <c r="DA157" s="155"/>
      <c r="DB157" s="155"/>
      <c r="DC157" s="155"/>
      <c r="DD157" s="155"/>
      <c r="DE157" s="155"/>
    </row>
    <row r="158" spans="1:109" ht="15" customHeight="1" x14ac:dyDescent="0.2">
      <c r="A158" s="9">
        <f>Input!A158</f>
        <v>10576</v>
      </c>
      <c r="B158" s="9" t="str">
        <f>Input!B158</f>
        <v>MeBo24 To4-La-11</v>
      </c>
      <c r="C158" s="9">
        <f>Input!O158</f>
        <v>0.90912075238990664</v>
      </c>
      <c r="D158" s="9">
        <f>C158*Input!P158/100</f>
        <v>2.3279123472326802E-3</v>
      </c>
      <c r="E158" s="11">
        <f>Input!M158</f>
        <v>1.0689577650064559</v>
      </c>
      <c r="F158" s="12">
        <f>E158*Input!N158/100</f>
        <v>5.3233312811382554E-5</v>
      </c>
      <c r="G158" s="13">
        <f t="shared" si="571"/>
        <v>147.38789663909014</v>
      </c>
      <c r="H158" s="12">
        <f>G158*Input!L158/100</f>
        <v>1.5146820717755255E-2</v>
      </c>
      <c r="I158" s="9">
        <v>0.3</v>
      </c>
      <c r="J158" s="21">
        <f>(((C158*$G$4*0.000000001*Input!G158*(234/233))-(I158*0.000000000000001))/Input!F158)*1000000000000</f>
        <v>153.66233566070954</v>
      </c>
      <c r="K158" s="9">
        <f>J158*Input!P158/100</f>
        <v>0.39347077662545921</v>
      </c>
      <c r="L158" s="14">
        <f t="shared" si="572"/>
        <v>2.1250384064027328</v>
      </c>
      <c r="M158" s="22">
        <f>L158*Input!P158/100</f>
        <v>5.4414148303227119E-3</v>
      </c>
      <c r="N158" s="9">
        <v>5.0000000000000001E-3</v>
      </c>
      <c r="O158" s="21">
        <f>(((G158*$D$4*0.000000001*Input!G158*(238/236))-(N158*0.000000001))/Input!F158)*1000000</f>
        <v>2.5094835884585542</v>
      </c>
      <c r="P158" s="9">
        <f>O158*Input!N158/100</f>
        <v>1.2497044245582354E-4</v>
      </c>
      <c r="Q158" s="23">
        <f t="shared" si="573"/>
        <v>1.8723236471383198</v>
      </c>
      <c r="R158" s="24">
        <f>Q158*Input!N158/100</f>
        <v>9.3240344618910999E-5</v>
      </c>
      <c r="S158" s="65">
        <f>Input!S158*$G$6/0.000000000155125</f>
        <v>1.131205770783196</v>
      </c>
      <c r="T158" s="9">
        <f>S158*Input!T158/100</f>
        <v>1.6490990780140132E-3</v>
      </c>
      <c r="U158" s="9">
        <f>S158*1/((U157+U159)/2)</f>
        <v>1.1319503875701431</v>
      </c>
      <c r="V158" s="9">
        <f>U158*Input!T158/100</f>
        <v>1.6501845983397964E-3</v>
      </c>
      <c r="W158" s="3">
        <v>3.0000000000000001E-3</v>
      </c>
      <c r="X158" s="21">
        <f>((($L$4*0.000000001*Input!G158/Input!W158*(232/229))-(W158*0.000000001))/Input!F158)*1000000000</f>
        <v>3.4298374611314443E-2</v>
      </c>
      <c r="Y158" s="21">
        <f>X158*Input!X158/100</f>
        <v>2.5698223780604634E-4</v>
      </c>
      <c r="Z158" s="21">
        <f t="shared" si="574"/>
        <v>8.3746817029149408E-6</v>
      </c>
      <c r="AA158" s="21">
        <f>Z158*Input!X158/100</f>
        <v>6.2747709456134909E-8</v>
      </c>
      <c r="AB158" s="14">
        <v>0.05</v>
      </c>
      <c r="AC158" s="14">
        <v>0.9</v>
      </c>
      <c r="AD158" s="21">
        <f>(((Input!G158*$L$4*0.000000001*Input!U158*(230/229))-((AB158*0.000000000000001)+(Input!G158*AC158*0.000000000000001)))/Input!F158)*1000000000000</f>
        <v>5.1282752534293463</v>
      </c>
      <c r="AE158" s="21">
        <f>AD158*Input!V158/100</f>
        <v>2.7704797499551924E-2</v>
      </c>
      <c r="AF158" s="63">
        <f t="shared" si="575"/>
        <v>0.23379049789229342</v>
      </c>
      <c r="AG158" s="21">
        <f>AF158*Input!V158/100</f>
        <v>1.2630208172024454E-3</v>
      </c>
      <c r="AH158" s="9">
        <f t="shared" si="576"/>
        <v>27916.344308455202</v>
      </c>
      <c r="AI158" s="3">
        <f t="shared" si="577"/>
        <v>257.86573006409174</v>
      </c>
      <c r="AJ158" s="22">
        <f t="shared" si="578"/>
        <v>131.95038757014311</v>
      </c>
      <c r="AK158" s="3">
        <f t="shared" si="579"/>
        <v>1.6501845983397965</v>
      </c>
      <c r="AL158" s="3">
        <f t="shared" si="580"/>
        <v>0.12486649850821539</v>
      </c>
      <c r="AM158" s="3">
        <f t="shared" si="581"/>
        <v>6.7460264096711072E-4</v>
      </c>
      <c r="AN158" s="9">
        <f>AL158*1/((AN157+AN159)/2)</f>
        <v>0.12460231856396271</v>
      </c>
      <c r="AO158" s="21">
        <f t="shared" si="582"/>
        <v>6.7317538473575511E-4</v>
      </c>
      <c r="AP158" s="58">
        <f t="shared" si="583"/>
        <v>12.7067</v>
      </c>
      <c r="AQ158" s="58">
        <f t="shared" si="584"/>
        <v>6.6400000000000001E-2</v>
      </c>
      <c r="AR158" s="58">
        <f t="shared" si="585"/>
        <v>0.52255896495549592</v>
      </c>
      <c r="AS158" s="67">
        <f t="shared" si="586"/>
        <v>4.4728814463860978E-6</v>
      </c>
      <c r="AT158" s="67">
        <f t="shared" si="587"/>
        <v>3.3514021739418399E-8</v>
      </c>
      <c r="AU158" s="58">
        <v>8</v>
      </c>
      <c r="AV158" s="58">
        <f t="shared" si="588"/>
        <v>4</v>
      </c>
      <c r="AW158" s="58">
        <f t="shared" si="589"/>
        <v>12.7033</v>
      </c>
      <c r="AX158" s="57">
        <f t="shared" si="590"/>
        <v>7.9327920299999993E-2</v>
      </c>
      <c r="AY158" s="47">
        <f t="shared" si="591"/>
        <v>7.5338588428066469E-2</v>
      </c>
      <c r="AZ158" s="9" t="str">
        <f>Input!B158</f>
        <v>MeBo24 To4-La-11</v>
      </c>
      <c r="BA158" s="48">
        <f>Input!E158</f>
        <v>0</v>
      </c>
      <c r="BB158" s="58">
        <f t="shared" si="592"/>
        <v>136.77391907625693</v>
      </c>
      <c r="BC158" s="22">
        <f t="shared" si="593"/>
        <v>1.7107830164430522</v>
      </c>
      <c r="BD158" s="9">
        <f t="shared" si="594"/>
        <v>12645.300000000001</v>
      </c>
      <c r="BE158" s="49">
        <f t="shared" si="595"/>
        <v>37.669294214033236</v>
      </c>
      <c r="BF158" s="89">
        <f t="shared" si="596"/>
        <v>0.59306312869936528</v>
      </c>
      <c r="BG158" s="85"/>
      <c r="BH158" s="85"/>
      <c r="BI158" s="85"/>
      <c r="BJ158" s="85"/>
      <c r="BK158" s="85"/>
      <c r="BL158" s="85"/>
      <c r="BM158" s="90"/>
      <c r="BN158" s="85"/>
      <c r="BO158" s="85"/>
      <c r="BP158" s="85"/>
      <c r="BQ158" s="85"/>
      <c r="BR158" s="85"/>
      <c r="BS158" s="85"/>
      <c r="BT158" s="85"/>
      <c r="BU158" s="85"/>
      <c r="BV158" s="85"/>
      <c r="BW158" s="85"/>
      <c r="BX158" s="85"/>
      <c r="BY158" s="85"/>
      <c r="BZ158" s="85"/>
      <c r="CA158" s="85"/>
      <c r="CB158" s="85"/>
      <c r="CC158" s="85"/>
      <c r="CD158" s="85"/>
      <c r="CE158" s="85"/>
      <c r="CF158" s="85"/>
      <c r="CG158" s="85"/>
      <c r="CH158" s="85"/>
      <c r="CI158" s="85"/>
      <c r="CJ158" s="85"/>
      <c r="CK158" s="85"/>
      <c r="CL158" s="85"/>
      <c r="CM158" s="85"/>
      <c r="CN158" s="85"/>
      <c r="CO158" s="85"/>
      <c r="CP158" s="85"/>
      <c r="CQ158" s="85"/>
      <c r="CR158" s="85"/>
      <c r="CS158" s="85"/>
      <c r="CT158" s="85"/>
      <c r="CU158" s="85"/>
      <c r="CV158" s="85"/>
      <c r="CW158" s="85"/>
      <c r="CX158" s="85"/>
      <c r="CY158" s="85"/>
      <c r="CZ158" s="85"/>
      <c r="DA158" s="85"/>
      <c r="DB158" s="85"/>
      <c r="DC158" s="85"/>
      <c r="DD158" s="85"/>
      <c r="DE158" s="85"/>
    </row>
    <row r="159" spans="1:109" s="158" customFormat="1" ht="15" customHeight="1" x14ac:dyDescent="0.2">
      <c r="A159" s="141">
        <f>Input!A159</f>
        <v>10368</v>
      </c>
      <c r="B159" s="141" t="str">
        <f>Input!B159</f>
        <v>Hu1-13</v>
      </c>
      <c r="C159" s="141">
        <f>Input!O159</f>
        <v>2.2819098374238465</v>
      </c>
      <c r="D159" s="141">
        <f>C159*Input!P159/100</f>
        <v>1.392921005463482E-2</v>
      </c>
      <c r="E159" s="142">
        <f>Input!M159</f>
        <v>3.0137579479378509</v>
      </c>
      <c r="F159" s="143">
        <f>E159*Input!N159/100</f>
        <v>2.9811315056130731E-4</v>
      </c>
      <c r="G159" s="144">
        <f t="shared" si="571"/>
        <v>415.53694586167086</v>
      </c>
      <c r="H159" s="143">
        <f>G159*Input!L159/100</f>
        <v>5.3277514155659497E-2</v>
      </c>
      <c r="I159" s="141">
        <v>0</v>
      </c>
      <c r="J159" s="145">
        <f>(((C159*$G$4*0.000000001*Input!G159*(234/233))-(I159*0.000000000000001))/Input!F159)*1000000000000</f>
        <v>747.50536939206324</v>
      </c>
      <c r="K159" s="141">
        <f>J159*Input!P159/100</f>
        <v>4.5629144221509694</v>
      </c>
      <c r="L159" s="146">
        <f t="shared" si="572"/>
        <v>10.337455903688697</v>
      </c>
      <c r="M159" s="147">
        <f>L159*Input!P159/100</f>
        <v>6.310178971644409E-2</v>
      </c>
      <c r="N159" s="141">
        <v>0</v>
      </c>
      <c r="O159" s="145">
        <f>(((G159*$D$4*0.000000001*Input!G159*(238/236))-(N159*0.000000001))/Input!F159)*1000000</f>
        <v>13.7120546214312</v>
      </c>
      <c r="P159" s="141">
        <f>O159*Input!N159/100</f>
        <v>1.3563610198558274E-3</v>
      </c>
      <c r="Q159" s="148">
        <f t="shared" si="573"/>
        <v>10.230552706793256</v>
      </c>
      <c r="R159" s="149">
        <f>Q159*Input!N159/100</f>
        <v>1.011979844463787E-3</v>
      </c>
      <c r="S159" s="147">
        <f>Input!S159*$G$6/0.000000000155125</f>
        <v>0.99882172686485637</v>
      </c>
      <c r="T159" s="141">
        <f>S159*Input!T159/100</f>
        <v>1.5924543582722809E-3</v>
      </c>
      <c r="U159" s="147">
        <f>S159</f>
        <v>0.99882172686485637</v>
      </c>
      <c r="V159" s="141">
        <f>U159*Input!T159/100</f>
        <v>1.5924543582722809E-3</v>
      </c>
      <c r="W159" s="150">
        <v>0</v>
      </c>
      <c r="X159" s="145">
        <f>((($L$4*0.000000001*Input!G159/Input!W159*(232/229))-(W159*0.000000001))/Input!F159)*1000000000</f>
        <v>0.80906740593318893</v>
      </c>
      <c r="Y159" s="145">
        <f>X159*Input!X159/100</f>
        <v>4.0098234609537041E-3</v>
      </c>
      <c r="Z159" s="145">
        <f t="shared" si="574"/>
        <v>1.9755111073567756E-4</v>
      </c>
      <c r="AA159" s="145">
        <f>Z159*Input!X159/100</f>
        <v>9.7908415634629671E-7</v>
      </c>
      <c r="AB159" s="146">
        <v>0</v>
      </c>
      <c r="AC159" s="146">
        <v>0.9</v>
      </c>
      <c r="AD159" s="145">
        <f>(((Input!G159*$L$4*0.000000001*Input!U159*(230/229))-((AB159*0.000000000000001)+(Input!G159*AC159*0.000000000000001)))/Input!F159)*1000000000000</f>
        <v>225.08215657352912</v>
      </c>
      <c r="AE159" s="145">
        <f>AD159*Input!V159/100</f>
        <v>1.2701633999957906</v>
      </c>
      <c r="AF159" s="145">
        <f t="shared" si="575"/>
        <v>10.261163227696766</v>
      </c>
      <c r="AG159" s="145">
        <f>AF159*Input!V159/100</f>
        <v>5.790487425397229E-2</v>
      </c>
      <c r="AH159" s="141">
        <f t="shared" si="576"/>
        <v>51941.814902909624</v>
      </c>
      <c r="AI159" s="150">
        <f t="shared" si="577"/>
        <v>390.10922220964392</v>
      </c>
      <c r="AJ159" s="147">
        <f t="shared" si="578"/>
        <v>-1.178273135143626</v>
      </c>
      <c r="AK159" s="150">
        <f t="shared" si="579"/>
        <v>1.5924543582722808</v>
      </c>
      <c r="AL159" s="150">
        <f t="shared" si="580"/>
        <v>1.0029920691267427</v>
      </c>
      <c r="AM159" s="150">
        <f t="shared" si="581"/>
        <v>5.6608641983069818E-3</v>
      </c>
      <c r="AN159" s="141">
        <f>AF159/Q159</f>
        <v>1.0029920691267427</v>
      </c>
      <c r="AO159" s="145">
        <f t="shared" si="582"/>
        <v>5.6608641983069818E-3</v>
      </c>
      <c r="AP159" s="141" t="str">
        <f t="shared" si="583"/>
        <v>Out of range</v>
      </c>
      <c r="AQ159" s="141" t="e">
        <f t="shared" si="584"/>
        <v>#VALUE!</v>
      </c>
      <c r="AR159" s="141" t="e">
        <f t="shared" si="585"/>
        <v>#VALUE!</v>
      </c>
      <c r="AS159" s="149">
        <f t="shared" si="586"/>
        <v>1.9309915739400898E-5</v>
      </c>
      <c r="AT159" s="149">
        <f t="shared" si="587"/>
        <v>9.5721040095302099E-8</v>
      </c>
      <c r="AU159" s="141">
        <v>8</v>
      </c>
      <c r="AV159" s="141">
        <f t="shared" si="588"/>
        <v>4</v>
      </c>
      <c r="AW159" s="141" t="str">
        <f t="shared" si="589"/>
        <v>Out of range</v>
      </c>
      <c r="AX159" s="151">
        <f t="shared" si="590"/>
        <v>223.66136841580001</v>
      </c>
      <c r="AY159" s="151" t="e">
        <f t="shared" si="591"/>
        <v>#VALUE!</v>
      </c>
      <c r="AZ159" s="141" t="str">
        <f>Input!B159</f>
        <v>Hu1-13</v>
      </c>
      <c r="BA159" s="152">
        <f>Input!E159</f>
        <v>0</v>
      </c>
      <c r="BB159" s="141" t="e">
        <f t="shared" si="592"/>
        <v>#VALUE!</v>
      </c>
      <c r="BC159" s="147" t="e">
        <f t="shared" si="593"/>
        <v>#VALUE!</v>
      </c>
      <c r="BD159" s="141" t="e">
        <f t="shared" si="594"/>
        <v>#VALUE!</v>
      </c>
      <c r="BE159" s="153" t="e">
        <f t="shared" si="595"/>
        <v>#VALUE!</v>
      </c>
      <c r="BF159" s="154" t="e">
        <f t="shared" si="596"/>
        <v>#VALUE!</v>
      </c>
      <c r="BG159" s="155"/>
      <c r="BH159" s="155"/>
      <c r="BI159" s="155"/>
      <c r="BJ159" s="155"/>
      <c r="BK159" s="155"/>
      <c r="BL159" s="155"/>
      <c r="BM159" s="159"/>
      <c r="BN159" s="155"/>
      <c r="BO159" s="155"/>
      <c r="BP159" s="155"/>
      <c r="BQ159" s="155"/>
      <c r="BR159" s="155"/>
      <c r="BS159" s="155"/>
      <c r="BT159" s="155"/>
      <c r="BU159" s="155"/>
      <c r="BV159" s="155"/>
      <c r="BW159" s="155"/>
      <c r="BX159" s="155"/>
      <c r="BY159" s="155"/>
      <c r="BZ159" s="155"/>
      <c r="CA159" s="155"/>
      <c r="CB159" s="155"/>
      <c r="CC159" s="155"/>
      <c r="CD159" s="155"/>
      <c r="CE159" s="155"/>
      <c r="CF159" s="155"/>
      <c r="CG159" s="155"/>
      <c r="CH159" s="155"/>
      <c r="CI159" s="155"/>
      <c r="CJ159" s="155"/>
      <c r="CK159" s="155"/>
      <c r="CL159" s="155"/>
      <c r="CM159" s="155"/>
      <c r="CN159" s="155"/>
      <c r="CO159" s="155"/>
      <c r="CP159" s="155"/>
      <c r="CQ159" s="155"/>
      <c r="CR159" s="155"/>
      <c r="CS159" s="155"/>
      <c r="CT159" s="155"/>
      <c r="CU159" s="155"/>
      <c r="CV159" s="155"/>
      <c r="CW159" s="155"/>
      <c r="CX159" s="155"/>
      <c r="CY159" s="155"/>
      <c r="CZ159" s="155"/>
      <c r="DA159" s="155"/>
      <c r="DB159" s="155"/>
      <c r="DC159" s="155"/>
      <c r="DD159" s="155"/>
      <c r="DE159" s="155"/>
    </row>
    <row r="160" spans="1:109" ht="15" customHeight="1" x14ac:dyDescent="0.2">
      <c r="A160" s="9">
        <f>Input!A160</f>
        <v>10577</v>
      </c>
      <c r="B160" s="9" t="str">
        <f>Input!B160</f>
        <v>MeBo24 To4-La-12</v>
      </c>
      <c r="C160" s="9">
        <f>Input!O160</f>
        <v>0.89088472791596207</v>
      </c>
      <c r="D160" s="9">
        <f>C160*Input!P160/100</f>
        <v>1.5329270057927861E-3</v>
      </c>
      <c r="E160" s="11">
        <f>Input!M160</f>
        <v>1.0494774669343327</v>
      </c>
      <c r="F160" s="12">
        <f>E160*Input!N160/100</f>
        <v>6.4915707708861482E-5</v>
      </c>
      <c r="G160" s="13">
        <f t="shared" si="571"/>
        <v>144.7019531409058</v>
      </c>
      <c r="H160" s="12">
        <f>G160*Input!L160/100</f>
        <v>1.3536564583807011E-2</v>
      </c>
      <c r="I160" s="9">
        <v>0.3</v>
      </c>
      <c r="J160" s="21">
        <f>(((C160*$G$4*0.000000001*Input!G160*(234/233))-(I160*0.000000000000001))/Input!F160)*1000000000000</f>
        <v>187.19090980753424</v>
      </c>
      <c r="K160" s="9">
        <f>J160*Input!P160/100</f>
        <v>0.32209554377944072</v>
      </c>
      <c r="L160" s="14">
        <f t="shared" si="572"/>
        <v>2.5887142152310259</v>
      </c>
      <c r="M160" s="22">
        <f>L160*Input!P160/100</f>
        <v>4.4543472420841097E-3</v>
      </c>
      <c r="N160" s="9">
        <v>5.0000000000000001E-3</v>
      </c>
      <c r="O160" s="21">
        <f>(((G160*$D$4*0.000000001*Input!G160*(238/236))-(N160*0.000000001))/Input!F160)*1000000</f>
        <v>3.0627696641205815</v>
      </c>
      <c r="P160" s="9">
        <f>O160*Input!N160/100</f>
        <v>1.8944843177663009E-4</v>
      </c>
      <c r="Q160" s="23">
        <f t="shared" si="573"/>
        <v>2.2851299343994742</v>
      </c>
      <c r="R160" s="24">
        <f>Q160*Input!N160/100</f>
        <v>1.4134731956806079E-4</v>
      </c>
      <c r="S160" s="65">
        <f>Input!S160*$G$6/0.000000000155125</f>
        <v>1.1313429883966777</v>
      </c>
      <c r="T160" s="9">
        <f>S160*Input!T160/100</f>
        <v>1.5921383553224536E-3</v>
      </c>
      <c r="U160" s="9">
        <f>S160*1/((U159+U161)/2)</f>
        <v>1.1317473807989056</v>
      </c>
      <c r="V160" s="9">
        <f>U160*Input!T160/100</f>
        <v>1.592707456524115E-3</v>
      </c>
      <c r="W160" s="3">
        <v>3.0000000000000001E-3</v>
      </c>
      <c r="X160" s="21">
        <f>((($L$4*0.000000001*Input!G160/Input!W160*(232/229))-(W160*0.000000001))/Input!F160)*1000000000</f>
        <v>2.0685792685286937</v>
      </c>
      <c r="Y160" s="21">
        <f>X160*Input!X160/100</f>
        <v>8.456269737292639E-3</v>
      </c>
      <c r="Z160" s="21">
        <f t="shared" si="574"/>
        <v>5.0508786925027157E-4</v>
      </c>
      <c r="AA160" s="21">
        <f>Z160*Input!X160/100</f>
        <v>2.0647791111493716E-6</v>
      </c>
      <c r="AB160" s="14">
        <v>0.05</v>
      </c>
      <c r="AC160" s="14">
        <v>0.9</v>
      </c>
      <c r="AD160" s="21">
        <f>(((Input!G160*$L$4*0.000000001*Input!U160*(230/229))-((AB160*0.000000000000001)+(Input!G160*AC160*0.000000000000001)))/Input!F160)*1000000000000</f>
        <v>9.5719437076861205</v>
      </c>
      <c r="AE160" s="21">
        <f>AD160*Input!V160/100</f>
        <v>5.3998279104482766E-2</v>
      </c>
      <c r="AF160" s="63">
        <f t="shared" si="575"/>
        <v>0.43637078250050576</v>
      </c>
      <c r="AG160" s="21">
        <f>AF160*Input!V160/100</f>
        <v>2.461701826305447E-3</v>
      </c>
      <c r="AH160" s="9">
        <f t="shared" si="576"/>
        <v>863.95023334896916</v>
      </c>
      <c r="AI160" s="3">
        <f t="shared" si="577"/>
        <v>6.0189355138309484</v>
      </c>
      <c r="AJ160" s="22">
        <f t="shared" si="578"/>
        <v>131.74738079890557</v>
      </c>
      <c r="AK160" s="3">
        <f t="shared" si="579"/>
        <v>1.5927074565241151</v>
      </c>
      <c r="AL160" s="3">
        <f t="shared" si="580"/>
        <v>0.19096103723974137</v>
      </c>
      <c r="AM160" s="3">
        <f t="shared" si="581"/>
        <v>1.0773347123546701E-3</v>
      </c>
      <c r="AN160" s="9">
        <f>AL160*1/((AN159+AN161)/2)</f>
        <v>0.19081845223634961</v>
      </c>
      <c r="AO160" s="21">
        <f t="shared" si="582"/>
        <v>1.0765302981357511E-3</v>
      </c>
      <c r="AP160" s="58">
        <f t="shared" si="583"/>
        <v>20.0914</v>
      </c>
      <c r="AQ160" s="58">
        <f t="shared" si="584"/>
        <v>0.1176</v>
      </c>
      <c r="AR160" s="58">
        <f t="shared" si="585"/>
        <v>0.58532506445543864</v>
      </c>
      <c r="AS160" s="67">
        <f t="shared" si="586"/>
        <v>2.2103245056085061E-4</v>
      </c>
      <c r="AT160" s="67">
        <f t="shared" si="587"/>
        <v>9.0367529294143178E-7</v>
      </c>
      <c r="AU160" s="58">
        <v>8</v>
      </c>
      <c r="AV160" s="58">
        <f t="shared" si="588"/>
        <v>4</v>
      </c>
      <c r="AW160" s="58">
        <f t="shared" si="589"/>
        <v>19.921800000000001</v>
      </c>
      <c r="AX160" s="57">
        <f t="shared" si="590"/>
        <v>0.1542919941</v>
      </c>
      <c r="AY160" s="47">
        <f t="shared" si="591"/>
        <v>0.15352886999753068</v>
      </c>
      <c r="AZ160" s="9" t="str">
        <f>Input!B160</f>
        <v>MeBo24 To4-La-12</v>
      </c>
      <c r="BA160" s="48">
        <f>Input!E160</f>
        <v>0</v>
      </c>
      <c r="BB160" s="58">
        <f t="shared" si="592"/>
        <v>139.37822632681366</v>
      </c>
      <c r="BC160" s="22">
        <f t="shared" si="593"/>
        <v>1.6860533773005202</v>
      </c>
      <c r="BD160" s="9">
        <f t="shared" si="594"/>
        <v>19863.8</v>
      </c>
      <c r="BE160" s="49">
        <f t="shared" si="595"/>
        <v>76.764434998765338</v>
      </c>
      <c r="BF160" s="89">
        <f t="shared" si="596"/>
        <v>0.77065762128688509</v>
      </c>
      <c r="BG160" s="85"/>
      <c r="BH160" s="85"/>
      <c r="BI160" s="85"/>
      <c r="BJ160" s="85"/>
      <c r="BK160" s="85"/>
      <c r="BL160" s="85"/>
      <c r="BM160" s="90"/>
      <c r="BN160" s="85"/>
      <c r="BO160" s="85"/>
      <c r="BP160" s="85"/>
      <c r="BQ160" s="85"/>
      <c r="BR160" s="85"/>
      <c r="BS160" s="85"/>
      <c r="BT160" s="85"/>
      <c r="BU160" s="85"/>
      <c r="BV160" s="85"/>
      <c r="BW160" s="85"/>
      <c r="BX160" s="85"/>
      <c r="BY160" s="85"/>
      <c r="BZ160" s="85"/>
      <c r="CA160" s="85"/>
      <c r="CB160" s="85"/>
      <c r="CC160" s="85"/>
      <c r="CD160" s="85"/>
      <c r="CE160" s="85"/>
      <c r="CF160" s="85"/>
      <c r="CG160" s="85"/>
      <c r="CH160" s="85"/>
      <c r="CI160" s="85"/>
      <c r="CJ160" s="85"/>
      <c r="CK160" s="85"/>
      <c r="CL160" s="85"/>
      <c r="CM160" s="85"/>
      <c r="CN160" s="85"/>
      <c r="CO160" s="85"/>
      <c r="CP160" s="85"/>
      <c r="CQ160" s="85"/>
      <c r="CR160" s="85"/>
      <c r="CS160" s="85"/>
      <c r="CT160" s="85"/>
      <c r="CU160" s="85"/>
      <c r="CV160" s="85"/>
      <c r="CW160" s="85"/>
      <c r="CX160" s="85"/>
      <c r="CY160" s="85"/>
      <c r="CZ160" s="85"/>
      <c r="DA160" s="85"/>
      <c r="DB160" s="85"/>
      <c r="DC160" s="85"/>
      <c r="DD160" s="85"/>
      <c r="DE160" s="85"/>
    </row>
    <row r="161" spans="1:109" s="158" customFormat="1" ht="15" customHeight="1" x14ac:dyDescent="0.2">
      <c r="A161" s="141">
        <f>Input!A161</f>
        <v>10368</v>
      </c>
      <c r="B161" s="141" t="str">
        <f>Input!B161</f>
        <v>Hu1-13</v>
      </c>
      <c r="C161" s="141">
        <f>Input!O161</f>
        <v>2.2958968429321134</v>
      </c>
      <c r="D161" s="141">
        <f>C161*Input!P161/100</f>
        <v>1.6901726106586953E-2</v>
      </c>
      <c r="E161" s="142">
        <f>Input!M161</f>
        <v>3.0132664675982905</v>
      </c>
      <c r="F161" s="143">
        <f>E161*Input!N161/100</f>
        <v>3.2343421692163874E-4</v>
      </c>
      <c r="G161" s="144">
        <f t="shared" si="571"/>
        <v>415.46918055245226</v>
      </c>
      <c r="H161" s="143">
        <f>G161*Input!L161/100</f>
        <v>4.6470223417522459E-2</v>
      </c>
      <c r="I161" s="141">
        <v>0</v>
      </c>
      <c r="J161" s="145">
        <f>(((C161*$G$4*0.000000001*Input!G161*(234/233))-(I161*0.000000000000001))/Input!F161)*1000000000000</f>
        <v>752.08721638166639</v>
      </c>
      <c r="K161" s="141">
        <f>J161*Input!P161/100</f>
        <v>5.536647771732742</v>
      </c>
      <c r="L161" s="146">
        <f t="shared" si="572"/>
        <v>10.40081951705109</v>
      </c>
      <c r="M161" s="147">
        <f>L161*Input!P161/100</f>
        <v>7.6567814143050097E-2</v>
      </c>
      <c r="N161" s="141">
        <v>0</v>
      </c>
      <c r="O161" s="145">
        <f>(((G161*$D$4*0.000000001*Input!G161*(238/236))-(N161*0.000000001))/Input!F161)*1000000</f>
        <v>13.709818474607921</v>
      </c>
      <c r="P161" s="141">
        <f>O161*Input!N161/100</f>
        <v>1.4715673008523888E-3</v>
      </c>
      <c r="Q161" s="148">
        <f t="shared" si="573"/>
        <v>10.228884319482438</v>
      </c>
      <c r="R161" s="149">
        <f>Q161*Input!N161/100</f>
        <v>1.0979351562262442E-3</v>
      </c>
      <c r="S161" s="147">
        <f>Input!S161*$G$6/0.000000000155125</f>
        <v>1.0004636394472926</v>
      </c>
      <c r="T161" s="141">
        <f>S161*Input!T161/100</f>
        <v>1.4589758061967085E-3</v>
      </c>
      <c r="U161" s="147">
        <f>S161</f>
        <v>1.0004636394472926</v>
      </c>
      <c r="V161" s="141">
        <f>U161*Input!T161/100</f>
        <v>1.4589758061967085E-3</v>
      </c>
      <c r="W161" s="150">
        <v>0</v>
      </c>
      <c r="X161" s="145">
        <f>((($L$4*0.000000001*Input!G161/Input!W161*(232/229))-(W161*0.000000001))/Input!F161)*1000000000</f>
        <v>0.8014281312479864</v>
      </c>
      <c r="Y161" s="145">
        <f>X161*Input!X161/100</f>
        <v>5.2880694224531821E-3</v>
      </c>
      <c r="Z161" s="145">
        <f t="shared" si="574"/>
        <v>1.9568581843962214E-4</v>
      </c>
      <c r="AA161" s="145">
        <f>Z161*Input!X161/100</f>
        <v>1.2911952457756842E-6</v>
      </c>
      <c r="AB161" s="146">
        <v>0</v>
      </c>
      <c r="AC161" s="146">
        <v>0.9</v>
      </c>
      <c r="AD161" s="145">
        <f>(((Input!G161*$L$4*0.000000001*Input!U161*(230/229))-((AB161*0.000000000000001)+(Input!G161*AC161*0.000000000000001)))/Input!F161)*1000000000000</f>
        <v>224.03808223909172</v>
      </c>
      <c r="AE161" s="145">
        <f>AD161*Input!V161/100</f>
        <v>1.3104654508232372</v>
      </c>
      <c r="AF161" s="145">
        <f t="shared" si="575"/>
        <v>10.213565420164603</v>
      </c>
      <c r="AG161" s="145">
        <f>AF161*Input!V161/100</f>
        <v>5.9742185252973062E-2</v>
      </c>
      <c r="AH161" s="141">
        <f t="shared" si="576"/>
        <v>52193.692428028175</v>
      </c>
      <c r="AI161" s="150">
        <f t="shared" si="577"/>
        <v>460.22866391485064</v>
      </c>
      <c r="AJ161" s="147">
        <f t="shared" si="578"/>
        <v>0.46363944729255202</v>
      </c>
      <c r="AK161" s="150">
        <f t="shared" si="579"/>
        <v>1.4589758061967084</v>
      </c>
      <c r="AL161" s="150">
        <f t="shared" si="580"/>
        <v>0.99850238805725289</v>
      </c>
      <c r="AM161" s="150">
        <f t="shared" si="581"/>
        <v>5.8415210504542481E-3</v>
      </c>
      <c r="AN161" s="141">
        <f>AF161/Q161</f>
        <v>0.99850238805725289</v>
      </c>
      <c r="AO161" s="145">
        <f t="shared" si="582"/>
        <v>5.8415210504542481E-3</v>
      </c>
      <c r="AP161" s="141">
        <f t="shared" si="583"/>
        <v>670.29</v>
      </c>
      <c r="AQ161" s="141" t="e">
        <f t="shared" si="584"/>
        <v>#VALUE!</v>
      </c>
      <c r="AR161" s="141" t="e">
        <f t="shared" si="585"/>
        <v>#VALUE!</v>
      </c>
      <c r="AS161" s="149">
        <f t="shared" si="586"/>
        <v>1.9130709892466891E-5</v>
      </c>
      <c r="AT161" s="149">
        <f t="shared" si="587"/>
        <v>1.2624701147705583E-7</v>
      </c>
      <c r="AU161" s="141">
        <v>8</v>
      </c>
      <c r="AV161" s="141">
        <f t="shared" si="588"/>
        <v>4</v>
      </c>
      <c r="AW161" s="141">
        <f t="shared" si="589"/>
        <v>670.27329999999995</v>
      </c>
      <c r="AX161" s="151">
        <f t="shared" si="590"/>
        <v>302.68363627460002</v>
      </c>
      <c r="AY161" s="151">
        <f t="shared" si="591"/>
        <v>312.72242826071039</v>
      </c>
      <c r="AZ161" s="141" t="str">
        <f>Input!B161</f>
        <v>Hu1-13</v>
      </c>
      <c r="BA161" s="152">
        <f>Input!E161</f>
        <v>0</v>
      </c>
      <c r="BB161" s="141">
        <f t="shared" si="592"/>
        <v>3.0825135311769336</v>
      </c>
      <c r="BC161" s="147">
        <f t="shared" si="593"/>
        <v>10.052077126868921</v>
      </c>
      <c r="BD161" s="141">
        <f t="shared" si="594"/>
        <v>670215.29999999993</v>
      </c>
      <c r="BE161" s="153">
        <f t="shared" si="595"/>
        <v>156361.21413035519</v>
      </c>
      <c r="BF161" s="154">
        <f t="shared" si="596"/>
        <v>46.655957839990108</v>
      </c>
      <c r="BG161" s="155"/>
      <c r="BH161" s="155"/>
      <c r="BI161" s="155"/>
      <c r="BJ161" s="155"/>
      <c r="BK161" s="155"/>
      <c r="BL161" s="155"/>
      <c r="BM161" s="159"/>
      <c r="BN161" s="155"/>
      <c r="BO161" s="155"/>
      <c r="BP161" s="155"/>
      <c r="BQ161" s="155"/>
      <c r="BR161" s="155"/>
      <c r="BS161" s="155"/>
      <c r="BT161" s="155"/>
      <c r="BU161" s="155"/>
      <c r="BV161" s="155"/>
      <c r="BW161" s="155"/>
      <c r="BX161" s="155"/>
      <c r="BY161" s="155"/>
      <c r="BZ161" s="155"/>
      <c r="CA161" s="155"/>
      <c r="CB161" s="155"/>
      <c r="CC161" s="155"/>
      <c r="CD161" s="155"/>
      <c r="CE161" s="155"/>
      <c r="CF161" s="155"/>
      <c r="CG161" s="155"/>
      <c r="CH161" s="155"/>
      <c r="CI161" s="155"/>
      <c r="CJ161" s="155"/>
      <c r="CK161" s="155"/>
      <c r="CL161" s="155"/>
      <c r="CM161" s="155"/>
      <c r="CN161" s="155"/>
      <c r="CO161" s="155"/>
      <c r="CP161" s="155"/>
      <c r="CQ161" s="155"/>
      <c r="CR161" s="155"/>
      <c r="CS161" s="155"/>
      <c r="CT161" s="155"/>
      <c r="CU161" s="155"/>
      <c r="CV161" s="155"/>
      <c r="CW161" s="155"/>
      <c r="CX161" s="155"/>
      <c r="CY161" s="155"/>
      <c r="CZ161" s="155"/>
      <c r="DA161" s="155"/>
      <c r="DB161" s="155"/>
      <c r="DC161" s="155"/>
      <c r="DD161" s="155"/>
      <c r="DE161" s="155"/>
    </row>
    <row r="162" spans="1:109" ht="15" customHeight="1" x14ac:dyDescent="0.2">
      <c r="A162" s="9">
        <f>Input!A162</f>
        <v>10578</v>
      </c>
      <c r="B162" s="9" t="str">
        <f>Input!B162</f>
        <v>MeBo24 To4-La-17</v>
      </c>
      <c r="C162" s="9">
        <f>Input!O162</f>
        <v>0.78231238583081364</v>
      </c>
      <c r="D162" s="9">
        <f>C162*Input!P162/100</f>
        <v>1.7158441292468472E-3</v>
      </c>
      <c r="E162" s="11">
        <f>Input!M162</f>
        <v>0.92377514063232447</v>
      </c>
      <c r="F162" s="12">
        <f>E162*Input!N162/100</f>
        <v>5.539226149983083E-5</v>
      </c>
      <c r="G162" s="13">
        <f t="shared" si="571"/>
        <v>127.37011639038489</v>
      </c>
      <c r="H162" s="12">
        <f>G162*Input!L162/100</f>
        <v>1.2534034556850411E-2</v>
      </c>
      <c r="I162" s="9">
        <v>0.3</v>
      </c>
      <c r="J162" s="21">
        <f>(((C162*$G$4*0.000000001*Input!G162*(234/233))-(I162*0.000000000000001))/Input!F162)*1000000000000</f>
        <v>178.86547369020346</v>
      </c>
      <c r="K162" s="9">
        <f>J162*Input!P162/100</f>
        <v>0.39230527154489492</v>
      </c>
      <c r="L162" s="14">
        <f t="shared" si="572"/>
        <v>2.4735794854137954</v>
      </c>
      <c r="M162" s="22">
        <f>L162*Input!P162/100</f>
        <v>5.4252967422537823E-3</v>
      </c>
      <c r="N162" s="9">
        <v>5.0000000000000001E-3</v>
      </c>
      <c r="O162" s="21">
        <f>(((G162*$D$4*0.000000001*Input!G162*(238/236))-(N162*0.000000001))/Input!F162)*1000000</f>
        <v>2.9335302184219003</v>
      </c>
      <c r="P162" s="9">
        <f>O162*Input!N162/100</f>
        <v>1.7590305890376521E-4</v>
      </c>
      <c r="Q162" s="23">
        <f t="shared" si="573"/>
        <v>2.1887044899623889</v>
      </c>
      <c r="R162" s="24">
        <f>Q162*Input!N162/100</f>
        <v>1.3124112797716501E-4</v>
      </c>
      <c r="S162" s="65">
        <f>Input!S162*$G$6/0.000000000155125</f>
        <v>1.1289574051824893</v>
      </c>
      <c r="T162" s="9">
        <f>S162*Input!T162/100</f>
        <v>1.7260524876093939E-3</v>
      </c>
      <c r="U162" s="9">
        <f>S162*1/((U161+U163)/2)</f>
        <v>1.1274394071248091</v>
      </c>
      <c r="V162" s="9">
        <f>U162*Input!T162/100</f>
        <v>1.723731634482768E-3</v>
      </c>
      <c r="W162" s="3">
        <v>3.0000000000000001E-3</v>
      </c>
      <c r="X162" s="21">
        <f>((($L$4*0.000000001*Input!G162/Input!W162*(232/229))-(W162*0.000000001))/Input!F162)*1000000000</f>
        <v>7.5111909112522274E-2</v>
      </c>
      <c r="Y162" s="21">
        <f>X162*Input!X162/100</f>
        <v>5.8827821701806348E-4</v>
      </c>
      <c r="Z162" s="21">
        <f t="shared" si="574"/>
        <v>1.8340179033094513E-5</v>
      </c>
      <c r="AA162" s="21">
        <f>Z162*Input!X162/100</f>
        <v>1.4364070822934527E-7</v>
      </c>
      <c r="AB162" s="14">
        <v>0.05</v>
      </c>
      <c r="AC162" s="14">
        <v>0.9</v>
      </c>
      <c r="AD162" s="21">
        <f>(((Input!G162*$L$4*0.000000001*Input!U162*(230/229))-((AB162*0.000000000000001)+(Input!G162*AC162*0.000000000000001)))/Input!F162)*1000000000000</f>
        <v>6.4253529928196116</v>
      </c>
      <c r="AE162" s="21">
        <f>AD162*Input!V162/100</f>
        <v>4.2429674495715136E-2</v>
      </c>
      <c r="AF162" s="63">
        <f t="shared" si="575"/>
        <v>0.29292235714541698</v>
      </c>
      <c r="AG162" s="21">
        <f>AF162*Input!V162/100</f>
        <v>1.9343062210102275E-3</v>
      </c>
      <c r="AH162" s="9">
        <f t="shared" si="576"/>
        <v>15971.619285550267</v>
      </c>
      <c r="AI162" s="3">
        <f t="shared" si="577"/>
        <v>163.6186999648788</v>
      </c>
      <c r="AJ162" s="22">
        <f t="shared" si="578"/>
        <v>127.43940712480905</v>
      </c>
      <c r="AK162" s="3">
        <f t="shared" si="579"/>
        <v>1.723731634482768</v>
      </c>
      <c r="AL162" s="3">
        <f t="shared" si="580"/>
        <v>0.13383367123738601</v>
      </c>
      <c r="AM162" s="3">
        <f t="shared" si="581"/>
        <v>8.838040838505351E-4</v>
      </c>
      <c r="AN162" s="9">
        <f>AL162*1/((AN161+AN163)/2)</f>
        <v>0.13380493907194646</v>
      </c>
      <c r="AO162" s="21">
        <f t="shared" si="582"/>
        <v>8.83614343817862E-4</v>
      </c>
      <c r="AP162" s="58">
        <f t="shared" si="583"/>
        <v>13.763500000000001</v>
      </c>
      <c r="AQ162" s="58">
        <f t="shared" si="584"/>
        <v>9.9400000000000002E-2</v>
      </c>
      <c r="AR162" s="58">
        <f t="shared" si="585"/>
        <v>0.72220002179678133</v>
      </c>
      <c r="AS162" s="67">
        <f t="shared" si="586"/>
        <v>8.3794679077072095E-6</v>
      </c>
      <c r="AT162" s="67">
        <f t="shared" si="587"/>
        <v>6.5630110717649248E-8</v>
      </c>
      <c r="AU162" s="58">
        <v>8</v>
      </c>
      <c r="AV162" s="58">
        <f t="shared" si="588"/>
        <v>4</v>
      </c>
      <c r="AW162" s="58">
        <f t="shared" si="589"/>
        <v>13.757</v>
      </c>
      <c r="AX162" s="57">
        <f t="shared" si="590"/>
        <v>8.87962152E-2</v>
      </c>
      <c r="AY162" s="47">
        <f t="shared" si="591"/>
        <v>9.9345663709404605E-2</v>
      </c>
      <c r="AZ162" s="9" t="str">
        <f>Input!B162</f>
        <v>MeBo24 To4-La-17</v>
      </c>
      <c r="BA162" s="48">
        <f>Input!E162</f>
        <v>0</v>
      </c>
      <c r="BB162" s="58">
        <f t="shared" si="592"/>
        <v>132.49202070256658</v>
      </c>
      <c r="BC162" s="22">
        <f t="shared" si="593"/>
        <v>1.792381187086739</v>
      </c>
      <c r="BD162" s="9">
        <f t="shared" si="594"/>
        <v>13699</v>
      </c>
      <c r="BE162" s="49">
        <f t="shared" si="595"/>
        <v>49.672831854702302</v>
      </c>
      <c r="BF162" s="89">
        <f t="shared" si="596"/>
        <v>0.72214627978050894</v>
      </c>
      <c r="BG162" s="85"/>
      <c r="BH162" s="85"/>
      <c r="BI162" s="85"/>
      <c r="BJ162" s="85"/>
      <c r="BK162" s="85"/>
      <c r="BL162" s="85"/>
      <c r="BM162" s="90"/>
      <c r="BN162" s="85"/>
      <c r="BO162" s="85"/>
      <c r="BP162" s="85"/>
      <c r="BQ162" s="85"/>
      <c r="BR162" s="85"/>
      <c r="BS162" s="85"/>
      <c r="BT162" s="85"/>
      <c r="BU162" s="85"/>
      <c r="BV162" s="85"/>
      <c r="BW162" s="85"/>
      <c r="BX162" s="85"/>
      <c r="BY162" s="85"/>
      <c r="BZ162" s="85"/>
      <c r="CA162" s="85"/>
      <c r="CB162" s="85"/>
      <c r="CC162" s="85"/>
      <c r="CD162" s="85"/>
      <c r="CE162" s="85"/>
      <c r="CF162" s="85"/>
      <c r="CG162" s="85"/>
      <c r="CH162" s="85"/>
      <c r="CI162" s="85"/>
      <c r="CJ162" s="85"/>
      <c r="CK162" s="85"/>
      <c r="CL162" s="85"/>
      <c r="CM162" s="85"/>
      <c r="CN162" s="85"/>
      <c r="CO162" s="85"/>
      <c r="CP162" s="85"/>
      <c r="CQ162" s="85"/>
      <c r="CR162" s="85"/>
      <c r="CS162" s="85"/>
      <c r="CT162" s="85"/>
      <c r="CU162" s="85"/>
      <c r="CV162" s="85"/>
      <c r="CW162" s="85"/>
      <c r="CX162" s="85"/>
      <c r="CY162" s="85"/>
      <c r="CZ162" s="85"/>
      <c r="DA162" s="85"/>
      <c r="DB162" s="85"/>
      <c r="DC162" s="85"/>
      <c r="DD162" s="85"/>
      <c r="DE162" s="85"/>
    </row>
    <row r="163" spans="1:109" s="158" customFormat="1" ht="15" customHeight="1" x14ac:dyDescent="0.2">
      <c r="A163" s="141">
        <f>Input!A163</f>
        <v>10368</v>
      </c>
      <c r="B163" s="141" t="str">
        <f>Input!B163</f>
        <v>Hu1-13</v>
      </c>
      <c r="C163" s="141">
        <f>Input!O163</f>
        <v>2.285596801845506</v>
      </c>
      <c r="D163" s="141">
        <f>C163*Input!P163/100</f>
        <v>1.6793638536805312E-2</v>
      </c>
      <c r="E163" s="142">
        <f>Input!M163</f>
        <v>3.0130268234149691</v>
      </c>
      <c r="F163" s="143">
        <f>E163*Input!N163/100</f>
        <v>2.830966839697041E-4</v>
      </c>
      <c r="G163" s="144">
        <f t="shared" si="571"/>
        <v>415.43613841245593</v>
      </c>
      <c r="H163" s="143">
        <f>G163*Input!L163/100</f>
        <v>4.0673344720356261E-2</v>
      </c>
      <c r="I163" s="141">
        <v>0</v>
      </c>
      <c r="J163" s="145">
        <f>(((C163*$G$4*0.000000001*Input!G163*(234/233))-(I163*0.000000000000001))/Input!F163)*1000000000000</f>
        <v>748.71314090728652</v>
      </c>
      <c r="K163" s="141">
        <f>J163*Input!P163/100</f>
        <v>5.5012405713906229</v>
      </c>
      <c r="L163" s="146">
        <f t="shared" si="572"/>
        <v>10.354158505825865</v>
      </c>
      <c r="M163" s="147">
        <f>L163*Input!P163/100</f>
        <v>7.6078158299497559E-2</v>
      </c>
      <c r="N163" s="141">
        <v>0</v>
      </c>
      <c r="O163" s="145">
        <f>(((G163*$D$4*0.000000001*Input!G163*(238/236))-(N163*0.000000001))/Input!F163)*1000000</f>
        <v>13.708728136834226</v>
      </c>
      <c r="P163" s="141">
        <f>O163*Input!N163/100</f>
        <v>1.2880388076271212E-3</v>
      </c>
      <c r="Q163" s="148">
        <f t="shared" si="573"/>
        <v>10.228070819363747</v>
      </c>
      <c r="R163" s="149">
        <f>Q163*Input!N163/100</f>
        <v>9.610046979559811E-4</v>
      </c>
      <c r="S163" s="147">
        <f>Input!S163*$G$6/0.000000000155125</f>
        <v>1.002229184749001</v>
      </c>
      <c r="T163" s="141">
        <f>S163*Input!T163/100</f>
        <v>1.9430957685722049E-3</v>
      </c>
      <c r="U163" s="147">
        <f>S163</f>
        <v>1.002229184749001</v>
      </c>
      <c r="V163" s="141">
        <f>U163*Input!T163/100</f>
        <v>1.9430957685722049E-3</v>
      </c>
      <c r="W163" s="150">
        <v>0</v>
      </c>
      <c r="X163" s="145">
        <f>((($L$4*0.000000001*Input!G163/Input!W163*(232/229))-(W163*0.000000001))/Input!F163)*1000000000</f>
        <v>0.80662741190225262</v>
      </c>
      <c r="Y163" s="145">
        <f>X163*Input!X163/100</f>
        <v>4.3745270259379649E-3</v>
      </c>
      <c r="Z163" s="145">
        <f t="shared" si="574"/>
        <v>1.9695533400871385E-4</v>
      </c>
      <c r="AA163" s="145">
        <f>Z163*Input!X163/100</f>
        <v>1.068134331676004E-6</v>
      </c>
      <c r="AB163" s="146">
        <v>0</v>
      </c>
      <c r="AC163" s="146">
        <v>0.9</v>
      </c>
      <c r="AD163" s="145">
        <f>(((Input!G163*$L$4*0.000000001*Input!U163*(230/229))-((AB163*0.000000000000001)+(Input!G163*AC163*0.000000000000001)))/Input!F163)*1000000000000</f>
        <v>224.78861461057826</v>
      </c>
      <c r="AE163" s="145">
        <f>AD163*Input!V163/100</f>
        <v>1.2503621513100862</v>
      </c>
      <c r="AF163" s="145">
        <f t="shared" si="575"/>
        <v>10.247781082964055</v>
      </c>
      <c r="AG163" s="145">
        <f>AF163*Input!V163/100</f>
        <v>5.7002164559124234E-2</v>
      </c>
      <c r="AH163" s="141">
        <f t="shared" si="576"/>
        <v>52030.990348860847</v>
      </c>
      <c r="AI163" s="150">
        <f t="shared" si="577"/>
        <v>404.20957451593489</v>
      </c>
      <c r="AJ163" s="147">
        <f t="shared" si="578"/>
        <v>2.229184749001023</v>
      </c>
      <c r="AK163" s="150">
        <f t="shared" si="579"/>
        <v>1.943095768572205</v>
      </c>
      <c r="AL163" s="150">
        <f t="shared" si="580"/>
        <v>1.0019270753936307</v>
      </c>
      <c r="AM163" s="150">
        <f t="shared" si="581"/>
        <v>5.5739050961693074E-3</v>
      </c>
      <c r="AN163" s="141">
        <f>AF163/Q163</f>
        <v>1.0019270753936307</v>
      </c>
      <c r="AO163" s="145">
        <f t="shared" si="582"/>
        <v>5.5739050961693074E-3</v>
      </c>
      <c r="AP163" s="141">
        <f t="shared" si="583"/>
        <v>728.61450000000002</v>
      </c>
      <c r="AQ163" s="141" t="e">
        <f t="shared" si="584"/>
        <v>#VALUE!</v>
      </c>
      <c r="AR163" s="141" t="e">
        <f t="shared" si="585"/>
        <v>#VALUE!</v>
      </c>
      <c r="AS163" s="149">
        <f t="shared" si="586"/>
        <v>1.9256352198484851E-5</v>
      </c>
      <c r="AT163" s="149">
        <f t="shared" si="587"/>
        <v>1.0444732365322676E-7</v>
      </c>
      <c r="AU163" s="141">
        <v>8</v>
      </c>
      <c r="AV163" s="141">
        <f t="shared" si="588"/>
        <v>4</v>
      </c>
      <c r="AW163" s="141">
        <f t="shared" si="589"/>
        <v>728.59789999999998</v>
      </c>
      <c r="AX163" s="151">
        <f t="shared" si="590"/>
        <v>311.76257531900001</v>
      </c>
      <c r="AY163" s="151">
        <f t="shared" si="591"/>
        <v>528.40703074200928</v>
      </c>
      <c r="AZ163" s="141" t="str">
        <f>Input!B163</f>
        <v>Hu1-13</v>
      </c>
      <c r="BA163" s="152">
        <f>Input!E163</f>
        <v>0</v>
      </c>
      <c r="BB163" s="141">
        <f t="shared" si="592"/>
        <v>17.476763174417783</v>
      </c>
      <c r="BC163" s="147">
        <f t="shared" si="593"/>
        <v>21.661267905364575</v>
      </c>
      <c r="BD163" s="141">
        <f t="shared" si="594"/>
        <v>728539.9</v>
      </c>
      <c r="BE163" s="153">
        <f t="shared" si="595"/>
        <v>264203.51537100464</v>
      </c>
      <c r="BF163" s="154">
        <f t="shared" si="596"/>
        <v>72.52382016775087</v>
      </c>
      <c r="BG163" s="155"/>
      <c r="BH163" s="155"/>
      <c r="BI163" s="155"/>
      <c r="BJ163" s="155"/>
      <c r="BK163" s="155"/>
      <c r="BL163" s="155"/>
      <c r="BM163" s="159"/>
      <c r="BN163" s="155"/>
      <c r="BO163" s="155"/>
      <c r="BP163" s="155"/>
      <c r="BQ163" s="155"/>
      <c r="BR163" s="155"/>
      <c r="BS163" s="155"/>
      <c r="BT163" s="155"/>
      <c r="BU163" s="155"/>
      <c r="BV163" s="155"/>
      <c r="BW163" s="155"/>
      <c r="BX163" s="155"/>
      <c r="BY163" s="155"/>
      <c r="BZ163" s="155"/>
      <c r="CA163" s="155"/>
      <c r="CB163" s="155"/>
      <c r="CC163" s="155"/>
      <c r="CD163" s="155"/>
      <c r="CE163" s="155"/>
      <c r="CF163" s="155"/>
      <c r="CG163" s="155"/>
      <c r="CH163" s="155"/>
      <c r="CI163" s="155"/>
      <c r="CJ163" s="155"/>
      <c r="CK163" s="155"/>
      <c r="CL163" s="155"/>
      <c r="CM163" s="155"/>
      <c r="CN163" s="155"/>
      <c r="CO163" s="155"/>
      <c r="CP163" s="155"/>
      <c r="CQ163" s="155"/>
      <c r="CR163" s="155"/>
      <c r="CS163" s="155"/>
      <c r="CT163" s="155"/>
      <c r="CU163" s="155"/>
      <c r="CV163" s="155"/>
      <c r="CW163" s="155"/>
      <c r="CX163" s="155"/>
      <c r="CY163" s="155"/>
      <c r="CZ163" s="155"/>
      <c r="DA163" s="155"/>
      <c r="DB163" s="155"/>
      <c r="DC163" s="155"/>
      <c r="DD163" s="155"/>
      <c r="DE163" s="155"/>
    </row>
    <row r="164" spans="1:109" ht="15" customHeight="1" x14ac:dyDescent="0.2">
      <c r="A164" s="9">
        <f>Input!A164</f>
        <v>10579</v>
      </c>
      <c r="B164" s="9" t="str">
        <f>Input!B164</f>
        <v>MeBo24 To4-La-18</v>
      </c>
      <c r="C164" s="9">
        <f>Input!O164</f>
        <v>0.78962842281558376</v>
      </c>
      <c r="D164" s="9">
        <f>C164*Input!P164/100</f>
        <v>2.699374787845329E-3</v>
      </c>
      <c r="E164" s="11">
        <f>Input!M164</f>
        <v>0.92488065017875787</v>
      </c>
      <c r="F164" s="12">
        <f>E164*Input!N164/100</f>
        <v>7.1229028383037191E-5</v>
      </c>
      <c r="G164" s="13">
        <f t="shared" si="571"/>
        <v>127.52254404664713</v>
      </c>
      <c r="H164" s="12">
        <f>G164*Input!L164/100</f>
        <v>1.2802447339260826E-2</v>
      </c>
      <c r="I164" s="9">
        <v>0.3</v>
      </c>
      <c r="J164" s="21">
        <f>(((C164*$G$4*0.000000001*Input!G164*(234/233))-(I164*0.000000000000001))/Input!F164)*1000000000000</f>
        <v>156.22740501251172</v>
      </c>
      <c r="K164" s="9">
        <f>J164*Input!P164/100</f>
        <v>0.53406932435076004</v>
      </c>
      <c r="L164" s="14">
        <f t="shared" si="572"/>
        <v>2.1605114510120624</v>
      </c>
      <c r="M164" s="22">
        <f>L164*Input!P164/100</f>
        <v>7.385790545529982E-3</v>
      </c>
      <c r="N164" s="9">
        <v>5.0000000000000001E-3</v>
      </c>
      <c r="O164" s="21">
        <f>(((G164*$D$4*0.000000001*Input!G164*(238/236))-(N164*0.000000001))/Input!F164)*1000000</f>
        <v>2.5415426354944746</v>
      </c>
      <c r="P164" s="9">
        <f>O164*Input!N164/100</f>
        <v>1.957351064543797E-4</v>
      </c>
      <c r="Q164" s="23">
        <f t="shared" si="573"/>
        <v>1.896242875837856</v>
      </c>
      <c r="R164" s="24">
        <f>Q164*Input!N164/100</f>
        <v>1.4603780238896914E-4</v>
      </c>
      <c r="S164" s="65">
        <f>Input!S164*$G$6/0.000000000155125</f>
        <v>1.1309435554247742</v>
      </c>
      <c r="T164" s="9">
        <f>S164*Input!T164/100</f>
        <v>1.8121475159865322E-3</v>
      </c>
      <c r="U164" s="9">
        <f>S164*1/((U163+U165)/2)</f>
        <v>1.1295095655670442</v>
      </c>
      <c r="V164" s="9">
        <f>U164*Input!T164/100</f>
        <v>1.8098497875577606E-3</v>
      </c>
      <c r="W164" s="3">
        <v>3.0000000000000001E-3</v>
      </c>
      <c r="X164" s="21">
        <f>((($L$4*0.000000001*Input!G164/Input!W164*(232/229))-(W164*0.000000001))/Input!F164)*1000000000</f>
        <v>0.2500145506332323</v>
      </c>
      <c r="Y164" s="21">
        <f>X164*Input!X164/100</f>
        <v>1.2057785389857729E-3</v>
      </c>
      <c r="Z164" s="21">
        <f t="shared" si="574"/>
        <v>6.1046399614514844E-5</v>
      </c>
      <c r="AA164" s="21">
        <f>Z164*Input!X164/100</f>
        <v>2.9441661835720065E-7</v>
      </c>
      <c r="AB164" s="14">
        <v>0.05</v>
      </c>
      <c r="AC164" s="14">
        <v>0.9</v>
      </c>
      <c r="AD164" s="21">
        <f>(((Input!G164*$L$4*0.000000001*Input!U164*(230/229))-((AB164*0.000000000000001)+(Input!G164*AC164*0.000000000000001)))/Input!F164)*1000000000000</f>
        <v>9.4455472461303867</v>
      </c>
      <c r="AE164" s="21">
        <f>AD164*Input!V164/100</f>
        <v>5.8495940238480752E-2</v>
      </c>
      <c r="AF164" s="63">
        <f t="shared" si="575"/>
        <v>0.4306085544182322</v>
      </c>
      <c r="AG164" s="21">
        <f>AF164*Input!V164/100</f>
        <v>2.6667435574732595E-3</v>
      </c>
      <c r="AH164" s="9">
        <f t="shared" si="576"/>
        <v>7053.7911676587646</v>
      </c>
      <c r="AI164" s="3">
        <f t="shared" si="577"/>
        <v>55.367782785984268</v>
      </c>
      <c r="AJ164" s="22">
        <f t="shared" si="578"/>
        <v>129.50956556704418</v>
      </c>
      <c r="AK164" s="3">
        <f t="shared" si="579"/>
        <v>1.8098497875577606</v>
      </c>
      <c r="AL164" s="3">
        <f t="shared" si="580"/>
        <v>0.22708512707158759</v>
      </c>
      <c r="AM164" s="3">
        <f t="shared" si="581"/>
        <v>1.4064389046918842E-3</v>
      </c>
      <c r="AN164" s="9">
        <f>AL164*1/((AN163+AN165)/2)</f>
        <v>0.22696906746362325</v>
      </c>
      <c r="AO164" s="21">
        <f t="shared" si="582"/>
        <v>1.4057200960670775E-3</v>
      </c>
      <c r="AP164" s="58">
        <f t="shared" si="583"/>
        <v>24.389399999999998</v>
      </c>
      <c r="AQ164" s="58">
        <f t="shared" si="584"/>
        <v>0.18360000000000001</v>
      </c>
      <c r="AR164" s="58">
        <f t="shared" si="585"/>
        <v>0.75278604639720548</v>
      </c>
      <c r="AS164" s="67">
        <f t="shared" si="586"/>
        <v>3.2193344213642176E-5</v>
      </c>
      <c r="AT164" s="67">
        <f t="shared" si="587"/>
        <v>1.5528293219055864E-7</v>
      </c>
      <c r="AU164" s="58">
        <v>8</v>
      </c>
      <c r="AV164" s="58">
        <f t="shared" si="588"/>
        <v>4</v>
      </c>
      <c r="AW164" s="58">
        <f t="shared" si="589"/>
        <v>24.364699999999999</v>
      </c>
      <c r="AX164" s="57">
        <f t="shared" si="590"/>
        <v>0.16496789610000001</v>
      </c>
      <c r="AY164" s="47">
        <f t="shared" si="591"/>
        <v>0.17485489695450465</v>
      </c>
      <c r="AZ164" s="9" t="str">
        <f>Input!B164</f>
        <v>MeBo24 To4-La-18</v>
      </c>
      <c r="BA164" s="48">
        <f>Input!E164</f>
        <v>0</v>
      </c>
      <c r="BB164" s="58">
        <f t="shared" si="592"/>
        <v>138.74208353625596</v>
      </c>
      <c r="BC164" s="22">
        <f t="shared" si="593"/>
        <v>1.9399497467816467</v>
      </c>
      <c r="BD164" s="9">
        <f t="shared" si="594"/>
        <v>24306.7</v>
      </c>
      <c r="BE164" s="49">
        <f t="shared" si="595"/>
        <v>87.427448477252327</v>
      </c>
      <c r="BF164" s="89">
        <f t="shared" si="596"/>
        <v>0.71765667935375621</v>
      </c>
      <c r="BG164" s="85"/>
      <c r="BH164" s="85"/>
      <c r="BI164" s="85"/>
      <c r="BJ164" s="85"/>
      <c r="BK164" s="85"/>
      <c r="BL164" s="85"/>
      <c r="BM164" s="90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</row>
    <row r="165" spans="1:109" s="158" customFormat="1" ht="15" customHeight="1" x14ac:dyDescent="0.2">
      <c r="A165" s="141">
        <f>Input!A165</f>
        <v>10368</v>
      </c>
      <c r="B165" s="141" t="str">
        <f>Input!B165</f>
        <v>Hu1-13</v>
      </c>
      <c r="C165" s="141">
        <f>Input!O165</f>
        <v>2.3024108331053279</v>
      </c>
      <c r="D165" s="141">
        <f>C165*Input!P165/100</f>
        <v>1.4461833111206407E-2</v>
      </c>
      <c r="E165" s="142">
        <f>Input!M165</f>
        <v>3.0130790533908991</v>
      </c>
      <c r="F165" s="143">
        <f>E165*Input!N165/100</f>
        <v>3.5947902130482466E-4</v>
      </c>
      <c r="G165" s="144">
        <f t="shared" si="571"/>
        <v>415.44333988153716</v>
      </c>
      <c r="H165" s="143">
        <f>G165*Input!L165/100</f>
        <v>5.3100650100519987E-2</v>
      </c>
      <c r="I165" s="141">
        <v>0</v>
      </c>
      <c r="J165" s="145">
        <f>(((C165*$G$4*0.000000001*Input!G165*(234/233))-(I165*0.000000000000001))/Input!F165)*1000000000000</f>
        <v>754.22106170315453</v>
      </c>
      <c r="K165" s="141">
        <f>J165*Input!P165/100</f>
        <v>4.7373904632809518</v>
      </c>
      <c r="L165" s="146">
        <f t="shared" si="572"/>
        <v>10.430329046774087</v>
      </c>
      <c r="M165" s="147">
        <f>L165*Input!P165/100</f>
        <v>6.5514666540189503E-2</v>
      </c>
      <c r="N165" s="141">
        <v>0</v>
      </c>
      <c r="O165" s="145">
        <f>(((G165*$D$4*0.000000001*Input!G165*(238/236))-(N165*0.000000001))/Input!F165)*1000000</f>
        <v>13.708965773796184</v>
      </c>
      <c r="P165" s="141">
        <f>O165*Input!N165/100</f>
        <v>1.6355646540105067E-3</v>
      </c>
      <c r="Q165" s="148">
        <f t="shared" si="573"/>
        <v>10.22824812010616</v>
      </c>
      <c r="R165" s="149">
        <f>Q165*Input!N165/100</f>
        <v>1.2202934469113195E-3</v>
      </c>
      <c r="S165" s="147">
        <f>Input!S165*$G$6/0.000000000155125</f>
        <v>1.0003099524153845</v>
      </c>
      <c r="T165" s="141">
        <f>S165*Input!T165/100</f>
        <v>1.593171842531947E-3</v>
      </c>
      <c r="U165" s="147">
        <f>S165</f>
        <v>1.0003099524153845</v>
      </c>
      <c r="V165" s="141">
        <f>U165*Input!T165/100</f>
        <v>1.593171842531947E-3</v>
      </c>
      <c r="W165" s="150">
        <v>0</v>
      </c>
      <c r="X165" s="145">
        <f>((($L$4*0.000000001*Input!G165/Input!W165*(232/229))-(W165*0.000000001))/Input!F165)*1000000000</f>
        <v>0.80637572215213749</v>
      </c>
      <c r="Y165" s="145">
        <f>X165*Input!X165/100</f>
        <v>6.7900864919083273E-3</v>
      </c>
      <c r="Z165" s="145">
        <f t="shared" si="574"/>
        <v>1.9689387857331822E-4</v>
      </c>
      <c r="AA165" s="145">
        <f>Z165*Input!X165/100</f>
        <v>1.6579448370196479E-6</v>
      </c>
      <c r="AB165" s="146">
        <v>0</v>
      </c>
      <c r="AC165" s="146">
        <v>0.9</v>
      </c>
      <c r="AD165" s="145">
        <f>(((Input!G165*$L$4*0.000000001*Input!U165*(230/229))-((AB165*0.000000000000001)+(Input!G165*AC165*0.000000000000001)))/Input!F165)*1000000000000</f>
        <v>224.15724450248848</v>
      </c>
      <c r="AE165" s="145">
        <f>AD165*Input!V165/100</f>
        <v>1.7125932711828065</v>
      </c>
      <c r="AF165" s="145">
        <f t="shared" si="575"/>
        <v>10.218997851832711</v>
      </c>
      <c r="AG165" s="145">
        <f>AF165*Input!V165/100</f>
        <v>7.8074598918822666E-2</v>
      </c>
      <c r="AH165" s="141">
        <f t="shared" si="576"/>
        <v>51901.043983078525</v>
      </c>
      <c r="AI165" s="150">
        <f t="shared" si="577"/>
        <v>590.11416389012686</v>
      </c>
      <c r="AJ165" s="147">
        <f t="shared" si="578"/>
        <v>0.30995241538445129</v>
      </c>
      <c r="AK165" s="150">
        <f t="shared" si="579"/>
        <v>1.593171842531947</v>
      </c>
      <c r="AL165" s="150">
        <f t="shared" si="580"/>
        <v>0.99909561557709325</v>
      </c>
      <c r="AM165" s="150">
        <f t="shared" si="581"/>
        <v>7.6341634144463065E-3</v>
      </c>
      <c r="AN165" s="141">
        <f>AF165/Q165</f>
        <v>0.99909561557709325</v>
      </c>
      <c r="AO165" s="145">
        <f t="shared" si="582"/>
        <v>7.6341634144463065E-3</v>
      </c>
      <c r="AP165" s="141">
        <f t="shared" si="583"/>
        <v>721.69929999999999</v>
      </c>
      <c r="AQ165" s="141" t="e">
        <f t="shared" si="584"/>
        <v>#VALUE!</v>
      </c>
      <c r="AR165" s="141" t="e">
        <f t="shared" si="585"/>
        <v>#VALUE!</v>
      </c>
      <c r="AS165" s="149">
        <f t="shared" si="586"/>
        <v>1.9250009997926668E-5</v>
      </c>
      <c r="AT165" s="149">
        <f t="shared" si="587"/>
        <v>1.6211097183085453E-7</v>
      </c>
      <c r="AU165" s="141">
        <v>8</v>
      </c>
      <c r="AV165" s="141">
        <f t="shared" si="588"/>
        <v>4</v>
      </c>
      <c r="AW165" s="141">
        <f t="shared" si="589"/>
        <v>721.68259999999998</v>
      </c>
      <c r="AX165" s="151">
        <f t="shared" si="590"/>
        <v>298.64303065199999</v>
      </c>
      <c r="AY165" s="151">
        <f t="shared" si="591"/>
        <v>643.87293887031217</v>
      </c>
      <c r="AZ165" s="141" t="str">
        <f>Input!B165</f>
        <v>Hu1-13</v>
      </c>
      <c r="BA165" s="152">
        <f>Input!E165</f>
        <v>0</v>
      </c>
      <c r="BB165" s="141">
        <f t="shared" si="592"/>
        <v>2.3829877090383227</v>
      </c>
      <c r="BC165" s="147">
        <f t="shared" si="593"/>
        <v>12.412729611126766</v>
      </c>
      <c r="BD165" s="141">
        <f t="shared" si="594"/>
        <v>721624.6</v>
      </c>
      <c r="BE165" s="153">
        <f t="shared" si="595"/>
        <v>321936.46943515609</v>
      </c>
      <c r="BF165" s="154">
        <f t="shared" si="596"/>
        <v>89.218298857463409</v>
      </c>
      <c r="BG165" s="155"/>
      <c r="BH165" s="155"/>
      <c r="BI165" s="155"/>
      <c r="BJ165" s="155"/>
      <c r="BK165" s="155"/>
      <c r="BL165" s="155"/>
      <c r="BM165" s="159"/>
      <c r="BN165" s="155"/>
      <c r="BO165" s="155"/>
      <c r="BP165" s="155"/>
      <c r="BQ165" s="155"/>
      <c r="BR165" s="155"/>
      <c r="BS165" s="155"/>
      <c r="BT165" s="155"/>
      <c r="BU165" s="155"/>
      <c r="BV165" s="155"/>
      <c r="BW165" s="155"/>
      <c r="BX165" s="155"/>
      <c r="BY165" s="155"/>
      <c r="BZ165" s="155"/>
      <c r="CA165" s="155"/>
      <c r="CB165" s="155"/>
      <c r="CC165" s="155"/>
      <c r="CD165" s="155"/>
      <c r="CE165" s="155"/>
      <c r="CF165" s="155"/>
      <c r="CG165" s="155"/>
      <c r="CH165" s="155"/>
      <c r="CI165" s="155"/>
      <c r="CJ165" s="155"/>
      <c r="CK165" s="155"/>
      <c r="CL165" s="155"/>
      <c r="CM165" s="155"/>
      <c r="CN165" s="155"/>
      <c r="CO165" s="155"/>
      <c r="CP165" s="155"/>
      <c r="CQ165" s="155"/>
      <c r="CR165" s="155"/>
      <c r="CS165" s="155"/>
      <c r="CT165" s="155"/>
      <c r="CU165" s="155"/>
      <c r="CV165" s="155"/>
      <c r="CW165" s="155"/>
      <c r="CX165" s="155"/>
      <c r="CY165" s="155"/>
      <c r="CZ165" s="155"/>
      <c r="DA165" s="155"/>
      <c r="DB165" s="155"/>
      <c r="DC165" s="155"/>
      <c r="DD165" s="155"/>
      <c r="DE165" s="155"/>
    </row>
    <row r="166" spans="1:109" s="76" customFormat="1" ht="15" customHeight="1" x14ac:dyDescent="0.2">
      <c r="A166" s="58"/>
      <c r="B166" s="58"/>
      <c r="C166" s="58"/>
      <c r="D166" s="58"/>
      <c r="E166" s="60"/>
      <c r="F166" s="61"/>
      <c r="G166" s="59"/>
      <c r="H166" s="61"/>
      <c r="I166" s="58"/>
      <c r="J166" s="63"/>
      <c r="K166" s="58"/>
      <c r="L166" s="64"/>
      <c r="M166" s="65"/>
      <c r="N166" s="58"/>
      <c r="O166" s="63"/>
      <c r="P166" s="58"/>
      <c r="Q166" s="66"/>
      <c r="R166" s="67"/>
      <c r="S166" s="65"/>
      <c r="T166" s="58"/>
      <c r="U166" s="58"/>
      <c r="V166" s="58"/>
      <c r="W166" s="68"/>
      <c r="X166" s="63"/>
      <c r="Y166" s="63"/>
      <c r="Z166" s="63"/>
      <c r="AA166" s="63"/>
      <c r="AB166" s="64"/>
      <c r="AC166" s="64"/>
      <c r="AD166" s="63"/>
      <c r="AE166" s="63"/>
      <c r="AF166" s="63"/>
      <c r="AG166" s="63"/>
      <c r="AH166" s="58"/>
      <c r="AI166" s="68"/>
      <c r="AJ166" s="65"/>
      <c r="AK166" s="68"/>
      <c r="AL166" s="68"/>
      <c r="AM166" s="68"/>
      <c r="AN166" s="58"/>
      <c r="AO166" s="63"/>
      <c r="AP166" s="58"/>
      <c r="AQ166" s="58"/>
      <c r="AR166" s="58"/>
      <c r="AS166" s="67"/>
      <c r="AT166" s="67"/>
      <c r="AU166" s="58"/>
      <c r="AV166" s="58"/>
      <c r="AW166" s="58"/>
      <c r="AX166" s="57"/>
      <c r="AY166" s="57"/>
      <c r="AZ166" s="58"/>
      <c r="BA166" s="69"/>
      <c r="BB166" s="58"/>
      <c r="BC166" s="65"/>
      <c r="BD166" s="58"/>
      <c r="BE166" s="62"/>
      <c r="BF166" s="74"/>
      <c r="BG166" s="75"/>
      <c r="BH166" s="75"/>
      <c r="BI166" s="75"/>
      <c r="BJ166" s="75"/>
      <c r="BK166" s="75"/>
      <c r="BL166" s="75"/>
      <c r="BM166" s="103"/>
      <c r="BN166" s="75"/>
      <c r="BO166" s="75"/>
      <c r="BP166" s="75"/>
      <c r="BQ166" s="75"/>
      <c r="BR166" s="75"/>
      <c r="BS166" s="75"/>
      <c r="BT166" s="75"/>
      <c r="BU166" s="75"/>
      <c r="BV166" s="75"/>
      <c r="BW166" s="75"/>
      <c r="BX166" s="75"/>
      <c r="BY166" s="75"/>
      <c r="BZ166" s="75"/>
      <c r="CA166" s="75"/>
      <c r="CB166" s="75"/>
      <c r="CC166" s="75"/>
      <c r="CD166" s="75"/>
      <c r="CE166" s="75"/>
      <c r="CF166" s="75"/>
      <c r="CG166" s="75"/>
      <c r="CH166" s="75"/>
      <c r="CI166" s="75"/>
      <c r="CJ166" s="75"/>
      <c r="CK166" s="75"/>
      <c r="CL166" s="75"/>
      <c r="CM166" s="75"/>
      <c r="CN166" s="75"/>
      <c r="CO166" s="75"/>
      <c r="CP166" s="75"/>
      <c r="CQ166" s="75"/>
      <c r="CR166" s="75"/>
      <c r="CS166" s="75"/>
      <c r="CT166" s="75"/>
      <c r="CU166" s="75"/>
      <c r="CV166" s="75"/>
      <c r="CW166" s="75"/>
      <c r="CX166" s="75"/>
      <c r="CY166" s="75"/>
      <c r="CZ166" s="75"/>
      <c r="DA166" s="75"/>
      <c r="DB166" s="75"/>
      <c r="DC166" s="75"/>
      <c r="DD166" s="75"/>
      <c r="DE166" s="75"/>
    </row>
    <row r="167" spans="1:109" s="158" customFormat="1" ht="15" customHeight="1" x14ac:dyDescent="0.2">
      <c r="A167" s="141">
        <f>Input!A167</f>
        <v>10368</v>
      </c>
      <c r="B167" s="141" t="str">
        <f>Input!B167</f>
        <v>Hu1-13</v>
      </c>
      <c r="C167" s="141">
        <f>Input!O167</f>
        <v>2.3002334209999704</v>
      </c>
      <c r="D167" s="141">
        <f>C167*Input!P167/100</f>
        <v>1.8609441178256234E-2</v>
      </c>
      <c r="E167" s="142">
        <f>Input!M167</f>
        <v>3.0131002545012917</v>
      </c>
      <c r="F167" s="143">
        <f>E167*Input!N167/100</f>
        <v>3.4390385530936029E-4</v>
      </c>
      <c r="G167" s="144">
        <f t="shared" ref="G167:G183" si="597">E167*137.88</f>
        <v>415.44626309063807</v>
      </c>
      <c r="H167" s="143">
        <f>G167*Input!L167/100</f>
        <v>3.1794397863567483E-2</v>
      </c>
      <c r="I167" s="141">
        <v>0</v>
      </c>
      <c r="J167" s="145">
        <f>(((C167*$G$4*0.000000001*Input!G167*(234/233))-(I167*0.000000000000001))/Input!F167)*1000000000000</f>
        <v>753.50778757924286</v>
      </c>
      <c r="K167" s="141">
        <f>J167*Input!P167/100</f>
        <v>6.096059087872062</v>
      </c>
      <c r="L167" s="146">
        <f t="shared" ref="L167:L183" si="598">(J167/234)*602200000000*0.0000028263/(365.2425*24*60)</f>
        <v>10.420464984113005</v>
      </c>
      <c r="M167" s="147">
        <f>L167*Input!P167/100</f>
        <v>8.4304066014147472E-2</v>
      </c>
      <c r="N167" s="141">
        <v>0</v>
      </c>
      <c r="O167" s="145">
        <f>(((G167*$D$4*0.000000001*Input!G167*(238/236))-(N167*0.000000001))/Input!F167)*1000000</f>
        <v>13.709062235021261</v>
      </c>
      <c r="P167" s="141">
        <f>O167*Input!N167/100</f>
        <v>1.5647004603502968E-3</v>
      </c>
      <c r="Q167" s="148">
        <f t="shared" ref="Q167:Q183" si="599">(O167/238.05)*602200000000000000*0.00000000015512/(365.2425*24*60)</f>
        <v>10.228320089747076</v>
      </c>
      <c r="R167" s="149">
        <f>Q167*Input!N167/100</f>
        <v>1.167421730142333E-3</v>
      </c>
      <c r="S167" s="147">
        <f>Input!S167*$G$6/0.000000000155125</f>
        <v>0.99879645946739404</v>
      </c>
      <c r="T167" s="141">
        <f>S167*Input!T167/100</f>
        <v>1.3718902719890588E-3</v>
      </c>
      <c r="U167" s="147">
        <f>S167</f>
        <v>0.99879645946739404</v>
      </c>
      <c r="V167" s="141">
        <f>U167*Input!T167/100</f>
        <v>1.3718902719890588E-3</v>
      </c>
      <c r="W167" s="150">
        <v>0</v>
      </c>
      <c r="X167" s="145">
        <f>((($L$4*0.000000001*Input!G167/Input!W167*(232/229))-(W167*0.000000001))/Input!F167)*1000000000</f>
        <v>0.80791393325592786</v>
      </c>
      <c r="Y167" s="145">
        <f>X167*Input!X167/100</f>
        <v>4.5040925211284688E-3</v>
      </c>
      <c r="Z167" s="145">
        <f t="shared" ref="Z167:Z183" si="600">(X167/232)*6.022E+23*0.000000001*0.000000000049475/(365.2425*24*60)</f>
        <v>1.9726946571212931E-4</v>
      </c>
      <c r="AA167" s="145">
        <f>Z167*Input!X167/100</f>
        <v>1.0997705183524153E-6</v>
      </c>
      <c r="AB167" s="146">
        <v>0</v>
      </c>
      <c r="AC167" s="146">
        <v>0.9</v>
      </c>
      <c r="AD167" s="145">
        <f>(((Input!G167*$L$4*0.000000001*Input!U167*(230/229))-((AB167*0.000000000000001)+(Input!G167*AC167*0.000000000000001)))/Input!F167)*1000000000000</f>
        <v>224.35850516692014</v>
      </c>
      <c r="AE167" s="145">
        <f>AD167*Input!V167/100</f>
        <v>0.86275193252835447</v>
      </c>
      <c r="AF167" s="145">
        <f t="shared" ref="AF167:AF183" si="601">(AD167/230)*602200000000*$D$6/(365.2425*24*60)</f>
        <v>10.228173028401507</v>
      </c>
      <c r="AG167" s="145">
        <f>AF167*Input!V167/100</f>
        <v>3.933158691676323E-2</v>
      </c>
      <c r="AH167" s="141">
        <f t="shared" ref="AH167:AH183" si="602">AF167/Z167</f>
        <v>51848.738939290481</v>
      </c>
      <c r="AI167" s="150">
        <f t="shared" ref="AI167:AI183" si="603">AH167*SQRT((AG167/AF167)^2+(AA167/Z167)^2)</f>
        <v>351.14832642380014</v>
      </c>
      <c r="AJ167" s="147">
        <f t="shared" ref="AJ167:AJ183" si="604">(U167-1)*1000</f>
        <v>-1.2035405326059623</v>
      </c>
      <c r="AK167" s="150">
        <f t="shared" ref="AK167:AK183" si="605">V167*1000</f>
        <v>1.3718902719890589</v>
      </c>
      <c r="AL167" s="150">
        <f t="shared" ref="AL167:AL183" si="606">AF167/Q167</f>
        <v>0.99998562214085218</v>
      </c>
      <c r="AM167" s="150">
        <f t="shared" ref="AM167:AM183" si="607">AL167*SQRT((R167/Q167)^2+(AG167/AF167)^2)</f>
        <v>3.8470548136588208E-3</v>
      </c>
      <c r="AN167" s="141">
        <f>AF167/Q167</f>
        <v>0.99998562214085218</v>
      </c>
      <c r="AO167" s="145">
        <f t="shared" ref="AO167:AO183" si="608">AN167*SQRT((R167/Q167)^2+(AG167/AF167)^2)</f>
        <v>3.8470548136588208E-3</v>
      </c>
      <c r="AP167" s="141" t="str">
        <f t="shared" ref="AP167:AP183" si="609">ThU_Alter_Kombi(AN167,U167)</f>
        <v>Out of range</v>
      </c>
      <c r="AQ167" s="141" t="e">
        <f t="shared" ref="AQ167:AQ183" si="610">Montealter(AN167,AO167,U167,V167)</f>
        <v>#VALUE!</v>
      </c>
      <c r="AR167" s="141" t="e">
        <f t="shared" ref="AR167:AR183" si="611">(AQ167/AP167)*100</f>
        <v>#VALUE!</v>
      </c>
      <c r="AS167" s="149">
        <f t="shared" ref="AS167:AS183" si="612">Z167/Q167</f>
        <v>1.9286594864182372E-5</v>
      </c>
      <c r="AT167" s="149">
        <f t="shared" ref="AT167:AT183" si="613">AS167*SQRT((Y167/X167)^2+(P167/O167)^2)</f>
        <v>1.0754463736658969E-7</v>
      </c>
      <c r="AU167" s="141">
        <v>8</v>
      </c>
      <c r="AV167" s="141">
        <f t="shared" ref="AV167:AV183" si="614">AU167/2</f>
        <v>4</v>
      </c>
      <c r="AW167" s="141" t="str">
        <f t="shared" ref="AW167:AW183" si="615">marincorr_age(AN167,U167,AS167,AU167)</f>
        <v>Out of range</v>
      </c>
      <c r="AX167" s="151">
        <f t="shared" ref="AX167:AX183" si="616">marincorr_age_error(AN167, AO167, U167, V167, AS167, AT167, AU167, AV167)</f>
        <v>316.43189291260001</v>
      </c>
      <c r="AY167" s="151" t="e">
        <f t="shared" ref="AY167:AY183" si="617">SQRT(((AU167*EXP(-0.0000091577*AW167*1000))/(0.0000091577*(EXP(-0.0000091577*AW167*1000)+(AJ167/1000)*EXP(-(0.0000091577-0.0000028263)*AW167*1000)-AS167*AU167*EXP(-0.0000091577*AW167*1000))))^2*AT167^2+((AS167*EXP(-0.0000091577*AW167*1000))/(0.0000091577*(EXP(-0.0000091577*AW167*1000)+(AJ167/1000)*EXP(-(0.0000091577-0.0000028263)*AW167*1000)-AS167*AU167*EXP(-0.0000091577*AW167*1000))))^2*AV167^2+((0.0000091577/(0.0000091577-0.0000028263))*(EXP(-(0.0000091577-0.0000028263)*AW167*1000)-1)/(0.0000091577*(EXP(-0.0000091577*AW167*1000)+(AJ167/1000)*EXP(-(0.0000091577-0.0000028263)*AW167*1000)-AS167*AU167*EXP(-0.0000091577*AW167*1000))))^2*T167^2+(1/(0.0000091577*(EXP(-0.0000091577*AW167*1000)+(AJ167/1000)*EXP(-(0.0000091577-0.0000028263)*AW167*1000)-AS167*AU167*EXP(-0.0000091577*AW167*1000))))^2*AO167^2)/1000</f>
        <v>#VALUE!</v>
      </c>
      <c r="AZ167" s="141" t="str">
        <f>Input!B167</f>
        <v>Hu1-13</v>
      </c>
      <c r="BA167" s="152">
        <f>Input!E167</f>
        <v>0</v>
      </c>
      <c r="BB167" s="141" t="e">
        <f t="shared" ref="BB167:BB183" si="618">((U167-1)*EXP(0.0000028263*AW167*1000))*1000</f>
        <v>#VALUE!</v>
      </c>
      <c r="BC167" s="147" t="e">
        <f t="shared" ref="BC167:BC183" si="619">SQRT((EXP(0.0000028263*AW167*1000)*V167)^2+((U167-1)*0.0000028263*EXP(0.0000028263*AW167*1000)*AX167*1000)^2)*1000</f>
        <v>#VALUE!</v>
      </c>
      <c r="BD167" s="141" t="e">
        <f t="shared" ref="BD167:BD183" si="620">AW167*1000-58</f>
        <v>#VALUE!</v>
      </c>
      <c r="BE167" s="153" t="e">
        <f t="shared" ref="BE167:BE183" si="621">AY167/2*1000</f>
        <v>#VALUE!</v>
      </c>
      <c r="BF167" s="154" t="e">
        <f t="shared" ref="BF167:BF183" si="622">AY167/AW167*100</f>
        <v>#VALUE!</v>
      </c>
      <c r="BG167" s="155"/>
      <c r="BH167" s="155"/>
      <c r="BI167" s="155"/>
      <c r="BJ167" s="155"/>
      <c r="BK167" s="155"/>
      <c r="BL167" s="155"/>
      <c r="BM167" s="159"/>
      <c r="BN167" s="155"/>
      <c r="BO167" s="155"/>
      <c r="BP167" s="155"/>
      <c r="BQ167" s="155"/>
      <c r="BR167" s="155"/>
      <c r="BS167" s="155"/>
      <c r="BT167" s="155"/>
      <c r="BU167" s="155"/>
      <c r="BV167" s="155"/>
      <c r="BW167" s="155"/>
      <c r="BX167" s="155"/>
      <c r="BY167" s="155"/>
      <c r="BZ167" s="155"/>
      <c r="CA167" s="155"/>
      <c r="CB167" s="155"/>
      <c r="CC167" s="155"/>
      <c r="CD167" s="155"/>
      <c r="CE167" s="155"/>
      <c r="CF167" s="155"/>
      <c r="CG167" s="155"/>
      <c r="CH167" s="155"/>
      <c r="CI167" s="155"/>
      <c r="CJ167" s="155"/>
      <c r="CK167" s="155"/>
      <c r="CL167" s="155"/>
      <c r="CM167" s="155"/>
      <c r="CN167" s="155"/>
      <c r="CO167" s="155"/>
      <c r="CP167" s="155"/>
      <c r="CQ167" s="155"/>
      <c r="CR167" s="155"/>
      <c r="CS167" s="155"/>
      <c r="CT167" s="155"/>
      <c r="CU167" s="155"/>
      <c r="CV167" s="155"/>
      <c r="CW167" s="155"/>
      <c r="CX167" s="155"/>
      <c r="CY167" s="155"/>
      <c r="CZ167" s="155"/>
      <c r="DA167" s="155"/>
      <c r="DB167" s="155"/>
      <c r="DC167" s="155"/>
      <c r="DD167" s="155"/>
      <c r="DE167" s="155"/>
    </row>
    <row r="168" spans="1:109" ht="15" customHeight="1" x14ac:dyDescent="0.2">
      <c r="A168" s="9">
        <f>Input!A168</f>
        <v>10580</v>
      </c>
      <c r="B168" s="9" t="str">
        <f>Input!B168</f>
        <v>MeBo24 To6-Lc-03</v>
      </c>
      <c r="C168" s="9">
        <f>Input!O168</f>
        <v>2.1960184636833757</v>
      </c>
      <c r="D168" s="9">
        <f>C168*Input!P168/100</f>
        <v>7.9120386317070076E-3</v>
      </c>
      <c r="E168" s="11">
        <f>Input!M168</f>
        <v>2.5938749854792862</v>
      </c>
      <c r="F168" s="12">
        <f>E168*Input!N168/100</f>
        <v>1.7235310394309435E-4</v>
      </c>
      <c r="G168" s="13">
        <f t="shared" si="597"/>
        <v>357.64348299788395</v>
      </c>
      <c r="H168" s="12">
        <f>G168*Input!L168/100</f>
        <v>2.3507351170738291E-2</v>
      </c>
      <c r="I168" s="9">
        <v>0.3</v>
      </c>
      <c r="J168" s="21">
        <f>(((C168*$G$4*0.000000001*Input!G168*(234/233))-(I168*0.000000000000001))/Input!F168)*1000000000000</f>
        <v>366.22324868053715</v>
      </c>
      <c r="K168" s="9">
        <f>J168*Input!P168/100</f>
        <v>1.3194663611933217</v>
      </c>
      <c r="L168" s="14">
        <f t="shared" si="598"/>
        <v>5.0646013248301207</v>
      </c>
      <c r="M168" s="22">
        <f>L168*Input!P168/100</f>
        <v>1.8247260666943068E-2</v>
      </c>
      <c r="N168" s="9">
        <v>5.0000000000000001E-3</v>
      </c>
      <c r="O168" s="21">
        <f>(((G168*$D$4*0.000000001*Input!G168*(238/236))-(N168*0.000000001))/Input!F168)*1000000</f>
        <v>6.0080985429486589</v>
      </c>
      <c r="P168" s="9">
        <f>O168*Input!N168/100</f>
        <v>3.9921524301289547E-4</v>
      </c>
      <c r="Q168" s="23">
        <f t="shared" si="599"/>
        <v>4.4826373952139686</v>
      </c>
      <c r="R168" s="24">
        <f>Q168*Input!N168/100</f>
        <v>2.9785416538636981E-4</v>
      </c>
      <c r="S168" s="65">
        <f>Input!S168*$G$6/0.000000000155125</f>
        <v>1.1270718371420025</v>
      </c>
      <c r="T168" s="9">
        <f>S168*Input!T168/100</f>
        <v>9.4224099751023902E-4</v>
      </c>
      <c r="U168" s="9">
        <f>S168*1/((U167+U169)/2)</f>
        <v>1.1271942381202917</v>
      </c>
      <c r="V168" s="9">
        <f>U168*Input!T168/100</f>
        <v>9.4234332569916078E-4</v>
      </c>
      <c r="W168" s="3">
        <v>3.0000000000000001E-3</v>
      </c>
      <c r="X168" s="21">
        <f>((($L$4*0.000000001*Input!G168/Input!W168*(232/229))-(W168*0.000000001))/Input!F168)*1000000000</f>
        <v>15.45986367205165</v>
      </c>
      <c r="Y168" s="21">
        <f>X168*Input!X168/100</f>
        <v>3.4907738060693846E-2</v>
      </c>
      <c r="Z168" s="21">
        <f t="shared" si="600"/>
        <v>3.7748563566385425E-3</v>
      </c>
      <c r="AA168" s="21">
        <f>Z168*Input!X168/100</f>
        <v>8.5234708215765395E-6</v>
      </c>
      <c r="AB168" s="14">
        <v>0.05</v>
      </c>
      <c r="AC168" s="14">
        <v>0.9</v>
      </c>
      <c r="AD168" s="21">
        <f>(((Input!G168*$L$4*0.000000001*Input!U168*(230/229))-((AB168*0.000000000000001)+(Input!G168*AC168*0.000000000000001)))/Input!F168)*1000000000000</f>
        <v>24.718676873137408</v>
      </c>
      <c r="AE168" s="21">
        <f>AD168*Input!V168/100</f>
        <v>6.4651134473290545E-2</v>
      </c>
      <c r="AF168" s="63">
        <f t="shared" si="601"/>
        <v>1.1268879862766774</v>
      </c>
      <c r="AG168" s="21">
        <f>AF168*Input!V168/100</f>
        <v>2.9473497756784266E-3</v>
      </c>
      <c r="AH168" s="9">
        <f t="shared" si="602"/>
        <v>298.52473307889142</v>
      </c>
      <c r="AI168" s="3">
        <f t="shared" si="603"/>
        <v>1.0314925702035755</v>
      </c>
      <c r="AJ168" s="22">
        <f t="shared" si="604"/>
        <v>127.19423812029174</v>
      </c>
      <c r="AK168" s="3">
        <f t="shared" si="605"/>
        <v>0.94234332569916079</v>
      </c>
      <c r="AL168" s="3">
        <f t="shared" si="606"/>
        <v>0.25138950285825828</v>
      </c>
      <c r="AM168" s="3">
        <f t="shared" si="607"/>
        <v>6.5771564650355795E-4</v>
      </c>
      <c r="AN168" s="9">
        <f>AL168*1/((AN167+AN169)/2)</f>
        <v>0.25104539190351977</v>
      </c>
      <c r="AO168" s="21">
        <f t="shared" si="608"/>
        <v>6.5681534177129382E-4</v>
      </c>
      <c r="AP168" s="58">
        <f t="shared" si="609"/>
        <v>27.378799999999998</v>
      </c>
      <c r="AQ168" s="58">
        <f t="shared" si="610"/>
        <v>8.5500000000000007E-2</v>
      </c>
      <c r="AR168" s="58">
        <f t="shared" si="611"/>
        <v>0.31228541791459091</v>
      </c>
      <c r="AS168" s="67">
        <f t="shared" si="612"/>
        <v>8.4210611384023359E-4</v>
      </c>
      <c r="AT168" s="67">
        <f t="shared" si="613"/>
        <v>1.9022641918730438E-6</v>
      </c>
      <c r="AU168" s="58">
        <v>8</v>
      </c>
      <c r="AV168" s="58">
        <f t="shared" si="614"/>
        <v>4</v>
      </c>
      <c r="AW168" s="58">
        <f t="shared" si="615"/>
        <v>26.7301</v>
      </c>
      <c r="AX168" s="57">
        <f t="shared" si="616"/>
        <v>0.32419284809999999</v>
      </c>
      <c r="AY168" s="47">
        <f t="shared" si="617"/>
        <v>0.33634662459512843</v>
      </c>
      <c r="AZ168" s="9" t="str">
        <f>Input!B168</f>
        <v>MeBo24 To6-Lc-03</v>
      </c>
      <c r="BA168" s="48">
        <f>Input!E168</f>
        <v>0</v>
      </c>
      <c r="BB168" s="58">
        <f t="shared" si="618"/>
        <v>137.17570655849659</v>
      </c>
      <c r="BC168" s="22">
        <f t="shared" si="619"/>
        <v>1.0240357745752671</v>
      </c>
      <c r="BD168" s="9">
        <f t="shared" si="620"/>
        <v>26672.1</v>
      </c>
      <c r="BE168" s="49">
        <f t="shared" si="621"/>
        <v>168.17331229756422</v>
      </c>
      <c r="BF168" s="89">
        <f t="shared" si="622"/>
        <v>1.258306645299226</v>
      </c>
      <c r="BG168" s="85"/>
      <c r="BH168" s="85"/>
      <c r="BI168" s="85"/>
      <c r="BJ168" s="85"/>
      <c r="BK168" s="85"/>
      <c r="BL168" s="85"/>
      <c r="BM168" s="90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</row>
    <row r="169" spans="1:109" s="158" customFormat="1" ht="15" customHeight="1" x14ac:dyDescent="0.2">
      <c r="A169" s="141">
        <f>Input!A169</f>
        <v>10368</v>
      </c>
      <c r="B169" s="141" t="str">
        <f>Input!B169</f>
        <v>Hu1-13</v>
      </c>
      <c r="C169" s="141">
        <f>Input!O169</f>
        <v>2.2841530025606094</v>
      </c>
      <c r="D169" s="141">
        <f>C169*Input!P169/100</f>
        <v>1.6193399786126307E-2</v>
      </c>
      <c r="E169" s="142">
        <f>Input!M169</f>
        <v>3.0130033510137721</v>
      </c>
      <c r="F169" s="143">
        <f>E169*Input!N169/100</f>
        <v>4.0795580694494098E-4</v>
      </c>
      <c r="G169" s="144">
        <f t="shared" si="597"/>
        <v>415.43290203777889</v>
      </c>
      <c r="H169" s="143">
        <f>G169*Input!L169/100</f>
        <v>2.5759011322289634E-2</v>
      </c>
      <c r="I169" s="141">
        <v>0</v>
      </c>
      <c r="J169" s="145">
        <f>(((C169*$G$4*0.000000001*Input!G169*(234/233))-(I169*0.000000000000001))/Input!F169)*1000000000000</f>
        <v>748.24018281749488</v>
      </c>
      <c r="K169" s="141">
        <f>J169*Input!P169/100</f>
        <v>5.3046150598602129</v>
      </c>
      <c r="L169" s="146">
        <f t="shared" si="598"/>
        <v>10.347617839233076</v>
      </c>
      <c r="M169" s="147">
        <f>L169*Input!P169/100</f>
        <v>7.3358970400367221E-2</v>
      </c>
      <c r="N169" s="141">
        <v>0</v>
      </c>
      <c r="O169" s="145">
        <f>(((G169*$D$4*0.000000001*Input!G169*(238/236))-(N169*0.000000001))/Input!F169)*1000000</f>
        <v>13.708621341645999</v>
      </c>
      <c r="P169" s="141">
        <f>O169*Input!N169/100</f>
        <v>1.8561252776742336E-3</v>
      </c>
      <c r="Q169" s="148">
        <f t="shared" si="599"/>
        <v>10.227991139561404</v>
      </c>
      <c r="R169" s="149">
        <f>Q169*Input!N169/100</f>
        <v>1.3848535473289644E-3</v>
      </c>
      <c r="S169" s="147">
        <f>Input!S169*$G$6/0.000000000155125</f>
        <v>1.0009863623850432</v>
      </c>
      <c r="T169" s="141">
        <f>S169*Input!T169/100</f>
        <v>1.6384984552740834E-3</v>
      </c>
      <c r="U169" s="147">
        <f>S169</f>
        <v>1.0009863623850432</v>
      </c>
      <c r="V169" s="141">
        <f>U169*Input!T169/100</f>
        <v>1.6384984552740834E-3</v>
      </c>
      <c r="W169" s="150">
        <v>0</v>
      </c>
      <c r="X169" s="145">
        <f>((($L$4*0.000000001*Input!G169/Input!W169*(232/229))-(W169*0.000000001))/Input!F169)*1000000000</f>
        <v>0.81399593620771382</v>
      </c>
      <c r="Y169" s="145">
        <f>X169*Input!X169/100</f>
        <v>3.8332465176531437E-3</v>
      </c>
      <c r="Z169" s="145">
        <f t="shared" si="600"/>
        <v>1.9875451680899947E-4</v>
      </c>
      <c r="AA169" s="145">
        <f>Z169*Input!X169/100</f>
        <v>9.3596911917692529E-7</v>
      </c>
      <c r="AB169" s="146">
        <v>0</v>
      </c>
      <c r="AC169" s="146">
        <v>0.9</v>
      </c>
      <c r="AD169" s="145">
        <f>(((Input!G169*$L$4*0.000000001*Input!U169*(230/229))-((AB169*0.000000000000001)+(Input!G169*AC169*0.000000000000001)))/Input!F169)*1000000000000</f>
        <v>224.97279200503721</v>
      </c>
      <c r="AE169" s="145">
        <f>AD169*Input!V169/100</f>
        <v>0.84230515018944285</v>
      </c>
      <c r="AF169" s="145">
        <f t="shared" si="601"/>
        <v>10.256177458474959</v>
      </c>
      <c r="AG169" s="145">
        <f>AF169*Input!V169/100</f>
        <v>3.8399448295671698E-2</v>
      </c>
      <c r="AH169" s="141">
        <f t="shared" si="602"/>
        <v>51602.235879404005</v>
      </c>
      <c r="AI169" s="150">
        <f t="shared" si="603"/>
        <v>310.44681526590324</v>
      </c>
      <c r="AJ169" s="147">
        <f t="shared" si="604"/>
        <v>0.98636238504323792</v>
      </c>
      <c r="AK169" s="150">
        <f t="shared" si="605"/>
        <v>1.6384984552740833</v>
      </c>
      <c r="AL169" s="150">
        <f t="shared" si="606"/>
        <v>1.0027558020464578</v>
      </c>
      <c r="AM169" s="150">
        <f t="shared" si="607"/>
        <v>3.7568032037823421E-3</v>
      </c>
      <c r="AN169" s="141">
        <f>AF169/Q169</f>
        <v>1.0027558020464578</v>
      </c>
      <c r="AO169" s="145">
        <f t="shared" si="608"/>
        <v>3.7568032037823421E-3</v>
      </c>
      <c r="AP169" s="141" t="str">
        <f t="shared" si="609"/>
        <v>Out of range</v>
      </c>
      <c r="AQ169" s="141" t="e">
        <f t="shared" si="610"/>
        <v>#VALUE!</v>
      </c>
      <c r="AR169" s="141" t="e">
        <f t="shared" si="611"/>
        <v>#VALUE!</v>
      </c>
      <c r="AS169" s="149">
        <f t="shared" si="612"/>
        <v>1.9432409951962713E-5</v>
      </c>
      <c r="AT169" s="149">
        <f t="shared" si="613"/>
        <v>9.154836961098053E-8</v>
      </c>
      <c r="AU169" s="141">
        <v>8</v>
      </c>
      <c r="AV169" s="141">
        <f t="shared" si="614"/>
        <v>4</v>
      </c>
      <c r="AW169" s="141" t="str">
        <f t="shared" si="615"/>
        <v>Out of range</v>
      </c>
      <c r="AX169" s="151">
        <f t="shared" si="616"/>
        <v>331.35964988799998</v>
      </c>
      <c r="AY169" s="151" t="e">
        <f t="shared" si="617"/>
        <v>#VALUE!</v>
      </c>
      <c r="AZ169" s="141" t="str">
        <f>Input!B169</f>
        <v>Hu1-13</v>
      </c>
      <c r="BA169" s="152">
        <f>Input!E169</f>
        <v>0</v>
      </c>
      <c r="BB169" s="141" t="e">
        <f t="shared" si="618"/>
        <v>#VALUE!</v>
      </c>
      <c r="BC169" s="147" t="e">
        <f t="shared" si="619"/>
        <v>#VALUE!</v>
      </c>
      <c r="BD169" s="141" t="e">
        <f t="shared" si="620"/>
        <v>#VALUE!</v>
      </c>
      <c r="BE169" s="153" t="e">
        <f t="shared" si="621"/>
        <v>#VALUE!</v>
      </c>
      <c r="BF169" s="154" t="e">
        <f t="shared" si="622"/>
        <v>#VALUE!</v>
      </c>
      <c r="BG169" s="155"/>
      <c r="BH169" s="155"/>
      <c r="BI169" s="155"/>
      <c r="BJ169" s="155"/>
      <c r="BK169" s="155"/>
      <c r="BL169" s="155"/>
      <c r="BM169" s="159"/>
      <c r="BN169" s="155"/>
      <c r="BO169" s="155"/>
      <c r="BP169" s="155"/>
      <c r="BQ169" s="155"/>
      <c r="BR169" s="155"/>
      <c r="BS169" s="155"/>
      <c r="BT169" s="155"/>
      <c r="BU169" s="155"/>
      <c r="BV169" s="155"/>
      <c r="BW169" s="155"/>
      <c r="BX169" s="155"/>
      <c r="BY169" s="155"/>
      <c r="BZ169" s="155"/>
      <c r="CA169" s="155"/>
      <c r="CB169" s="155"/>
      <c r="CC169" s="155"/>
      <c r="CD169" s="155"/>
      <c r="CE169" s="155"/>
      <c r="CF169" s="155"/>
      <c r="CG169" s="155"/>
      <c r="CH169" s="155"/>
      <c r="CI169" s="155"/>
      <c r="CJ169" s="155"/>
      <c r="CK169" s="155"/>
      <c r="CL169" s="155"/>
      <c r="CM169" s="155"/>
      <c r="CN169" s="155"/>
      <c r="CO169" s="155"/>
      <c r="CP169" s="155"/>
      <c r="CQ169" s="155"/>
      <c r="CR169" s="155"/>
      <c r="CS169" s="155"/>
      <c r="CT169" s="155"/>
      <c r="CU169" s="155"/>
      <c r="CV169" s="155"/>
      <c r="CW169" s="155"/>
      <c r="CX169" s="155"/>
      <c r="CY169" s="155"/>
      <c r="CZ169" s="155"/>
      <c r="DA169" s="155"/>
      <c r="DB169" s="155"/>
      <c r="DC169" s="155"/>
      <c r="DD169" s="155"/>
      <c r="DE169" s="155"/>
    </row>
    <row r="170" spans="1:109" ht="15" customHeight="1" x14ac:dyDescent="0.2">
      <c r="A170" s="9">
        <f>Input!A170</f>
        <v>10581</v>
      </c>
      <c r="B170" s="9" t="str">
        <f>Input!B170</f>
        <v>MeBo24 To6-Lc-04</v>
      </c>
      <c r="C170" s="9">
        <f>Input!O170</f>
        <v>2.5721601307143689</v>
      </c>
      <c r="D170" s="9">
        <f>C170*Input!P170/100</f>
        <v>1.3302000003927273E-2</v>
      </c>
      <c r="E170" s="11">
        <f>Input!M170</f>
        <v>3.0200312891848795</v>
      </c>
      <c r="F170" s="12">
        <f>E170*Input!N170/100</f>
        <v>2.2619532513073538E-4</v>
      </c>
      <c r="G170" s="13">
        <f t="shared" si="597"/>
        <v>416.40191415281117</v>
      </c>
      <c r="H170" s="12">
        <f>G170*Input!L170/100</f>
        <v>2.141485269158161E-2</v>
      </c>
      <c r="I170" s="9">
        <v>0.3</v>
      </c>
      <c r="J170" s="21">
        <f>(((C170*$G$4*0.000000001*Input!G170*(234/233))-(I170*0.000000000000001))/Input!F170)*1000000000000</f>
        <v>369.85517900013355</v>
      </c>
      <c r="K170" s="9">
        <f>J170*Input!P170/100</f>
        <v>1.9127166826685527</v>
      </c>
      <c r="L170" s="14">
        <f t="shared" si="598"/>
        <v>5.114828281132298</v>
      </c>
      <c r="M170" s="22">
        <f>L170*Input!P170/100</f>
        <v>2.6451481384564123E-2</v>
      </c>
      <c r="N170" s="9">
        <v>5.0000000000000001E-3</v>
      </c>
      <c r="O170" s="21">
        <f>(((G170*$D$4*0.000000001*Input!G170*(238/236))-(N170*0.000000001))/Input!F170)*1000000</f>
        <v>6.0314702115198671</v>
      </c>
      <c r="P170" s="9">
        <f>O170*Input!N170/100</f>
        <v>4.5174709626247278E-4</v>
      </c>
      <c r="Q170" s="23">
        <f t="shared" si="599"/>
        <v>4.5000749779661371</v>
      </c>
      <c r="R170" s="24">
        <f>Q170*Input!N170/100</f>
        <v>3.3704813801067337E-4</v>
      </c>
      <c r="S170" s="65">
        <f>Input!S170*$G$6/0.000000000155125</f>
        <v>1.1255853467405819</v>
      </c>
      <c r="T170" s="9">
        <f>S170*Input!T170/100</f>
        <v>7.6177430136449022E-4</v>
      </c>
      <c r="U170" s="9">
        <f>S170*1/((U169+U171)/2)</f>
        <v>1.1249014042120773</v>
      </c>
      <c r="V170" s="9">
        <f>U170*Input!T170/100</f>
        <v>7.6131142234484614E-4</v>
      </c>
      <c r="W170" s="3">
        <v>3.0000000000000001E-3</v>
      </c>
      <c r="X170" s="21">
        <f>((($L$4*0.000000001*Input!G170/Input!W170*(232/229))-(W170*0.000000001))/Input!F170)*1000000000</f>
        <v>7.749082931997072</v>
      </c>
      <c r="Y170" s="21">
        <f>X170*Input!X170/100</f>
        <v>1.6870105035212291E-2</v>
      </c>
      <c r="Z170" s="21">
        <f t="shared" si="600"/>
        <v>1.8921043279863828E-3</v>
      </c>
      <c r="AA170" s="21">
        <f>Z170*Input!X170/100</f>
        <v>4.1191969463777191E-6</v>
      </c>
      <c r="AB170" s="14">
        <v>0.05</v>
      </c>
      <c r="AC170" s="14">
        <v>0.9</v>
      </c>
      <c r="AD170" s="21">
        <f>(((Input!G170*$L$4*0.000000001*Input!U170*(230/229))-((AB170*0.000000000000001)+(Input!G170*AC170*0.000000000000001)))/Input!F170)*1000000000000</f>
        <v>22.308904861920276</v>
      </c>
      <c r="AE170" s="21">
        <f>AD170*Input!V170/100</f>
        <v>5.9404582780917085E-2</v>
      </c>
      <c r="AF170" s="63">
        <f t="shared" si="601"/>
        <v>1.0170300378499375</v>
      </c>
      <c r="AG170" s="21">
        <f>AF170*Input!V170/100</f>
        <v>2.7081672295470719E-3</v>
      </c>
      <c r="AH170" s="9">
        <f t="shared" si="602"/>
        <v>537.51266397254233</v>
      </c>
      <c r="AI170" s="3">
        <f t="shared" si="603"/>
        <v>1.8487726944614318</v>
      </c>
      <c r="AJ170" s="22">
        <f t="shared" si="604"/>
        <v>124.9014042120773</v>
      </c>
      <c r="AK170" s="3">
        <f t="shared" si="605"/>
        <v>0.76131142234484617</v>
      </c>
      <c r="AL170" s="3">
        <f t="shared" si="606"/>
        <v>0.22600290946920987</v>
      </c>
      <c r="AM170" s="3">
        <f t="shared" si="607"/>
        <v>6.0204292584600935E-4</v>
      </c>
      <c r="AN170" s="9">
        <f>AL170*1/((AN169+AN171)/2)</f>
        <v>0.22620265078810942</v>
      </c>
      <c r="AO170" s="21">
        <f t="shared" si="608"/>
        <v>6.0257501124404719E-4</v>
      </c>
      <c r="AP170" s="58">
        <f t="shared" si="609"/>
        <v>24.411899999999999</v>
      </c>
      <c r="AQ170" s="58">
        <f t="shared" si="610"/>
        <v>7.6399999999999996E-2</v>
      </c>
      <c r="AR170" s="58">
        <f t="shared" si="611"/>
        <v>0.31296212093282372</v>
      </c>
      <c r="AS170" s="67">
        <f t="shared" si="612"/>
        <v>4.204606228231206E-4</v>
      </c>
      <c r="AT170" s="67">
        <f t="shared" si="613"/>
        <v>9.1590340414111829E-7</v>
      </c>
      <c r="AU170" s="58">
        <v>8</v>
      </c>
      <c r="AV170" s="58">
        <f t="shared" si="614"/>
        <v>4</v>
      </c>
      <c r="AW170" s="58">
        <f t="shared" si="615"/>
        <v>24.087499999999999</v>
      </c>
      <c r="AX170" s="57">
        <f t="shared" si="616"/>
        <v>0.1561017371</v>
      </c>
      <c r="AY170" s="47">
        <f t="shared" si="617"/>
        <v>0.17893964168064494</v>
      </c>
      <c r="AZ170" s="9" t="str">
        <f>Input!B170</f>
        <v>MeBo24 To6-Lc-04</v>
      </c>
      <c r="BA170" s="48">
        <f>Input!E170</f>
        <v>0</v>
      </c>
      <c r="BB170" s="58">
        <f t="shared" si="618"/>
        <v>133.7006253031536</v>
      </c>
      <c r="BC170" s="22">
        <f t="shared" si="619"/>
        <v>0.81707733407178984</v>
      </c>
      <c r="BD170" s="9">
        <f t="shared" si="620"/>
        <v>24029.5</v>
      </c>
      <c r="BE170" s="49">
        <f t="shared" si="621"/>
        <v>89.46982084032247</v>
      </c>
      <c r="BF170" s="89">
        <f t="shared" si="622"/>
        <v>0.74287344755846374</v>
      </c>
      <c r="BG170" s="85"/>
      <c r="BH170" s="85"/>
      <c r="BI170" s="85"/>
      <c r="BJ170" s="85"/>
      <c r="BK170" s="85"/>
      <c r="BL170" s="85"/>
      <c r="BM170" s="90"/>
      <c r="BN170" s="85"/>
      <c r="BO170" s="85"/>
      <c r="BP170" s="85"/>
      <c r="BQ170" s="85"/>
      <c r="BR170" s="85"/>
      <c r="BS170" s="85"/>
      <c r="BT170" s="85"/>
      <c r="BU170" s="85"/>
      <c r="BV170" s="85"/>
      <c r="BW170" s="85"/>
      <c r="BX170" s="85"/>
      <c r="BY170" s="85"/>
      <c r="BZ170" s="85"/>
      <c r="CA170" s="85"/>
      <c r="CB170" s="85"/>
      <c r="CC170" s="85"/>
      <c r="CD170" s="85"/>
      <c r="CE170" s="85"/>
      <c r="CF170" s="85"/>
      <c r="CG170" s="85"/>
      <c r="CH170" s="85"/>
      <c r="CI170" s="85"/>
      <c r="CJ170" s="85"/>
      <c r="CK170" s="85"/>
      <c r="CL170" s="85"/>
      <c r="CM170" s="85"/>
      <c r="CN170" s="85"/>
      <c r="CO170" s="85"/>
      <c r="CP170" s="85"/>
      <c r="CQ170" s="85"/>
      <c r="CR170" s="85"/>
      <c r="CS170" s="85"/>
      <c r="CT170" s="85"/>
      <c r="CU170" s="85"/>
      <c r="CV170" s="85"/>
      <c r="CW170" s="85"/>
      <c r="CX170" s="85"/>
      <c r="CY170" s="85"/>
      <c r="CZ170" s="85"/>
      <c r="DA170" s="85"/>
      <c r="DB170" s="85"/>
      <c r="DC170" s="85"/>
      <c r="DD170" s="85"/>
      <c r="DE170" s="85"/>
    </row>
    <row r="171" spans="1:109" s="158" customFormat="1" ht="15" customHeight="1" x14ac:dyDescent="0.2">
      <c r="A171" s="141">
        <f>Input!A171</f>
        <v>10368</v>
      </c>
      <c r="B171" s="141" t="str">
        <f>Input!B171</f>
        <v>Hu1-13</v>
      </c>
      <c r="C171" s="141">
        <f>Input!O171</f>
        <v>2.2941177168947684</v>
      </c>
      <c r="D171" s="141">
        <f>C171*Input!P171/100</f>
        <v>2.1861641283070003E-2</v>
      </c>
      <c r="E171" s="142">
        <f>Input!M171</f>
        <v>3.0139967855880849</v>
      </c>
      <c r="F171" s="143">
        <f>E171*Input!N171/100</f>
        <v>4.196939648103712E-4</v>
      </c>
      <c r="G171" s="144">
        <f t="shared" si="597"/>
        <v>415.56987679688513</v>
      </c>
      <c r="H171" s="143">
        <f>G171*Input!L171/100</f>
        <v>2.9324796430166989E-2</v>
      </c>
      <c r="I171" s="141">
        <v>0</v>
      </c>
      <c r="J171" s="145">
        <f>(((C171*$G$4*0.000000001*Input!G171*(234/233))-(I171*0.000000000000001))/Input!F171)*1000000000000</f>
        <v>751.50441234448226</v>
      </c>
      <c r="K171" s="141">
        <f>J171*Input!P171/100</f>
        <v>7.1614110140595733</v>
      </c>
      <c r="L171" s="146">
        <f t="shared" si="598"/>
        <v>10.392759760851904</v>
      </c>
      <c r="M171" s="147">
        <f>L171*Input!P171/100</f>
        <v>9.9037108758482498E-2</v>
      </c>
      <c r="N171" s="141">
        <v>0</v>
      </c>
      <c r="O171" s="145">
        <f>(((G171*$D$4*0.000000001*Input!G171*(238/236))-(N171*0.000000001))/Input!F171)*1000000</f>
        <v>13.713141289624941</v>
      </c>
      <c r="P171" s="141">
        <f>O171*Input!N171/100</f>
        <v>1.9095317769970786E-3</v>
      </c>
      <c r="Q171" s="148">
        <f t="shared" si="599"/>
        <v>10.231363469041353</v>
      </c>
      <c r="R171" s="149">
        <f>Q171*Input!N171/100</f>
        <v>1.424700092671172E-3</v>
      </c>
      <c r="S171" s="147">
        <f>Input!S171*$G$6/0.000000000155125</f>
        <v>1.0002296420148864</v>
      </c>
      <c r="T171" s="141">
        <f>S171*Input!T171/100</f>
        <v>1.3583883430140257E-3</v>
      </c>
      <c r="U171" s="147">
        <f>S171</f>
        <v>1.0002296420148864</v>
      </c>
      <c r="V171" s="141">
        <f>U171*Input!T171/100</f>
        <v>1.3583883430140257E-3</v>
      </c>
      <c r="W171" s="150">
        <v>0</v>
      </c>
      <c r="X171" s="145">
        <f>((($L$4*0.000000001*Input!G171/Input!W171*(232/229))-(W171*0.000000001))/Input!F171)*1000000000</f>
        <v>0.81567066184986492</v>
      </c>
      <c r="Y171" s="145">
        <f>X171*Input!X171/100</f>
        <v>3.6360497911940288E-3</v>
      </c>
      <c r="Z171" s="145">
        <f t="shared" si="600"/>
        <v>1.991634368919966E-4</v>
      </c>
      <c r="AA171" s="145">
        <f>Z171*Input!X171/100</f>
        <v>8.878193209527526E-7</v>
      </c>
      <c r="AB171" s="146">
        <v>0</v>
      </c>
      <c r="AC171" s="146">
        <v>0.9</v>
      </c>
      <c r="AD171" s="145">
        <f>(((Input!G171*$L$4*0.000000001*Input!U171*(230/229))-((AB171*0.000000000000001)+(Input!G171*AC171*0.000000000000001)))/Input!F171)*1000000000000</f>
        <v>223.41365869660299</v>
      </c>
      <c r="AE171" s="145">
        <f>AD171*Input!V171/100</f>
        <v>0.65517290927595706</v>
      </c>
      <c r="AF171" s="145">
        <f t="shared" si="601"/>
        <v>10.185098872703742</v>
      </c>
      <c r="AG171" s="145">
        <f>AF171*Input!V171/100</f>
        <v>2.986836569716874E-2</v>
      </c>
      <c r="AH171" s="141">
        <f t="shared" si="602"/>
        <v>51139.401044916551</v>
      </c>
      <c r="AI171" s="150">
        <f t="shared" si="603"/>
        <v>272.87243061230947</v>
      </c>
      <c r="AJ171" s="147">
        <f t="shared" si="604"/>
        <v>0.22964201488639979</v>
      </c>
      <c r="AK171" s="150">
        <f t="shared" si="605"/>
        <v>1.3583883430140258</v>
      </c>
      <c r="AL171" s="150">
        <f t="shared" si="606"/>
        <v>0.99547815924264627</v>
      </c>
      <c r="AM171" s="150">
        <f t="shared" si="607"/>
        <v>2.922583957620972E-3</v>
      </c>
      <c r="AN171" s="141">
        <f>AF171/Q171</f>
        <v>0.99547815924264627</v>
      </c>
      <c r="AO171" s="145">
        <f t="shared" si="608"/>
        <v>2.922583957620972E-3</v>
      </c>
      <c r="AP171" s="141">
        <f t="shared" si="609"/>
        <v>581.98940000000005</v>
      </c>
      <c r="AQ171" s="141" t="e">
        <f t="shared" si="610"/>
        <v>#VALUE!</v>
      </c>
      <c r="AR171" s="141" t="e">
        <f t="shared" si="611"/>
        <v>#VALUE!</v>
      </c>
      <c r="AS171" s="149">
        <f t="shared" si="612"/>
        <v>1.9465972203473834E-5</v>
      </c>
      <c r="AT171" s="149">
        <f t="shared" si="613"/>
        <v>8.6816617766182464E-8</v>
      </c>
      <c r="AU171" s="141">
        <v>8</v>
      </c>
      <c r="AV171" s="141">
        <f t="shared" si="614"/>
        <v>4</v>
      </c>
      <c r="AW171" s="141">
        <f t="shared" si="615"/>
        <v>581.97239999999999</v>
      </c>
      <c r="AX171" s="151">
        <f t="shared" si="616"/>
        <v>165.59363927140001</v>
      </c>
      <c r="AY171" s="151">
        <f t="shared" si="617"/>
        <v>78.652910312014257</v>
      </c>
      <c r="AZ171" s="141" t="str">
        <f>Input!B171</f>
        <v>Hu1-13</v>
      </c>
      <c r="BA171" s="152">
        <f>Input!E171</f>
        <v>0</v>
      </c>
      <c r="BB171" s="141">
        <f t="shared" si="618"/>
        <v>1.1895736367861947</v>
      </c>
      <c r="BC171" s="147">
        <f t="shared" si="619"/>
        <v>7.0586077095346909</v>
      </c>
      <c r="BD171" s="141">
        <f t="shared" si="620"/>
        <v>581914.4</v>
      </c>
      <c r="BE171" s="153">
        <f t="shared" si="621"/>
        <v>39326.455156007127</v>
      </c>
      <c r="BF171" s="154">
        <f t="shared" si="622"/>
        <v>13.514886670229423</v>
      </c>
      <c r="BG171" s="155"/>
      <c r="BH171" s="155"/>
      <c r="BI171" s="155"/>
      <c r="BJ171" s="155"/>
      <c r="BK171" s="155"/>
      <c r="BL171" s="155"/>
      <c r="BM171" s="159"/>
      <c r="BN171" s="155"/>
      <c r="BO171" s="155"/>
      <c r="BP171" s="155"/>
      <c r="BQ171" s="155"/>
      <c r="BR171" s="155"/>
      <c r="BS171" s="155"/>
      <c r="BT171" s="155"/>
      <c r="BU171" s="155"/>
      <c r="BV171" s="155"/>
      <c r="BW171" s="155"/>
      <c r="BX171" s="155"/>
      <c r="BY171" s="155"/>
      <c r="BZ171" s="155"/>
      <c r="CA171" s="155"/>
      <c r="CB171" s="155"/>
      <c r="CC171" s="155"/>
      <c r="CD171" s="155"/>
      <c r="CE171" s="155"/>
      <c r="CF171" s="155"/>
      <c r="CG171" s="155"/>
      <c r="CH171" s="155"/>
      <c r="CI171" s="155"/>
      <c r="CJ171" s="155"/>
      <c r="CK171" s="155"/>
      <c r="CL171" s="155"/>
      <c r="CM171" s="155"/>
      <c r="CN171" s="155"/>
      <c r="CO171" s="155"/>
      <c r="CP171" s="155"/>
      <c r="CQ171" s="155"/>
      <c r="CR171" s="155"/>
      <c r="CS171" s="155"/>
      <c r="CT171" s="155"/>
      <c r="CU171" s="155"/>
      <c r="CV171" s="155"/>
      <c r="CW171" s="155"/>
      <c r="CX171" s="155"/>
      <c r="CY171" s="155"/>
      <c r="CZ171" s="155"/>
      <c r="DA171" s="155"/>
      <c r="DB171" s="155"/>
      <c r="DC171" s="155"/>
      <c r="DD171" s="155"/>
      <c r="DE171" s="155"/>
    </row>
    <row r="172" spans="1:109" ht="15" customHeight="1" x14ac:dyDescent="0.2">
      <c r="A172" s="9">
        <f>Input!A172</f>
        <v>10582</v>
      </c>
      <c r="B172" s="9" t="str">
        <f>Input!B172</f>
        <v>MeBo24 To6-Lc-05</v>
      </c>
      <c r="C172" s="9">
        <f>Input!O172</f>
        <v>2.5107307191702524</v>
      </c>
      <c r="D172" s="9">
        <f>C172*Input!P172/100</f>
        <v>9.939380137316791E-3</v>
      </c>
      <c r="E172" s="11">
        <f>Input!M172</f>
        <v>2.9485679087519077</v>
      </c>
      <c r="F172" s="12">
        <f>E172*Input!N172/100</f>
        <v>1.7859274694507148E-4</v>
      </c>
      <c r="G172" s="13">
        <f t="shared" si="597"/>
        <v>406.54854325871304</v>
      </c>
      <c r="H172" s="12">
        <f>G172*Input!L172/100</f>
        <v>2.1915950953535174E-2</v>
      </c>
      <c r="I172" s="9">
        <v>0.3</v>
      </c>
      <c r="J172" s="21">
        <f>(((C172*$G$4*0.000000001*Input!G172*(234/233))-(I172*0.000000000000001))/Input!F172)*1000000000000</f>
        <v>442.34475475777407</v>
      </c>
      <c r="K172" s="9">
        <f>J172*Input!P172/100</f>
        <v>1.751136685314739</v>
      </c>
      <c r="L172" s="14">
        <f t="shared" si="598"/>
        <v>6.1173064218326827</v>
      </c>
      <c r="M172" s="22">
        <f>L172*Input!P172/100</f>
        <v>2.4216947472223613E-2</v>
      </c>
      <c r="N172" s="9">
        <v>5.0000000000000001E-3</v>
      </c>
      <c r="O172" s="21">
        <f>(((G172*$D$4*0.000000001*Input!G172*(238/236))-(N172*0.000000001))/Input!F172)*1000000</f>
        <v>7.2152256251888565</v>
      </c>
      <c r="P172" s="9">
        <f>O172*Input!N172/100</f>
        <v>4.3702129444133834E-4</v>
      </c>
      <c r="Q172" s="23">
        <f t="shared" si="599"/>
        <v>5.3832739212203764</v>
      </c>
      <c r="R172" s="24">
        <f>Q172*Input!N172/100</f>
        <v>3.2606122934962956E-4</v>
      </c>
      <c r="S172" s="65">
        <f>Input!S172*$G$6/0.000000000155125</f>
        <v>1.1268608859015903</v>
      </c>
      <c r="T172" s="9">
        <f>S172*Input!T172/100</f>
        <v>9.5952671691265385E-4</v>
      </c>
      <c r="U172" s="9">
        <f>S172*1/((U171+U173)/2)</f>
        <v>1.1271060642223421</v>
      </c>
      <c r="V172" s="9">
        <f>U172*Input!T172/100</f>
        <v>9.5973548726941424E-4</v>
      </c>
      <c r="W172" s="3">
        <v>3.0000000000000001E-3</v>
      </c>
      <c r="X172" s="21">
        <f>((($L$4*0.000000001*Input!G172/Input!W172*(232/229))-(W172*0.000000001))/Input!F172)*1000000000</f>
        <v>4.2288395756326285</v>
      </c>
      <c r="Y172" s="21">
        <f>X172*Input!X172/100</f>
        <v>9.3283963381702254E-3</v>
      </c>
      <c r="Z172" s="21">
        <f t="shared" si="600"/>
        <v>1.0325616248570068E-3</v>
      </c>
      <c r="AA172" s="21">
        <f>Z172*Input!X172/100</f>
        <v>2.2777274729818157E-6</v>
      </c>
      <c r="AB172" s="14">
        <v>0.05</v>
      </c>
      <c r="AC172" s="14">
        <v>0.9</v>
      </c>
      <c r="AD172" s="21">
        <f>(((Input!G172*$L$4*0.000000001*Input!U172*(230/229))-((AB172*0.000000000000001)+(Input!G172*AC172*0.000000000000001)))/Input!F172)*1000000000000</f>
        <v>20.009424177102829</v>
      </c>
      <c r="AE172" s="21">
        <f>AD172*Input!V172/100</f>
        <v>7.7557438433534728E-2</v>
      </c>
      <c r="AF172" s="63">
        <f t="shared" si="601"/>
        <v>0.9122001081698401</v>
      </c>
      <c r="AG172" s="21">
        <f>AF172*Input!V172/100</f>
        <v>3.53572911955179E-3</v>
      </c>
      <c r="AH172" s="9">
        <f t="shared" si="602"/>
        <v>883.43405973097742</v>
      </c>
      <c r="AI172" s="3">
        <f t="shared" si="603"/>
        <v>3.939929961649578</v>
      </c>
      <c r="AJ172" s="22">
        <f t="shared" si="604"/>
        <v>127.10606422234206</v>
      </c>
      <c r="AK172" s="3">
        <f t="shared" si="605"/>
        <v>0.95973548726941427</v>
      </c>
      <c r="AL172" s="3">
        <f t="shared" si="606"/>
        <v>0.16945080661305942</v>
      </c>
      <c r="AM172" s="3">
        <f t="shared" si="607"/>
        <v>6.568792224874528E-4</v>
      </c>
      <c r="AN172" s="9">
        <f>AL172*1/((AN171+AN173)/2)</f>
        <v>0.16994805163295615</v>
      </c>
      <c r="AO172" s="21">
        <f t="shared" si="608"/>
        <v>6.5880680211120391E-4</v>
      </c>
      <c r="AP172" s="58">
        <f t="shared" si="609"/>
        <v>17.793099999999999</v>
      </c>
      <c r="AQ172" s="58">
        <f t="shared" si="610"/>
        <v>7.0599999999999996E-2</v>
      </c>
      <c r="AR172" s="58">
        <f t="shared" si="611"/>
        <v>0.39678302263236875</v>
      </c>
      <c r="AS172" s="67">
        <f t="shared" si="612"/>
        <v>1.9180922984185196E-4</v>
      </c>
      <c r="AT172" s="67">
        <f t="shared" si="613"/>
        <v>4.2327140947794706E-7</v>
      </c>
      <c r="AU172" s="58">
        <v>8</v>
      </c>
      <c r="AV172" s="58">
        <f t="shared" si="614"/>
        <v>4</v>
      </c>
      <c r="AW172" s="58">
        <f t="shared" si="615"/>
        <v>17.645199999999999</v>
      </c>
      <c r="AX172" s="57">
        <f t="shared" si="616"/>
        <v>0.1093908081</v>
      </c>
      <c r="AY172" s="47">
        <f t="shared" si="617"/>
        <v>0.106454769029935</v>
      </c>
      <c r="AZ172" s="9" t="str">
        <f>Input!B172</f>
        <v>MeBo24 To6-Lc-05</v>
      </c>
      <c r="BA172" s="48">
        <f>Input!E172</f>
        <v>0</v>
      </c>
      <c r="BB172" s="58">
        <f t="shared" si="618"/>
        <v>133.60564564489323</v>
      </c>
      <c r="BC172" s="22">
        <f t="shared" si="619"/>
        <v>1.0096569873190004</v>
      </c>
      <c r="BD172" s="9">
        <f t="shared" si="620"/>
        <v>17587.2</v>
      </c>
      <c r="BE172" s="49">
        <f t="shared" si="621"/>
        <v>53.227384514967504</v>
      </c>
      <c r="BF172" s="89">
        <f t="shared" si="622"/>
        <v>0.60330723953219578</v>
      </c>
      <c r="BG172" s="85"/>
      <c r="BH172" s="85"/>
      <c r="BI172" s="85"/>
      <c r="BJ172" s="85"/>
      <c r="BK172" s="85"/>
      <c r="BL172" s="85"/>
      <c r="BM172" s="90"/>
      <c r="BN172" s="85"/>
      <c r="BO172" s="85"/>
      <c r="BP172" s="85"/>
      <c r="BQ172" s="85"/>
      <c r="BR172" s="85"/>
      <c r="BS172" s="85"/>
      <c r="BT172" s="85"/>
      <c r="BU172" s="85"/>
      <c r="BV172" s="85"/>
      <c r="BW172" s="85"/>
      <c r="BX172" s="85"/>
      <c r="BY172" s="85"/>
      <c r="BZ172" s="85"/>
      <c r="CA172" s="85"/>
      <c r="CB172" s="85"/>
      <c r="CC172" s="85"/>
      <c r="CD172" s="85"/>
      <c r="CE172" s="85"/>
      <c r="CF172" s="85"/>
      <c r="CG172" s="85"/>
      <c r="CH172" s="85"/>
      <c r="CI172" s="85"/>
      <c r="CJ172" s="85"/>
      <c r="CK172" s="85"/>
      <c r="CL172" s="85"/>
      <c r="CM172" s="85"/>
      <c r="CN172" s="85"/>
      <c r="CO172" s="85"/>
      <c r="CP172" s="85"/>
      <c r="CQ172" s="85"/>
      <c r="CR172" s="85"/>
      <c r="CS172" s="85"/>
      <c r="CT172" s="85"/>
      <c r="CU172" s="85"/>
      <c r="CV172" s="85"/>
      <c r="CW172" s="85"/>
      <c r="CX172" s="85"/>
      <c r="CY172" s="85"/>
      <c r="CZ172" s="85"/>
      <c r="DA172" s="85"/>
      <c r="DB172" s="85"/>
      <c r="DC172" s="85"/>
      <c r="DD172" s="85"/>
      <c r="DE172" s="85"/>
    </row>
    <row r="173" spans="1:109" s="158" customFormat="1" ht="15" customHeight="1" x14ac:dyDescent="0.2">
      <c r="A173" s="141">
        <f>Input!A173</f>
        <v>10368</v>
      </c>
      <c r="B173" s="141" t="str">
        <f>Input!B173</f>
        <v>Hu1-13</v>
      </c>
      <c r="C173" s="141">
        <f>Input!O173</f>
        <v>2.2759656962921753</v>
      </c>
      <c r="D173" s="141">
        <f>C173*Input!P173/100</f>
        <v>1.5768773621200813E-2</v>
      </c>
      <c r="E173" s="142">
        <f>Input!M173</f>
        <v>3.0128975130233875</v>
      </c>
      <c r="F173" s="143">
        <f>E173*Input!N173/100</f>
        <v>3.6365066765871193E-4</v>
      </c>
      <c r="G173" s="144">
        <f t="shared" si="597"/>
        <v>415.41830909566465</v>
      </c>
      <c r="H173" s="143">
        <f>G173*Input!L173/100</f>
        <v>3.1463686738653289E-2</v>
      </c>
      <c r="I173" s="141">
        <v>0</v>
      </c>
      <c r="J173" s="145">
        <f>(((C173*$G$4*0.000000001*Input!G173*(234/233))-(I173*0.000000000000001))/Input!F173)*1000000000000</f>
        <v>745.55819455654716</v>
      </c>
      <c r="K173" s="141">
        <f>J173*Input!P173/100</f>
        <v>5.1655165148342146</v>
      </c>
      <c r="L173" s="146">
        <f t="shared" si="598"/>
        <v>10.310527891097577</v>
      </c>
      <c r="M173" s="147">
        <f>L173*Input!P173/100</f>
        <v>7.1435338632152692E-2</v>
      </c>
      <c r="N173" s="141">
        <v>0</v>
      </c>
      <c r="O173" s="145">
        <f>(((G173*$D$4*0.000000001*Input!G173*(238/236))-(N173*0.000000001))/Input!F173)*1000000</f>
        <v>13.70813979789556</v>
      </c>
      <c r="P173" s="141">
        <f>O173*Input!N173/100</f>
        <v>1.6545448918577224E-3</v>
      </c>
      <c r="Q173" s="148">
        <f t="shared" si="599"/>
        <v>10.227631860164148</v>
      </c>
      <c r="R173" s="149">
        <f>Q173*Input!N173/100</f>
        <v>1.2344545868020491E-3</v>
      </c>
      <c r="S173" s="147">
        <f>Input!S173*$G$6/0.000000000155125</f>
        <v>0.99933529986851866</v>
      </c>
      <c r="T173" s="141">
        <f>S173*Input!T173/100</f>
        <v>1.3361670749630541E-3</v>
      </c>
      <c r="U173" s="147">
        <f>S173</f>
        <v>0.99933529986851866</v>
      </c>
      <c r="V173" s="141">
        <f>U173*Input!T173/100</f>
        <v>1.3361670749630541E-3</v>
      </c>
      <c r="W173" s="150">
        <v>0</v>
      </c>
      <c r="X173" s="145">
        <f>((($L$4*0.000000001*Input!G173/Input!W173*(232/229))-(W173*0.000000001))/Input!F173)*1000000000</f>
        <v>0.82541558412226101</v>
      </c>
      <c r="Y173" s="145">
        <f>X173*Input!X173/100</f>
        <v>3.7421612679806671E-3</v>
      </c>
      <c r="Z173" s="145">
        <f t="shared" si="600"/>
        <v>2.0154286808008682E-4</v>
      </c>
      <c r="AA173" s="145">
        <f>Z173*Input!X173/100</f>
        <v>9.137287074232471E-7</v>
      </c>
      <c r="AB173" s="146">
        <v>0</v>
      </c>
      <c r="AC173" s="146">
        <v>0.9</v>
      </c>
      <c r="AD173" s="145">
        <f>(((Input!G173*$L$4*0.000000001*Input!U173*(230/229))-((AB173*0.000000000000001)+(Input!G173*AC173*0.000000000000001)))/Input!F173)*1000000000000</f>
        <v>224.04827837464816</v>
      </c>
      <c r="AE173" s="145">
        <f>AD173*Input!V173/100</f>
        <v>0.86058250134855607</v>
      </c>
      <c r="AF173" s="145">
        <f t="shared" si="601"/>
        <v>10.214030246931987</v>
      </c>
      <c r="AG173" s="145">
        <f>AF173*Input!V173/100</f>
        <v>3.9232685752023884E-2</v>
      </c>
      <c r="AH173" s="141">
        <f t="shared" si="602"/>
        <v>50679.194675711631</v>
      </c>
      <c r="AI173" s="150">
        <f t="shared" si="603"/>
        <v>301.13800072283078</v>
      </c>
      <c r="AJ173" s="147">
        <f t="shared" si="604"/>
        <v>-0.66470013148134388</v>
      </c>
      <c r="AK173" s="150">
        <f t="shared" si="605"/>
        <v>1.3361670749630541</v>
      </c>
      <c r="AL173" s="150">
        <f t="shared" si="606"/>
        <v>0.99867011118329951</v>
      </c>
      <c r="AM173" s="150">
        <f t="shared" si="607"/>
        <v>3.8378434925847617E-3</v>
      </c>
      <c r="AN173" s="141">
        <f>AF173/Q173</f>
        <v>0.99867011118329951</v>
      </c>
      <c r="AO173" s="145">
        <f t="shared" si="608"/>
        <v>3.8378434925847617E-3</v>
      </c>
      <c r="AP173" s="141">
        <f t="shared" si="609"/>
        <v>862.12810000000002</v>
      </c>
      <c r="AQ173" s="141" t="e">
        <f t="shared" si="610"/>
        <v>#VALUE!</v>
      </c>
      <c r="AR173" s="141" t="e">
        <f t="shared" si="611"/>
        <v>#VALUE!</v>
      </c>
      <c r="AS173" s="149">
        <f t="shared" si="612"/>
        <v>1.9705721797152381E-5</v>
      </c>
      <c r="AT173" s="149">
        <f t="shared" si="613"/>
        <v>8.9370879851008468E-8</v>
      </c>
      <c r="AU173" s="141">
        <v>8</v>
      </c>
      <c r="AV173" s="141">
        <f t="shared" si="614"/>
        <v>4</v>
      </c>
      <c r="AW173" s="141">
        <f t="shared" si="615"/>
        <v>862.11080000000004</v>
      </c>
      <c r="AX173" s="151">
        <f t="shared" si="616"/>
        <v>323.39514266800001</v>
      </c>
      <c r="AY173" s="151">
        <f t="shared" si="617"/>
        <v>1268.0022095019192</v>
      </c>
      <c r="AZ173" s="141" t="str">
        <f>Input!B173</f>
        <v>Hu1-13</v>
      </c>
      <c r="BA173" s="152">
        <f>Input!E173</f>
        <v>0</v>
      </c>
      <c r="BB173" s="141">
        <f t="shared" si="618"/>
        <v>-7.6001233993034267</v>
      </c>
      <c r="BC173" s="147">
        <f t="shared" si="619"/>
        <v>16.782755562383596</v>
      </c>
      <c r="BD173" s="141">
        <f t="shared" si="620"/>
        <v>862052.8</v>
      </c>
      <c r="BE173" s="153">
        <f t="shared" si="621"/>
        <v>634001.10475095955</v>
      </c>
      <c r="BF173" s="154">
        <f t="shared" si="622"/>
        <v>147.08111874969194</v>
      </c>
      <c r="BG173" s="155"/>
      <c r="BH173" s="155"/>
      <c r="BI173" s="155"/>
      <c r="BJ173" s="155"/>
      <c r="BK173" s="155"/>
      <c r="BL173" s="155"/>
      <c r="BM173" s="159"/>
      <c r="BN173" s="155"/>
      <c r="BO173" s="155"/>
      <c r="BP173" s="155"/>
      <c r="BQ173" s="155"/>
      <c r="BR173" s="155"/>
      <c r="BS173" s="155"/>
      <c r="BT173" s="155"/>
      <c r="BU173" s="155"/>
      <c r="BV173" s="155"/>
      <c r="BW173" s="155"/>
      <c r="BX173" s="155"/>
      <c r="BY173" s="155"/>
      <c r="BZ173" s="155"/>
      <c r="CA173" s="155"/>
      <c r="CB173" s="155"/>
      <c r="CC173" s="155"/>
      <c r="CD173" s="155"/>
      <c r="CE173" s="155"/>
      <c r="CF173" s="155"/>
      <c r="CG173" s="155"/>
      <c r="CH173" s="155"/>
      <c r="CI173" s="155"/>
      <c r="CJ173" s="155"/>
      <c r="CK173" s="155"/>
      <c r="CL173" s="155"/>
      <c r="CM173" s="155"/>
      <c r="CN173" s="155"/>
      <c r="CO173" s="155"/>
      <c r="CP173" s="155"/>
      <c r="CQ173" s="155"/>
      <c r="CR173" s="155"/>
      <c r="CS173" s="155"/>
      <c r="CT173" s="155"/>
      <c r="CU173" s="155"/>
      <c r="CV173" s="155"/>
      <c r="CW173" s="155"/>
      <c r="CX173" s="155"/>
      <c r="CY173" s="155"/>
      <c r="CZ173" s="155"/>
      <c r="DA173" s="155"/>
      <c r="DB173" s="155"/>
      <c r="DC173" s="155"/>
      <c r="DD173" s="155"/>
      <c r="DE173" s="155"/>
    </row>
    <row r="174" spans="1:109" ht="15" customHeight="1" x14ac:dyDescent="0.2">
      <c r="A174" s="9">
        <f>Input!A174</f>
        <v>10587</v>
      </c>
      <c r="B174" s="9" t="str">
        <f>Input!B174</f>
        <v>MeBo24 To6-Lc-10</v>
      </c>
      <c r="C174" s="9">
        <f>Input!O174</f>
        <v>1.6337965857607519</v>
      </c>
      <c r="D174" s="9">
        <f>C174*Input!P174/100</f>
        <v>5.693250108278803E-3</v>
      </c>
      <c r="E174" s="11">
        <f>Input!M174</f>
        <v>1.9120027878888854</v>
      </c>
      <c r="F174" s="12">
        <f>E174*Input!N174/100</f>
        <v>1.2291253205745141E-4</v>
      </c>
      <c r="G174" s="13">
        <f t="shared" si="597"/>
        <v>263.6269443941195</v>
      </c>
      <c r="H174" s="12">
        <f>G174*Input!L174/100</f>
        <v>1.5369809305919215E-2</v>
      </c>
      <c r="I174" s="9">
        <v>0.3</v>
      </c>
      <c r="J174" s="21">
        <f>(((C174*$G$4*0.000000001*Input!G174*(234/233))-(I174*0.000000000000001))/Input!F174)*1000000000000</f>
        <v>223.51857026280283</v>
      </c>
      <c r="K174" s="9">
        <f>J174*Input!P174/100</f>
        <v>0.77888957257092306</v>
      </c>
      <c r="L174" s="14">
        <f t="shared" si="598"/>
        <v>3.0910993530741604</v>
      </c>
      <c r="M174" s="22">
        <f>L174*Input!P174/100</f>
        <v>1.0771476620754219E-2</v>
      </c>
      <c r="N174" s="9">
        <v>5.0000000000000001E-3</v>
      </c>
      <c r="O174" s="21">
        <f>(((G174*$D$4*0.000000001*Input!G174*(238/236))-(N174*0.000000001))/Input!F174)*1000000</f>
        <v>3.6331384472267514</v>
      </c>
      <c r="P174" s="9">
        <f>O174*Input!N174/100</f>
        <v>2.3355522737337591E-4</v>
      </c>
      <c r="Q174" s="23">
        <f t="shared" si="599"/>
        <v>2.7106816156739293</v>
      </c>
      <c r="R174" s="24">
        <f>Q174*Input!N174/100</f>
        <v>1.7425536358759133E-4</v>
      </c>
      <c r="S174" s="65">
        <f>Input!S174*$G$6/0.000000000155125</f>
        <v>1.1251002041246001</v>
      </c>
      <c r="T174" s="9">
        <f>S174*Input!T174/100</f>
        <v>1.0866175635466733E-3</v>
      </c>
      <c r="U174" s="9">
        <f>S174*1/((U173+U175)/2)</f>
        <v>1.1256155184064685</v>
      </c>
      <c r="V174" s="9">
        <f>U174*Input!T174/100</f>
        <v>1.0871152521502057E-3</v>
      </c>
      <c r="W174" s="3">
        <v>3.0000000000000001E-3</v>
      </c>
      <c r="X174" s="21">
        <f>((($L$4*0.000000001*Input!G174/Input!W174*(232/229))-(W174*0.000000001))/Input!F174)*1000000000</f>
        <v>1.4830907257435704</v>
      </c>
      <c r="Y174" s="21">
        <f>X174*Input!X174/100</f>
        <v>3.7118860584226011E-3</v>
      </c>
      <c r="Z174" s="21">
        <f t="shared" si="600"/>
        <v>3.6212831964784235E-4</v>
      </c>
      <c r="AA174" s="21">
        <f>Z174*Input!X174/100</f>
        <v>9.0633636751177456E-7</v>
      </c>
      <c r="AB174" s="14">
        <v>0.05</v>
      </c>
      <c r="AC174" s="14">
        <v>0.9</v>
      </c>
      <c r="AD174" s="21">
        <f>(((Input!G174*$L$4*0.000000001*Input!U174*(230/229))-((AB174*0.000000000000001)+(Input!G174*AC174*0.000000000000001)))/Input!F174)*1000000000000</f>
        <v>12.819484390989617</v>
      </c>
      <c r="AE174" s="21">
        <f>AD174*Input!V174/100</f>
        <v>4.5781284872411218E-2</v>
      </c>
      <c r="AF174" s="63">
        <f t="shared" si="601"/>
        <v>0.58442136788343468</v>
      </c>
      <c r="AG174" s="21">
        <f>AF174*Input!V174/100</f>
        <v>2.0871011900760487E-3</v>
      </c>
      <c r="AH174" s="9">
        <f t="shared" si="602"/>
        <v>1613.8515994876204</v>
      </c>
      <c r="AI174" s="3">
        <f t="shared" si="603"/>
        <v>7.0378901039492794</v>
      </c>
      <c r="AJ174" s="22">
        <f t="shared" si="604"/>
        <v>125.61551840646845</v>
      </c>
      <c r="AK174" s="3">
        <f t="shared" si="605"/>
        <v>1.0871152521502057</v>
      </c>
      <c r="AL174" s="3">
        <f t="shared" si="606"/>
        <v>0.21559941400131419</v>
      </c>
      <c r="AM174" s="3">
        <f t="shared" si="607"/>
        <v>7.7007911537955922E-4</v>
      </c>
      <c r="AN174" s="9">
        <f>AL174*1/((AN173+AN175)/2)</f>
        <v>0.21581301614790555</v>
      </c>
      <c r="AO174" s="21">
        <f t="shared" si="608"/>
        <v>7.7084206064475017E-4</v>
      </c>
      <c r="AP174" s="58">
        <f t="shared" si="609"/>
        <v>23.150700000000001</v>
      </c>
      <c r="AQ174" s="58">
        <f t="shared" si="610"/>
        <v>9.3200000000000005E-2</v>
      </c>
      <c r="AR174" s="58">
        <f t="shared" si="611"/>
        <v>0.40257961962273275</v>
      </c>
      <c r="AS174" s="67">
        <f t="shared" si="612"/>
        <v>1.335930850579846E-4</v>
      </c>
      <c r="AT174" s="67">
        <f t="shared" si="613"/>
        <v>3.3446764029119528E-7</v>
      </c>
      <c r="AU174" s="58">
        <v>8</v>
      </c>
      <c r="AV174" s="58">
        <f t="shared" si="614"/>
        <v>4</v>
      </c>
      <c r="AW174" s="58">
        <f t="shared" si="615"/>
        <v>23.047799999999999</v>
      </c>
      <c r="AX174" s="57">
        <f t="shared" si="616"/>
        <v>9.9755558800000005E-2</v>
      </c>
      <c r="AY174" s="47">
        <f t="shared" si="617"/>
        <v>0.1082407035219911</v>
      </c>
      <c r="AZ174" s="9" t="str">
        <f>Input!B174</f>
        <v>MeBo24 To6-Lc-10</v>
      </c>
      <c r="BA174" s="48">
        <f>Input!E174</f>
        <v>0</v>
      </c>
      <c r="BB174" s="58">
        <f t="shared" si="618"/>
        <v>134.07050224325795</v>
      </c>
      <c r="BC174" s="22">
        <f t="shared" si="619"/>
        <v>1.1609028318789376</v>
      </c>
      <c r="BD174" s="9">
        <f t="shared" si="620"/>
        <v>22989.8</v>
      </c>
      <c r="BE174" s="49">
        <f t="shared" si="621"/>
        <v>54.120351760995547</v>
      </c>
      <c r="BF174" s="89">
        <f t="shared" si="622"/>
        <v>0.46963572888514782</v>
      </c>
      <c r="BG174" s="85"/>
      <c r="BH174" s="85"/>
      <c r="BI174" s="85"/>
      <c r="BJ174" s="85"/>
      <c r="BK174" s="85"/>
      <c r="BL174" s="85"/>
      <c r="BM174" s="90"/>
      <c r="BN174" s="85"/>
      <c r="BO174" s="85"/>
      <c r="BP174" s="85"/>
      <c r="BQ174" s="85"/>
      <c r="BR174" s="85"/>
      <c r="BS174" s="85"/>
      <c r="BT174" s="85"/>
      <c r="BU174" s="85"/>
      <c r="BV174" s="85"/>
      <c r="BW174" s="85"/>
      <c r="BX174" s="85"/>
      <c r="BY174" s="85"/>
      <c r="BZ174" s="85"/>
      <c r="CA174" s="85"/>
      <c r="CB174" s="85"/>
      <c r="CC174" s="85"/>
      <c r="CD174" s="85"/>
      <c r="CE174" s="85"/>
      <c r="CF174" s="85"/>
      <c r="CG174" s="85"/>
      <c r="CH174" s="85"/>
      <c r="CI174" s="85"/>
      <c r="CJ174" s="85"/>
      <c r="CK174" s="85"/>
      <c r="CL174" s="85"/>
      <c r="CM174" s="85"/>
      <c r="CN174" s="85"/>
      <c r="CO174" s="85"/>
      <c r="CP174" s="85"/>
      <c r="CQ174" s="85"/>
      <c r="CR174" s="85"/>
      <c r="CS174" s="85"/>
      <c r="CT174" s="85"/>
      <c r="CU174" s="85"/>
      <c r="CV174" s="85"/>
      <c r="CW174" s="85"/>
      <c r="CX174" s="85"/>
      <c r="CY174" s="85"/>
      <c r="CZ174" s="85"/>
      <c r="DA174" s="85"/>
      <c r="DB174" s="85"/>
      <c r="DC174" s="85"/>
      <c r="DD174" s="85"/>
      <c r="DE174" s="85"/>
    </row>
    <row r="175" spans="1:109" s="158" customFormat="1" ht="15" customHeight="1" x14ac:dyDescent="0.2">
      <c r="A175" s="141">
        <f>Input!A175</f>
        <v>10368</v>
      </c>
      <c r="B175" s="141" t="str">
        <f>Input!B175</f>
        <v>Hu1-13</v>
      </c>
      <c r="C175" s="141">
        <f>Input!O175</f>
        <v>2.3073491708308933</v>
      </c>
      <c r="D175" s="141">
        <f>C175*Input!P175/100</f>
        <v>2.460282671405856E-2</v>
      </c>
      <c r="E175" s="142">
        <f>Input!M175</f>
        <v>3.0129494558524623</v>
      </c>
      <c r="F175" s="143">
        <f>E175*Input!N175/100</f>
        <v>4.5287990465494763E-4</v>
      </c>
      <c r="G175" s="144">
        <f t="shared" si="597"/>
        <v>415.42547097293749</v>
      </c>
      <c r="H175" s="143">
        <f>G175*Input!L175/100</f>
        <v>3.2251090802114565E-2</v>
      </c>
      <c r="I175" s="141">
        <v>0</v>
      </c>
      <c r="J175" s="145">
        <f>(((C175*$G$4*0.000000001*Input!G175*(234/233))-(I175*0.000000000000001))/Input!F175)*1000000000000</f>
        <v>755.83875662921662</v>
      </c>
      <c r="K175" s="141">
        <f>J175*Input!P175/100</f>
        <v>8.0593653479943939</v>
      </c>
      <c r="L175" s="146">
        <f t="shared" si="598"/>
        <v>10.452700591713477</v>
      </c>
      <c r="M175" s="147">
        <f>L175*Input!P175/100</f>
        <v>0.11145516448178353</v>
      </c>
      <c r="N175" s="141">
        <v>0</v>
      </c>
      <c r="O175" s="145">
        <f>(((G175*$D$4*0.000000001*Input!G175*(238/236))-(N175*0.000000001))/Input!F175)*1000000</f>
        <v>13.708376128391164</v>
      </c>
      <c r="P175" s="141">
        <f>O175*Input!N175/100</f>
        <v>2.0605218125849482E-3</v>
      </c>
      <c r="Q175" s="148">
        <f t="shared" si="599"/>
        <v>10.227808186153087</v>
      </c>
      <c r="R175" s="149">
        <f>Q175*Input!N175/100</f>
        <v>1.5373536343853355E-3</v>
      </c>
      <c r="S175" s="147">
        <f>Input!S175*$G$6/0.000000000155125</f>
        <v>0.99974908680980668</v>
      </c>
      <c r="T175" s="141">
        <f>S175*Input!T175/100</f>
        <v>1.5973660700900338E-3</v>
      </c>
      <c r="U175" s="147">
        <f>S175</f>
        <v>0.99974908680980668</v>
      </c>
      <c r="V175" s="141">
        <f>U175*Input!T175/100</f>
        <v>1.5973660700900338E-3</v>
      </c>
      <c r="W175" s="150">
        <v>0</v>
      </c>
      <c r="X175" s="145">
        <f>((($L$4*0.000000001*Input!G175/Input!W175*(232/229))-(W175*0.000000001))/Input!F175)*1000000000</f>
        <v>0.82145754664675041</v>
      </c>
      <c r="Y175" s="145">
        <f>X175*Input!X175/100</f>
        <v>3.46530175349548E-3</v>
      </c>
      <c r="Z175" s="145">
        <f t="shared" si="600"/>
        <v>2.0057642857963668E-4</v>
      </c>
      <c r="AA175" s="145">
        <f>Z175*Input!X175/100</f>
        <v>8.4612753574929421E-7</v>
      </c>
      <c r="AB175" s="146">
        <v>0</v>
      </c>
      <c r="AC175" s="146">
        <v>0.9</v>
      </c>
      <c r="AD175" s="145">
        <f>(((Input!G175*$L$4*0.000000001*Input!U175*(230/229))-((AB175*0.000000000000001)+(Input!G175*AC175*0.000000000000001)))/Input!F175)*1000000000000</f>
        <v>224.20475910730966</v>
      </c>
      <c r="AE175" s="145">
        <f>AD175*Input!V175/100</f>
        <v>0.6484117434108565</v>
      </c>
      <c r="AF175" s="145">
        <f t="shared" si="601"/>
        <v>10.221163972520337</v>
      </c>
      <c r="AG175" s="145">
        <f>AF175*Input!V175/100</f>
        <v>2.9560134126939114E-2</v>
      </c>
      <c r="AH175" s="141">
        <f t="shared" si="602"/>
        <v>50958.948889959596</v>
      </c>
      <c r="AI175" s="150">
        <f t="shared" si="603"/>
        <v>260.63662363282532</v>
      </c>
      <c r="AJ175" s="147">
        <f t="shared" si="604"/>
        <v>-0.25091319019332481</v>
      </c>
      <c r="AK175" s="150">
        <f t="shared" si="605"/>
        <v>1.5973660700900338</v>
      </c>
      <c r="AL175" s="150">
        <f t="shared" si="606"/>
        <v>0.99935037756752754</v>
      </c>
      <c r="AM175" s="150">
        <f t="shared" si="607"/>
        <v>2.8940738648601358E-3</v>
      </c>
      <c r="AN175" s="141">
        <f>AF175/Q175</f>
        <v>0.99935037756752754</v>
      </c>
      <c r="AO175" s="145">
        <f t="shared" si="608"/>
        <v>2.8940738648601358E-3</v>
      </c>
      <c r="AP175" s="141">
        <f t="shared" si="609"/>
        <v>890.25</v>
      </c>
      <c r="AQ175" s="141" t="e">
        <f t="shared" si="610"/>
        <v>#VALUE!</v>
      </c>
      <c r="AR175" s="141" t="e">
        <f t="shared" si="611"/>
        <v>#VALUE!</v>
      </c>
      <c r="AS175" s="149">
        <f t="shared" si="612"/>
        <v>1.9610890713729553E-5</v>
      </c>
      <c r="AT175" s="149">
        <f t="shared" si="613"/>
        <v>8.2780638452163686E-8</v>
      </c>
      <c r="AU175" s="141">
        <v>8</v>
      </c>
      <c r="AV175" s="141">
        <f t="shared" si="614"/>
        <v>4</v>
      </c>
      <c r="AW175" s="141">
        <f t="shared" si="615"/>
        <v>890.2328</v>
      </c>
      <c r="AX175" s="151">
        <f t="shared" si="616"/>
        <v>343.76212691180001</v>
      </c>
      <c r="AY175" s="151">
        <f t="shared" si="617"/>
        <v>1406.6537714764211</v>
      </c>
      <c r="AZ175" s="141" t="str">
        <f>Input!B175</f>
        <v>Hu1-13</v>
      </c>
      <c r="BA175" s="152">
        <f>Input!E175</f>
        <v>0</v>
      </c>
      <c r="BB175" s="141">
        <f t="shared" si="618"/>
        <v>-3.1062515416367491</v>
      </c>
      <c r="BC175" s="147">
        <f t="shared" si="619"/>
        <v>20.004015872136247</v>
      </c>
      <c r="BD175" s="141">
        <f t="shared" si="620"/>
        <v>890174.8</v>
      </c>
      <c r="BE175" s="153">
        <f t="shared" si="621"/>
        <v>703326.88573821052</v>
      </c>
      <c r="BF175" s="154">
        <f t="shared" si="622"/>
        <v>158.00965449446718</v>
      </c>
      <c r="BG175" s="155"/>
      <c r="BH175" s="155"/>
      <c r="BI175" s="155"/>
      <c r="BJ175" s="155"/>
      <c r="BK175" s="155"/>
      <c r="BL175" s="155"/>
      <c r="BM175" s="159"/>
      <c r="BN175" s="155"/>
      <c r="BO175" s="155"/>
      <c r="BP175" s="155"/>
      <c r="BQ175" s="155"/>
      <c r="BR175" s="155"/>
      <c r="BS175" s="155"/>
      <c r="BT175" s="155"/>
      <c r="BU175" s="155"/>
      <c r="BV175" s="155"/>
      <c r="BW175" s="155"/>
      <c r="BX175" s="155"/>
      <c r="BY175" s="155"/>
      <c r="BZ175" s="155"/>
      <c r="CA175" s="155"/>
      <c r="CB175" s="155"/>
      <c r="CC175" s="155"/>
      <c r="CD175" s="155"/>
      <c r="CE175" s="155"/>
      <c r="CF175" s="155"/>
      <c r="CG175" s="155"/>
      <c r="CH175" s="155"/>
      <c r="CI175" s="155"/>
      <c r="CJ175" s="155"/>
      <c r="CK175" s="155"/>
      <c r="CL175" s="155"/>
      <c r="CM175" s="155"/>
      <c r="CN175" s="155"/>
      <c r="CO175" s="155"/>
      <c r="CP175" s="155"/>
      <c r="CQ175" s="155"/>
      <c r="CR175" s="155"/>
      <c r="CS175" s="155"/>
      <c r="CT175" s="155"/>
      <c r="CU175" s="155"/>
      <c r="CV175" s="155"/>
      <c r="CW175" s="155"/>
      <c r="CX175" s="155"/>
      <c r="CY175" s="155"/>
      <c r="CZ175" s="155"/>
      <c r="DA175" s="155"/>
      <c r="DB175" s="155"/>
      <c r="DC175" s="155"/>
      <c r="DD175" s="155"/>
      <c r="DE175" s="155"/>
    </row>
    <row r="176" spans="1:109" ht="15" customHeight="1" x14ac:dyDescent="0.2">
      <c r="A176" s="9">
        <f>Input!A176</f>
        <v>10583</v>
      </c>
      <c r="B176" s="9" t="str">
        <f>Input!B176</f>
        <v>MeBo24 To6-Lc-06</v>
      </c>
      <c r="C176" s="9">
        <f>Input!O176</f>
        <v>1.6838351599631995</v>
      </c>
      <c r="D176" s="9">
        <f>C176*Input!P176/100</f>
        <v>4.7809765313186143E-3</v>
      </c>
      <c r="E176" s="11">
        <f>Input!M176</f>
        <v>1.966840828567592</v>
      </c>
      <c r="F176" s="12">
        <f>E176*Input!N176/100</f>
        <v>1.7183090884429641E-4</v>
      </c>
      <c r="G176" s="13">
        <f t="shared" si="597"/>
        <v>271.1880134428996</v>
      </c>
      <c r="H176" s="12">
        <f>G176*Input!L176/100</f>
        <v>2.128369514937984E-2</v>
      </c>
      <c r="I176" s="9">
        <v>0.3</v>
      </c>
      <c r="J176" s="21">
        <f>(((C176*$G$4*0.000000001*Input!G176*(234/233))-(I176*0.000000000000001))/Input!F176)*1000000000000</f>
        <v>332.4473400295692</v>
      </c>
      <c r="K176" s="9">
        <f>J176*Input!P176/100</f>
        <v>0.9439302423257433</v>
      </c>
      <c r="L176" s="14">
        <f t="shared" si="598"/>
        <v>4.5975050595947771</v>
      </c>
      <c r="M176" s="22">
        <f>L176*Input!P176/100</f>
        <v>1.3053869116868663E-2</v>
      </c>
      <c r="N176" s="9">
        <v>5.0000000000000001E-3</v>
      </c>
      <c r="O176" s="21">
        <f>(((G176*$D$4*0.000000001*Input!G176*(238/236))-(N176*0.000000001))/Input!F176)*1000000</f>
        <v>5.3934984883442398</v>
      </c>
      <c r="P176" s="9">
        <f>O176*Input!N176/100</f>
        <v>4.7119712670266059E-4</v>
      </c>
      <c r="Q176" s="23">
        <f t="shared" si="599"/>
        <v>4.0240847985519643</v>
      </c>
      <c r="R176" s="24">
        <f>Q176*Input!N176/100</f>
        <v>3.5155978976970828E-4</v>
      </c>
      <c r="S176" s="65">
        <f>Input!S176*$G$6/0.000000000155125</f>
        <v>1.127934170643476</v>
      </c>
      <c r="T176" s="9">
        <f>S176*Input!T176/100</f>
        <v>1.3312919767932791E-3</v>
      </c>
      <c r="U176" s="9">
        <f>S176*1/((U175+U177)/2)</f>
        <v>1.1277749853614478</v>
      </c>
      <c r="V176" s="9">
        <f>U176*Input!T176/100</f>
        <v>1.3311040916362342E-3</v>
      </c>
      <c r="W176" s="3">
        <v>3.0000000000000001E-3</v>
      </c>
      <c r="X176" s="21">
        <f>((($L$4*0.000000001*Input!G176/Input!W176*(232/229))-(W176*0.000000001))/Input!F176)*1000000000</f>
        <v>10.66519033917332</v>
      </c>
      <c r="Y176" s="21">
        <f>X176*Input!X176/100</f>
        <v>1.8520132129353675E-2</v>
      </c>
      <c r="Z176" s="21">
        <f t="shared" si="600"/>
        <v>2.6041343184267291E-3</v>
      </c>
      <c r="AA176" s="21">
        <f>Z176*Input!X176/100</f>
        <v>4.5220863506488265E-6</v>
      </c>
      <c r="AB176" s="14">
        <v>0.05</v>
      </c>
      <c r="AC176" s="14">
        <v>0.9</v>
      </c>
      <c r="AD176" s="21">
        <f>(((Input!G176*$L$4*0.000000001*Input!U176*(230/229))-((AB176*0.000000000000001)+(Input!G176*AC176*0.000000000000001)))/Input!F176)*1000000000000</f>
        <v>17.44160674774513</v>
      </c>
      <c r="AE176" s="21">
        <f>AD176*Input!V176/100</f>
        <v>5.4368630564590743E-2</v>
      </c>
      <c r="AF176" s="63">
        <f t="shared" si="601"/>
        <v>0.79513710245371827</v>
      </c>
      <c r="AG176" s="21">
        <f>AF176*Input!V176/100</f>
        <v>2.4785856026191071E-3</v>
      </c>
      <c r="AH176" s="9">
        <f t="shared" si="602"/>
        <v>305.33644014725598</v>
      </c>
      <c r="AI176" s="3">
        <f t="shared" si="603"/>
        <v>1.0895101565081868</v>
      </c>
      <c r="AJ176" s="22">
        <f t="shared" si="604"/>
        <v>127.77498536144782</v>
      </c>
      <c r="AK176" s="3">
        <f t="shared" si="605"/>
        <v>1.3311040916362342</v>
      </c>
      <c r="AL176" s="3">
        <f t="shared" si="606"/>
        <v>0.19759451956376323</v>
      </c>
      <c r="AM176" s="3">
        <f t="shared" si="607"/>
        <v>6.1617957549111929E-4</v>
      </c>
      <c r="AN176" s="9">
        <f>AL176*1/((AN175+AN177)/2)</f>
        <v>0.19792562645366393</v>
      </c>
      <c r="AO176" s="21">
        <f t="shared" si="608"/>
        <v>6.1721210060017415E-4</v>
      </c>
      <c r="AP176" s="58">
        <f t="shared" si="609"/>
        <v>20.996099999999998</v>
      </c>
      <c r="AQ176" s="58">
        <f t="shared" si="610"/>
        <v>8.1900000000000001E-2</v>
      </c>
      <c r="AR176" s="58">
        <f t="shared" si="611"/>
        <v>0.39007244202494751</v>
      </c>
      <c r="AS176" s="67">
        <f t="shared" si="612"/>
        <v>6.4713703830590412E-4</v>
      </c>
      <c r="AT176" s="67">
        <f t="shared" si="613"/>
        <v>1.1251765154750863E-6</v>
      </c>
      <c r="AU176" s="58">
        <v>8</v>
      </c>
      <c r="AV176" s="58">
        <f t="shared" si="614"/>
        <v>4</v>
      </c>
      <c r="AW176" s="58">
        <f t="shared" si="615"/>
        <v>20.4971</v>
      </c>
      <c r="AX176" s="57">
        <f t="shared" si="616"/>
        <v>0.2676698998</v>
      </c>
      <c r="AY176" s="47">
        <f t="shared" si="617"/>
        <v>0.26167042593817003</v>
      </c>
      <c r="AZ176" s="9" t="str">
        <f>Input!B176</f>
        <v>MeBo24 To6-Lc-06</v>
      </c>
      <c r="BA176" s="48">
        <f>Input!E176</f>
        <v>0</v>
      </c>
      <c r="BB176" s="58">
        <f t="shared" si="618"/>
        <v>135.3957191720566</v>
      </c>
      <c r="BC176" s="22">
        <f t="shared" si="619"/>
        <v>1.4142078392758086</v>
      </c>
      <c r="BD176" s="9">
        <f t="shared" si="620"/>
        <v>20439.099999999999</v>
      </c>
      <c r="BE176" s="49">
        <f t="shared" si="621"/>
        <v>130.83521296908501</v>
      </c>
      <c r="BF176" s="89">
        <f t="shared" si="622"/>
        <v>1.2766216974019253</v>
      </c>
      <c r="BG176" s="85"/>
      <c r="BH176" s="85"/>
      <c r="BI176" s="85"/>
      <c r="BJ176" s="85"/>
      <c r="BK176" s="85"/>
      <c r="BL176" s="85"/>
      <c r="BM176" s="90"/>
      <c r="BN176" s="85"/>
      <c r="BO176" s="85"/>
      <c r="BP176" s="85"/>
      <c r="BQ176" s="85"/>
      <c r="BR176" s="85"/>
      <c r="BS176" s="85"/>
      <c r="BT176" s="85"/>
      <c r="BU176" s="85"/>
      <c r="BV176" s="85"/>
      <c r="BW176" s="85"/>
      <c r="BX176" s="85"/>
      <c r="BY176" s="85"/>
      <c r="BZ176" s="85"/>
      <c r="CA176" s="85"/>
      <c r="CB176" s="85"/>
      <c r="CC176" s="85"/>
      <c r="CD176" s="85"/>
      <c r="CE176" s="85"/>
      <c r="CF176" s="85"/>
      <c r="CG176" s="85"/>
      <c r="CH176" s="85"/>
      <c r="CI176" s="85"/>
      <c r="CJ176" s="85"/>
      <c r="CK176" s="85"/>
      <c r="CL176" s="85"/>
      <c r="CM176" s="85"/>
      <c r="CN176" s="85"/>
      <c r="CO176" s="85"/>
      <c r="CP176" s="85"/>
      <c r="CQ176" s="85"/>
      <c r="CR176" s="85"/>
      <c r="CS176" s="85"/>
      <c r="CT176" s="85"/>
      <c r="CU176" s="85"/>
      <c r="CV176" s="85"/>
      <c r="CW176" s="85"/>
      <c r="CX176" s="85"/>
      <c r="CY176" s="85"/>
      <c r="CZ176" s="85"/>
      <c r="DA176" s="85"/>
      <c r="DB176" s="85"/>
      <c r="DC176" s="85"/>
      <c r="DD176" s="85"/>
      <c r="DE176" s="85"/>
    </row>
    <row r="177" spans="1:109" s="158" customFormat="1" ht="15" customHeight="1" x14ac:dyDescent="0.2">
      <c r="A177" s="141">
        <f>Input!A177</f>
        <v>10368</v>
      </c>
      <c r="B177" s="141" t="str">
        <f>Input!B177</f>
        <v>Hu1-13</v>
      </c>
      <c r="C177" s="141">
        <f>Input!O177</f>
        <v>2.2774114472538485</v>
      </c>
      <c r="D177" s="141">
        <f>C177*Input!P177/100</f>
        <v>2.3089327719101757E-2</v>
      </c>
      <c r="E177" s="142">
        <f>Input!M177</f>
        <v>3.012966901937896</v>
      </c>
      <c r="F177" s="143">
        <f>E177*Input!N177/100</f>
        <v>3.4579775068822128E-4</v>
      </c>
      <c r="G177" s="144">
        <f t="shared" si="597"/>
        <v>415.42787643919706</v>
      </c>
      <c r="H177" s="143">
        <f>G177*Input!L177/100</f>
        <v>3.1318795055043931E-2</v>
      </c>
      <c r="I177" s="141">
        <v>0</v>
      </c>
      <c r="J177" s="145">
        <f>(((C177*$G$4*0.000000001*Input!G177*(234/233))-(I177*0.000000000000001))/Input!F177)*1000000000000</f>
        <v>746.03179197434622</v>
      </c>
      <c r="K177" s="141">
        <f>J177*Input!P177/100</f>
        <v>7.5635751082814444</v>
      </c>
      <c r="L177" s="146">
        <f t="shared" si="598"/>
        <v>10.317077399131986</v>
      </c>
      <c r="M177" s="147">
        <f>L177*Input!P177/100</f>
        <v>0.10459874585206834</v>
      </c>
      <c r="N177" s="141">
        <v>0</v>
      </c>
      <c r="O177" s="145">
        <f>(((G177*$D$4*0.000000001*Input!G177*(238/236))-(N177*0.000000001))/Input!F177)*1000000</f>
        <v>13.708455504930532</v>
      </c>
      <c r="P177" s="141">
        <f>O177*Input!N177/100</f>
        <v>1.5733173424393137E-3</v>
      </c>
      <c r="Q177" s="148">
        <f t="shared" si="599"/>
        <v>10.227867408924006</v>
      </c>
      <c r="R177" s="149">
        <f>Q177*Input!N177/100</f>
        <v>1.1738507788016147E-3</v>
      </c>
      <c r="S177" s="147">
        <f>Input!S177*$G$6/0.000000000155125</f>
        <v>1.0005332129114928</v>
      </c>
      <c r="T177" s="141">
        <f>S177*Input!T177/100</f>
        <v>1.4582374663639664E-3</v>
      </c>
      <c r="U177" s="147">
        <f>S177</f>
        <v>1.0005332129114928</v>
      </c>
      <c r="V177" s="141">
        <f>U177*Input!T177/100</f>
        <v>1.4582374663639664E-3</v>
      </c>
      <c r="W177" s="150">
        <v>0</v>
      </c>
      <c r="X177" s="145">
        <f>((($L$4*0.000000001*Input!G177/Input!W177*(232/229))-(W177*0.000000001))/Input!F177)*1000000000</f>
        <v>0.82181205114803757</v>
      </c>
      <c r="Y177" s="145">
        <f>X177*Input!X177/100</f>
        <v>4.4683585459713597E-3</v>
      </c>
      <c r="Z177" s="145">
        <f t="shared" si="600"/>
        <v>2.0066298843543671E-4</v>
      </c>
      <c r="AA177" s="145">
        <f>Z177*Input!X177/100</f>
        <v>1.0910453040729626E-6</v>
      </c>
      <c r="AB177" s="146">
        <v>0</v>
      </c>
      <c r="AC177" s="146">
        <v>0.9</v>
      </c>
      <c r="AD177" s="145">
        <f>(((Input!G177*$L$4*0.000000001*Input!U177*(230/229))-((AB177*0.000000000000001)+(Input!G177*AC177*0.000000000000001)))/Input!F177)*1000000000000</f>
        <v>223.74691555738221</v>
      </c>
      <c r="AE177" s="145">
        <f>AD177*Input!V177/100</f>
        <v>0.6506306639721765</v>
      </c>
      <c r="AF177" s="145">
        <f t="shared" si="601"/>
        <v>10.200291560997041</v>
      </c>
      <c r="AG177" s="145">
        <f>AF177*Input!V177/100</f>
        <v>2.9661291439520485E-2</v>
      </c>
      <c r="AH177" s="141">
        <f t="shared" si="602"/>
        <v>50832.949516641842</v>
      </c>
      <c r="AI177" s="150">
        <f t="shared" si="603"/>
        <v>313.43357495450147</v>
      </c>
      <c r="AJ177" s="147">
        <f t="shared" si="604"/>
        <v>0.53321291149277528</v>
      </c>
      <c r="AK177" s="150">
        <f t="shared" si="605"/>
        <v>1.4582374663639663</v>
      </c>
      <c r="AL177" s="150">
        <f t="shared" si="606"/>
        <v>0.99730385164135937</v>
      </c>
      <c r="AM177" s="150">
        <f t="shared" si="607"/>
        <v>2.9023044448608574E-3</v>
      </c>
      <c r="AN177" s="141">
        <f>AF177/Q177</f>
        <v>0.99730385164135937</v>
      </c>
      <c r="AO177" s="145">
        <f t="shared" si="608"/>
        <v>2.9023044448608574E-3</v>
      </c>
      <c r="AP177" s="141">
        <f t="shared" si="609"/>
        <v>619.0172</v>
      </c>
      <c r="AQ177" s="141" t="e">
        <f t="shared" si="610"/>
        <v>#VALUE!</v>
      </c>
      <c r="AR177" s="141" t="e">
        <f t="shared" si="611"/>
        <v>#VALUE!</v>
      </c>
      <c r="AS177" s="149">
        <f t="shared" si="612"/>
        <v>1.9619240298359217E-5</v>
      </c>
      <c r="AT177" s="149">
        <f t="shared" si="613"/>
        <v>1.0669754461483354E-7</v>
      </c>
      <c r="AU177" s="141">
        <v>8</v>
      </c>
      <c r="AV177" s="141">
        <f t="shared" si="614"/>
        <v>4</v>
      </c>
      <c r="AW177" s="141">
        <f t="shared" si="615"/>
        <v>619.00019999999995</v>
      </c>
      <c r="AX177" s="151">
        <f t="shared" si="616"/>
        <v>250.44153001270001</v>
      </c>
      <c r="AY177" s="151">
        <f t="shared" si="617"/>
        <v>112.37084236924889</v>
      </c>
      <c r="AZ177" s="141" t="str">
        <f>Input!B177</f>
        <v>Hu1-13</v>
      </c>
      <c r="BA177" s="152">
        <f>Input!E177</f>
        <v>0</v>
      </c>
      <c r="BB177" s="141">
        <f t="shared" si="618"/>
        <v>3.0668340928524369</v>
      </c>
      <c r="BC177" s="147">
        <f t="shared" si="619"/>
        <v>8.66358322027612</v>
      </c>
      <c r="BD177" s="141">
        <f t="shared" si="620"/>
        <v>618942.19999999995</v>
      </c>
      <c r="BE177" s="153">
        <f t="shared" si="621"/>
        <v>56185.421184624443</v>
      </c>
      <c r="BF177" s="154">
        <f t="shared" si="622"/>
        <v>18.15360356414245</v>
      </c>
      <c r="BG177" s="155"/>
      <c r="BH177" s="155"/>
      <c r="BI177" s="155"/>
      <c r="BJ177" s="155"/>
      <c r="BK177" s="155"/>
      <c r="BL177" s="155"/>
      <c r="BM177" s="159"/>
      <c r="BN177" s="155"/>
      <c r="BO177" s="155"/>
      <c r="BP177" s="155"/>
      <c r="BQ177" s="155"/>
      <c r="BR177" s="155"/>
      <c r="BS177" s="155"/>
      <c r="BT177" s="155"/>
      <c r="BU177" s="155"/>
      <c r="BV177" s="155"/>
      <c r="BW177" s="155"/>
      <c r="BX177" s="155"/>
      <c r="BY177" s="155"/>
      <c r="BZ177" s="155"/>
      <c r="CA177" s="155"/>
      <c r="CB177" s="155"/>
      <c r="CC177" s="155"/>
      <c r="CD177" s="155"/>
      <c r="CE177" s="155"/>
      <c r="CF177" s="155"/>
      <c r="CG177" s="155"/>
      <c r="CH177" s="155"/>
      <c r="CI177" s="155"/>
      <c r="CJ177" s="155"/>
      <c r="CK177" s="155"/>
      <c r="CL177" s="155"/>
      <c r="CM177" s="155"/>
      <c r="CN177" s="155"/>
      <c r="CO177" s="155"/>
      <c r="CP177" s="155"/>
      <c r="CQ177" s="155"/>
      <c r="CR177" s="155"/>
      <c r="CS177" s="155"/>
      <c r="CT177" s="155"/>
      <c r="CU177" s="155"/>
      <c r="CV177" s="155"/>
      <c r="CW177" s="155"/>
      <c r="CX177" s="155"/>
      <c r="CY177" s="155"/>
      <c r="CZ177" s="155"/>
      <c r="DA177" s="155"/>
      <c r="DB177" s="155"/>
      <c r="DC177" s="155"/>
      <c r="DD177" s="155"/>
      <c r="DE177" s="155"/>
    </row>
    <row r="178" spans="1:109" ht="15" customHeight="1" x14ac:dyDescent="0.2">
      <c r="A178" s="9">
        <f>Input!A178</f>
        <v>10584</v>
      </c>
      <c r="B178" s="9" t="str">
        <f>Input!B178</f>
        <v>MeBo24 To6-Lc-07</v>
      </c>
      <c r="C178" s="9">
        <f>Input!O178</f>
        <v>1.7533694245362912</v>
      </c>
      <c r="D178" s="9">
        <f>C178*Input!P178/100</f>
        <v>3.9405867196270466E-3</v>
      </c>
      <c r="E178" s="11">
        <f>Input!M178</f>
        <v>2.0617899179116161</v>
      </c>
      <c r="F178" s="12">
        <f>E178*Input!N178/100</f>
        <v>1.3105244862718867E-4</v>
      </c>
      <c r="G178" s="13">
        <f t="shared" si="597"/>
        <v>284.27959388165362</v>
      </c>
      <c r="H178" s="12">
        <f>G178*Input!L178/100</f>
        <v>1.8995157309852385E-2</v>
      </c>
      <c r="I178" s="9">
        <v>0.3</v>
      </c>
      <c r="J178" s="21">
        <f>(((C178*$G$4*0.000000001*Input!G178*(234/233))-(I178*0.000000000000001))/Input!F178)*1000000000000</f>
        <v>285.66017014135912</v>
      </c>
      <c r="K178" s="9">
        <f>J178*Input!P178/100</f>
        <v>0.6420031380911897</v>
      </c>
      <c r="L178" s="14">
        <f t="shared" si="598"/>
        <v>3.9504725092184261</v>
      </c>
      <c r="M178" s="22">
        <f>L178*Input!P178/100</f>
        <v>8.8784367334310485E-3</v>
      </c>
      <c r="N178" s="9">
        <v>5.0000000000000001E-3</v>
      </c>
      <c r="O178" s="21">
        <f>(((G178*$D$4*0.000000001*Input!G178*(238/236))-(N178*0.000000001))/Input!F178)*1000000</f>
        <v>4.6655066013770536</v>
      </c>
      <c r="P178" s="9">
        <f>O178*Input!N178/100</f>
        <v>2.9655109809445979E-4</v>
      </c>
      <c r="Q178" s="23">
        <f t="shared" si="599"/>
        <v>3.4809306487650145</v>
      </c>
      <c r="R178" s="24">
        <f>Q178*Input!N178/100</f>
        <v>2.2125653106508161E-4</v>
      </c>
      <c r="S178" s="65">
        <f>Input!S178*$G$6/0.000000000155125</f>
        <v>1.1269636081987393</v>
      </c>
      <c r="T178" s="9">
        <f>S178*Input!T178/100</f>
        <v>7.4820006711314184E-4</v>
      </c>
      <c r="U178" s="9">
        <f>S178*1/((U177+U179)/2)</f>
        <v>1.1262092957360821</v>
      </c>
      <c r="V178" s="9">
        <f>U178*Input!T178/100</f>
        <v>7.4769927309363798E-4</v>
      </c>
      <c r="W178" s="3">
        <v>3.0000000000000001E-3</v>
      </c>
      <c r="X178" s="21">
        <f>((($L$4*0.000000001*Input!G178/Input!W178*(232/229))-(W178*0.000000001))/Input!F178)*1000000000</f>
        <v>3.0858777466621756</v>
      </c>
      <c r="Y178" s="21">
        <f>X178*Input!X178/100</f>
        <v>7.6891031663038623E-3</v>
      </c>
      <c r="Z178" s="21">
        <f t="shared" si="600"/>
        <v>7.5348304971509824E-4</v>
      </c>
      <c r="AA178" s="21">
        <f>Z178*Input!X178/100</f>
        <v>1.8774589854012461E-6</v>
      </c>
      <c r="AB178" s="14">
        <v>0.05</v>
      </c>
      <c r="AC178" s="14">
        <v>0.9</v>
      </c>
      <c r="AD178" s="21">
        <f>(((Input!G178*$L$4*0.000000001*Input!U178*(230/229))-((AB178*0.000000000000001)+(Input!G178*AC178*0.000000000000001)))/Input!F178)*1000000000000</f>
        <v>13.287808047504658</v>
      </c>
      <c r="AE178" s="21">
        <f>AD178*Input!V178/100</f>
        <v>4.0588062488982668E-2</v>
      </c>
      <c r="AF178" s="63">
        <f t="shared" si="601"/>
        <v>0.60577155199419863</v>
      </c>
      <c r="AG178" s="21">
        <f>AF178*Input!V178/100</f>
        <v>1.850349848409031E-3</v>
      </c>
      <c r="AH178" s="9">
        <f t="shared" si="602"/>
        <v>803.96175099525965</v>
      </c>
      <c r="AI178" s="3">
        <f t="shared" si="603"/>
        <v>3.169157890928231</v>
      </c>
      <c r="AJ178" s="22">
        <f t="shared" si="604"/>
        <v>126.20929573608208</v>
      </c>
      <c r="AK178" s="3">
        <f t="shared" si="605"/>
        <v>0.74769927309363793</v>
      </c>
      <c r="AL178" s="3">
        <f t="shared" si="606"/>
        <v>0.17402574573242874</v>
      </c>
      <c r="AM178" s="3">
        <f t="shared" si="607"/>
        <v>5.316826487845376E-4</v>
      </c>
      <c r="AN178" s="9">
        <f>AL178*1/((AN177+AN179)/2)</f>
        <v>0.17409047828195323</v>
      </c>
      <c r="AO178" s="21">
        <f t="shared" si="608"/>
        <v>5.3188041936870554E-4</v>
      </c>
      <c r="AP178" s="58">
        <f t="shared" si="609"/>
        <v>18.279800000000002</v>
      </c>
      <c r="AQ178" s="58">
        <f t="shared" si="610"/>
        <v>6.2600000000000003E-2</v>
      </c>
      <c r="AR178" s="58">
        <f t="shared" si="611"/>
        <v>0.34245451263142923</v>
      </c>
      <c r="AS178" s="67">
        <f t="shared" si="612"/>
        <v>2.1646023024975332E-4</v>
      </c>
      <c r="AT178" s="67">
        <f t="shared" si="613"/>
        <v>5.3953093135192859E-7</v>
      </c>
      <c r="AU178" s="58">
        <v>8</v>
      </c>
      <c r="AV178" s="58">
        <f t="shared" si="614"/>
        <v>4</v>
      </c>
      <c r="AW178" s="58">
        <f t="shared" si="615"/>
        <v>18.1128</v>
      </c>
      <c r="AX178" s="57">
        <f t="shared" si="616"/>
        <v>9.7245658499999998E-2</v>
      </c>
      <c r="AY178" s="47">
        <f t="shared" si="617"/>
        <v>0.10411369545470099</v>
      </c>
      <c r="AZ178" s="9" t="str">
        <f>Input!B178</f>
        <v>MeBo24 To6-Lc-07</v>
      </c>
      <c r="BA178" s="48">
        <f>Input!E178</f>
        <v>0</v>
      </c>
      <c r="BB178" s="58">
        <f t="shared" si="618"/>
        <v>132.83846122893053</v>
      </c>
      <c r="BC178" s="22">
        <f t="shared" si="619"/>
        <v>0.78781875987565586</v>
      </c>
      <c r="BD178" s="9">
        <f t="shared" si="620"/>
        <v>18054.8</v>
      </c>
      <c r="BE178" s="49">
        <f t="shared" si="621"/>
        <v>52.056847727350494</v>
      </c>
      <c r="BF178" s="89">
        <f t="shared" si="622"/>
        <v>0.57480729348693183</v>
      </c>
      <c r="BG178" s="85"/>
      <c r="BH178" s="85"/>
      <c r="BI178" s="85"/>
      <c r="BJ178" s="85"/>
      <c r="BK178" s="85"/>
      <c r="BL178" s="85"/>
      <c r="BM178" s="90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</row>
    <row r="179" spans="1:109" s="158" customFormat="1" ht="15" customHeight="1" x14ac:dyDescent="0.2">
      <c r="A179" s="141">
        <f>Input!A179</f>
        <v>10368</v>
      </c>
      <c r="B179" s="141" t="str">
        <f>Input!B179</f>
        <v>Hu1-13</v>
      </c>
      <c r="C179" s="141">
        <f>Input!O179</f>
        <v>2.2766745881238233</v>
      </c>
      <c r="D179" s="141">
        <f>C179*Input!P179/100</f>
        <v>2.1357344309265117E-2</v>
      </c>
      <c r="E179" s="142">
        <f>Input!M179</f>
        <v>3.0123708589145552</v>
      </c>
      <c r="F179" s="143">
        <f>E179*Input!N179/100</f>
        <v>3.5228294050993007E-4</v>
      </c>
      <c r="G179" s="144">
        <f t="shared" si="597"/>
        <v>415.34569402713885</v>
      </c>
      <c r="H179" s="143">
        <f>G179*Input!L179/100</f>
        <v>3.2598423410265573E-2</v>
      </c>
      <c r="I179" s="141">
        <v>0</v>
      </c>
      <c r="J179" s="145">
        <f>(((C179*$G$4*0.000000001*Input!G179*(234/233))-(I179*0.000000000000001))/Input!F179)*1000000000000</f>
        <v>745.79041251791637</v>
      </c>
      <c r="K179" s="141">
        <f>J179*Input!P179/100</f>
        <v>6.9962139981630571</v>
      </c>
      <c r="L179" s="146">
        <f t="shared" si="598"/>
        <v>10.313739296706141</v>
      </c>
      <c r="M179" s="147">
        <f>L179*Input!P179/100</f>
        <v>9.6752554108874997E-2</v>
      </c>
      <c r="N179" s="141">
        <v>0</v>
      </c>
      <c r="O179" s="145">
        <f>(((G179*$D$4*0.000000001*Input!G179*(238/236))-(N179*0.000000001))/Input!F179)*1000000</f>
        <v>13.70574361677164</v>
      </c>
      <c r="P179" s="141">
        <f>O179*Input!N179/100</f>
        <v>1.6028237854257077E-3</v>
      </c>
      <c r="Q179" s="148">
        <f t="shared" si="599"/>
        <v>10.225844071392874</v>
      </c>
      <c r="R179" s="149">
        <f>Q179*Input!N179/100</f>
        <v>1.195865511713376E-3</v>
      </c>
      <c r="S179" s="147">
        <f>Input!S179*$G$6/0.000000000155125</f>
        <v>1.0008063470895001</v>
      </c>
      <c r="T179" s="141">
        <f>S179*Input!T179/100</f>
        <v>1.5382357836927366E-3</v>
      </c>
      <c r="U179" s="147">
        <f>S179</f>
        <v>1.0008063470895001</v>
      </c>
      <c r="V179" s="141">
        <f>U179*Input!T179/100</f>
        <v>1.5382357836927366E-3</v>
      </c>
      <c r="W179" s="150">
        <v>0</v>
      </c>
      <c r="X179" s="145">
        <f>((($L$4*0.000000001*Input!G179/Input!W179*(232/229))-(W179*0.000000001))/Input!F179)*1000000000</f>
        <v>0.82694665207687046</v>
      </c>
      <c r="Y179" s="145">
        <f>X179*Input!X179/100</f>
        <v>4.9017453779948653E-3</v>
      </c>
      <c r="Z179" s="145">
        <f t="shared" si="600"/>
        <v>2.0191671106625439E-4</v>
      </c>
      <c r="AA179" s="145">
        <f>Z179*Input!X179/100</f>
        <v>1.196865967983789E-6</v>
      </c>
      <c r="AB179" s="146">
        <v>0</v>
      </c>
      <c r="AC179" s="146">
        <v>0.9</v>
      </c>
      <c r="AD179" s="145">
        <f>(((Input!G179*$L$4*0.000000001*Input!U179*(230/229))-((AB179*0.000000000000001)+(Input!G179*AC179*0.000000000000001)))/Input!F179)*1000000000000</f>
        <v>224.74537506003898</v>
      </c>
      <c r="AE179" s="145">
        <f>AD179*Input!V179/100</f>
        <v>1.0797911733325802</v>
      </c>
      <c r="AF179" s="145">
        <f t="shared" si="601"/>
        <v>10.245809855689847</v>
      </c>
      <c r="AG179" s="145">
        <f>AF179*Input!V179/100</f>
        <v>4.9226085488354859E-2</v>
      </c>
      <c r="AH179" s="141">
        <f t="shared" si="602"/>
        <v>50742.753294589456</v>
      </c>
      <c r="AI179" s="150">
        <f t="shared" si="603"/>
        <v>387.17364719418924</v>
      </c>
      <c r="AJ179" s="147">
        <f t="shared" si="604"/>
        <v>0.80634708950011458</v>
      </c>
      <c r="AK179" s="150">
        <f t="shared" si="605"/>
        <v>1.5382357836927365</v>
      </c>
      <c r="AL179" s="150">
        <f t="shared" si="606"/>
        <v>1.0019524827640223</v>
      </c>
      <c r="AM179" s="150">
        <f t="shared" si="607"/>
        <v>4.8153155417517369E-3</v>
      </c>
      <c r="AN179" s="141">
        <f>AF179/Q179</f>
        <v>1.0019524827640223</v>
      </c>
      <c r="AO179" s="145">
        <f t="shared" si="608"/>
        <v>4.8153155417517369E-3</v>
      </c>
      <c r="AP179" s="141" t="str">
        <f t="shared" si="609"/>
        <v>Out of range</v>
      </c>
      <c r="AQ179" s="141" t="e">
        <f t="shared" si="610"/>
        <v>#VALUE!</v>
      </c>
      <c r="AR179" s="141" t="e">
        <f t="shared" si="611"/>
        <v>#VALUE!</v>
      </c>
      <c r="AS179" s="149">
        <f t="shared" si="612"/>
        <v>1.9745725600405235E-5</v>
      </c>
      <c r="AT179" s="149">
        <f t="shared" si="613"/>
        <v>1.1706602137612959E-7</v>
      </c>
      <c r="AU179" s="141">
        <v>8</v>
      </c>
      <c r="AV179" s="141">
        <f t="shared" si="614"/>
        <v>4</v>
      </c>
      <c r="AW179" s="141" t="str">
        <f t="shared" si="615"/>
        <v>Out of range</v>
      </c>
      <c r="AX179" s="151">
        <f t="shared" si="616"/>
        <v>331.69929528609998</v>
      </c>
      <c r="AY179" s="151" t="e">
        <f t="shared" si="617"/>
        <v>#VALUE!</v>
      </c>
      <c r="AZ179" s="141" t="str">
        <f>Input!B179</f>
        <v>Hu1-13</v>
      </c>
      <c r="BA179" s="152">
        <f>Input!E179</f>
        <v>0</v>
      </c>
      <c r="BB179" s="141" t="e">
        <f t="shared" si="618"/>
        <v>#VALUE!</v>
      </c>
      <c r="BC179" s="147" t="e">
        <f t="shared" si="619"/>
        <v>#VALUE!</v>
      </c>
      <c r="BD179" s="141" t="e">
        <f t="shared" si="620"/>
        <v>#VALUE!</v>
      </c>
      <c r="BE179" s="153" t="e">
        <f t="shared" si="621"/>
        <v>#VALUE!</v>
      </c>
      <c r="BF179" s="154" t="e">
        <f t="shared" si="622"/>
        <v>#VALUE!</v>
      </c>
      <c r="BG179" s="155"/>
      <c r="BH179" s="155"/>
      <c r="BI179" s="155"/>
      <c r="BJ179" s="155"/>
      <c r="BK179" s="155"/>
      <c r="BL179" s="155"/>
      <c r="BM179" s="159"/>
      <c r="BN179" s="155"/>
      <c r="BO179" s="155"/>
      <c r="BP179" s="155"/>
      <c r="BQ179" s="155"/>
      <c r="BR179" s="155"/>
      <c r="BS179" s="155"/>
      <c r="BT179" s="155"/>
      <c r="BU179" s="155"/>
      <c r="BV179" s="155"/>
      <c r="BW179" s="155"/>
      <c r="BX179" s="155"/>
      <c r="BY179" s="155"/>
      <c r="BZ179" s="155"/>
      <c r="CA179" s="155"/>
      <c r="CB179" s="155"/>
      <c r="CC179" s="155"/>
      <c r="CD179" s="155"/>
      <c r="CE179" s="155"/>
      <c r="CF179" s="155"/>
      <c r="CG179" s="155"/>
      <c r="CH179" s="155"/>
      <c r="CI179" s="155"/>
      <c r="CJ179" s="155"/>
      <c r="CK179" s="155"/>
      <c r="CL179" s="155"/>
      <c r="CM179" s="155"/>
      <c r="CN179" s="155"/>
      <c r="CO179" s="155"/>
      <c r="CP179" s="155"/>
      <c r="CQ179" s="155"/>
      <c r="CR179" s="155"/>
      <c r="CS179" s="155"/>
      <c r="CT179" s="155"/>
      <c r="CU179" s="155"/>
      <c r="CV179" s="155"/>
      <c r="CW179" s="155"/>
      <c r="CX179" s="155"/>
      <c r="CY179" s="155"/>
      <c r="CZ179" s="155"/>
      <c r="DA179" s="155"/>
      <c r="DB179" s="155"/>
      <c r="DC179" s="155"/>
      <c r="DD179" s="155"/>
      <c r="DE179" s="155"/>
    </row>
    <row r="180" spans="1:109" ht="15" customHeight="1" x14ac:dyDescent="0.2">
      <c r="A180" s="9">
        <f>Input!A180</f>
        <v>10585</v>
      </c>
      <c r="B180" s="9" t="str">
        <f>Input!B180</f>
        <v>MeBo24 To6-Lc-08</v>
      </c>
      <c r="C180" s="9">
        <f>Input!O180</f>
        <v>1.5401931965234847</v>
      </c>
      <c r="D180" s="9">
        <f>C180*Input!P180/100</f>
        <v>3.7224586288414287E-3</v>
      </c>
      <c r="E180" s="11">
        <f>Input!M180</f>
        <v>1.8149154225422452</v>
      </c>
      <c r="F180" s="12">
        <f>E180*Input!N180/100</f>
        <v>1.0515690930653665E-4</v>
      </c>
      <c r="G180" s="13">
        <f t="shared" si="597"/>
        <v>250.24053846012475</v>
      </c>
      <c r="H180" s="12">
        <f>G180*Input!L180/100</f>
        <v>1.4190654675117707E-2</v>
      </c>
      <c r="I180" s="9">
        <v>0.3</v>
      </c>
      <c r="J180" s="21">
        <f>(((C180*$G$4*0.000000001*Input!G180*(234/233))-(I180*0.000000000000001))/Input!F180)*1000000000000</f>
        <v>245.53522226418252</v>
      </c>
      <c r="K180" s="9">
        <f>J180*Input!P180/100</f>
        <v>0.59342860938800923</v>
      </c>
      <c r="L180" s="14">
        <f t="shared" si="598"/>
        <v>3.3955736465447517</v>
      </c>
      <c r="M180" s="22">
        <f>L180*Input!P180/100</f>
        <v>8.2066863098588776E-3</v>
      </c>
      <c r="N180" s="9">
        <v>5.0000000000000001E-3</v>
      </c>
      <c r="O180" s="21">
        <f>(((G180*$D$4*0.000000001*Input!G180*(238/236))-(N180*0.000000001))/Input!F180)*1000000</f>
        <v>4.0185846755777117</v>
      </c>
      <c r="P180" s="9">
        <f>O180*Input!N180/100</f>
        <v>2.3283836757441358E-4</v>
      </c>
      <c r="Q180" s="23">
        <f t="shared" si="599"/>
        <v>2.9982627305140026</v>
      </c>
      <c r="R180" s="24">
        <f>Q180*Input!N180/100</f>
        <v>1.7372051507953454E-4</v>
      </c>
      <c r="S180" s="65">
        <f>Input!S180*$G$6/0.000000000155125</f>
        <v>1.126671013638064</v>
      </c>
      <c r="T180" s="9">
        <f>S180*Input!T180/100</f>
        <v>1.0295149655516166E-3</v>
      </c>
      <c r="U180" s="9">
        <f>S180*1/((U179+U181)/2)</f>
        <v>1.1259889224214965</v>
      </c>
      <c r="V180" s="9">
        <f>U180*Input!T180/100</f>
        <v>1.0288916930019305E-3</v>
      </c>
      <c r="W180" s="3">
        <v>3.0000000000000001E-3</v>
      </c>
      <c r="X180" s="21">
        <f>((($L$4*0.000000001*Input!G180/Input!W180*(232/229))-(W180*0.000000001))/Input!F180)*1000000000</f>
        <v>2.1277505797537088</v>
      </c>
      <c r="Y180" s="21">
        <f>X180*Input!X180/100</f>
        <v>3.2762672182657607E-3</v>
      </c>
      <c r="Z180" s="21">
        <f t="shared" si="600"/>
        <v>5.1953581038653013E-4</v>
      </c>
      <c r="AA180" s="21">
        <f>Z180*Input!X180/100</f>
        <v>7.9997071107909204E-7</v>
      </c>
      <c r="AB180" s="14">
        <v>0.05</v>
      </c>
      <c r="AC180" s="14">
        <v>0.9</v>
      </c>
      <c r="AD180" s="21">
        <f>(((Input!G180*$L$4*0.000000001*Input!U180*(230/229))-((AB180*0.000000000000001)+(Input!G180*AC180*0.000000000000001)))/Input!F180)*1000000000000</f>
        <v>13.068628036516074</v>
      </c>
      <c r="AE180" s="21">
        <f>AD180*Input!V180/100</f>
        <v>3.9646126222211191E-2</v>
      </c>
      <c r="AF180" s="63">
        <f t="shared" si="601"/>
        <v>0.59577945887033734</v>
      </c>
      <c r="AG180" s="21">
        <f>AF180*Input!V180/100</f>
        <v>1.8074083645945554E-3</v>
      </c>
      <c r="AH180" s="9">
        <f t="shared" si="602"/>
        <v>1146.7534036336833</v>
      </c>
      <c r="AI180" s="3">
        <f t="shared" si="603"/>
        <v>3.9013518349217695</v>
      </c>
      <c r="AJ180" s="22">
        <f t="shared" si="604"/>
        <v>125.98892242149651</v>
      </c>
      <c r="AK180" s="3">
        <f t="shared" si="605"/>
        <v>1.0288916930019305</v>
      </c>
      <c r="AL180" s="3">
        <f t="shared" si="606"/>
        <v>0.19870822286751394</v>
      </c>
      <c r="AM180" s="3">
        <f t="shared" si="607"/>
        <v>6.0292847654418288E-4</v>
      </c>
      <c r="AN180" s="9">
        <f>AL180*1/((AN179+AN181)/2)</f>
        <v>0.19870823474305299</v>
      </c>
      <c r="AO180" s="21">
        <f t="shared" si="608"/>
        <v>6.029285125774208E-4</v>
      </c>
      <c r="AP180" s="58">
        <f t="shared" si="609"/>
        <v>21.125</v>
      </c>
      <c r="AQ180" s="58">
        <f t="shared" si="610"/>
        <v>7.5700000000000003E-2</v>
      </c>
      <c r="AR180" s="58">
        <f t="shared" si="611"/>
        <v>0.35834319526627217</v>
      </c>
      <c r="AS180" s="67">
        <f t="shared" si="612"/>
        <v>1.7327894753821802E-4</v>
      </c>
      <c r="AT180" s="67">
        <f t="shared" si="613"/>
        <v>2.6700023946987476E-7</v>
      </c>
      <c r="AU180" s="58">
        <v>8</v>
      </c>
      <c r="AV180" s="58">
        <f t="shared" si="614"/>
        <v>4</v>
      </c>
      <c r="AW180" s="58">
        <f t="shared" si="615"/>
        <v>20.991399999999999</v>
      </c>
      <c r="AX180" s="57">
        <f t="shared" si="616"/>
        <v>9.5619377000000005E-2</v>
      </c>
      <c r="AY180" s="47">
        <f t="shared" si="617"/>
        <v>9.9514658548568585E-2</v>
      </c>
      <c r="AZ180" s="9" t="str">
        <f>Input!B180</f>
        <v>MeBo24 To6-Lc-08</v>
      </c>
      <c r="BA180" s="48">
        <f>Input!E180</f>
        <v>0</v>
      </c>
      <c r="BB180" s="58">
        <f t="shared" si="618"/>
        <v>133.68977174080132</v>
      </c>
      <c r="BC180" s="22">
        <f t="shared" si="619"/>
        <v>1.0923785129833588</v>
      </c>
      <c r="BD180" s="9">
        <f t="shared" si="620"/>
        <v>20933.399999999998</v>
      </c>
      <c r="BE180" s="49">
        <f t="shared" si="621"/>
        <v>49.757329274284295</v>
      </c>
      <c r="BF180" s="89">
        <f t="shared" si="622"/>
        <v>0.47407347079550954</v>
      </c>
      <c r="BG180" s="85"/>
      <c r="BH180" s="85"/>
      <c r="BI180" s="85"/>
      <c r="BJ180" s="85"/>
      <c r="BK180" s="85"/>
      <c r="BL180" s="85"/>
      <c r="BM180" s="90"/>
      <c r="BN180" s="85"/>
      <c r="BO180" s="85"/>
      <c r="BP180" s="85"/>
      <c r="BQ180" s="85"/>
      <c r="BR180" s="85"/>
      <c r="BS180" s="85"/>
      <c r="BT180" s="85"/>
      <c r="BU180" s="85"/>
      <c r="BV180" s="85"/>
      <c r="BW180" s="85"/>
      <c r="BX180" s="85"/>
      <c r="BY180" s="85"/>
      <c r="BZ180" s="85"/>
      <c r="CA180" s="85"/>
      <c r="CB180" s="85"/>
      <c r="CC180" s="85"/>
      <c r="CD180" s="85"/>
      <c r="CE180" s="85"/>
      <c r="CF180" s="85"/>
      <c r="CG180" s="85"/>
      <c r="CH180" s="85"/>
      <c r="CI180" s="85"/>
      <c r="CJ180" s="85"/>
      <c r="CK180" s="85"/>
      <c r="CL180" s="85"/>
      <c r="CM180" s="85"/>
      <c r="CN180" s="85"/>
      <c r="CO180" s="85"/>
      <c r="CP180" s="85"/>
      <c r="CQ180" s="85"/>
      <c r="CR180" s="85"/>
      <c r="CS180" s="85"/>
      <c r="CT180" s="85"/>
      <c r="CU180" s="85"/>
      <c r="CV180" s="85"/>
      <c r="CW180" s="85"/>
      <c r="CX180" s="85"/>
      <c r="CY180" s="85"/>
      <c r="CZ180" s="85"/>
      <c r="DA180" s="85"/>
      <c r="DB180" s="85"/>
      <c r="DC180" s="85"/>
      <c r="DD180" s="85"/>
      <c r="DE180" s="85"/>
    </row>
    <row r="181" spans="1:109" s="158" customFormat="1" ht="15" customHeight="1" x14ac:dyDescent="0.2">
      <c r="A181" s="141">
        <f>Input!A181</f>
        <v>10368</v>
      </c>
      <c r="B181" s="141" t="str">
        <f>Input!B181</f>
        <v>Hu1-13</v>
      </c>
      <c r="C181" s="141">
        <f>Input!O181</f>
        <v>2.3157500560932403</v>
      </c>
      <c r="D181" s="141">
        <f>C181*Input!P181/100</f>
        <v>1.9588740214794887E-2</v>
      </c>
      <c r="E181" s="142">
        <f>Input!M181</f>
        <v>3.0120154374685502</v>
      </c>
      <c r="F181" s="143">
        <f>E181*Input!N181/100</f>
        <v>3.8069040700982481E-4</v>
      </c>
      <c r="G181" s="144">
        <f t="shared" si="597"/>
        <v>415.29668851816371</v>
      </c>
      <c r="H181" s="143">
        <f>G181*Input!L181/100</f>
        <v>3.1636340406835405E-2</v>
      </c>
      <c r="I181" s="141">
        <v>0</v>
      </c>
      <c r="J181" s="145">
        <f>(((C181*$G$4*0.000000001*Input!G181*(234/233))-(I181*0.000000000000001))/Input!F181)*1000000000000</f>
        <v>758.59070884847699</v>
      </c>
      <c r="K181" s="141">
        <f>J181*Input!P181/100</f>
        <v>6.4168567267829584</v>
      </c>
      <c r="L181" s="146">
        <f t="shared" si="598"/>
        <v>10.490758090536259</v>
      </c>
      <c r="M181" s="147">
        <f>L181*Input!P181/100</f>
        <v>8.8740464175335099E-2</v>
      </c>
      <c r="N181" s="141">
        <v>0</v>
      </c>
      <c r="O181" s="145">
        <f>(((G181*$D$4*0.000000001*Input!G181*(238/236))-(N181*0.000000001))/Input!F181)*1000000</f>
        <v>13.704126513352776</v>
      </c>
      <c r="P181" s="141">
        <f>O181*Input!N181/100</f>
        <v>1.7320726299022741E-3</v>
      </c>
      <c r="Q181" s="148">
        <f t="shared" si="599"/>
        <v>10.224637551858367</v>
      </c>
      <c r="R181" s="149">
        <f>Q181*Input!N181/100</f>
        <v>1.2922979685709339E-3</v>
      </c>
      <c r="S181" s="147">
        <f>Input!S181*$G$6/0.000000000155125</f>
        <v>1.0004051945215853</v>
      </c>
      <c r="T181" s="141">
        <f>S181*Input!T181/100</f>
        <v>1.4185250562260524E-3</v>
      </c>
      <c r="U181" s="147">
        <f>S181</f>
        <v>1.0004051945215853</v>
      </c>
      <c r="V181" s="141">
        <f>U181*Input!T181/100</f>
        <v>1.4185250562260524E-3</v>
      </c>
      <c r="W181" s="150">
        <v>0</v>
      </c>
      <c r="X181" s="145">
        <f>((($L$4*0.000000001*Input!G181/Input!W181*(232/229))-(W181*0.000000001))/Input!F181)*1000000000</f>
        <v>0.81896027689047646</v>
      </c>
      <c r="Y181" s="145">
        <f>X181*Input!X181/100</f>
        <v>3.1692676848830543E-3</v>
      </c>
      <c r="Z181" s="145">
        <f t="shared" si="600"/>
        <v>1.9996666675937215E-4</v>
      </c>
      <c r="AA181" s="145">
        <f>Z181*Input!X181/100</f>
        <v>7.7384448659774344E-7</v>
      </c>
      <c r="AB181" s="146">
        <v>0</v>
      </c>
      <c r="AC181" s="146">
        <v>0.9</v>
      </c>
      <c r="AD181" s="145">
        <f>(((Input!G181*$L$4*0.000000001*Input!U181*(230/229))-((AB181*0.000000000000001)+(Input!G181*AC181*0.000000000000001)))/Input!F181)*1000000000000</f>
        <v>223.84302176556281</v>
      </c>
      <c r="AE181" s="145">
        <f>AD181*Input!V181/100</f>
        <v>0.6347466699528842</v>
      </c>
      <c r="AF181" s="145">
        <f t="shared" si="601"/>
        <v>10.204672901145672</v>
      </c>
      <c r="AG181" s="145">
        <f>AF181*Input!V181/100</f>
        <v>2.8937163601841478E-2</v>
      </c>
      <c r="AH181" s="141">
        <f t="shared" si="602"/>
        <v>51031.869793705977</v>
      </c>
      <c r="AI181" s="150">
        <f t="shared" si="603"/>
        <v>244.83037164823551</v>
      </c>
      <c r="AJ181" s="147">
        <f t="shared" si="604"/>
        <v>0.40519452158527258</v>
      </c>
      <c r="AK181" s="150">
        <f t="shared" si="605"/>
        <v>1.4185250562260523</v>
      </c>
      <c r="AL181" s="150">
        <f t="shared" si="606"/>
        <v>0.99804739770858031</v>
      </c>
      <c r="AM181" s="150">
        <f t="shared" si="607"/>
        <v>2.8329505891208843E-3</v>
      </c>
      <c r="AN181" s="141">
        <f>AF181/Q181</f>
        <v>0.99804739770858031</v>
      </c>
      <c r="AO181" s="145">
        <f t="shared" si="608"/>
        <v>2.8329505891208843E-3</v>
      </c>
      <c r="AP181" s="141">
        <f t="shared" si="609"/>
        <v>652.98320000000001</v>
      </c>
      <c r="AQ181" s="141" t="e">
        <f t="shared" si="610"/>
        <v>#VALUE!</v>
      </c>
      <c r="AR181" s="141" t="e">
        <f t="shared" si="611"/>
        <v>#VALUE!</v>
      </c>
      <c r="AS181" s="149">
        <f t="shared" si="612"/>
        <v>1.9557335479635407E-5</v>
      </c>
      <c r="AT181" s="149">
        <f t="shared" si="613"/>
        <v>7.572465017812093E-8</v>
      </c>
      <c r="AU181" s="141">
        <v>8</v>
      </c>
      <c r="AV181" s="141">
        <f t="shared" si="614"/>
        <v>4</v>
      </c>
      <c r="AW181" s="141">
        <f t="shared" si="615"/>
        <v>652.96609999999998</v>
      </c>
      <c r="AX181" s="151">
        <f t="shared" si="616"/>
        <v>292.98532660180001</v>
      </c>
      <c r="AY181" s="151">
        <f t="shared" si="617"/>
        <v>149.80460037382079</v>
      </c>
      <c r="AZ181" s="141" t="str">
        <f>Input!B181</f>
        <v>Hu1-13</v>
      </c>
      <c r="BA181" s="152">
        <f>Input!E181</f>
        <v>0</v>
      </c>
      <c r="BB181" s="141">
        <f t="shared" si="618"/>
        <v>2.5653375321779892</v>
      </c>
      <c r="BC181" s="147">
        <f t="shared" si="619"/>
        <v>9.2286705553550821</v>
      </c>
      <c r="BD181" s="141">
        <f t="shared" si="620"/>
        <v>652908.1</v>
      </c>
      <c r="BE181" s="153">
        <f t="shared" si="621"/>
        <v>74902.30018691039</v>
      </c>
      <c r="BF181" s="154">
        <f t="shared" si="622"/>
        <v>22.942171174555735</v>
      </c>
      <c r="BG181" s="155"/>
      <c r="BH181" s="155"/>
      <c r="BI181" s="155"/>
      <c r="BJ181" s="155"/>
      <c r="BK181" s="155"/>
      <c r="BL181" s="155"/>
      <c r="BM181" s="159"/>
      <c r="BN181" s="155"/>
      <c r="BO181" s="155"/>
      <c r="BP181" s="155"/>
      <c r="BQ181" s="155"/>
      <c r="BR181" s="155"/>
      <c r="BS181" s="155"/>
      <c r="BT181" s="155"/>
      <c r="BU181" s="155"/>
      <c r="BV181" s="155"/>
      <c r="BW181" s="155"/>
      <c r="BX181" s="155"/>
      <c r="BY181" s="155"/>
      <c r="BZ181" s="155"/>
      <c r="CA181" s="155"/>
      <c r="CB181" s="155"/>
      <c r="CC181" s="155"/>
      <c r="CD181" s="155"/>
      <c r="CE181" s="155"/>
      <c r="CF181" s="155"/>
      <c r="CG181" s="155"/>
      <c r="CH181" s="155"/>
      <c r="CI181" s="155"/>
      <c r="CJ181" s="155"/>
      <c r="CK181" s="155"/>
      <c r="CL181" s="155"/>
      <c r="CM181" s="155"/>
      <c r="CN181" s="155"/>
      <c r="CO181" s="155"/>
      <c r="CP181" s="155"/>
      <c r="CQ181" s="155"/>
      <c r="CR181" s="155"/>
      <c r="CS181" s="155"/>
      <c r="CT181" s="155"/>
      <c r="CU181" s="155"/>
      <c r="CV181" s="155"/>
      <c r="CW181" s="155"/>
      <c r="CX181" s="155"/>
      <c r="CY181" s="155"/>
      <c r="CZ181" s="155"/>
      <c r="DA181" s="155"/>
      <c r="DB181" s="155"/>
      <c r="DC181" s="155"/>
      <c r="DD181" s="155"/>
      <c r="DE181" s="155"/>
    </row>
    <row r="182" spans="1:109" ht="15" customHeight="1" x14ac:dyDescent="0.2">
      <c r="A182" s="9">
        <f>Input!A182</f>
        <v>10586</v>
      </c>
      <c r="B182" s="9" t="str">
        <f>Input!B182</f>
        <v>MeBo24 To6-Lc-09</v>
      </c>
      <c r="C182" s="9">
        <f>Input!O182</f>
        <v>1.4874531456050841</v>
      </c>
      <c r="D182" s="9">
        <f>C182*Input!P182/100</f>
        <v>2.8813936239574706E-3</v>
      </c>
      <c r="E182" s="11">
        <f>Input!M182</f>
        <v>1.755221067676378</v>
      </c>
      <c r="F182" s="12">
        <f>E182*Input!N182/100</f>
        <v>8.4037214716388572E-5</v>
      </c>
      <c r="G182" s="13">
        <f t="shared" si="597"/>
        <v>242.00988081121898</v>
      </c>
      <c r="H182" s="12">
        <f>G182*Input!L182/100</f>
        <v>1.5078739679857097E-2</v>
      </c>
      <c r="I182" s="9">
        <v>0.3</v>
      </c>
      <c r="J182" s="21">
        <f>(((C182*$G$4*0.000000001*Input!G182*(234/233))-(I182*0.000000000000001))/Input!F182)*1000000000000</f>
        <v>222.50919891807095</v>
      </c>
      <c r="K182" s="9">
        <f>J182*Input!P182/100</f>
        <v>0.43102976986451891</v>
      </c>
      <c r="L182" s="14">
        <f t="shared" si="598"/>
        <v>3.0771404810795704</v>
      </c>
      <c r="M182" s="22">
        <f>L182*Input!P182/100</f>
        <v>5.9608284055208318E-3</v>
      </c>
      <c r="N182" s="9">
        <v>5.0000000000000001E-3</v>
      </c>
      <c r="O182" s="21">
        <f>(((G182*$D$4*0.000000001*Input!G182*(238/236))-(N182*0.000000001))/Input!F182)*1000000</f>
        <v>3.6468226138632707</v>
      </c>
      <c r="P182" s="9">
        <f>O182*Input!N182/100</f>
        <v>1.7460411151486638E-4</v>
      </c>
      <c r="Q182" s="23">
        <f t="shared" si="599"/>
        <v>2.7208913611780523</v>
      </c>
      <c r="R182" s="24">
        <f>Q182*Input!N182/100</f>
        <v>1.3027198439566912E-4</v>
      </c>
      <c r="S182" s="65">
        <f>Input!S182*$G$6/0.000000000155125</f>
        <v>1.1273325913138266</v>
      </c>
      <c r="T182" s="9">
        <f>S182*Input!T182/100</f>
        <v>1.0285747159797846E-3</v>
      </c>
      <c r="U182" s="9">
        <f>S182*1/((U181+U183)/2)</f>
        <v>1.1256638781262749</v>
      </c>
      <c r="V182" s="9">
        <f>U182*Input!T182/100</f>
        <v>1.0270521873079778E-3</v>
      </c>
      <c r="W182" s="3">
        <v>3.0000000000000001E-3</v>
      </c>
      <c r="X182" s="21">
        <f>((($L$4*0.000000001*Input!G182/Input!W182*(232/229))-(W182*0.000000001))/Input!F182)*1000000000</f>
        <v>1.6217856612416233</v>
      </c>
      <c r="Y182" s="21">
        <f>X182*Input!X182/100</f>
        <v>4.0287607437159536E-3</v>
      </c>
      <c r="Z182" s="21">
        <f t="shared" si="600"/>
        <v>3.9599365442727363E-4</v>
      </c>
      <c r="AA182" s="21">
        <f>Z182*Input!X182/100</f>
        <v>9.8370809894559449E-7</v>
      </c>
      <c r="AB182" s="14">
        <v>0.05</v>
      </c>
      <c r="AC182" s="14">
        <v>0.9</v>
      </c>
      <c r="AD182" s="21">
        <f>(((Input!G182*$L$4*0.000000001*Input!U182*(230/229))-((AB182*0.000000000000001)+(Input!G182*AC182*0.000000000000001)))/Input!F182)*1000000000000</f>
        <v>12.568655299868336</v>
      </c>
      <c r="AE182" s="21">
        <f>AD182*Input!V182/100</f>
        <v>3.5952710200007988E-2</v>
      </c>
      <c r="AF182" s="63">
        <f t="shared" si="601"/>
        <v>0.57298643992010012</v>
      </c>
      <c r="AG182" s="21">
        <f>AF182*Input!V182/100</f>
        <v>1.6390309807603246E-3</v>
      </c>
      <c r="AH182" s="9">
        <f t="shared" si="602"/>
        <v>1446.958640660067</v>
      </c>
      <c r="AI182" s="3">
        <f t="shared" si="603"/>
        <v>5.4819494071955592</v>
      </c>
      <c r="AJ182" s="22">
        <f t="shared" si="604"/>
        <v>125.66387812627488</v>
      </c>
      <c r="AK182" s="3">
        <f t="shared" si="605"/>
        <v>1.0270521873079779</v>
      </c>
      <c r="AL182" s="3">
        <f t="shared" si="606"/>
        <v>0.210587768440713</v>
      </c>
      <c r="AM182" s="3">
        <f t="shared" si="607"/>
        <v>6.024718873853664E-4</v>
      </c>
      <c r="AN182" s="9">
        <f>AL182*1/((AN181+AN183)/2)</f>
        <v>0.21114740465768839</v>
      </c>
      <c r="AO182" s="21">
        <f t="shared" si="608"/>
        <v>6.0407295420129262E-4</v>
      </c>
      <c r="AP182" s="58">
        <f t="shared" si="609"/>
        <v>22.595700000000001</v>
      </c>
      <c r="AQ182" s="58">
        <f t="shared" si="610"/>
        <v>7.5300000000000006E-2</v>
      </c>
      <c r="AR182" s="58">
        <f t="shared" si="611"/>
        <v>0.33324924653805815</v>
      </c>
      <c r="AS182" s="67">
        <f t="shared" si="612"/>
        <v>1.4553820857287811E-4</v>
      </c>
      <c r="AT182" s="67">
        <f t="shared" si="613"/>
        <v>3.6160605490805077E-7</v>
      </c>
      <c r="AU182" s="58">
        <v>8</v>
      </c>
      <c r="AV182" s="58">
        <f t="shared" si="614"/>
        <v>4</v>
      </c>
      <c r="AW182" s="58">
        <f t="shared" si="615"/>
        <v>22.483499999999999</v>
      </c>
      <c r="AX182" s="57">
        <f t="shared" si="616"/>
        <v>9.4780047800000003E-2</v>
      </c>
      <c r="AY182" s="47">
        <f t="shared" si="617"/>
        <v>9.3888962214039501E-2</v>
      </c>
      <c r="AZ182" s="9" t="str">
        <f>Input!B182</f>
        <v>MeBo24 To6-Lc-09</v>
      </c>
      <c r="BA182" s="48">
        <f>Input!E182</f>
        <v>0</v>
      </c>
      <c r="BB182" s="58">
        <f t="shared" si="618"/>
        <v>133.90837864087746</v>
      </c>
      <c r="BC182" s="22">
        <f t="shared" si="619"/>
        <v>1.0950222676430263</v>
      </c>
      <c r="BD182" s="9">
        <f t="shared" si="620"/>
        <v>22425.5</v>
      </c>
      <c r="BE182" s="49">
        <f t="shared" si="621"/>
        <v>46.944481107019747</v>
      </c>
      <c r="BF182" s="89">
        <f t="shared" si="622"/>
        <v>0.4175905095471768</v>
      </c>
      <c r="BG182" s="85"/>
      <c r="BH182" s="85"/>
      <c r="BI182" s="85"/>
      <c r="BJ182" s="85"/>
      <c r="BK182" s="85"/>
      <c r="BL182" s="85"/>
      <c r="BM182" s="90"/>
      <c r="BN182" s="85"/>
      <c r="BO182" s="85"/>
      <c r="BP182" s="85"/>
      <c r="BQ182" s="85"/>
      <c r="BR182" s="85"/>
      <c r="BS182" s="85"/>
      <c r="BT182" s="85"/>
      <c r="BU182" s="85"/>
      <c r="BV182" s="85"/>
      <c r="BW182" s="85"/>
      <c r="BX182" s="85"/>
      <c r="BY182" s="85"/>
      <c r="BZ182" s="85"/>
      <c r="CA182" s="85"/>
      <c r="CB182" s="85"/>
      <c r="CC182" s="85"/>
      <c r="CD182" s="85"/>
      <c r="CE182" s="85"/>
      <c r="CF182" s="85"/>
      <c r="CG182" s="85"/>
      <c r="CH182" s="85"/>
      <c r="CI182" s="85"/>
      <c r="CJ182" s="85"/>
      <c r="CK182" s="85"/>
      <c r="CL182" s="85"/>
      <c r="CM182" s="85"/>
      <c r="CN182" s="85"/>
      <c r="CO182" s="85"/>
      <c r="CP182" s="85"/>
      <c r="CQ182" s="85"/>
      <c r="CR182" s="85"/>
      <c r="CS182" s="85"/>
      <c r="CT182" s="85"/>
      <c r="CU182" s="85"/>
      <c r="CV182" s="85"/>
      <c r="CW182" s="85"/>
      <c r="CX182" s="85"/>
      <c r="CY182" s="85"/>
      <c r="CZ182" s="85"/>
      <c r="DA182" s="85"/>
      <c r="DB182" s="85"/>
      <c r="DC182" s="85"/>
      <c r="DD182" s="85"/>
      <c r="DE182" s="85"/>
    </row>
    <row r="183" spans="1:109" s="158" customFormat="1" ht="15" customHeight="1" x14ac:dyDescent="0.2">
      <c r="A183" s="141">
        <f>Input!A183</f>
        <v>10368</v>
      </c>
      <c r="B183" s="141" t="str">
        <f>Input!B183</f>
        <v>Hu1-13</v>
      </c>
      <c r="C183" s="141">
        <f>Input!O183</f>
        <v>2.2867055390605571</v>
      </c>
      <c r="D183" s="141">
        <f>C183*Input!P183/100</f>
        <v>1.8467359767053743E-2</v>
      </c>
      <c r="E183" s="142">
        <f>Input!M183</f>
        <v>3.0123099323258686</v>
      </c>
      <c r="F183" s="143">
        <f>E183*Input!N183/100</f>
        <v>3.3153552855304659E-4</v>
      </c>
      <c r="G183" s="144">
        <f t="shared" si="597"/>
        <v>415.33729346909075</v>
      </c>
      <c r="H183" s="143">
        <f>G183*Input!L183/100</f>
        <v>3.225343006699094E-2</v>
      </c>
      <c r="I183" s="141">
        <v>0</v>
      </c>
      <c r="J183" s="145">
        <f>(((C183*$G$4*0.000000001*Input!G183*(234/233))-(I183*0.000000000000001))/Input!F183)*1000000000000</f>
        <v>749.07633975410465</v>
      </c>
      <c r="K183" s="141">
        <f>J183*Input!P183/100</f>
        <v>6.0495162245113594</v>
      </c>
      <c r="L183" s="146">
        <f t="shared" si="598"/>
        <v>10.359181281871347</v>
      </c>
      <c r="M183" s="147">
        <f>L183*Input!P183/100</f>
        <v>8.3660412045462276E-2</v>
      </c>
      <c r="N183" s="141">
        <v>0</v>
      </c>
      <c r="O183" s="145">
        <f>(((G183*$D$4*0.000000001*Input!G183*(238/236))-(N183*0.000000001))/Input!F183)*1000000</f>
        <v>13.705466411791544</v>
      </c>
      <c r="P183" s="141">
        <f>O183*Input!N183/100</f>
        <v>1.5084268063316226E-3</v>
      </c>
      <c r="Q183" s="148">
        <f t="shared" si="599"/>
        <v>10.225637248984581</v>
      </c>
      <c r="R183" s="149">
        <f>Q183*Input!N183/100</f>
        <v>1.12543600303313E-3</v>
      </c>
      <c r="S183" s="147">
        <f>Input!S183*$G$6/0.000000000155125</f>
        <v>1.0025596571006046</v>
      </c>
      <c r="T183" s="141">
        <f>S183*Input!T183/100</f>
        <v>1.545703993350147E-3</v>
      </c>
      <c r="U183" s="147">
        <f>S183</f>
        <v>1.0025596571006046</v>
      </c>
      <c r="V183" s="141">
        <f>U183*Input!T183/100</f>
        <v>1.545703993350147E-3</v>
      </c>
      <c r="W183" s="150">
        <v>0</v>
      </c>
      <c r="X183" s="145">
        <f>((($L$4*0.000000001*Input!G183/Input!W183*(232/229))-(W183*0.000000001))/Input!F183)*1000000000</f>
        <v>0.81552701496762758</v>
      </c>
      <c r="Y183" s="145">
        <f>X183*Input!X183/100</f>
        <v>2.6969376304569448E-3</v>
      </c>
      <c r="Z183" s="145">
        <f t="shared" si="600"/>
        <v>1.9912836243351316E-4</v>
      </c>
      <c r="AA183" s="145">
        <f>Z183*Input!X183/100</f>
        <v>6.5851500205609796E-7</v>
      </c>
      <c r="AB183" s="146">
        <v>0</v>
      </c>
      <c r="AC183" s="146">
        <v>0.9</v>
      </c>
      <c r="AD183" s="145">
        <f>(((Input!G183*$L$4*0.000000001*Input!U183*(230/229))-((AB183*0.000000000000001)+(Input!G183*AC183*0.000000000000001)))/Input!F183)*1000000000000</f>
        <v>223.55184791590929</v>
      </c>
      <c r="AE183" s="145">
        <f>AD183*Input!V183/100</f>
        <v>0.6970386546266194</v>
      </c>
      <c r="AF183" s="145">
        <f t="shared" si="601"/>
        <v>10.191398715202125</v>
      </c>
      <c r="AG183" s="145">
        <f>AF183*Input!V183/100</f>
        <v>3.1776963220988864E-2</v>
      </c>
      <c r="AH183" s="141">
        <f t="shared" si="602"/>
        <v>51180.04582900602</v>
      </c>
      <c r="AI183" s="150">
        <f t="shared" si="603"/>
        <v>232.61993284758012</v>
      </c>
      <c r="AJ183" s="147">
        <f t="shared" si="604"/>
        <v>2.5596571006045732</v>
      </c>
      <c r="AK183" s="150">
        <f t="shared" si="605"/>
        <v>1.5457039933501471</v>
      </c>
      <c r="AL183" s="150">
        <f t="shared" si="606"/>
        <v>0.99665169681372601</v>
      </c>
      <c r="AM183" s="150">
        <f t="shared" si="607"/>
        <v>3.1095131458434514E-3</v>
      </c>
      <c r="AN183" s="141">
        <f>AF183/Q183</f>
        <v>0.99665169681372601</v>
      </c>
      <c r="AO183" s="145">
        <f t="shared" si="608"/>
        <v>3.1095131458434514E-3</v>
      </c>
      <c r="AP183" s="141">
        <f t="shared" si="609"/>
        <v>542.8954</v>
      </c>
      <c r="AQ183" s="141" t="e">
        <f t="shared" si="610"/>
        <v>#VALUE!</v>
      </c>
      <c r="AR183" s="141" t="e">
        <f t="shared" si="611"/>
        <v>#VALUE!</v>
      </c>
      <c r="AS183" s="149">
        <f t="shared" si="612"/>
        <v>1.947344283636571E-5</v>
      </c>
      <c r="AT183" s="149">
        <f t="shared" si="613"/>
        <v>6.4434086740401016E-8</v>
      </c>
      <c r="AU183" s="141">
        <v>8</v>
      </c>
      <c r="AV183" s="141">
        <f t="shared" si="614"/>
        <v>4</v>
      </c>
      <c r="AW183" s="141">
        <f t="shared" si="615"/>
        <v>542.87860000000001</v>
      </c>
      <c r="AX183" s="151">
        <f t="shared" si="616"/>
        <v>119.99952438210001</v>
      </c>
      <c r="AY183" s="151">
        <f t="shared" si="617"/>
        <v>58.979531044655651</v>
      </c>
      <c r="AZ183" s="141" t="str">
        <f>Input!B183</f>
        <v>Hu1-13</v>
      </c>
      <c r="BA183" s="152">
        <f>Input!E183</f>
        <v>0</v>
      </c>
      <c r="BB183" s="141">
        <f t="shared" si="618"/>
        <v>11.872337231308089</v>
      </c>
      <c r="BC183" s="147">
        <f t="shared" si="619"/>
        <v>8.222711502697587</v>
      </c>
      <c r="BD183" s="141">
        <f t="shared" si="620"/>
        <v>542820.6</v>
      </c>
      <c r="BE183" s="153">
        <f t="shared" si="621"/>
        <v>29489.765522327827</v>
      </c>
      <c r="BF183" s="154">
        <f t="shared" si="622"/>
        <v>10.864221032963107</v>
      </c>
      <c r="BG183" s="155"/>
      <c r="BH183" s="155"/>
      <c r="BI183" s="155"/>
      <c r="BJ183" s="155"/>
      <c r="BK183" s="155"/>
      <c r="BL183" s="155"/>
      <c r="BM183" s="159"/>
      <c r="BN183" s="155"/>
      <c r="BO183" s="155"/>
      <c r="BP183" s="155"/>
      <c r="BQ183" s="155"/>
      <c r="BR183" s="155"/>
      <c r="BS183" s="155"/>
      <c r="BT183" s="155"/>
      <c r="BU183" s="155"/>
      <c r="BV183" s="155"/>
      <c r="BW183" s="155"/>
      <c r="BX183" s="155"/>
      <c r="BY183" s="155"/>
      <c r="BZ183" s="155"/>
      <c r="CA183" s="155"/>
      <c r="CB183" s="155"/>
      <c r="CC183" s="155"/>
      <c r="CD183" s="155"/>
      <c r="CE183" s="155"/>
      <c r="CF183" s="155"/>
      <c r="CG183" s="155"/>
      <c r="CH183" s="155"/>
      <c r="CI183" s="155"/>
      <c r="CJ183" s="155"/>
      <c r="CK183" s="155"/>
      <c r="CL183" s="155"/>
      <c r="CM183" s="155"/>
      <c r="CN183" s="155"/>
      <c r="CO183" s="155"/>
      <c r="CP183" s="155"/>
      <c r="CQ183" s="155"/>
      <c r="CR183" s="155"/>
      <c r="CS183" s="155"/>
      <c r="CT183" s="155"/>
      <c r="CU183" s="155"/>
      <c r="CV183" s="155"/>
      <c r="CW183" s="155"/>
      <c r="CX183" s="155"/>
      <c r="CY183" s="155"/>
      <c r="CZ183" s="155"/>
      <c r="DA183" s="155"/>
      <c r="DB183" s="155"/>
      <c r="DC183" s="155"/>
      <c r="DD183" s="155"/>
      <c r="DE183" s="155"/>
    </row>
    <row r="184" spans="1:109" s="76" customFormat="1" ht="15" customHeight="1" x14ac:dyDescent="0.2">
      <c r="A184" s="58"/>
      <c r="B184" s="58"/>
      <c r="C184" s="58"/>
      <c r="D184" s="58"/>
      <c r="E184" s="60"/>
      <c r="F184" s="61"/>
      <c r="G184" s="59"/>
      <c r="H184" s="61"/>
      <c r="I184" s="58"/>
      <c r="J184" s="63"/>
      <c r="K184" s="58"/>
      <c r="L184" s="64"/>
      <c r="M184" s="65"/>
      <c r="N184" s="58"/>
      <c r="O184" s="63"/>
      <c r="P184" s="58"/>
      <c r="Q184" s="66"/>
      <c r="R184" s="67"/>
      <c r="S184" s="65"/>
      <c r="T184" s="58"/>
      <c r="U184" s="58"/>
      <c r="V184" s="58"/>
      <c r="W184" s="68"/>
      <c r="X184" s="63"/>
      <c r="Y184" s="63"/>
      <c r="Z184" s="63"/>
      <c r="AA184" s="63"/>
      <c r="AB184" s="64"/>
      <c r="AC184" s="64"/>
      <c r="AD184" s="63"/>
      <c r="AE184" s="63"/>
      <c r="AF184" s="63"/>
      <c r="AG184" s="63"/>
      <c r="AH184" s="58"/>
      <c r="AI184" s="68"/>
      <c r="AJ184" s="65"/>
      <c r="AK184" s="68"/>
      <c r="AL184" s="68"/>
      <c r="AM184" s="68"/>
      <c r="AN184" s="58"/>
      <c r="AO184" s="63"/>
      <c r="AP184" s="58"/>
      <c r="AQ184" s="58"/>
      <c r="AR184" s="58"/>
      <c r="AS184" s="67"/>
      <c r="AT184" s="67"/>
      <c r="AU184" s="58"/>
      <c r="AV184" s="58"/>
      <c r="AW184" s="58"/>
      <c r="AX184" s="57"/>
      <c r="AY184" s="57"/>
      <c r="AZ184" s="58"/>
      <c r="BA184" s="69"/>
      <c r="BB184" s="58"/>
      <c r="BC184" s="65"/>
      <c r="BD184" s="58"/>
      <c r="BE184" s="62"/>
      <c r="BF184" s="74"/>
      <c r="BG184" s="75"/>
      <c r="BH184" s="75"/>
      <c r="BI184" s="75"/>
      <c r="BJ184" s="75"/>
      <c r="BK184" s="75"/>
      <c r="BL184" s="75"/>
      <c r="BM184" s="103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</row>
    <row r="185" spans="1:109" s="158" customFormat="1" ht="15" customHeight="1" x14ac:dyDescent="0.2">
      <c r="A185" s="141">
        <f>Input!A185</f>
        <v>10368</v>
      </c>
      <c r="B185" s="141" t="str">
        <f>Input!B185</f>
        <v>Hu1-13</v>
      </c>
      <c r="C185" s="141">
        <f>Input!O185</f>
        <v>2.2758996039617059</v>
      </c>
      <c r="D185" s="141">
        <f>C185*Input!P185/100</f>
        <v>1.2661925390753954E-2</v>
      </c>
      <c r="E185" s="142">
        <f>Input!M185</f>
        <v>3.0129725472113589</v>
      </c>
      <c r="F185" s="143">
        <f>E185*Input!N185/100</f>
        <v>3.0566857366300543E-4</v>
      </c>
      <c r="G185" s="144">
        <f t="shared" ref="G185:G195" si="623">E185*137.88</f>
        <v>415.42865480950212</v>
      </c>
      <c r="H185" s="143">
        <f>G185*Input!L185/100</f>
        <v>6.4545171542463906E-2</v>
      </c>
      <c r="I185" s="141">
        <v>0</v>
      </c>
      <c r="J185" s="145">
        <f>(((C185*$G$4*0.000000001*Input!G185*(234/233))-(I185*0.000000000000001))/Input!F185)*1000000000000</f>
        <v>745.53654410783474</v>
      </c>
      <c r="K185" s="141">
        <f>J185*Input!P185/100</f>
        <v>4.1477787865254108</v>
      </c>
      <c r="L185" s="146">
        <f t="shared" ref="L185:L195" si="624">(J185/234)*602200000000*0.0000028263/(365.2425*24*60)</f>
        <v>10.310228481129402</v>
      </c>
      <c r="M185" s="147">
        <f>L185*Input!P185/100</f>
        <v>5.7360765634143294E-2</v>
      </c>
      <c r="N185" s="141">
        <v>0</v>
      </c>
      <c r="O185" s="145">
        <f>(((G185*$D$4*0.000000001*Input!G185*(238/236))-(N185*0.000000001))/Input!F185)*1000000</f>
        <v>13.708481189905706</v>
      </c>
      <c r="P185" s="141">
        <f>O185*Input!N185/100</f>
        <v>1.3907368310683357E-3</v>
      </c>
      <c r="Q185" s="148">
        <f t="shared" ref="Q185:Q195" si="625">(O185/238.05)*602200000000000000*0.00000000015512/(365.2425*24*60)</f>
        <v>10.22788657246292</v>
      </c>
      <c r="R185" s="149">
        <f>Q185*Input!N185/100</f>
        <v>1.0376276090153286E-3</v>
      </c>
      <c r="S185" s="147">
        <f>Input!S185*$G$6/0.000000000155125</f>
        <v>0.999909064110586</v>
      </c>
      <c r="T185" s="141">
        <f>S185*Input!T185/100</f>
        <v>2.3090165381057046E-3</v>
      </c>
      <c r="U185" s="147">
        <f>S185</f>
        <v>0.999909064110586</v>
      </c>
      <c r="V185" s="141">
        <f>U185*Input!T185/100</f>
        <v>2.3090165381057046E-3</v>
      </c>
      <c r="W185" s="150">
        <v>0</v>
      </c>
      <c r="X185" s="145">
        <f>((($L$4*0.000000001*Input!G185/Input!W185*(232/229))-(W185*0.000000001))/Input!F185)*1000000000</f>
        <v>0.80996210449952721</v>
      </c>
      <c r="Y185" s="145">
        <f>X185*Input!X185/100</f>
        <v>7.6145540872501706E-3</v>
      </c>
      <c r="Z185" s="145">
        <f t="shared" ref="Z185:Z195" si="626">(X185/232)*6.022E+23*0.000000001*0.000000000049475/(365.2425*24*60)</f>
        <v>1.9776957052562532E-4</v>
      </c>
      <c r="AA185" s="145">
        <f>Z185*Input!X185/100</f>
        <v>1.8592562333642984E-6</v>
      </c>
      <c r="AB185" s="146">
        <v>0</v>
      </c>
      <c r="AC185" s="146">
        <v>0.9</v>
      </c>
      <c r="AD185" s="145">
        <f>(((Input!G185*$L$4*0.000000001*Input!U185*(230/229))-((AB185*0.000000000000001)+(Input!G185*AC185*0.000000000000001)))/Input!F185)*1000000000000</f>
        <v>223.14423000762372</v>
      </c>
      <c r="AE185" s="145">
        <f>AD185*Input!V185/100</f>
        <v>1.8493236274194356</v>
      </c>
      <c r="AF185" s="145">
        <f t="shared" ref="AF185:AF195" si="627">(AD185/230)*602200000000*$D$6/(365.2425*24*60)</f>
        <v>10.172816016532789</v>
      </c>
      <c r="AG185" s="145">
        <f>AF185*Input!V185/100</f>
        <v>8.430793400359135E-2</v>
      </c>
      <c r="AH185" s="141">
        <f t="shared" ref="AH185:AH195" si="628">AF185/Z185</f>
        <v>51437.721129169775</v>
      </c>
      <c r="AI185" s="150">
        <f t="shared" ref="AI185:AI195" si="629">AH185*SQRT((AG185/AF185)^2+(AA185/Z185)^2)</f>
        <v>644.64612439985126</v>
      </c>
      <c r="AJ185" s="147">
        <f t="shared" ref="AJ185:AJ195" si="630">(U185-1)*1000</f>
        <v>-9.0935889414001103E-2</v>
      </c>
      <c r="AK185" s="150">
        <f t="shared" ref="AK185:AK195" si="631">V185*1000</f>
        <v>2.3090165381057046</v>
      </c>
      <c r="AL185" s="150">
        <f t="shared" ref="AL185:AL195" si="632">AF185/Q185</f>
        <v>0.99461564659131041</v>
      </c>
      <c r="AM185" s="150">
        <f t="shared" ref="AM185:AM195" si="633">AL185*SQRT((R185/Q185)^2+(AG185/AF185)^2)</f>
        <v>8.243565270414541E-3</v>
      </c>
      <c r="AN185" s="141">
        <f>AF185/Q185</f>
        <v>0.99461564659131041</v>
      </c>
      <c r="AO185" s="145">
        <f t="shared" ref="AO185:AO195" si="634">AN185*SQRT((R185/Q185)^2+(AG185/AF185)^2)</f>
        <v>8.243565270414541E-3</v>
      </c>
      <c r="AP185" s="141">
        <f t="shared" ref="AP185:AP195" si="635">ThU_Alter_Kombi(AN185,U185)</f>
        <v>573.10630000000003</v>
      </c>
      <c r="AQ185" s="141" t="e">
        <f t="shared" ref="AQ185:AQ195" si="636">Montealter(AN185,AO185,U185,V185)</f>
        <v>#VALUE!</v>
      </c>
      <c r="AR185" s="141" t="e">
        <f t="shared" ref="AR185:AR195" si="637">(AQ185/AP185)*100</f>
        <v>#VALUE!</v>
      </c>
      <c r="AS185" s="149">
        <f t="shared" ref="AS185:AS195" si="638">Z185/Q185</f>
        <v>1.9336308544728174E-5</v>
      </c>
      <c r="AT185" s="149">
        <f t="shared" ref="AT185:AT195" si="639">AS185*SQRT((Y185/X185)^2+(P185/O185)^2)</f>
        <v>1.8179361643009416E-7</v>
      </c>
      <c r="AU185" s="141">
        <v>8</v>
      </c>
      <c r="AV185" s="141">
        <f t="shared" ref="AV185:AV195" si="640">AU185/2</f>
        <v>4</v>
      </c>
      <c r="AW185" s="141">
        <f t="shared" ref="AW185:AW195" si="641">marincorr_age(AN185,U185,AS185,AU185)</f>
        <v>573.08939999999996</v>
      </c>
      <c r="AX185" s="151">
        <f t="shared" ref="AX185:AX195" si="642">marincorr_age_error(AN185, AO185, U185, V185, AS185, AT185, AU185, AV185)</f>
        <v>266.35740232860002</v>
      </c>
      <c r="AY185" s="151">
        <f t="shared" ref="AY185:AY195" si="643">SQRT(((AU185*EXP(-0.0000091577*AW185*1000))/(0.0000091577*(EXP(-0.0000091577*AW185*1000)+(AJ185/1000)*EXP(-(0.0000091577-0.0000028263)*AW185*1000)-AS185*AU185*EXP(-0.0000091577*AW185*1000))))^2*AT185^2+((AS185*EXP(-0.0000091577*AW185*1000))/(0.0000091577*(EXP(-0.0000091577*AW185*1000)+(AJ185/1000)*EXP(-(0.0000091577-0.0000028263)*AW185*1000)-AS185*AU185*EXP(-0.0000091577*AW185*1000))))^2*AV185^2+((0.0000091577/(0.0000091577-0.0000028263))*(EXP(-(0.0000091577-0.0000028263)*AW185*1000)-1)/(0.0000091577*(EXP(-0.0000091577*AW185*1000)+(AJ185/1000)*EXP(-(0.0000091577-0.0000028263)*AW185*1000)-AS185*AU185*EXP(-0.0000091577*AW185*1000))))^2*T185^2+(1/(0.0000091577*(EXP(-0.0000091577*AW185*1000)+(AJ185/1000)*EXP(-(0.0000091577-0.0000028263)*AW185*1000)-AS185*AU185*EXP(-0.0000091577*AW185*1000))))^2*AO185^2)/1000</f>
        <v>184.17992152381123</v>
      </c>
      <c r="AZ185" s="141" t="str">
        <f>Input!B185</f>
        <v>Hu1-13</v>
      </c>
      <c r="BA185" s="152">
        <f>Input!E185</f>
        <v>0</v>
      </c>
      <c r="BB185" s="141">
        <f t="shared" ref="BB185:BB195" si="644">((U185-1)*EXP(0.0000028263*AW185*1000))*1000</f>
        <v>-0.45937979936860113</v>
      </c>
      <c r="BC185" s="147">
        <f t="shared" ref="BC185:BC195" si="645">SQRT((EXP(0.0000028263*AW185*1000)*V185)^2+((U185-1)*0.0000028263*EXP(0.0000028263*AW185*1000)*AX185*1000)^2)*1000</f>
        <v>11.669557929394935</v>
      </c>
      <c r="BD185" s="141">
        <f t="shared" ref="BD185:BD195" si="646">AW185*1000-58</f>
        <v>573031.39999999991</v>
      </c>
      <c r="BE185" s="153">
        <f t="shared" ref="BE185:BE195" si="647">AY185/2*1000</f>
        <v>92089.960761905619</v>
      </c>
      <c r="BF185" s="154">
        <f t="shared" ref="BF185:BF195" si="648">AY185/AW185*100</f>
        <v>32.13807854827035</v>
      </c>
      <c r="BG185" s="155"/>
      <c r="BH185" s="155"/>
      <c r="BI185" s="155"/>
      <c r="BJ185" s="155"/>
      <c r="BK185" s="155"/>
      <c r="BL185" s="155"/>
      <c r="BM185" s="159"/>
      <c r="BN185" s="155"/>
      <c r="BO185" s="155"/>
      <c r="BP185" s="155"/>
      <c r="BQ185" s="155"/>
      <c r="BR185" s="155"/>
      <c r="BS185" s="155"/>
      <c r="BT185" s="155"/>
      <c r="BU185" s="155"/>
      <c r="BV185" s="155"/>
      <c r="BW185" s="155"/>
      <c r="BX185" s="155"/>
      <c r="BY185" s="155"/>
      <c r="BZ185" s="155"/>
      <c r="CA185" s="155"/>
      <c r="CB185" s="155"/>
      <c r="CC185" s="155"/>
      <c r="CD185" s="155"/>
      <c r="CE185" s="155"/>
      <c r="CF185" s="155"/>
      <c r="CG185" s="155"/>
      <c r="CH185" s="155"/>
      <c r="CI185" s="155"/>
      <c r="CJ185" s="155"/>
      <c r="CK185" s="155"/>
      <c r="CL185" s="155"/>
      <c r="CM185" s="155"/>
      <c r="CN185" s="155"/>
      <c r="CO185" s="155"/>
      <c r="CP185" s="155"/>
      <c r="CQ185" s="155"/>
      <c r="CR185" s="155"/>
      <c r="CS185" s="155"/>
      <c r="CT185" s="155"/>
      <c r="CU185" s="155"/>
      <c r="CV185" s="155"/>
      <c r="CW185" s="155"/>
      <c r="CX185" s="155"/>
      <c r="CY185" s="155"/>
      <c r="CZ185" s="155"/>
      <c r="DA185" s="155"/>
      <c r="DB185" s="155"/>
      <c r="DC185" s="155"/>
      <c r="DD185" s="155"/>
      <c r="DE185" s="155"/>
    </row>
    <row r="186" spans="1:109" ht="15" customHeight="1" x14ac:dyDescent="0.2">
      <c r="A186" s="9">
        <f>Input!A186</f>
        <v>10571</v>
      </c>
      <c r="B186" s="9" t="str">
        <f>Input!B186</f>
        <v>GeoB22744-1 497 cm</v>
      </c>
      <c r="C186" s="9">
        <f>Input!O186</f>
        <v>1.4596681103392042</v>
      </c>
      <c r="D186" s="9">
        <f>C186*Input!P186/100</f>
        <v>2.7273948361499411E-3</v>
      </c>
      <c r="E186" s="11">
        <f>Input!M186</f>
        <v>1.7060630685082907</v>
      </c>
      <c r="F186" s="12">
        <f>E186*Input!N186/100</f>
        <v>8.7683011181217404E-5</v>
      </c>
      <c r="G186" s="13">
        <f t="shared" si="623"/>
        <v>235.23197588592311</v>
      </c>
      <c r="H186" s="12">
        <f>G186*Input!L186/100</f>
        <v>2.0476524718922851E-2</v>
      </c>
      <c r="I186" s="9">
        <v>0.3</v>
      </c>
      <c r="J186" s="21">
        <f>(((C186*$G$4*0.000000001*Input!G186*(234/233))-(I186*0.000000000000001))/Input!F186)*1000000000000</f>
        <v>186.36127284135455</v>
      </c>
      <c r="K186" s="9">
        <f>J186*Input!P186/100</f>
        <v>0.34821667309545051</v>
      </c>
      <c r="L186" s="14">
        <f t="shared" si="624"/>
        <v>2.5772409390444917</v>
      </c>
      <c r="M186" s="22">
        <f>L186*Input!P186/100</f>
        <v>4.8155834733079874E-3</v>
      </c>
      <c r="N186" s="9">
        <v>5.0000000000000001E-3</v>
      </c>
      <c r="O186" s="21">
        <f>(((G186*$D$4*0.000000001*Input!G186*(238/236))-(N186*0.000000001))/Input!F186)*1000000</f>
        <v>3.0253432553326625</v>
      </c>
      <c r="P186" s="9">
        <f>O186*Input!N186/100</f>
        <v>1.554873388803243E-4</v>
      </c>
      <c r="Q186" s="23">
        <f t="shared" si="625"/>
        <v>2.2572061214989367</v>
      </c>
      <c r="R186" s="24">
        <f>Q186*Input!N186/100</f>
        <v>1.1600897601209744E-4</v>
      </c>
      <c r="S186" s="65">
        <f>Input!S186*$G$6/0.000000000155125</f>
        <v>1.1368097356127536</v>
      </c>
      <c r="T186" s="9">
        <f>S186*Input!T186/100</f>
        <v>1.2833602920357498E-3</v>
      </c>
      <c r="U186" s="9">
        <f>S186*1/((U185+U187)/2)</f>
        <v>1.1379563055929047</v>
      </c>
      <c r="V186" s="9">
        <f>U186*Input!T186/100</f>
        <v>1.2846546708033394E-3</v>
      </c>
      <c r="W186" s="3">
        <v>3.0000000000000001E-3</v>
      </c>
      <c r="X186" s="21">
        <f>((($L$4*0.000000001*Input!G186/Input!W186*(232/229))-(W186*0.000000001))/Input!F186)*1000000000</f>
        <v>7.2304142556398443E-2</v>
      </c>
      <c r="Y186" s="21">
        <f>X186*Input!X186/100</f>
        <v>4.8798639287777061E-4</v>
      </c>
      <c r="Z186" s="21">
        <f t="shared" si="626"/>
        <v>1.7654602778531418E-5</v>
      </c>
      <c r="AA186" s="21">
        <f>Z186*Input!X186/100</f>
        <v>1.1915231441774457E-7</v>
      </c>
      <c r="AB186" s="14">
        <v>0.05</v>
      </c>
      <c r="AC186" s="14">
        <v>0.9</v>
      </c>
      <c r="AD186" s="21">
        <f>(((Input!G186*$L$4*0.000000001*Input!U186*(230/229))-((AB186*0.000000000000001)+(Input!G186*AC186*0.000000000000001)))/Input!F186)*1000000000000</f>
        <v>7.9804048376732402</v>
      </c>
      <c r="AE186" s="21">
        <f>AD186*Input!V186/100</f>
        <v>5.5652348939276085E-2</v>
      </c>
      <c r="AF186" s="63">
        <f t="shared" si="627"/>
        <v>0.36381487501749182</v>
      </c>
      <c r="AG186" s="21">
        <f>AF186*Input!V186/100</f>
        <v>2.5371084281578644E-3</v>
      </c>
      <c r="AH186" s="9">
        <f t="shared" si="628"/>
        <v>20607.366791616674</v>
      </c>
      <c r="AI186" s="3">
        <f t="shared" si="629"/>
        <v>199.98864385554077</v>
      </c>
      <c r="AJ186" s="22">
        <f t="shared" si="630"/>
        <v>137.95630559290473</v>
      </c>
      <c r="AK186" s="3">
        <f t="shared" si="631"/>
        <v>1.2846546708033395</v>
      </c>
      <c r="AL186" s="3">
        <f t="shared" si="632"/>
        <v>0.16117928777186474</v>
      </c>
      <c r="AM186" s="3">
        <f t="shared" si="633"/>
        <v>1.1240344003959509E-3</v>
      </c>
      <c r="AN186" s="9">
        <f>AL186*1/((AN185+AN187)/2)</f>
        <v>0.16240098366578423</v>
      </c>
      <c r="AO186" s="21">
        <f t="shared" si="634"/>
        <v>1.1325542805280164E-3</v>
      </c>
      <c r="AP186" s="58">
        <f t="shared" si="635"/>
        <v>16.763000000000002</v>
      </c>
      <c r="AQ186" s="58">
        <f t="shared" si="636"/>
        <v>0.12989999999999999</v>
      </c>
      <c r="AR186" s="58">
        <f t="shared" si="637"/>
        <v>0.7749209568692953</v>
      </c>
      <c r="AS186" s="67">
        <f t="shared" si="638"/>
        <v>7.8214402355100711E-6</v>
      </c>
      <c r="AT186" s="67">
        <f t="shared" si="639"/>
        <v>5.2789051049779951E-8</v>
      </c>
      <c r="AU186" s="58">
        <v>8</v>
      </c>
      <c r="AV186" s="58">
        <f t="shared" si="640"/>
        <v>4</v>
      </c>
      <c r="AW186" s="58">
        <f t="shared" si="641"/>
        <v>16.757000000000001</v>
      </c>
      <c r="AX186" s="57">
        <f t="shared" si="642"/>
        <v>0.1183546364</v>
      </c>
      <c r="AY186" s="47">
        <f t="shared" si="643"/>
        <v>0.12770851853319368</v>
      </c>
      <c r="AZ186" s="9" t="str">
        <f>Input!B186</f>
        <v>GeoB22744-1 497 cm</v>
      </c>
      <c r="BA186" s="48">
        <f>Input!E186</f>
        <v>497</v>
      </c>
      <c r="BB186" s="58">
        <f t="shared" si="644"/>
        <v>144.64714847901797</v>
      </c>
      <c r="BC186" s="22">
        <f t="shared" si="645"/>
        <v>1.3478288335933599</v>
      </c>
      <c r="BD186" s="9">
        <f t="shared" si="646"/>
        <v>16699</v>
      </c>
      <c r="BE186" s="49">
        <f t="shared" si="647"/>
        <v>63.854259266596841</v>
      </c>
      <c r="BF186" s="89">
        <f t="shared" si="648"/>
        <v>0.76212041853072543</v>
      </c>
      <c r="BG186" s="85"/>
      <c r="BH186" s="85"/>
      <c r="BI186" s="85"/>
      <c r="BJ186" s="85"/>
      <c r="BK186" s="85"/>
      <c r="BL186" s="85"/>
      <c r="BM186" s="90"/>
      <c r="BN186" s="85"/>
      <c r="BO186" s="85"/>
      <c r="BP186" s="85"/>
      <c r="BQ186" s="85"/>
      <c r="BR186" s="85"/>
      <c r="BS186" s="85"/>
      <c r="BT186" s="85"/>
      <c r="BU186" s="85"/>
      <c r="BV186" s="85"/>
      <c r="BW186" s="85"/>
      <c r="BX186" s="85"/>
      <c r="BY186" s="85"/>
      <c r="BZ186" s="85"/>
      <c r="CA186" s="85"/>
      <c r="CB186" s="85"/>
      <c r="CC186" s="85"/>
      <c r="CD186" s="85"/>
      <c r="CE186" s="85"/>
      <c r="CF186" s="85"/>
      <c r="CG186" s="85"/>
      <c r="CH186" s="85"/>
      <c r="CI186" s="85"/>
      <c r="CJ186" s="85"/>
      <c r="CK186" s="85"/>
      <c r="CL186" s="85"/>
      <c r="CM186" s="85"/>
      <c r="CN186" s="85"/>
      <c r="CO186" s="85"/>
      <c r="CP186" s="85"/>
      <c r="CQ186" s="85"/>
      <c r="CR186" s="85"/>
      <c r="CS186" s="85"/>
      <c r="CT186" s="85"/>
      <c r="CU186" s="85"/>
      <c r="CV186" s="85"/>
      <c r="CW186" s="85"/>
      <c r="CX186" s="85"/>
      <c r="CY186" s="85"/>
      <c r="CZ186" s="85"/>
      <c r="DA186" s="85"/>
      <c r="DB186" s="85"/>
      <c r="DC186" s="85"/>
      <c r="DD186" s="85"/>
      <c r="DE186" s="85"/>
    </row>
    <row r="187" spans="1:109" s="158" customFormat="1" ht="15" customHeight="1" x14ac:dyDescent="0.2">
      <c r="A187" s="141">
        <f>Input!A187</f>
        <v>10368</v>
      </c>
      <c r="B187" s="141" t="str">
        <f>Input!B187</f>
        <v>Hu1-13</v>
      </c>
      <c r="C187" s="141">
        <f>Input!O187</f>
        <v>2.2892521165008097</v>
      </c>
      <c r="D187" s="141">
        <f>C187*Input!P187/100</f>
        <v>1.511813388111285E-2</v>
      </c>
      <c r="E187" s="142">
        <f>Input!M187</f>
        <v>3.0132628515938404</v>
      </c>
      <c r="F187" s="143">
        <f>E187*Input!N187/100</f>
        <v>3.6969112784947488E-4</v>
      </c>
      <c r="G187" s="144">
        <f t="shared" si="623"/>
        <v>415.46868197775871</v>
      </c>
      <c r="H187" s="143">
        <f>G187*Input!L187/100</f>
        <v>7.013912921757387E-2</v>
      </c>
      <c r="I187" s="141">
        <v>0</v>
      </c>
      <c r="J187" s="145">
        <f>(((C187*$G$4*0.000000001*Input!G187*(234/233))-(I187*0.000000000000001))/Input!F187)*1000000000000</f>
        <v>749.91054462887337</v>
      </c>
      <c r="K187" s="141">
        <f>J187*Input!P187/100</f>
        <v>4.9523807058380633</v>
      </c>
      <c r="L187" s="146">
        <f t="shared" si="624"/>
        <v>10.370717728913297</v>
      </c>
      <c r="M187" s="147">
        <f>L187*Input!P187/100</f>
        <v>6.8487825320259516E-2</v>
      </c>
      <c r="N187" s="141">
        <v>0</v>
      </c>
      <c r="O187" s="145">
        <f>(((G187*$D$4*0.000000001*Input!G187*(238/236))-(N187*0.000000001))/Input!F187)*1000000</f>
        <v>13.709802022440433</v>
      </c>
      <c r="P187" s="141">
        <f>O187*Input!N187/100</f>
        <v>1.6820278953056256E-3</v>
      </c>
      <c r="Q187" s="148">
        <f t="shared" si="625"/>
        <v>10.228872044533768</v>
      </c>
      <c r="R187" s="149">
        <f>Q187*Input!N187/100</f>
        <v>1.2549596331337131E-3</v>
      </c>
      <c r="S187" s="147">
        <f>Input!S187*$G$6/0.000000000155125</f>
        <v>0.99807579704002947</v>
      </c>
      <c r="T187" s="141">
        <f>S187*Input!T187/100</f>
        <v>2.5004164482704157E-3</v>
      </c>
      <c r="U187" s="147">
        <f>S187</f>
        <v>0.99807579704002947</v>
      </c>
      <c r="V187" s="141">
        <f>U187*Input!T187/100</f>
        <v>2.5004164482704157E-3</v>
      </c>
      <c r="W187" s="150">
        <v>0</v>
      </c>
      <c r="X187" s="145">
        <f>((($L$4*0.000000001*Input!G187/Input!W187*(232/229))-(W187*0.000000001))/Input!F187)*1000000000</f>
        <v>0.81192087170424998</v>
      </c>
      <c r="Y187" s="145">
        <f>X187*Input!X187/100</f>
        <v>1.176704280629183E-2</v>
      </c>
      <c r="Z187" s="145">
        <f t="shared" si="626"/>
        <v>1.9824784543093964E-4</v>
      </c>
      <c r="AA187" s="145">
        <f>Z187*Input!X187/100</f>
        <v>2.8731751636638973E-6</v>
      </c>
      <c r="AB187" s="146">
        <v>0</v>
      </c>
      <c r="AC187" s="146">
        <v>0.9</v>
      </c>
      <c r="AD187" s="145">
        <f>(((Input!G187*$L$4*0.000000001*Input!U187*(230/229))-((AB187*0.000000000000001)+(Input!G187*AC187*0.000000000000001)))/Input!F187)*1000000000000</f>
        <v>222.20614665569806</v>
      </c>
      <c r="AE187" s="145">
        <f>AD187*Input!V187/100</f>
        <v>3.3831082484431843</v>
      </c>
      <c r="AF187" s="145">
        <f t="shared" si="627"/>
        <v>10.130050181418046</v>
      </c>
      <c r="AG187" s="145">
        <f>AF187*Input!V187/100</f>
        <v>0.15423091053822541</v>
      </c>
      <c r="AH187" s="141">
        <f t="shared" si="628"/>
        <v>51097.90807258425</v>
      </c>
      <c r="AI187" s="150">
        <f t="shared" si="629"/>
        <v>1074.0846602002803</v>
      </c>
      <c r="AJ187" s="147">
        <f t="shared" si="630"/>
        <v>-1.9242029599705335</v>
      </c>
      <c r="AK187" s="150">
        <f t="shared" si="631"/>
        <v>2.5004164482704159</v>
      </c>
      <c r="AL187" s="150">
        <f t="shared" si="632"/>
        <v>0.99033892860469086</v>
      </c>
      <c r="AM187" s="150">
        <f t="shared" si="633"/>
        <v>1.5078487377808977E-2</v>
      </c>
      <c r="AN187" s="141">
        <f>AF187/Q187</f>
        <v>0.99033892860469086</v>
      </c>
      <c r="AO187" s="145">
        <f t="shared" si="634"/>
        <v>1.5078487377808977E-2</v>
      </c>
      <c r="AP187" s="141">
        <f t="shared" si="635"/>
        <v>542.32709999999997</v>
      </c>
      <c r="AQ187" s="141" t="e">
        <f t="shared" si="636"/>
        <v>#VALUE!</v>
      </c>
      <c r="AR187" s="141" t="e">
        <f t="shared" si="637"/>
        <v>#VALUE!</v>
      </c>
      <c r="AS187" s="149">
        <f t="shared" si="638"/>
        <v>1.9381202987760687E-5</v>
      </c>
      <c r="AT187" s="149">
        <f t="shared" si="639"/>
        <v>2.8089882246137768E-7</v>
      </c>
      <c r="AU187" s="141">
        <v>8</v>
      </c>
      <c r="AV187" s="141">
        <f t="shared" si="640"/>
        <v>4</v>
      </c>
      <c r="AW187" s="141">
        <f t="shared" si="641"/>
        <v>542.30999999999995</v>
      </c>
      <c r="AX187" s="151">
        <f t="shared" si="642"/>
        <v>258.46703328059999</v>
      </c>
      <c r="AY187" s="151">
        <f t="shared" si="643"/>
        <v>244.77278174771845</v>
      </c>
      <c r="AZ187" s="141" t="str">
        <f>Input!B187</f>
        <v>Hu1-13</v>
      </c>
      <c r="BA187" s="152">
        <f>Input!E187</f>
        <v>0</v>
      </c>
      <c r="BB187" s="141">
        <f t="shared" si="644"/>
        <v>-8.9106089903307453</v>
      </c>
      <c r="BC187" s="147">
        <f t="shared" si="645"/>
        <v>13.28315437404328</v>
      </c>
      <c r="BD187" s="141">
        <f t="shared" si="646"/>
        <v>542252</v>
      </c>
      <c r="BE187" s="153">
        <f t="shared" si="647"/>
        <v>122386.39087385923</v>
      </c>
      <c r="BF187" s="154">
        <f t="shared" si="648"/>
        <v>45.135214498666528</v>
      </c>
      <c r="BG187" s="155"/>
      <c r="BH187" s="155"/>
      <c r="BI187" s="155"/>
      <c r="BJ187" s="155"/>
      <c r="BK187" s="155"/>
      <c r="BL187" s="155"/>
      <c r="BM187" s="159"/>
      <c r="BN187" s="155"/>
      <c r="BO187" s="155"/>
      <c r="BP187" s="155"/>
      <c r="BQ187" s="155"/>
      <c r="BR187" s="155"/>
      <c r="BS187" s="155"/>
      <c r="BT187" s="155"/>
      <c r="BU187" s="155"/>
      <c r="BV187" s="155"/>
      <c r="BW187" s="155"/>
      <c r="BX187" s="155"/>
      <c r="BY187" s="155"/>
      <c r="BZ187" s="155"/>
      <c r="CA187" s="155"/>
      <c r="CB187" s="155"/>
      <c r="CC187" s="155"/>
      <c r="CD187" s="155"/>
      <c r="CE187" s="155"/>
      <c r="CF187" s="155"/>
      <c r="CG187" s="155"/>
      <c r="CH187" s="155"/>
      <c r="CI187" s="155"/>
      <c r="CJ187" s="155"/>
      <c r="CK187" s="155"/>
      <c r="CL187" s="155"/>
      <c r="CM187" s="155"/>
      <c r="CN187" s="155"/>
      <c r="CO187" s="155"/>
      <c r="CP187" s="155"/>
      <c r="CQ187" s="155"/>
      <c r="CR187" s="155"/>
      <c r="CS187" s="155"/>
      <c r="CT187" s="155"/>
      <c r="CU187" s="155"/>
      <c r="CV187" s="155"/>
      <c r="CW187" s="155"/>
      <c r="CX187" s="155"/>
      <c r="CY187" s="155"/>
      <c r="CZ187" s="155"/>
      <c r="DA187" s="155"/>
      <c r="DB187" s="155"/>
      <c r="DC187" s="155"/>
      <c r="DD187" s="155"/>
      <c r="DE187" s="155"/>
    </row>
    <row r="188" spans="1:109" ht="15" customHeight="1" x14ac:dyDescent="0.2">
      <c r="A188" s="9">
        <f>Input!A188</f>
        <v>10589</v>
      </c>
      <c r="B188" s="9" t="str">
        <f>Input!B188</f>
        <v>GeoB20912-1 11-13 cm</v>
      </c>
      <c r="C188" s="9">
        <f>Input!O188</f>
        <v>1.3418611109865375</v>
      </c>
      <c r="D188" s="9">
        <f>C188*Input!P188/100</f>
        <v>2.0781748366058847E-3</v>
      </c>
      <c r="E188" s="11">
        <f>Input!M188</f>
        <v>1.690264545146386</v>
      </c>
      <c r="F188" s="12">
        <f>E188*Input!N188/100</f>
        <v>6.5426306226984884E-5</v>
      </c>
      <c r="G188" s="13">
        <f t="shared" si="623"/>
        <v>233.0536754847837</v>
      </c>
      <c r="H188" s="12">
        <f>G188*Input!L188/100</f>
        <v>6.9019367211998082E-3</v>
      </c>
      <c r="I188" s="9">
        <v>0.3</v>
      </c>
      <c r="J188" s="21">
        <f>(((C188*$G$4*0.000000001*Input!G188*(234/233))-(I188*0.000000000000001))/Input!F188)*1000000000000</f>
        <v>212.78174703170276</v>
      </c>
      <c r="K188" s="9">
        <f>J188*Input!P188/100</f>
        <v>0.32954056776056312</v>
      </c>
      <c r="L188" s="14">
        <f t="shared" si="624"/>
        <v>2.942616892289343</v>
      </c>
      <c r="M188" s="22">
        <f>L188*Input!P188/100</f>
        <v>4.5573065120213287E-3</v>
      </c>
      <c r="N188" s="9">
        <v>5.0000000000000001E-3</v>
      </c>
      <c r="O188" s="21">
        <f>(((G188*$D$4*0.000000001*Input!G188*(238/236))-(N188*0.000000001))/Input!F188)*1000000</f>
        <v>3.7227203106959612</v>
      </c>
      <c r="P188" s="9">
        <f>O188*Input!N188/100</f>
        <v>1.4409805834501269E-4</v>
      </c>
      <c r="Q188" s="23">
        <f t="shared" si="625"/>
        <v>2.7775185705356833</v>
      </c>
      <c r="R188" s="24">
        <f>Q188*Input!N188/100</f>
        <v>1.075114431458815E-4</v>
      </c>
      <c r="S188" s="65">
        <f>Input!S188*$G$6/0.000000000155125</f>
        <v>1.0556649031280405</v>
      </c>
      <c r="T188" s="9">
        <f>S188*Input!T188/100</f>
        <v>4.3193803526368887E-4</v>
      </c>
      <c r="U188" s="9">
        <f>S188*1/((U187+U189)/2)</f>
        <v>1.0575429946910591</v>
      </c>
      <c r="V188" s="9">
        <f>U188*Input!T188/100</f>
        <v>4.3270647909219147E-4</v>
      </c>
      <c r="W188" s="3">
        <v>3.0000000000000001E-3</v>
      </c>
      <c r="X188" s="21">
        <f>((($L$4*0.000000001*Input!G188/Input!W188*(232/229))-(W188*0.000000001))/Input!F188)*1000000000</f>
        <v>4.8328543532425705</v>
      </c>
      <c r="Y188" s="21">
        <f>X188*Input!X188/100</f>
        <v>7.7293140396806305E-3</v>
      </c>
      <c r="Z188" s="21">
        <f t="shared" si="626"/>
        <v>1.1800447509137013E-3</v>
      </c>
      <c r="AA188" s="21">
        <f>Z188*Input!X188/100</f>
        <v>1.8872773301287416E-6</v>
      </c>
      <c r="AB188" s="14">
        <v>0.05</v>
      </c>
      <c r="AC188" s="14">
        <v>0.9</v>
      </c>
      <c r="AD188" s="21">
        <f>(((Input!G188*$L$4*0.000000001*Input!U188*(230/229))-((AB188*0.000000000000001)+(Input!G188*AC188*0.000000000000001)))/Input!F188)*1000000000000</f>
        <v>62.94737880184146</v>
      </c>
      <c r="AE188" s="21">
        <f>AD188*Input!V188/100</f>
        <v>0.11388018808218758</v>
      </c>
      <c r="AF188" s="63">
        <f t="shared" si="627"/>
        <v>2.8696780698844493</v>
      </c>
      <c r="AG188" s="21">
        <f>AF188*Input!V188/100</f>
        <v>5.1916296524837967E-3</v>
      </c>
      <c r="AH188" s="9">
        <f t="shared" si="628"/>
        <v>2431.8383414378782</v>
      </c>
      <c r="AI188" s="3">
        <f t="shared" si="629"/>
        <v>5.8721767358062271</v>
      </c>
      <c r="AJ188" s="22">
        <f t="shared" si="630"/>
        <v>57.542994691059057</v>
      </c>
      <c r="AK188" s="3">
        <f t="shared" si="631"/>
        <v>0.43270647909219145</v>
      </c>
      <c r="AL188" s="3">
        <f t="shared" si="632"/>
        <v>1.0331805159923708</v>
      </c>
      <c r="AM188" s="3">
        <f t="shared" si="633"/>
        <v>1.8695888758697566E-3</v>
      </c>
      <c r="AN188" s="9">
        <f>AL188*1/((AN187+AN189)/2)</f>
        <v>1.0379209724126031</v>
      </c>
      <c r="AO188" s="21">
        <f t="shared" si="634"/>
        <v>1.8781669553559915E-3</v>
      </c>
      <c r="AP188" s="58">
        <f t="shared" si="635"/>
        <v>360.54219999999998</v>
      </c>
      <c r="AQ188" s="58">
        <f t="shared" si="636"/>
        <v>5.1997</v>
      </c>
      <c r="AR188" s="58">
        <f t="shared" si="637"/>
        <v>1.4421890142124834</v>
      </c>
      <c r="AS188" s="67">
        <f t="shared" si="638"/>
        <v>4.2485575557686125E-4</v>
      </c>
      <c r="AT188" s="67">
        <f t="shared" si="639"/>
        <v>6.7968222304374716E-7</v>
      </c>
      <c r="AU188" s="58">
        <v>8</v>
      </c>
      <c r="AV188" s="58">
        <f t="shared" si="640"/>
        <v>4</v>
      </c>
      <c r="AW188" s="58">
        <f t="shared" si="641"/>
        <v>360.22160000000002</v>
      </c>
      <c r="AX188" s="57">
        <f t="shared" si="642"/>
        <v>4.3732498461000002</v>
      </c>
      <c r="AY188" s="47">
        <f t="shared" si="643"/>
        <v>5.0172007355123451</v>
      </c>
      <c r="AZ188" s="9" t="str">
        <f>Input!B188</f>
        <v>GeoB20912-1 11-13 cm</v>
      </c>
      <c r="BA188" s="48">
        <f>Input!E188</f>
        <v>12</v>
      </c>
      <c r="BB188" s="58">
        <f t="shared" si="644"/>
        <v>159.27411478779766</v>
      </c>
      <c r="BC188" s="22">
        <f>SQRT((EXP(0.0000028263*AW188*1000)*V188)^2+((U188-1)*0.0000028263*EXP(0.0000028263*AW188*1000)*AY188*1000)^2)*1000</f>
        <v>2.5564445287739148</v>
      </c>
      <c r="BD188" s="9">
        <f t="shared" si="646"/>
        <v>360163.60000000003</v>
      </c>
      <c r="BE188" s="49">
        <f t="shared" si="647"/>
        <v>2508.6003677561725</v>
      </c>
      <c r="BF188" s="89">
        <f t="shared" si="648"/>
        <v>1.3928095193381922</v>
      </c>
      <c r="BG188" s="85"/>
      <c r="BH188" s="85"/>
      <c r="BI188" s="85"/>
      <c r="BJ188" s="85"/>
      <c r="BK188" s="85"/>
      <c r="BL188" s="85"/>
      <c r="BM188" s="90"/>
      <c r="BN188" s="85"/>
      <c r="BO188" s="85"/>
      <c r="BP188" s="85"/>
      <c r="BQ188" s="85"/>
      <c r="BR188" s="85"/>
      <c r="BS188" s="85"/>
      <c r="BT188" s="85"/>
      <c r="BU188" s="85"/>
      <c r="BV188" s="85"/>
      <c r="BW188" s="85"/>
      <c r="BX188" s="85"/>
      <c r="BY188" s="85"/>
      <c r="BZ188" s="85"/>
      <c r="CA188" s="85"/>
      <c r="CB188" s="85"/>
      <c r="CC188" s="85"/>
      <c r="CD188" s="85"/>
      <c r="CE188" s="85"/>
      <c r="CF188" s="85"/>
      <c r="CG188" s="85"/>
      <c r="CH188" s="85"/>
      <c r="CI188" s="85"/>
      <c r="CJ188" s="85"/>
      <c r="CK188" s="85"/>
      <c r="CL188" s="85"/>
      <c r="CM188" s="85"/>
      <c r="CN188" s="85"/>
      <c r="CO188" s="85"/>
      <c r="CP188" s="85"/>
      <c r="CQ188" s="85"/>
      <c r="CR188" s="85"/>
      <c r="CS188" s="85"/>
      <c r="CT188" s="85"/>
      <c r="CU188" s="85"/>
      <c r="CV188" s="85"/>
      <c r="CW188" s="85"/>
      <c r="CX188" s="85"/>
      <c r="CY188" s="85"/>
      <c r="CZ188" s="85"/>
      <c r="DA188" s="85"/>
      <c r="DB188" s="85"/>
      <c r="DC188" s="85"/>
      <c r="DD188" s="85"/>
      <c r="DE188" s="85"/>
    </row>
    <row r="189" spans="1:109" s="158" customFormat="1" ht="15" customHeight="1" x14ac:dyDescent="0.2">
      <c r="A189" s="141">
        <f>Input!A189</f>
        <v>10368</v>
      </c>
      <c r="B189" s="141" t="str">
        <f>Input!B189</f>
        <v>Hu1-13</v>
      </c>
      <c r="C189" s="141">
        <f>Input!O189</f>
        <v>2.2851711256631191</v>
      </c>
      <c r="D189" s="141">
        <f>C189*Input!P189/100</f>
        <v>1.2676495009727234E-2</v>
      </c>
      <c r="E189" s="142">
        <f>Input!M189</f>
        <v>3.0131891896649834</v>
      </c>
      <c r="F189" s="143">
        <f>E189*Input!N189/100</f>
        <v>2.4660460166014156E-4</v>
      </c>
      <c r="G189" s="144">
        <f t="shared" si="623"/>
        <v>415.45852547100787</v>
      </c>
      <c r="H189" s="143">
        <f>G189*Input!L189/100</f>
        <v>1.8732842822479917E-2</v>
      </c>
      <c r="I189" s="141">
        <v>0</v>
      </c>
      <c r="J189" s="145">
        <f>(((C189*$G$4*0.000000001*Input!G189*(234/233))-(I189*0.000000000000001))/Input!F189)*1000000000000</f>
        <v>748.5736983987623</v>
      </c>
      <c r="K189" s="141">
        <f>J189*Input!P189/100</f>
        <v>4.1525514853559748</v>
      </c>
      <c r="L189" s="146">
        <f t="shared" si="624"/>
        <v>10.352230117292494</v>
      </c>
      <c r="M189" s="147">
        <f>L189*Input!P189/100</f>
        <v>5.7426768589737671E-2</v>
      </c>
      <c r="N189" s="141">
        <v>0</v>
      </c>
      <c r="O189" s="145">
        <f>(((G189*$D$4*0.000000001*Input!G189*(238/236))-(N189*0.000000001))/Input!F189)*1000000</f>
        <v>13.709466873961535</v>
      </c>
      <c r="P189" s="141">
        <f>O189*Input!N189/100</f>
        <v>1.122006420646319E-3</v>
      </c>
      <c r="Q189" s="148">
        <f t="shared" si="625"/>
        <v>10.22862199052854</v>
      </c>
      <c r="R189" s="149">
        <f>Q189*Input!N189/100</f>
        <v>8.3712807020488024E-4</v>
      </c>
      <c r="S189" s="147">
        <f>Input!S189*$G$6/0.000000000155125</f>
        <v>0.99837240114681158</v>
      </c>
      <c r="T189" s="141">
        <f>S189*Input!T189/100</f>
        <v>1.0374717560514589E-3</v>
      </c>
      <c r="U189" s="147">
        <f>S189</f>
        <v>0.99837240114681158</v>
      </c>
      <c r="V189" s="141">
        <f>U189*Input!T189/100</f>
        <v>1.0374717560514589E-3</v>
      </c>
      <c r="W189" s="150">
        <v>0</v>
      </c>
      <c r="X189" s="145">
        <f>((($L$4*0.000000001*Input!G189/Input!W189*(232/229))-(W189*0.000000001))/Input!F189)*1000000000</f>
        <v>0.7901309707899653</v>
      </c>
      <c r="Y189" s="145">
        <f>X189*Input!X189/100</f>
        <v>2.2205655792039676E-3</v>
      </c>
      <c r="Z189" s="145">
        <f t="shared" si="626"/>
        <v>1.9292737510069282E-4</v>
      </c>
      <c r="AA189" s="145">
        <f>Z189*Input!X189/100</f>
        <v>5.4219857754272439E-7</v>
      </c>
      <c r="AB189" s="146">
        <v>0</v>
      </c>
      <c r="AC189" s="146">
        <v>0.9</v>
      </c>
      <c r="AD189" s="145">
        <f>(((Input!G189*$L$4*0.000000001*Input!U189*(230/229))-((AB189*0.000000000000001)+(Input!G189*AC189*0.000000000000001)))/Input!F189)*1000000000000</f>
        <v>224.48649413584496</v>
      </c>
      <c r="AE189" s="145">
        <f>AD189*Input!V189/100</f>
        <v>0.56254558168462432</v>
      </c>
      <c r="AF189" s="145">
        <f t="shared" si="627"/>
        <v>10.234007856543707</v>
      </c>
      <c r="AG189" s="145">
        <f>AF189*Input!V189/100</f>
        <v>2.5645622578704296E-2</v>
      </c>
      <c r="AH189" s="141">
        <f t="shared" si="628"/>
        <v>53045.908343501615</v>
      </c>
      <c r="AI189" s="150">
        <f t="shared" si="629"/>
        <v>199.73640813921537</v>
      </c>
      <c r="AJ189" s="147">
        <f t="shared" si="630"/>
        <v>-1.6275988531884167</v>
      </c>
      <c r="AK189" s="150">
        <f t="shared" si="631"/>
        <v>1.037471756051459</v>
      </c>
      <c r="AL189" s="150">
        <f t="shared" si="632"/>
        <v>1.0005265485438952</v>
      </c>
      <c r="AM189" s="150">
        <f t="shared" si="633"/>
        <v>2.508578005549141E-3</v>
      </c>
      <c r="AN189" s="141">
        <f>AF189/Q189</f>
        <v>1.0005265485438952</v>
      </c>
      <c r="AO189" s="145">
        <f t="shared" si="634"/>
        <v>2.508578005549141E-3</v>
      </c>
      <c r="AP189" s="141" t="str">
        <f t="shared" si="635"/>
        <v>Out of range</v>
      </c>
      <c r="AQ189" s="141" t="e">
        <f t="shared" si="636"/>
        <v>#VALUE!</v>
      </c>
      <c r="AR189" s="141" t="e">
        <f t="shared" si="637"/>
        <v>#VALUE!</v>
      </c>
      <c r="AS189" s="149">
        <f t="shared" si="638"/>
        <v>1.8861521647719406E-5</v>
      </c>
      <c r="AT189" s="149">
        <f t="shared" si="639"/>
        <v>5.3030450687795978E-8</v>
      </c>
      <c r="AU189" s="141">
        <v>8</v>
      </c>
      <c r="AV189" s="141">
        <f t="shared" si="640"/>
        <v>4</v>
      </c>
      <c r="AW189" s="141" t="str">
        <f t="shared" si="641"/>
        <v>Out of range</v>
      </c>
      <c r="AX189" s="151">
        <f t="shared" si="642"/>
        <v>258.14549467900002</v>
      </c>
      <c r="AY189" s="151" t="e">
        <f t="shared" si="643"/>
        <v>#VALUE!</v>
      </c>
      <c r="AZ189" s="141" t="str">
        <f>Input!B189</f>
        <v>Hu1-13</v>
      </c>
      <c r="BA189" s="152">
        <f>Input!E189</f>
        <v>0</v>
      </c>
      <c r="BB189" s="141" t="e">
        <f t="shared" si="644"/>
        <v>#VALUE!</v>
      </c>
      <c r="BC189" s="147" t="e">
        <f t="shared" si="645"/>
        <v>#VALUE!</v>
      </c>
      <c r="BD189" s="141" t="e">
        <f t="shared" si="646"/>
        <v>#VALUE!</v>
      </c>
      <c r="BE189" s="153" t="e">
        <f t="shared" si="647"/>
        <v>#VALUE!</v>
      </c>
      <c r="BF189" s="154" t="e">
        <f t="shared" si="648"/>
        <v>#VALUE!</v>
      </c>
      <c r="BG189" s="155"/>
      <c r="BH189" s="155"/>
      <c r="BI189" s="155"/>
      <c r="BJ189" s="155"/>
      <c r="BK189" s="155"/>
      <c r="BL189" s="155"/>
      <c r="BM189" s="159"/>
      <c r="BN189" s="155"/>
      <c r="BO189" s="155"/>
      <c r="BP189" s="155"/>
      <c r="BQ189" s="155"/>
      <c r="BR189" s="155"/>
      <c r="BS189" s="155"/>
      <c r="BT189" s="155"/>
      <c r="BU189" s="155"/>
      <c r="BV189" s="155"/>
      <c r="BW189" s="155"/>
      <c r="BX189" s="155"/>
      <c r="BY189" s="155"/>
      <c r="BZ189" s="155"/>
      <c r="CA189" s="155"/>
      <c r="CB189" s="155"/>
      <c r="CC189" s="155"/>
      <c r="CD189" s="155"/>
      <c r="CE189" s="155"/>
      <c r="CF189" s="155"/>
      <c r="CG189" s="155"/>
      <c r="CH189" s="155"/>
      <c r="CI189" s="155"/>
      <c r="CJ189" s="155"/>
      <c r="CK189" s="155"/>
      <c r="CL189" s="155"/>
      <c r="CM189" s="155"/>
      <c r="CN189" s="155"/>
      <c r="CO189" s="155"/>
      <c r="CP189" s="155"/>
      <c r="CQ189" s="155"/>
      <c r="CR189" s="155"/>
      <c r="CS189" s="155"/>
      <c r="CT189" s="155"/>
      <c r="CU189" s="155"/>
      <c r="CV189" s="155"/>
      <c r="CW189" s="155"/>
      <c r="CX189" s="155"/>
      <c r="CY189" s="155"/>
      <c r="CZ189" s="155"/>
      <c r="DA189" s="155"/>
      <c r="DB189" s="155"/>
      <c r="DC189" s="155"/>
      <c r="DD189" s="155"/>
      <c r="DE189" s="155"/>
    </row>
    <row r="190" spans="1:109" ht="15" customHeight="1" x14ac:dyDescent="0.2">
      <c r="A190" s="9">
        <f>Input!A190</f>
        <v>10590</v>
      </c>
      <c r="B190" s="9" t="str">
        <f>Input!B190</f>
        <v>GeoB20912-1 83-84 cm</v>
      </c>
      <c r="C190" s="9">
        <f>Input!O190</f>
        <v>1.7515237551224878</v>
      </c>
      <c r="D190" s="9">
        <f>C190*Input!P190/100</f>
        <v>2.4757645470950495E-3</v>
      </c>
      <c r="E190" s="11">
        <f>Input!M190</f>
        <v>2.203785507711824</v>
      </c>
      <c r="F190" s="12">
        <f>E190*Input!N190/100</f>
        <v>7.5242674623343715E-5</v>
      </c>
      <c r="G190" s="13">
        <f t="shared" si="623"/>
        <v>303.85794580330628</v>
      </c>
      <c r="H190" s="12">
        <f>G190*Input!L190/100</f>
        <v>8.5961170912899291E-3</v>
      </c>
      <c r="I190" s="9">
        <v>0.3</v>
      </c>
      <c r="J190" s="21">
        <f>(((C190*$G$4*0.000000001*Input!G190*(234/233))-(I190*0.000000000000001))/Input!F190)*1000000000000</f>
        <v>198.57801543545818</v>
      </c>
      <c r="K190" s="9">
        <f>J190*Input!P190/100</f>
        <v>0.28068840574372911</v>
      </c>
      <c r="L190" s="14">
        <f t="shared" si="624"/>
        <v>2.7461896088794275</v>
      </c>
      <c r="M190" s="22">
        <f>L190*Input!P190/100</f>
        <v>3.8817166215305162E-3</v>
      </c>
      <c r="N190" s="9">
        <v>5.0000000000000001E-3</v>
      </c>
      <c r="O190" s="21">
        <f>(((G190*$D$4*0.000000001*Input!G190*(238/236))-(N190*0.000000001))/Input!F190)*1000000</f>
        <v>3.4702696396244064</v>
      </c>
      <c r="P190" s="9">
        <f>O190*Input!N190/100</f>
        <v>1.184835676774364E-4</v>
      </c>
      <c r="Q190" s="23">
        <f t="shared" si="625"/>
        <v>2.589165331902413</v>
      </c>
      <c r="R190" s="24">
        <f>Q190*Input!N190/100</f>
        <v>8.8400492667115716E-5</v>
      </c>
      <c r="S190" s="65">
        <f>Input!S190*$G$6/0.000000000155125</f>
        <v>1.0558515239525448</v>
      </c>
      <c r="T190" s="9">
        <f>S190*Input!T190/100</f>
        <v>4.1097487959881044E-4</v>
      </c>
      <c r="U190" s="9">
        <f>S190*1/((U189+U191)/2)</f>
        <v>1.0572686822034572</v>
      </c>
      <c r="V190" s="9">
        <f>U190*Input!T190/100</f>
        <v>4.1152648787736926E-4</v>
      </c>
      <c r="W190" s="3">
        <v>3.0000000000000001E-3</v>
      </c>
      <c r="X190" s="21">
        <f>((($L$4*0.000000001*Input!G190/Input!W190*(232/229))-(W190*0.000000001))/Input!F190)*1000000000</f>
        <v>4.3288954903295087</v>
      </c>
      <c r="Y190" s="21">
        <f>X190*Input!X190/100</f>
        <v>5.9035567308530438E-3</v>
      </c>
      <c r="Z190" s="21">
        <f t="shared" si="626"/>
        <v>1.0569924163325876E-3</v>
      </c>
      <c r="AA190" s="21">
        <f>Z190*Input!X190/100</f>
        <v>1.4414796355884975E-6</v>
      </c>
      <c r="AB190" s="14">
        <v>0.05</v>
      </c>
      <c r="AC190" s="14">
        <v>0.9</v>
      </c>
      <c r="AD190" s="21">
        <f>(((Input!G190*$L$4*0.000000001*Input!U190*(230/229))-((AB190*0.000000000000001)+(Input!G190*AC190*0.000000000000001)))/Input!F190)*1000000000000</f>
        <v>58.973336453467937</v>
      </c>
      <c r="AE190" s="21">
        <f>AD190*Input!V190/100</f>
        <v>0.10334197650996961</v>
      </c>
      <c r="AF190" s="63">
        <f t="shared" si="627"/>
        <v>2.6885073461308817</v>
      </c>
      <c r="AG190" s="21">
        <f>AF190*Input!V190/100</f>
        <v>4.7112081445478422E-3</v>
      </c>
      <c r="AH190" s="9">
        <f t="shared" si="628"/>
        <v>2543.5445936869714</v>
      </c>
      <c r="AI190" s="3">
        <f t="shared" si="629"/>
        <v>5.6479083526029212</v>
      </c>
      <c r="AJ190" s="22">
        <f t="shared" si="630"/>
        <v>57.268682203457153</v>
      </c>
      <c r="AK190" s="3">
        <f t="shared" si="631"/>
        <v>0.41152648787736928</v>
      </c>
      <c r="AL190" s="3">
        <f t="shared" si="632"/>
        <v>1.0383683548533675</v>
      </c>
      <c r="AM190" s="3">
        <f t="shared" si="633"/>
        <v>1.8199310152780994E-3</v>
      </c>
      <c r="AN190" s="9">
        <f>AL190*1/((AN189+AN191)/2)</f>
        <v>1.0384830092361419</v>
      </c>
      <c r="AO190" s="21">
        <f t="shared" si="634"/>
        <v>1.820131968115571E-3</v>
      </c>
      <c r="AP190" s="58">
        <f t="shared" si="635"/>
        <v>362.91750000000002</v>
      </c>
      <c r="AQ190" s="58">
        <f t="shared" si="636"/>
        <v>4.4404000000000003</v>
      </c>
      <c r="AR190" s="58">
        <f t="shared" si="637"/>
        <v>1.2235287634241943</v>
      </c>
      <c r="AS190" s="67">
        <f t="shared" si="638"/>
        <v>4.0823674073990195E-4</v>
      </c>
      <c r="AT190" s="67">
        <f t="shared" si="639"/>
        <v>5.5690970901334848E-7</v>
      </c>
      <c r="AU190" s="58">
        <v>8</v>
      </c>
      <c r="AV190" s="58">
        <f t="shared" si="640"/>
        <v>4</v>
      </c>
      <c r="AW190" s="58">
        <f t="shared" si="641"/>
        <v>362.60950000000003</v>
      </c>
      <c r="AX190" s="57">
        <f t="shared" si="642"/>
        <v>4.9354666967999998</v>
      </c>
      <c r="AY190" s="47">
        <f t="shared" si="643"/>
        <v>4.9609326686251229</v>
      </c>
      <c r="AZ190" s="9" t="str">
        <f>Input!B190</f>
        <v>GeoB20912-1 83-84 cm</v>
      </c>
      <c r="BA190" s="48">
        <f>Input!E190</f>
        <v>83.5</v>
      </c>
      <c r="BB190" s="58">
        <f t="shared" si="644"/>
        <v>159.58826356463322</v>
      </c>
      <c r="BC190" s="22">
        <f>SQRT((EXP(0.0000028263*AW190*1000)*V190)^2+((U190-1)*0.0000028263*EXP(0.0000028263*AW190*1000)*AY190*1000)^2)*1000</f>
        <v>2.5143525763413419</v>
      </c>
      <c r="BD190" s="9">
        <f t="shared" si="646"/>
        <v>362551.5</v>
      </c>
      <c r="BE190" s="49">
        <f t="shared" si="647"/>
        <v>2480.4663343125617</v>
      </c>
      <c r="BF190" s="89">
        <f t="shared" si="648"/>
        <v>1.3681198834076667</v>
      </c>
      <c r="BG190" s="85"/>
      <c r="BH190" s="85"/>
      <c r="BI190" s="85"/>
      <c r="BJ190" s="85"/>
      <c r="BK190" s="85"/>
      <c r="BL190" s="85"/>
      <c r="BM190" s="90"/>
      <c r="BN190" s="85"/>
      <c r="BO190" s="85"/>
      <c r="BP190" s="85"/>
      <c r="BQ190" s="85"/>
      <c r="BR190" s="85"/>
      <c r="BS190" s="85"/>
      <c r="BT190" s="85"/>
      <c r="BU190" s="85"/>
      <c r="BV190" s="85"/>
      <c r="BW190" s="85"/>
      <c r="BX190" s="85"/>
      <c r="BY190" s="85"/>
      <c r="BZ190" s="85"/>
      <c r="CA190" s="85"/>
      <c r="CB190" s="85"/>
      <c r="CC190" s="85"/>
      <c r="CD190" s="85"/>
      <c r="CE190" s="85"/>
      <c r="CF190" s="85"/>
      <c r="CG190" s="85"/>
      <c r="CH190" s="85"/>
      <c r="CI190" s="85"/>
      <c r="CJ190" s="85"/>
      <c r="CK190" s="85"/>
      <c r="CL190" s="85"/>
      <c r="CM190" s="85"/>
      <c r="CN190" s="85"/>
      <c r="CO190" s="85"/>
      <c r="CP190" s="85"/>
      <c r="CQ190" s="85"/>
      <c r="CR190" s="85"/>
      <c r="CS190" s="85"/>
      <c r="CT190" s="85"/>
      <c r="CU190" s="85"/>
      <c r="CV190" s="85"/>
      <c r="CW190" s="85"/>
      <c r="CX190" s="85"/>
      <c r="CY190" s="85"/>
      <c r="CZ190" s="85"/>
      <c r="DA190" s="85"/>
      <c r="DB190" s="85"/>
      <c r="DC190" s="85"/>
      <c r="DD190" s="85"/>
      <c r="DE190" s="85"/>
    </row>
    <row r="191" spans="1:109" s="158" customFormat="1" ht="15" customHeight="1" x14ac:dyDescent="0.2">
      <c r="A191" s="141">
        <f>Input!A191</f>
        <v>10368</v>
      </c>
      <c r="B191" s="141" t="str">
        <f>Input!B191</f>
        <v>Hu1-13</v>
      </c>
      <c r="C191" s="141">
        <f>Input!O191</f>
        <v>2.3169676729532673</v>
      </c>
      <c r="D191" s="141">
        <f>C191*Input!P191/100</f>
        <v>1.4520729408564475E-2</v>
      </c>
      <c r="E191" s="142">
        <f>Input!M191</f>
        <v>3.0135657487530803</v>
      </c>
      <c r="F191" s="143">
        <f>E191*Input!N191/100</f>
        <v>2.2231687537748791E-4</v>
      </c>
      <c r="G191" s="144">
        <f t="shared" si="623"/>
        <v>415.51044543807467</v>
      </c>
      <c r="H191" s="143">
        <f>G191*Input!L191/100</f>
        <v>1.7187072941134852E-2</v>
      </c>
      <c r="I191" s="141">
        <v>0</v>
      </c>
      <c r="J191" s="145">
        <f>(((C191*$G$4*0.000000001*Input!G191*(234/233))-(I191*0.000000000000001))/Input!F191)*1000000000000</f>
        <v>758.98957436270791</v>
      </c>
      <c r="K191" s="141">
        <f>J191*Input!P191/100</f>
        <v>4.7566836438398159</v>
      </c>
      <c r="L191" s="146">
        <f t="shared" si="624"/>
        <v>10.496274110666278</v>
      </c>
      <c r="M191" s="147">
        <f>L191*Input!P191/100</f>
        <v>6.5781477203277261E-2</v>
      </c>
      <c r="N191" s="141">
        <v>0</v>
      </c>
      <c r="O191" s="145">
        <f>(((G191*$D$4*0.000000001*Input!G191*(238/236))-(N191*0.000000001))/Input!F191)*1000000</f>
        <v>13.711180149836167</v>
      </c>
      <c r="P191" s="141">
        <f>O191*Input!N191/100</f>
        <v>1.0115016504652916E-3</v>
      </c>
      <c r="Q191" s="148">
        <f t="shared" si="625"/>
        <v>10.22990026425342</v>
      </c>
      <c r="R191" s="149">
        <f>Q191*Input!N191/100</f>
        <v>7.5468055180584134E-4</v>
      </c>
      <c r="S191" s="147">
        <f>Input!S191*$G$6/0.000000000155125</f>
        <v>0.99894680772645428</v>
      </c>
      <c r="T191" s="141">
        <f>S191*Input!T191/100</f>
        <v>1.1149311036799004E-3</v>
      </c>
      <c r="U191" s="147">
        <f>S191</f>
        <v>0.99894680772645428</v>
      </c>
      <c r="V191" s="141">
        <f>U191*Input!T191/100</f>
        <v>1.1149311036799004E-3</v>
      </c>
      <c r="W191" s="150">
        <v>0</v>
      </c>
      <c r="X191" s="145">
        <f>((($L$4*0.000000001*Input!G191/Input!W191*(232/229))-(W191*0.000000001))/Input!F191)*1000000000</f>
        <v>0.78877156824790251</v>
      </c>
      <c r="Y191" s="145">
        <f>X191*Input!X191/100</f>
        <v>2.0542279699919818E-3</v>
      </c>
      <c r="Z191" s="145">
        <f t="shared" si="626"/>
        <v>1.9259544789641787E-4</v>
      </c>
      <c r="AA191" s="145">
        <f>Z191*Input!X191/100</f>
        <v>5.0158369278038058E-7</v>
      </c>
      <c r="AB191" s="146">
        <v>0</v>
      </c>
      <c r="AC191" s="146">
        <v>0.9</v>
      </c>
      <c r="AD191" s="145">
        <f>(((Input!G191*$L$4*0.000000001*Input!U191*(230/229))-((AB191*0.000000000000001)+(Input!G191*AC191*0.000000000000001)))/Input!F191)*1000000000000</f>
        <v>224.22868783223882</v>
      </c>
      <c r="AE191" s="145">
        <f>AD191*Input!V191/100</f>
        <v>0.44781560856045255</v>
      </c>
      <c r="AF191" s="145">
        <f t="shared" si="627"/>
        <v>10.222254847763701</v>
      </c>
      <c r="AG191" s="145">
        <f>AF191*Input!V191/100</f>
        <v>2.0415252480700526E-2</v>
      </c>
      <c r="AH191" s="141">
        <f t="shared" si="628"/>
        <v>53076.305589846845</v>
      </c>
      <c r="AI191" s="150">
        <f t="shared" si="629"/>
        <v>174.19330970343134</v>
      </c>
      <c r="AJ191" s="147">
        <f t="shared" si="630"/>
        <v>-1.0531922735457222</v>
      </c>
      <c r="AK191" s="150">
        <f t="shared" si="631"/>
        <v>1.1149311036799003</v>
      </c>
      <c r="AL191" s="150">
        <f t="shared" si="632"/>
        <v>0.99925264017319559</v>
      </c>
      <c r="AM191" s="150">
        <f t="shared" si="633"/>
        <v>1.9970063553532706E-3</v>
      </c>
      <c r="AN191" s="141">
        <f>AF191/Q191</f>
        <v>0.99925264017319559</v>
      </c>
      <c r="AO191" s="145">
        <f t="shared" si="634"/>
        <v>1.9970063553532706E-3</v>
      </c>
      <c r="AP191" s="141" t="str">
        <f t="shared" si="635"/>
        <v>Out of range</v>
      </c>
      <c r="AQ191" s="141" t="e">
        <f t="shared" si="636"/>
        <v>#VALUE!</v>
      </c>
      <c r="AR191" s="141" t="e">
        <f t="shared" si="637"/>
        <v>#VALUE!</v>
      </c>
      <c r="AS191" s="149">
        <f t="shared" si="638"/>
        <v>1.8826718044300846E-5</v>
      </c>
      <c r="AT191" s="149">
        <f t="shared" si="639"/>
        <v>4.9050809278015585E-8</v>
      </c>
      <c r="AU191" s="141">
        <v>8</v>
      </c>
      <c r="AV191" s="141">
        <f t="shared" si="640"/>
        <v>4</v>
      </c>
      <c r="AW191" s="141" t="str">
        <f t="shared" si="641"/>
        <v>Out of range</v>
      </c>
      <c r="AX191" s="151">
        <f t="shared" si="642"/>
        <v>354.22166134870002</v>
      </c>
      <c r="AY191" s="151" t="e">
        <f t="shared" si="643"/>
        <v>#VALUE!</v>
      </c>
      <c r="AZ191" s="141" t="str">
        <f>Input!B191</f>
        <v>Hu1-13</v>
      </c>
      <c r="BA191" s="152">
        <f>Input!E191</f>
        <v>0</v>
      </c>
      <c r="BB191" s="141" t="e">
        <f t="shared" si="644"/>
        <v>#VALUE!</v>
      </c>
      <c r="BC191" s="147" t="e">
        <f t="shared" si="645"/>
        <v>#VALUE!</v>
      </c>
      <c r="BD191" s="141" t="e">
        <f t="shared" si="646"/>
        <v>#VALUE!</v>
      </c>
      <c r="BE191" s="153" t="e">
        <f t="shared" si="647"/>
        <v>#VALUE!</v>
      </c>
      <c r="BF191" s="154" t="e">
        <f t="shared" si="648"/>
        <v>#VALUE!</v>
      </c>
      <c r="BG191" s="155"/>
      <c r="BH191" s="155"/>
      <c r="BI191" s="155"/>
      <c r="BJ191" s="155"/>
      <c r="BK191" s="155"/>
      <c r="BL191" s="155"/>
      <c r="BM191" s="159"/>
      <c r="BN191" s="155"/>
      <c r="BO191" s="155"/>
      <c r="BP191" s="155"/>
      <c r="BQ191" s="155"/>
      <c r="BR191" s="155"/>
      <c r="BS191" s="155"/>
      <c r="BT191" s="155"/>
      <c r="BU191" s="155"/>
      <c r="BV191" s="155"/>
      <c r="BW191" s="155"/>
      <c r="BX191" s="155"/>
      <c r="BY191" s="155"/>
      <c r="BZ191" s="155"/>
      <c r="CA191" s="155"/>
      <c r="CB191" s="155"/>
      <c r="CC191" s="155"/>
      <c r="CD191" s="155"/>
      <c r="CE191" s="155"/>
      <c r="CF191" s="155"/>
      <c r="CG191" s="155"/>
      <c r="CH191" s="155"/>
      <c r="CI191" s="155"/>
      <c r="CJ191" s="155"/>
      <c r="CK191" s="155"/>
      <c r="CL191" s="155"/>
      <c r="CM191" s="155"/>
      <c r="CN191" s="155"/>
      <c r="CO191" s="155"/>
      <c r="CP191" s="155"/>
      <c r="CQ191" s="155"/>
      <c r="CR191" s="155"/>
      <c r="CS191" s="155"/>
      <c r="CT191" s="155"/>
      <c r="CU191" s="155"/>
      <c r="CV191" s="155"/>
      <c r="CW191" s="155"/>
      <c r="CX191" s="155"/>
      <c r="CY191" s="155"/>
      <c r="CZ191" s="155"/>
      <c r="DA191" s="155"/>
      <c r="DB191" s="155"/>
      <c r="DC191" s="155"/>
      <c r="DD191" s="155"/>
      <c r="DE191" s="155"/>
    </row>
    <row r="192" spans="1:109" ht="15" customHeight="1" x14ac:dyDescent="0.2">
      <c r="A192" s="9">
        <f>Input!A192</f>
        <v>10591</v>
      </c>
      <c r="B192" s="9" t="str">
        <f>Input!B192</f>
        <v>GeoB20912-1 107-108 cm</v>
      </c>
      <c r="C192" s="9">
        <f>Input!O192</f>
        <v>1.4447054906370063</v>
      </c>
      <c r="D192" s="9">
        <f>C192*Input!P192/100</f>
        <v>1.7126246321507294E-3</v>
      </c>
      <c r="E192" s="11">
        <f>Input!M192</f>
        <v>1.8559233687125851</v>
      </c>
      <c r="F192" s="12">
        <f>E192*Input!N192/100</f>
        <v>4.9842460347496113E-5</v>
      </c>
      <c r="G192" s="13">
        <f t="shared" si="623"/>
        <v>255.89471407809123</v>
      </c>
      <c r="H192" s="12">
        <f>G192*Input!L192/100</f>
        <v>7.0730663338327907E-3</v>
      </c>
      <c r="I192" s="9">
        <v>0.3</v>
      </c>
      <c r="J192" s="21">
        <f>(((C192*$G$4*0.000000001*Input!G192*(234/233))-(I192*0.000000000000001))/Input!F192)*1000000000000</f>
        <v>207.97099707378939</v>
      </c>
      <c r="K192" s="9">
        <f>J192*Input!P192/100</f>
        <v>0.24653900374149756</v>
      </c>
      <c r="L192" s="14">
        <f t="shared" si="624"/>
        <v>2.8760877172627515</v>
      </c>
      <c r="M192" s="22">
        <f>L192*Input!P192/100</f>
        <v>3.4094552147361924E-3</v>
      </c>
      <c r="N192" s="9">
        <v>5.0000000000000001E-3</v>
      </c>
      <c r="O192" s="21">
        <f>(((G192*$D$4*0.000000001*Input!G192*(238/236))-(N192*0.000000001))/Input!F192)*1000000</f>
        <v>3.7107575425067036</v>
      </c>
      <c r="P192" s="9">
        <f>O192*Input!N192/100</f>
        <v>9.9655669403990904E-5</v>
      </c>
      <c r="Q192" s="23">
        <f t="shared" si="625"/>
        <v>2.7685931590012176</v>
      </c>
      <c r="R192" s="24">
        <f>Q192*Input!N192/100</f>
        <v>7.4353013207431281E-5</v>
      </c>
      <c r="S192" s="65">
        <f>Input!S192*$G$6/0.000000000155125</f>
        <v>1.0344233820398765</v>
      </c>
      <c r="T192" s="9">
        <f>S192*Input!T192/100</f>
        <v>4.3906479734982183E-4</v>
      </c>
      <c r="U192" s="9">
        <f>S192*1/((U191+U193)/2)</f>
        <v>1.0350207269753426</v>
      </c>
      <c r="V192" s="9">
        <f>U192*Input!T192/100</f>
        <v>4.3931834259792053E-4</v>
      </c>
      <c r="W192" s="3">
        <v>3.0000000000000001E-3</v>
      </c>
      <c r="X192" s="21">
        <f>((($L$4*0.000000001*Input!G192/Input!W192*(232/229))-(W192*0.000000001))/Input!F192)*1000000000</f>
        <v>2.228007847713668</v>
      </c>
      <c r="Y192" s="21">
        <f>X192*Input!X192/100</f>
        <v>3.8163260063240573E-3</v>
      </c>
      <c r="Z192" s="21">
        <f t="shared" si="626"/>
        <v>5.4401576656764716E-4</v>
      </c>
      <c r="AA192" s="21">
        <f>Z192*Input!X192/100</f>
        <v>9.3183761445585554E-7</v>
      </c>
      <c r="AB192" s="14">
        <v>0.05</v>
      </c>
      <c r="AC192" s="14">
        <v>0.9</v>
      </c>
      <c r="AD192" s="21">
        <f>(((Input!G192*$L$4*0.000000001*Input!U192*(230/229))-((AB192*0.000000000000001)+(Input!G192*AC192*0.000000000000001)))/Input!F192)*1000000000000</f>
        <v>63.337892361908445</v>
      </c>
      <c r="AE192" s="21">
        <f>AD192*Input!V192/100</f>
        <v>0.11560347007994778</v>
      </c>
      <c r="AF192" s="63">
        <f t="shared" si="627"/>
        <v>2.8874810065697805</v>
      </c>
      <c r="AG192" s="21">
        <f>AF192*Input!V192/100</f>
        <v>5.2701915346674358E-3</v>
      </c>
      <c r="AH192" s="9">
        <f t="shared" si="628"/>
        <v>5307.7156656464822</v>
      </c>
      <c r="AI192" s="3">
        <f t="shared" si="629"/>
        <v>13.28550851532856</v>
      </c>
      <c r="AJ192" s="22">
        <f t="shared" si="630"/>
        <v>35.02072697534264</v>
      </c>
      <c r="AK192" s="3">
        <f t="shared" si="631"/>
        <v>0.43931834259792052</v>
      </c>
      <c r="AL192" s="3">
        <f t="shared" si="632"/>
        <v>1.0429416099588471</v>
      </c>
      <c r="AM192" s="3">
        <f t="shared" si="633"/>
        <v>1.903769065290499E-3</v>
      </c>
      <c r="AN192" s="9">
        <f>AL192*1/((AN191+AN193)/2)</f>
        <v>1.043262321558204</v>
      </c>
      <c r="AO192" s="21">
        <f t="shared" si="634"/>
        <v>1.9043544871548729E-3</v>
      </c>
      <c r="AP192" s="58">
        <f t="shared" si="635"/>
        <v>559.94680000000005</v>
      </c>
      <c r="AQ192" s="58">
        <f t="shared" si="636"/>
        <v>36.397500000000001</v>
      </c>
      <c r="AR192" s="58">
        <f t="shared" si="637"/>
        <v>6.5001710876819008</v>
      </c>
      <c r="AS192" s="67">
        <f t="shared" si="638"/>
        <v>1.9649538062280818E-4</v>
      </c>
      <c r="AT192" s="67">
        <f t="shared" si="639"/>
        <v>3.3661577817715783E-7</v>
      </c>
      <c r="AU192" s="58">
        <v>8</v>
      </c>
      <c r="AV192" s="58">
        <f t="shared" si="640"/>
        <v>4</v>
      </c>
      <c r="AW192" s="58">
        <f t="shared" si="641"/>
        <v>559.79999999999995</v>
      </c>
      <c r="AX192" s="57">
        <f t="shared" si="642"/>
        <v>39.6990031399</v>
      </c>
      <c r="AY192" s="47">
        <f t="shared" si="643"/>
        <v>31.497323629319638</v>
      </c>
      <c r="AZ192" s="9" t="str">
        <f>Input!B192</f>
        <v>GeoB20912-1 107-108 cm</v>
      </c>
      <c r="BA192" s="48">
        <f>Input!E192</f>
        <v>107.5</v>
      </c>
      <c r="BB192" s="58">
        <f t="shared" si="644"/>
        <v>170.39219775158551</v>
      </c>
      <c r="BC192" s="22">
        <f>SQRT((EXP(0.0000028263*AW192*1000)*V192)^2+((U192-1)*0.0000028263*EXP(0.0000028263*AW192*1000)*AY192*1000)^2)*1000</f>
        <v>15.318327929573474</v>
      </c>
      <c r="BD192" s="9">
        <f t="shared" si="646"/>
        <v>559742</v>
      </c>
      <c r="BE192" s="49">
        <f t="shared" si="647"/>
        <v>15748.661814659819</v>
      </c>
      <c r="BF192" s="89">
        <f t="shared" si="648"/>
        <v>5.6265315522185855</v>
      </c>
      <c r="BG192" s="85"/>
      <c r="BH192" s="85"/>
      <c r="BI192" s="85"/>
      <c r="BJ192" s="85"/>
      <c r="BK192" s="85"/>
      <c r="BL192" s="85"/>
      <c r="BM192" s="90"/>
      <c r="BN192" s="85"/>
      <c r="BO192" s="85"/>
      <c r="BP192" s="85"/>
      <c r="BQ192" s="85"/>
      <c r="BR192" s="85"/>
      <c r="BS192" s="85"/>
      <c r="BT192" s="85"/>
      <c r="BU192" s="85"/>
      <c r="BV192" s="85"/>
      <c r="BW192" s="85"/>
      <c r="BX192" s="85"/>
      <c r="BY192" s="85"/>
      <c r="BZ192" s="85"/>
      <c r="CA192" s="85"/>
      <c r="CB192" s="85"/>
      <c r="CC192" s="85"/>
      <c r="CD192" s="85"/>
      <c r="CE192" s="85"/>
      <c r="CF192" s="85"/>
      <c r="CG192" s="85"/>
      <c r="CH192" s="85"/>
      <c r="CI192" s="85"/>
      <c r="CJ192" s="85"/>
      <c r="CK192" s="85"/>
      <c r="CL192" s="85"/>
      <c r="CM192" s="85"/>
      <c r="CN192" s="85"/>
      <c r="CO192" s="85"/>
      <c r="CP192" s="85"/>
      <c r="CQ192" s="85"/>
      <c r="CR192" s="85"/>
      <c r="CS192" s="85"/>
      <c r="CT192" s="85"/>
      <c r="CU192" s="85"/>
      <c r="CV192" s="85"/>
      <c r="CW192" s="85"/>
      <c r="CX192" s="85"/>
      <c r="CY192" s="85"/>
      <c r="CZ192" s="85"/>
      <c r="DA192" s="85"/>
      <c r="DB192" s="85"/>
      <c r="DC192" s="85"/>
      <c r="DD192" s="85"/>
      <c r="DE192" s="85"/>
    </row>
    <row r="193" spans="1:109" s="158" customFormat="1" ht="15" customHeight="1" x14ac:dyDescent="0.2">
      <c r="A193" s="141">
        <f>Input!A193</f>
        <v>10368</v>
      </c>
      <c r="B193" s="141" t="str">
        <f>Input!B193</f>
        <v>Hu1-13</v>
      </c>
      <c r="C193" s="141">
        <f>Input!O193</f>
        <v>2.2869483983634682</v>
      </c>
      <c r="D193" s="141">
        <f>C193*Input!P193/100</f>
        <v>1.0920655308124647E-2</v>
      </c>
      <c r="E193" s="142">
        <f>Input!M193</f>
        <v>3.0125287533238203</v>
      </c>
      <c r="F193" s="143">
        <f>E193*Input!N193/100</f>
        <v>2.2876150338928985E-4</v>
      </c>
      <c r="G193" s="144">
        <f t="shared" si="623"/>
        <v>415.36746450828832</v>
      </c>
      <c r="H193" s="143">
        <f>G193*Input!L193/100</f>
        <v>1.7161282526114464E-2</v>
      </c>
      <c r="I193" s="141">
        <v>0</v>
      </c>
      <c r="J193" s="145">
        <f>(((C193*$G$4*0.000000001*Input!G193*(234/233))-(I193*0.000000000000001))/Input!F193)*1000000000000</f>
        <v>749.15589532196952</v>
      </c>
      <c r="K193" s="141">
        <f>J193*Input!P193/100</f>
        <v>3.5773755589392522</v>
      </c>
      <c r="L193" s="146">
        <f t="shared" si="624"/>
        <v>10.360281477546684</v>
      </c>
      <c r="M193" s="147">
        <f>L193*Input!P193/100</f>
        <v>4.9472503617658786E-2</v>
      </c>
      <c r="N193" s="141">
        <v>0</v>
      </c>
      <c r="O193" s="145">
        <f>(((G193*$D$4*0.000000001*Input!G193*(238/236))-(N193*0.000000001))/Input!F193)*1000000</f>
        <v>13.706462007830799</v>
      </c>
      <c r="P193" s="141">
        <f>O193*Input!N193/100</f>
        <v>1.0408235445388023E-3</v>
      </c>
      <c r="Q193" s="148">
        <f t="shared" si="625"/>
        <v>10.226380062372909</v>
      </c>
      <c r="R193" s="149">
        <f>Q193*Input!N193/100</f>
        <v>7.7655759292506277E-4</v>
      </c>
      <c r="S193" s="147">
        <f>Input!S193*$G$6/0.000000000155125</f>
        <v>0.9998989256585924</v>
      </c>
      <c r="T193" s="141">
        <f>S193*Input!T193/100</f>
        <v>1.0999082058760796E-3</v>
      </c>
      <c r="U193" s="147">
        <f>S193</f>
        <v>0.9998989256585924</v>
      </c>
      <c r="V193" s="141">
        <f>U193*Input!T193/100</f>
        <v>1.0999082058760796E-3</v>
      </c>
      <c r="W193" s="150">
        <v>0</v>
      </c>
      <c r="X193" s="145">
        <f>((($L$4*0.000000001*Input!G193/Input!W193*(232/229))-(W193*0.000000001))/Input!F193)*1000000000</f>
        <v>0.79045384804092178</v>
      </c>
      <c r="Y193" s="145">
        <f>X193*Input!X193/100</f>
        <v>2.2158712202495793E-3</v>
      </c>
      <c r="Z193" s="145">
        <f t="shared" si="626"/>
        <v>1.9300621248691057E-4</v>
      </c>
      <c r="AA193" s="145">
        <f>Z193*Input!X193/100</f>
        <v>5.41052349405451E-7</v>
      </c>
      <c r="AB193" s="146">
        <v>0</v>
      </c>
      <c r="AC193" s="146">
        <v>0.9</v>
      </c>
      <c r="AD193" s="145">
        <f>(((Input!G193*$L$4*0.000000001*Input!U193*(230/229))-((AB193*0.000000000000001)+(Input!G193*AC193*0.000000000000001)))/Input!F193)*1000000000000</f>
        <v>224.34890606145007</v>
      </c>
      <c r="AE193" s="145">
        <f>AD193*Input!V193/100</f>
        <v>0.52347997369685439</v>
      </c>
      <c r="AF193" s="145">
        <f t="shared" si="627"/>
        <v>10.227735419354358</v>
      </c>
      <c r="AG193" s="145">
        <f>AF193*Input!V193/100</f>
        <v>2.3864679183394456E-2</v>
      </c>
      <c r="AH193" s="141">
        <f t="shared" si="628"/>
        <v>52991.742014770585</v>
      </c>
      <c r="AI193" s="150">
        <f t="shared" si="629"/>
        <v>193.27724662639349</v>
      </c>
      <c r="AJ193" s="147">
        <f t="shared" si="630"/>
        <v>-0.10107434140760319</v>
      </c>
      <c r="AK193" s="150">
        <f t="shared" si="631"/>
        <v>1.0999082058760796</v>
      </c>
      <c r="AL193" s="150">
        <f t="shared" si="632"/>
        <v>1.0001325353617978</v>
      </c>
      <c r="AM193" s="150">
        <f t="shared" si="633"/>
        <v>2.3348744765693515E-3</v>
      </c>
      <c r="AN193" s="141">
        <f>AF193/Q193</f>
        <v>1.0001325353617978</v>
      </c>
      <c r="AO193" s="145">
        <f t="shared" si="634"/>
        <v>2.3348744765693515E-3</v>
      </c>
      <c r="AP193" s="141" t="str">
        <f t="shared" si="635"/>
        <v>Out of range</v>
      </c>
      <c r="AQ193" s="141" t="e">
        <f t="shared" si="636"/>
        <v>#VALUE!</v>
      </c>
      <c r="AR193" s="141" t="e">
        <f t="shared" si="637"/>
        <v>#VALUE!</v>
      </c>
      <c r="AS193" s="149">
        <f t="shared" si="638"/>
        <v>1.8873365874309758E-5</v>
      </c>
      <c r="AT193" s="149">
        <f t="shared" si="639"/>
        <v>5.2926922052241634E-8</v>
      </c>
      <c r="AU193" s="141">
        <v>8</v>
      </c>
      <c r="AV193" s="141">
        <f t="shared" si="640"/>
        <v>4</v>
      </c>
      <c r="AW193" s="141" t="str">
        <f t="shared" si="641"/>
        <v>Out of range</v>
      </c>
      <c r="AX193" s="151">
        <f t="shared" si="642"/>
        <v>341.38122150689998</v>
      </c>
      <c r="AY193" s="151" t="e">
        <f t="shared" si="643"/>
        <v>#VALUE!</v>
      </c>
      <c r="AZ193" s="141" t="str">
        <f>Input!B193</f>
        <v>Hu1-13</v>
      </c>
      <c r="BA193" s="152">
        <f>Input!E193</f>
        <v>0</v>
      </c>
      <c r="BB193" s="141" t="e">
        <f t="shared" si="644"/>
        <v>#VALUE!</v>
      </c>
      <c r="BC193" s="147" t="e">
        <f t="shared" si="645"/>
        <v>#VALUE!</v>
      </c>
      <c r="BD193" s="141" t="e">
        <f t="shared" si="646"/>
        <v>#VALUE!</v>
      </c>
      <c r="BE193" s="153" t="e">
        <f t="shared" si="647"/>
        <v>#VALUE!</v>
      </c>
      <c r="BF193" s="154" t="e">
        <f t="shared" si="648"/>
        <v>#VALUE!</v>
      </c>
      <c r="BG193" s="155"/>
      <c r="BH193" s="155"/>
      <c r="BI193" s="155"/>
      <c r="BJ193" s="155"/>
      <c r="BK193" s="155"/>
      <c r="BL193" s="155"/>
      <c r="BM193" s="159"/>
      <c r="BN193" s="155"/>
      <c r="BO193" s="155"/>
      <c r="BP193" s="155"/>
      <c r="BQ193" s="155"/>
      <c r="BR193" s="155"/>
      <c r="BS193" s="155"/>
      <c r="BT193" s="155"/>
      <c r="BU193" s="155"/>
      <c r="BV193" s="155"/>
      <c r="BW193" s="155"/>
      <c r="BX193" s="155"/>
      <c r="BY193" s="155"/>
      <c r="BZ193" s="155"/>
      <c r="CA193" s="155"/>
      <c r="CB193" s="155"/>
      <c r="CC193" s="155"/>
      <c r="CD193" s="155"/>
      <c r="CE193" s="155"/>
      <c r="CF193" s="155"/>
      <c r="CG193" s="155"/>
      <c r="CH193" s="155"/>
      <c r="CI193" s="155"/>
      <c r="CJ193" s="155"/>
      <c r="CK193" s="155"/>
      <c r="CL193" s="155"/>
      <c r="CM193" s="155"/>
      <c r="CN193" s="155"/>
      <c r="CO193" s="155"/>
      <c r="CP193" s="155"/>
      <c r="CQ193" s="155"/>
      <c r="CR193" s="155"/>
      <c r="CS193" s="155"/>
      <c r="CT193" s="155"/>
      <c r="CU193" s="155"/>
      <c r="CV193" s="155"/>
      <c r="CW193" s="155"/>
      <c r="CX193" s="155"/>
      <c r="CY193" s="155"/>
      <c r="CZ193" s="155"/>
      <c r="DA193" s="155"/>
      <c r="DB193" s="155"/>
      <c r="DC193" s="155"/>
      <c r="DD193" s="155"/>
      <c r="DE193" s="155"/>
    </row>
    <row r="194" spans="1:109" ht="15" customHeight="1" x14ac:dyDescent="0.2">
      <c r="A194" s="9">
        <f>Input!A194</f>
        <v>10592</v>
      </c>
      <c r="B194" s="9" t="str">
        <f>Input!B194</f>
        <v>GeoB20912-1 131-134 cm</v>
      </c>
      <c r="C194" s="9">
        <f>Input!O194</f>
        <v>1.4322935461421236</v>
      </c>
      <c r="D194" s="9">
        <f>C194*Input!P194/100</f>
        <v>1.9885750137962148E-3</v>
      </c>
      <c r="E194" s="11">
        <f>Input!M194</f>
        <v>1.8448941197079318</v>
      </c>
      <c r="F194" s="12">
        <f>E194*Input!N194/100</f>
        <v>7.2720914611115042E-5</v>
      </c>
      <c r="G194" s="13">
        <f t="shared" si="623"/>
        <v>254.37400122532964</v>
      </c>
      <c r="H194" s="12">
        <f>G194*Input!L194/100</f>
        <v>7.7784715870148624E-3</v>
      </c>
      <c r="I194" s="9">
        <v>0.3</v>
      </c>
      <c r="J194" s="21">
        <f>(((C194*$G$4*0.000000001*Input!G194*(234/233))-(I194*0.000000000000001))/Input!F194)*1000000000000</f>
        <v>206.16627568041235</v>
      </c>
      <c r="K194" s="9">
        <f>J194*Input!P194/100</f>
        <v>0.28623818463035167</v>
      </c>
      <c r="L194" s="14">
        <f t="shared" si="624"/>
        <v>2.8511297322282734</v>
      </c>
      <c r="M194" s="22">
        <f>L194*Input!P194/100</f>
        <v>3.9584660294476014E-3</v>
      </c>
      <c r="N194" s="9">
        <v>5.0000000000000001E-3</v>
      </c>
      <c r="O194" s="21">
        <f>(((G194*$D$4*0.000000001*Input!G194*(238/236))-(N194*0.000000001))/Input!F194)*1000000</f>
        <v>3.6883842482138669</v>
      </c>
      <c r="P194" s="9">
        <f>O194*Input!N194/100</f>
        <v>1.453864875507355E-4</v>
      </c>
      <c r="Q194" s="23">
        <f t="shared" si="625"/>
        <v>2.7519004624793038</v>
      </c>
      <c r="R194" s="24">
        <f>Q194*Input!N194/100</f>
        <v>1.084727391195365E-4</v>
      </c>
      <c r="S194" s="65">
        <f>Input!S194*$G$6/0.000000000155125</f>
        <v>1.0333587753118163</v>
      </c>
      <c r="T194" s="9">
        <f>S194*Input!T194/100</f>
        <v>4.9171631304926252E-4</v>
      </c>
      <c r="U194" s="9">
        <f>S194*1/((U193+U195)/2)</f>
        <v>1.0334632319273522</v>
      </c>
      <c r="V194" s="9">
        <f>U194*Input!T194/100</f>
        <v>4.9176601797565594E-4</v>
      </c>
      <c r="W194" s="3">
        <v>3.0000000000000001E-3</v>
      </c>
      <c r="X194" s="21">
        <f>((($L$4*0.000000001*Input!G194/Input!W194*(232/229))-(W194*0.000000001))/Input!F194)*1000000000</f>
        <v>1.5833213658166083</v>
      </c>
      <c r="Y194" s="21">
        <f>X194*Input!X194/100</f>
        <v>2.2690897966343533E-3</v>
      </c>
      <c r="Z194" s="21">
        <f t="shared" si="626"/>
        <v>3.8660177406087506E-4</v>
      </c>
      <c r="AA194" s="21">
        <f>Z194*Input!X194/100</f>
        <v>5.5404680301893856E-7</v>
      </c>
      <c r="AB194" s="14">
        <v>0.05</v>
      </c>
      <c r="AC194" s="14">
        <v>0.9</v>
      </c>
      <c r="AD194" s="21">
        <f>(((Input!G194*$L$4*0.000000001*Input!U194*(230/229))-((AB194*0.000000000000001)+(Input!G194*AC194*0.000000000000001)))/Input!F194)*1000000000000</f>
        <v>63.222255856086655</v>
      </c>
      <c r="AE194" s="21">
        <f>AD194*Input!V194/100</f>
        <v>0.10799025788329056</v>
      </c>
      <c r="AF194" s="63">
        <f t="shared" si="627"/>
        <v>2.8822093089844132</v>
      </c>
      <c r="AG194" s="21">
        <f>AF194*Input!V194/100</f>
        <v>4.9231164300645898E-3</v>
      </c>
      <c r="AH194" s="9">
        <f t="shared" si="628"/>
        <v>7455.2407732370493</v>
      </c>
      <c r="AI194" s="3">
        <f t="shared" si="629"/>
        <v>16.622773804457367</v>
      </c>
      <c r="AJ194" s="22">
        <f t="shared" si="630"/>
        <v>33.463231927352233</v>
      </c>
      <c r="AK194" s="3">
        <f t="shared" si="631"/>
        <v>0.49176601797565594</v>
      </c>
      <c r="AL194" s="3">
        <f t="shared" si="632"/>
        <v>1.0473523109871892</v>
      </c>
      <c r="AM194" s="3">
        <f t="shared" si="633"/>
        <v>1.7894641117703123E-3</v>
      </c>
      <c r="AN194" s="9">
        <f>AL194*1/((AN193+AN195)/2)</f>
        <v>1.0472135181646796</v>
      </c>
      <c r="AO194" s="21">
        <f t="shared" si="634"/>
        <v>1.7892269759257195E-3</v>
      </c>
      <c r="AP194" s="58">
        <f t="shared" si="635"/>
        <v>774.78599999999994</v>
      </c>
      <c r="AQ194" s="58" t="e">
        <f t="shared" si="636"/>
        <v>#VALUE!</v>
      </c>
      <c r="AR194" s="58" t="e">
        <f t="shared" si="637"/>
        <v>#VALUE!</v>
      </c>
      <c r="AS194" s="67">
        <f t="shared" si="638"/>
        <v>1.4048537704469482E-4</v>
      </c>
      <c r="AT194" s="67">
        <f t="shared" si="639"/>
        <v>2.0140856834757832E-7</v>
      </c>
      <c r="AU194" s="58">
        <v>8</v>
      </c>
      <c r="AV194" s="58">
        <f t="shared" si="640"/>
        <v>4</v>
      </c>
      <c r="AW194" s="58">
        <f t="shared" si="641"/>
        <v>774.69140000000004</v>
      </c>
      <c r="AX194" s="57">
        <f t="shared" si="642"/>
        <v>353.73823331919999</v>
      </c>
      <c r="AY194" s="47">
        <f t="shared" si="643"/>
        <v>195.05936465991124</v>
      </c>
      <c r="AZ194" s="9" t="str">
        <f>Input!B194</f>
        <v>GeoB20912-1 131-134 cm</v>
      </c>
      <c r="BA194" s="48">
        <f>Input!E194</f>
        <v>132.5</v>
      </c>
      <c r="BB194" s="58">
        <f t="shared" si="644"/>
        <v>298.85472492143231</v>
      </c>
      <c r="BC194" s="22">
        <f>SQRT((EXP(0.0000028263*AW194*1000)*V194)^2+((U194-1)*0.0000028263*EXP(0.0000028263*AW194*1000)*AY194*1000)^2)*1000</f>
        <v>164.81602485658365</v>
      </c>
      <c r="BD194" s="9">
        <f t="shared" si="646"/>
        <v>774633.4</v>
      </c>
      <c r="BE194" s="49">
        <f t="shared" si="647"/>
        <v>97529.682329955613</v>
      </c>
      <c r="BF194" s="89">
        <f t="shared" si="648"/>
        <v>25.17897638464958</v>
      </c>
      <c r="BG194" s="85"/>
      <c r="BH194" s="85"/>
      <c r="BI194" s="85"/>
      <c r="BJ194" s="85"/>
      <c r="BK194" s="85"/>
      <c r="BL194" s="85"/>
      <c r="BM194" s="90"/>
      <c r="BN194" s="85"/>
      <c r="BO194" s="85"/>
      <c r="BP194" s="85"/>
      <c r="BQ194" s="85"/>
      <c r="BR194" s="85"/>
      <c r="BS194" s="85"/>
      <c r="BT194" s="85"/>
      <c r="BU194" s="85"/>
      <c r="BV194" s="85"/>
      <c r="BW194" s="85"/>
      <c r="BX194" s="85"/>
      <c r="BY194" s="85"/>
      <c r="BZ194" s="85"/>
      <c r="CA194" s="85"/>
      <c r="CB194" s="85"/>
      <c r="CC194" s="85"/>
      <c r="CD194" s="85"/>
      <c r="CE194" s="85"/>
      <c r="CF194" s="85"/>
      <c r="CG194" s="85"/>
      <c r="CH194" s="85"/>
      <c r="CI194" s="85"/>
      <c r="CJ194" s="85"/>
      <c r="CK194" s="85"/>
      <c r="CL194" s="85"/>
      <c r="CM194" s="85"/>
      <c r="CN194" s="85"/>
      <c r="CO194" s="85"/>
      <c r="CP194" s="85"/>
      <c r="CQ194" s="85"/>
      <c r="CR194" s="85"/>
      <c r="CS194" s="85"/>
      <c r="CT194" s="85"/>
      <c r="CU194" s="85"/>
      <c r="CV194" s="85"/>
      <c r="CW194" s="85"/>
      <c r="CX194" s="85"/>
      <c r="CY194" s="85"/>
      <c r="CZ194" s="85"/>
      <c r="DA194" s="85"/>
      <c r="DB194" s="85"/>
      <c r="DC194" s="85"/>
      <c r="DD194" s="85"/>
      <c r="DE194" s="85"/>
    </row>
    <row r="195" spans="1:109" s="158" customFormat="1" ht="15" customHeight="1" x14ac:dyDescent="0.2">
      <c r="A195" s="141">
        <f>Input!A195</f>
        <v>10368</v>
      </c>
      <c r="B195" s="141" t="str">
        <f>Input!B195</f>
        <v>Hu1-13</v>
      </c>
      <c r="C195" s="141">
        <f>Input!O195</f>
        <v>2.2869483983634682</v>
      </c>
      <c r="D195" s="141">
        <f>C195*Input!P195/100</f>
        <v>1.0920655308124647E-2</v>
      </c>
      <c r="E195" s="142">
        <f>Input!M195</f>
        <v>3.0125287533238203</v>
      </c>
      <c r="F195" s="143">
        <f>E195*Input!N195/100</f>
        <v>2.2876150338928985E-4</v>
      </c>
      <c r="G195" s="144">
        <f t="shared" si="623"/>
        <v>415.36746450828832</v>
      </c>
      <c r="H195" s="143">
        <f>G195*Input!L195/100</f>
        <v>1.7161282526114464E-2</v>
      </c>
      <c r="I195" s="141">
        <v>0</v>
      </c>
      <c r="J195" s="145">
        <f>(((C195*$G$4*0.000000001*Input!G195*(234/233))-(I195*0.000000000000001))/Input!F195)*1000000000000</f>
        <v>749.15589532196952</v>
      </c>
      <c r="K195" s="141">
        <f>J195*Input!P195/100</f>
        <v>3.5773755589392522</v>
      </c>
      <c r="L195" s="146">
        <f t="shared" si="624"/>
        <v>10.360281477546684</v>
      </c>
      <c r="M195" s="147">
        <f>L195*Input!P195/100</f>
        <v>4.9472503617658786E-2</v>
      </c>
      <c r="N195" s="141">
        <v>0</v>
      </c>
      <c r="O195" s="145">
        <f>(((G195*$D$4*0.000000001*Input!G195*(238/236))-(N195*0.000000001))/Input!F195)*1000000</f>
        <v>13.706462007830799</v>
      </c>
      <c r="P195" s="141">
        <f>O195*Input!N195/100</f>
        <v>1.0408235445388023E-3</v>
      </c>
      <c r="Q195" s="148">
        <f t="shared" si="625"/>
        <v>10.226380062372909</v>
      </c>
      <c r="R195" s="149">
        <f>Q195*Input!N195/100</f>
        <v>7.7655759292506277E-4</v>
      </c>
      <c r="S195" s="147">
        <f>Input!S195*$G$6/0.000000000155125</f>
        <v>0.9998989256585924</v>
      </c>
      <c r="T195" s="141">
        <f>S195*Input!T195/100</f>
        <v>1.0999082058760796E-3</v>
      </c>
      <c r="U195" s="147">
        <f>S195</f>
        <v>0.9998989256585924</v>
      </c>
      <c r="V195" s="141">
        <f>U195*Input!T195/100</f>
        <v>1.0999082058760796E-3</v>
      </c>
      <c r="W195" s="150">
        <v>0</v>
      </c>
      <c r="X195" s="145">
        <f>((($L$4*0.000000001*Input!G195/Input!W195*(232/229))-(W195*0.000000001))/Input!F195)*1000000000</f>
        <v>0.79045384804092178</v>
      </c>
      <c r="Y195" s="145">
        <f>X195*Input!X195/100</f>
        <v>2.2158712202495793E-3</v>
      </c>
      <c r="Z195" s="145">
        <f t="shared" si="626"/>
        <v>1.9300621248691057E-4</v>
      </c>
      <c r="AA195" s="145">
        <f>Z195*Input!X195/100</f>
        <v>5.41052349405451E-7</v>
      </c>
      <c r="AB195" s="146">
        <v>0</v>
      </c>
      <c r="AC195" s="146">
        <v>0.9</v>
      </c>
      <c r="AD195" s="145">
        <f>(((Input!G195*$L$4*0.000000001*Input!U195*(230/229))-((AB195*0.000000000000001)+(Input!G195*AC195*0.000000000000001)))/Input!F195)*1000000000000</f>
        <v>224.34890606145007</v>
      </c>
      <c r="AE195" s="145">
        <f>AD195*Input!V195/100</f>
        <v>0.52347997369685439</v>
      </c>
      <c r="AF195" s="145">
        <f t="shared" si="627"/>
        <v>10.227735419354358</v>
      </c>
      <c r="AG195" s="145">
        <f>AF195*Input!V195/100</f>
        <v>2.3864679183394456E-2</v>
      </c>
      <c r="AH195" s="141">
        <f t="shared" si="628"/>
        <v>52991.742014770585</v>
      </c>
      <c r="AI195" s="150">
        <f t="shared" si="629"/>
        <v>193.27724662639349</v>
      </c>
      <c r="AJ195" s="147">
        <f t="shared" si="630"/>
        <v>-0.10107434140760319</v>
      </c>
      <c r="AK195" s="150">
        <f t="shared" si="631"/>
        <v>1.0999082058760796</v>
      </c>
      <c r="AL195" s="150">
        <f t="shared" si="632"/>
        <v>1.0001325353617978</v>
      </c>
      <c r="AM195" s="150">
        <f t="shared" si="633"/>
        <v>2.3348744765693515E-3</v>
      </c>
      <c r="AN195" s="141">
        <f>AF195/Q195</f>
        <v>1.0001325353617978</v>
      </c>
      <c r="AO195" s="145">
        <f t="shared" si="634"/>
        <v>2.3348744765693515E-3</v>
      </c>
      <c r="AP195" s="141" t="str">
        <f t="shared" si="635"/>
        <v>Out of range</v>
      </c>
      <c r="AQ195" s="141" t="e">
        <f t="shared" si="636"/>
        <v>#VALUE!</v>
      </c>
      <c r="AR195" s="141" t="e">
        <f t="shared" si="637"/>
        <v>#VALUE!</v>
      </c>
      <c r="AS195" s="149">
        <f t="shared" si="638"/>
        <v>1.8873365874309758E-5</v>
      </c>
      <c r="AT195" s="149">
        <f t="shared" si="639"/>
        <v>5.2926922052241634E-8</v>
      </c>
      <c r="AU195" s="141">
        <v>8</v>
      </c>
      <c r="AV195" s="141">
        <f t="shared" si="640"/>
        <v>4</v>
      </c>
      <c r="AW195" s="141" t="str">
        <f t="shared" si="641"/>
        <v>Out of range</v>
      </c>
      <c r="AX195" s="151">
        <f t="shared" si="642"/>
        <v>332.14900726759998</v>
      </c>
      <c r="AY195" s="151" t="e">
        <f t="shared" si="643"/>
        <v>#VALUE!</v>
      </c>
      <c r="AZ195" s="141" t="str">
        <f>Input!B195</f>
        <v>Hu1-13</v>
      </c>
      <c r="BA195" s="152">
        <f>Input!E195</f>
        <v>0</v>
      </c>
      <c r="BB195" s="141" t="e">
        <f t="shared" si="644"/>
        <v>#VALUE!</v>
      </c>
      <c r="BC195" s="147" t="e">
        <f t="shared" si="645"/>
        <v>#VALUE!</v>
      </c>
      <c r="BD195" s="141" t="e">
        <f t="shared" si="646"/>
        <v>#VALUE!</v>
      </c>
      <c r="BE195" s="153" t="e">
        <f t="shared" si="647"/>
        <v>#VALUE!</v>
      </c>
      <c r="BF195" s="154" t="e">
        <f t="shared" si="648"/>
        <v>#VALUE!</v>
      </c>
      <c r="BG195" s="155"/>
      <c r="BH195" s="155"/>
      <c r="BI195" s="155"/>
      <c r="BJ195" s="155"/>
      <c r="BK195" s="155"/>
      <c r="BL195" s="155"/>
      <c r="BM195" s="159"/>
      <c r="BN195" s="155"/>
      <c r="BO195" s="155"/>
      <c r="BP195" s="155"/>
      <c r="BQ195" s="155"/>
      <c r="BR195" s="155"/>
      <c r="BS195" s="155"/>
      <c r="BT195" s="155"/>
      <c r="BU195" s="155"/>
      <c r="BV195" s="155"/>
      <c r="BW195" s="155"/>
      <c r="BX195" s="155"/>
      <c r="BY195" s="155"/>
      <c r="BZ195" s="155"/>
      <c r="CA195" s="155"/>
      <c r="CB195" s="155"/>
      <c r="CC195" s="155"/>
      <c r="CD195" s="155"/>
      <c r="CE195" s="155"/>
      <c r="CF195" s="155"/>
      <c r="CG195" s="155"/>
      <c r="CH195" s="155"/>
      <c r="CI195" s="155"/>
      <c r="CJ195" s="155"/>
      <c r="CK195" s="155"/>
      <c r="CL195" s="155"/>
      <c r="CM195" s="155"/>
      <c r="CN195" s="155"/>
      <c r="CO195" s="155"/>
      <c r="CP195" s="155"/>
      <c r="CQ195" s="155"/>
      <c r="CR195" s="155"/>
      <c r="CS195" s="155"/>
      <c r="CT195" s="155"/>
      <c r="CU195" s="155"/>
      <c r="CV195" s="155"/>
      <c r="CW195" s="155"/>
      <c r="CX195" s="155"/>
      <c r="CY195" s="155"/>
      <c r="CZ195" s="155"/>
      <c r="DA195" s="155"/>
      <c r="DB195" s="155"/>
      <c r="DC195" s="155"/>
      <c r="DD195" s="155"/>
      <c r="DE195" s="155"/>
    </row>
    <row r="196" spans="1:109" s="76" customFormat="1" ht="15" customHeight="1" x14ac:dyDescent="0.2">
      <c r="A196" s="58"/>
      <c r="B196" s="58"/>
      <c r="C196" s="58"/>
      <c r="D196" s="58"/>
      <c r="E196" s="60"/>
      <c r="F196" s="61"/>
      <c r="G196" s="59"/>
      <c r="H196" s="61"/>
      <c r="I196" s="58"/>
      <c r="J196" s="63"/>
      <c r="K196" s="58"/>
      <c r="L196" s="64"/>
      <c r="M196" s="65"/>
      <c r="N196" s="58"/>
      <c r="O196" s="63"/>
      <c r="P196" s="58"/>
      <c r="Q196" s="66"/>
      <c r="R196" s="67"/>
      <c r="S196" s="65"/>
      <c r="T196" s="58"/>
      <c r="U196" s="58"/>
      <c r="V196" s="58"/>
      <c r="W196" s="68"/>
      <c r="X196" s="63"/>
      <c r="Y196" s="63"/>
      <c r="Z196" s="63"/>
      <c r="AA196" s="63"/>
      <c r="AB196" s="64"/>
      <c r="AC196" s="64"/>
      <c r="AD196" s="63"/>
      <c r="AE196" s="63"/>
      <c r="AF196" s="63"/>
      <c r="AG196" s="63"/>
      <c r="AH196" s="58"/>
      <c r="AI196" s="68"/>
      <c r="AJ196" s="65"/>
      <c r="AK196" s="68"/>
      <c r="AL196" s="68"/>
      <c r="AM196" s="68"/>
      <c r="AN196" s="58"/>
      <c r="AO196" s="63"/>
      <c r="AP196" s="58"/>
      <c r="AQ196" s="58"/>
      <c r="AR196" s="58"/>
      <c r="AS196" s="67"/>
      <c r="AT196" s="67"/>
      <c r="AU196" s="58"/>
      <c r="AV196" s="58"/>
      <c r="AW196" s="58"/>
      <c r="AX196" s="57"/>
      <c r="AY196" s="57"/>
      <c r="AZ196" s="58"/>
      <c r="BA196" s="69"/>
      <c r="BB196" s="58"/>
      <c r="BC196" s="65"/>
      <c r="BD196" s="58"/>
      <c r="BE196" s="62"/>
      <c r="BF196" s="74"/>
      <c r="BG196" s="75"/>
      <c r="BH196" s="75"/>
      <c r="BI196" s="75"/>
      <c r="BJ196" s="75"/>
      <c r="BK196" s="75"/>
      <c r="BL196" s="75"/>
      <c r="BM196" s="103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5"/>
      <c r="BZ196" s="75"/>
      <c r="CA196" s="75"/>
      <c r="CB196" s="75"/>
      <c r="CC196" s="75"/>
      <c r="CD196" s="75"/>
      <c r="CE196" s="75"/>
      <c r="CF196" s="75"/>
      <c r="CG196" s="75"/>
      <c r="CH196" s="75"/>
      <c r="CI196" s="75"/>
      <c r="CJ196" s="75"/>
      <c r="CK196" s="75"/>
      <c r="CL196" s="75"/>
      <c r="CM196" s="75"/>
      <c r="CN196" s="75"/>
      <c r="CO196" s="75"/>
      <c r="CP196" s="75"/>
      <c r="CQ196" s="75"/>
      <c r="CR196" s="75"/>
      <c r="CS196" s="75"/>
      <c r="CT196" s="75"/>
      <c r="CU196" s="75"/>
      <c r="CV196" s="75"/>
      <c r="CW196" s="75"/>
      <c r="CX196" s="75"/>
      <c r="CY196" s="75"/>
      <c r="CZ196" s="75"/>
      <c r="DA196" s="75"/>
      <c r="DB196" s="75"/>
      <c r="DC196" s="75"/>
      <c r="DD196" s="75"/>
      <c r="DE196" s="75"/>
    </row>
    <row r="197" spans="1:109" s="158" customFormat="1" ht="15" customHeight="1" x14ac:dyDescent="0.2">
      <c r="A197" s="141">
        <f>Input!A197</f>
        <v>10368</v>
      </c>
      <c r="B197" s="141" t="str">
        <f>Input!B197</f>
        <v>Hu1-13</v>
      </c>
      <c r="C197" s="141">
        <f>Input!O197</f>
        <v>2.2834227552409985</v>
      </c>
      <c r="D197" s="141">
        <f>C197*Input!P197/100</f>
        <v>1.3726896190296387E-2</v>
      </c>
      <c r="E197" s="142">
        <f>Input!M197</f>
        <v>3.01300681774301</v>
      </c>
      <c r="F197" s="143">
        <f>E197*Input!N197/100</f>
        <v>2.5243352779841878E-4</v>
      </c>
      <c r="G197" s="144">
        <f t="shared" ref="G197:G205" si="649">E197*137.88</f>
        <v>415.43338003040623</v>
      </c>
      <c r="H197" s="143">
        <f>G197*Input!L197/100</f>
        <v>2.1189190724699901E-2</v>
      </c>
      <c r="I197" s="141">
        <v>0</v>
      </c>
      <c r="J197" s="145">
        <f>(((C197*$G$4*0.000000001*Input!G197*(234/233))-(I197*0.000000000000001))/Input!F197)*1000000000000</f>
        <v>748.00096925022717</v>
      </c>
      <c r="K197" s="141">
        <f>J197*Input!P197/100</f>
        <v>4.4966406818763893</v>
      </c>
      <c r="L197" s="146">
        <f t="shared" ref="L197:L205" si="650">(J197/234)*602200000000*0.0000028263/(365.2425*24*60)</f>
        <v>10.344309689479976</v>
      </c>
      <c r="M197" s="147">
        <f>L197*Input!P197/100</f>
        <v>6.2185272062238922E-2</v>
      </c>
      <c r="N197" s="141">
        <v>0</v>
      </c>
      <c r="O197" s="145">
        <f>(((G197*$D$4*0.000000001*Input!G197*(238/236))-(N197*0.000000001))/Input!F197)*1000000</f>
        <v>13.708637114638222</v>
      </c>
      <c r="P197" s="141">
        <f>O197*Input!N197/100</f>
        <v>1.1485269823414063E-3</v>
      </c>
      <c r="Q197" s="148">
        <f t="shared" ref="Q197:Q205" si="651">(O197/238.05)*602200000000000000*0.00000000015512/(365.2425*24*60)</f>
        <v>10.228002907777963</v>
      </c>
      <c r="R197" s="149">
        <f>Q197*Input!N197/100</f>
        <v>8.5691503953413723E-4</v>
      </c>
      <c r="S197" s="147">
        <f>Input!S197*$G$6/0.000000000155125</f>
        <v>1.0000345739590271</v>
      </c>
      <c r="T197" s="141">
        <f>S197*Input!T197/100</f>
        <v>8.7720427411361736E-4</v>
      </c>
      <c r="U197" s="147">
        <f>S197</f>
        <v>1.0000345739590271</v>
      </c>
      <c r="V197" s="141">
        <f>U197*Input!T197/100</f>
        <v>8.7720427411361736E-4</v>
      </c>
      <c r="W197" s="150">
        <v>0</v>
      </c>
      <c r="X197" s="145">
        <f>((($L$4*0.000000001*Input!G197/Input!W197*(232/229))-(W197*0.000000001))/Input!F197)*1000000000</f>
        <v>0.80091679055953546</v>
      </c>
      <c r="Y197" s="145">
        <f>X197*Input!X197/100</f>
        <v>2.7525225305311718E-3</v>
      </c>
      <c r="Z197" s="145">
        <f t="shared" ref="Z197:Z205" si="652">(X197/232)*6.022E+23*0.000000001*0.000000000049475/(365.2425*24*60)</f>
        <v>1.9556096367446038E-4</v>
      </c>
      <c r="AA197" s="145">
        <f>Z197*Input!X197/100</f>
        <v>6.7208724420708366E-7</v>
      </c>
      <c r="AB197" s="146">
        <v>0</v>
      </c>
      <c r="AC197" s="146">
        <v>0.9</v>
      </c>
      <c r="AD197" s="145">
        <f>(((Input!G197*$L$4*0.000000001*Input!U197*(230/229))-((AB197*0.000000000000001)+(Input!G197*AC197*0.000000000000001)))/Input!F197)*1000000000000</f>
        <v>224.07246905574502</v>
      </c>
      <c r="AE197" s="145">
        <f>AD197*Input!V197/100</f>
        <v>0.55399571476878728</v>
      </c>
      <c r="AF197" s="145">
        <f t="shared" ref="AF197:AF205" si="653">(AD197/230)*602200000000*$D$6/(365.2425*24*60)</f>
        <v>10.21513306437031</v>
      </c>
      <c r="AG197" s="145">
        <f>AF197*Input!V197/100</f>
        <v>2.5255846768244498E-2</v>
      </c>
      <c r="AH197" s="141">
        <f t="shared" ref="AH197:AH205" si="654">AF197/Z197</f>
        <v>52235.031329539168</v>
      </c>
      <c r="AI197" s="150">
        <f t="shared" ref="AI197:AI205" si="655">AH197*SQRT((AG197/AF197)^2+(AA197/Z197)^2)</f>
        <v>221.14455798135256</v>
      </c>
      <c r="AJ197" s="147">
        <f t="shared" ref="AJ197:AJ205" si="656">(U197-1)*1000</f>
        <v>3.4573959027062173E-2</v>
      </c>
      <c r="AK197" s="150">
        <f t="shared" ref="AK197:AK205" si="657">V197*1000</f>
        <v>0.87720427411361734</v>
      </c>
      <c r="AL197" s="150">
        <f t="shared" ref="AL197:AL205" si="658">AF197/Q197</f>
        <v>0.99874170514775018</v>
      </c>
      <c r="AM197" s="150">
        <f t="shared" ref="AM197:AM205" si="659">AL197*SQRT((R197/Q197)^2+(AG197/AF197)^2)</f>
        <v>2.470701618798457E-3</v>
      </c>
      <c r="AN197" s="141">
        <f>AF197/Q197</f>
        <v>0.99874170514775018</v>
      </c>
      <c r="AO197" s="145">
        <f t="shared" ref="AO197:AO205" si="660">AN197*SQRT((R197/Q197)^2+(AG197/AF197)^2)</f>
        <v>2.470701618798457E-3</v>
      </c>
      <c r="AP197" s="141">
        <f t="shared" ref="AP197:AP205" si="661">ThU_Alter_Kombi(AN197,U197)</f>
        <v>725.00760000000002</v>
      </c>
      <c r="AQ197" s="141" t="e">
        <f t="shared" ref="AQ197:AQ205" si="662">Montealter(AN197,AO197,U197,V197)</f>
        <v>#VALUE!</v>
      </c>
      <c r="AR197" s="141" t="e">
        <f t="shared" ref="AR197:AR205" si="663">(AQ197/AP197)*100</f>
        <v>#VALUE!</v>
      </c>
      <c r="AS197" s="149">
        <f t="shared" ref="AS197:AS205" si="664">Z197/Q197</f>
        <v>1.912015135679562E-5</v>
      </c>
      <c r="AT197" s="149">
        <f t="shared" ref="AT197:AT205" si="665">AS197*SQRT((Y197/X197)^2+(P197/O197)^2)</f>
        <v>6.5730028809835683E-8</v>
      </c>
      <c r="AU197" s="141">
        <v>8</v>
      </c>
      <c r="AV197" s="141">
        <f t="shared" ref="AV197:AV205" si="666">AU197/2</f>
        <v>4</v>
      </c>
      <c r="AW197" s="141">
        <f t="shared" ref="AW197:AW205" si="667">marincorr_age(AN197,U197,AS197,AU197)</f>
        <v>724.99090000000001</v>
      </c>
      <c r="AX197" s="151">
        <f t="shared" ref="AX197:AX205" si="668">marincorr_age_error(AN197, AO197, U197, V197, AS197, AT197, AU197, AV197)</f>
        <v>332.60260233999998</v>
      </c>
      <c r="AY197" s="151">
        <f t="shared" ref="AY197:AY205" si="669">SQRT(((AU197*EXP(-0.0000091577*AW197*1000))/(0.0000091577*(EXP(-0.0000091577*AW197*1000)+(AJ197/1000)*EXP(-(0.0000091577-0.0000028263)*AW197*1000)-AS197*AU197*EXP(-0.0000091577*AW197*1000))))^2*AT197^2+((AS197*EXP(-0.0000091577*AW197*1000))/(0.0000091577*(EXP(-0.0000091577*AW197*1000)+(AJ197/1000)*EXP(-(0.0000091577-0.0000028263)*AW197*1000)-AS197*AU197*EXP(-0.0000091577*AW197*1000))))^2*AV197^2+((0.0000091577/(0.0000091577-0.0000028263))*(EXP(-(0.0000091577-0.0000028263)*AW197*1000)-1)/(0.0000091577*(EXP(-0.0000091577*AW197*1000)+(AJ197/1000)*EXP(-(0.0000091577-0.0000028263)*AW197*1000)-AS197*AU197*EXP(-0.0000091577*AW197*1000))))^2*T197^2+(1/(0.0000091577*(EXP(-0.0000091577*AW197*1000)+(AJ197/1000)*EXP(-(0.0000091577-0.0000028263)*AW197*1000)-AS197*AU197*EXP(-0.0000091577*AW197*1000))))^2*AO197^2)/1000</f>
        <v>231.35577948818465</v>
      </c>
      <c r="AZ197" s="141" t="str">
        <f>Input!B197</f>
        <v>Hu1-13</v>
      </c>
      <c r="BA197" s="152">
        <f>Input!E197</f>
        <v>0</v>
      </c>
      <c r="BB197" s="141">
        <f t="shared" ref="BB197:BB205" si="670">((U197-1)*EXP(0.0000028263*AW197*1000))*1000</f>
        <v>0.26830987165196718</v>
      </c>
      <c r="BC197" s="147">
        <f t="shared" ref="BC197:BC205" si="671">SQRT((EXP(0.0000028263*AW197*1000)*V197)^2+((U197-1)*0.0000028263*EXP(0.0000028263*AW197*1000)*AX197*1000)^2)*1000</f>
        <v>6.8121806654718489</v>
      </c>
      <c r="BD197" s="141">
        <f t="shared" ref="BD197:BD205" si="672">AW197*1000-58</f>
        <v>724932.9</v>
      </c>
      <c r="BE197" s="153">
        <f t="shared" ref="BE197:BE205" si="673">AY197/2*1000</f>
        <v>115677.88974409233</v>
      </c>
      <c r="BF197" s="154">
        <f t="shared" ref="BF197:BF205" si="674">AY197/AW197*100</f>
        <v>31.911542543249116</v>
      </c>
      <c r="BG197" s="155"/>
      <c r="BH197" s="155"/>
      <c r="BI197" s="155"/>
      <c r="BJ197" s="155"/>
      <c r="BK197" s="155"/>
      <c r="BL197" s="155"/>
      <c r="BM197" s="159"/>
      <c r="BN197" s="155"/>
      <c r="BO197" s="155"/>
      <c r="BP197" s="155"/>
      <c r="BQ197" s="155"/>
      <c r="BR197" s="155"/>
      <c r="BS197" s="155"/>
      <c r="BT197" s="155"/>
      <c r="BU197" s="155"/>
      <c r="BV197" s="155"/>
      <c r="BW197" s="155"/>
      <c r="BX197" s="155"/>
      <c r="BY197" s="155"/>
      <c r="BZ197" s="155"/>
      <c r="CA197" s="155"/>
      <c r="CB197" s="155"/>
      <c r="CC197" s="155"/>
      <c r="CD197" s="155"/>
      <c r="CE197" s="155"/>
      <c r="CF197" s="155"/>
      <c r="CG197" s="155"/>
      <c r="CH197" s="155"/>
      <c r="CI197" s="155"/>
      <c r="CJ197" s="155"/>
      <c r="CK197" s="155"/>
      <c r="CL197" s="155"/>
      <c r="CM197" s="155"/>
      <c r="CN197" s="155"/>
      <c r="CO197" s="155"/>
      <c r="CP197" s="155"/>
      <c r="CQ197" s="155"/>
      <c r="CR197" s="155"/>
      <c r="CS197" s="155"/>
      <c r="CT197" s="155"/>
      <c r="CU197" s="155"/>
      <c r="CV197" s="155"/>
      <c r="CW197" s="155"/>
      <c r="CX197" s="155"/>
      <c r="CY197" s="155"/>
      <c r="CZ197" s="155"/>
      <c r="DA197" s="155"/>
      <c r="DB197" s="155"/>
      <c r="DC197" s="155"/>
      <c r="DD197" s="155"/>
      <c r="DE197" s="155"/>
    </row>
    <row r="198" spans="1:109" ht="15" customHeight="1" x14ac:dyDescent="0.2">
      <c r="A198" s="9">
        <f>Input!A198</f>
        <v>10593</v>
      </c>
      <c r="B198" s="9" t="str">
        <f>Input!B198</f>
        <v>GeoB20912-1 147-149 cm</v>
      </c>
      <c r="C198" s="9">
        <f>Input!O198</f>
        <v>2.0154519381425571</v>
      </c>
      <c r="D198" s="9">
        <f>C198*Input!P198/100</f>
        <v>2.9195709638226526E-3</v>
      </c>
      <c r="E198" s="11">
        <f>Input!M198</f>
        <v>2.5926248409927504</v>
      </c>
      <c r="F198" s="12">
        <f>E198*Input!N198/100</f>
        <v>8.7085207913128768E-5</v>
      </c>
      <c r="G198" s="13">
        <f t="shared" si="649"/>
        <v>357.47111307608043</v>
      </c>
      <c r="H198" s="12">
        <f>G198*Input!L198/100</f>
        <v>1.440729145474055E-2</v>
      </c>
      <c r="I198" s="9">
        <v>0.3</v>
      </c>
      <c r="J198" s="21">
        <f>(((C198*$G$4*0.000000001*Input!G198*(234/233))-(I198*0.000000000000001))/Input!F198)*1000000000000</f>
        <v>216.86011996885679</v>
      </c>
      <c r="K198" s="9">
        <f>J198*Input!P198/100</f>
        <v>0.31414220180098784</v>
      </c>
      <c r="L198" s="14">
        <f t="shared" si="650"/>
        <v>2.9990178254771749</v>
      </c>
      <c r="M198" s="22">
        <f>L198*Input!P198/100</f>
        <v>4.3443583037356412E-3</v>
      </c>
      <c r="N198" s="9">
        <v>5.0000000000000001E-3</v>
      </c>
      <c r="O198" s="21">
        <f>(((G198*$D$4*0.000000001*Input!G198*(238/236))-(N198*0.000000001))/Input!F198)*1000000</f>
        <v>3.8745905498450961</v>
      </c>
      <c r="P198" s="9">
        <f>O198*Input!N198/100</f>
        <v>1.3014591169399647E-4</v>
      </c>
      <c r="Q198" s="23">
        <f t="shared" si="651"/>
        <v>2.8908288314049879</v>
      </c>
      <c r="R198" s="24">
        <f>Q198*Input!N198/100</f>
        <v>9.7101757972731866E-5</v>
      </c>
      <c r="S198" s="65">
        <f>Input!S198*$G$6/0.000000000155125</f>
        <v>1.0341751739572058</v>
      </c>
      <c r="T198" s="9">
        <f>S198*Input!T198/100</f>
        <v>4.4673623288546237E-4</v>
      </c>
      <c r="U198" s="9">
        <f>S198*1/((U197+U199)/2)</f>
        <v>1.0340222206776308</v>
      </c>
      <c r="V198" s="9">
        <f>U198*Input!T198/100</f>
        <v>4.466701611273642E-4</v>
      </c>
      <c r="W198" s="3">
        <v>3.0000000000000001E-3</v>
      </c>
      <c r="X198" s="21">
        <f>((($L$4*0.000000001*Input!G198/Input!W198*(232/229))-(W198*0.000000001))/Input!F198)*1000000000</f>
        <v>0.34009411891100361</v>
      </c>
      <c r="Y198" s="21">
        <f>X198*Input!X198/100</f>
        <v>6.9584906824580811E-4</v>
      </c>
      <c r="Z198" s="21">
        <f t="shared" si="652"/>
        <v>8.3041252747102307E-5</v>
      </c>
      <c r="AA198" s="21">
        <f>Z198*Input!X198/100</f>
        <v>1.6990643218137169E-7</v>
      </c>
      <c r="AB198" s="14">
        <v>0.05</v>
      </c>
      <c r="AC198" s="14">
        <v>0.9</v>
      </c>
      <c r="AD198" s="21">
        <f>(((Input!G198*$L$4*0.000000001*Input!U198*(230/229))-((AB198*0.000000000000001)+(Input!G198*AC198*0.000000000000001)))/Input!F198)*1000000000000</f>
        <v>66.634605719923115</v>
      </c>
      <c r="AE198" s="21">
        <f>AD198*Input!V198/100</f>
        <v>0.12501983120090551</v>
      </c>
      <c r="AF198" s="63">
        <f t="shared" si="653"/>
        <v>3.0377733015988002</v>
      </c>
      <c r="AG198" s="21">
        <f>AF198*Input!V198/100</f>
        <v>5.6994695367267433E-3</v>
      </c>
      <c r="AH198" s="9">
        <f t="shared" si="654"/>
        <v>36581.496558706509</v>
      </c>
      <c r="AI198" s="3">
        <f t="shared" si="655"/>
        <v>101.55197440773463</v>
      </c>
      <c r="AJ198" s="22">
        <f t="shared" si="656"/>
        <v>34.022220677630834</v>
      </c>
      <c r="AK198" s="3">
        <f t="shared" si="657"/>
        <v>0.44667016112736418</v>
      </c>
      <c r="AL198" s="3">
        <f t="shared" si="658"/>
        <v>1.0508312593943498</v>
      </c>
      <c r="AM198" s="3">
        <f t="shared" si="659"/>
        <v>1.9718852913398143E-3</v>
      </c>
      <c r="AN198" s="9">
        <f>AL198*1/((AN197+AN199)/2)</f>
        <v>1.0517610982094925</v>
      </c>
      <c r="AO198" s="21">
        <f t="shared" si="660"/>
        <v>1.9736301342596504E-3</v>
      </c>
      <c r="AP198" s="58" t="str">
        <f t="shared" si="661"/>
        <v>Out of range</v>
      </c>
      <c r="AQ198" s="58" t="e">
        <f t="shared" si="662"/>
        <v>#VALUE!</v>
      </c>
      <c r="AR198" s="58" t="e">
        <f t="shared" si="663"/>
        <v>#VALUE!</v>
      </c>
      <c r="AS198" s="67">
        <f t="shared" si="664"/>
        <v>2.8725759147331793E-5</v>
      </c>
      <c r="AT198" s="67">
        <f t="shared" si="665"/>
        <v>5.8782216600283382E-8</v>
      </c>
      <c r="AU198" s="58">
        <v>8</v>
      </c>
      <c r="AV198" s="58">
        <f t="shared" si="666"/>
        <v>4</v>
      </c>
      <c r="AW198" s="58" t="str">
        <f t="shared" si="667"/>
        <v>Out of range</v>
      </c>
      <c r="AX198" s="57">
        <f t="shared" si="668"/>
        <v>189.19776278110001</v>
      </c>
      <c r="AY198" s="47" t="e">
        <f t="shared" si="669"/>
        <v>#VALUE!</v>
      </c>
      <c r="AZ198" s="9" t="str">
        <f>Input!B198</f>
        <v>GeoB20912-1 147-149 cm</v>
      </c>
      <c r="BA198" s="48">
        <f>Input!E198</f>
        <v>148</v>
      </c>
      <c r="BB198" s="58" t="e">
        <f t="shared" si="670"/>
        <v>#VALUE!</v>
      </c>
      <c r="BC198" s="22" t="e">
        <f>SQRT((EXP(0.0000028263*AW198*1000)*V198)^2+((U198-1)*0.0000028263*EXP(0.0000028263*AW198*1000)*AY198*1000)^2)*1000</f>
        <v>#VALUE!</v>
      </c>
      <c r="BD198" s="9" t="e">
        <f t="shared" si="672"/>
        <v>#VALUE!</v>
      </c>
      <c r="BE198" s="49" t="e">
        <f t="shared" si="673"/>
        <v>#VALUE!</v>
      </c>
      <c r="BF198" s="89" t="e">
        <f t="shared" si="674"/>
        <v>#VALUE!</v>
      </c>
      <c r="BG198" s="85"/>
      <c r="BH198" s="85"/>
      <c r="BI198" s="85"/>
      <c r="BJ198" s="85"/>
      <c r="BK198" s="85"/>
      <c r="BL198" s="85"/>
      <c r="BM198" s="90"/>
      <c r="BN198" s="85"/>
      <c r="BO198" s="85"/>
      <c r="BP198" s="85"/>
      <c r="BQ198" s="85"/>
      <c r="BR198" s="85"/>
      <c r="BS198" s="85"/>
      <c r="BT198" s="85"/>
      <c r="BU198" s="85"/>
      <c r="BV198" s="85"/>
      <c r="BW198" s="85"/>
      <c r="BX198" s="85"/>
      <c r="BY198" s="85"/>
      <c r="BZ198" s="85"/>
      <c r="CA198" s="85"/>
      <c r="CB198" s="85"/>
      <c r="CC198" s="85"/>
      <c r="CD198" s="85"/>
      <c r="CE198" s="85"/>
      <c r="CF198" s="85"/>
      <c r="CG198" s="85"/>
      <c r="CH198" s="85"/>
      <c r="CI198" s="85"/>
      <c r="CJ198" s="85"/>
      <c r="CK198" s="85"/>
      <c r="CL198" s="85"/>
      <c r="CM198" s="85"/>
      <c r="CN198" s="85"/>
      <c r="CO198" s="85"/>
      <c r="CP198" s="85"/>
      <c r="CQ198" s="85"/>
      <c r="CR198" s="85"/>
      <c r="CS198" s="85"/>
      <c r="CT198" s="85"/>
      <c r="CU198" s="85"/>
      <c r="CV198" s="85"/>
      <c r="CW198" s="85"/>
      <c r="CX198" s="85"/>
      <c r="CY198" s="85"/>
      <c r="CZ198" s="85"/>
      <c r="DA198" s="85"/>
      <c r="DB198" s="85"/>
      <c r="DC198" s="85"/>
      <c r="DD198" s="85"/>
      <c r="DE198" s="85"/>
    </row>
    <row r="199" spans="1:109" s="158" customFormat="1" ht="15" customHeight="1" x14ac:dyDescent="0.2">
      <c r="A199" s="141">
        <f>Input!A199</f>
        <v>10368</v>
      </c>
      <c r="B199" s="141" t="str">
        <f>Input!B199</f>
        <v>Hu1-13</v>
      </c>
      <c r="C199" s="141">
        <f>Input!O199</f>
        <v>2.2997235354319856</v>
      </c>
      <c r="D199" s="141">
        <f>C199*Input!P199/100</f>
        <v>1.2830701436212857E-2</v>
      </c>
      <c r="E199" s="142">
        <f>Input!M199</f>
        <v>3.0132760551494369</v>
      </c>
      <c r="F199" s="143">
        <f>E199*Input!N199/100</f>
        <v>3.1102192259134569E-4</v>
      </c>
      <c r="G199" s="144">
        <f t="shared" si="649"/>
        <v>415.47050248400433</v>
      </c>
      <c r="H199" s="143">
        <f>G199*Input!L199/100</f>
        <v>2.3514770715573442E-2</v>
      </c>
      <c r="I199" s="141">
        <v>0</v>
      </c>
      <c r="J199" s="145">
        <f>(((C199*$G$4*0.000000001*Input!G199*(234/233))-(I199*0.000000000000001))/Input!F199)*1000000000000</f>
        <v>753.34075985816753</v>
      </c>
      <c r="K199" s="141">
        <f>J199*Input!P199/100</f>
        <v>4.2030662471148785</v>
      </c>
      <c r="L199" s="146">
        <f t="shared" si="650"/>
        <v>10.418155112141498</v>
      </c>
      <c r="M199" s="147">
        <f>L199*Input!P199/100</f>
        <v>5.8125351026132338E-2</v>
      </c>
      <c r="N199" s="141">
        <v>0</v>
      </c>
      <c r="O199" s="145">
        <f>(((G199*$D$4*0.000000001*Input!G199*(238/236))-(N199*0.000000001))/Input!F199)*1000000</f>
        <v>13.709862096234898</v>
      </c>
      <c r="P199" s="141">
        <f>O199*Input!N199/100</f>
        <v>1.4150936023091078E-3</v>
      </c>
      <c r="Q199" s="148">
        <f t="shared" si="651"/>
        <v>10.228916865542546</v>
      </c>
      <c r="R199" s="149">
        <f>Q199*Input!N199/100</f>
        <v>1.0558001760613031E-3</v>
      </c>
      <c r="S199" s="147">
        <f>Input!S199*$G$6/0.000000000155125</f>
        <v>1.0002612674194584</v>
      </c>
      <c r="T199" s="141">
        <f>S199*Input!T199/100</f>
        <v>1.1142615593772917E-3</v>
      </c>
      <c r="U199" s="147">
        <f>S199</f>
        <v>1.0002612674194584</v>
      </c>
      <c r="V199" s="141">
        <f>U199*Input!T199/100</f>
        <v>1.1142615593772917E-3</v>
      </c>
      <c r="W199" s="150">
        <v>0</v>
      </c>
      <c r="X199" s="145">
        <f>((($L$4*0.000000001*Input!G199/Input!W199*(232/229))-(W199*0.000000001))/Input!F199)*1000000000</f>
        <v>0.80795419621038056</v>
      </c>
      <c r="Y199" s="145">
        <f>X199*Input!X199/100</f>
        <v>3.4152349447399782E-3</v>
      </c>
      <c r="Z199" s="145">
        <f t="shared" si="652"/>
        <v>1.9727929677356535E-4</v>
      </c>
      <c r="AA199" s="145">
        <f>Z199*Input!X199/100</f>
        <v>8.3390265360955229E-7</v>
      </c>
      <c r="AB199" s="146">
        <v>0</v>
      </c>
      <c r="AC199" s="146">
        <v>0.9</v>
      </c>
      <c r="AD199" s="145">
        <f>(((Input!G199*$L$4*0.000000001*Input!U199*(230/229))-((AB199*0.000000000000001)+(Input!G199*AC199*0.000000000000001)))/Input!F199)*1000000000000</f>
        <v>224.26042150139568</v>
      </c>
      <c r="AE199" s="145">
        <f>AD199*Input!V199/100</f>
        <v>0.55821317023550177</v>
      </c>
      <c r="AF199" s="145">
        <f t="shared" si="653"/>
        <v>10.223701538891904</v>
      </c>
      <c r="AG199" s="145">
        <f>AF199*Input!V199/100</f>
        <v>2.5448114336710587E-2</v>
      </c>
      <c r="AH199" s="141">
        <f t="shared" si="654"/>
        <v>51823.489368104034</v>
      </c>
      <c r="AI199" s="150">
        <f t="shared" si="655"/>
        <v>254.21745675916131</v>
      </c>
      <c r="AJ199" s="147">
        <f t="shared" si="656"/>
        <v>0.26126741945842191</v>
      </c>
      <c r="AK199" s="150">
        <f t="shared" si="657"/>
        <v>1.1142615593772918</v>
      </c>
      <c r="AL199" s="150">
        <f t="shared" si="658"/>
        <v>0.99949013891507799</v>
      </c>
      <c r="AM199" s="150">
        <f t="shared" si="659"/>
        <v>2.4899981735756818E-3</v>
      </c>
      <c r="AN199" s="141">
        <f>AF199/Q199</f>
        <v>0.99949013891507799</v>
      </c>
      <c r="AO199" s="145">
        <f t="shared" si="660"/>
        <v>2.4899981735756818E-3</v>
      </c>
      <c r="AP199" s="141">
        <f t="shared" si="661"/>
        <v>767.66600000000005</v>
      </c>
      <c r="AQ199" s="141" t="e">
        <f t="shared" si="662"/>
        <v>#VALUE!</v>
      </c>
      <c r="AR199" s="141" t="e">
        <f t="shared" si="663"/>
        <v>#VALUE!</v>
      </c>
      <c r="AS199" s="149">
        <f t="shared" si="664"/>
        <v>1.9286430749879946E-5</v>
      </c>
      <c r="AT199" s="149">
        <f t="shared" si="665"/>
        <v>8.1548343718152977E-8</v>
      </c>
      <c r="AU199" s="141">
        <v>8</v>
      </c>
      <c r="AV199" s="141">
        <f t="shared" si="666"/>
        <v>4</v>
      </c>
      <c r="AW199" s="141">
        <f t="shared" si="667"/>
        <v>767.64919999999995</v>
      </c>
      <c r="AX199" s="151">
        <f t="shared" si="668"/>
        <v>341.4675637181</v>
      </c>
      <c r="AY199" s="151">
        <f t="shared" si="669"/>
        <v>364.35457869384271</v>
      </c>
      <c r="AZ199" s="141" t="str">
        <f>Input!B199</f>
        <v>Hu1-13</v>
      </c>
      <c r="BA199" s="152">
        <f>Input!E199</f>
        <v>0</v>
      </c>
      <c r="BB199" s="141">
        <f t="shared" si="670"/>
        <v>2.2873550119092614</v>
      </c>
      <c r="BC199" s="147">
        <f t="shared" si="671"/>
        <v>10.001834082093398</v>
      </c>
      <c r="BD199" s="141">
        <f t="shared" si="672"/>
        <v>767591.2</v>
      </c>
      <c r="BE199" s="153">
        <f t="shared" si="673"/>
        <v>182177.28934692134</v>
      </c>
      <c r="BF199" s="154">
        <f t="shared" si="674"/>
        <v>47.463682459884375</v>
      </c>
      <c r="BG199" s="155"/>
      <c r="BH199" s="155"/>
      <c r="BI199" s="155"/>
      <c r="BJ199" s="155"/>
      <c r="BK199" s="155"/>
      <c r="BL199" s="155"/>
      <c r="BM199" s="159"/>
      <c r="BN199" s="155"/>
      <c r="BO199" s="155"/>
      <c r="BP199" s="155"/>
      <c r="BQ199" s="155"/>
      <c r="BR199" s="155"/>
      <c r="BS199" s="155"/>
      <c r="BT199" s="155"/>
      <c r="BU199" s="155"/>
      <c r="BV199" s="155"/>
      <c r="BW199" s="155"/>
      <c r="BX199" s="155"/>
      <c r="BY199" s="155"/>
      <c r="BZ199" s="155"/>
      <c r="CA199" s="155"/>
      <c r="CB199" s="155"/>
      <c r="CC199" s="155"/>
      <c r="CD199" s="155"/>
      <c r="CE199" s="155"/>
      <c r="CF199" s="155"/>
      <c r="CG199" s="155"/>
      <c r="CH199" s="155"/>
      <c r="CI199" s="155"/>
      <c r="CJ199" s="155"/>
      <c r="CK199" s="155"/>
      <c r="CL199" s="155"/>
      <c r="CM199" s="155"/>
      <c r="CN199" s="155"/>
      <c r="CO199" s="155"/>
      <c r="CP199" s="155"/>
      <c r="CQ199" s="155"/>
      <c r="CR199" s="155"/>
      <c r="CS199" s="155"/>
      <c r="CT199" s="155"/>
      <c r="CU199" s="155"/>
      <c r="CV199" s="155"/>
      <c r="CW199" s="155"/>
      <c r="CX199" s="155"/>
      <c r="CY199" s="155"/>
      <c r="CZ199" s="155"/>
      <c r="DA199" s="155"/>
      <c r="DB199" s="155"/>
      <c r="DC199" s="155"/>
      <c r="DD199" s="155"/>
      <c r="DE199" s="155"/>
    </row>
    <row r="200" spans="1:109" ht="15" customHeight="1" x14ac:dyDescent="0.2">
      <c r="A200" s="9">
        <f>Input!A200</f>
        <v>10594</v>
      </c>
      <c r="B200" s="9" t="str">
        <f>Input!B200</f>
        <v>GeoB20912-1 220-223 cm</v>
      </c>
      <c r="C200" s="9">
        <f>Input!O200</f>
        <v>1.6303849888814352</v>
      </c>
      <c r="D200" s="9">
        <f>C200*Input!P200/100</f>
        <v>3.0685686005056754E-3</v>
      </c>
      <c r="E200" s="11">
        <f>Input!M200</f>
        <v>2.0896186219589268</v>
      </c>
      <c r="F200" s="12">
        <f>E200*Input!N200/100</f>
        <v>9.5918168425188305E-5</v>
      </c>
      <c r="G200" s="13">
        <f t="shared" si="649"/>
        <v>288.11661559569683</v>
      </c>
      <c r="H200" s="12">
        <f>G200*Input!L200/100</f>
        <v>1.3733025471148869E-2</v>
      </c>
      <c r="I200" s="9">
        <v>0.3</v>
      </c>
      <c r="J200" s="21">
        <f>(((C200*$G$4*0.000000001*Input!G200*(234/233))-(I200*0.000000000000001))/Input!F200)*1000000000000</f>
        <v>207.99711878204914</v>
      </c>
      <c r="K200" s="9">
        <f>J200*Input!P200/100</f>
        <v>0.39147405799420071</v>
      </c>
      <c r="L200" s="14">
        <f t="shared" si="650"/>
        <v>2.8764489615003468</v>
      </c>
      <c r="M200" s="22">
        <f>L200*Input!P200/100</f>
        <v>5.4138016630494194E-3</v>
      </c>
      <c r="N200" s="9">
        <v>5.0000000000000001E-3</v>
      </c>
      <c r="O200" s="21">
        <f>(((G200*$D$4*0.000000001*Input!G200*(238/236))-(N200*0.000000001))/Input!F200)*1000000</f>
        <v>3.7026542933038136</v>
      </c>
      <c r="P200" s="9">
        <f>O200*Input!N200/100</f>
        <v>1.6996011348349409E-4</v>
      </c>
      <c r="Q200" s="23">
        <f t="shared" si="651"/>
        <v>2.7625473314170073</v>
      </c>
      <c r="R200" s="24">
        <f>Q200*Input!N200/100</f>
        <v>1.2680710127334393E-4</v>
      </c>
      <c r="S200" s="65">
        <f>Input!S200*$G$6/0.000000000155125</f>
        <v>1.0379883289452523</v>
      </c>
      <c r="T200" s="9">
        <f>S200*Input!T200/100</f>
        <v>5.5177001091096401E-4</v>
      </c>
      <c r="U200" s="9">
        <f>S200*1/((U199+U201)/2)</f>
        <v>1.0377137878548948</v>
      </c>
      <c r="V200" s="9">
        <f>U200*Input!T200/100</f>
        <v>5.5162407136983638E-4</v>
      </c>
      <c r="W200" s="3">
        <v>3.0000000000000001E-3</v>
      </c>
      <c r="X200" s="21">
        <f>((($L$4*0.000000001*Input!G200/Input!W200*(232/229))-(W200*0.000000001))/Input!F200)*1000000000</f>
        <v>1.4278377884138105</v>
      </c>
      <c r="Y200" s="21">
        <f>X200*Input!X200/100</f>
        <v>2.4496456750597593E-3</v>
      </c>
      <c r="Z200" s="21">
        <f t="shared" si="652"/>
        <v>3.4863713330062694E-4</v>
      </c>
      <c r="AA200" s="21">
        <f>Z200*Input!X200/100</f>
        <v>5.981333822967849E-7</v>
      </c>
      <c r="AB200" s="14">
        <v>0.05</v>
      </c>
      <c r="AC200" s="14">
        <v>0.9</v>
      </c>
      <c r="AD200" s="21">
        <f>(((Input!G200*$L$4*0.000000001*Input!U200*(230/229))-((AB200*0.000000000000001)+(Input!G200*AC200*0.000000000000001)))/Input!F200)*1000000000000</f>
        <v>62.709415931655784</v>
      </c>
      <c r="AE200" s="21">
        <f>AD200*Input!V200/100</f>
        <v>0.14445603455376263</v>
      </c>
      <c r="AF200" s="63">
        <f t="shared" si="653"/>
        <v>2.8588296939390694</v>
      </c>
      <c r="AG200" s="21">
        <f>AF200*Input!V200/100</f>
        <v>6.5855373537694606E-3</v>
      </c>
      <c r="AH200" s="9">
        <f t="shared" si="654"/>
        <v>8200.0149177280091</v>
      </c>
      <c r="AI200" s="3">
        <f t="shared" si="655"/>
        <v>23.552562090745059</v>
      </c>
      <c r="AJ200" s="22">
        <f t="shared" si="656"/>
        <v>37.713787854894761</v>
      </c>
      <c r="AK200" s="3">
        <f t="shared" si="657"/>
        <v>0.55162407136983638</v>
      </c>
      <c r="AL200" s="3">
        <f t="shared" si="658"/>
        <v>1.0348527467482975</v>
      </c>
      <c r="AM200" s="3">
        <f t="shared" si="659"/>
        <v>2.3843373081657618E-3</v>
      </c>
      <c r="AN200" s="9">
        <f>AL200*1/((AN199+AN201)/2)</f>
        <v>1.0358801422883088</v>
      </c>
      <c r="AO200" s="21">
        <f t="shared" si="660"/>
        <v>2.3867044638060104E-3</v>
      </c>
      <c r="AP200" s="58">
        <f t="shared" si="661"/>
        <v>454.34059999999999</v>
      </c>
      <c r="AQ200" s="58">
        <f t="shared" si="662"/>
        <v>16.052499999999998</v>
      </c>
      <c r="AR200" s="58">
        <f t="shared" si="663"/>
        <v>3.5331423165792359</v>
      </c>
      <c r="AS200" s="67">
        <f t="shared" si="664"/>
        <v>1.2620132489161689E-4</v>
      </c>
      <c r="AT200" s="67">
        <f t="shared" si="665"/>
        <v>2.1659264351381584E-7</v>
      </c>
      <c r="AU200" s="58">
        <v>8</v>
      </c>
      <c r="AV200" s="58">
        <f t="shared" si="666"/>
        <v>4</v>
      </c>
      <c r="AW200" s="58">
        <f t="shared" si="667"/>
        <v>454.24360000000001</v>
      </c>
      <c r="AX200" s="57">
        <f t="shared" si="668"/>
        <v>15.782190445499999</v>
      </c>
      <c r="AY200" s="47">
        <f t="shared" si="669"/>
        <v>15.422680708665641</v>
      </c>
      <c r="AZ200" s="9" t="str">
        <f>Input!B200</f>
        <v>GeoB20912-1 220-223 cm</v>
      </c>
      <c r="BA200" s="48">
        <f>Input!E200</f>
        <v>221.5</v>
      </c>
      <c r="BB200" s="58">
        <f t="shared" si="670"/>
        <v>136.1632372481501</v>
      </c>
      <c r="BC200" s="22">
        <f>SQRT((EXP(0.0000028263*AW200*1000)*V200)^2+((U200-1)*0.0000028263*EXP(0.0000028263*AW200*1000)*AY200*1000)^2)*1000</f>
        <v>6.2604721847259102</v>
      </c>
      <c r="BD200" s="9">
        <f t="shared" si="672"/>
        <v>454185.60000000003</v>
      </c>
      <c r="BE200" s="49">
        <f t="shared" si="673"/>
        <v>7711.3403543328204</v>
      </c>
      <c r="BF200" s="89">
        <f t="shared" si="674"/>
        <v>3.3952444698539814</v>
      </c>
      <c r="BG200" s="85"/>
      <c r="BH200" s="85"/>
      <c r="BI200" s="85"/>
      <c r="BJ200" s="85"/>
      <c r="BK200" s="85"/>
      <c r="BL200" s="85"/>
      <c r="BM200" s="90"/>
      <c r="BN200" s="85"/>
      <c r="BO200" s="85"/>
      <c r="BP200" s="85"/>
      <c r="BQ200" s="85"/>
      <c r="BR200" s="85"/>
      <c r="BS200" s="85"/>
      <c r="BT200" s="85"/>
      <c r="BU200" s="85"/>
      <c r="BV200" s="85"/>
      <c r="BW200" s="85"/>
      <c r="BX200" s="85"/>
      <c r="BY200" s="85"/>
      <c r="BZ200" s="85"/>
      <c r="CA200" s="85"/>
      <c r="CB200" s="85"/>
      <c r="CC200" s="85"/>
      <c r="CD200" s="85"/>
      <c r="CE200" s="85"/>
      <c r="CF200" s="85"/>
      <c r="CG200" s="85"/>
      <c r="CH200" s="85"/>
      <c r="CI200" s="85"/>
      <c r="CJ200" s="85"/>
      <c r="CK200" s="85"/>
      <c r="CL200" s="85"/>
      <c r="CM200" s="85"/>
      <c r="CN200" s="85"/>
      <c r="CO200" s="85"/>
      <c r="CP200" s="85"/>
      <c r="CQ200" s="85"/>
      <c r="CR200" s="85"/>
      <c r="CS200" s="85"/>
      <c r="CT200" s="85"/>
      <c r="CU200" s="85"/>
      <c r="CV200" s="85"/>
      <c r="CW200" s="85"/>
      <c r="CX200" s="85"/>
      <c r="CY200" s="85"/>
      <c r="CZ200" s="85"/>
      <c r="DA200" s="85"/>
      <c r="DB200" s="85"/>
      <c r="DC200" s="85"/>
      <c r="DD200" s="85"/>
      <c r="DE200" s="85"/>
    </row>
    <row r="201" spans="1:109" s="158" customFormat="1" ht="15" customHeight="1" x14ac:dyDescent="0.2">
      <c r="A201" s="141">
        <f>Input!A201</f>
        <v>10368</v>
      </c>
      <c r="B201" s="141" t="str">
        <f>Input!B201</f>
        <v>Hu1-13</v>
      </c>
      <c r="C201" s="141">
        <f>Input!O201</f>
        <v>2.2727995393591049</v>
      </c>
      <c r="D201" s="141">
        <f>C201*Input!P201/100</f>
        <v>1.3322164240593072E-2</v>
      </c>
      <c r="E201" s="142">
        <f>Input!M201</f>
        <v>3.0135735052845449</v>
      </c>
      <c r="F201" s="143">
        <f>E201*Input!N201/100</f>
        <v>2.6517934454910105E-4</v>
      </c>
      <c r="G201" s="144">
        <f t="shared" si="649"/>
        <v>415.51151490863305</v>
      </c>
      <c r="H201" s="143">
        <f>G201*Input!L201/100</f>
        <v>1.9631372422741867E-2</v>
      </c>
      <c r="I201" s="141">
        <v>0</v>
      </c>
      <c r="J201" s="145">
        <f>(((C201*$G$4*0.000000001*Input!G201*(234/233))-(I201*0.000000000000001))/Input!F201)*1000000000000</f>
        <v>744.52102855244243</v>
      </c>
      <c r="K201" s="141">
        <f>J201*Input!P201/100</f>
        <v>4.3640590607246548</v>
      </c>
      <c r="L201" s="146">
        <f t="shared" si="650"/>
        <v>10.296184639167549</v>
      </c>
      <c r="M201" s="147">
        <f>L201*Input!P201/100</f>
        <v>6.0351764614111444E-2</v>
      </c>
      <c r="N201" s="141">
        <v>0</v>
      </c>
      <c r="O201" s="145">
        <f>(((G201*$D$4*0.000000001*Input!G201*(238/236))-(N201*0.000000001))/Input!F201)*1000000</f>
        <v>13.711215440654129</v>
      </c>
      <c r="P201" s="141">
        <f>O201*Input!N201/100</f>
        <v>1.206518147690201E-3</v>
      </c>
      <c r="Q201" s="148">
        <f t="shared" si="651"/>
        <v>10.229926594703759</v>
      </c>
      <c r="R201" s="149">
        <f>Q201*Input!N201/100</f>
        <v>9.0018220043808672E-4</v>
      </c>
      <c r="S201" s="147">
        <f>Input!S201*$G$6/0.000000000155125</f>
        <v>1.0002678593851977</v>
      </c>
      <c r="T201" s="141">
        <f>S201*Input!T201/100</f>
        <v>1.1710610541651172E-3</v>
      </c>
      <c r="U201" s="147">
        <f>S201</f>
        <v>1.0002678593851977</v>
      </c>
      <c r="V201" s="141">
        <f>U201*Input!T201/100</f>
        <v>1.1710610541651172E-3</v>
      </c>
      <c r="W201" s="150">
        <v>0</v>
      </c>
      <c r="X201" s="145">
        <f>((($L$4*0.000000001*Input!G201/Input!W201*(232/229))-(W201*0.000000001))/Input!F201)*1000000000</f>
        <v>0.81647954877816697</v>
      </c>
      <c r="Y201" s="145">
        <f>X201*Input!X201/100</f>
        <v>2.5643435484097332E-3</v>
      </c>
      <c r="Z201" s="145">
        <f t="shared" si="652"/>
        <v>1.9936094393525878E-4</v>
      </c>
      <c r="AA201" s="145">
        <f>Z201*Input!X201/100</f>
        <v>6.2613932112603812E-7</v>
      </c>
      <c r="AB201" s="146">
        <v>0</v>
      </c>
      <c r="AC201" s="146">
        <v>0.9</v>
      </c>
      <c r="AD201" s="145">
        <f>(((Input!G201*$L$4*0.000000001*Input!U201*(230/229))-((AB201*0.000000000000001)+(Input!G201*AC201*0.000000000000001)))/Input!F201)*1000000000000</f>
        <v>224.06626353580182</v>
      </c>
      <c r="AE201" s="145">
        <f>AD201*Input!V201/100</f>
        <v>0.57095444526152928</v>
      </c>
      <c r="AF201" s="145">
        <f t="shared" si="653"/>
        <v>10.214850163877355</v>
      </c>
      <c r="AG201" s="145">
        <f>AF201*Input!V201/100</f>
        <v>2.6028970255106487E-2</v>
      </c>
      <c r="AH201" s="141">
        <f t="shared" si="654"/>
        <v>51237.970498346775</v>
      </c>
      <c r="AI201" s="150">
        <f t="shared" si="655"/>
        <v>207.2274512370407</v>
      </c>
      <c r="AJ201" s="147">
        <f t="shared" si="656"/>
        <v>0.26785938519768848</v>
      </c>
      <c r="AK201" s="150">
        <f t="shared" si="657"/>
        <v>1.1710610541651172</v>
      </c>
      <c r="AL201" s="150">
        <f t="shared" si="658"/>
        <v>0.99852624252121125</v>
      </c>
      <c r="AM201" s="150">
        <f t="shared" si="659"/>
        <v>2.5459112955895742E-3</v>
      </c>
      <c r="AN201" s="141">
        <f>AF201/Q201</f>
        <v>0.99852624252121125</v>
      </c>
      <c r="AO201" s="145">
        <f t="shared" si="660"/>
        <v>2.5459112955895742E-3</v>
      </c>
      <c r="AP201" s="141">
        <f t="shared" si="661"/>
        <v>686.76829999999995</v>
      </c>
      <c r="AQ201" s="141" t="e">
        <f t="shared" si="662"/>
        <v>#VALUE!</v>
      </c>
      <c r="AR201" s="141" t="e">
        <f t="shared" si="663"/>
        <v>#VALUE!</v>
      </c>
      <c r="AS201" s="149">
        <f t="shared" si="664"/>
        <v>1.9488013143561753E-5</v>
      </c>
      <c r="AT201" s="149">
        <f t="shared" si="665"/>
        <v>6.1230646960283781E-8</v>
      </c>
      <c r="AU201" s="141">
        <v>8</v>
      </c>
      <c r="AV201" s="141">
        <f t="shared" si="666"/>
        <v>4</v>
      </c>
      <c r="AW201" s="141">
        <f t="shared" si="667"/>
        <v>686.75130000000001</v>
      </c>
      <c r="AX201" s="151">
        <f t="shared" si="668"/>
        <v>306.97996019700003</v>
      </c>
      <c r="AY201" s="151">
        <f t="shared" si="669"/>
        <v>178.84609674297334</v>
      </c>
      <c r="AZ201" s="141" t="str">
        <f>Input!B201</f>
        <v>Hu1-13</v>
      </c>
      <c r="BA201" s="152">
        <f>Input!E201</f>
        <v>0</v>
      </c>
      <c r="BB201" s="141">
        <f t="shared" si="670"/>
        <v>1.8657667244664664</v>
      </c>
      <c r="BC201" s="147">
        <f t="shared" si="671"/>
        <v>8.3160647898795368</v>
      </c>
      <c r="BD201" s="141">
        <f t="shared" si="672"/>
        <v>686693.3</v>
      </c>
      <c r="BE201" s="153">
        <f t="shared" si="673"/>
        <v>89423.048371486671</v>
      </c>
      <c r="BF201" s="154">
        <f t="shared" si="674"/>
        <v>26.042338287961499</v>
      </c>
      <c r="BG201" s="155"/>
      <c r="BH201" s="155"/>
      <c r="BI201" s="155"/>
      <c r="BJ201" s="155"/>
      <c r="BK201" s="155"/>
      <c r="BL201" s="155"/>
      <c r="BM201" s="159"/>
      <c r="BN201" s="155"/>
      <c r="BO201" s="155"/>
      <c r="BP201" s="155"/>
      <c r="BQ201" s="155"/>
      <c r="BR201" s="155"/>
      <c r="BS201" s="155"/>
      <c r="BT201" s="155"/>
      <c r="BU201" s="155"/>
      <c r="BV201" s="155"/>
      <c r="BW201" s="155"/>
      <c r="BX201" s="155"/>
      <c r="BY201" s="155"/>
      <c r="BZ201" s="155"/>
      <c r="CA201" s="155"/>
      <c r="CB201" s="155"/>
      <c r="CC201" s="155"/>
      <c r="CD201" s="155"/>
      <c r="CE201" s="155"/>
      <c r="CF201" s="155"/>
      <c r="CG201" s="155"/>
      <c r="CH201" s="155"/>
      <c r="CI201" s="155"/>
      <c r="CJ201" s="155"/>
      <c r="CK201" s="155"/>
      <c r="CL201" s="155"/>
      <c r="CM201" s="155"/>
      <c r="CN201" s="155"/>
      <c r="CO201" s="155"/>
      <c r="CP201" s="155"/>
      <c r="CQ201" s="155"/>
      <c r="CR201" s="155"/>
      <c r="CS201" s="155"/>
      <c r="CT201" s="155"/>
      <c r="CU201" s="155"/>
      <c r="CV201" s="155"/>
      <c r="CW201" s="155"/>
      <c r="CX201" s="155"/>
      <c r="CY201" s="155"/>
      <c r="CZ201" s="155"/>
      <c r="DA201" s="155"/>
      <c r="DB201" s="155"/>
      <c r="DC201" s="155"/>
      <c r="DD201" s="155"/>
      <c r="DE201" s="155"/>
    </row>
    <row r="202" spans="1:109" ht="15" customHeight="1" x14ac:dyDescent="0.2">
      <c r="A202" s="9">
        <f>Input!A202</f>
        <v>10595</v>
      </c>
      <c r="B202" s="9" t="str">
        <f>Input!B202</f>
        <v>GeoB20912-1 287-289 cm</v>
      </c>
      <c r="C202" s="9">
        <f>Input!O202</f>
        <v>1.4465198540683786</v>
      </c>
      <c r="D202" s="9">
        <f>C202*Input!P202/100</f>
        <v>2.8690792536891418E-3</v>
      </c>
      <c r="E202" s="11">
        <f>Input!M202</f>
        <v>1.8430421497827441</v>
      </c>
      <c r="F202" s="12">
        <f>E202*Input!N202/100</f>
        <v>6.4809382070496588E-5</v>
      </c>
      <c r="G202" s="13">
        <f t="shared" si="649"/>
        <v>254.11865161204474</v>
      </c>
      <c r="H202" s="12">
        <f>G202*Input!L202/100</f>
        <v>1.2474470990475954E-2</v>
      </c>
      <c r="I202" s="9">
        <v>0.3</v>
      </c>
      <c r="J202" s="21">
        <f>(((C202*$G$4*0.000000001*Input!G202*(234/233))-(I202*0.000000000000001))/Input!F202)*1000000000000</f>
        <v>221.8572895568457</v>
      </c>
      <c r="K202" s="9">
        <f>J202*Input!P202/100</f>
        <v>0.44003968902120677</v>
      </c>
      <c r="L202" s="14">
        <f t="shared" si="650"/>
        <v>3.0681250484809399</v>
      </c>
      <c r="M202" s="22">
        <f>L202*Input!P202/100</f>
        <v>6.0854290382277351E-3</v>
      </c>
      <c r="N202" s="9">
        <v>5.0000000000000001E-3</v>
      </c>
      <c r="O202" s="21">
        <f>(((G202*$D$4*0.000000001*Input!G202*(238/236))-(N202*0.000000001))/Input!F202)*1000000</f>
        <v>3.9261199798691599</v>
      </c>
      <c r="P202" s="9">
        <f>O202*Input!N202/100</f>
        <v>1.3805946318696236E-4</v>
      </c>
      <c r="Q202" s="23">
        <f t="shared" si="651"/>
        <v>2.9292748968828963</v>
      </c>
      <c r="R202" s="24">
        <f>Q202*Input!N202/100</f>
        <v>1.0300605225115267E-4</v>
      </c>
      <c r="S202" s="65">
        <f>Input!S202*$G$6/0.000000000155125</f>
        <v>1.0383270846214518</v>
      </c>
      <c r="T202" s="9">
        <f>S202*Input!T202/100</f>
        <v>7.0809688528546393E-4</v>
      </c>
      <c r="U202" s="9">
        <f>S202*1/((U201+U203)/2)</f>
        <v>1.0380166519884211</v>
      </c>
      <c r="V202" s="9">
        <f>U202*Input!T202/100</f>
        <v>7.0788518284237471E-4</v>
      </c>
      <c r="W202" s="3">
        <v>3.0000000000000001E-3</v>
      </c>
      <c r="X202" s="21">
        <f>((($L$4*0.000000001*Input!G202/Input!W202*(232/229))-(W202*0.000000001))/Input!F202)*1000000000</f>
        <v>4.5757088988159529</v>
      </c>
      <c r="Y202" s="21">
        <f>X202*Input!X202/100</f>
        <v>1.0161497450020738E-2</v>
      </c>
      <c r="Z202" s="21">
        <f t="shared" si="652"/>
        <v>1.1172571886289295E-3</v>
      </c>
      <c r="AA202" s="21">
        <f>Z202*Input!X202/100</f>
        <v>2.4811469270276348E-6</v>
      </c>
      <c r="AB202" s="14">
        <v>0.05</v>
      </c>
      <c r="AC202" s="14">
        <v>0.9</v>
      </c>
      <c r="AD202" s="21">
        <f>(((Input!G202*$L$4*0.000000001*Input!U202*(230/229))-((AB202*0.000000000000001)+(Input!G202*AC202*0.000000000000001)))/Input!F202)*1000000000000</f>
        <v>66.269849207158117</v>
      </c>
      <c r="AE202" s="21">
        <f>AD202*Input!V202/100</f>
        <v>0.18223214281380198</v>
      </c>
      <c r="AF202" s="63">
        <f t="shared" si="653"/>
        <v>3.0211445906746426</v>
      </c>
      <c r="AG202" s="21">
        <f>AF202*Input!V202/100</f>
        <v>8.3076943601902639E-3</v>
      </c>
      <c r="AH202" s="9">
        <f t="shared" si="654"/>
        <v>2704.0726355783099</v>
      </c>
      <c r="AI202" s="3">
        <f t="shared" si="655"/>
        <v>9.5578152933344516</v>
      </c>
      <c r="AJ202" s="22">
        <f t="shared" si="656"/>
        <v>38.016651988421081</v>
      </c>
      <c r="AK202" s="3">
        <f t="shared" si="657"/>
        <v>0.70788518284237467</v>
      </c>
      <c r="AL202" s="3">
        <f t="shared" si="658"/>
        <v>1.0313626057730214</v>
      </c>
      <c r="AM202" s="3">
        <f t="shared" si="659"/>
        <v>2.8363243080822349E-3</v>
      </c>
      <c r="AN202" s="9">
        <f>AL202*1/((AN201+AN203)/2)</f>
        <v>1.0339629614135648</v>
      </c>
      <c r="AO202" s="21">
        <f t="shared" si="660"/>
        <v>2.8434754805909609E-3</v>
      </c>
      <c r="AP202" s="58">
        <f t="shared" si="661"/>
        <v>440.83089999999999</v>
      </c>
      <c r="AQ202" s="58">
        <f t="shared" si="662"/>
        <v>17.3459</v>
      </c>
      <c r="AR202" s="58">
        <f t="shared" si="663"/>
        <v>3.9348194511773111</v>
      </c>
      <c r="AS202" s="67">
        <f t="shared" si="664"/>
        <v>3.8141083645574765E-4</v>
      </c>
      <c r="AT202" s="67">
        <f t="shared" si="665"/>
        <v>8.4712362071412599E-7</v>
      </c>
      <c r="AU202" s="58">
        <v>8</v>
      </c>
      <c r="AV202" s="58">
        <f t="shared" si="666"/>
        <v>4</v>
      </c>
      <c r="AW202" s="58">
        <f t="shared" si="667"/>
        <v>440.53620000000001</v>
      </c>
      <c r="AX202" s="57">
        <f t="shared" si="668"/>
        <v>16.885075250100002</v>
      </c>
      <c r="AY202" s="47">
        <f t="shared" si="669"/>
        <v>16.404412045827144</v>
      </c>
      <c r="AZ202" s="9" t="str">
        <f>Input!B202</f>
        <v>GeoB20912-1 287-289 cm</v>
      </c>
      <c r="BA202" s="48">
        <f>Input!E202</f>
        <v>288</v>
      </c>
      <c r="BB202" s="58">
        <f t="shared" si="670"/>
        <v>132.04090170911675</v>
      </c>
      <c r="BC202" s="22">
        <f>SQRT((EXP(0.0000028263*AW202*1000)*V202)^2+((U202-1)*0.0000028263*EXP(0.0000028263*AW202*1000)*AY202*1000)^2)*1000</f>
        <v>6.5971844754472881</v>
      </c>
      <c r="BD202" s="9">
        <f t="shared" si="672"/>
        <v>440478.2</v>
      </c>
      <c r="BE202" s="49">
        <f t="shared" si="673"/>
        <v>8202.2060229135714</v>
      </c>
      <c r="BF202" s="89">
        <f t="shared" si="674"/>
        <v>3.7237375829335124</v>
      </c>
      <c r="BG202" s="85"/>
      <c r="BH202" s="85"/>
      <c r="BI202" s="85"/>
      <c r="BJ202" s="85"/>
      <c r="BK202" s="85"/>
      <c r="BL202" s="85"/>
      <c r="BM202" s="90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</row>
    <row r="203" spans="1:109" s="158" customFormat="1" ht="15" customHeight="1" x14ac:dyDescent="0.2">
      <c r="A203" s="141">
        <f>Input!A203</f>
        <v>10368</v>
      </c>
      <c r="B203" s="141" t="str">
        <f>Input!B203</f>
        <v>Hu1-13</v>
      </c>
      <c r="C203" s="141">
        <f>Input!O203</f>
        <v>2.2966914922752619</v>
      </c>
      <c r="D203" s="141">
        <f>C203*Input!P203/100</f>
        <v>1.6469946690347827E-2</v>
      </c>
      <c r="E203" s="142">
        <f>Input!M203</f>
        <v>3.0130060138013706</v>
      </c>
      <c r="F203" s="143">
        <f>E203*Input!N203/100</f>
        <v>3.1824396889379035E-4</v>
      </c>
      <c r="G203" s="144">
        <f t="shared" si="649"/>
        <v>415.43326918293297</v>
      </c>
      <c r="H203" s="143">
        <f>G203*Input!L203/100</f>
        <v>3.0524181122807147E-2</v>
      </c>
      <c r="I203" s="141">
        <v>0</v>
      </c>
      <c r="J203" s="145">
        <f>(((C203*$G$4*0.000000001*Input!G203*(234/233))-(I203*0.000000000000001))/Input!F203)*1000000000000</f>
        <v>752.34752668886847</v>
      </c>
      <c r="K203" s="141">
        <f>J203*Input!P203/100</f>
        <v>5.3952059729646997</v>
      </c>
      <c r="L203" s="146">
        <f t="shared" si="650"/>
        <v>10.40441941938245</v>
      </c>
      <c r="M203" s="147">
        <f>L203*Input!P203/100</f>
        <v>7.4611776878873395E-2</v>
      </c>
      <c r="N203" s="141">
        <v>0</v>
      </c>
      <c r="O203" s="145">
        <f>(((G203*$D$4*0.000000001*Input!G203*(238/236))-(N203*0.000000001))/Input!F203)*1000000</f>
        <v>13.708633456848892</v>
      </c>
      <c r="P203" s="141">
        <f>O203*Input!N203/100</f>
        <v>1.4479526092659829E-3</v>
      </c>
      <c r="Q203" s="148">
        <f t="shared" si="651"/>
        <v>10.228000178704344</v>
      </c>
      <c r="R203" s="149">
        <f>Q203*Input!N203/100</f>
        <v>1.080316254201758E-3</v>
      </c>
      <c r="S203" s="147">
        <f>Input!S203*$G$6/0.000000000155125</f>
        <v>1.0003302671139025</v>
      </c>
      <c r="T203" s="141">
        <f>S203*Input!T203/100</f>
        <v>1.125609112084135E-3</v>
      </c>
      <c r="U203" s="147">
        <f>S203</f>
        <v>1.0003302671139025</v>
      </c>
      <c r="V203" s="141">
        <f>U203*Input!T203/100</f>
        <v>1.125609112084135E-3</v>
      </c>
      <c r="W203" s="150">
        <v>0</v>
      </c>
      <c r="X203" s="145">
        <f>((($L$4*0.000000001*Input!G203/Input!W203*(232/229))-(W203*0.000000001))/Input!F203)*1000000000</f>
        <v>0.82043176776848192</v>
      </c>
      <c r="Y203" s="145">
        <f>X203*Input!X203/100</f>
        <v>3.1568756949269176E-3</v>
      </c>
      <c r="Z203" s="145">
        <f t="shared" si="652"/>
        <v>2.0032596272810804E-4</v>
      </c>
      <c r="AA203" s="145">
        <f>Z203*Input!X203/100</f>
        <v>7.7081871722165976E-7</v>
      </c>
      <c r="AB203" s="146">
        <v>0</v>
      </c>
      <c r="AC203" s="146">
        <v>0.9</v>
      </c>
      <c r="AD203" s="145">
        <f>(((Input!G203*$L$4*0.000000001*Input!U203*(230/229))-((AB203*0.000000000000001)+(Input!G203*AC203*0.000000000000001)))/Input!F203)*1000000000000</f>
        <v>223.55688043885954</v>
      </c>
      <c r="AE203" s="145">
        <f>AD203*Input!V203/100</f>
        <v>0.61577785876210267</v>
      </c>
      <c r="AF203" s="145">
        <f t="shared" si="653"/>
        <v>10.191628140493876</v>
      </c>
      <c r="AG203" s="145">
        <f>AF203*Input!V203/100</f>
        <v>2.8072403503453202E-2</v>
      </c>
      <c r="AH203" s="141">
        <f t="shared" si="654"/>
        <v>50875.223569130874</v>
      </c>
      <c r="AI203" s="150">
        <f t="shared" si="655"/>
        <v>240.74665034710253</v>
      </c>
      <c r="AJ203" s="147">
        <f t="shared" si="656"/>
        <v>0.33026711390249375</v>
      </c>
      <c r="AK203" s="150">
        <f t="shared" si="657"/>
        <v>1.1256091120841349</v>
      </c>
      <c r="AL203" s="150">
        <f t="shared" si="658"/>
        <v>0.9964438758726073</v>
      </c>
      <c r="AM203" s="150">
        <f t="shared" si="659"/>
        <v>2.7466792013126238E-3</v>
      </c>
      <c r="AN203" s="141">
        <f>AF203/Q203</f>
        <v>0.9964438758726073</v>
      </c>
      <c r="AO203" s="145">
        <f t="shared" si="660"/>
        <v>2.7466792013126238E-3</v>
      </c>
      <c r="AP203" s="141">
        <f t="shared" si="661"/>
        <v>602.29930000000002</v>
      </c>
      <c r="AQ203" s="141" t="e">
        <f t="shared" si="662"/>
        <v>#VALUE!</v>
      </c>
      <c r="AR203" s="141" t="e">
        <f t="shared" si="663"/>
        <v>#VALUE!</v>
      </c>
      <c r="AS203" s="149">
        <f t="shared" si="664"/>
        <v>1.9586034339851253E-5</v>
      </c>
      <c r="AT203" s="149">
        <f t="shared" si="665"/>
        <v>7.5391969080078718E-8</v>
      </c>
      <c r="AU203" s="141">
        <v>8</v>
      </c>
      <c r="AV203" s="141">
        <f t="shared" si="666"/>
        <v>4</v>
      </c>
      <c r="AW203" s="141">
        <f t="shared" si="667"/>
        <v>602.28229999999996</v>
      </c>
      <c r="AX203" s="151">
        <f t="shared" si="668"/>
        <v>218.2256605515</v>
      </c>
      <c r="AY203" s="151">
        <f t="shared" si="669"/>
        <v>86.013611915985152</v>
      </c>
      <c r="AZ203" s="141" t="str">
        <f>Input!B203</f>
        <v>Hu1-13</v>
      </c>
      <c r="BA203" s="152">
        <f>Input!E203</f>
        <v>0</v>
      </c>
      <c r="BB203" s="141">
        <f t="shared" si="670"/>
        <v>1.811901685357548</v>
      </c>
      <c r="BC203" s="147">
        <f t="shared" si="671"/>
        <v>6.2755873323976239</v>
      </c>
      <c r="BD203" s="141">
        <f t="shared" si="672"/>
        <v>602224.29999999993</v>
      </c>
      <c r="BE203" s="153">
        <f t="shared" si="673"/>
        <v>43006.805957992576</v>
      </c>
      <c r="BF203" s="154">
        <f t="shared" si="674"/>
        <v>14.281278383240743</v>
      </c>
      <c r="BG203" s="155"/>
      <c r="BH203" s="155"/>
      <c r="BI203" s="155"/>
      <c r="BJ203" s="155"/>
      <c r="BK203" s="155"/>
      <c r="BL203" s="155"/>
      <c r="BM203" s="159"/>
      <c r="BN203" s="155"/>
      <c r="BO203" s="155"/>
      <c r="BP203" s="155"/>
      <c r="BQ203" s="155"/>
      <c r="BR203" s="155"/>
      <c r="BS203" s="155"/>
      <c r="BT203" s="155"/>
      <c r="BU203" s="155"/>
      <c r="BV203" s="155"/>
      <c r="BW203" s="155"/>
      <c r="BX203" s="155"/>
      <c r="BY203" s="155"/>
      <c r="BZ203" s="155"/>
      <c r="CA203" s="155"/>
      <c r="CB203" s="155"/>
      <c r="CC203" s="155"/>
      <c r="CD203" s="155"/>
      <c r="CE203" s="155"/>
      <c r="CF203" s="155"/>
      <c r="CG203" s="155"/>
      <c r="CH203" s="155"/>
      <c r="CI203" s="155"/>
      <c r="CJ203" s="155"/>
      <c r="CK203" s="155"/>
      <c r="CL203" s="155"/>
      <c r="CM203" s="155"/>
      <c r="CN203" s="155"/>
      <c r="CO203" s="155"/>
      <c r="CP203" s="155"/>
      <c r="CQ203" s="155"/>
      <c r="CR203" s="155"/>
      <c r="CS203" s="155"/>
      <c r="CT203" s="155"/>
      <c r="CU203" s="155"/>
      <c r="CV203" s="155"/>
      <c r="CW203" s="155"/>
      <c r="CX203" s="155"/>
      <c r="CY203" s="155"/>
      <c r="CZ203" s="155"/>
      <c r="DA203" s="155"/>
      <c r="DB203" s="155"/>
      <c r="DC203" s="155"/>
      <c r="DD203" s="155"/>
      <c r="DE203" s="155"/>
    </row>
    <row r="204" spans="1:109" ht="15" customHeight="1" x14ac:dyDescent="0.2">
      <c r="A204" s="9">
        <f>Input!A204</f>
        <v>10596</v>
      </c>
      <c r="B204" s="9" t="str">
        <f>Input!B204</f>
        <v>GeoB20912-1 373-376 cm</v>
      </c>
      <c r="C204" s="9">
        <f>Input!O204</f>
        <v>1.6057091881465819</v>
      </c>
      <c r="D204" s="9">
        <f>C204*Input!P204/100</f>
        <v>2.2324527169337335E-3</v>
      </c>
      <c r="E204" s="11">
        <f>Input!M204</f>
        <v>2.0611809581283209</v>
      </c>
      <c r="F204" s="12">
        <f>E204*Input!N204/100</f>
        <v>1.0342240024835985E-4</v>
      </c>
      <c r="G204" s="13">
        <f t="shared" si="649"/>
        <v>284.19563050673287</v>
      </c>
      <c r="H204" s="12">
        <f>G204*Input!L204/100</f>
        <v>1.2493946005219221E-2</v>
      </c>
      <c r="I204" s="9">
        <v>0.3</v>
      </c>
      <c r="J204" s="21">
        <f>(((C204*$G$4*0.000000001*Input!G204*(234/233))-(I204*0.000000000000001))/Input!F204)*1000000000000</f>
        <v>204.86296795925233</v>
      </c>
      <c r="K204" s="9">
        <f>J204*Input!P204/100</f>
        <v>0.28482547948027997</v>
      </c>
      <c r="L204" s="14">
        <f t="shared" si="650"/>
        <v>2.8331059338074196</v>
      </c>
      <c r="M204" s="22">
        <f>L204*Input!P204/100</f>
        <v>3.938929344104918E-3</v>
      </c>
      <c r="N204" s="9">
        <v>5.0000000000000001E-3</v>
      </c>
      <c r="O204" s="21">
        <f>(((G204*$D$4*0.000000001*Input!G204*(238/236))-(N204*0.000000001))/Input!F204)*1000000</f>
        <v>3.6525123484784339</v>
      </c>
      <c r="P204" s="9">
        <f>O204*Input!N204/100</f>
        <v>1.832694953476744E-4</v>
      </c>
      <c r="Q204" s="23">
        <f t="shared" si="651"/>
        <v>2.7251364675078591</v>
      </c>
      <c r="R204" s="24">
        <f>Q204*Input!N204/100</f>
        <v>1.3673722016621358E-4</v>
      </c>
      <c r="S204" s="65">
        <f>Input!S204*$G$6/0.000000000155125</f>
        <v>1.0358698384921818</v>
      </c>
      <c r="T204" s="9">
        <f>S204*Input!T204/100</f>
        <v>6.627677365246493E-4</v>
      </c>
      <c r="U204" s="9">
        <f>S204*1/((U203+U205)/2)</f>
        <v>1.0342429683669019</v>
      </c>
      <c r="V204" s="9">
        <f>U204*Input!T204/100</f>
        <v>6.6172683641298972E-4</v>
      </c>
      <c r="W204" s="3">
        <v>3.0000000000000001E-3</v>
      </c>
      <c r="X204" s="21">
        <f>((($L$4*0.000000001*Input!G204/Input!W204*(232/229))-(W204*0.000000001))/Input!F204)*1000000000</f>
        <v>1.9961552384116161</v>
      </c>
      <c r="Y204" s="21">
        <f>X204*Input!X204/100</f>
        <v>4.1155757757912357E-3</v>
      </c>
      <c r="Z204" s="21">
        <f t="shared" si="652"/>
        <v>4.8740399335975716E-4</v>
      </c>
      <c r="AA204" s="21">
        <f>Z204*Input!X204/100</f>
        <v>1.0049058457454968E-6</v>
      </c>
      <c r="AB204" s="14">
        <v>0.05</v>
      </c>
      <c r="AC204" s="14">
        <v>0.9</v>
      </c>
      <c r="AD204" s="21">
        <f>(((Input!G204*$L$4*0.000000001*Input!U204*(230/229))-((AB204*0.000000000000001)+(Input!G204*AC204*0.000000000000001)))/Input!F204)*1000000000000</f>
        <v>61.853124243815614</v>
      </c>
      <c r="AE204" s="21">
        <f>AD204*Input!V204/100</f>
        <v>0.14242275061448931</v>
      </c>
      <c r="AF204" s="63">
        <f t="shared" si="653"/>
        <v>2.8197926200403329</v>
      </c>
      <c r="AG204" s="21">
        <f>AF204*Input!V204/100</f>
        <v>6.4928429407304514E-3</v>
      </c>
      <c r="AH204" s="9">
        <f t="shared" si="654"/>
        <v>5785.3293334817208</v>
      </c>
      <c r="AI204" s="3">
        <f t="shared" si="655"/>
        <v>17.881035657625159</v>
      </c>
      <c r="AJ204" s="22">
        <f t="shared" si="656"/>
        <v>34.242968366901884</v>
      </c>
      <c r="AK204" s="3">
        <f t="shared" si="657"/>
        <v>0.66172683641298968</v>
      </c>
      <c r="AL204" s="3">
        <f t="shared" si="658"/>
        <v>1.0347344632685631</v>
      </c>
      <c r="AM204" s="3">
        <f t="shared" si="659"/>
        <v>2.3831409606384192E-3</v>
      </c>
      <c r="AN204" s="9">
        <f>AL204*1/((AN203+AN205)/2)</f>
        <v>1.0383302164238322</v>
      </c>
      <c r="AO204" s="21">
        <f t="shared" si="660"/>
        <v>2.3914224926960236E-3</v>
      </c>
      <c r="AP204" s="58">
        <f t="shared" si="661"/>
        <v>511.33949999999999</v>
      </c>
      <c r="AQ204" s="58">
        <f t="shared" si="662"/>
        <v>25.355599999999999</v>
      </c>
      <c r="AR204" s="58">
        <f t="shared" si="663"/>
        <v>4.9586624933141286</v>
      </c>
      <c r="AS204" s="67">
        <f t="shared" si="664"/>
        <v>1.7885489375344521E-4</v>
      </c>
      <c r="AT204" s="67">
        <f t="shared" si="665"/>
        <v>3.6886350634949669E-7</v>
      </c>
      <c r="AU204" s="58">
        <v>8</v>
      </c>
      <c r="AV204" s="58">
        <f t="shared" si="666"/>
        <v>4</v>
      </c>
      <c r="AW204" s="58">
        <f t="shared" si="667"/>
        <v>511.20299999999997</v>
      </c>
      <c r="AX204" s="57">
        <f t="shared" si="668"/>
        <v>31.268517943700001</v>
      </c>
      <c r="AY204" s="47">
        <f t="shared" si="669"/>
        <v>26.404452046091997</v>
      </c>
      <c r="AZ204" s="9" t="str">
        <f>Input!B204</f>
        <v>GeoB20912-1 373-376 cm</v>
      </c>
      <c r="BA204" s="48">
        <f>Input!E204</f>
        <v>374.5</v>
      </c>
      <c r="BB204" s="58">
        <f t="shared" si="670"/>
        <v>145.2264545076774</v>
      </c>
      <c r="BC204" s="22">
        <f>SQRT((EXP(0.0000028263*AW204*1000)*V204)^2+((U204-1)*0.0000028263*EXP(0.0000028263*AW204*1000)*AY204*1000)^2)*1000</f>
        <v>11.195263639955158</v>
      </c>
      <c r="BD204" s="9">
        <f t="shared" si="672"/>
        <v>511145</v>
      </c>
      <c r="BE204" s="49">
        <f t="shared" si="673"/>
        <v>13202.226023045998</v>
      </c>
      <c r="BF204" s="89">
        <f t="shared" si="674"/>
        <v>5.1651598378906227</v>
      </c>
      <c r="BG204" s="85"/>
      <c r="BH204" s="85"/>
      <c r="BI204" s="85"/>
      <c r="BJ204" s="85"/>
      <c r="BK204" s="85"/>
      <c r="BL204" s="85"/>
      <c r="BM204" s="90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5"/>
      <c r="BZ204" s="85"/>
      <c r="CA204" s="85"/>
      <c r="CB204" s="85"/>
      <c r="CC204" s="85"/>
      <c r="CD204" s="85"/>
      <c r="CE204" s="85"/>
      <c r="CF204" s="85"/>
      <c r="CG204" s="85"/>
      <c r="CH204" s="85"/>
      <c r="CI204" s="85"/>
      <c r="CJ204" s="85"/>
      <c r="CK204" s="85"/>
      <c r="CL204" s="85"/>
      <c r="CM204" s="85"/>
      <c r="CN204" s="85"/>
      <c r="CO204" s="85"/>
      <c r="CP204" s="85"/>
      <c r="CQ204" s="85"/>
      <c r="CR204" s="85"/>
      <c r="CS204" s="85"/>
      <c r="CT204" s="85"/>
      <c r="CU204" s="85"/>
      <c r="CV204" s="85"/>
      <c r="CW204" s="85"/>
      <c r="CX204" s="85"/>
      <c r="CY204" s="85"/>
      <c r="CZ204" s="85"/>
      <c r="DA204" s="85"/>
      <c r="DB204" s="85"/>
      <c r="DC204" s="85"/>
      <c r="DD204" s="85"/>
      <c r="DE204" s="85"/>
    </row>
    <row r="205" spans="1:109" s="158" customFormat="1" ht="15" customHeight="1" x14ac:dyDescent="0.2">
      <c r="A205" s="141">
        <f>Input!A205</f>
        <v>10368</v>
      </c>
      <c r="B205" s="141" t="str">
        <f>Input!B205</f>
        <v>Hu1-13</v>
      </c>
      <c r="C205" s="141">
        <f>Input!O205</f>
        <v>2.3417911723139002</v>
      </c>
      <c r="D205" s="141">
        <f>C205*Input!P205/100</f>
        <v>1.8317557493436516E-2</v>
      </c>
      <c r="E205" s="142">
        <f>Input!M205</f>
        <v>3.0128795009281837</v>
      </c>
      <c r="F205" s="143">
        <f>E205*Input!N205/100</f>
        <v>3.5028123742213585E-4</v>
      </c>
      <c r="G205" s="144">
        <f t="shared" si="649"/>
        <v>415.41582558797796</v>
      </c>
      <c r="H205" s="143">
        <f>G205*Input!L205/100</f>
        <v>2.5269320858624624E-2</v>
      </c>
      <c r="I205" s="141">
        <v>0</v>
      </c>
      <c r="J205" s="145">
        <f>(((C205*$G$4*0.000000001*Input!G205*(234/233))-(I205*0.000000000000001))/Input!F205)*1000000000000</f>
        <v>767.12122739950019</v>
      </c>
      <c r="K205" s="141">
        <f>J205*Input!P205/100</f>
        <v>6.0004441700245641</v>
      </c>
      <c r="L205" s="146">
        <f t="shared" si="650"/>
        <v>10.608728961338858</v>
      </c>
      <c r="M205" s="147">
        <f>L205*Input!P205/100</f>
        <v>8.2981781201949795E-2</v>
      </c>
      <c r="N205" s="141">
        <v>0</v>
      </c>
      <c r="O205" s="145">
        <f>(((G205*$D$4*0.000000001*Input!G205*(238/236))-(N205*0.000000001))/Input!F205)*1000000</f>
        <v>13.708057846113912</v>
      </c>
      <c r="P205" s="141">
        <f>O205*Input!N205/100</f>
        <v>1.5937163977224238E-3</v>
      </c>
      <c r="Q205" s="148">
        <f t="shared" si="651"/>
        <v>10.227570716007076</v>
      </c>
      <c r="R205" s="149">
        <f>Q205*Input!N205/100</f>
        <v>1.1890704972175896E-3</v>
      </c>
      <c r="S205" s="147">
        <f>Input!S205*$G$6/0.000000000155125</f>
        <v>1.0028157443651</v>
      </c>
      <c r="T205" s="141">
        <f>S205*Input!T205/100</f>
        <v>1.1492067998227682E-3</v>
      </c>
      <c r="U205" s="147">
        <f>S205</f>
        <v>1.0028157443651</v>
      </c>
      <c r="V205" s="141">
        <f>U205*Input!T205/100</f>
        <v>1.1492067998227682E-3</v>
      </c>
      <c r="W205" s="150">
        <v>0</v>
      </c>
      <c r="X205" s="145">
        <f>((($L$4*0.000000001*Input!G205/Input!W205*(232/229))-(W205*0.000000001))/Input!F205)*1000000000</f>
        <v>0.82128078985556641</v>
      </c>
      <c r="Y205" s="145">
        <f>X205*Input!X205/100</f>
        <v>3.5002277154585256E-3</v>
      </c>
      <c r="Z205" s="145">
        <f t="shared" si="652"/>
        <v>2.0053326962876015E-4</v>
      </c>
      <c r="AA205" s="145">
        <f>Z205*Input!X205/100</f>
        <v>8.5465545632638576E-7</v>
      </c>
      <c r="AB205" s="146">
        <v>0</v>
      </c>
      <c r="AC205" s="146">
        <v>0.9</v>
      </c>
      <c r="AD205" s="145">
        <f>(((Input!G205*$L$4*0.000000001*Input!U205*(230/229))-((AB205*0.000000000000001)+(Input!G205*AC205*0.000000000000001)))/Input!F205)*1000000000000</f>
        <v>223.5892706978693</v>
      </c>
      <c r="AE205" s="145">
        <f>AD205*Input!V205/100</f>
        <v>0.75764219661124277</v>
      </c>
      <c r="AF205" s="145">
        <f t="shared" si="653"/>
        <v>10.193104764584147</v>
      </c>
      <c r="AG205" s="145">
        <f>AF205*Input!V205/100</f>
        <v>3.4539789230600373E-2</v>
      </c>
      <c r="AH205" s="141">
        <f t="shared" si="654"/>
        <v>50829.99336446399</v>
      </c>
      <c r="AI205" s="150">
        <f t="shared" si="655"/>
        <v>276.76051960390112</v>
      </c>
      <c r="AJ205" s="147">
        <f t="shared" si="656"/>
        <v>2.8157443651000147</v>
      </c>
      <c r="AK205" s="150">
        <f t="shared" si="657"/>
        <v>1.1492067998227682</v>
      </c>
      <c r="AL205" s="150">
        <f t="shared" si="658"/>
        <v>0.99663009404872782</v>
      </c>
      <c r="AM205" s="150">
        <f t="shared" si="659"/>
        <v>3.3791125996849455E-3</v>
      </c>
      <c r="AN205" s="141">
        <f>AF205/Q205</f>
        <v>0.99663009404872782</v>
      </c>
      <c r="AO205" s="145">
        <f t="shared" si="660"/>
        <v>3.3791125996849455E-3</v>
      </c>
      <c r="AP205" s="141">
        <f t="shared" si="661"/>
        <v>537.1386</v>
      </c>
      <c r="AQ205" s="141" t="e">
        <f t="shared" si="662"/>
        <v>#VALUE!</v>
      </c>
      <c r="AR205" s="141" t="e">
        <f t="shared" si="663"/>
        <v>#VALUE!</v>
      </c>
      <c r="AS205" s="149">
        <f t="shared" si="664"/>
        <v>1.9607126188324212E-5</v>
      </c>
      <c r="AT205" s="149">
        <f t="shared" si="665"/>
        <v>8.3594962792476875E-8</v>
      </c>
      <c r="AU205" s="141">
        <v>8</v>
      </c>
      <c r="AV205" s="141">
        <f t="shared" si="666"/>
        <v>4</v>
      </c>
      <c r="AW205" s="141">
        <f t="shared" si="667"/>
        <v>537.12159999999994</v>
      </c>
      <c r="AX205" s="151">
        <f t="shared" si="668"/>
        <v>97.912712913500002</v>
      </c>
      <c r="AY205" s="151">
        <f t="shared" si="669"/>
        <v>55.208882287183215</v>
      </c>
      <c r="AZ205" s="141" t="str">
        <f>Input!B205</f>
        <v>Hu1-13</v>
      </c>
      <c r="BA205" s="152">
        <f>Input!E205</f>
        <v>0</v>
      </c>
      <c r="BB205" s="141">
        <f t="shared" si="670"/>
        <v>12.849352652259443</v>
      </c>
      <c r="BC205" s="147">
        <f t="shared" si="671"/>
        <v>6.3361110455954979</v>
      </c>
      <c r="BD205" s="141">
        <f t="shared" si="672"/>
        <v>537063.6</v>
      </c>
      <c r="BE205" s="153">
        <f t="shared" si="673"/>
        <v>27604.441143591608</v>
      </c>
      <c r="BF205" s="154">
        <f t="shared" si="674"/>
        <v>10.278656134324745</v>
      </c>
      <c r="BG205" s="155"/>
      <c r="BH205" s="155"/>
      <c r="BI205" s="155"/>
      <c r="BJ205" s="155"/>
      <c r="BK205" s="155"/>
      <c r="BL205" s="155"/>
      <c r="BM205" s="159"/>
      <c r="BN205" s="155"/>
      <c r="BO205" s="155"/>
      <c r="BP205" s="155"/>
      <c r="BQ205" s="155"/>
      <c r="BR205" s="155"/>
      <c r="BS205" s="155"/>
      <c r="BT205" s="155"/>
      <c r="BU205" s="155"/>
      <c r="BV205" s="155"/>
      <c r="BW205" s="155"/>
      <c r="BX205" s="155"/>
      <c r="BY205" s="155"/>
      <c r="BZ205" s="155"/>
      <c r="CA205" s="155"/>
      <c r="CB205" s="155"/>
      <c r="CC205" s="155"/>
      <c r="CD205" s="155"/>
      <c r="CE205" s="155"/>
      <c r="CF205" s="155"/>
      <c r="CG205" s="155"/>
      <c r="CH205" s="155"/>
      <c r="CI205" s="155"/>
      <c r="CJ205" s="155"/>
      <c r="CK205" s="155"/>
      <c r="CL205" s="155"/>
      <c r="CM205" s="155"/>
      <c r="CN205" s="155"/>
      <c r="CO205" s="155"/>
      <c r="CP205" s="155"/>
      <c r="CQ205" s="155"/>
      <c r="CR205" s="155"/>
      <c r="CS205" s="155"/>
      <c r="CT205" s="155"/>
      <c r="CU205" s="155"/>
      <c r="CV205" s="155"/>
      <c r="CW205" s="155"/>
      <c r="CX205" s="155"/>
      <c r="CY205" s="155"/>
      <c r="CZ205" s="155"/>
      <c r="DA205" s="155"/>
      <c r="DB205" s="155"/>
      <c r="DC205" s="155"/>
      <c r="DD205" s="155"/>
      <c r="DE205" s="155"/>
    </row>
    <row r="206" spans="1:109" s="76" customFormat="1" ht="15" customHeight="1" x14ac:dyDescent="0.2">
      <c r="A206" s="58"/>
      <c r="B206" s="58"/>
      <c r="C206" s="58"/>
      <c r="D206" s="58"/>
      <c r="E206" s="60"/>
      <c r="F206" s="61"/>
      <c r="G206" s="59"/>
      <c r="H206" s="61"/>
      <c r="I206" s="58"/>
      <c r="J206" s="63"/>
      <c r="K206" s="58"/>
      <c r="L206" s="64"/>
      <c r="M206" s="65"/>
      <c r="N206" s="58"/>
      <c r="O206" s="63"/>
      <c r="P206" s="58"/>
      <c r="Q206" s="66"/>
      <c r="R206" s="67"/>
      <c r="S206" s="65"/>
      <c r="T206" s="58"/>
      <c r="U206" s="58"/>
      <c r="V206" s="58"/>
      <c r="W206" s="68"/>
      <c r="X206" s="63"/>
      <c r="Y206" s="63"/>
      <c r="Z206" s="63"/>
      <c r="AA206" s="63"/>
      <c r="AB206" s="64"/>
      <c r="AC206" s="64"/>
      <c r="AD206" s="63"/>
      <c r="AE206" s="63"/>
      <c r="AF206" s="63"/>
      <c r="AG206" s="63"/>
      <c r="AH206" s="58"/>
      <c r="AI206" s="68"/>
      <c r="AJ206" s="65"/>
      <c r="AK206" s="68"/>
      <c r="AL206" s="68"/>
      <c r="AM206" s="68"/>
      <c r="AN206" s="58"/>
      <c r="AO206" s="63"/>
      <c r="AP206" s="58"/>
      <c r="AQ206" s="58"/>
      <c r="AR206" s="58"/>
      <c r="AS206" s="67"/>
      <c r="AT206" s="67"/>
      <c r="AU206" s="58"/>
      <c r="AV206" s="58"/>
      <c r="AW206" s="58"/>
      <c r="AX206" s="57"/>
      <c r="AY206" s="57"/>
      <c r="AZ206" s="58"/>
      <c r="BA206" s="69"/>
      <c r="BB206" s="58"/>
      <c r="BC206" s="65"/>
      <c r="BD206" s="58"/>
      <c r="BE206" s="62"/>
      <c r="BF206" s="74"/>
      <c r="BG206" s="75"/>
      <c r="BH206" s="75"/>
      <c r="BI206" s="75"/>
      <c r="BJ206" s="75"/>
      <c r="BK206" s="75"/>
      <c r="BL206" s="75"/>
      <c r="BM206" s="103"/>
      <c r="BN206" s="75"/>
      <c r="BO206" s="75"/>
      <c r="BP206" s="75"/>
      <c r="BQ206" s="75"/>
      <c r="BR206" s="75"/>
      <c r="BS206" s="75"/>
      <c r="BT206" s="75"/>
      <c r="BU206" s="75"/>
      <c r="BV206" s="75"/>
      <c r="BW206" s="75"/>
      <c r="BX206" s="75"/>
      <c r="BY206" s="75"/>
      <c r="BZ206" s="75"/>
      <c r="CA206" s="75"/>
      <c r="CB206" s="75"/>
      <c r="CC206" s="75"/>
      <c r="CD206" s="75"/>
      <c r="CE206" s="75"/>
      <c r="CF206" s="75"/>
      <c r="CG206" s="75"/>
      <c r="CH206" s="75"/>
      <c r="CI206" s="75"/>
      <c r="CJ206" s="75"/>
      <c r="CK206" s="75"/>
      <c r="CL206" s="75"/>
      <c r="CM206" s="75"/>
      <c r="CN206" s="75"/>
      <c r="CO206" s="75"/>
      <c r="CP206" s="75"/>
      <c r="CQ206" s="75"/>
      <c r="CR206" s="75"/>
      <c r="CS206" s="75"/>
      <c r="CT206" s="75"/>
      <c r="CU206" s="75"/>
      <c r="CV206" s="75"/>
      <c r="CW206" s="75"/>
      <c r="CX206" s="75"/>
      <c r="CY206" s="75"/>
      <c r="CZ206" s="75"/>
      <c r="DA206" s="75"/>
      <c r="DB206" s="75"/>
      <c r="DC206" s="75"/>
      <c r="DD206" s="75"/>
      <c r="DE206" s="75"/>
    </row>
    <row r="207" spans="1:109" s="158" customFormat="1" ht="15" customHeight="1" x14ac:dyDescent="0.2">
      <c r="A207" s="141">
        <f>Input!A207</f>
        <v>10368</v>
      </c>
      <c r="B207" s="141" t="str">
        <f>Input!B207</f>
        <v>Hu1-13</v>
      </c>
      <c r="C207" s="141">
        <f>Input!O207</f>
        <v>2.2850273330557336</v>
      </c>
      <c r="D207" s="141">
        <f>C207*Input!P207/100</f>
        <v>1.2247918983110659E-2</v>
      </c>
      <c r="E207" s="142">
        <f>Input!M207</f>
        <v>3.0130356765536792</v>
      </c>
      <c r="F207" s="143">
        <f>E207*Input!N207/100</f>
        <v>2.8229924146205951E-4</v>
      </c>
      <c r="G207" s="144">
        <f t="shared" ref="G207:G215" si="675">E207*137.88</f>
        <v>415.43735908322128</v>
      </c>
      <c r="H207" s="143">
        <f>G207*Input!L207/100</f>
        <v>1.8710958380829222E-2</v>
      </c>
      <c r="I207" s="141">
        <v>0</v>
      </c>
      <c r="J207" s="145">
        <f>(((C207*$G$4*0.000000001*Input!G207*(234/233))-(I207*0.000000000000001))/Input!F207)*1000000000000</f>
        <v>748.52659498374703</v>
      </c>
      <c r="K207" s="141">
        <f>J207*Input!P207/100</f>
        <v>4.0121590492331354</v>
      </c>
      <c r="L207" s="146">
        <f t="shared" ref="L207:L215" si="676">(J207/234)*602200000000*0.0000028263/(365.2425*24*60)</f>
        <v>10.351578711301885</v>
      </c>
      <c r="M207" s="147">
        <f>L207*Input!P207/100</f>
        <v>5.5485243248171744E-2</v>
      </c>
      <c r="N207" s="141">
        <v>0</v>
      </c>
      <c r="O207" s="145">
        <f>(((G207*$D$4*0.000000001*Input!G207*(238/236))-(N207*0.000000001))/Input!F207)*1000000</f>
        <v>13.708768417017195</v>
      </c>
      <c r="P207" s="141">
        <f>O207*Input!N207/100</f>
        <v>1.2844105881711573E-3</v>
      </c>
      <c r="Q207" s="148">
        <f t="shared" ref="Q207:Q215" si="677">(O207/238.05)*602200000000000000*0.00000000015512/(365.2425*24*60)</f>
        <v>10.228100872375224</v>
      </c>
      <c r="R207" s="149">
        <f>Q207*Input!N207/100</f>
        <v>9.5829768639565396E-4</v>
      </c>
      <c r="S207" s="147">
        <f>Input!S207*$G$6/0.000000000155125</f>
        <v>0.99786450492692669</v>
      </c>
      <c r="T207" s="141">
        <f>S207*Input!T207/100</f>
        <v>8.2337935300069362E-4</v>
      </c>
      <c r="U207" s="147">
        <f>S207</f>
        <v>0.99786450492692669</v>
      </c>
      <c r="V207" s="141">
        <f>U207*Input!T207/100</f>
        <v>8.2337935300069362E-4</v>
      </c>
      <c r="W207" s="150">
        <v>0</v>
      </c>
      <c r="X207" s="145">
        <f>((($L$4*0.000000001*Input!G207/Input!W207*(232/229))-(W207*0.000000001))/Input!F207)*1000000000</f>
        <v>0.80657492262700881</v>
      </c>
      <c r="Y207" s="145">
        <f>X207*Input!X207/100</f>
        <v>3.0033558706300538E-3</v>
      </c>
      <c r="Z207" s="145">
        <f t="shared" ref="Z207:Z215" si="678">(X207/232)*6.022E+23*0.000000001*0.000000000049475/(365.2425*24*60)</f>
        <v>1.9694251762957156E-4</v>
      </c>
      <c r="AA207" s="145">
        <f>Z207*Input!X207/100</f>
        <v>7.333335687811405E-7</v>
      </c>
      <c r="AB207" s="146">
        <v>0</v>
      </c>
      <c r="AC207" s="146">
        <v>0.9</v>
      </c>
      <c r="AD207" s="145">
        <f>(((Input!G207*$L$4*0.000000001*Input!U207*(230/229))-((AB207*0.000000000000001)+(Input!G207*AC207*0.000000000000001)))/Input!F207)*1000000000000</f>
        <v>224.14169117907196</v>
      </c>
      <c r="AE207" s="145">
        <f>AD207*Input!V207/100</f>
        <v>0.63943391686506101</v>
      </c>
      <c r="AF207" s="145">
        <f t="shared" ref="AF207:AF215" si="679">(AD207/230)*602200000000*$D$6/(365.2425*24*60)</f>
        <v>10.218288798779639</v>
      </c>
      <c r="AG207" s="145">
        <f>AF207*Input!V207/100</f>
        <v>2.9150848268749537E-2</v>
      </c>
      <c r="AH207" s="141">
        <f t="shared" ref="AH207:AH215" si="680">AF207/Z207</f>
        <v>51884.625634771161</v>
      </c>
      <c r="AI207" s="150">
        <f t="shared" ref="AI207:AI215" si="681">AH207*SQRT((AG207/AF207)^2+(AA207/Z207)^2)</f>
        <v>243.38075414122574</v>
      </c>
      <c r="AJ207" s="147">
        <f t="shared" ref="AJ207:AJ215" si="682">(U207-1)*1000</f>
        <v>-2.1354950730733124</v>
      </c>
      <c r="AK207" s="150">
        <f t="shared" ref="AK207:AK215" si="683">V207*1000</f>
        <v>0.82337935300069365</v>
      </c>
      <c r="AL207" s="150">
        <f t="shared" ref="AL207:AL215" si="684">AF207/Q207</f>
        <v>0.99904067492900017</v>
      </c>
      <c r="AM207" s="150">
        <f t="shared" ref="AM207:AM215" si="685">AL207*SQRT((R207/Q207)^2+(AG207/AF207)^2)</f>
        <v>2.8516110280710984E-3</v>
      </c>
      <c r="AN207" s="141">
        <f>AF207/Q207</f>
        <v>0.99904067492900017</v>
      </c>
      <c r="AO207" s="145">
        <f t="shared" ref="AO207:AO215" si="686">AN207*SQRT((R207/Q207)^2+(AG207/AF207)^2)</f>
        <v>2.8516110280710984E-3</v>
      </c>
      <c r="AP207" s="141" t="str">
        <f t="shared" ref="AP207:AP215" si="687">ThU_Alter_Kombi(AN207,U207)</f>
        <v>Out of range</v>
      </c>
      <c r="AQ207" s="141" t="e">
        <f t="shared" ref="AQ207:AQ215" si="688">Montealter(AN207,AO207,U207,V207)</f>
        <v>#VALUE!</v>
      </c>
      <c r="AR207" s="141" t="e">
        <f t="shared" ref="AR207:AR215" si="689">(AQ207/AP207)*100</f>
        <v>#VALUE!</v>
      </c>
      <c r="AS207" s="149">
        <f t="shared" ref="AS207:AS215" si="690">Z207/Q207</f>
        <v>1.9255042562347795E-5</v>
      </c>
      <c r="AT207" s="149">
        <f t="shared" ref="AT207:AT215" si="691">AS207*SQRT((Y207/X207)^2+(P207/O207)^2)</f>
        <v>7.1720614182520896E-8</v>
      </c>
      <c r="AU207" s="141">
        <v>8</v>
      </c>
      <c r="AV207" s="141">
        <f t="shared" ref="AV207:AV215" si="692">AU207/2</f>
        <v>4</v>
      </c>
      <c r="AW207" s="141" t="str">
        <f t="shared" ref="AW207:AW215" si="693">marincorr_age(AN207,U207,AS207,AU207)</f>
        <v>Out of range</v>
      </c>
      <c r="AX207" s="151">
        <f t="shared" ref="AX207:AX215" si="694">marincorr_age_error(AN207, AO207, U207, V207, AS207, AT207, AU207, AV207)</f>
        <v>285.4405782906</v>
      </c>
      <c r="AY207" s="151" t="e">
        <f t="shared" ref="AY207:AY215" si="695">SQRT(((AU207*EXP(-0.0000091577*AW207*1000))/(0.0000091577*(EXP(-0.0000091577*AW207*1000)+(AJ207/1000)*EXP(-(0.0000091577-0.0000028263)*AW207*1000)-AS207*AU207*EXP(-0.0000091577*AW207*1000))))^2*AT207^2+((AS207*EXP(-0.0000091577*AW207*1000))/(0.0000091577*(EXP(-0.0000091577*AW207*1000)+(AJ207/1000)*EXP(-(0.0000091577-0.0000028263)*AW207*1000)-AS207*AU207*EXP(-0.0000091577*AW207*1000))))^2*AV207^2+((0.0000091577/(0.0000091577-0.0000028263))*(EXP(-(0.0000091577-0.0000028263)*AW207*1000)-1)/(0.0000091577*(EXP(-0.0000091577*AW207*1000)+(AJ207/1000)*EXP(-(0.0000091577-0.0000028263)*AW207*1000)-AS207*AU207*EXP(-0.0000091577*AW207*1000))))^2*T207^2+(1/(0.0000091577*(EXP(-0.0000091577*AW207*1000)+(AJ207/1000)*EXP(-(0.0000091577-0.0000028263)*AW207*1000)-AS207*AU207*EXP(-0.0000091577*AW207*1000))))^2*AO207^2)/1000</f>
        <v>#VALUE!</v>
      </c>
      <c r="AZ207" s="141" t="str">
        <f>Input!B207</f>
        <v>Hu1-13</v>
      </c>
      <c r="BA207" s="152">
        <f>Input!E207</f>
        <v>0</v>
      </c>
      <c r="BB207" s="141" t="e">
        <f t="shared" ref="BB207:BB215" si="696">((U207-1)*EXP(0.0000028263*AW207*1000))*1000</f>
        <v>#VALUE!</v>
      </c>
      <c r="BC207" s="147" t="e">
        <f t="shared" ref="BC207:BC215" si="697">SQRT((EXP(0.0000028263*AW207*1000)*V207)^2+((U207-1)*0.0000028263*EXP(0.0000028263*AW207*1000)*AX207*1000)^2)*1000</f>
        <v>#VALUE!</v>
      </c>
      <c r="BD207" s="141" t="e">
        <f t="shared" ref="BD207:BD215" si="698">AW207*1000-58</f>
        <v>#VALUE!</v>
      </c>
      <c r="BE207" s="153" t="e">
        <f t="shared" ref="BE207:BE215" si="699">AY207/2*1000</f>
        <v>#VALUE!</v>
      </c>
      <c r="BF207" s="154" t="e">
        <f t="shared" ref="BF207:BF215" si="700">AY207/AW207*100</f>
        <v>#VALUE!</v>
      </c>
      <c r="BG207" s="155"/>
      <c r="BH207" s="155"/>
      <c r="BI207" s="155"/>
      <c r="BJ207" s="155"/>
      <c r="BK207" s="155"/>
      <c r="BL207" s="155"/>
      <c r="BM207" s="159"/>
      <c r="BN207" s="155"/>
      <c r="BO207" s="155"/>
      <c r="BP207" s="155"/>
      <c r="BQ207" s="155"/>
      <c r="BR207" s="155"/>
      <c r="BS207" s="155"/>
      <c r="BT207" s="155"/>
      <c r="BU207" s="155"/>
      <c r="BV207" s="155"/>
      <c r="BW207" s="155"/>
      <c r="BX207" s="155"/>
      <c r="BY207" s="155"/>
      <c r="BZ207" s="155"/>
      <c r="CA207" s="155"/>
      <c r="CB207" s="155"/>
      <c r="CC207" s="155"/>
      <c r="CD207" s="155"/>
      <c r="CE207" s="155"/>
      <c r="CF207" s="155"/>
      <c r="CG207" s="155"/>
      <c r="CH207" s="155"/>
      <c r="CI207" s="155"/>
      <c r="CJ207" s="155"/>
      <c r="CK207" s="155"/>
      <c r="CL207" s="155"/>
      <c r="CM207" s="155"/>
      <c r="CN207" s="155"/>
      <c r="CO207" s="155"/>
      <c r="CP207" s="155"/>
      <c r="CQ207" s="155"/>
      <c r="CR207" s="155"/>
      <c r="CS207" s="155"/>
      <c r="CT207" s="155"/>
      <c r="CU207" s="155"/>
      <c r="CV207" s="155"/>
      <c r="CW207" s="155"/>
      <c r="CX207" s="155"/>
      <c r="CY207" s="155"/>
      <c r="CZ207" s="155"/>
      <c r="DA207" s="155"/>
      <c r="DB207" s="155"/>
      <c r="DC207" s="155"/>
      <c r="DD207" s="155"/>
      <c r="DE207" s="155"/>
    </row>
    <row r="208" spans="1:109" ht="15" customHeight="1" x14ac:dyDescent="0.2">
      <c r="A208" s="9">
        <f>Input!A208</f>
        <v>10597</v>
      </c>
      <c r="B208" s="9" t="str">
        <f>Input!B208</f>
        <v>GeoB20912-1 417-422 cm</v>
      </c>
      <c r="C208" s="9">
        <f>Input!O208</f>
        <v>1.9077980568913184</v>
      </c>
      <c r="D208" s="9">
        <f>C208*Input!P208/100</f>
        <v>2.9317277360013739E-3</v>
      </c>
      <c r="E208" s="11">
        <f>Input!M208</f>
        <v>2.4531837928822275</v>
      </c>
      <c r="F208" s="12">
        <f>E208*Input!N208/100</f>
        <v>6.9623856334032066E-5</v>
      </c>
      <c r="G208" s="13">
        <f t="shared" si="675"/>
        <v>338.24498136260155</v>
      </c>
      <c r="H208" s="12">
        <f>G208*Input!L208/100</f>
        <v>1.3007859598823657E-2</v>
      </c>
      <c r="I208" s="9">
        <v>0.3</v>
      </c>
      <c r="J208" s="21">
        <f>(((C208*$G$4*0.000000001*Input!G208*(234/233))-(I208*0.000000000000001))/Input!F208)*1000000000000</f>
        <v>236.58625329936089</v>
      </c>
      <c r="K208" s="9">
        <f>J208*Input!P208/100</f>
        <v>0.36356388887647112</v>
      </c>
      <c r="L208" s="14">
        <f t="shared" si="676"/>
        <v>3.2718159106872036</v>
      </c>
      <c r="M208" s="22">
        <f>L208*Input!P208/100</f>
        <v>5.0278243118048738E-3</v>
      </c>
      <c r="N208" s="9">
        <v>5.0000000000000001E-3</v>
      </c>
      <c r="O208" s="21">
        <f>(((G208*$D$4*0.000000001*Input!G208*(238/236))-(N208*0.000000001))/Input!F208)*1000000</f>
        <v>4.2253832737364627</v>
      </c>
      <c r="P208" s="9">
        <f>O208*Input!N208/100</f>
        <v>1.1992068383152445E-4</v>
      </c>
      <c r="Q208" s="23">
        <f t="shared" si="677"/>
        <v>3.152554994989627</v>
      </c>
      <c r="R208" s="24">
        <f>Q208*Input!N208/100</f>
        <v>8.9472723850996991E-5</v>
      </c>
      <c r="S208" s="65">
        <f>Input!S208*$G$6/0.000000000155125</f>
        <v>1.0284245363559805</v>
      </c>
      <c r="T208" s="9">
        <f>S208*Input!T208/100</f>
        <v>3.8370364904805027E-4</v>
      </c>
      <c r="U208" s="9">
        <f>S208*1/((U207+U209)/2)</f>
        <v>1.0295256382452604</v>
      </c>
      <c r="V208" s="9">
        <f>U208*Input!T208/100</f>
        <v>3.8411446850825819E-4</v>
      </c>
      <c r="W208" s="3">
        <v>3.0000000000000001E-3</v>
      </c>
      <c r="X208" s="21">
        <f>((($L$4*0.000000001*Input!G208/Input!W208*(232/229))-(W208*0.000000001))/Input!F208)*1000000000</f>
        <v>0.31030215583148218</v>
      </c>
      <c r="Y208" s="21">
        <f>X208*Input!X208/100</f>
        <v>5.463803726454418E-4</v>
      </c>
      <c r="Z208" s="21">
        <f t="shared" si="678"/>
        <v>7.5766907798590361E-5</v>
      </c>
      <c r="AA208" s="21">
        <f>Z208*Input!X208/100</f>
        <v>1.3341045345385439E-7</v>
      </c>
      <c r="AB208" s="14">
        <v>0.05</v>
      </c>
      <c r="AC208" s="14">
        <v>0.9</v>
      </c>
      <c r="AD208" s="21">
        <f>(((Input!G208*$L$4*0.000000001*Input!U208*(230/229))-((AB208*0.000000000000001)+(Input!G208*AC208*0.000000000000001)))/Input!F208)*1000000000000</f>
        <v>71.659587884527127</v>
      </c>
      <c r="AE208" s="21">
        <f>AD208*Input!V208/100</f>
        <v>0.10213691209053744</v>
      </c>
      <c r="AF208" s="63">
        <f t="shared" si="679"/>
        <v>3.2668548200639154</v>
      </c>
      <c r="AG208" s="21">
        <f>AF208*Input!V208/100</f>
        <v>4.6562710367116485E-3</v>
      </c>
      <c r="AH208" s="9">
        <f t="shared" si="680"/>
        <v>43117.172324732186</v>
      </c>
      <c r="AI208" s="3">
        <f t="shared" si="681"/>
        <v>97.676531982786997</v>
      </c>
      <c r="AJ208" s="22">
        <f t="shared" si="682"/>
        <v>29.525638245260446</v>
      </c>
      <c r="AK208" s="3">
        <f t="shared" si="683"/>
        <v>0.3841144685082582</v>
      </c>
      <c r="AL208" s="3">
        <f t="shared" si="684"/>
        <v>1.0362562509634077</v>
      </c>
      <c r="AM208" s="3">
        <f t="shared" si="685"/>
        <v>1.4772760664768E-3</v>
      </c>
      <c r="AN208" s="9">
        <f>AL208*1/((AN207+AN209)/2)</f>
        <v>1.0383357422850399</v>
      </c>
      <c r="AO208" s="21">
        <f t="shared" si="686"/>
        <v>1.4802405675420891E-3</v>
      </c>
      <c r="AP208" s="58">
        <f t="shared" si="687"/>
        <v>617.14400000000001</v>
      </c>
      <c r="AQ208" s="58" t="e">
        <f t="shared" si="688"/>
        <v>#VALUE!</v>
      </c>
      <c r="AR208" s="58" t="e">
        <f t="shared" si="689"/>
        <v>#VALUE!</v>
      </c>
      <c r="AS208" s="67">
        <f t="shared" si="690"/>
        <v>2.4033492807899345E-5</v>
      </c>
      <c r="AT208" s="67">
        <f t="shared" si="691"/>
        <v>4.2323696940456742E-8</v>
      </c>
      <c r="AU208" s="58">
        <v>8</v>
      </c>
      <c r="AV208" s="58">
        <f t="shared" si="692"/>
        <v>4</v>
      </c>
      <c r="AW208" s="58">
        <f t="shared" si="693"/>
        <v>617.12599999999998</v>
      </c>
      <c r="AX208" s="57">
        <f t="shared" si="694"/>
        <v>68.007975041099996</v>
      </c>
      <c r="AY208" s="47">
        <f t="shared" si="695"/>
        <v>41.948954829460682</v>
      </c>
      <c r="AZ208" s="9" t="str">
        <f>Input!B208</f>
        <v>GeoB20912-1 417-422 cm</v>
      </c>
      <c r="BA208" s="48">
        <f>Input!E208</f>
        <v>419.5</v>
      </c>
      <c r="BB208" s="58">
        <f t="shared" si="696"/>
        <v>168.92286536308049</v>
      </c>
      <c r="BC208" s="22">
        <f>SQRT((EXP(0.0000028263*AW208*1000)*V208)^2+((U208-1)*0.0000028263*EXP(0.0000028263*AW208*1000)*AY208*1000)^2)*1000</f>
        <v>20.147760773497311</v>
      </c>
      <c r="BD208" s="9">
        <f t="shared" si="698"/>
        <v>617068</v>
      </c>
      <c r="BE208" s="49">
        <f t="shared" si="699"/>
        <v>20974.47741473034</v>
      </c>
      <c r="BF208" s="89">
        <f t="shared" si="700"/>
        <v>6.7974700190010919</v>
      </c>
      <c r="BG208" s="85"/>
      <c r="BH208" s="85"/>
      <c r="BI208" s="85"/>
      <c r="BJ208" s="85"/>
      <c r="BK208" s="85"/>
      <c r="BL208" s="85"/>
      <c r="BM208" s="90"/>
      <c r="BN208" s="85"/>
      <c r="BO208" s="85"/>
      <c r="BP208" s="85"/>
      <c r="BQ208" s="85"/>
      <c r="BR208" s="85"/>
      <c r="BS208" s="85"/>
      <c r="BT208" s="85"/>
      <c r="BU208" s="85"/>
      <c r="BV208" s="85"/>
      <c r="BW208" s="85"/>
      <c r="BX208" s="85"/>
      <c r="BY208" s="85"/>
      <c r="BZ208" s="85"/>
      <c r="CA208" s="85"/>
      <c r="CB208" s="85"/>
      <c r="CC208" s="85"/>
      <c r="CD208" s="85"/>
      <c r="CE208" s="85"/>
      <c r="CF208" s="85"/>
      <c r="CG208" s="85"/>
      <c r="CH208" s="85"/>
      <c r="CI208" s="85"/>
      <c r="CJ208" s="85"/>
      <c r="CK208" s="85"/>
      <c r="CL208" s="85"/>
      <c r="CM208" s="85"/>
      <c r="CN208" s="85"/>
      <c r="CO208" s="85"/>
      <c r="CP208" s="85"/>
      <c r="CQ208" s="85"/>
      <c r="CR208" s="85"/>
      <c r="CS208" s="85"/>
      <c r="CT208" s="85"/>
      <c r="CU208" s="85"/>
      <c r="CV208" s="85"/>
      <c r="CW208" s="85"/>
      <c r="CX208" s="85"/>
      <c r="CY208" s="85"/>
      <c r="CZ208" s="85"/>
      <c r="DA208" s="85"/>
      <c r="DB208" s="85"/>
      <c r="DC208" s="85"/>
      <c r="DD208" s="85"/>
      <c r="DE208" s="85"/>
    </row>
    <row r="209" spans="1:109" s="158" customFormat="1" ht="15" customHeight="1" x14ac:dyDescent="0.2">
      <c r="A209" s="141">
        <f>Input!A209</f>
        <v>10368</v>
      </c>
      <c r="B209" s="141" t="str">
        <f>Input!B209</f>
        <v>Hu1-13</v>
      </c>
      <c r="C209" s="141">
        <f>Input!O209</f>
        <v>2.2647146940188052</v>
      </c>
      <c r="D209" s="141">
        <f>C209*Input!P209/100</f>
        <v>1.3919603894946867E-2</v>
      </c>
      <c r="E209" s="142">
        <f>Input!M209</f>
        <v>3.0130158344857692</v>
      </c>
      <c r="F209" s="143">
        <f>E209*Input!N209/100</f>
        <v>2.4979338718030388E-4</v>
      </c>
      <c r="G209" s="144">
        <f t="shared" si="675"/>
        <v>415.43462325889783</v>
      </c>
      <c r="H209" s="143">
        <f>G209*Input!L209/100</f>
        <v>2.4195686420261962E-2</v>
      </c>
      <c r="I209" s="141">
        <v>0</v>
      </c>
      <c r="J209" s="145">
        <f>(((C209*$G$4*0.000000001*Input!G209*(234/233))-(I209*0.000000000000001))/Input!F209)*1000000000000</f>
        <v>741.87260432311314</v>
      </c>
      <c r="K209" s="141">
        <f>J209*Input!P209/100</f>
        <v>4.5597676475377851</v>
      </c>
      <c r="L209" s="146">
        <f t="shared" si="676"/>
        <v>10.259558857191939</v>
      </c>
      <c r="M209" s="147">
        <f>L209*Input!P209/100</f>
        <v>6.3058272110906227E-2</v>
      </c>
      <c r="N209" s="141">
        <v>0</v>
      </c>
      <c r="O209" s="145">
        <f>(((G209*$D$4*0.000000001*Input!G209*(238/236))-(N209*0.000000001))/Input!F209)*1000000</f>
        <v>13.708678139190081</v>
      </c>
      <c r="P209" s="141">
        <f>O209*Input!N209/100</f>
        <v>1.1365148191255048E-3</v>
      </c>
      <c r="Q209" s="148">
        <f t="shared" si="677"/>
        <v>10.228033516162457</v>
      </c>
      <c r="R209" s="149">
        <f>Q209*Input!N209/100</f>
        <v>8.4795277441080449E-4</v>
      </c>
      <c r="S209" s="147">
        <f>Input!S209*$G$6/0.000000000155125</f>
        <v>0.99999644802387777</v>
      </c>
      <c r="T209" s="141">
        <f>S209*Input!T209/100</f>
        <v>8.8793033533129159E-4</v>
      </c>
      <c r="U209" s="147">
        <f>S209</f>
        <v>0.99999644802387777</v>
      </c>
      <c r="V209" s="141">
        <f>U209*Input!T209/100</f>
        <v>8.8793033533129159E-4</v>
      </c>
      <c r="W209" s="150">
        <v>0</v>
      </c>
      <c r="X209" s="145">
        <f>((($L$4*0.000000001*Input!G209/Input!W209*(232/229))-(W209*0.000000001))/Input!F209)*1000000000</f>
        <v>0.81216845204677379</v>
      </c>
      <c r="Y209" s="145">
        <f>X209*Input!X209/100</f>
        <v>2.8724876076710922E-3</v>
      </c>
      <c r="Z209" s="145">
        <f t="shared" si="678"/>
        <v>1.9830829746658366E-4</v>
      </c>
      <c r="AA209" s="145">
        <f>Z209*Input!X209/100</f>
        <v>7.0137928349168134E-7</v>
      </c>
      <c r="AB209" s="146">
        <v>0</v>
      </c>
      <c r="AC209" s="146">
        <v>0.9</v>
      </c>
      <c r="AD209" s="145">
        <f>(((Input!G209*$L$4*0.000000001*Input!U209*(230/229))-((AB209*0.000000000000001)+(Input!G209*AC209*0.000000000000001)))/Input!F209)*1000000000000</f>
        <v>223.67203436470362</v>
      </c>
      <c r="AE209" s="145">
        <f>AD209*Input!V209/100</f>
        <v>0.67587680522299431</v>
      </c>
      <c r="AF209" s="145">
        <f t="shared" si="679"/>
        <v>10.196877837970494</v>
      </c>
      <c r="AG209" s="145">
        <f>AF209*Input!V209/100</f>
        <v>3.0812225748075961E-2</v>
      </c>
      <c r="AH209" s="141">
        <f t="shared" si="680"/>
        <v>51419.320160765026</v>
      </c>
      <c r="AI209" s="150">
        <f t="shared" si="681"/>
        <v>239.1960445402521</v>
      </c>
      <c r="AJ209" s="147">
        <f t="shared" si="682"/>
        <v>-3.551976122229128E-3</v>
      </c>
      <c r="AK209" s="150">
        <f t="shared" si="683"/>
        <v>0.88793033533129162</v>
      </c>
      <c r="AL209" s="150">
        <f t="shared" si="684"/>
        <v>0.99695389361574438</v>
      </c>
      <c r="AM209" s="150">
        <f t="shared" si="685"/>
        <v>3.01366048300079E-3</v>
      </c>
      <c r="AN209" s="141">
        <f>AF209/Q209</f>
        <v>0.99695389361574438</v>
      </c>
      <c r="AO209" s="145">
        <f t="shared" si="686"/>
        <v>3.01366048300079E-3</v>
      </c>
      <c r="AP209" s="141">
        <f t="shared" si="687"/>
        <v>632.8623</v>
      </c>
      <c r="AQ209" s="141" t="e">
        <f t="shared" si="688"/>
        <v>#VALUE!</v>
      </c>
      <c r="AR209" s="141" t="e">
        <f t="shared" si="689"/>
        <v>#VALUE!</v>
      </c>
      <c r="AS209" s="149">
        <f t="shared" si="690"/>
        <v>1.938870234959776E-5</v>
      </c>
      <c r="AT209" s="149">
        <f t="shared" si="691"/>
        <v>6.8593043359697089E-8</v>
      </c>
      <c r="AU209" s="141">
        <v>8</v>
      </c>
      <c r="AV209" s="141">
        <f t="shared" si="692"/>
        <v>4</v>
      </c>
      <c r="AW209" s="141">
        <f t="shared" si="693"/>
        <v>632.84540000000004</v>
      </c>
      <c r="AX209" s="151">
        <f t="shared" si="694"/>
        <v>252.25490487530001</v>
      </c>
      <c r="AY209" s="151">
        <f t="shared" si="695"/>
        <v>117.30838569478865</v>
      </c>
      <c r="AZ209" s="141" t="str">
        <f>Input!B209</f>
        <v>Hu1-13</v>
      </c>
      <c r="BA209" s="152">
        <f>Input!E209</f>
        <v>0</v>
      </c>
      <c r="BB209" s="141">
        <f t="shared" si="696"/>
        <v>-2.1244861551356995E-2</v>
      </c>
      <c r="BC209" s="147">
        <f t="shared" si="697"/>
        <v>5.3108560166784518</v>
      </c>
      <c r="BD209" s="141">
        <f t="shared" si="698"/>
        <v>632787.4</v>
      </c>
      <c r="BE209" s="153">
        <f t="shared" si="699"/>
        <v>58654.192847394326</v>
      </c>
      <c r="BF209" s="154">
        <f t="shared" si="700"/>
        <v>18.536657720003756</v>
      </c>
      <c r="BG209" s="155"/>
      <c r="BH209" s="155"/>
      <c r="BI209" s="155"/>
      <c r="BJ209" s="155"/>
      <c r="BK209" s="155"/>
      <c r="BL209" s="155"/>
      <c r="BM209" s="159"/>
      <c r="BN209" s="155"/>
      <c r="BO209" s="155"/>
      <c r="BP209" s="155"/>
      <c r="BQ209" s="155"/>
      <c r="BR209" s="155"/>
      <c r="BS209" s="155"/>
      <c r="BT209" s="155"/>
      <c r="BU209" s="155"/>
      <c r="BV209" s="155"/>
      <c r="BW209" s="155"/>
      <c r="BX209" s="155"/>
      <c r="BY209" s="155"/>
      <c r="BZ209" s="155"/>
      <c r="CA209" s="155"/>
      <c r="CB209" s="155"/>
      <c r="CC209" s="155"/>
      <c r="CD209" s="155"/>
      <c r="CE209" s="155"/>
      <c r="CF209" s="155"/>
      <c r="CG209" s="155"/>
      <c r="CH209" s="155"/>
      <c r="CI209" s="155"/>
      <c r="CJ209" s="155"/>
      <c r="CK209" s="155"/>
      <c r="CL209" s="155"/>
      <c r="CM209" s="155"/>
      <c r="CN209" s="155"/>
      <c r="CO209" s="155"/>
      <c r="CP209" s="155"/>
      <c r="CQ209" s="155"/>
      <c r="CR209" s="155"/>
      <c r="CS209" s="155"/>
      <c r="CT209" s="155"/>
      <c r="CU209" s="155"/>
      <c r="CV209" s="155"/>
      <c r="CW209" s="155"/>
      <c r="CX209" s="155"/>
      <c r="CY209" s="155"/>
      <c r="CZ209" s="155"/>
      <c r="DA209" s="155"/>
      <c r="DB209" s="155"/>
      <c r="DC209" s="155"/>
      <c r="DD209" s="155"/>
      <c r="DE209" s="155"/>
    </row>
    <row r="210" spans="1:109" ht="15" customHeight="1" x14ac:dyDescent="0.2">
      <c r="A210" s="9">
        <f>Input!A210</f>
        <v>10598</v>
      </c>
      <c r="B210" s="9" t="str">
        <f>Input!B210</f>
        <v>GeoB20912-1 447-454 cm</v>
      </c>
      <c r="C210" s="9">
        <f>Input!O210</f>
        <v>1.9458104091554405</v>
      </c>
      <c r="D210" s="9">
        <f>C210*Input!P210/100</f>
        <v>2.3644334850475143E-3</v>
      </c>
      <c r="E210" s="11">
        <f>Input!M210</f>
        <v>2.4985036994717871</v>
      </c>
      <c r="F210" s="12">
        <f>E210*Input!N210/100</f>
        <v>7.7093792892408443E-5</v>
      </c>
      <c r="G210" s="13">
        <f t="shared" si="675"/>
        <v>344.49369008317001</v>
      </c>
      <c r="H210" s="12">
        <f>G210*Input!L210/100</f>
        <v>1.2393789433399069E-2</v>
      </c>
      <c r="I210" s="9">
        <v>0.3</v>
      </c>
      <c r="J210" s="21">
        <f>(((C210*$G$4*0.000000001*Input!G210*(234/233))-(I210*0.000000000000001))/Input!F210)*1000000000000</f>
        <v>216.80754101442915</v>
      </c>
      <c r="K210" s="9">
        <f>J210*Input!P210/100</f>
        <v>0.26345167410622972</v>
      </c>
      <c r="L210" s="14">
        <f t="shared" si="676"/>
        <v>2.9982906967566141</v>
      </c>
      <c r="M210" s="22">
        <f>L210*Input!P210/100</f>
        <v>3.643345152210797E-3</v>
      </c>
      <c r="N210" s="9">
        <v>5.0000000000000001E-3</v>
      </c>
      <c r="O210" s="21">
        <f>(((G210*$D$4*0.000000001*Input!G210*(238/236))-(N210*0.000000001))/Input!F210)*1000000</f>
        <v>3.8666310787348874</v>
      </c>
      <c r="P210" s="9">
        <f>O210*Input!N210/100</f>
        <v>1.1930871090499393E-4</v>
      </c>
      <c r="Q210" s="23">
        <f t="shared" si="677"/>
        <v>2.8848902765378042</v>
      </c>
      <c r="R210" s="24">
        <f>Q210*Input!N210/100</f>
        <v>8.9016131352436214E-5</v>
      </c>
      <c r="S210" s="65">
        <f>Input!S210*$G$6/0.000000000155125</f>
        <v>1.0322680311506687</v>
      </c>
      <c r="T210" s="9">
        <f>S210*Input!T210/100</f>
        <v>4.2906621372597732E-4</v>
      </c>
      <c r="U210" s="9">
        <f>S210*1/((U209+U211)/2)</f>
        <v>1.0328190191175957</v>
      </c>
      <c r="V210" s="9">
        <f>U210*Input!T210/100</f>
        <v>4.2929523401299941E-4</v>
      </c>
      <c r="W210" s="3">
        <v>3.0000000000000001E-3</v>
      </c>
      <c r="X210" s="21">
        <f>((($L$4*0.000000001*Input!G210/Input!W210*(232/229))-(W210*0.000000001))/Input!F210)*1000000000</f>
        <v>1.1116588891943135</v>
      </c>
      <c r="Y210" s="21">
        <f>X210*Input!X210/100</f>
        <v>1.757432934054946E-3</v>
      </c>
      <c r="Z210" s="21">
        <f t="shared" si="678"/>
        <v>2.714352929175607E-4</v>
      </c>
      <c r="AA210" s="21">
        <f>Z210*Input!X210/100</f>
        <v>4.2911483718166859E-7</v>
      </c>
      <c r="AB210" s="14">
        <v>0.05</v>
      </c>
      <c r="AC210" s="14">
        <v>0.9</v>
      </c>
      <c r="AD210" s="21">
        <f>(((Input!G210*$L$4*0.000000001*Input!U210*(230/229))-((AB210*0.000000000000001)+(Input!G210*AC210*0.000000000000001)))/Input!F210)*1000000000000</f>
        <v>65.624687736328326</v>
      </c>
      <c r="AE210" s="21">
        <f>AD210*Input!V210/100</f>
        <v>9.6721648370566224E-2</v>
      </c>
      <c r="AF210" s="63">
        <f t="shared" si="679"/>
        <v>2.9917326316762725</v>
      </c>
      <c r="AG210" s="21">
        <f>AF210*Input!V210/100</f>
        <v>4.4093971583129546E-3</v>
      </c>
      <c r="AH210" s="9">
        <f t="shared" si="680"/>
        <v>11021.899914042902</v>
      </c>
      <c r="AI210" s="3">
        <f t="shared" si="681"/>
        <v>23.822460719234357</v>
      </c>
      <c r="AJ210" s="22">
        <f t="shared" si="682"/>
        <v>32.819019117595658</v>
      </c>
      <c r="AK210" s="3">
        <f t="shared" si="683"/>
        <v>0.4292952340129994</v>
      </c>
      <c r="AL210" s="3">
        <f t="shared" si="684"/>
        <v>1.0370351538175973</v>
      </c>
      <c r="AM210" s="3">
        <f t="shared" si="685"/>
        <v>1.5287802782079558E-3</v>
      </c>
      <c r="AN210" s="9">
        <f>AL210*1/((AN209+AN211)/2)</f>
        <v>1.0409618682447417</v>
      </c>
      <c r="AO210" s="21">
        <f t="shared" si="686"/>
        <v>1.5345689764524406E-3</v>
      </c>
      <c r="AP210" s="58">
        <f t="shared" si="687"/>
        <v>573.27350000000001</v>
      </c>
      <c r="AQ210" s="58">
        <f t="shared" si="688"/>
        <v>30.6128</v>
      </c>
      <c r="AR210" s="58">
        <f t="shared" si="689"/>
        <v>5.339999145259636</v>
      </c>
      <c r="AS210" s="67">
        <f t="shared" si="690"/>
        <v>9.408860195657558E-5</v>
      </c>
      <c r="AT210" s="67">
        <f t="shared" si="691"/>
        <v>1.4877396477256015E-7</v>
      </c>
      <c r="AU210" s="58">
        <v>8</v>
      </c>
      <c r="AV210" s="58">
        <f t="shared" si="692"/>
        <v>4</v>
      </c>
      <c r="AW210" s="58">
        <f t="shared" si="693"/>
        <v>573.20299999999997</v>
      </c>
      <c r="AX210" s="57">
        <f t="shared" si="694"/>
        <v>33.535922394099998</v>
      </c>
      <c r="AY210" s="47">
        <f t="shared" si="695"/>
        <v>29.43309014207205</v>
      </c>
      <c r="AZ210" s="9" t="str">
        <f>Input!B210</f>
        <v>GeoB20912-1 447-454 cm</v>
      </c>
      <c r="BA210" s="48">
        <f>Input!E210</f>
        <v>450.5</v>
      </c>
      <c r="BB210" s="58">
        <f t="shared" si="696"/>
        <v>165.84470482482521</v>
      </c>
      <c r="BC210" s="22">
        <f>SQRT((EXP(0.0000028263*AW210*1000)*V210)^2+((U210-1)*0.0000028263*EXP(0.0000028263*AW210*1000)*AY210*1000)^2)*1000</f>
        <v>13.965599792933309</v>
      </c>
      <c r="BD210" s="9">
        <f t="shared" si="698"/>
        <v>573145</v>
      </c>
      <c r="BE210" s="49">
        <f t="shared" si="699"/>
        <v>14716.545071036026</v>
      </c>
      <c r="BF210" s="89">
        <f t="shared" si="700"/>
        <v>5.1348457949578163</v>
      </c>
      <c r="BG210" s="85"/>
      <c r="BH210" s="85"/>
      <c r="BI210" s="85"/>
      <c r="BJ210" s="85"/>
      <c r="BK210" s="85"/>
      <c r="BL210" s="85"/>
      <c r="BM210" s="90"/>
      <c r="BN210" s="85"/>
      <c r="BO210" s="85"/>
      <c r="BP210" s="85"/>
      <c r="BQ210" s="85"/>
      <c r="BR210" s="85"/>
      <c r="BS210" s="85"/>
      <c r="BT210" s="85"/>
      <c r="BU210" s="85"/>
      <c r="BV210" s="85"/>
      <c r="BW210" s="85"/>
      <c r="BX210" s="85"/>
      <c r="BY210" s="85"/>
      <c r="BZ210" s="85"/>
      <c r="CA210" s="85"/>
      <c r="CB210" s="85"/>
      <c r="CC210" s="85"/>
      <c r="CD210" s="85"/>
      <c r="CE210" s="85"/>
      <c r="CF210" s="85"/>
      <c r="CG210" s="85"/>
      <c r="CH210" s="85"/>
      <c r="CI210" s="85"/>
      <c r="CJ210" s="85"/>
      <c r="CK210" s="85"/>
      <c r="CL210" s="85"/>
      <c r="CM210" s="85"/>
      <c r="CN210" s="85"/>
      <c r="CO210" s="85"/>
      <c r="CP210" s="85"/>
      <c r="CQ210" s="85"/>
      <c r="CR210" s="85"/>
      <c r="CS210" s="85"/>
      <c r="CT210" s="85"/>
      <c r="CU210" s="85"/>
      <c r="CV210" s="85"/>
      <c r="CW210" s="85"/>
      <c r="CX210" s="85"/>
      <c r="CY210" s="85"/>
      <c r="CZ210" s="85"/>
      <c r="DA210" s="85"/>
      <c r="DB210" s="85"/>
      <c r="DC210" s="85"/>
      <c r="DD210" s="85"/>
      <c r="DE210" s="85"/>
    </row>
    <row r="211" spans="1:109" s="158" customFormat="1" ht="15" customHeight="1" x14ac:dyDescent="0.2">
      <c r="A211" s="141">
        <f>Input!A211</f>
        <v>10368</v>
      </c>
      <c r="B211" s="141" t="str">
        <f>Input!B211</f>
        <v>Hu1-13</v>
      </c>
      <c r="C211" s="141">
        <f>Input!O211</f>
        <v>2.2925063567395325</v>
      </c>
      <c r="D211" s="141">
        <f>C211*Input!P211/100</f>
        <v>1.4446885717827453E-2</v>
      </c>
      <c r="E211" s="142">
        <f>Input!M211</f>
        <v>3.0128602262342117</v>
      </c>
      <c r="F211" s="143">
        <f>E211*Input!N211/100</f>
        <v>3.0895855811797416E-4</v>
      </c>
      <c r="G211" s="144">
        <f t="shared" si="675"/>
        <v>415.41316799317309</v>
      </c>
      <c r="H211" s="143">
        <f>G211*Input!L211/100</f>
        <v>2.9696493069843496E-2</v>
      </c>
      <c r="I211" s="141">
        <v>0</v>
      </c>
      <c r="J211" s="145">
        <f>(((C211*$G$4*0.000000001*Input!G211*(234/233))-(I211*0.000000000000001))/Input!F211)*1000000000000</f>
        <v>750.9765648597529</v>
      </c>
      <c r="K211" s="141">
        <f>J211*Input!P211/100</f>
        <v>4.7324940135501432</v>
      </c>
      <c r="L211" s="146">
        <f t="shared" si="676"/>
        <v>10.385460013825737</v>
      </c>
      <c r="M211" s="147">
        <f>L211*Input!P211/100</f>
        <v>6.5446952199598174E-2</v>
      </c>
      <c r="N211" s="141">
        <v>0</v>
      </c>
      <c r="O211" s="145">
        <f>(((G211*$D$4*0.000000001*Input!G211*(238/236))-(N211*0.000000001))/Input!F211)*1000000</f>
        <v>13.707970149735797</v>
      </c>
      <c r="P211" s="141">
        <f>O211*Input!N211/100</f>
        <v>1.4057056664325222E-3</v>
      </c>
      <c r="Q211" s="148">
        <f t="shared" si="677"/>
        <v>10.22750528581129</v>
      </c>
      <c r="R211" s="149">
        <f>Q211*Input!N211/100</f>
        <v>1.0487958448035138E-3</v>
      </c>
      <c r="S211" s="147">
        <f>Input!S211*$G$6/0.000000000155125</f>
        <v>0.99893659260235368</v>
      </c>
      <c r="T211" s="141">
        <f>S211*Input!T211/100</f>
        <v>1.0918759590347817E-3</v>
      </c>
      <c r="U211" s="147">
        <f>S211</f>
        <v>0.99893659260235368</v>
      </c>
      <c r="V211" s="141">
        <f>U211*Input!T211/100</f>
        <v>1.0918759590347817E-3</v>
      </c>
      <c r="W211" s="150">
        <v>0</v>
      </c>
      <c r="X211" s="145">
        <f>((($L$4*0.000000001*Input!G211/Input!W211*(232/229))-(W211*0.000000001))/Input!F211)*1000000000</f>
        <v>0.81746462638027684</v>
      </c>
      <c r="Y211" s="145">
        <f>X211*Input!X211/100</f>
        <v>2.8832242660442263E-3</v>
      </c>
      <c r="Z211" s="145">
        <f t="shared" si="678"/>
        <v>1.9960147169973243E-4</v>
      </c>
      <c r="AA211" s="145">
        <f>Z211*Input!X211/100</f>
        <v>7.0400086825909121E-7</v>
      </c>
      <c r="AB211" s="146">
        <v>0</v>
      </c>
      <c r="AC211" s="146">
        <v>0.9</v>
      </c>
      <c r="AD211" s="145">
        <f>(((Input!G211*$L$4*0.000000001*Input!U211*(230/229))-((AB211*0.000000000000001)+(Input!G211*AC211*0.000000000000001)))/Input!F211)*1000000000000</f>
        <v>223.33469429143804</v>
      </c>
      <c r="AE211" s="145">
        <f>AD211*Input!V211/100</f>
        <v>0.54398979423540428</v>
      </c>
      <c r="AF211" s="145">
        <f t="shared" si="679"/>
        <v>10.181499002048017</v>
      </c>
      <c r="AG211" s="145">
        <f>AF211*Input!V211/100</f>
        <v>2.479969162294373E-2</v>
      </c>
      <c r="AH211" s="141">
        <f t="shared" si="680"/>
        <v>51009.137935437706</v>
      </c>
      <c r="AI211" s="150">
        <f t="shared" si="681"/>
        <v>218.64355453254203</v>
      </c>
      <c r="AJ211" s="147">
        <f t="shared" si="682"/>
        <v>-1.063407397646321</v>
      </c>
      <c r="AK211" s="150">
        <f t="shared" si="683"/>
        <v>1.0918759590347817</v>
      </c>
      <c r="AL211" s="150">
        <f t="shared" si="684"/>
        <v>0.99550171009668431</v>
      </c>
      <c r="AM211" s="150">
        <f t="shared" si="685"/>
        <v>2.426951565866543E-3</v>
      </c>
      <c r="AN211" s="141">
        <f>AF211/Q211</f>
        <v>0.99550171009668431</v>
      </c>
      <c r="AO211" s="145">
        <f t="shared" si="686"/>
        <v>2.426951565866543E-3</v>
      </c>
      <c r="AP211" s="141">
        <f t="shared" si="687"/>
        <v>634.78880000000004</v>
      </c>
      <c r="AQ211" s="141" t="e">
        <f t="shared" si="688"/>
        <v>#VALUE!</v>
      </c>
      <c r="AR211" s="141" t="e">
        <f t="shared" si="689"/>
        <v>#VALUE!</v>
      </c>
      <c r="AS211" s="149">
        <f t="shared" si="690"/>
        <v>1.951614456524812E-5</v>
      </c>
      <c r="AT211" s="149">
        <f t="shared" si="691"/>
        <v>6.8863162657620847E-8</v>
      </c>
      <c r="AU211" s="141">
        <v>8</v>
      </c>
      <c r="AV211" s="141">
        <f t="shared" si="692"/>
        <v>4</v>
      </c>
      <c r="AW211" s="141">
        <f t="shared" si="693"/>
        <v>634.77170000000001</v>
      </c>
      <c r="AX211" s="151">
        <f t="shared" si="694"/>
        <v>250.43301412279999</v>
      </c>
      <c r="AY211" s="151">
        <f t="shared" si="695"/>
        <v>105.9403814005565</v>
      </c>
      <c r="AZ211" s="141" t="str">
        <f>Input!B211</f>
        <v>Hu1-13</v>
      </c>
      <c r="BA211" s="152">
        <f>Input!E211</f>
        <v>0</v>
      </c>
      <c r="BB211" s="141">
        <f t="shared" si="696"/>
        <v>-6.3951093512212829</v>
      </c>
      <c r="BC211" s="147">
        <f t="shared" si="697"/>
        <v>7.9752886056362886</v>
      </c>
      <c r="BD211" s="141">
        <f t="shared" si="698"/>
        <v>634713.69999999995</v>
      </c>
      <c r="BE211" s="153">
        <f t="shared" si="699"/>
        <v>52970.190700278254</v>
      </c>
      <c r="BF211" s="154">
        <f t="shared" si="700"/>
        <v>16.689524974184657</v>
      </c>
      <c r="BG211" s="155"/>
      <c r="BH211" s="155"/>
      <c r="BI211" s="155"/>
      <c r="BJ211" s="155"/>
      <c r="BK211" s="155"/>
      <c r="BL211" s="155"/>
      <c r="BM211" s="159"/>
      <c r="BN211" s="155"/>
      <c r="BO211" s="155"/>
      <c r="BP211" s="155"/>
      <c r="BQ211" s="155"/>
      <c r="BR211" s="155"/>
      <c r="BS211" s="155"/>
      <c r="BT211" s="155"/>
      <c r="BU211" s="155"/>
      <c r="BV211" s="155"/>
      <c r="BW211" s="155"/>
      <c r="BX211" s="155"/>
      <c r="BY211" s="155"/>
      <c r="BZ211" s="155"/>
      <c r="CA211" s="155"/>
      <c r="CB211" s="155"/>
      <c r="CC211" s="155"/>
      <c r="CD211" s="155"/>
      <c r="CE211" s="155"/>
      <c r="CF211" s="155"/>
      <c r="CG211" s="155"/>
      <c r="CH211" s="155"/>
      <c r="CI211" s="155"/>
      <c r="CJ211" s="155"/>
      <c r="CK211" s="155"/>
      <c r="CL211" s="155"/>
      <c r="CM211" s="155"/>
      <c r="CN211" s="155"/>
      <c r="CO211" s="155"/>
      <c r="CP211" s="155"/>
      <c r="CQ211" s="155"/>
      <c r="CR211" s="155"/>
      <c r="CS211" s="155"/>
      <c r="CT211" s="155"/>
      <c r="CU211" s="155"/>
      <c r="CV211" s="155"/>
      <c r="CW211" s="155"/>
      <c r="CX211" s="155"/>
      <c r="CY211" s="155"/>
      <c r="CZ211" s="155"/>
      <c r="DA211" s="155"/>
      <c r="DB211" s="155"/>
      <c r="DC211" s="155"/>
      <c r="DD211" s="155"/>
      <c r="DE211" s="155"/>
    </row>
    <row r="212" spans="1:109" ht="15" customHeight="1" x14ac:dyDescent="0.2">
      <c r="A212" s="9">
        <f>Input!A212</f>
        <v>10599</v>
      </c>
      <c r="B212" s="9" t="str">
        <f>Input!B212</f>
        <v>GeoB22715-2 5 cm</v>
      </c>
      <c r="C212" s="9">
        <f>Input!O212</f>
        <v>1.1642773837247948</v>
      </c>
      <c r="D212" s="9">
        <f>C212*Input!P212/100</f>
        <v>2.0519427171407315E-3</v>
      </c>
      <c r="E212" s="11">
        <f>Input!M212</f>
        <v>1.3512781914778831</v>
      </c>
      <c r="F212" s="12">
        <f>E212*Input!N212/100</f>
        <v>5.310984750786396E-5</v>
      </c>
      <c r="G212" s="13">
        <f t="shared" si="675"/>
        <v>186.31423704097051</v>
      </c>
      <c r="H212" s="12">
        <f>G212*Input!L212/100</f>
        <v>9.186562608484836E-3</v>
      </c>
      <c r="I212" s="9">
        <v>0.3</v>
      </c>
      <c r="J212" s="21">
        <f>(((C212*$G$4*0.000000001*Input!G212*(234/233))-(I212*0.000000000000001))/Input!F212)*1000000000000</f>
        <v>216.3714110007891</v>
      </c>
      <c r="K212" s="9">
        <f>J212*Input!P212/100</f>
        <v>0.3813367391713236</v>
      </c>
      <c r="L212" s="14">
        <f t="shared" si="676"/>
        <v>2.9922593356869998</v>
      </c>
      <c r="M212" s="22">
        <f>L212*Input!P212/100</f>
        <v>5.2736099124559037E-3</v>
      </c>
      <c r="N212" s="9">
        <v>5.0000000000000001E-3</v>
      </c>
      <c r="O212" s="21">
        <f>(((G212*$D$4*0.000000001*Input!G212*(238/236))-(N212*0.000000001))/Input!F212)*1000000</f>
        <v>3.4879160074192441</v>
      </c>
      <c r="P212" s="9">
        <f>O212*Input!N212/100</f>
        <v>1.3708701024152192E-4</v>
      </c>
      <c r="Q212" s="23">
        <f t="shared" si="677"/>
        <v>2.6023312724410674</v>
      </c>
      <c r="R212" s="24">
        <f>Q212*Input!N212/100</f>
        <v>1.0228050590613918E-4</v>
      </c>
      <c r="S212" s="65">
        <f>Input!S212*$G$6/0.000000000155125</f>
        <v>1.1455434263109245</v>
      </c>
      <c r="T212" s="9">
        <f>S212*Input!T212/100</f>
        <v>8.39517279569565E-4</v>
      </c>
      <c r="U212" s="9">
        <f>S212*1/((U211+U213)/2)</f>
        <v>1.1466190700975167</v>
      </c>
      <c r="V212" s="9">
        <f>U212*Input!T212/100</f>
        <v>8.4030557054550284E-4</v>
      </c>
      <c r="W212" s="3">
        <v>3.0000000000000001E-3</v>
      </c>
      <c r="X212" s="21">
        <f>((($L$4*0.000000001*Input!G212/Input!W212*(232/229))-(W212*0.000000001))/Input!F212)*1000000000</f>
        <v>3.8386322439490327E-2</v>
      </c>
      <c r="Y212" s="21">
        <f>X212*Input!X212/100</f>
        <v>2.5030693498457891E-4</v>
      </c>
      <c r="Z212" s="21">
        <f t="shared" si="678"/>
        <v>9.3728415943694412E-6</v>
      </c>
      <c r="AA212" s="21">
        <f>Z212*Input!X212/100</f>
        <v>6.1117791507139207E-8</v>
      </c>
      <c r="AB212" s="14">
        <v>0.05</v>
      </c>
      <c r="AC212" s="14">
        <v>0.9</v>
      </c>
      <c r="AD212" s="21">
        <f>(((Input!G212*$L$4*0.000000001*Input!U212*(230/229))-((AB212*0.000000000000001)+(Input!G212*AC212*0.000000000000001)))/Input!F212)*1000000000000</f>
        <v>0.74092510052953409</v>
      </c>
      <c r="AE212" s="21">
        <f>AD212*Input!V212/100</f>
        <v>6.2667809507888396E-3</v>
      </c>
      <c r="AF212" s="63">
        <f t="shared" si="679"/>
        <v>3.3777681499810669E-2</v>
      </c>
      <c r="AG212" s="21">
        <f>AF212*Input!V212/100</f>
        <v>2.856932918503392E-4</v>
      </c>
      <c r="AH212" s="9">
        <f t="shared" si="680"/>
        <v>3603.7823918951085</v>
      </c>
      <c r="AI212" s="3">
        <f t="shared" si="681"/>
        <v>38.487745831141474</v>
      </c>
      <c r="AJ212" s="22">
        <f t="shared" si="682"/>
        <v>146.61907009751673</v>
      </c>
      <c r="AK212" s="3">
        <f t="shared" si="683"/>
        <v>0.84030557054550281</v>
      </c>
      <c r="AL212" s="3">
        <f t="shared" si="684"/>
        <v>1.2979777731420856E-2</v>
      </c>
      <c r="AM212" s="3">
        <f t="shared" si="685"/>
        <v>1.0978478389658716E-4</v>
      </c>
      <c r="AN212" s="9">
        <f>AL212*1/((AN211+AN213)/2)</f>
        <v>1.3034022063369529E-2</v>
      </c>
      <c r="AO212" s="21">
        <f t="shared" si="686"/>
        <v>1.1024359007831273E-4</v>
      </c>
      <c r="AP212" s="58">
        <f t="shared" si="687"/>
        <v>1.2481</v>
      </c>
      <c r="AQ212" s="58">
        <f t="shared" si="688"/>
        <v>1.12E-2</v>
      </c>
      <c r="AR212" s="58">
        <f t="shared" si="689"/>
        <v>0.89736399326977001</v>
      </c>
      <c r="AS212" s="67">
        <f t="shared" si="690"/>
        <v>3.6017096261451083E-6</v>
      </c>
      <c r="AT212" s="67">
        <f t="shared" si="691"/>
        <v>2.3486211135066782E-8</v>
      </c>
      <c r="AU212" s="58">
        <v>8</v>
      </c>
      <c r="AV212" s="58">
        <f t="shared" si="692"/>
        <v>4</v>
      </c>
      <c r="AW212" s="58">
        <f t="shared" si="693"/>
        <v>1.2454000000000001</v>
      </c>
      <c r="AX212" s="57">
        <f t="shared" si="694"/>
        <v>1.08171016E-2</v>
      </c>
      <c r="AY212" s="47">
        <f t="shared" si="695"/>
        <v>1.0742466882824002E-2</v>
      </c>
      <c r="AZ212" s="9" t="str">
        <f>Input!B212</f>
        <v>GeoB22715-2 5 cm</v>
      </c>
      <c r="BA212" s="48">
        <f>Input!E212</f>
        <v>5</v>
      </c>
      <c r="BB212" s="58">
        <f t="shared" si="696"/>
        <v>147.1360600892387</v>
      </c>
      <c r="BC212" s="22">
        <f>SQRT((EXP(0.0000028263*AW212*1000)*V212)^2+((U212-1)*0.0000028263*EXP(0.0000028263*AW212*1000)*AY212*1000)^2)*1000</f>
        <v>0.84328038459373278</v>
      </c>
      <c r="BD212" s="9">
        <f t="shared" si="698"/>
        <v>1187.4000000000001</v>
      </c>
      <c r="BE212" s="49">
        <f t="shared" si="699"/>
        <v>5.3712334414120013</v>
      </c>
      <c r="BF212" s="89">
        <f t="shared" si="700"/>
        <v>0.86257161416605121</v>
      </c>
      <c r="BG212" s="85"/>
      <c r="BH212" s="85"/>
      <c r="BI212" s="85"/>
      <c r="BJ212" s="85"/>
      <c r="BK212" s="85"/>
      <c r="BL212" s="85"/>
      <c r="BM212" s="90"/>
      <c r="BN212" s="85"/>
      <c r="BO212" s="85"/>
      <c r="BP212" s="85"/>
      <c r="BQ212" s="85"/>
      <c r="BR212" s="85"/>
      <c r="BS212" s="85"/>
      <c r="BT212" s="85"/>
      <c r="BU212" s="85"/>
      <c r="BV212" s="85"/>
      <c r="BW212" s="85"/>
      <c r="BX212" s="85"/>
      <c r="BY212" s="85"/>
      <c r="BZ212" s="85"/>
      <c r="CA212" s="85"/>
      <c r="CB212" s="85"/>
      <c r="CC212" s="85"/>
      <c r="CD212" s="85"/>
      <c r="CE212" s="85"/>
      <c r="CF212" s="85"/>
      <c r="CG212" s="85"/>
      <c r="CH212" s="85"/>
      <c r="CI212" s="85"/>
      <c r="CJ212" s="85"/>
      <c r="CK212" s="85"/>
      <c r="CL212" s="85"/>
      <c r="CM212" s="85"/>
      <c r="CN212" s="85"/>
      <c r="CO212" s="85"/>
      <c r="CP212" s="85"/>
      <c r="CQ212" s="85"/>
      <c r="CR212" s="85"/>
      <c r="CS212" s="85"/>
      <c r="CT212" s="85"/>
      <c r="CU212" s="85"/>
      <c r="CV212" s="85"/>
      <c r="CW212" s="85"/>
      <c r="CX212" s="85"/>
      <c r="CY212" s="85"/>
      <c r="CZ212" s="85"/>
      <c r="DA212" s="85"/>
      <c r="DB212" s="85"/>
      <c r="DC212" s="85"/>
      <c r="DD212" s="85"/>
      <c r="DE212" s="85"/>
    </row>
    <row r="213" spans="1:109" s="158" customFormat="1" ht="15" customHeight="1" x14ac:dyDescent="0.2">
      <c r="A213" s="141">
        <f>Input!A213</f>
        <v>10368</v>
      </c>
      <c r="B213" s="141" t="str">
        <f>Input!B213</f>
        <v>Hu1-13</v>
      </c>
      <c r="C213" s="141">
        <f>Input!O213</f>
        <v>2.2818563850086391</v>
      </c>
      <c r="D213" s="141">
        <f>C213*Input!P213/100</f>
        <v>1.2335629766155915E-2</v>
      </c>
      <c r="E213" s="142">
        <f>Input!M213</f>
        <v>3.0127917407112852</v>
      </c>
      <c r="F213" s="143">
        <f>E213*Input!N213/100</f>
        <v>3.3030523802126879E-4</v>
      </c>
      <c r="G213" s="144">
        <f t="shared" si="675"/>
        <v>415.40372520927201</v>
      </c>
      <c r="H213" s="143">
        <f>G213*Input!L213/100</f>
        <v>2.2174597308887461E-2</v>
      </c>
      <c r="I213" s="141">
        <v>0</v>
      </c>
      <c r="J213" s="145">
        <f>(((C213*$G$4*0.000000001*Input!G213*(234/233))-(I213*0.000000000000001))/Input!F213)*1000000000000</f>
        <v>747.48785951208504</v>
      </c>
      <c r="K213" s="141">
        <f>J213*Input!P213/100</f>
        <v>4.040891245485871</v>
      </c>
      <c r="L213" s="146">
        <f t="shared" si="676"/>
        <v>10.337213754776375</v>
      </c>
      <c r="M213" s="147">
        <f>L213*Input!P213/100</f>
        <v>5.5882588637169217E-2</v>
      </c>
      <c r="N213" s="141">
        <v>0</v>
      </c>
      <c r="O213" s="145">
        <f>(((G213*$D$4*0.000000001*Input!G213*(238/236))-(N213*0.000000001))/Input!F213)*1000000</f>
        <v>13.707658552969447</v>
      </c>
      <c r="P213" s="141">
        <f>O213*Input!N213/100</f>
        <v>1.5028292065033056E-3</v>
      </c>
      <c r="Q213" s="148">
        <f t="shared" si="677"/>
        <v>10.22727280371948</v>
      </c>
      <c r="R213" s="149">
        <f>Q213*Input!N213/100</f>
        <v>1.1212596383922229E-3</v>
      </c>
      <c r="S213" s="147">
        <f>Input!S213*$G$6/0.000000000155125</f>
        <v>0.99918720663552107</v>
      </c>
      <c r="T213" s="141">
        <f>S213*Input!T213/100</f>
        <v>1.1410019100439683E-3</v>
      </c>
      <c r="U213" s="147">
        <f>S213</f>
        <v>0.99918720663552107</v>
      </c>
      <c r="V213" s="141">
        <f>U213*Input!T213/100</f>
        <v>1.1410019100439683E-3</v>
      </c>
      <c r="W213" s="150">
        <v>0</v>
      </c>
      <c r="X213" s="145">
        <f>((($L$4*0.000000001*Input!G213/Input!W213*(232/229))-(W213*0.000000001))/Input!F213)*1000000000</f>
        <v>0.81674971846403299</v>
      </c>
      <c r="Y213" s="145">
        <f>X213*Input!X213/100</f>
        <v>3.3951571732199577E-3</v>
      </c>
      <c r="Z213" s="145">
        <f t="shared" si="678"/>
        <v>1.9942691164219953E-4</v>
      </c>
      <c r="AA213" s="145">
        <f>Z213*Input!X213/100</f>
        <v>8.2900023628833735E-7</v>
      </c>
      <c r="AB213" s="146">
        <v>0</v>
      </c>
      <c r="AC213" s="146">
        <v>0.9</v>
      </c>
      <c r="AD213" s="145">
        <f>(((Input!G213*$L$4*0.000000001*Input!U213*(230/229))-((AB213*0.000000000000001)+(Input!G213*AC213*0.000000000000001)))/Input!F213)*1000000000000</f>
        <v>223.48061586670354</v>
      </c>
      <c r="AE213" s="145">
        <f>AD213*Input!V213/100</f>
        <v>0.6532697380847261</v>
      </c>
      <c r="AF213" s="145">
        <f t="shared" si="679"/>
        <v>10.188151351239249</v>
      </c>
      <c r="AG213" s="145">
        <f>AF213*Input!V213/100</f>
        <v>2.9781602932226547E-2</v>
      </c>
      <c r="AH213" s="141">
        <f t="shared" si="680"/>
        <v>51087.143993475933</v>
      </c>
      <c r="AI213" s="150">
        <f t="shared" si="681"/>
        <v>259.61514581297615</v>
      </c>
      <c r="AJ213" s="147">
        <f t="shared" si="682"/>
        <v>-0.81279336447892536</v>
      </c>
      <c r="AK213" s="150">
        <f t="shared" si="683"/>
        <v>1.1410019100439683</v>
      </c>
      <c r="AL213" s="150">
        <f t="shared" si="684"/>
        <v>0.99617479134163678</v>
      </c>
      <c r="AM213" s="150">
        <f t="shared" si="685"/>
        <v>2.9140262855219716E-3</v>
      </c>
      <c r="AN213" s="141">
        <f>AF213/Q213</f>
        <v>0.99617479134163678</v>
      </c>
      <c r="AO213" s="145">
        <f t="shared" si="686"/>
        <v>2.9140262855219716E-3</v>
      </c>
      <c r="AP213" s="141">
        <f t="shared" si="687"/>
        <v>647.10550000000001</v>
      </c>
      <c r="AQ213" s="141" t="e">
        <f t="shared" si="688"/>
        <v>#VALUE!</v>
      </c>
      <c r="AR213" s="141" t="e">
        <f t="shared" si="689"/>
        <v>#VALUE!</v>
      </c>
      <c r="AS213" s="149">
        <f t="shared" si="690"/>
        <v>1.9499520103704622E-5</v>
      </c>
      <c r="AT213" s="149">
        <f t="shared" si="691"/>
        <v>8.1085986715941765E-8</v>
      </c>
      <c r="AU213" s="141">
        <v>8</v>
      </c>
      <c r="AV213" s="141">
        <f t="shared" si="692"/>
        <v>4</v>
      </c>
      <c r="AW213" s="141">
        <f t="shared" si="693"/>
        <v>647.0883</v>
      </c>
      <c r="AX213" s="151">
        <f t="shared" si="694"/>
        <v>271.55342929120002</v>
      </c>
      <c r="AY213" s="151">
        <f t="shared" si="695"/>
        <v>137.1520677178458</v>
      </c>
      <c r="AZ213" s="141" t="str">
        <f>Input!B213</f>
        <v>Hu1-13</v>
      </c>
      <c r="BA213" s="152">
        <f>Input!E213</f>
        <v>0</v>
      </c>
      <c r="BB213" s="141">
        <f t="shared" si="696"/>
        <v>-5.0611174372415793</v>
      </c>
      <c r="BC213" s="147">
        <f t="shared" si="697"/>
        <v>8.0973236965916104</v>
      </c>
      <c r="BD213" s="141">
        <f t="shared" si="698"/>
        <v>647030.30000000005</v>
      </c>
      <c r="BE213" s="153">
        <f t="shared" si="699"/>
        <v>68576.033858922892</v>
      </c>
      <c r="BF213" s="154">
        <f t="shared" si="700"/>
        <v>21.195263106726824</v>
      </c>
      <c r="BG213" s="155"/>
      <c r="BH213" s="155"/>
      <c r="BI213" s="155"/>
      <c r="BJ213" s="155"/>
      <c r="BK213" s="155"/>
      <c r="BL213" s="155"/>
      <c r="BM213" s="159"/>
      <c r="BN213" s="155"/>
      <c r="BO213" s="155"/>
      <c r="BP213" s="155"/>
      <c r="BQ213" s="155"/>
      <c r="BR213" s="155"/>
      <c r="BS213" s="155"/>
      <c r="BT213" s="155"/>
      <c r="BU213" s="155"/>
      <c r="BV213" s="155"/>
      <c r="BW213" s="155"/>
      <c r="BX213" s="155"/>
      <c r="BY213" s="155"/>
      <c r="BZ213" s="155"/>
      <c r="CA213" s="155"/>
      <c r="CB213" s="155"/>
      <c r="CC213" s="155"/>
      <c r="CD213" s="155"/>
      <c r="CE213" s="155"/>
      <c r="CF213" s="155"/>
      <c r="CG213" s="155"/>
      <c r="CH213" s="155"/>
      <c r="CI213" s="155"/>
      <c r="CJ213" s="155"/>
      <c r="CK213" s="155"/>
      <c r="CL213" s="155"/>
      <c r="CM213" s="155"/>
      <c r="CN213" s="155"/>
      <c r="CO213" s="155"/>
      <c r="CP213" s="155"/>
      <c r="CQ213" s="155"/>
      <c r="CR213" s="155"/>
      <c r="CS213" s="155"/>
      <c r="CT213" s="155"/>
      <c r="CU213" s="155"/>
      <c r="CV213" s="155"/>
      <c r="CW213" s="155"/>
      <c r="CX213" s="155"/>
      <c r="CY213" s="155"/>
      <c r="CZ213" s="155"/>
      <c r="DA213" s="155"/>
      <c r="DB213" s="155"/>
      <c r="DC213" s="155"/>
      <c r="DD213" s="155"/>
      <c r="DE213" s="155"/>
    </row>
    <row r="214" spans="1:109" ht="15" customHeight="1" x14ac:dyDescent="0.2">
      <c r="A214" s="9">
        <f>Input!A214</f>
        <v>10600</v>
      </c>
      <c r="B214" s="9" t="str">
        <f>Input!B214</f>
        <v>GeoB22715-2 96-98 cm</v>
      </c>
      <c r="C214" s="9">
        <f>Input!O214</f>
        <v>1.0989369156321704</v>
      </c>
      <c r="D214" s="9">
        <f>C214*Input!P214/100</f>
        <v>2.1641384475163923E-3</v>
      </c>
      <c r="E214" s="11">
        <f>Input!M214</f>
        <v>1.2787106383661839</v>
      </c>
      <c r="F214" s="12">
        <f>E214*Input!N214/100</f>
        <v>6.1005212569692557E-5</v>
      </c>
      <c r="G214" s="13">
        <f t="shared" si="675"/>
        <v>176.30862281792943</v>
      </c>
      <c r="H214" s="12">
        <f>G214*Input!L214/100</f>
        <v>7.946564514349639E-3</v>
      </c>
      <c r="I214" s="9">
        <v>0.3</v>
      </c>
      <c r="J214" s="21">
        <f>(((C214*$G$4*0.000000001*Input!G214*(234/233))-(I214*0.000000000000001))/Input!F214)*1000000000000</f>
        <v>146.2887188568254</v>
      </c>
      <c r="K214" s="9">
        <f>J214*Input!P214/100</f>
        <v>0.28808663756085784</v>
      </c>
      <c r="L214" s="14">
        <f t="shared" si="676"/>
        <v>2.0230666458214772</v>
      </c>
      <c r="M214" s="22">
        <f>L214*Input!P214/100</f>
        <v>3.9840287898525104E-3</v>
      </c>
      <c r="N214" s="9">
        <v>5.0000000000000001E-3</v>
      </c>
      <c r="O214" s="21">
        <f>(((G214*$D$4*0.000000001*Input!G214*(238/236))-(N214*0.000000001))/Input!F214)*1000000</f>
        <v>2.3642216994533665</v>
      </c>
      <c r="P214" s="9">
        <f>O214*Input!N214/100</f>
        <v>1.1279318636256575E-4</v>
      </c>
      <c r="Q214" s="23">
        <f t="shared" si="677"/>
        <v>1.7639438708914239</v>
      </c>
      <c r="R214" s="24">
        <f>Q214*Input!N214/100</f>
        <v>8.4154903835187664E-5</v>
      </c>
      <c r="S214" s="65">
        <f>Input!S214*$G$6/0.000000000155125</f>
        <v>1.1429566767182684</v>
      </c>
      <c r="T214" s="9">
        <f>S214*Input!T214/100</f>
        <v>8.5952843885605547E-4</v>
      </c>
      <c r="U214" s="9">
        <f>S214*1/((U213+U215)/2)</f>
        <v>1.1435873951733557</v>
      </c>
      <c r="V214" s="9">
        <f>U214*Input!T214/100</f>
        <v>8.6000275293995887E-4</v>
      </c>
      <c r="W214" s="3">
        <v>3.0000000000000001E-3</v>
      </c>
      <c r="X214" s="21">
        <f>((($L$4*0.000000001*Input!G214/Input!W214*(232/229))-(W214*0.000000001))/Input!F214)*1000000000</f>
        <v>3.6190052193049022E-2</v>
      </c>
      <c r="Y214" s="21">
        <f>X214*Input!X214/100</f>
        <v>2.0761824430781572E-4</v>
      </c>
      <c r="Z214" s="21">
        <f t="shared" si="678"/>
        <v>8.8365752419265783E-6</v>
      </c>
      <c r="AA214" s="21">
        <f>Z214*Input!X214/100</f>
        <v>5.0694434692611029E-8</v>
      </c>
      <c r="AB214" s="14">
        <v>0.05</v>
      </c>
      <c r="AC214" s="14">
        <v>0.9</v>
      </c>
      <c r="AD214" s="21">
        <f>(((Input!G214*$L$4*0.000000001*Input!U214*(230/229))-((AB214*0.000000000000001)+(Input!G214*AC214*0.000000000000001)))/Input!F214)*1000000000000</f>
        <v>3.0623812923145639</v>
      </c>
      <c r="AE214" s="21">
        <f>AD214*Input!V214/100</f>
        <v>1.2121451749318451E-2</v>
      </c>
      <c r="AF214" s="63">
        <f t="shared" si="679"/>
        <v>0.13960944209995316</v>
      </c>
      <c r="AG214" s="21">
        <f>AF214*Input!V214/100</f>
        <v>5.5259909026051561E-4</v>
      </c>
      <c r="AH214" s="9">
        <f t="shared" si="680"/>
        <v>15799.044118082455</v>
      </c>
      <c r="AI214" s="3">
        <f t="shared" si="681"/>
        <v>110.11724163129853</v>
      </c>
      <c r="AJ214" s="22">
        <f t="shared" si="682"/>
        <v>143.58739517335573</v>
      </c>
      <c r="AK214" s="3">
        <f t="shared" si="683"/>
        <v>0.86000275293995887</v>
      </c>
      <c r="AL214" s="3">
        <f t="shared" si="684"/>
        <v>7.9146193030167303E-2</v>
      </c>
      <c r="AM214" s="3">
        <f t="shared" si="685"/>
        <v>3.132975136287233E-4</v>
      </c>
      <c r="AN214" s="9">
        <f>AL214*1/((AN213+AN215)/2)</f>
        <v>7.9463301937509764E-2</v>
      </c>
      <c r="AO214" s="21">
        <f t="shared" si="686"/>
        <v>3.1455277845468966E-4</v>
      </c>
      <c r="AP214" s="58">
        <f t="shared" si="687"/>
        <v>7.8529</v>
      </c>
      <c r="AQ214" s="58">
        <f t="shared" si="688"/>
        <v>3.4700000000000002E-2</v>
      </c>
      <c r="AR214" s="58">
        <f t="shared" si="689"/>
        <v>0.44187497612347032</v>
      </c>
      <c r="AS214" s="67">
        <f t="shared" si="690"/>
        <v>5.0095557958207259E-6</v>
      </c>
      <c r="AT214" s="67">
        <f t="shared" si="691"/>
        <v>2.8740249867773576E-8</v>
      </c>
      <c r="AU214" s="58">
        <v>8</v>
      </c>
      <c r="AV214" s="58">
        <f t="shared" si="692"/>
        <v>4</v>
      </c>
      <c r="AW214" s="58">
        <f t="shared" si="693"/>
        <v>7.8491</v>
      </c>
      <c r="AX214" s="57">
        <f t="shared" si="694"/>
        <v>3.6541755400000001E-2</v>
      </c>
      <c r="AY214" s="47">
        <f t="shared" si="695"/>
        <v>3.2825648439897055E-2</v>
      </c>
      <c r="AZ214" s="9" t="str">
        <f>Input!B214</f>
        <v>GeoB22715-2 96-98 cm</v>
      </c>
      <c r="BA214" s="48">
        <f>Input!E214</f>
        <v>97</v>
      </c>
      <c r="BB214" s="58">
        <f t="shared" si="696"/>
        <v>146.80831947492879</v>
      </c>
      <c r="BC214" s="22">
        <f>SQRT((EXP(0.0000028263*AW214*1000)*V214)^2+((U214-1)*0.0000028263*EXP(0.0000028263*AW214*1000)*AY214*1000)^2)*1000</f>
        <v>0.87939964711172314</v>
      </c>
      <c r="BD214" s="9">
        <f t="shared" si="698"/>
        <v>7791.1</v>
      </c>
      <c r="BE214" s="49">
        <f t="shared" si="699"/>
        <v>16.412824219948529</v>
      </c>
      <c r="BF214" s="89">
        <f t="shared" si="700"/>
        <v>0.41820907416005731</v>
      </c>
      <c r="BG214" s="85"/>
      <c r="BH214" s="85"/>
      <c r="BI214" s="85"/>
      <c r="BJ214" s="85"/>
      <c r="BK214" s="85"/>
      <c r="BL214" s="85"/>
      <c r="BM214" s="90"/>
      <c r="BN214" s="85"/>
      <c r="BO214" s="85"/>
      <c r="BP214" s="85"/>
      <c r="BQ214" s="85"/>
      <c r="BR214" s="85"/>
      <c r="BS214" s="85"/>
      <c r="BT214" s="85"/>
      <c r="BU214" s="85"/>
      <c r="BV214" s="85"/>
      <c r="BW214" s="85"/>
      <c r="BX214" s="85"/>
      <c r="BY214" s="85"/>
      <c r="BZ214" s="85"/>
      <c r="CA214" s="85"/>
      <c r="CB214" s="85"/>
      <c r="CC214" s="85"/>
      <c r="CD214" s="85"/>
      <c r="CE214" s="85"/>
      <c r="CF214" s="85"/>
      <c r="CG214" s="85"/>
      <c r="CH214" s="85"/>
      <c r="CI214" s="85"/>
      <c r="CJ214" s="85"/>
      <c r="CK214" s="85"/>
      <c r="CL214" s="85"/>
      <c r="CM214" s="85"/>
      <c r="CN214" s="85"/>
      <c r="CO214" s="85"/>
      <c r="CP214" s="85"/>
      <c r="CQ214" s="85"/>
      <c r="CR214" s="85"/>
      <c r="CS214" s="85"/>
      <c r="CT214" s="85"/>
      <c r="CU214" s="85"/>
      <c r="CV214" s="85"/>
      <c r="CW214" s="85"/>
      <c r="CX214" s="85"/>
      <c r="CY214" s="85"/>
      <c r="CZ214" s="85"/>
      <c r="DA214" s="85"/>
      <c r="DB214" s="85"/>
      <c r="DC214" s="85"/>
      <c r="DD214" s="85"/>
      <c r="DE214" s="85"/>
    </row>
    <row r="215" spans="1:109" s="158" customFormat="1" ht="15" customHeight="1" x14ac:dyDescent="0.2">
      <c r="A215" s="141">
        <f>Input!A215</f>
        <v>10368</v>
      </c>
      <c r="B215" s="141" t="str">
        <f>Input!B215</f>
        <v>Hu1-13</v>
      </c>
      <c r="C215" s="141">
        <f>Input!O215</f>
        <v>2.2888318231463138</v>
      </c>
      <c r="D215" s="141">
        <f>C215*Input!P215/100</f>
        <v>1.3970707330642483E-2</v>
      </c>
      <c r="E215" s="142">
        <f>Input!M215</f>
        <v>3.012699039251002</v>
      </c>
      <c r="F215" s="143">
        <f>E215*Input!N215/100</f>
        <v>3.0136626104251238E-4</v>
      </c>
      <c r="G215" s="144">
        <f t="shared" si="675"/>
        <v>415.39094353192814</v>
      </c>
      <c r="H215" s="143">
        <f>G215*Input!L215/100</f>
        <v>2.0424221334447011E-2</v>
      </c>
      <c r="I215" s="141">
        <v>0</v>
      </c>
      <c r="J215" s="145">
        <f>(((C215*$G$4*0.000000001*Input!G215*(234/233))-(I215*0.000000000000001))/Input!F215)*1000000000000</f>
        <v>749.77286542084641</v>
      </c>
      <c r="K215" s="141">
        <f>J215*Input!P215/100</f>
        <v>4.5765080515407677</v>
      </c>
      <c r="L215" s="146">
        <f t="shared" si="676"/>
        <v>10.368813725544076</v>
      </c>
      <c r="M215" s="147">
        <f>L215*Input!P215/100</f>
        <v>6.3289779729816725E-2</v>
      </c>
      <c r="N215" s="141">
        <v>0</v>
      </c>
      <c r="O215" s="145">
        <f>(((G215*$D$4*0.000000001*Input!G215*(238/236))-(N215*0.000000001))/Input!F215)*1000000</f>
        <v>13.707236778059567</v>
      </c>
      <c r="P215" s="141">
        <f>O215*Input!N215/100</f>
        <v>1.3711620852958561E-3</v>
      </c>
      <c r="Q215" s="148">
        <f t="shared" si="677"/>
        <v>10.226958117805147</v>
      </c>
      <c r="R215" s="149">
        <f>Q215*Input!N215/100</f>
        <v>1.0230229072491588E-3</v>
      </c>
      <c r="S215" s="147">
        <f>Input!S215*$G$6/0.000000000155125</f>
        <v>0.99970974088637488</v>
      </c>
      <c r="T215" s="141">
        <f>S215*Input!T215/100</f>
        <v>9.5585501699928059E-4</v>
      </c>
      <c r="U215" s="147">
        <f>S215</f>
        <v>0.99970974088637488</v>
      </c>
      <c r="V215" s="141">
        <f>U215*Input!T215/100</f>
        <v>9.5585501699928059E-4</v>
      </c>
      <c r="W215" s="150">
        <v>0</v>
      </c>
      <c r="X215" s="145">
        <f>((($L$4*0.000000001*Input!G215/Input!W215*(232/229))-(W215*0.000000001))/Input!F215)*1000000000</f>
        <v>0.81455037532288477</v>
      </c>
      <c r="Y215" s="145">
        <f>X215*Input!X215/100</f>
        <v>2.7509117807247179E-3</v>
      </c>
      <c r="Z215" s="145">
        <f t="shared" si="678"/>
        <v>1.9888989497679376E-4</v>
      </c>
      <c r="AA215" s="145">
        <f>Z215*Input!X215/100</f>
        <v>6.7169394519262738E-7</v>
      </c>
      <c r="AB215" s="146">
        <v>0</v>
      </c>
      <c r="AC215" s="146">
        <v>0.9</v>
      </c>
      <c r="AD215" s="145">
        <f>(((Input!G215*$L$4*0.000000001*Input!U215*(230/229))-((AB215*0.000000000000001)+(Input!G215*AC215*0.000000000000001)))/Input!F215)*1000000000000</f>
        <v>223.39951944533374</v>
      </c>
      <c r="AE215" s="145">
        <f>AD215*Input!V215/100</f>
        <v>0.76690632940310965</v>
      </c>
      <c r="AF215" s="145">
        <f t="shared" si="679"/>
        <v>10.18445428511226</v>
      </c>
      <c r="AG215" s="145">
        <f>AF215*Input!V215/100</f>
        <v>3.4962127367872256E-2</v>
      </c>
      <c r="AH215" s="141">
        <f t="shared" si="680"/>
        <v>51206.494358602635</v>
      </c>
      <c r="AI215" s="150">
        <f t="shared" si="681"/>
        <v>246.59170988137552</v>
      </c>
      <c r="AJ215" s="147">
        <f t="shared" si="682"/>
        <v>-0.29025911362512424</v>
      </c>
      <c r="AK215" s="150">
        <f t="shared" si="683"/>
        <v>0.95585501699928055</v>
      </c>
      <c r="AL215" s="150">
        <f t="shared" si="684"/>
        <v>0.99584394184436054</v>
      </c>
      <c r="AM215" s="150">
        <f t="shared" si="685"/>
        <v>3.4200753482913266E-3</v>
      </c>
      <c r="AN215" s="141">
        <f>AF215/Q215</f>
        <v>0.99584394184436054</v>
      </c>
      <c r="AO215" s="145">
        <f t="shared" si="686"/>
        <v>3.4200753482913266E-3</v>
      </c>
      <c r="AP215" s="141">
        <f t="shared" si="687"/>
        <v>610.12350000000004</v>
      </c>
      <c r="AQ215" s="141" t="e">
        <f t="shared" si="688"/>
        <v>#VALUE!</v>
      </c>
      <c r="AR215" s="141" t="e">
        <f t="shared" si="689"/>
        <v>#VALUE!</v>
      </c>
      <c r="AS215" s="149">
        <f t="shared" si="690"/>
        <v>1.944761019706595E-5</v>
      </c>
      <c r="AT215" s="149">
        <f t="shared" si="691"/>
        <v>6.5707566187601779E-8</v>
      </c>
      <c r="AU215" s="141">
        <v>8</v>
      </c>
      <c r="AV215" s="141">
        <f t="shared" si="692"/>
        <v>4</v>
      </c>
      <c r="AW215" s="141">
        <f t="shared" si="693"/>
        <v>610.10649999999998</v>
      </c>
      <c r="AX215" s="151">
        <f t="shared" si="694"/>
        <v>275.16166380930002</v>
      </c>
      <c r="AY215" s="151">
        <f t="shared" si="695"/>
        <v>107.42312462799219</v>
      </c>
      <c r="AZ215" s="141" t="str">
        <f>Input!B215</f>
        <v>Hu1-13</v>
      </c>
      <c r="BA215" s="152">
        <f>Input!E215</f>
        <v>0</v>
      </c>
      <c r="BB215" s="141">
        <f t="shared" si="696"/>
        <v>-1.6280170512693197</v>
      </c>
      <c r="BC215" s="147">
        <f t="shared" si="697"/>
        <v>5.5087079889216017</v>
      </c>
      <c r="BD215" s="141">
        <f t="shared" si="698"/>
        <v>610048.5</v>
      </c>
      <c r="BE215" s="153">
        <f t="shared" si="699"/>
        <v>53711.562313996095</v>
      </c>
      <c r="BF215" s="154">
        <f t="shared" si="700"/>
        <v>17.607274242774366</v>
      </c>
      <c r="BG215" s="155"/>
      <c r="BH215" s="155"/>
      <c r="BI215" s="155"/>
      <c r="BJ215" s="155"/>
      <c r="BK215" s="155"/>
      <c r="BL215" s="155"/>
      <c r="BM215" s="159"/>
      <c r="BN215" s="155"/>
      <c r="BO215" s="155"/>
      <c r="BP215" s="155"/>
      <c r="BQ215" s="155"/>
      <c r="BR215" s="155"/>
      <c r="BS215" s="155"/>
      <c r="BT215" s="155"/>
      <c r="BU215" s="155"/>
      <c r="BV215" s="155"/>
      <c r="BW215" s="155"/>
      <c r="BX215" s="155"/>
      <c r="BY215" s="155"/>
      <c r="BZ215" s="155"/>
      <c r="CA215" s="155"/>
      <c r="CB215" s="155"/>
      <c r="CC215" s="155"/>
      <c r="CD215" s="155"/>
      <c r="CE215" s="155"/>
      <c r="CF215" s="155"/>
      <c r="CG215" s="155"/>
      <c r="CH215" s="155"/>
      <c r="CI215" s="155"/>
      <c r="CJ215" s="155"/>
      <c r="CK215" s="155"/>
      <c r="CL215" s="155"/>
      <c r="CM215" s="155"/>
      <c r="CN215" s="155"/>
      <c r="CO215" s="155"/>
      <c r="CP215" s="155"/>
      <c r="CQ215" s="155"/>
      <c r="CR215" s="155"/>
      <c r="CS215" s="155"/>
      <c r="CT215" s="155"/>
      <c r="CU215" s="155"/>
      <c r="CV215" s="155"/>
      <c r="CW215" s="155"/>
      <c r="CX215" s="155"/>
      <c r="CY215" s="155"/>
      <c r="CZ215" s="155"/>
      <c r="DA215" s="155"/>
      <c r="DB215" s="155"/>
      <c r="DC215" s="155"/>
      <c r="DD215" s="155"/>
      <c r="DE215" s="155"/>
    </row>
    <row r="216" spans="1:109" s="76" customFormat="1" ht="15" customHeight="1" x14ac:dyDescent="0.2">
      <c r="A216" s="58"/>
      <c r="B216" s="58"/>
      <c r="C216" s="58"/>
      <c r="D216" s="58"/>
      <c r="E216" s="60"/>
      <c r="F216" s="61"/>
      <c r="G216" s="59"/>
      <c r="H216" s="61"/>
      <c r="I216" s="58"/>
      <c r="J216" s="63"/>
      <c r="K216" s="58"/>
      <c r="L216" s="64"/>
      <c r="M216" s="65"/>
      <c r="N216" s="58"/>
      <c r="O216" s="63"/>
      <c r="P216" s="58"/>
      <c r="Q216" s="66"/>
      <c r="R216" s="67"/>
      <c r="S216" s="65"/>
      <c r="T216" s="58"/>
      <c r="U216" s="58"/>
      <c r="V216" s="58"/>
      <c r="W216" s="68"/>
      <c r="X216" s="63"/>
      <c r="Y216" s="63"/>
      <c r="Z216" s="63"/>
      <c r="AA216" s="63"/>
      <c r="AB216" s="64"/>
      <c r="AC216" s="64"/>
      <c r="AD216" s="63"/>
      <c r="AE216" s="63"/>
      <c r="AF216" s="63"/>
      <c r="AG216" s="63"/>
      <c r="AH216" s="58"/>
      <c r="AI216" s="68"/>
      <c r="AJ216" s="65"/>
      <c r="AK216" s="68"/>
      <c r="AL216" s="68"/>
      <c r="AM216" s="68"/>
      <c r="AN216" s="58"/>
      <c r="AO216" s="63"/>
      <c r="AP216" s="58"/>
      <c r="AQ216" s="58"/>
      <c r="AR216" s="58"/>
      <c r="AS216" s="67"/>
      <c r="AT216" s="67"/>
      <c r="AU216" s="58"/>
      <c r="AV216" s="58"/>
      <c r="AW216" s="58"/>
      <c r="AX216" s="57"/>
      <c r="AY216" s="57"/>
      <c r="AZ216" s="58"/>
      <c r="BA216" s="69"/>
      <c r="BB216" s="58"/>
      <c r="BC216" s="65"/>
      <c r="BD216" s="58"/>
      <c r="BE216" s="62"/>
      <c r="BF216" s="74"/>
      <c r="BG216" s="75"/>
      <c r="BH216" s="75"/>
      <c r="BI216" s="75"/>
      <c r="BJ216" s="75"/>
      <c r="BK216" s="75"/>
      <c r="BL216" s="75"/>
      <c r="BM216" s="103"/>
      <c r="BN216" s="75"/>
      <c r="BO216" s="75"/>
      <c r="BP216" s="75"/>
      <c r="BQ216" s="75"/>
      <c r="BR216" s="75"/>
      <c r="BS216" s="75"/>
      <c r="BT216" s="75"/>
      <c r="BU216" s="75"/>
      <c r="BV216" s="75"/>
      <c r="BW216" s="75"/>
      <c r="BX216" s="75"/>
      <c r="BY216" s="75"/>
      <c r="BZ216" s="75"/>
      <c r="CA216" s="75"/>
      <c r="CB216" s="75"/>
      <c r="CC216" s="75"/>
      <c r="CD216" s="75"/>
      <c r="CE216" s="75"/>
      <c r="CF216" s="75"/>
      <c r="CG216" s="75"/>
      <c r="CH216" s="75"/>
      <c r="CI216" s="75"/>
      <c r="CJ216" s="75"/>
      <c r="CK216" s="75"/>
      <c r="CL216" s="75"/>
      <c r="CM216" s="75"/>
      <c r="CN216" s="75"/>
      <c r="CO216" s="75"/>
      <c r="CP216" s="75"/>
      <c r="CQ216" s="75"/>
      <c r="CR216" s="75"/>
      <c r="CS216" s="75"/>
      <c r="CT216" s="75"/>
      <c r="CU216" s="75"/>
      <c r="CV216" s="75"/>
      <c r="CW216" s="75"/>
      <c r="CX216" s="75"/>
      <c r="CY216" s="75"/>
      <c r="CZ216" s="75"/>
      <c r="DA216" s="75"/>
      <c r="DB216" s="75"/>
      <c r="DC216" s="75"/>
      <c r="DD216" s="75"/>
      <c r="DE216" s="75"/>
    </row>
    <row r="217" spans="1:109" s="158" customFormat="1" ht="15" customHeight="1" x14ac:dyDescent="0.2">
      <c r="A217" s="141">
        <f>Input!A217</f>
        <v>10368</v>
      </c>
      <c r="B217" s="141" t="str">
        <f>Input!B217</f>
        <v>Hu1-13</v>
      </c>
      <c r="C217" s="141">
        <f>Input!O217</f>
        <v>2.3109009745452234</v>
      </c>
      <c r="D217" s="141">
        <f>C217*Input!P217/100</f>
        <v>1.1550383770749455E-2</v>
      </c>
      <c r="E217" s="142">
        <f>Input!M217</f>
        <v>3.0132750769036085</v>
      </c>
      <c r="F217" s="143">
        <f>E217*Input!N217/100</f>
        <v>2.8991885642243277E-4</v>
      </c>
      <c r="G217" s="144">
        <f t="shared" ref="G217:G225" si="701">E217*137.88</f>
        <v>415.47036760346953</v>
      </c>
      <c r="H217" s="143">
        <f>G217*Input!L217/100</f>
        <v>1.7200622125749038E-2</v>
      </c>
      <c r="I217" s="141">
        <v>0</v>
      </c>
      <c r="J217" s="145">
        <f>(((C217*$G$4*0.000000001*Input!G217*(234/233))-(I217*0.000000000000001))/Input!F217)*1000000000000</f>
        <v>757.0022523572012</v>
      </c>
      <c r="K217" s="141">
        <f>J217*Input!P217/100</f>
        <v>3.7836612759956632</v>
      </c>
      <c r="L217" s="146">
        <f t="shared" ref="L217:L225" si="702">(J217/234)*602200000000*0.0000028263/(365.2425*24*60)</f>
        <v>10.468790891896809</v>
      </c>
      <c r="M217" s="147">
        <f>L217*Input!P217/100</f>
        <v>5.2325285137296264E-2</v>
      </c>
      <c r="N217" s="141">
        <v>0</v>
      </c>
      <c r="O217" s="145">
        <f>(((G217*$D$4*0.000000001*Input!G217*(238/236))-(N217*0.000000001))/Input!F217)*1000000</f>
        <v>13.709857645392971</v>
      </c>
      <c r="P217" s="141">
        <f>O217*Input!N217/100</f>
        <v>1.3190784607527634E-3</v>
      </c>
      <c r="Q217" s="148">
        <f t="shared" ref="Q217:Q225" si="703">(O217/238.05)*602200000000000000*0.00000000015512/(365.2425*24*60)</f>
        <v>10.228913544773034</v>
      </c>
      <c r="R217" s="149">
        <f>Q217*Input!N217/100</f>
        <v>9.8416335769513797E-4</v>
      </c>
      <c r="S217" s="147">
        <f>Input!S217*$G$6/0.000000000155125</f>
        <v>0.9997983896723488</v>
      </c>
      <c r="T217" s="141">
        <f>S217*Input!T217/100</f>
        <v>9.4429605681520094E-4</v>
      </c>
      <c r="U217" s="147">
        <f>S217</f>
        <v>0.9997983896723488</v>
      </c>
      <c r="V217" s="141">
        <f>U217*Input!T217/100</f>
        <v>9.4429605681520094E-4</v>
      </c>
      <c r="W217" s="150">
        <v>0</v>
      </c>
      <c r="X217" s="145">
        <f>((($L$4*0.000000001*Input!G217/Input!W217*(232/229))-(W217*0.000000001))/Input!F217)*1000000000</f>
        <v>0.78379734886717456</v>
      </c>
      <c r="Y217" s="145">
        <f>X217*Input!X217/100</f>
        <v>2.9386273420630876E-3</v>
      </c>
      <c r="Z217" s="145">
        <f t="shared" ref="Z217:Z225" si="704">(X217/232)*6.022E+23*0.000000001*0.000000000049475/(365.2425*24*60)</f>
        <v>1.9138088585066057E-4</v>
      </c>
      <c r="AA217" s="145">
        <f>Z217*Input!X217/100</f>
        <v>7.1752871417827671E-7</v>
      </c>
      <c r="AB217" s="146">
        <v>0</v>
      </c>
      <c r="AC217" s="146">
        <v>0.9</v>
      </c>
      <c r="AD217" s="145">
        <f>(((Input!G217*$L$4*0.000000001*Input!U217*(230/229))-((AB217*0.000000000000001)+(Input!G217*AC217*0.000000000000001)))/Input!F217)*1000000000000</f>
        <v>224.29106387079798</v>
      </c>
      <c r="AE217" s="145">
        <f>AD217*Input!V217/100</f>
        <v>0.3699652994322381</v>
      </c>
      <c r="AF217" s="145">
        <f t="shared" ref="AF217:AF225" si="705">(AD217/230)*602200000000*$D$6/(365.2425*24*60)</f>
        <v>10.225098479275395</v>
      </c>
      <c r="AG217" s="145">
        <f>AF217*Input!V217/100</f>
        <v>1.6866171818545512E-2</v>
      </c>
      <c r="AH217" s="141">
        <f t="shared" ref="AH217:AH225" si="706">AF217/Z217</f>
        <v>53428.002665084867</v>
      </c>
      <c r="AI217" s="150">
        <f t="shared" ref="AI217:AI225" si="707">AH217*SQRT((AG217/AF217)^2+(AA217/Z217)^2)</f>
        <v>218.84260265204364</v>
      </c>
      <c r="AJ217" s="147">
        <f t="shared" ref="AJ217:AJ225" si="708">(U217-1)*1000</f>
        <v>-0.20161032765120268</v>
      </c>
      <c r="AK217" s="150">
        <f t="shared" ref="AK217:AK225" si="709">V217*1000</f>
        <v>0.9442960568152009</v>
      </c>
      <c r="AL217" s="150">
        <f t="shared" ref="AL217:AL225" si="710">AF217/Q217</f>
        <v>0.99962703121099428</v>
      </c>
      <c r="AM217" s="150">
        <f t="shared" ref="AM217:AM225" si="711">AL217*SQRT((R217/Q217)^2+(AG217/AF217)^2)</f>
        <v>1.6516748900963364E-3</v>
      </c>
      <c r="AN217" s="141">
        <f>AF217/Q217</f>
        <v>0.99962703121099428</v>
      </c>
      <c r="AO217" s="145">
        <f t="shared" ref="AO217:AO225" si="712">AN217*SQRT((R217/Q217)^2+(AG217/AF217)^2)</f>
        <v>1.6516748900963364E-3</v>
      </c>
      <c r="AP217" s="141" t="str">
        <f t="shared" ref="AP217:AP225" si="713">ThU_Alter_Kombi(AN217,U217)</f>
        <v>Out of range</v>
      </c>
      <c r="AQ217" s="141" t="e">
        <f t="shared" ref="AQ217:AQ225" si="714">Montealter(AN217,AO217,U217,V217)</f>
        <v>#VALUE!</v>
      </c>
      <c r="AR217" s="141" t="e">
        <f t="shared" ref="AR217:AR225" si="715">(AQ217/AP217)*100</f>
        <v>#VALUE!</v>
      </c>
      <c r="AS217" s="149">
        <f t="shared" ref="AS217:AS225" si="716">Z217/Q217</f>
        <v>1.8709796012349331E-5</v>
      </c>
      <c r="AT217" s="149">
        <f t="shared" ref="AT217:AT225" si="717">AS217*SQRT((Y217/X217)^2+(P217/O217)^2)</f>
        <v>7.0170203240701162E-8</v>
      </c>
      <c r="AU217" s="141">
        <v>8</v>
      </c>
      <c r="AV217" s="141">
        <f t="shared" ref="AV217:AV225" si="718">AU217/2</f>
        <v>4</v>
      </c>
      <c r="AW217" s="141" t="str">
        <f t="shared" ref="AW217:AW225" si="719">marincorr_age(AN217,U217,AS217,AU217)</f>
        <v>Out of range</v>
      </c>
      <c r="AX217" s="151">
        <f t="shared" ref="AX217:AX225" si="720">marincorr_age_error(AN217, AO217, U217, V217, AS217, AT217, AU217, AV217)</f>
        <v>376.379708252</v>
      </c>
      <c r="AY217" s="151" t="e">
        <f t="shared" ref="AY217:AY225" si="721">SQRT(((AU217*EXP(-0.0000091577*AW217*1000))/(0.0000091577*(EXP(-0.0000091577*AW217*1000)+(AJ217/1000)*EXP(-(0.0000091577-0.0000028263)*AW217*1000)-AS217*AU217*EXP(-0.0000091577*AW217*1000))))^2*AT217^2+((AS217*EXP(-0.0000091577*AW217*1000))/(0.0000091577*(EXP(-0.0000091577*AW217*1000)+(AJ217/1000)*EXP(-(0.0000091577-0.0000028263)*AW217*1000)-AS217*AU217*EXP(-0.0000091577*AW217*1000))))^2*AV217^2+((0.0000091577/(0.0000091577-0.0000028263))*(EXP(-(0.0000091577-0.0000028263)*AW217*1000)-1)/(0.0000091577*(EXP(-0.0000091577*AW217*1000)+(AJ217/1000)*EXP(-(0.0000091577-0.0000028263)*AW217*1000)-AS217*AU217*EXP(-0.0000091577*AW217*1000))))^2*T217^2+(1/(0.0000091577*(EXP(-0.0000091577*AW217*1000)+(AJ217/1000)*EXP(-(0.0000091577-0.0000028263)*AW217*1000)-AS217*AU217*EXP(-0.0000091577*AW217*1000))))^2*AO217^2)/1000</f>
        <v>#VALUE!</v>
      </c>
      <c r="AZ217" s="141" t="str">
        <f>Input!B217</f>
        <v>Hu1-13</v>
      </c>
      <c r="BA217" s="152">
        <f>Input!E217</f>
        <v>0</v>
      </c>
      <c r="BB217" s="141" t="e">
        <f t="shared" ref="BB217:BB225" si="722">((U217-1)*EXP(0.0000028263*AW217*1000))*1000</f>
        <v>#VALUE!</v>
      </c>
      <c r="BC217" s="147" t="e">
        <f t="shared" ref="BC217" si="723">SQRT((EXP(0.0000028263*AW217*1000)*V217)^2+((U217-1)*0.0000028263*EXP(0.0000028263*AW217*1000)*AX217*1000)^2)*1000</f>
        <v>#VALUE!</v>
      </c>
      <c r="BD217" s="141" t="e">
        <f t="shared" ref="BD217:BD225" si="724">AW217*1000-58</f>
        <v>#VALUE!</v>
      </c>
      <c r="BE217" s="153" t="e">
        <f t="shared" ref="BE217:BE225" si="725">AY217/2*1000</f>
        <v>#VALUE!</v>
      </c>
      <c r="BF217" s="154" t="e">
        <f t="shared" ref="BF217:BF225" si="726">AY217/AW217*100</f>
        <v>#VALUE!</v>
      </c>
      <c r="BG217" s="155"/>
      <c r="BH217" s="155"/>
      <c r="BI217" s="155"/>
      <c r="BJ217" s="155"/>
      <c r="BK217" s="155"/>
      <c r="BL217" s="155"/>
      <c r="BM217" s="159"/>
      <c r="BN217" s="155"/>
      <c r="BO217" s="155"/>
      <c r="BP217" s="155"/>
      <c r="BQ217" s="155"/>
      <c r="BR217" s="155"/>
      <c r="BS217" s="155"/>
      <c r="BT217" s="155"/>
      <c r="BU217" s="155"/>
      <c r="BV217" s="155"/>
      <c r="BW217" s="155"/>
      <c r="BX217" s="155"/>
      <c r="BY217" s="155"/>
      <c r="BZ217" s="155"/>
      <c r="CA217" s="155"/>
      <c r="CB217" s="155"/>
      <c r="CC217" s="155"/>
      <c r="CD217" s="155"/>
      <c r="CE217" s="155"/>
      <c r="CF217" s="155"/>
      <c r="CG217" s="155"/>
      <c r="CH217" s="155"/>
      <c r="CI217" s="155"/>
      <c r="CJ217" s="155"/>
      <c r="CK217" s="155"/>
      <c r="CL217" s="155"/>
      <c r="CM217" s="155"/>
      <c r="CN217" s="155"/>
      <c r="CO217" s="155"/>
      <c r="CP217" s="155"/>
      <c r="CQ217" s="155"/>
      <c r="CR217" s="155"/>
      <c r="CS217" s="155"/>
      <c r="CT217" s="155"/>
      <c r="CU217" s="155"/>
      <c r="CV217" s="155"/>
      <c r="CW217" s="155"/>
      <c r="CX217" s="155"/>
      <c r="CY217" s="155"/>
      <c r="CZ217" s="155"/>
      <c r="DA217" s="155"/>
      <c r="DB217" s="155"/>
      <c r="DC217" s="155"/>
      <c r="DD217" s="155"/>
      <c r="DE217" s="155"/>
    </row>
    <row r="218" spans="1:109" ht="15" customHeight="1" x14ac:dyDescent="0.2">
      <c r="A218" s="9">
        <f>Input!A218</f>
        <v>10604</v>
      </c>
      <c r="B218" s="9" t="str">
        <f>Input!B218</f>
        <v>GeoB20928-1,435-440</v>
      </c>
      <c r="C218" s="9">
        <f>Input!O218</f>
        <v>1.451660758693925</v>
      </c>
      <c r="D218" s="9">
        <f>C218*Input!P218/100</f>
        <v>2.1648579487290455E-3</v>
      </c>
      <c r="E218" s="11">
        <f>Input!M218</f>
        <v>1.6939435117194299</v>
      </c>
      <c r="F218" s="12">
        <f>E218*Input!N218/100</f>
        <v>6.6493137723677936E-5</v>
      </c>
      <c r="G218" s="13">
        <f t="shared" si="701"/>
        <v>233.560931395875</v>
      </c>
      <c r="H218" s="12">
        <f>G218*Input!L218/100</f>
        <v>1.2727915703836898E-2</v>
      </c>
      <c r="I218" s="9">
        <v>0.3</v>
      </c>
      <c r="J218" s="21">
        <f>(((C218*$G$4*0.000000001*Input!G218*(234/233))-(I218*0.000000000000001))/Input!F218)*1000000000000</f>
        <v>229.23975649520963</v>
      </c>
      <c r="K218" s="9">
        <f>J218*Input!P218/100</f>
        <v>0.34186465814496925</v>
      </c>
      <c r="L218" s="14">
        <f t="shared" si="702"/>
        <v>3.1702191999889666</v>
      </c>
      <c r="M218" s="22">
        <f>L218*Input!P218/100</f>
        <v>4.7277397237659941E-3</v>
      </c>
      <c r="N218" s="9">
        <v>5.0000000000000001E-3</v>
      </c>
      <c r="O218" s="21">
        <f>(((G218*$D$4*0.000000001*Input!G218*(238/236))-(N218*0.000000001))/Input!F218)*1000000</f>
        <v>3.7153668466250496</v>
      </c>
      <c r="P218" s="9">
        <f>O218*Input!N218/100</f>
        <v>1.4584099039752693E-4</v>
      </c>
      <c r="Q218" s="23">
        <f t="shared" si="703"/>
        <v>2.7720321570234892</v>
      </c>
      <c r="R218" s="24">
        <f>Q218*Input!N218/100</f>
        <v>1.0881184332075662E-4</v>
      </c>
      <c r="S218" s="65">
        <f>Input!S218*$G$6/0.000000000155125</f>
        <v>1.1385685187475456</v>
      </c>
      <c r="T218" s="9">
        <f>S218*Input!T218/100</f>
        <v>5.5395318358081834E-4</v>
      </c>
      <c r="U218" s="9">
        <f>S218*1/((U217+U219)/2)</f>
        <v>1.1386690788895566</v>
      </c>
      <c r="V218" s="9">
        <f>U218*Input!T218/100</f>
        <v>5.5400210958737048E-4</v>
      </c>
      <c r="W218" s="3">
        <v>3.0000000000000001E-3</v>
      </c>
      <c r="X218" s="21">
        <f>((($L$4*0.000000001*Input!G218/Input!W218*(232/229))-(W218*0.000000001))/Input!F218)*1000000000</f>
        <v>0.34242545360035409</v>
      </c>
      <c r="Y218" s="21">
        <f>X218*Input!X218/100</f>
        <v>4.6065099346933626E-4</v>
      </c>
      <c r="Z218" s="21">
        <f t="shared" si="704"/>
        <v>8.3610497971913454E-5</v>
      </c>
      <c r="AA218" s="21">
        <f>Z218*Input!X218/100</f>
        <v>1.1247779202821514E-7</v>
      </c>
      <c r="AB218" s="14">
        <v>0.05</v>
      </c>
      <c r="AC218" s="14">
        <v>0.9</v>
      </c>
      <c r="AD218" s="21">
        <f>(((Input!G218*$L$4*0.000000001*Input!U218*(230/229))-((AB218*0.000000000000001)+(Input!G218*AC218*0.000000000000001)))/Input!F218)*1000000000000</f>
        <v>9.8254419085264768</v>
      </c>
      <c r="AE218" s="21">
        <f>AD218*Input!V218/100</f>
        <v>2.2104005683987661E-2</v>
      </c>
      <c r="AF218" s="63">
        <f t="shared" si="705"/>
        <v>0.44792739123550607</v>
      </c>
      <c r="AG218" s="21">
        <f>AF218*Input!V218/100</f>
        <v>1.0076889868221963E-3</v>
      </c>
      <c r="AH218" s="9">
        <f t="shared" si="706"/>
        <v>5357.3104107808858</v>
      </c>
      <c r="AI218" s="3">
        <f t="shared" si="707"/>
        <v>14.042632869703469</v>
      </c>
      <c r="AJ218" s="22">
        <f t="shared" si="708"/>
        <v>138.6690788895566</v>
      </c>
      <c r="AK218" s="3">
        <f t="shared" si="709"/>
        <v>0.55400210958737051</v>
      </c>
      <c r="AL218" s="3">
        <f t="shared" si="710"/>
        <v>0.1615880934499962</v>
      </c>
      <c r="AM218" s="3">
        <f t="shared" si="711"/>
        <v>3.6357528132336612E-4</v>
      </c>
      <c r="AN218" s="9">
        <f>AL218*1/((AN217+AN219)/2)</f>
        <v>0.16169794001802512</v>
      </c>
      <c r="AO218" s="21">
        <f t="shared" si="712"/>
        <v>3.6382243750932535E-4</v>
      </c>
      <c r="AP218" s="58">
        <f t="shared" si="713"/>
        <v>16.673400000000001</v>
      </c>
      <c r="AQ218" s="58">
        <f t="shared" si="714"/>
        <v>4.1200000000000001E-2</v>
      </c>
      <c r="AR218" s="58">
        <f t="shared" si="715"/>
        <v>0.2471001715307016</v>
      </c>
      <c r="AS218" s="67">
        <f t="shared" si="716"/>
        <v>3.016216740490178E-5</v>
      </c>
      <c r="AT218" s="67">
        <f t="shared" si="717"/>
        <v>4.0593203249023399E-8</v>
      </c>
      <c r="AU218" s="58">
        <v>8</v>
      </c>
      <c r="AV218" s="58">
        <f t="shared" si="718"/>
        <v>4</v>
      </c>
      <c r="AW218" s="58">
        <f t="shared" si="719"/>
        <v>16.650300000000001</v>
      </c>
      <c r="AX218" s="57">
        <f t="shared" si="720"/>
        <v>4.1583189399999998E-2</v>
      </c>
      <c r="AY218" s="47">
        <f t="shared" si="721"/>
        <v>4.2947905667462614E-2</v>
      </c>
      <c r="AZ218" s="9" t="str">
        <f>Input!B218</f>
        <v>GeoB20928-1,435-440</v>
      </c>
      <c r="BA218" s="48">
        <f>Input!E218</f>
        <v>437.5</v>
      </c>
      <c r="BB218" s="58">
        <f t="shared" si="722"/>
        <v>145.3506516295096</v>
      </c>
      <c r="BC218" s="22">
        <f>SQRT((EXP(0.0000028263*AW218*1000)*V218)^2+((U218-1)*0.0000028263*EXP(0.0000028263*AW218*1000)*AY218*1000)^2)*1000</f>
        <v>0.58096387830591689</v>
      </c>
      <c r="BD218" s="9">
        <f t="shared" si="724"/>
        <v>16592.300000000003</v>
      </c>
      <c r="BE218" s="49">
        <f t="shared" si="725"/>
        <v>21.473952833731307</v>
      </c>
      <c r="BF218" s="89">
        <f t="shared" si="726"/>
        <v>0.2579407318034066</v>
      </c>
      <c r="BG218" s="85"/>
      <c r="BH218" s="85"/>
      <c r="BI218" s="85"/>
      <c r="BJ218" s="85"/>
      <c r="BK218" s="85"/>
      <c r="BL218" s="85"/>
      <c r="BM218" s="90"/>
      <c r="BN218" s="85"/>
      <c r="BO218" s="85"/>
      <c r="BP218" s="85"/>
      <c r="BQ218" s="85"/>
      <c r="BR218" s="85"/>
      <c r="BS218" s="85"/>
      <c r="BT218" s="85"/>
      <c r="BU218" s="85"/>
      <c r="BV218" s="85"/>
      <c r="BW218" s="85"/>
      <c r="BX218" s="85"/>
      <c r="BY218" s="85"/>
      <c r="BZ218" s="85"/>
      <c r="CA218" s="85"/>
      <c r="CB218" s="85"/>
      <c r="CC218" s="85"/>
      <c r="CD218" s="85"/>
      <c r="CE218" s="85"/>
      <c r="CF218" s="85"/>
      <c r="CG218" s="85"/>
      <c r="CH218" s="85"/>
      <c r="CI218" s="85"/>
      <c r="CJ218" s="85"/>
      <c r="CK218" s="85"/>
      <c r="CL218" s="85"/>
      <c r="CM218" s="85"/>
      <c r="CN218" s="85"/>
      <c r="CO218" s="85"/>
      <c r="CP218" s="85"/>
      <c r="CQ218" s="85"/>
      <c r="CR218" s="85"/>
      <c r="CS218" s="85"/>
      <c r="CT218" s="85"/>
      <c r="CU218" s="85"/>
      <c r="CV218" s="85"/>
      <c r="CW218" s="85"/>
      <c r="CX218" s="85"/>
      <c r="CY218" s="85"/>
      <c r="CZ218" s="85"/>
      <c r="DA218" s="85"/>
      <c r="DB218" s="85"/>
      <c r="DC218" s="85"/>
      <c r="DD218" s="85"/>
      <c r="DE218" s="85"/>
    </row>
    <row r="219" spans="1:109" s="158" customFormat="1" ht="15" customHeight="1" x14ac:dyDescent="0.2">
      <c r="A219" s="141">
        <f>Input!A219</f>
        <v>10368</v>
      </c>
      <c r="B219" s="141" t="str">
        <f>Input!B219</f>
        <v>Hu1-13</v>
      </c>
      <c r="C219" s="141">
        <f>Input!O219</f>
        <v>2.2887542671400407</v>
      </c>
      <c r="D219" s="141">
        <f>C219*Input!P219/100</f>
        <v>1.4665718241996459E-2</v>
      </c>
      <c r="E219" s="142">
        <f>Input!M219</f>
        <v>3.0130299420050668</v>
      </c>
      <c r="F219" s="143">
        <f>E219*Input!N219/100</f>
        <v>2.1955200330020516E-4</v>
      </c>
      <c r="G219" s="144">
        <f t="shared" si="701"/>
        <v>415.43656840365861</v>
      </c>
      <c r="H219" s="143">
        <f>G219*Input!L219/100</f>
        <v>2.052122535345427E-2</v>
      </c>
      <c r="I219" s="141">
        <v>0</v>
      </c>
      <c r="J219" s="145">
        <f>(((C219*$G$4*0.000000001*Input!G219*(234/233))-(I219*0.000000000000001))/Input!F219)*1000000000000</f>
        <v>749.74745971455286</v>
      </c>
      <c r="K219" s="141">
        <f>J219*Input!P219/100</f>
        <v>4.8041789171914813</v>
      </c>
      <c r="L219" s="146">
        <f t="shared" si="702"/>
        <v>10.368462383093217</v>
      </c>
      <c r="M219" s="147">
        <f>L219*Input!P219/100</f>
        <v>6.6438302309839103E-2</v>
      </c>
      <c r="N219" s="141">
        <v>0</v>
      </c>
      <c r="O219" s="145">
        <f>(((G219*$D$4*0.000000001*Input!G219*(238/236))-(N219*0.000000001))/Input!F219)*1000000</f>
        <v>13.708742325856207</v>
      </c>
      <c r="P219" s="141">
        <f>O219*Input!N219/100</f>
        <v>9.9892198162662097E-4</v>
      </c>
      <c r="Q219" s="148">
        <f t="shared" si="703"/>
        <v>10.22808140578141</v>
      </c>
      <c r="R219" s="149">
        <f>Q219*Input!N219/100</f>
        <v>7.4529487120281364E-4</v>
      </c>
      <c r="S219" s="147">
        <f>Input!S219*$G$6/0.000000000155125</f>
        <v>1.0000249828177359</v>
      </c>
      <c r="T219" s="141">
        <f>S219*Input!T219/100</f>
        <v>7.8367524139959168E-4</v>
      </c>
      <c r="U219" s="147">
        <f>S219</f>
        <v>1.0000249828177359</v>
      </c>
      <c r="V219" s="141">
        <f>U219*Input!T219/100</f>
        <v>7.8367524139959168E-4</v>
      </c>
      <c r="W219" s="150">
        <v>0</v>
      </c>
      <c r="X219" s="145">
        <f>((($L$4*0.000000001*Input!G219/Input!W219*(232/229))-(W219*0.000000001))/Input!F219)*1000000000</f>
        <v>0.78941644386471677</v>
      </c>
      <c r="Y219" s="145">
        <f>X219*Input!X219/100</f>
        <v>2.1342815643295072E-3</v>
      </c>
      <c r="Z219" s="145">
        <f t="shared" si="704"/>
        <v>1.9275290807025969E-4</v>
      </c>
      <c r="AA219" s="145">
        <f>Z219*Input!X219/100</f>
        <v>5.2113048994930215E-7</v>
      </c>
      <c r="AB219" s="146">
        <v>0</v>
      </c>
      <c r="AC219" s="146">
        <v>0.9</v>
      </c>
      <c r="AD219" s="145">
        <f>(((Input!G219*$L$4*0.000000001*Input!U219*(230/229))-((AB219*0.000000000000001)+(Input!G219*AC219*0.000000000000001)))/Input!F219)*1000000000000</f>
        <v>224.13534831712687</v>
      </c>
      <c r="AE219" s="145">
        <f>AD219*Input!V219/100</f>
        <v>0.60636689690912338</v>
      </c>
      <c r="AF219" s="145">
        <f t="shared" si="705"/>
        <v>10.217999637067578</v>
      </c>
      <c r="AG219" s="145">
        <f>AF219*Input!V219/100</f>
        <v>2.764337164605005E-2</v>
      </c>
      <c r="AH219" s="141">
        <f t="shared" si="706"/>
        <v>53010.871479786183</v>
      </c>
      <c r="AI219" s="150">
        <f t="shared" si="707"/>
        <v>202.75208256420004</v>
      </c>
      <c r="AJ219" s="147">
        <f t="shared" si="708"/>
        <v>2.4982817735885732E-2</v>
      </c>
      <c r="AK219" s="150">
        <f t="shared" si="709"/>
        <v>0.78367524139959166</v>
      </c>
      <c r="AL219" s="150">
        <f t="shared" si="710"/>
        <v>0.99901430499877197</v>
      </c>
      <c r="AM219" s="150">
        <f t="shared" si="711"/>
        <v>2.703673925517013E-3</v>
      </c>
      <c r="AN219" s="141">
        <f>AF219/Q219</f>
        <v>0.99901430499877197</v>
      </c>
      <c r="AO219" s="145">
        <f t="shared" si="712"/>
        <v>2.703673925517013E-3</v>
      </c>
      <c r="AP219" s="141">
        <f t="shared" si="713"/>
        <v>751.9796</v>
      </c>
      <c r="AQ219" s="141" t="e">
        <f t="shared" si="714"/>
        <v>#VALUE!</v>
      </c>
      <c r="AR219" s="141" t="e">
        <f t="shared" si="715"/>
        <v>#VALUE!</v>
      </c>
      <c r="AS219" s="149">
        <f t="shared" si="716"/>
        <v>1.8845460885880939E-5</v>
      </c>
      <c r="AT219" s="149">
        <f t="shared" si="717"/>
        <v>5.0969454576274548E-8</v>
      </c>
      <c r="AU219" s="141">
        <v>8</v>
      </c>
      <c r="AV219" s="141">
        <f t="shared" si="718"/>
        <v>4</v>
      </c>
      <c r="AW219" s="141">
        <f t="shared" si="719"/>
        <v>751.96310000000005</v>
      </c>
      <c r="AX219" s="151">
        <f t="shared" si="720"/>
        <v>328.93814188620001</v>
      </c>
      <c r="AY219" s="151">
        <f t="shared" si="721"/>
        <v>312.90368176518643</v>
      </c>
      <c r="AZ219" s="141" t="str">
        <f>Input!B219</f>
        <v>Hu1-13</v>
      </c>
      <c r="BA219" s="152">
        <f>Input!E219</f>
        <v>0</v>
      </c>
      <c r="BB219" s="141">
        <f t="shared" si="722"/>
        <v>0.20923575017763474</v>
      </c>
      <c r="BC219" s="147">
        <f t="shared" ref="BC219" si="727">SQRT((EXP(0.0000028263*AW219*1000)*V219)^2+((U219-1)*0.0000028263*EXP(0.0000028263*AW219*1000)*AX219*1000)^2)*1000</f>
        <v>6.5663079748171524</v>
      </c>
      <c r="BD219" s="141">
        <f t="shared" si="724"/>
        <v>751905.10000000009</v>
      </c>
      <c r="BE219" s="153">
        <f t="shared" si="725"/>
        <v>156451.84088259321</v>
      </c>
      <c r="BF219" s="154">
        <f t="shared" si="726"/>
        <v>41.611573994147641</v>
      </c>
      <c r="BG219" s="155"/>
      <c r="BH219" s="155"/>
      <c r="BI219" s="155"/>
      <c r="BJ219" s="155"/>
      <c r="BK219" s="155"/>
      <c r="BL219" s="155"/>
      <c r="BM219" s="159"/>
      <c r="BN219" s="155"/>
      <c r="BO219" s="155"/>
      <c r="BP219" s="155"/>
      <c r="BQ219" s="155"/>
      <c r="BR219" s="155"/>
      <c r="BS219" s="155"/>
      <c r="BT219" s="155"/>
      <c r="BU219" s="155"/>
      <c r="BV219" s="155"/>
      <c r="BW219" s="155"/>
      <c r="BX219" s="155"/>
      <c r="BY219" s="155"/>
      <c r="BZ219" s="155"/>
      <c r="CA219" s="155"/>
      <c r="CB219" s="155"/>
      <c r="CC219" s="155"/>
      <c r="CD219" s="155"/>
      <c r="CE219" s="155"/>
      <c r="CF219" s="155"/>
      <c r="CG219" s="155"/>
      <c r="CH219" s="155"/>
      <c r="CI219" s="155"/>
      <c r="CJ219" s="155"/>
      <c r="CK219" s="155"/>
      <c r="CL219" s="155"/>
      <c r="CM219" s="155"/>
      <c r="CN219" s="155"/>
      <c r="CO219" s="155"/>
      <c r="CP219" s="155"/>
      <c r="CQ219" s="155"/>
      <c r="CR219" s="155"/>
      <c r="CS219" s="155"/>
      <c r="CT219" s="155"/>
      <c r="CU219" s="155"/>
      <c r="CV219" s="155"/>
      <c r="CW219" s="155"/>
      <c r="CX219" s="155"/>
      <c r="CY219" s="155"/>
      <c r="CZ219" s="155"/>
      <c r="DA219" s="155"/>
      <c r="DB219" s="155"/>
      <c r="DC219" s="155"/>
      <c r="DD219" s="155"/>
      <c r="DE219" s="155"/>
    </row>
    <row r="220" spans="1:109" ht="15" customHeight="1" x14ac:dyDescent="0.2">
      <c r="A220" s="9">
        <f>Input!A220</f>
        <v>10605</v>
      </c>
      <c r="B220" s="9" t="str">
        <f>Input!B220</f>
        <v>GeoB20928-1,446-449</v>
      </c>
      <c r="C220" s="9">
        <f>Input!O220</f>
        <v>1.0133235314878506</v>
      </c>
      <c r="D220" s="9">
        <f>C220*Input!P220/100</f>
        <v>1.0438823971734316E-3</v>
      </c>
      <c r="E220" s="11">
        <f>Input!M220</f>
        <v>1.1837203667689105</v>
      </c>
      <c r="F220" s="12">
        <f>E220*Input!N220/100</f>
        <v>4.3412256738194456E-5</v>
      </c>
      <c r="G220" s="13">
        <f t="shared" si="701"/>
        <v>163.21136417009737</v>
      </c>
      <c r="H220" s="12">
        <f>G220*Input!L220/100</f>
        <v>4.9134185331281372E-3</v>
      </c>
      <c r="I220" s="9">
        <v>0.3</v>
      </c>
      <c r="J220" s="21">
        <f>(((C220*$G$4*0.000000001*Input!G220*(234/233))-(I220*0.000000000000001))/Input!F220)*1000000000000</f>
        <v>230.32518981218368</v>
      </c>
      <c r="K220" s="9">
        <f>J220*Input!P220/100</f>
        <v>0.23727112200537173</v>
      </c>
      <c r="L220" s="14">
        <f t="shared" si="702"/>
        <v>3.1852299537708957</v>
      </c>
      <c r="M220" s="22">
        <f>L220*Input!P220/100</f>
        <v>3.2812871470663633E-3</v>
      </c>
      <c r="N220" s="9">
        <v>5.0000000000000001E-3</v>
      </c>
      <c r="O220" s="21">
        <f>(((G220*$D$4*0.000000001*Input!G220*(238/236))-(N220*0.000000001))/Input!F220)*1000000</f>
        <v>3.7369760758301189</v>
      </c>
      <c r="P220" s="9">
        <f>O220*Input!N220/100</f>
        <v>1.3705142648787313E-4</v>
      </c>
      <c r="Q220" s="23">
        <f t="shared" si="703"/>
        <v>2.7881547852100854</v>
      </c>
      <c r="R220" s="24">
        <f>Q220*Input!N220/100</f>
        <v>1.0225395689672666E-4</v>
      </c>
      <c r="S220" s="65">
        <f>Input!S220*$G$6/0.000000000155125</f>
        <v>1.1381005474619887</v>
      </c>
      <c r="T220" s="9">
        <f>S220*Input!T220/100</f>
        <v>5.5729449768994791E-4</v>
      </c>
      <c r="U220" s="9">
        <f>S220*1/((U219+U221)/2)</f>
        <v>1.1375236572205634</v>
      </c>
      <c r="V220" s="9">
        <f>U220*Input!T220/100</f>
        <v>5.5701201143859309E-4</v>
      </c>
      <c r="W220" s="3">
        <v>3.0000000000000001E-3</v>
      </c>
      <c r="X220" s="21">
        <f>((($L$4*0.000000001*Input!G220/Input!W220*(232/229))-(W220*0.000000001))/Input!F220)*1000000000</f>
        <v>0.89819396093734993</v>
      </c>
      <c r="Y220" s="21">
        <f>X220*Input!X220/100</f>
        <v>1.1211602751108629E-3</v>
      </c>
      <c r="Z220" s="21">
        <f t="shared" si="704"/>
        <v>2.1931326529535638E-4</v>
      </c>
      <c r="AA220" s="21">
        <f>Z220*Input!X220/100</f>
        <v>2.7375525949584313E-7</v>
      </c>
      <c r="AB220" s="14">
        <v>0.05</v>
      </c>
      <c r="AC220" s="14">
        <v>0.9</v>
      </c>
      <c r="AD220" s="21">
        <f>(((Input!G220*$L$4*0.000000001*Input!U220*(230/229))-((AB220*0.000000000000001)+(Input!G220*AC220*0.000000000000001)))/Input!F220)*1000000000000</f>
        <v>9.9849867036800912</v>
      </c>
      <c r="AE220" s="21">
        <f>AD220*Input!V220/100</f>
        <v>2.1264406880054498E-2</v>
      </c>
      <c r="AF220" s="63">
        <f t="shared" si="705"/>
        <v>0.45520080290937132</v>
      </c>
      <c r="AG220" s="21">
        <f>AF220*Input!V220/100</f>
        <v>9.6941291685694877E-4</v>
      </c>
      <c r="AH220" s="9">
        <f t="shared" si="706"/>
        <v>2075.5735057628067</v>
      </c>
      <c r="AI220" s="3">
        <f t="shared" si="707"/>
        <v>5.1235384818967278</v>
      </c>
      <c r="AJ220" s="22">
        <f t="shared" si="708"/>
        <v>137.52365722056336</v>
      </c>
      <c r="AK220" s="3">
        <f t="shared" si="709"/>
        <v>0.55701201143859314</v>
      </c>
      <c r="AL220" s="3">
        <f t="shared" si="710"/>
        <v>0.16326238604973012</v>
      </c>
      <c r="AM220" s="3">
        <f t="shared" si="711"/>
        <v>3.4774132937969549E-4</v>
      </c>
      <c r="AN220" s="9">
        <f>AL220*1/((AN219+AN221)/2)</f>
        <v>0.16355964281501079</v>
      </c>
      <c r="AO220" s="21">
        <f t="shared" si="712"/>
        <v>3.4837447253793845E-4</v>
      </c>
      <c r="AP220" s="58">
        <f t="shared" si="713"/>
        <v>16.899000000000001</v>
      </c>
      <c r="AQ220" s="58">
        <f t="shared" si="714"/>
        <v>4.0800000000000003E-2</v>
      </c>
      <c r="AR220" s="58">
        <f t="shared" si="715"/>
        <v>0.24143440440262737</v>
      </c>
      <c r="AS220" s="67">
        <f t="shared" si="716"/>
        <v>7.8658927566975544E-5</v>
      </c>
      <c r="AT220" s="67">
        <f t="shared" si="717"/>
        <v>9.8227470600739504E-8</v>
      </c>
      <c r="AU220" s="58">
        <v>8</v>
      </c>
      <c r="AV220" s="58">
        <f t="shared" si="718"/>
        <v>4</v>
      </c>
      <c r="AW220" s="58">
        <f t="shared" si="719"/>
        <v>16.838999999999999</v>
      </c>
      <c r="AX220" s="57">
        <f t="shared" si="720"/>
        <v>5.1593294400000003E-2</v>
      </c>
      <c r="AY220" s="47">
        <f t="shared" si="721"/>
        <v>4.9913866158656624E-2</v>
      </c>
      <c r="AZ220" s="9" t="str">
        <f>Input!B220</f>
        <v>GeoB20928-1,446-449</v>
      </c>
      <c r="BA220" s="48">
        <f>Input!E220</f>
        <v>447.5</v>
      </c>
      <c r="BB220" s="58">
        <f t="shared" si="722"/>
        <v>144.22693845147523</v>
      </c>
      <c r="BC220" s="22">
        <f>SQRT((EXP(0.0000028263*AW220*1000)*V220)^2+((U220-1)*0.0000028263*EXP(0.0000028263*AW220*1000)*AY220*1000)^2)*1000</f>
        <v>0.58451653142185322</v>
      </c>
      <c r="BD220" s="9">
        <f t="shared" si="724"/>
        <v>16781</v>
      </c>
      <c r="BE220" s="49">
        <f t="shared" si="725"/>
        <v>24.956933079328312</v>
      </c>
      <c r="BF220" s="89">
        <f t="shared" si="726"/>
        <v>0.29641823242862775</v>
      </c>
      <c r="BG220" s="85"/>
      <c r="BH220" s="85"/>
      <c r="BI220" s="85"/>
      <c r="BJ220" s="85"/>
      <c r="BK220" s="85"/>
      <c r="BL220" s="85"/>
      <c r="BM220" s="90"/>
      <c r="BN220" s="85"/>
      <c r="BO220" s="85"/>
      <c r="BP220" s="85"/>
      <c r="BQ220" s="85"/>
      <c r="BR220" s="85"/>
      <c r="BS220" s="85"/>
      <c r="BT220" s="85"/>
      <c r="BU220" s="85"/>
      <c r="BV220" s="85"/>
      <c r="BW220" s="85"/>
      <c r="BX220" s="85"/>
      <c r="BY220" s="85"/>
      <c r="BZ220" s="85"/>
      <c r="CA220" s="85"/>
      <c r="CB220" s="85"/>
      <c r="CC220" s="85"/>
      <c r="CD220" s="85"/>
      <c r="CE220" s="85"/>
      <c r="CF220" s="85"/>
      <c r="CG220" s="85"/>
      <c r="CH220" s="85"/>
      <c r="CI220" s="85"/>
      <c r="CJ220" s="85"/>
      <c r="CK220" s="85"/>
      <c r="CL220" s="85"/>
      <c r="CM220" s="85"/>
      <c r="CN220" s="85"/>
      <c r="CO220" s="85"/>
      <c r="CP220" s="85"/>
      <c r="CQ220" s="85"/>
      <c r="CR220" s="85"/>
      <c r="CS220" s="85"/>
      <c r="CT220" s="85"/>
      <c r="CU220" s="85"/>
      <c r="CV220" s="85"/>
      <c r="CW220" s="85"/>
      <c r="CX220" s="85"/>
      <c r="CY220" s="85"/>
      <c r="CZ220" s="85"/>
      <c r="DA220" s="85"/>
      <c r="DB220" s="85"/>
      <c r="DC220" s="85"/>
      <c r="DD220" s="85"/>
      <c r="DE220" s="85"/>
    </row>
    <row r="221" spans="1:109" s="158" customFormat="1" ht="15" customHeight="1" x14ac:dyDescent="0.2">
      <c r="A221" s="141">
        <f>Input!A221</f>
        <v>10368</v>
      </c>
      <c r="B221" s="141" t="str">
        <f>Input!B221</f>
        <v>Hu1-13</v>
      </c>
      <c r="C221" s="141">
        <f>Input!O221</f>
        <v>2.2932540034768523</v>
      </c>
      <c r="D221" s="141">
        <f>C221*Input!P221/100</f>
        <v>1.0965755813202588E-2</v>
      </c>
      <c r="E221" s="142">
        <f>Input!M221</f>
        <v>3.012359946119457</v>
      </c>
      <c r="F221" s="143">
        <f>E221*Input!N221/100</f>
        <v>3.0068127043853156E-4</v>
      </c>
      <c r="G221" s="144">
        <f t="shared" si="701"/>
        <v>415.34418937095074</v>
      </c>
      <c r="H221" s="143">
        <f>G221*Input!L221/100</f>
        <v>1.9505434378007929E-2</v>
      </c>
      <c r="I221" s="141">
        <v>0</v>
      </c>
      <c r="J221" s="145">
        <f>(((C221*$G$4*0.000000001*Input!G221*(234/233))-(I221*0.000000000000001))/Input!F221)*1000000000000</f>
        <v>751.22147810802835</v>
      </c>
      <c r="K221" s="141">
        <f>J221*Input!P221/100</f>
        <v>3.5921495299152983</v>
      </c>
      <c r="L221" s="146">
        <f t="shared" si="702"/>
        <v>10.388846986024125</v>
      </c>
      <c r="M221" s="147">
        <f>L221*Input!P221/100</f>
        <v>4.9676816897189439E-2</v>
      </c>
      <c r="N221" s="141">
        <v>0</v>
      </c>
      <c r="O221" s="145">
        <f>(((G221*$D$4*0.000000001*Input!G221*(238/236))-(N221*0.000000001))/Input!F221)*1000000</f>
        <v>13.705693965523917</v>
      </c>
      <c r="P221" s="141">
        <f>O221*Input!N221/100</f>
        <v>1.368045501701816E-3</v>
      </c>
      <c r="Q221" s="148">
        <f t="shared" si="703"/>
        <v>10.225807026637671</v>
      </c>
      <c r="R221" s="149">
        <f>Q221*Input!N221/100</f>
        <v>1.0206976267857827E-3</v>
      </c>
      <c r="S221" s="147">
        <f>Input!S221*$G$6/0.000000000155125</f>
        <v>1.0009893085998776</v>
      </c>
      <c r="T221" s="141">
        <f>S221*Input!T221/100</f>
        <v>1.0617023674909878E-3</v>
      </c>
      <c r="U221" s="147">
        <f>S221</f>
        <v>1.0009893085998776</v>
      </c>
      <c r="V221" s="141">
        <f>U221*Input!T221/100</f>
        <v>1.0617023674909878E-3</v>
      </c>
      <c r="W221" s="150">
        <v>0</v>
      </c>
      <c r="X221" s="145">
        <f>((($L$4*0.000000001*Input!G221/Input!W221*(232/229))-(W221*0.000000001))/Input!F221)*1000000000</f>
        <v>0.79010032959039866</v>
      </c>
      <c r="Y221" s="145">
        <f>X221*Input!X221/100</f>
        <v>2.7924705062942357E-3</v>
      </c>
      <c r="Z221" s="145">
        <f t="shared" si="704"/>
        <v>1.9291989339649331E-4</v>
      </c>
      <c r="AA221" s="145">
        <f>Z221*Input!X221/100</f>
        <v>6.818413968595846E-7</v>
      </c>
      <c r="AB221" s="146">
        <v>0</v>
      </c>
      <c r="AC221" s="146">
        <v>0.9</v>
      </c>
      <c r="AD221" s="145">
        <f>(((Input!G221*$L$4*0.000000001*Input!U221*(230/229))-((AB221*0.000000000000001)+(Input!G221*AC221*0.000000000000001)))/Input!F221)*1000000000000</f>
        <v>223.71238483150032</v>
      </c>
      <c r="AE221" s="145">
        <f>AD221*Input!V221/100</f>
        <v>0.43928435040764091</v>
      </c>
      <c r="AF221" s="145">
        <f t="shared" si="705"/>
        <v>10.198717356182058</v>
      </c>
      <c r="AG221" s="145">
        <f>AF221*Input!V221/100</f>
        <v>2.0026325016274792E-2</v>
      </c>
      <c r="AH221" s="141">
        <f t="shared" si="706"/>
        <v>52865.037278563206</v>
      </c>
      <c r="AI221" s="150">
        <f t="shared" si="707"/>
        <v>213.7422974218305</v>
      </c>
      <c r="AJ221" s="147">
        <f t="shared" si="708"/>
        <v>0.98930859987755859</v>
      </c>
      <c r="AK221" s="150">
        <f t="shared" si="709"/>
        <v>1.0617023674909878</v>
      </c>
      <c r="AL221" s="150">
        <f t="shared" si="710"/>
        <v>0.99735085256498135</v>
      </c>
      <c r="AM221" s="150">
        <f t="shared" si="711"/>
        <v>1.9609388277871732E-3</v>
      </c>
      <c r="AN221" s="141">
        <f>AF221/Q221</f>
        <v>0.99735085256498135</v>
      </c>
      <c r="AO221" s="145">
        <f t="shared" si="712"/>
        <v>1.9609388277871732E-3</v>
      </c>
      <c r="AP221" s="141">
        <f t="shared" si="713"/>
        <v>601.61890000000005</v>
      </c>
      <c r="AQ221" s="141" t="e">
        <f t="shared" si="714"/>
        <v>#VALUE!</v>
      </c>
      <c r="AR221" s="141" t="e">
        <f t="shared" si="715"/>
        <v>#VALUE!</v>
      </c>
      <c r="AS221" s="149">
        <f t="shared" si="716"/>
        <v>1.88659822050179E-5</v>
      </c>
      <c r="AT221" s="149">
        <f t="shared" si="717"/>
        <v>6.6705078627873819E-8</v>
      </c>
      <c r="AU221" s="141">
        <v>8</v>
      </c>
      <c r="AV221" s="141">
        <f t="shared" si="718"/>
        <v>4</v>
      </c>
      <c r="AW221" s="141">
        <f t="shared" si="719"/>
        <v>601.60249999999996</v>
      </c>
      <c r="AX221" s="151">
        <f t="shared" si="720"/>
        <v>175.1549957682</v>
      </c>
      <c r="AY221" s="151">
        <f t="shared" si="721"/>
        <v>66.260740489417088</v>
      </c>
      <c r="AZ221" s="141" t="str">
        <f>Input!B221</f>
        <v>Hu1-13</v>
      </c>
      <c r="BA221" s="152">
        <f>Input!E221</f>
        <v>0</v>
      </c>
      <c r="BB221" s="141">
        <f t="shared" si="722"/>
        <v>5.4170976437946612</v>
      </c>
      <c r="BC221" s="147">
        <f t="shared" ref="BC221" si="728">SQRT((EXP(0.0000028263*AW221*1000)*V221)^2+((U221-1)*0.0000028263*EXP(0.0000028263*AW221*1000)*AX221*1000)^2)*1000</f>
        <v>6.4022031037663716</v>
      </c>
      <c r="BD221" s="141">
        <f t="shared" si="724"/>
        <v>601544.5</v>
      </c>
      <c r="BE221" s="153">
        <f t="shared" si="725"/>
        <v>33130.370244708545</v>
      </c>
      <c r="BF221" s="154">
        <f t="shared" si="726"/>
        <v>11.014040082848242</v>
      </c>
      <c r="BG221" s="155"/>
      <c r="BH221" s="155"/>
      <c r="BI221" s="155"/>
      <c r="BJ221" s="155"/>
      <c r="BK221" s="155"/>
      <c r="BL221" s="155"/>
      <c r="BM221" s="159"/>
      <c r="BN221" s="155"/>
      <c r="BO221" s="155"/>
      <c r="BP221" s="155"/>
      <c r="BQ221" s="155"/>
      <c r="BR221" s="155"/>
      <c r="BS221" s="155"/>
      <c r="BT221" s="155"/>
      <c r="BU221" s="155"/>
      <c r="BV221" s="155"/>
      <c r="BW221" s="155"/>
      <c r="BX221" s="155"/>
      <c r="BY221" s="155"/>
      <c r="BZ221" s="155"/>
      <c r="CA221" s="155"/>
      <c r="CB221" s="155"/>
      <c r="CC221" s="155"/>
      <c r="CD221" s="155"/>
      <c r="CE221" s="155"/>
      <c r="CF221" s="155"/>
      <c r="CG221" s="155"/>
      <c r="CH221" s="155"/>
      <c r="CI221" s="155"/>
      <c r="CJ221" s="155"/>
      <c r="CK221" s="155"/>
      <c r="CL221" s="155"/>
      <c r="CM221" s="155"/>
      <c r="CN221" s="155"/>
      <c r="CO221" s="155"/>
      <c r="CP221" s="155"/>
      <c r="CQ221" s="155"/>
      <c r="CR221" s="155"/>
      <c r="CS221" s="155"/>
      <c r="CT221" s="155"/>
      <c r="CU221" s="155"/>
      <c r="CV221" s="155"/>
      <c r="CW221" s="155"/>
      <c r="CX221" s="155"/>
      <c r="CY221" s="155"/>
      <c r="CZ221" s="155"/>
      <c r="DA221" s="155"/>
      <c r="DB221" s="155"/>
      <c r="DC221" s="155"/>
      <c r="DD221" s="155"/>
      <c r="DE221" s="155"/>
    </row>
    <row r="222" spans="1:109" ht="15" customHeight="1" x14ac:dyDescent="0.2">
      <c r="A222" s="9">
        <f>Input!A222</f>
        <v>10606</v>
      </c>
      <c r="B222" s="9" t="str">
        <f>Input!B222</f>
        <v>GeoB20928-1,454-456</v>
      </c>
      <c r="C222" s="9">
        <f>Input!O222</f>
        <v>1.9163932641743702</v>
      </c>
      <c r="D222" s="9">
        <f>C222*Input!P222/100</f>
        <v>2.4817267357092306E-3</v>
      </c>
      <c r="E222" s="11">
        <f>Input!M222</f>
        <v>2.2324659216504563</v>
      </c>
      <c r="F222" s="12">
        <f>E222*Input!N222/100</f>
        <v>8.35859774232201E-5</v>
      </c>
      <c r="G222" s="13">
        <f t="shared" si="701"/>
        <v>307.81240127716489</v>
      </c>
      <c r="H222" s="12">
        <f>G222*Input!L222/100</f>
        <v>1.7392958952557512E-2</v>
      </c>
      <c r="I222" s="9">
        <v>0.3</v>
      </c>
      <c r="J222" s="21">
        <f>(((C222*$G$4*0.000000001*Input!G222*(234/233))-(I222*0.000000000000001))/Input!F222)*1000000000000</f>
        <v>236.18731227168905</v>
      </c>
      <c r="K222" s="9">
        <f>J222*Input!P222/100</f>
        <v>0.30586225617552698</v>
      </c>
      <c r="L222" s="14">
        <f t="shared" si="702"/>
        <v>3.2662988462611864</v>
      </c>
      <c r="M222" s="22">
        <f>L222*Input!P222/100</f>
        <v>4.229852674354339E-3</v>
      </c>
      <c r="N222" s="9">
        <v>5.0000000000000001E-3</v>
      </c>
      <c r="O222" s="21">
        <f>(((G222*$D$4*0.000000001*Input!G222*(238/236))-(N222*0.000000001))/Input!F222)*1000000</f>
        <v>3.8215085306531682</v>
      </c>
      <c r="P222" s="9">
        <f>O222*Input!N222/100</f>
        <v>1.430814789457879E-4</v>
      </c>
      <c r="Q222" s="23">
        <f t="shared" si="703"/>
        <v>2.8512243804223276</v>
      </c>
      <c r="R222" s="24">
        <f>Q222*Input!N222/100</f>
        <v>1.0675297408989083E-4</v>
      </c>
      <c r="S222" s="65">
        <f>Input!S222*$G$6/0.000000000155125</f>
        <v>1.1383014516753343</v>
      </c>
      <c r="T222" s="9">
        <f>S222*Input!T222/100</f>
        <v>4.7348330159423263E-4</v>
      </c>
      <c r="U222" s="9">
        <f>S222*1/((U221+U223)/2)</f>
        <v>1.1375882911493029</v>
      </c>
      <c r="V222" s="9">
        <f>U222*Input!T222/100</f>
        <v>4.7318665820514171E-4</v>
      </c>
      <c r="W222" s="3">
        <v>3.0000000000000001E-3</v>
      </c>
      <c r="X222" s="21">
        <f>((($L$4*0.000000001*Input!G222/Input!W222*(232/229))-(W222*0.000000001))/Input!F222)*1000000000</f>
        <v>0.48404071423281975</v>
      </c>
      <c r="Y222" s="21">
        <f>X222*Input!X222/100</f>
        <v>6.2156900852496208E-4</v>
      </c>
      <c r="Z222" s="21">
        <f t="shared" si="704"/>
        <v>1.1818889259009472E-4</v>
      </c>
      <c r="AA222" s="21">
        <f>Z222*Input!X222/100</f>
        <v>1.5176936696807183E-7</v>
      </c>
      <c r="AB222" s="14">
        <v>0.05</v>
      </c>
      <c r="AC222" s="14">
        <v>0.9</v>
      </c>
      <c r="AD222" s="21">
        <f>(((Input!G222*$L$4*0.000000001*Input!U222*(230/229))-((AB222*0.000000000000001)+(Input!G222*AC222*0.000000000000001)))/Input!F222)*1000000000000</f>
        <v>10.150132231588</v>
      </c>
      <c r="AE222" s="21">
        <f>AD222*Input!V222/100</f>
        <v>1.8422318268391771E-2</v>
      </c>
      <c r="AF222" s="63">
        <f t="shared" si="705"/>
        <v>0.46272954372110076</v>
      </c>
      <c r="AG222" s="21">
        <f>AF222*Input!V222/100</f>
        <v>8.3984629284816206E-4</v>
      </c>
      <c r="AH222" s="9">
        <f t="shared" si="706"/>
        <v>3915.1694679630291</v>
      </c>
      <c r="AI222" s="3">
        <f t="shared" si="707"/>
        <v>8.7046657572809192</v>
      </c>
      <c r="AJ222" s="22">
        <f t="shared" si="708"/>
        <v>137.58829114930293</v>
      </c>
      <c r="AK222" s="3">
        <f t="shared" si="709"/>
        <v>0.47318665820514172</v>
      </c>
      <c r="AL222" s="3">
        <f t="shared" si="710"/>
        <v>0.16229152181020581</v>
      </c>
      <c r="AM222" s="3">
        <f t="shared" si="711"/>
        <v>2.9461903401466238E-4</v>
      </c>
      <c r="AN222" s="9">
        <f>AL222*1/((AN221+AN223)/2)</f>
        <v>0.16270301767257661</v>
      </c>
      <c r="AO222" s="21">
        <f t="shared" si="712"/>
        <v>2.9536605093902451E-4</v>
      </c>
      <c r="AP222" s="58">
        <f t="shared" si="713"/>
        <v>16.802600000000002</v>
      </c>
      <c r="AQ222" s="58">
        <f t="shared" si="714"/>
        <v>3.3300000000000003E-2</v>
      </c>
      <c r="AR222" s="58">
        <f t="shared" si="715"/>
        <v>0.1981836144406223</v>
      </c>
      <c r="AS222" s="67">
        <f t="shared" si="716"/>
        <v>4.1451978806588488E-5</v>
      </c>
      <c r="AT222" s="67">
        <f t="shared" si="717"/>
        <v>5.3252162717632999E-8</v>
      </c>
      <c r="AU222" s="58">
        <v>8</v>
      </c>
      <c r="AV222" s="58">
        <f t="shared" si="718"/>
        <v>4</v>
      </c>
      <c r="AW222" s="58">
        <f t="shared" si="719"/>
        <v>16.770900000000001</v>
      </c>
      <c r="AX222" s="57">
        <f t="shared" si="720"/>
        <v>3.8347397700000001E-2</v>
      </c>
      <c r="AY222" s="47">
        <f t="shared" si="721"/>
        <v>3.7286536405751171E-2</v>
      </c>
      <c r="AZ222" s="9" t="str">
        <f>Input!B222</f>
        <v>GeoB20928-1,454-456</v>
      </c>
      <c r="BA222" s="48">
        <f>Input!E222</f>
        <v>455</v>
      </c>
      <c r="BB222" s="58">
        <f t="shared" si="722"/>
        <v>144.26695293424987</v>
      </c>
      <c r="BC222" s="22">
        <f>SQRT((EXP(0.0000028263*AW222*1000)*V222)^2+((U222-1)*0.0000028263*EXP(0.0000028263*AW222*1000)*AY222*1000)^2)*1000</f>
        <v>0.49638844828187728</v>
      </c>
      <c r="BD222" s="9">
        <f t="shared" si="724"/>
        <v>16712.900000000001</v>
      </c>
      <c r="BE222" s="49">
        <f t="shared" si="725"/>
        <v>18.643268202875586</v>
      </c>
      <c r="BF222" s="89">
        <f t="shared" si="726"/>
        <v>0.2223287742801589</v>
      </c>
      <c r="BG222" s="85"/>
      <c r="BH222" s="85"/>
      <c r="BI222" s="85"/>
      <c r="BJ222" s="85"/>
      <c r="BK222" s="85"/>
      <c r="BL222" s="85"/>
      <c r="BM222" s="90"/>
      <c r="BN222" s="85"/>
      <c r="BO222" s="85"/>
      <c r="BP222" s="85"/>
      <c r="BQ222" s="85"/>
      <c r="BR222" s="85"/>
      <c r="BS222" s="85"/>
      <c r="BT222" s="85"/>
      <c r="BU222" s="85"/>
      <c r="BV222" s="85"/>
      <c r="BW222" s="85"/>
      <c r="BX222" s="85"/>
      <c r="BY222" s="85"/>
      <c r="BZ222" s="85"/>
      <c r="CA222" s="85"/>
      <c r="CB222" s="85"/>
      <c r="CC222" s="85"/>
      <c r="CD222" s="85"/>
      <c r="CE222" s="85"/>
      <c r="CF222" s="85"/>
      <c r="CG222" s="85"/>
      <c r="CH222" s="85"/>
      <c r="CI222" s="85"/>
      <c r="CJ222" s="85"/>
      <c r="CK222" s="85"/>
      <c r="CL222" s="85"/>
      <c r="CM222" s="85"/>
      <c r="CN222" s="85"/>
      <c r="CO222" s="85"/>
      <c r="CP222" s="85"/>
      <c r="CQ222" s="85"/>
      <c r="CR222" s="85"/>
      <c r="CS222" s="85"/>
      <c r="CT222" s="85"/>
      <c r="CU222" s="85"/>
      <c r="CV222" s="85"/>
      <c r="CW222" s="85"/>
      <c r="CX222" s="85"/>
      <c r="CY222" s="85"/>
      <c r="CZ222" s="85"/>
      <c r="DA222" s="85"/>
      <c r="DB222" s="85"/>
      <c r="DC222" s="85"/>
      <c r="DD222" s="85"/>
      <c r="DE222" s="85"/>
    </row>
    <row r="223" spans="1:109" s="158" customFormat="1" ht="15" customHeight="1" x14ac:dyDescent="0.2">
      <c r="A223" s="141">
        <f>Input!A223</f>
        <v>10368</v>
      </c>
      <c r="B223" s="141" t="str">
        <f>Input!B223</f>
        <v>Hu1-13</v>
      </c>
      <c r="C223" s="141">
        <f>Input!O223</f>
        <v>2.2983838193661215</v>
      </c>
      <c r="D223" s="141">
        <f>C223*Input!P223/100</f>
        <v>1.3239365537078501E-2</v>
      </c>
      <c r="E223" s="142">
        <f>Input!M223</f>
        <v>3.0128052423148453</v>
      </c>
      <c r="F223" s="143">
        <f>E223*Input!N223/100</f>
        <v>3.133142231931362E-4</v>
      </c>
      <c r="G223" s="144">
        <f t="shared" si="701"/>
        <v>415.40558681037083</v>
      </c>
      <c r="H223" s="143">
        <f>G223*Input!L223/100</f>
        <v>1.8681785237560339E-2</v>
      </c>
      <c r="I223" s="141">
        <v>0</v>
      </c>
      <c r="J223" s="145">
        <f>(((C223*$G$4*0.000000001*Input!G223*(234/233))-(I223*0.000000000000001))/Input!F223)*1000000000000</f>
        <v>752.90189722815899</v>
      </c>
      <c r="K223" s="141">
        <f>J223*Input!P223/100</f>
        <v>4.3369359577690547</v>
      </c>
      <c r="L223" s="146">
        <f t="shared" si="702"/>
        <v>10.412085960973823</v>
      </c>
      <c r="M223" s="147">
        <f>L223*Input!P223/100</f>
        <v>5.9976671815777767E-2</v>
      </c>
      <c r="N223" s="141">
        <v>0</v>
      </c>
      <c r="O223" s="145">
        <f>(((G223*$D$4*0.000000001*Input!G223*(238/236))-(N223*0.000000001))/Input!F223)*1000000</f>
        <v>13.70771998282834</v>
      </c>
      <c r="P223" s="141">
        <f>O223*Input!N223/100</f>
        <v>1.4255231562425943E-3</v>
      </c>
      <c r="Q223" s="148">
        <f t="shared" si="703"/>
        <v>10.227318636486817</v>
      </c>
      <c r="R223" s="149">
        <f>Q223*Input!N223/100</f>
        <v>1.063581657697039E-3</v>
      </c>
      <c r="S223" s="147">
        <f>Input!S223*$G$6/0.000000000155125</f>
        <v>1.0002645026982517</v>
      </c>
      <c r="T223" s="141">
        <f>S223*Input!T223/100</f>
        <v>1.0989026718993588E-3</v>
      </c>
      <c r="U223" s="147">
        <f>S223</f>
        <v>1.0002645026982517</v>
      </c>
      <c r="V223" s="141">
        <f>U223*Input!T223/100</f>
        <v>1.0989026718993588E-3</v>
      </c>
      <c r="W223" s="150">
        <v>0</v>
      </c>
      <c r="X223" s="145">
        <f>((($L$4*0.000000001*Input!G223/Input!W223*(232/229))-(W223*0.000000001))/Input!F223)*1000000000</f>
        <v>0.78906642736651011</v>
      </c>
      <c r="Y223" s="145">
        <f>X223*Input!X223/100</f>
        <v>2.5290702010953171E-3</v>
      </c>
      <c r="Z223" s="145">
        <f t="shared" si="704"/>
        <v>1.92667444056397E-4</v>
      </c>
      <c r="AA223" s="145">
        <f>Z223*Input!X223/100</f>
        <v>6.1752657898585622E-7</v>
      </c>
      <c r="AB223" s="146">
        <v>0</v>
      </c>
      <c r="AC223" s="146">
        <v>0.9</v>
      </c>
      <c r="AD223" s="145">
        <f>(((Input!G223*$L$4*0.000000001*Input!U223*(230/229))-((AB223*0.000000000000001)+(Input!G223*AC223*0.000000000000001)))/Input!F223)*1000000000000</f>
        <v>223.79930740797406</v>
      </c>
      <c r="AE223" s="145">
        <f>AD223*Input!V223/100</f>
        <v>0.46196637020028669</v>
      </c>
      <c r="AF223" s="145">
        <f t="shared" si="705"/>
        <v>10.202680028119039</v>
      </c>
      <c r="AG223" s="145">
        <f>AF223*Input!V223/100</f>
        <v>2.1060364812984112E-2</v>
      </c>
      <c r="AH223" s="141">
        <f t="shared" si="706"/>
        <v>52954.872983795554</v>
      </c>
      <c r="AI223" s="150">
        <f t="shared" si="707"/>
        <v>201.88142286405673</v>
      </c>
      <c r="AJ223" s="147">
        <f t="shared" si="708"/>
        <v>0.264502698251734</v>
      </c>
      <c r="AK223" s="150">
        <f t="shared" si="709"/>
        <v>1.0989026718993589</v>
      </c>
      <c r="AL223" s="150">
        <f t="shared" si="710"/>
        <v>0.99759090244046189</v>
      </c>
      <c r="AM223" s="150">
        <f t="shared" si="711"/>
        <v>2.0618380689909435E-3</v>
      </c>
      <c r="AN223" s="141">
        <f>AF223/Q223</f>
        <v>0.99759090244046189</v>
      </c>
      <c r="AO223" s="145">
        <f t="shared" si="712"/>
        <v>2.0618380689909435E-3</v>
      </c>
      <c r="AP223" s="141">
        <f t="shared" si="713"/>
        <v>642.45929999999998</v>
      </c>
      <c r="AQ223" s="141" t="e">
        <f t="shared" si="714"/>
        <v>#VALUE!</v>
      </c>
      <c r="AR223" s="141" t="e">
        <f t="shared" si="715"/>
        <v>#VALUE!</v>
      </c>
      <c r="AS223" s="149">
        <f t="shared" si="716"/>
        <v>1.8838509965753851E-5</v>
      </c>
      <c r="AT223" s="149">
        <f t="shared" si="717"/>
        <v>6.041187965889426E-8</v>
      </c>
      <c r="AU223" s="141">
        <v>8</v>
      </c>
      <c r="AV223" s="141">
        <f t="shared" si="718"/>
        <v>4</v>
      </c>
      <c r="AW223" s="141">
        <f t="shared" si="719"/>
        <v>642.44290000000001</v>
      </c>
      <c r="AX223" s="151">
        <f t="shared" si="720"/>
        <v>254.7970253764</v>
      </c>
      <c r="AY223" s="151">
        <f t="shared" si="721"/>
        <v>101.25772227246208</v>
      </c>
      <c r="AZ223" s="141" t="str">
        <f>Input!B223</f>
        <v>Hu1-13</v>
      </c>
      <c r="BA223" s="152">
        <f>Input!E223</f>
        <v>0</v>
      </c>
      <c r="BB223" s="141">
        <f t="shared" si="722"/>
        <v>1.6255277655687068</v>
      </c>
      <c r="BC223" s="147">
        <f t="shared" ref="BC223" si="729">SQRT((EXP(0.0000028263*AW223*1000)*V223)^2+((U223-1)*0.0000028263*EXP(0.0000028263*AW223*1000)*AX223*1000)^2)*1000</f>
        <v>6.8541173785411491</v>
      </c>
      <c r="BD223" s="141">
        <f t="shared" si="724"/>
        <v>642384.9</v>
      </c>
      <c r="BE223" s="153">
        <f t="shared" si="725"/>
        <v>50628.86113623104</v>
      </c>
      <c r="BF223" s="154">
        <f t="shared" si="726"/>
        <v>15.761357510910631</v>
      </c>
      <c r="BG223" s="155"/>
      <c r="BH223" s="155"/>
      <c r="BI223" s="155"/>
      <c r="BJ223" s="155"/>
      <c r="BK223" s="155"/>
      <c r="BL223" s="155"/>
      <c r="BM223" s="159"/>
      <c r="BN223" s="155"/>
      <c r="BO223" s="155"/>
      <c r="BP223" s="155"/>
      <c r="BQ223" s="155"/>
      <c r="BR223" s="155"/>
      <c r="BS223" s="155"/>
      <c r="BT223" s="155"/>
      <c r="BU223" s="155"/>
      <c r="BV223" s="155"/>
      <c r="BW223" s="155"/>
      <c r="BX223" s="155"/>
      <c r="BY223" s="155"/>
      <c r="BZ223" s="155"/>
      <c r="CA223" s="155"/>
      <c r="CB223" s="155"/>
      <c r="CC223" s="155"/>
      <c r="CD223" s="155"/>
      <c r="CE223" s="155"/>
      <c r="CF223" s="155"/>
      <c r="CG223" s="155"/>
      <c r="CH223" s="155"/>
      <c r="CI223" s="155"/>
      <c r="CJ223" s="155"/>
      <c r="CK223" s="155"/>
      <c r="CL223" s="155"/>
      <c r="CM223" s="155"/>
      <c r="CN223" s="155"/>
      <c r="CO223" s="155"/>
      <c r="CP223" s="155"/>
      <c r="CQ223" s="155"/>
      <c r="CR223" s="155"/>
      <c r="CS223" s="155"/>
      <c r="CT223" s="155"/>
      <c r="CU223" s="155"/>
      <c r="CV223" s="155"/>
      <c r="CW223" s="155"/>
      <c r="CX223" s="155"/>
      <c r="CY223" s="155"/>
      <c r="CZ223" s="155"/>
      <c r="DA223" s="155"/>
      <c r="DB223" s="155"/>
      <c r="DC223" s="155"/>
      <c r="DD223" s="155"/>
      <c r="DE223" s="155"/>
    </row>
    <row r="224" spans="1:109" ht="15" customHeight="1" x14ac:dyDescent="0.2">
      <c r="A224" s="9">
        <f>Input!A224</f>
        <v>10607</v>
      </c>
      <c r="B224" s="9" t="str">
        <f>Input!B224</f>
        <v>GeoB20928-1,474-476</v>
      </c>
      <c r="C224" s="9">
        <f>Input!O224</f>
        <v>1.1564773319629151</v>
      </c>
      <c r="D224" s="9">
        <f>C224*Input!P224/100</f>
        <v>1.4790153479803162E-3</v>
      </c>
      <c r="E224" s="11">
        <f>Input!M224</f>
        <v>1.3509124711944422</v>
      </c>
      <c r="F224" s="12">
        <f>E224*Input!N224/100</f>
        <v>4.6973068272009959E-5</v>
      </c>
      <c r="G224" s="13">
        <f t="shared" si="701"/>
        <v>186.26381152828969</v>
      </c>
      <c r="H224" s="12">
        <f>G224*Input!L224/100</f>
        <v>5.6893638394017627E-3</v>
      </c>
      <c r="I224" s="9">
        <v>0.3</v>
      </c>
      <c r="J224" s="21">
        <f>(((C224*$G$4*0.000000001*Input!G224*(234/233))-(I224*0.000000000000001))/Input!F224)*1000000000000</f>
        <v>228.31220124807257</v>
      </c>
      <c r="K224" s="9">
        <f>J224*Input!P224/100</f>
        <v>0.29198778086201033</v>
      </c>
      <c r="L224" s="14">
        <f t="shared" si="702"/>
        <v>3.1573917851527198</v>
      </c>
      <c r="M224" s="22">
        <f>L224*Input!P224/100</f>
        <v>4.0379787660010874E-3</v>
      </c>
      <c r="N224" s="9">
        <v>5.0000000000000001E-3</v>
      </c>
      <c r="O224" s="21">
        <f>(((G224*$D$4*0.000000001*Input!G224*(238/236))-(N224*0.000000001))/Input!F224)*1000000</f>
        <v>3.7042231883742271</v>
      </c>
      <c r="P224" s="9">
        <f>O224*Input!N224/100</f>
        <v>1.2880089008906681E-4</v>
      </c>
      <c r="Q224" s="23">
        <f t="shared" si="703"/>
        <v>2.7637178827422777</v>
      </c>
      <c r="R224" s="24">
        <f>Q224*Input!N224/100</f>
        <v>9.6098238456444207E-5</v>
      </c>
      <c r="S224" s="65">
        <f>Input!S224*$G$6/0.000000000155125</f>
        <v>1.13843134812545</v>
      </c>
      <c r="T224" s="9">
        <f>S224*Input!T224/100</f>
        <v>6.016338624796506E-4</v>
      </c>
      <c r="U224" s="9">
        <f>S224*1/((U223+U225)/2)</f>
        <v>1.1386791027435104</v>
      </c>
      <c r="V224" s="9">
        <f>U224*Input!T224/100</f>
        <v>6.0176479489648573E-4</v>
      </c>
      <c r="W224" s="3">
        <v>3.0000000000000001E-3</v>
      </c>
      <c r="X224" s="21">
        <f>((($L$4*0.000000001*Input!G224/Input!W224*(232/229))-(W224*0.000000001))/Input!F224)*1000000000</f>
        <v>0.26687002340047922</v>
      </c>
      <c r="Y224" s="21">
        <f>X224*Input!X224/100</f>
        <v>3.9716785337295013E-4</v>
      </c>
      <c r="Z224" s="21">
        <f t="shared" si="704"/>
        <v>6.5162023779727547E-5</v>
      </c>
      <c r="AA224" s="21">
        <f>Z224*Input!X224/100</f>
        <v>9.6977025655647501E-8</v>
      </c>
      <c r="AB224" s="14">
        <v>0.05</v>
      </c>
      <c r="AC224" s="14">
        <v>0.9</v>
      </c>
      <c r="AD224" s="21">
        <f>(((Input!G224*$L$4*0.000000001*Input!U224*(230/229))-((AB224*0.000000000000001)+(Input!G224*AC224*0.000000000000001)))/Input!F224)*1000000000000</f>
        <v>10.017304186101596</v>
      </c>
      <c r="AE224" s="21">
        <f>AD224*Input!V224/100</f>
        <v>2.2080646199339454E-2</v>
      </c>
      <c r="AF224" s="63">
        <f t="shared" si="705"/>
        <v>0.45667410922242396</v>
      </c>
      <c r="AG224" s="21">
        <f>AF224*Input!V224/100</f>
        <v>1.006624062402868E-3</v>
      </c>
      <c r="AH224" s="9">
        <f t="shared" si="706"/>
        <v>7008.2861570744999</v>
      </c>
      <c r="AI224" s="3">
        <f t="shared" si="707"/>
        <v>18.639394927026871</v>
      </c>
      <c r="AJ224" s="22">
        <f t="shared" si="708"/>
        <v>138.67910274351036</v>
      </c>
      <c r="AK224" s="3">
        <f t="shared" si="709"/>
        <v>0.60176479489648571</v>
      </c>
      <c r="AL224" s="3">
        <f t="shared" si="710"/>
        <v>0.16523904703662901</v>
      </c>
      <c r="AM224" s="3">
        <f t="shared" si="711"/>
        <v>3.6427354089616073E-4</v>
      </c>
      <c r="AN224" s="9">
        <f>AL224*1/((AN223+AN225)/2)</f>
        <v>0.16539905189442577</v>
      </c>
      <c r="AO224" s="21">
        <f t="shared" si="712"/>
        <v>3.6462627553821719E-4</v>
      </c>
      <c r="AP224" s="58">
        <f t="shared" si="713"/>
        <v>17.085000000000001</v>
      </c>
      <c r="AQ224" s="58">
        <f t="shared" si="714"/>
        <v>4.2000000000000003E-2</v>
      </c>
      <c r="AR224" s="58">
        <f t="shared" si="715"/>
        <v>0.24582967515364354</v>
      </c>
      <c r="AS224" s="67">
        <f t="shared" si="716"/>
        <v>2.357766839612118E-5</v>
      </c>
      <c r="AT224" s="67">
        <f t="shared" si="717"/>
        <v>3.5098912018863021E-8</v>
      </c>
      <c r="AU224" s="58">
        <v>8</v>
      </c>
      <c r="AV224" s="58">
        <f t="shared" si="718"/>
        <v>4</v>
      </c>
      <c r="AW224" s="58">
        <f t="shared" si="719"/>
        <v>17.067</v>
      </c>
      <c r="AX224" s="57">
        <f t="shared" si="720"/>
        <v>4.3835190699999999E-2</v>
      </c>
      <c r="AY224" s="47">
        <f t="shared" si="721"/>
        <v>4.2796582167011037E-2</v>
      </c>
      <c r="AZ224" s="9" t="str">
        <f>Input!B224</f>
        <v>GeoB20928-1,474-476</v>
      </c>
      <c r="BA224" s="48">
        <f>Input!E224</f>
        <v>475</v>
      </c>
      <c r="BB224" s="58">
        <f t="shared" si="722"/>
        <v>145.53245394654294</v>
      </c>
      <c r="BC224" s="22">
        <f>SQRT((EXP(0.0000028263*AW224*1000)*V224)^2+((U224-1)*0.0000028263*EXP(0.0000028263*AW224*1000)*AY224*1000)^2)*1000</f>
        <v>0.63174856575456206</v>
      </c>
      <c r="BD224" s="9">
        <f t="shared" si="724"/>
        <v>17009</v>
      </c>
      <c r="BE224" s="49">
        <f t="shared" si="725"/>
        <v>21.398291083505519</v>
      </c>
      <c r="BF224" s="89">
        <f t="shared" si="726"/>
        <v>0.2507563260503371</v>
      </c>
      <c r="BG224" s="85"/>
      <c r="BH224" s="85"/>
      <c r="BI224" s="85"/>
      <c r="BJ224" s="85"/>
      <c r="BK224" s="85"/>
      <c r="BL224" s="85"/>
      <c r="BM224" s="90"/>
      <c r="BN224" s="85"/>
      <c r="BO224" s="85"/>
      <c r="BP224" s="85"/>
      <c r="BQ224" s="85"/>
      <c r="BR224" s="85"/>
      <c r="BS224" s="85"/>
      <c r="BT224" s="85"/>
      <c r="BU224" s="85"/>
      <c r="BV224" s="85"/>
      <c r="BW224" s="85"/>
      <c r="BX224" s="85"/>
      <c r="BY224" s="85"/>
      <c r="BZ224" s="85"/>
      <c r="CA224" s="85"/>
      <c r="CB224" s="85"/>
      <c r="CC224" s="85"/>
      <c r="CD224" s="85"/>
      <c r="CE224" s="85"/>
      <c r="CF224" s="85"/>
      <c r="CG224" s="85"/>
      <c r="CH224" s="85"/>
      <c r="CI224" s="85"/>
      <c r="CJ224" s="85"/>
      <c r="CK224" s="85"/>
      <c r="CL224" s="85"/>
      <c r="CM224" s="85"/>
      <c r="CN224" s="85"/>
      <c r="CO224" s="85"/>
      <c r="CP224" s="85"/>
      <c r="CQ224" s="85"/>
      <c r="CR224" s="85"/>
      <c r="CS224" s="85"/>
      <c r="CT224" s="85"/>
      <c r="CU224" s="85"/>
      <c r="CV224" s="85"/>
      <c r="CW224" s="85"/>
      <c r="CX224" s="85"/>
      <c r="CY224" s="85"/>
      <c r="CZ224" s="85"/>
      <c r="DA224" s="85"/>
      <c r="DB224" s="85"/>
      <c r="DC224" s="85"/>
      <c r="DD224" s="85"/>
      <c r="DE224" s="85"/>
    </row>
    <row r="225" spans="1:109" s="158" customFormat="1" ht="15" customHeight="1" x14ac:dyDescent="0.2">
      <c r="A225" s="141">
        <f>Input!A225</f>
        <v>10368</v>
      </c>
      <c r="B225" s="141" t="str">
        <f>Input!B225</f>
        <v>Hu1-13</v>
      </c>
      <c r="C225" s="141">
        <f>Input!O225</f>
        <v>2.2933643826303705</v>
      </c>
      <c r="D225" s="141">
        <f>C225*Input!P225/100</f>
        <v>1.0556105728688198E-2</v>
      </c>
      <c r="E225" s="142">
        <f>Input!M225</f>
        <v>3.0130688982210736</v>
      </c>
      <c r="F225" s="143">
        <f>E225*Input!N225/100</f>
        <v>2.5354173161174041E-4</v>
      </c>
      <c r="G225" s="144">
        <f t="shared" si="701"/>
        <v>415.44193968672164</v>
      </c>
      <c r="H225" s="143">
        <f>G225*Input!L225/100</f>
        <v>1.2802745482455975E-2</v>
      </c>
      <c r="I225" s="141">
        <v>0</v>
      </c>
      <c r="J225" s="145">
        <f>(((C225*$G$4*0.000000001*Input!G225*(234/233))-(I225*0.000000000000001))/Input!F225)*1000000000000</f>
        <v>751.25763598270453</v>
      </c>
      <c r="K225" s="141">
        <f>J225*Input!P225/100</f>
        <v>3.4579568318847236</v>
      </c>
      <c r="L225" s="146">
        <f t="shared" si="702"/>
        <v>10.38934702314806</v>
      </c>
      <c r="M225" s="147">
        <f>L225*Input!P225/100</f>
        <v>4.7821029426905068E-2</v>
      </c>
      <c r="N225" s="141">
        <v>0</v>
      </c>
      <c r="O225" s="145">
        <f>(((G225*$D$4*0.000000001*Input!G225*(238/236))-(N225*0.000000001))/Input!F225)*1000000</f>
        <v>13.708919569606685</v>
      </c>
      <c r="P225" s="141">
        <f>O225*Input!N225/100</f>
        <v>1.1535691096397657E-3</v>
      </c>
      <c r="Q225" s="148">
        <f t="shared" si="703"/>
        <v>10.228213647198272</v>
      </c>
      <c r="R225" s="149">
        <f>Q225*Input!N225/100</f>
        <v>8.6067696657602679E-4</v>
      </c>
      <c r="S225" s="147">
        <f>Input!S225*$G$6/0.000000000155125</f>
        <v>0.99930033586344069</v>
      </c>
      <c r="T225" s="141">
        <f>S225*Input!T225/100</f>
        <v>9.8561159250824381E-4</v>
      </c>
      <c r="U225" s="147">
        <f>S225</f>
        <v>0.99930033586344069</v>
      </c>
      <c r="V225" s="141">
        <f>U225*Input!T225/100</f>
        <v>9.8561159250824381E-4</v>
      </c>
      <c r="W225" s="150">
        <v>0</v>
      </c>
      <c r="X225" s="145">
        <f>((($L$4*0.000000001*Input!G225/Input!W225*(232/229))-(W225*0.000000001))/Input!F225)*1000000000</f>
        <v>0.78950736521597842</v>
      </c>
      <c r="Y225" s="145">
        <f>X225*Input!X225/100</f>
        <v>2.4559253678406853E-3</v>
      </c>
      <c r="Z225" s="145">
        <f t="shared" si="704"/>
        <v>1.9277510846271107E-4</v>
      </c>
      <c r="AA225" s="145">
        <f>Z225*Input!X225/100</f>
        <v>5.9966670359344481E-7</v>
      </c>
      <c r="AB225" s="146">
        <v>0</v>
      </c>
      <c r="AC225" s="146">
        <v>0.9</v>
      </c>
      <c r="AD225" s="145">
        <f>(((Input!G225*$L$4*0.000000001*Input!U225*(230/229))-((AB225*0.000000000000001)+(Input!G225*AC225*0.000000000000001)))/Input!F225)*1000000000000</f>
        <v>224.46581519610461</v>
      </c>
      <c r="AE225" s="145">
        <f>AD225*Input!V225/100</f>
        <v>0.46347587442421728</v>
      </c>
      <c r="AF225" s="145">
        <f t="shared" si="705"/>
        <v>10.233065134209419</v>
      </c>
      <c r="AG225" s="145">
        <f>AF225*Input!V225/100</f>
        <v>2.1129180882060596E-2</v>
      </c>
      <c r="AH225" s="141">
        <f t="shared" si="706"/>
        <v>53082.917269834259</v>
      </c>
      <c r="AI225" s="150">
        <f t="shared" si="707"/>
        <v>198.19110118419007</v>
      </c>
      <c r="AJ225" s="147">
        <f t="shared" si="708"/>
        <v>-0.69966413655930815</v>
      </c>
      <c r="AK225" s="150">
        <f t="shared" si="709"/>
        <v>0.98561159250824382</v>
      </c>
      <c r="AL225" s="150">
        <f t="shared" si="710"/>
        <v>1.0004743239805589</v>
      </c>
      <c r="AM225" s="150">
        <f t="shared" si="711"/>
        <v>2.0674890446949032E-3</v>
      </c>
      <c r="AN225" s="141">
        <f>AF225/Q225</f>
        <v>1.0004743239805589</v>
      </c>
      <c r="AO225" s="145">
        <f t="shared" si="712"/>
        <v>2.0674890446949032E-3</v>
      </c>
      <c r="AP225" s="141" t="str">
        <f t="shared" si="713"/>
        <v>Out of range</v>
      </c>
      <c r="AQ225" s="141" t="e">
        <f t="shared" si="714"/>
        <v>#VALUE!</v>
      </c>
      <c r="AR225" s="141" t="e">
        <f t="shared" si="715"/>
        <v>#VALUE!</v>
      </c>
      <c r="AS225" s="149">
        <f t="shared" si="716"/>
        <v>1.8847387736715525E-5</v>
      </c>
      <c r="AT225" s="149">
        <f t="shared" si="717"/>
        <v>5.8650130635058162E-8</v>
      </c>
      <c r="AU225" s="141">
        <v>8</v>
      </c>
      <c r="AV225" s="141">
        <f t="shared" si="718"/>
        <v>4</v>
      </c>
      <c r="AW225" s="141" t="str">
        <f t="shared" si="719"/>
        <v>Out of range</v>
      </c>
      <c r="AX225" s="151">
        <f t="shared" si="720"/>
        <v>330.6209126187</v>
      </c>
      <c r="AY225" s="151" t="e">
        <f t="shared" si="721"/>
        <v>#VALUE!</v>
      </c>
      <c r="AZ225" s="141" t="str">
        <f>Input!B225</f>
        <v>Hu1-13</v>
      </c>
      <c r="BA225" s="152">
        <f>Input!E225</f>
        <v>0</v>
      </c>
      <c r="BB225" s="141" t="e">
        <f t="shared" si="722"/>
        <v>#VALUE!</v>
      </c>
      <c r="BC225" s="147" t="e">
        <f t="shared" ref="BC225" si="730">SQRT((EXP(0.0000028263*AW225*1000)*V225)^2+((U225-1)*0.0000028263*EXP(0.0000028263*AW225*1000)*AX225*1000)^2)*1000</f>
        <v>#VALUE!</v>
      </c>
      <c r="BD225" s="141" t="e">
        <f t="shared" si="724"/>
        <v>#VALUE!</v>
      </c>
      <c r="BE225" s="153" t="e">
        <f t="shared" si="725"/>
        <v>#VALUE!</v>
      </c>
      <c r="BF225" s="154" t="e">
        <f t="shared" si="726"/>
        <v>#VALUE!</v>
      </c>
      <c r="BG225" s="155"/>
      <c r="BH225" s="155"/>
      <c r="BI225" s="155"/>
      <c r="BJ225" s="155"/>
      <c r="BK225" s="155"/>
      <c r="BL225" s="155"/>
      <c r="BM225" s="159"/>
      <c r="BN225" s="155"/>
      <c r="BO225" s="155"/>
      <c r="BP225" s="155"/>
      <c r="BQ225" s="155"/>
      <c r="BR225" s="155"/>
      <c r="BS225" s="155"/>
      <c r="BT225" s="155"/>
      <c r="BU225" s="155"/>
      <c r="BV225" s="155"/>
      <c r="BW225" s="155"/>
      <c r="BX225" s="155"/>
      <c r="BY225" s="155"/>
      <c r="BZ225" s="155"/>
      <c r="CA225" s="155"/>
      <c r="CB225" s="155"/>
      <c r="CC225" s="155"/>
      <c r="CD225" s="155"/>
      <c r="CE225" s="155"/>
      <c r="CF225" s="155"/>
      <c r="CG225" s="155"/>
      <c r="CH225" s="155"/>
      <c r="CI225" s="155"/>
      <c r="CJ225" s="155"/>
      <c r="CK225" s="155"/>
      <c r="CL225" s="155"/>
      <c r="CM225" s="155"/>
      <c r="CN225" s="155"/>
      <c r="CO225" s="155"/>
      <c r="CP225" s="155"/>
      <c r="CQ225" s="155"/>
      <c r="CR225" s="155"/>
      <c r="CS225" s="155"/>
      <c r="CT225" s="155"/>
      <c r="CU225" s="155"/>
      <c r="CV225" s="155"/>
      <c r="CW225" s="155"/>
      <c r="CX225" s="155"/>
      <c r="CY225" s="155"/>
      <c r="CZ225" s="155"/>
      <c r="DA225" s="155"/>
      <c r="DB225" s="155"/>
      <c r="DC225" s="155"/>
      <c r="DD225" s="155"/>
      <c r="DE225" s="155"/>
    </row>
    <row r="226" spans="1:109" s="76" customFormat="1" ht="15" customHeight="1" x14ac:dyDescent="0.2">
      <c r="A226" s="58"/>
      <c r="B226" s="58"/>
      <c r="C226" s="58"/>
      <c r="D226" s="58"/>
      <c r="E226" s="60"/>
      <c r="F226" s="61"/>
      <c r="G226" s="59"/>
      <c r="H226" s="61"/>
      <c r="I226" s="58"/>
      <c r="J226" s="63"/>
      <c r="K226" s="58"/>
      <c r="L226" s="64"/>
      <c r="M226" s="65"/>
      <c r="N226" s="58"/>
      <c r="O226" s="63"/>
      <c r="P226" s="58"/>
      <c r="Q226" s="66"/>
      <c r="R226" s="67"/>
      <c r="S226" s="65"/>
      <c r="T226" s="58"/>
      <c r="U226" s="58"/>
      <c r="V226" s="58"/>
      <c r="W226" s="68"/>
      <c r="X226" s="63"/>
      <c r="Y226" s="63"/>
      <c r="Z226" s="63"/>
      <c r="AA226" s="63"/>
      <c r="AB226" s="64"/>
      <c r="AC226" s="64"/>
      <c r="AD226" s="63"/>
      <c r="AE226" s="63"/>
      <c r="AF226" s="63"/>
      <c r="AG226" s="63"/>
      <c r="AH226" s="58"/>
      <c r="AI226" s="68"/>
      <c r="AJ226" s="65"/>
      <c r="AK226" s="68"/>
      <c r="AL226" s="68"/>
      <c r="AM226" s="68"/>
      <c r="AN226" s="58"/>
      <c r="AO226" s="63"/>
      <c r="AP226" s="58"/>
      <c r="AQ226" s="58"/>
      <c r="AR226" s="58"/>
      <c r="AS226" s="67"/>
      <c r="AT226" s="67"/>
      <c r="AU226" s="58"/>
      <c r="AV226" s="58"/>
      <c r="AW226" s="58"/>
      <c r="AX226" s="57"/>
      <c r="AY226" s="57"/>
      <c r="AZ226" s="58"/>
      <c r="BA226" s="69"/>
      <c r="BB226" s="58"/>
      <c r="BC226" s="65"/>
      <c r="BD226" s="58"/>
      <c r="BE226" s="62"/>
      <c r="BF226" s="74"/>
      <c r="BG226" s="75"/>
      <c r="BH226" s="75"/>
      <c r="BI226" s="75"/>
      <c r="BJ226" s="75"/>
      <c r="BK226" s="75"/>
      <c r="BL226" s="75"/>
      <c r="BM226" s="103"/>
      <c r="BN226" s="75"/>
      <c r="BO226" s="75"/>
      <c r="BP226" s="75"/>
      <c r="BQ226" s="75"/>
      <c r="BR226" s="75"/>
      <c r="BS226" s="75"/>
      <c r="BT226" s="75"/>
      <c r="BU226" s="75"/>
      <c r="BV226" s="75"/>
      <c r="BW226" s="75"/>
      <c r="BX226" s="75"/>
      <c r="BY226" s="75"/>
      <c r="BZ226" s="75"/>
      <c r="CA226" s="75"/>
      <c r="CB226" s="75"/>
      <c r="CC226" s="75"/>
      <c r="CD226" s="75"/>
      <c r="CE226" s="75"/>
      <c r="CF226" s="75"/>
      <c r="CG226" s="75"/>
      <c r="CH226" s="75"/>
      <c r="CI226" s="75"/>
      <c r="CJ226" s="75"/>
      <c r="CK226" s="75"/>
      <c r="CL226" s="75"/>
      <c r="CM226" s="75"/>
      <c r="CN226" s="75"/>
      <c r="CO226" s="75"/>
      <c r="CP226" s="75"/>
      <c r="CQ226" s="75"/>
      <c r="CR226" s="75"/>
      <c r="CS226" s="75"/>
      <c r="CT226" s="75"/>
      <c r="CU226" s="75"/>
      <c r="CV226" s="75"/>
      <c r="CW226" s="75"/>
      <c r="CX226" s="75"/>
      <c r="CY226" s="75"/>
      <c r="CZ226" s="75"/>
      <c r="DA226" s="75"/>
      <c r="DB226" s="75"/>
      <c r="DC226" s="75"/>
      <c r="DD226" s="75"/>
      <c r="DE226" s="75"/>
    </row>
    <row r="227" spans="1:109" s="158" customFormat="1" ht="15" customHeight="1" x14ac:dyDescent="0.2">
      <c r="A227" s="141">
        <f>Input!A227</f>
        <v>10368</v>
      </c>
      <c r="B227" s="141" t="str">
        <f>Input!B227</f>
        <v>Hu1-13</v>
      </c>
      <c r="C227" s="141">
        <f>Input!O227</f>
        <v>2.2865218777327678</v>
      </c>
      <c r="D227" s="141">
        <f>C227*Input!P227/100</f>
        <v>1.2792204780697883E-2</v>
      </c>
      <c r="E227" s="142">
        <f>Input!M227</f>
        <v>3.0134003000342049</v>
      </c>
      <c r="F227" s="143">
        <f>E227*Input!N227/100</f>
        <v>2.4077572558973205E-4</v>
      </c>
      <c r="G227" s="144">
        <f t="shared" ref="G227:G235" si="731">E227*137.88</f>
        <v>415.48763336871616</v>
      </c>
      <c r="H227" s="143">
        <f>G227*Input!L227/100</f>
        <v>1.6921795900492993E-2</v>
      </c>
      <c r="I227" s="141">
        <v>0</v>
      </c>
      <c r="J227" s="145">
        <f>(((C227*$G$4*0.000000001*Input!G227*(234/233))-(I227*0.000000000000001))/Input!F227)*1000000000000</f>
        <v>749.01617619004935</v>
      </c>
      <c r="K227" s="141">
        <f>J227*Input!P227/100</f>
        <v>4.1904555574946576</v>
      </c>
      <c r="L227" s="146">
        <f t="shared" ref="L227:L235" si="732">(J227/234)*602200000000*0.0000028263/(365.2425*24*60)</f>
        <v>10.358349263512823</v>
      </c>
      <c r="M227" s="147">
        <f>L227*Input!P227/100</f>
        <v>5.7950954355282781E-2</v>
      </c>
      <c r="N227" s="141">
        <v>0</v>
      </c>
      <c r="O227" s="145">
        <f>(((G227*$D$4*0.000000001*Input!G227*(238/236))-(N227*0.000000001))/Input!F227)*1000000</f>
        <v>13.710427388031988</v>
      </c>
      <c r="P227" s="141">
        <f>O227*Input!N227/100</f>
        <v>1.0954860867509921E-3</v>
      </c>
      <c r="Q227" s="148">
        <f t="shared" ref="Q227:Q235" si="733">(O227/238.05)*602200000000000000*0.00000000015512/(365.2425*24*60)</f>
        <v>10.229338629288717</v>
      </c>
      <c r="R227" s="149">
        <f>Q227*Input!N227/100</f>
        <v>8.1734127083683795E-4</v>
      </c>
      <c r="S227" s="147">
        <f>Input!S227*$G$6/0.000000000155125</f>
        <v>0.99917489514475255</v>
      </c>
      <c r="T227" s="141">
        <f>S227*Input!T227/100</f>
        <v>1.1008904421623655E-3</v>
      </c>
      <c r="U227" s="147">
        <f>S227</f>
        <v>0.99917489514475255</v>
      </c>
      <c r="V227" s="141">
        <f>U227*Input!T227/100</f>
        <v>1.1008904421623655E-3</v>
      </c>
      <c r="W227" s="150">
        <v>0</v>
      </c>
      <c r="X227" s="145">
        <f>((($L$4*0.000000001*Input!G227/Input!W227*(232/229))-(W227*0.000000001))/Input!F227)*1000000000</f>
        <v>0.77486037048659406</v>
      </c>
      <c r="Y227" s="145">
        <f>X227*Input!X227/100</f>
        <v>2.5918734406213122E-3</v>
      </c>
      <c r="Z227" s="145">
        <f t="shared" ref="Z227:Z235" si="734">(X227/232)*6.022E+23*0.000000001*0.000000000049475/(365.2425*24*60)</f>
        <v>1.8919873144330551E-4</v>
      </c>
      <c r="AA227" s="145">
        <f>Z227*Input!X227/100</f>
        <v>6.3286133309308525E-7</v>
      </c>
      <c r="AB227" s="146">
        <v>0</v>
      </c>
      <c r="AC227" s="146">
        <v>0.9</v>
      </c>
      <c r="AD227" s="145">
        <f>(((Input!G227*$L$4*0.000000001*Input!U227*(230/229))-((AB227*0.000000000000001)+(Input!G227*AC227*0.000000000000001)))/Input!F227)*1000000000000</f>
        <v>224.36143244541353</v>
      </c>
      <c r="AE227" s="145">
        <f>AD227*Input!V227/100</f>
        <v>0.54428871447337945</v>
      </c>
      <c r="AF227" s="145">
        <f t="shared" ref="AF227:AF235" si="735">(AD227/230)*602200000000*$D$6/(365.2425*24*60)</f>
        <v>10.228306478706456</v>
      </c>
      <c r="AG227" s="145">
        <f>AF227*Input!V227/100</f>
        <v>2.4813318955294806E-2</v>
      </c>
      <c r="AH227" s="141">
        <f t="shared" ref="AH227:AH235" si="736">AF227/Z227</f>
        <v>54061.178955480609</v>
      </c>
      <c r="AI227" s="150">
        <f t="shared" ref="AI227:AI235" si="737">AH227*SQRT((AG227/AF227)^2+(AA227/Z227)^2)</f>
        <v>223.38417371690664</v>
      </c>
      <c r="AJ227" s="147">
        <f t="shared" ref="AJ227:AJ235" si="738">(U227-1)*1000</f>
        <v>-0.82510485524744936</v>
      </c>
      <c r="AK227" s="150">
        <f t="shared" ref="AK227:AK235" si="739">V227*1000</f>
        <v>1.1008904421623655</v>
      </c>
      <c r="AL227" s="150">
        <f t="shared" ref="AL227:AL235" si="740">AF227/Q227</f>
        <v>0.99989909899166829</v>
      </c>
      <c r="AM227" s="150">
        <f t="shared" ref="AM227:AM235" si="741">AL227*SQRT((R227/Q227)^2+(AG227/AF227)^2)</f>
        <v>2.4270165399323564E-3</v>
      </c>
      <c r="AN227" s="141">
        <f>AF227/Q227</f>
        <v>0.99989909899166829</v>
      </c>
      <c r="AO227" s="145">
        <f t="shared" ref="AO227:AO235" si="742">AN227*SQRT((R227/Q227)^2+(AG227/AF227)^2)</f>
        <v>2.4270165399323564E-3</v>
      </c>
      <c r="AP227" s="141" t="str">
        <f t="shared" ref="AP227:AP235" si="743">ThU_Alter_Kombi(AN227,U227)</f>
        <v>Out of range</v>
      </c>
      <c r="AQ227" s="141" t="e">
        <f t="shared" ref="AQ227:AQ235" si="744">Montealter(AN227,AO227,U227,V227)</f>
        <v>#VALUE!</v>
      </c>
      <c r="AR227" s="141" t="e">
        <f t="shared" ref="AR227:AR235" si="745">(AQ227/AP227)*100</f>
        <v>#VALUE!</v>
      </c>
      <c r="AS227" s="149">
        <f t="shared" ref="AS227:AS235" si="746">Z227/Q227</f>
        <v>1.84956954012247E-5</v>
      </c>
      <c r="AT227" s="149">
        <f t="shared" ref="AT227:AT235" si="747">AS227*SQRT((Y227/X227)^2+(P227/O227)^2)</f>
        <v>6.1884925832579978E-8</v>
      </c>
      <c r="AU227" s="141">
        <v>8</v>
      </c>
      <c r="AV227" s="141">
        <f t="shared" ref="AV227:AV235" si="748">AU227/2</f>
        <v>4</v>
      </c>
      <c r="AW227" s="141" t="str">
        <f t="shared" ref="AW227:AW235" si="749">marincorr_age(AN227,U227,AS227,AU227)</f>
        <v>Out of range</v>
      </c>
      <c r="AX227" s="151">
        <f t="shared" ref="AX227:AX235" si="750">marincorr_age_error(AN227, AO227, U227, V227, AS227, AT227, AU227, AV227)</f>
        <v>345.5566477337</v>
      </c>
      <c r="AY227" s="151" t="e">
        <f t="shared" ref="AY227:AY235" si="751">SQRT(((AU227*EXP(-0.0000091577*AW227*1000))/(0.0000091577*(EXP(-0.0000091577*AW227*1000)+(AJ227/1000)*EXP(-(0.0000091577-0.0000028263)*AW227*1000)-AS227*AU227*EXP(-0.0000091577*AW227*1000))))^2*AT227^2+((AS227*EXP(-0.0000091577*AW227*1000))/(0.0000091577*(EXP(-0.0000091577*AW227*1000)+(AJ227/1000)*EXP(-(0.0000091577-0.0000028263)*AW227*1000)-AS227*AU227*EXP(-0.0000091577*AW227*1000))))^2*AV227^2+((0.0000091577/(0.0000091577-0.0000028263))*(EXP(-(0.0000091577-0.0000028263)*AW227*1000)-1)/(0.0000091577*(EXP(-0.0000091577*AW227*1000)+(AJ227/1000)*EXP(-(0.0000091577-0.0000028263)*AW227*1000)-AS227*AU227*EXP(-0.0000091577*AW227*1000))))^2*T227^2+(1/(0.0000091577*(EXP(-0.0000091577*AW227*1000)+(AJ227/1000)*EXP(-(0.0000091577-0.0000028263)*AW227*1000)-AS227*AU227*EXP(-0.0000091577*AW227*1000))))^2*AO227^2)/1000</f>
        <v>#VALUE!</v>
      </c>
      <c r="AZ227" s="141" t="str">
        <f>Input!B227</f>
        <v>Hu1-13</v>
      </c>
      <c r="BA227" s="152">
        <f>Input!E227</f>
        <v>0</v>
      </c>
      <c r="BB227" s="141" t="e">
        <f t="shared" ref="BB227:BB235" si="752">((U227-1)*EXP(0.0000028263*AW227*1000))*1000</f>
        <v>#VALUE!</v>
      </c>
      <c r="BC227" s="147" t="e">
        <f t="shared" ref="BC227" si="753">SQRT((EXP(0.0000028263*AW227*1000)*V227)^2+((U227-1)*0.0000028263*EXP(0.0000028263*AW227*1000)*AX227*1000)^2)*1000</f>
        <v>#VALUE!</v>
      </c>
      <c r="BD227" s="141" t="e">
        <f t="shared" ref="BD227:BD235" si="754">AW227*1000-58</f>
        <v>#VALUE!</v>
      </c>
      <c r="BE227" s="153" t="e">
        <f t="shared" ref="BE227:BE235" si="755">AY227/2*1000</f>
        <v>#VALUE!</v>
      </c>
      <c r="BF227" s="154" t="e">
        <f t="shared" ref="BF227:BF235" si="756">AY227/AW227*100</f>
        <v>#VALUE!</v>
      </c>
      <c r="BG227" s="155"/>
      <c r="BH227" s="155"/>
      <c r="BI227" s="155"/>
      <c r="BJ227" s="155"/>
      <c r="BK227" s="155"/>
      <c r="BL227" s="155"/>
      <c r="BM227" s="159"/>
      <c r="BN227" s="155"/>
      <c r="BO227" s="155"/>
      <c r="BP227" s="155"/>
      <c r="BQ227" s="155"/>
      <c r="BR227" s="155"/>
      <c r="BS227" s="155"/>
      <c r="BT227" s="155"/>
      <c r="BU227" s="155"/>
      <c r="BV227" s="155"/>
      <c r="BW227" s="155"/>
      <c r="BX227" s="155"/>
      <c r="BY227" s="155"/>
      <c r="BZ227" s="155"/>
      <c r="CA227" s="155"/>
      <c r="CB227" s="155"/>
      <c r="CC227" s="155"/>
      <c r="CD227" s="155"/>
      <c r="CE227" s="155"/>
      <c r="CF227" s="155"/>
      <c r="CG227" s="155"/>
      <c r="CH227" s="155"/>
      <c r="CI227" s="155"/>
      <c r="CJ227" s="155"/>
      <c r="CK227" s="155"/>
      <c r="CL227" s="155"/>
      <c r="CM227" s="155"/>
      <c r="CN227" s="155"/>
      <c r="CO227" s="155"/>
      <c r="CP227" s="155"/>
      <c r="CQ227" s="155"/>
      <c r="CR227" s="155"/>
      <c r="CS227" s="155"/>
      <c r="CT227" s="155"/>
      <c r="CU227" s="155"/>
      <c r="CV227" s="155"/>
      <c r="CW227" s="155"/>
      <c r="CX227" s="155"/>
      <c r="CY227" s="155"/>
      <c r="CZ227" s="155"/>
      <c r="DA227" s="155"/>
      <c r="DB227" s="155"/>
      <c r="DC227" s="155"/>
      <c r="DD227" s="155"/>
      <c r="DE227" s="155"/>
    </row>
    <row r="228" spans="1:109" ht="15" customHeight="1" x14ac:dyDescent="0.2">
      <c r="A228" s="9">
        <f>Input!A228</f>
        <v>10608</v>
      </c>
      <c r="B228" s="9" t="str">
        <f>Input!B228</f>
        <v>GeoB20928-1,494-496</v>
      </c>
      <c r="C228" s="9">
        <f>Input!O228</f>
        <v>1.5574162794980333</v>
      </c>
      <c r="D228" s="9">
        <f>C228*Input!P228/100</f>
        <v>2.3834280413091956E-3</v>
      </c>
      <c r="E228" s="11">
        <f>Input!M228</f>
        <v>1.8217772302683102</v>
      </c>
      <c r="F228" s="12">
        <f>E228*Input!N228/100</f>
        <v>5.5826713909827817E-5</v>
      </c>
      <c r="G228" s="13">
        <f t="shared" si="731"/>
        <v>251.1866445093946</v>
      </c>
      <c r="H228" s="12">
        <f>G228*Input!L228/100</f>
        <v>1.3833025896703724E-2</v>
      </c>
      <c r="I228" s="9">
        <v>0.3</v>
      </c>
      <c r="J228" s="21">
        <f>(((C228*$G$4*0.000000001*Input!G228*(234/233))-(I228*0.000000000000001))/Input!F228)*1000000000000</f>
        <v>222.04202056672779</v>
      </c>
      <c r="K228" s="9">
        <f>J228*Input!P228/100</f>
        <v>0.33980714413635382</v>
      </c>
      <c r="L228" s="14">
        <f t="shared" si="732"/>
        <v>3.0706797440682814</v>
      </c>
      <c r="M228" s="22">
        <f>L228*Input!P228/100</f>
        <v>4.6992858006154733E-3</v>
      </c>
      <c r="N228" s="9">
        <v>5.0000000000000001E-3</v>
      </c>
      <c r="O228" s="21">
        <f>(((G228*$D$4*0.000000001*Input!G228*(238/236))-(N228*0.000000001))/Input!F228)*1000000</f>
        <v>3.6074786931506493</v>
      </c>
      <c r="P228" s="9">
        <f>O228*Input!N228/100</f>
        <v>1.1054791858862991E-4</v>
      </c>
      <c r="Q228" s="23">
        <f t="shared" si="733"/>
        <v>2.6915368942031863</v>
      </c>
      <c r="R228" s="24">
        <f>Q228*Input!N228/100</f>
        <v>8.2479711390562094E-5</v>
      </c>
      <c r="S228" s="65">
        <f>Input!S228*$G$6/0.000000000155125</f>
        <v>1.1381819804874764</v>
      </c>
      <c r="T228" s="9">
        <f>S228*Input!T228/100</f>
        <v>4.4570651919948308E-4</v>
      </c>
      <c r="U228" s="9">
        <f>S228*1/((U227+U229)/2)</f>
        <v>1.1384289152919098</v>
      </c>
      <c r="V228" s="9">
        <f>U228*Input!T228/100</f>
        <v>4.4580321766602012E-4</v>
      </c>
      <c r="W228" s="3">
        <v>3.0000000000000001E-3</v>
      </c>
      <c r="X228" s="21">
        <f>((($L$4*0.000000001*Input!G228/Input!W228*(232/229))-(W228*0.000000001))/Input!F228)*1000000000</f>
        <v>0.26534876478304859</v>
      </c>
      <c r="Y228" s="21">
        <f>X228*Input!X228/100</f>
        <v>3.9788280440238667E-4</v>
      </c>
      <c r="Z228" s="21">
        <f t="shared" si="734"/>
        <v>6.4790575953025122E-5</v>
      </c>
      <c r="AA228" s="21">
        <f>Z228*Input!X228/100</f>
        <v>9.7151596240188447E-8</v>
      </c>
      <c r="AB228" s="14">
        <v>0.05</v>
      </c>
      <c r="AC228" s="14">
        <v>0.9</v>
      </c>
      <c r="AD228" s="21">
        <f>(((Input!G228*$L$4*0.000000001*Input!U228*(230/229))-((AB228*0.000000000000001)+(Input!G228*AC228*0.000000000000001)))/Input!F228)*1000000000000</f>
        <v>9.7918926690652501</v>
      </c>
      <c r="AE228" s="21">
        <f>AD228*Input!V228/100</f>
        <v>2.3639500684420521E-2</v>
      </c>
      <c r="AF228" s="63">
        <f t="shared" si="735"/>
        <v>0.44639793093746472</v>
      </c>
      <c r="AG228" s="21">
        <f>AF228*Input!V228/100</f>
        <v>1.0776899370290454E-3</v>
      </c>
      <c r="AH228" s="9">
        <f t="shared" si="736"/>
        <v>6889.8589705563818</v>
      </c>
      <c r="AI228" s="3">
        <f t="shared" si="737"/>
        <v>19.580698604744921</v>
      </c>
      <c r="AJ228" s="22">
        <f t="shared" si="738"/>
        <v>138.42891529190982</v>
      </c>
      <c r="AK228" s="3">
        <f t="shared" si="739"/>
        <v>0.4458032176660201</v>
      </c>
      <c r="AL228" s="3">
        <f t="shared" si="740"/>
        <v>0.16585242873648892</v>
      </c>
      <c r="AM228" s="3">
        <f t="shared" si="741"/>
        <v>4.0043172163842981E-4</v>
      </c>
      <c r="AN228" s="9">
        <f>AL228*1/((AN227+AN229)/2)</f>
        <v>0.16573700713270181</v>
      </c>
      <c r="AO228" s="21">
        <f t="shared" si="742"/>
        <v>4.0015304937616119E-4</v>
      </c>
      <c r="AP228" s="58">
        <f t="shared" si="743"/>
        <v>17.126799999999999</v>
      </c>
      <c r="AQ228" s="58">
        <f t="shared" si="744"/>
        <v>4.65E-2</v>
      </c>
      <c r="AR228" s="58">
        <f t="shared" si="745"/>
        <v>0.27150430903613049</v>
      </c>
      <c r="AS228" s="67">
        <f t="shared" si="746"/>
        <v>2.4071962785487281E-5</v>
      </c>
      <c r="AT228" s="67">
        <f t="shared" si="747"/>
        <v>3.6102749415320833E-8</v>
      </c>
      <c r="AU228" s="58">
        <v>8</v>
      </c>
      <c r="AV228" s="58">
        <f t="shared" si="748"/>
        <v>4</v>
      </c>
      <c r="AW228" s="58">
        <f t="shared" si="749"/>
        <v>17.108499999999999</v>
      </c>
      <c r="AX228" s="57">
        <f t="shared" si="750"/>
        <v>4.6606866199999999E-2</v>
      </c>
      <c r="AY228" s="47">
        <f t="shared" si="751"/>
        <v>4.6160268414654371E-2</v>
      </c>
      <c r="AZ228" s="9" t="str">
        <f>Input!B228</f>
        <v>GeoB20928-1,494-496</v>
      </c>
      <c r="BA228" s="48">
        <f>Input!E228</f>
        <v>495</v>
      </c>
      <c r="BB228" s="58">
        <f t="shared" si="752"/>
        <v>145.28694245468415</v>
      </c>
      <c r="BC228" s="22">
        <f>SQRT((EXP(0.0000028263*AW228*1000)*V228)^2+((U228-1)*0.0000028263*EXP(0.0000028263*AW228*1000)*AY228*1000)^2)*1000</f>
        <v>0.46827291597769555</v>
      </c>
      <c r="BD228" s="9">
        <f t="shared" si="754"/>
        <v>17050.5</v>
      </c>
      <c r="BE228" s="49">
        <f t="shared" si="755"/>
        <v>23.080134207327184</v>
      </c>
      <c r="BF228" s="89">
        <f t="shared" si="756"/>
        <v>0.26980897457202196</v>
      </c>
      <c r="BG228" s="85"/>
      <c r="BH228" s="85"/>
      <c r="BI228" s="85"/>
      <c r="BJ228" s="85"/>
      <c r="BK228" s="85"/>
      <c r="BL228" s="85"/>
      <c r="BM228" s="90"/>
      <c r="BN228" s="85"/>
      <c r="BO228" s="85"/>
      <c r="BP228" s="85"/>
      <c r="BQ228" s="85"/>
      <c r="BR228" s="85"/>
      <c r="BS228" s="85"/>
      <c r="BT228" s="85"/>
      <c r="BU228" s="85"/>
      <c r="BV228" s="85"/>
      <c r="BW228" s="85"/>
      <c r="BX228" s="85"/>
      <c r="BY228" s="85"/>
      <c r="BZ228" s="85"/>
      <c r="CA228" s="85"/>
      <c r="CB228" s="85"/>
      <c r="CC228" s="85"/>
      <c r="CD228" s="85"/>
      <c r="CE228" s="85"/>
      <c r="CF228" s="85"/>
      <c r="CG228" s="85"/>
      <c r="CH228" s="85"/>
      <c r="CI228" s="85"/>
      <c r="CJ228" s="85"/>
      <c r="CK228" s="85"/>
      <c r="CL228" s="85"/>
      <c r="CM228" s="85"/>
      <c r="CN228" s="85"/>
      <c r="CO228" s="85"/>
      <c r="CP228" s="85"/>
      <c r="CQ228" s="85"/>
      <c r="CR228" s="85"/>
      <c r="CS228" s="85"/>
      <c r="CT228" s="85"/>
      <c r="CU228" s="85"/>
      <c r="CV228" s="85"/>
      <c r="CW228" s="85"/>
      <c r="CX228" s="85"/>
      <c r="CY228" s="85"/>
      <c r="CZ228" s="85"/>
      <c r="DA228" s="85"/>
      <c r="DB228" s="85"/>
      <c r="DC228" s="85"/>
      <c r="DD228" s="85"/>
      <c r="DE228" s="85"/>
    </row>
    <row r="229" spans="1:109" s="158" customFormat="1" ht="15" customHeight="1" x14ac:dyDescent="0.2">
      <c r="A229" s="141">
        <f>Input!A229</f>
        <v>10368</v>
      </c>
      <c r="B229" s="141" t="str">
        <f>Input!B229</f>
        <v>Hu1-13</v>
      </c>
      <c r="C229" s="141">
        <f>Input!O229</f>
        <v>2.2877358849142824</v>
      </c>
      <c r="D229" s="141">
        <f>C229*Input!P229/100</f>
        <v>1.0941236278250499E-2</v>
      </c>
      <c r="E229" s="142">
        <f>Input!M229</f>
        <v>3.0134398834052964</v>
      </c>
      <c r="F229" s="143">
        <f>E229*Input!N229/100</f>
        <v>2.2784308737531443E-4</v>
      </c>
      <c r="G229" s="144">
        <f t="shared" si="731"/>
        <v>415.49309112392228</v>
      </c>
      <c r="H229" s="143">
        <f>G229*Input!L229/100</f>
        <v>1.5641840017462397E-2</v>
      </c>
      <c r="I229" s="141">
        <v>0</v>
      </c>
      <c r="J229" s="145">
        <f>(((C229*$G$4*0.000000001*Input!G229*(234/233))-(I229*0.000000000000001))/Input!F229)*1000000000000</f>
        <v>749.41385924999315</v>
      </c>
      <c r="K229" s="141">
        <f>J229*Input!P229/100</f>
        <v>3.5841174491857744</v>
      </c>
      <c r="L229" s="146">
        <f t="shared" si="732"/>
        <v>10.363848931159566</v>
      </c>
      <c r="M229" s="147">
        <f>L229*Input!P229/100</f>
        <v>4.9565739059148149E-2</v>
      </c>
      <c r="N229" s="141">
        <v>0</v>
      </c>
      <c r="O229" s="145">
        <f>(((G229*$D$4*0.000000001*Input!G229*(238/236))-(N229*0.000000001))/Input!F229)*1000000</f>
        <v>13.710607485224887</v>
      </c>
      <c r="P229" s="141">
        <f>O229*Input!N229/100</f>
        <v>1.0366449174670945E-3</v>
      </c>
      <c r="Q229" s="148">
        <f t="shared" si="733"/>
        <v>10.229472999656629</v>
      </c>
      <c r="R229" s="149">
        <f>Q229*Input!N229/100</f>
        <v>7.7343992269405843E-4</v>
      </c>
      <c r="S229" s="147">
        <f>Input!S229*$G$6/0.000000000155125</f>
        <v>1.0003912880378485</v>
      </c>
      <c r="T229" s="141">
        <f>S229*Input!T229/100</f>
        <v>7.343945543863299E-4</v>
      </c>
      <c r="U229" s="147">
        <f>S229</f>
        <v>1.0003912880378485</v>
      </c>
      <c r="V229" s="141">
        <f>U229*Input!T229/100</f>
        <v>7.343945543863299E-4</v>
      </c>
      <c r="W229" s="150">
        <v>0</v>
      </c>
      <c r="X229" s="145">
        <f>((($L$4*0.000000001*Input!G229/Input!W229*(232/229))-(W229*0.000000001))/Input!F229)*1000000000</f>
        <v>0.77534701067036682</v>
      </c>
      <c r="Y229" s="145">
        <f>X229*Input!X229/100</f>
        <v>2.2801230349394634E-3</v>
      </c>
      <c r="Z229" s="145">
        <f t="shared" si="734"/>
        <v>1.8931755505197884E-4</v>
      </c>
      <c r="AA229" s="145">
        <f>Z229*Input!X229/100</f>
        <v>5.5674080411971466E-7</v>
      </c>
      <c r="AB229" s="146">
        <v>0</v>
      </c>
      <c r="AC229" s="146">
        <v>0.9</v>
      </c>
      <c r="AD229" s="145">
        <f>(((Input!G229*$L$4*0.000000001*Input!U229*(230/229))-((AB229*0.000000000000001)+(Input!G229*AC229*0.000000000000001)))/Input!F229)*1000000000000</f>
        <v>224.72219397245937</v>
      </c>
      <c r="AE229" s="145">
        <f>AD229*Input!V229/100</f>
        <v>0.52903066893065853</v>
      </c>
      <c r="AF229" s="145">
        <f t="shared" si="735"/>
        <v>10.244753064129506</v>
      </c>
      <c r="AG229" s="145">
        <f>AF229*Input!V229/100</f>
        <v>2.4117727184570229E-2</v>
      </c>
      <c r="AH229" s="141">
        <f t="shared" si="736"/>
        <v>54114.120908210105</v>
      </c>
      <c r="AI229" s="150">
        <f t="shared" si="737"/>
        <v>203.84735226392112</v>
      </c>
      <c r="AJ229" s="147">
        <f t="shared" si="738"/>
        <v>0.39128803784849175</v>
      </c>
      <c r="AK229" s="150">
        <f t="shared" si="739"/>
        <v>0.73439455438632995</v>
      </c>
      <c r="AL229" s="150">
        <f t="shared" si="740"/>
        <v>1.0014937293908874</v>
      </c>
      <c r="AM229" s="150">
        <f t="shared" si="741"/>
        <v>2.3588862218230384E-3</v>
      </c>
      <c r="AN229" s="141">
        <f>AF229/Q229</f>
        <v>1.0014937293908874</v>
      </c>
      <c r="AO229" s="145">
        <f t="shared" si="742"/>
        <v>2.3588862218230384E-3</v>
      </c>
      <c r="AP229" s="141" t="str">
        <f t="shared" si="743"/>
        <v>Out of range</v>
      </c>
      <c r="AQ229" s="141" t="e">
        <f t="shared" si="744"/>
        <v>#VALUE!</v>
      </c>
      <c r="AR229" s="141" t="e">
        <f t="shared" si="745"/>
        <v>#VALUE!</v>
      </c>
      <c r="AS229" s="149">
        <f t="shared" si="746"/>
        <v>1.8507068258387665E-5</v>
      </c>
      <c r="AT229" s="149">
        <f t="shared" si="747"/>
        <v>5.4443155127640222E-8</v>
      </c>
      <c r="AU229" s="141">
        <v>8</v>
      </c>
      <c r="AV229" s="141">
        <f t="shared" si="748"/>
        <v>4</v>
      </c>
      <c r="AW229" s="141" t="str">
        <f t="shared" si="749"/>
        <v>Out of range</v>
      </c>
      <c r="AX229" s="151">
        <f t="shared" si="750"/>
        <v>342.64753393090001</v>
      </c>
      <c r="AY229" s="151" t="e">
        <f t="shared" si="751"/>
        <v>#VALUE!</v>
      </c>
      <c r="AZ229" s="141" t="str">
        <f>Input!B229</f>
        <v>Hu1-13</v>
      </c>
      <c r="BA229" s="152">
        <f>Input!E229</f>
        <v>0</v>
      </c>
      <c r="BB229" s="141" t="e">
        <f t="shared" si="752"/>
        <v>#VALUE!</v>
      </c>
      <c r="BC229" s="147" t="e">
        <f t="shared" ref="BC229" si="757">SQRT((EXP(0.0000028263*AW229*1000)*V229)^2+((U229-1)*0.0000028263*EXP(0.0000028263*AW229*1000)*AX229*1000)^2)*1000</f>
        <v>#VALUE!</v>
      </c>
      <c r="BD229" s="141" t="e">
        <f t="shared" si="754"/>
        <v>#VALUE!</v>
      </c>
      <c r="BE229" s="153" t="e">
        <f t="shared" si="755"/>
        <v>#VALUE!</v>
      </c>
      <c r="BF229" s="154" t="e">
        <f t="shared" si="756"/>
        <v>#VALUE!</v>
      </c>
      <c r="BG229" s="155"/>
      <c r="BH229" s="155"/>
      <c r="BI229" s="155"/>
      <c r="BJ229" s="155"/>
      <c r="BK229" s="155"/>
      <c r="BL229" s="155"/>
      <c r="BM229" s="159"/>
      <c r="BN229" s="155"/>
      <c r="BO229" s="155"/>
      <c r="BP229" s="155"/>
      <c r="BQ229" s="155"/>
      <c r="BR229" s="155"/>
      <c r="BS229" s="155"/>
      <c r="BT229" s="155"/>
      <c r="BU229" s="155"/>
      <c r="BV229" s="155"/>
      <c r="BW229" s="155"/>
      <c r="BX229" s="155"/>
      <c r="BY229" s="155"/>
      <c r="BZ229" s="155"/>
      <c r="CA229" s="155"/>
      <c r="CB229" s="155"/>
      <c r="CC229" s="155"/>
      <c r="CD229" s="155"/>
      <c r="CE229" s="155"/>
      <c r="CF229" s="155"/>
      <c r="CG229" s="155"/>
      <c r="CH229" s="155"/>
      <c r="CI229" s="155"/>
      <c r="CJ229" s="155"/>
      <c r="CK229" s="155"/>
      <c r="CL229" s="155"/>
      <c r="CM229" s="155"/>
      <c r="CN229" s="155"/>
      <c r="CO229" s="155"/>
      <c r="CP229" s="155"/>
      <c r="CQ229" s="155"/>
      <c r="CR229" s="155"/>
      <c r="CS229" s="155"/>
      <c r="CT229" s="155"/>
      <c r="CU229" s="155"/>
      <c r="CV229" s="155"/>
      <c r="CW229" s="155"/>
      <c r="CX229" s="155"/>
      <c r="CY229" s="155"/>
      <c r="CZ229" s="155"/>
      <c r="DA229" s="155"/>
      <c r="DB229" s="155"/>
      <c r="DC229" s="155"/>
      <c r="DD229" s="155"/>
      <c r="DE229" s="155"/>
    </row>
    <row r="230" spans="1:109" ht="15" customHeight="1" x14ac:dyDescent="0.2">
      <c r="A230" s="9">
        <f>Input!A230</f>
        <v>10609</v>
      </c>
      <c r="B230" s="9" t="str">
        <f>Input!B230</f>
        <v>GeoB20928-1,524-527</v>
      </c>
      <c r="C230" s="9">
        <f>Input!O230</f>
        <v>1.4153417797014214</v>
      </c>
      <c r="D230" s="9">
        <f>C230*Input!P230/100</f>
        <v>1.3101941264359765E-3</v>
      </c>
      <c r="E230" s="11">
        <f>Input!M230</f>
        <v>1.6534480305136567</v>
      </c>
      <c r="F230" s="12">
        <f>E230*Input!N230/100</f>
        <v>4.5972553560896211E-5</v>
      </c>
      <c r="G230" s="13">
        <f t="shared" si="731"/>
        <v>227.977414447223</v>
      </c>
      <c r="H230" s="12">
        <f>G230*Input!L230/100</f>
        <v>6.1663966763944268E-3</v>
      </c>
      <c r="I230" s="9">
        <v>0.3</v>
      </c>
      <c r="J230" s="21">
        <f>(((C230*$G$4*0.000000001*Input!G230*(234/233))-(I230*0.000000000000001))/Input!F230)*1000000000000</f>
        <v>223.38957346572792</v>
      </c>
      <c r="K230" s="9">
        <f>J230*Input!P230/100</f>
        <v>0.20679366020239928</v>
      </c>
      <c r="L230" s="14">
        <f t="shared" si="732"/>
        <v>3.0893154211372384</v>
      </c>
      <c r="M230" s="22">
        <f>L230*Input!P230/100</f>
        <v>2.8598060041271252E-3</v>
      </c>
      <c r="N230" s="9">
        <v>5.0000000000000001E-3</v>
      </c>
      <c r="O230" s="21">
        <f>(((G230*$D$4*0.000000001*Input!G230*(238/236))-(N230*0.000000001))/Input!F230)*1000000</f>
        <v>3.6246838388588052</v>
      </c>
      <c r="P230" s="9">
        <f>O230*Input!N230/100</f>
        <v>1.0078089474120607E-4</v>
      </c>
      <c r="Q230" s="23">
        <f t="shared" si="733"/>
        <v>2.7043736393048454</v>
      </c>
      <c r="R230" s="24">
        <f>Q230*Input!N230/100</f>
        <v>7.5192542908648099E-5</v>
      </c>
      <c r="S230" s="65">
        <f>Input!S230*$G$6/0.000000000155125</f>
        <v>1.1371122316827873</v>
      </c>
      <c r="T230" s="9">
        <f>S230*Input!T230/100</f>
        <v>3.3351631995110674E-4</v>
      </c>
      <c r="U230" s="9">
        <f>S230*1/((U229+U231)/2)</f>
        <v>1.137167519516523</v>
      </c>
      <c r="V230" s="9">
        <f>U230*Input!T230/100</f>
        <v>3.3353253593606575E-4</v>
      </c>
      <c r="W230" s="3">
        <v>3.0000000000000001E-3</v>
      </c>
      <c r="X230" s="21">
        <f>((($L$4*0.000000001*Input!G230/Input!W230*(232/229))-(W230*0.000000001))/Input!F230)*1000000000</f>
        <v>0.21667297778503761</v>
      </c>
      <c r="Y230" s="21">
        <f>X230*Input!X230/100</f>
        <v>3.4695020177591434E-4</v>
      </c>
      <c r="Z230" s="21">
        <f t="shared" si="734"/>
        <v>5.2905341525246949E-5</v>
      </c>
      <c r="AA230" s="21">
        <f>Z230*Input!X230/100</f>
        <v>8.4715312010059226E-8</v>
      </c>
      <c r="AB230" s="14">
        <v>0.05</v>
      </c>
      <c r="AC230" s="14">
        <v>0.9</v>
      </c>
      <c r="AD230" s="21">
        <f>(((Input!G230*$L$4*0.000000001*Input!U230*(230/229))-((AB230*0.000000000000001)+(Input!G230*AC230*0.000000000000001)))/Input!F230)*1000000000000</f>
        <v>10.111399971569464</v>
      </c>
      <c r="AE230" s="21">
        <f>AD230*Input!V230/100</f>
        <v>2.0587613131716979E-2</v>
      </c>
      <c r="AF230" s="63">
        <f t="shared" si="735"/>
        <v>0.46096379716758412</v>
      </c>
      <c r="AG230" s="21">
        <f>AF230*Input!V230/100</f>
        <v>9.385588890259718E-4</v>
      </c>
      <c r="AH230" s="9">
        <f t="shared" si="736"/>
        <v>8712.9916163117032</v>
      </c>
      <c r="AI230" s="3">
        <f t="shared" si="737"/>
        <v>22.569270836135175</v>
      </c>
      <c r="AJ230" s="22">
        <f t="shared" si="738"/>
        <v>137.16751951652296</v>
      </c>
      <c r="AK230" s="3">
        <f t="shared" si="739"/>
        <v>0.33353253593606574</v>
      </c>
      <c r="AL230" s="3">
        <f t="shared" si="740"/>
        <v>0.1704512240720088</v>
      </c>
      <c r="AM230" s="3">
        <f t="shared" si="741"/>
        <v>3.4708458233093152E-4</v>
      </c>
      <c r="AN230" s="9">
        <f>AL230*1/((AN229+AN231)/2)</f>
        <v>0.17032248397866195</v>
      </c>
      <c r="AO230" s="21">
        <f t="shared" si="742"/>
        <v>3.4682243284053153E-4</v>
      </c>
      <c r="AP230" s="58">
        <f t="shared" si="743"/>
        <v>17.661100000000001</v>
      </c>
      <c r="AQ230" s="58">
        <f t="shared" si="744"/>
        <v>0.04</v>
      </c>
      <c r="AR230" s="58">
        <f t="shared" si="745"/>
        <v>0.22648645894083608</v>
      </c>
      <c r="AS230" s="67">
        <f t="shared" si="746"/>
        <v>1.9562881680375413E-5</v>
      </c>
      <c r="AT230" s="67">
        <f t="shared" si="747"/>
        <v>3.1330020663083507E-8</v>
      </c>
      <c r="AU230" s="58">
        <v>8</v>
      </c>
      <c r="AV230" s="58">
        <f t="shared" si="748"/>
        <v>4</v>
      </c>
      <c r="AW230" s="58">
        <f t="shared" si="749"/>
        <v>17.646100000000001</v>
      </c>
      <c r="AX230" s="57">
        <f t="shared" si="750"/>
        <v>3.9043026500000001E-2</v>
      </c>
      <c r="AY230" s="47">
        <f t="shared" si="751"/>
        <v>4.0031749301191771E-2</v>
      </c>
      <c r="AZ230" s="9" t="str">
        <f>Input!B230</f>
        <v>GeoB20928-1,524-527</v>
      </c>
      <c r="BA230" s="48">
        <f>Input!E230</f>
        <v>525.5</v>
      </c>
      <c r="BB230" s="58">
        <f t="shared" si="752"/>
        <v>144.18196122188596</v>
      </c>
      <c r="BC230" s="22">
        <f>SQRT((EXP(0.0000028263*AW230*1000)*V230)^2+((U230-1)*0.0000028263*EXP(0.0000028263*AW230*1000)*AY230*1000)^2)*1000</f>
        <v>0.35096796677083236</v>
      </c>
      <c r="BD230" s="9">
        <f t="shared" si="754"/>
        <v>17588.100000000002</v>
      </c>
      <c r="BE230" s="49">
        <f t="shared" si="755"/>
        <v>20.015874650595887</v>
      </c>
      <c r="BF230" s="89">
        <f t="shared" si="756"/>
        <v>0.22685890537394535</v>
      </c>
      <c r="BG230" s="85"/>
      <c r="BH230" s="85"/>
      <c r="BI230" s="85"/>
      <c r="BJ230" s="85"/>
      <c r="BK230" s="85"/>
      <c r="BL230" s="85"/>
      <c r="BM230" s="90"/>
      <c r="BN230" s="85"/>
      <c r="BO230" s="85"/>
      <c r="BP230" s="85"/>
      <c r="BQ230" s="85"/>
      <c r="BR230" s="85"/>
      <c r="BS230" s="85"/>
      <c r="BT230" s="85"/>
      <c r="BU230" s="85"/>
      <c r="BV230" s="85"/>
      <c r="BW230" s="85"/>
      <c r="BX230" s="85"/>
      <c r="BY230" s="85"/>
      <c r="BZ230" s="85"/>
      <c r="CA230" s="85"/>
      <c r="CB230" s="85"/>
      <c r="CC230" s="85"/>
      <c r="CD230" s="85"/>
      <c r="CE230" s="85"/>
      <c r="CF230" s="85"/>
      <c r="CG230" s="85"/>
      <c r="CH230" s="85"/>
      <c r="CI230" s="85"/>
      <c r="CJ230" s="85"/>
      <c r="CK230" s="85"/>
      <c r="CL230" s="85"/>
      <c r="CM230" s="85"/>
      <c r="CN230" s="85"/>
      <c r="CO230" s="85"/>
      <c r="CP230" s="85"/>
      <c r="CQ230" s="85"/>
      <c r="CR230" s="85"/>
      <c r="CS230" s="85"/>
      <c r="CT230" s="85"/>
      <c r="CU230" s="85"/>
      <c r="CV230" s="85"/>
      <c r="CW230" s="85"/>
      <c r="CX230" s="85"/>
      <c r="CY230" s="85"/>
      <c r="CZ230" s="85"/>
      <c r="DA230" s="85"/>
      <c r="DB230" s="85"/>
      <c r="DC230" s="85"/>
      <c r="DD230" s="85"/>
      <c r="DE230" s="85"/>
    </row>
    <row r="231" spans="1:109" s="158" customFormat="1" ht="15" customHeight="1" x14ac:dyDescent="0.2">
      <c r="A231" s="141">
        <f>Input!A231</f>
        <v>10368</v>
      </c>
      <c r="B231" s="141" t="str">
        <f>Input!B231</f>
        <v>Hu1-13</v>
      </c>
      <c r="C231" s="141">
        <f>Input!O231</f>
        <v>2.277284105108961</v>
      </c>
      <c r="D231" s="141">
        <f>C231*Input!P231/100</f>
        <v>1.2321996812947742E-2</v>
      </c>
      <c r="E231" s="142">
        <f>Input!M231</f>
        <v>3.0128097787914516</v>
      </c>
      <c r="F231" s="143">
        <f>E231*Input!N231/100</f>
        <v>2.7331284483701626E-4</v>
      </c>
      <c r="G231" s="144">
        <f t="shared" si="731"/>
        <v>415.40621229976534</v>
      </c>
      <c r="H231" s="143">
        <f>G231*Input!L231/100</f>
        <v>1.491462405269357E-2</v>
      </c>
      <c r="I231" s="141">
        <v>0</v>
      </c>
      <c r="J231" s="145">
        <f>(((C231*$G$4*0.000000001*Input!G231*(234/233))-(I231*0.000000000000001))/Input!F231)*1000000000000</f>
        <v>745.99007738269506</v>
      </c>
      <c r="K231" s="141">
        <f>J231*Input!P231/100</f>
        <v>4.0364253785367712</v>
      </c>
      <c r="L231" s="146">
        <f t="shared" si="732"/>
        <v>10.316500516651416</v>
      </c>
      <c r="M231" s="147">
        <f>L231*Input!P231/100</f>
        <v>5.582082894346211E-2</v>
      </c>
      <c r="N231" s="141">
        <v>0</v>
      </c>
      <c r="O231" s="145">
        <f>(((G231*$D$4*0.000000001*Input!G231*(238/236))-(N231*0.000000001))/Input!F231)*1000000</f>
        <v>13.707740622977983</v>
      </c>
      <c r="P231" s="141">
        <f>O231*Input!N231/100</f>
        <v>1.243524105745868E-3</v>
      </c>
      <c r="Q231" s="148">
        <f t="shared" si="733"/>
        <v>10.227334036085537</v>
      </c>
      <c r="R231" s="149">
        <f>Q231*Input!N231/100</f>
        <v>9.2779231539213318E-4</v>
      </c>
      <c r="S231" s="147">
        <f>Input!S231*$G$6/0.000000000155125</f>
        <v>0.99951147416246655</v>
      </c>
      <c r="T231" s="141">
        <f>S231*Input!T231/100</f>
        <v>1.0987249182877704E-3</v>
      </c>
      <c r="U231" s="147">
        <f>S231</f>
        <v>0.99951147416246655</v>
      </c>
      <c r="V231" s="141">
        <f>U231*Input!T231/100</f>
        <v>1.0987249182877704E-3</v>
      </c>
      <c r="W231" s="150">
        <v>0</v>
      </c>
      <c r="X231" s="145">
        <f>((($L$4*0.000000001*Input!G231/Input!W231*(232/229))-(W231*0.000000001))/Input!F231)*1000000000</f>
        <v>0.77657541576153821</v>
      </c>
      <c r="Y231" s="145">
        <f>X231*Input!X231/100</f>
        <v>2.7356718598798872E-3</v>
      </c>
      <c r="Z231" s="145">
        <f t="shared" si="734"/>
        <v>1.8961749642696767E-4</v>
      </c>
      <c r="AA231" s="145">
        <f>Z231*Input!X231/100</f>
        <v>6.6797279258118645E-7</v>
      </c>
      <c r="AB231" s="146">
        <v>0</v>
      </c>
      <c r="AC231" s="146">
        <v>0.9</v>
      </c>
      <c r="AD231" s="145">
        <f>(((Input!G231*$L$4*0.000000001*Input!U231*(230/229))-((AB231*0.000000000000001)+(Input!G231*AC231*0.000000000000001)))/Input!F231)*1000000000000</f>
        <v>224.34413796640519</v>
      </c>
      <c r="AE231" s="145">
        <f>AD231*Input!V231/100</f>
        <v>0.51037914394529571</v>
      </c>
      <c r="AF231" s="145">
        <f t="shared" si="735"/>
        <v>10.227518048940437</v>
      </c>
      <c r="AG231" s="145">
        <f>AF231*Input!V231/100</f>
        <v>2.326743169587496E-2</v>
      </c>
      <c r="AH231" s="141">
        <f t="shared" si="736"/>
        <v>53937.628339479888</v>
      </c>
      <c r="AI231" s="150">
        <f t="shared" si="737"/>
        <v>226.18609720952611</v>
      </c>
      <c r="AJ231" s="147">
        <f t="shared" si="738"/>
        <v>-0.48852583753344891</v>
      </c>
      <c r="AK231" s="150">
        <f t="shared" si="739"/>
        <v>1.0987249182877703</v>
      </c>
      <c r="AL231" s="150">
        <f t="shared" si="740"/>
        <v>1.0000179922601775</v>
      </c>
      <c r="AM231" s="150">
        <f t="shared" si="741"/>
        <v>2.2768321500225017E-3</v>
      </c>
      <c r="AN231" s="141">
        <f>AF231/Q231</f>
        <v>1.0000179922601775</v>
      </c>
      <c r="AO231" s="145">
        <f t="shared" si="742"/>
        <v>2.2768321500225017E-3</v>
      </c>
      <c r="AP231" s="141" t="str">
        <f t="shared" si="743"/>
        <v>Out of range</v>
      </c>
      <c r="AQ231" s="141" t="e">
        <f t="shared" si="744"/>
        <v>#VALUE!</v>
      </c>
      <c r="AR231" s="141" t="e">
        <f t="shared" si="745"/>
        <v>#VALUE!</v>
      </c>
      <c r="AS231" s="149">
        <f t="shared" si="746"/>
        <v>1.8540266286202465E-5</v>
      </c>
      <c r="AT231" s="149">
        <f t="shared" si="747"/>
        <v>6.5334156361199232E-8</v>
      </c>
      <c r="AU231" s="141">
        <v>8</v>
      </c>
      <c r="AV231" s="141">
        <f t="shared" si="748"/>
        <v>4</v>
      </c>
      <c r="AW231" s="141" t="str">
        <f t="shared" si="749"/>
        <v>Out of range</v>
      </c>
      <c r="AX231" s="151">
        <f t="shared" si="750"/>
        <v>346.54491817920001</v>
      </c>
      <c r="AY231" s="151" t="e">
        <f t="shared" si="751"/>
        <v>#VALUE!</v>
      </c>
      <c r="AZ231" s="141" t="str">
        <f>Input!B231</f>
        <v>Hu1-13</v>
      </c>
      <c r="BA231" s="152">
        <f>Input!E231</f>
        <v>0</v>
      </c>
      <c r="BB231" s="141" t="e">
        <f t="shared" si="752"/>
        <v>#VALUE!</v>
      </c>
      <c r="BC231" s="147" t="e">
        <f t="shared" ref="BC231" si="758">SQRT((EXP(0.0000028263*AW231*1000)*V231)^2+((U231-1)*0.0000028263*EXP(0.0000028263*AW231*1000)*AX231*1000)^2)*1000</f>
        <v>#VALUE!</v>
      </c>
      <c r="BD231" s="141" t="e">
        <f t="shared" si="754"/>
        <v>#VALUE!</v>
      </c>
      <c r="BE231" s="153" t="e">
        <f t="shared" si="755"/>
        <v>#VALUE!</v>
      </c>
      <c r="BF231" s="154" t="e">
        <f t="shared" si="756"/>
        <v>#VALUE!</v>
      </c>
      <c r="BG231" s="155"/>
      <c r="BH231" s="155"/>
      <c r="BI231" s="155"/>
      <c r="BJ231" s="155"/>
      <c r="BK231" s="155"/>
      <c r="BL231" s="155"/>
      <c r="BM231" s="159"/>
      <c r="BN231" s="155"/>
      <c r="BO231" s="155"/>
      <c r="BP231" s="155"/>
      <c r="BQ231" s="155"/>
      <c r="BR231" s="155"/>
      <c r="BS231" s="155"/>
      <c r="BT231" s="155"/>
      <c r="BU231" s="155"/>
      <c r="BV231" s="155"/>
      <c r="BW231" s="155"/>
      <c r="BX231" s="155"/>
      <c r="BY231" s="155"/>
      <c r="BZ231" s="155"/>
      <c r="CA231" s="155"/>
      <c r="CB231" s="155"/>
      <c r="CC231" s="155"/>
      <c r="CD231" s="155"/>
      <c r="CE231" s="155"/>
      <c r="CF231" s="155"/>
      <c r="CG231" s="155"/>
      <c r="CH231" s="155"/>
      <c r="CI231" s="155"/>
      <c r="CJ231" s="155"/>
      <c r="CK231" s="155"/>
      <c r="CL231" s="155"/>
      <c r="CM231" s="155"/>
      <c r="CN231" s="155"/>
      <c r="CO231" s="155"/>
      <c r="CP231" s="155"/>
      <c r="CQ231" s="155"/>
      <c r="CR231" s="155"/>
      <c r="CS231" s="155"/>
      <c r="CT231" s="155"/>
      <c r="CU231" s="155"/>
      <c r="CV231" s="155"/>
      <c r="CW231" s="155"/>
      <c r="CX231" s="155"/>
      <c r="CY231" s="155"/>
      <c r="CZ231" s="155"/>
      <c r="DA231" s="155"/>
      <c r="DB231" s="155"/>
      <c r="DC231" s="155"/>
      <c r="DD231" s="155"/>
      <c r="DE231" s="155"/>
    </row>
    <row r="232" spans="1:109" ht="15" customHeight="1" x14ac:dyDescent="0.2">
      <c r="A232" s="9">
        <f>Input!A232</f>
        <v>10610</v>
      </c>
      <c r="B232" s="9" t="str">
        <f>Input!B232</f>
        <v>GeoB20928-1,536-539</v>
      </c>
      <c r="C232" s="9">
        <f>Input!O232</f>
        <v>1.2387388622822766</v>
      </c>
      <c r="D232" s="9">
        <f>C232*Input!P232/100</f>
        <v>1.5501058480595802E-3</v>
      </c>
      <c r="E232" s="11">
        <f>Input!M232</f>
        <v>1.4474212520088618</v>
      </c>
      <c r="F232" s="12">
        <f>E232*Input!N232/100</f>
        <v>5.006435928291104E-5</v>
      </c>
      <c r="G232" s="13">
        <f t="shared" si="731"/>
        <v>199.57044222698187</v>
      </c>
      <c r="H232" s="12">
        <f>G232*Input!L232/100</f>
        <v>5.7939443457126925E-3</v>
      </c>
      <c r="I232" s="9">
        <v>0.3</v>
      </c>
      <c r="J232" s="21">
        <f>(((C232*$G$4*0.000000001*Input!G232*(234/233))-(I232*0.000000000000001))/Input!F232)*1000000000000</f>
        <v>227.63316597418921</v>
      </c>
      <c r="K232" s="9">
        <f>J232*Input!P232/100</f>
        <v>0.28485059485322028</v>
      </c>
      <c r="L232" s="14">
        <f t="shared" si="732"/>
        <v>3.1480012208996131</v>
      </c>
      <c r="M232" s="22">
        <f>L232*Input!P232/100</f>
        <v>3.9392766714565408E-3</v>
      </c>
      <c r="N232" s="9">
        <v>5.0000000000000001E-3</v>
      </c>
      <c r="O232" s="21">
        <f>(((G232*$D$4*0.000000001*Input!G232*(238/236))-(N232*0.000000001))/Input!F232)*1000000</f>
        <v>3.6942704668255271</v>
      </c>
      <c r="P232" s="9">
        <f>O232*Input!N232/100</f>
        <v>1.2777985930682487E-4</v>
      </c>
      <c r="Q232" s="23">
        <f t="shared" si="733"/>
        <v>2.7562921653577455</v>
      </c>
      <c r="R232" s="24">
        <f>Q232*Input!N232/100</f>
        <v>9.533644822723534E-5</v>
      </c>
      <c r="S232" s="65">
        <f>Input!S232*$G$6/0.000000000155125</f>
        <v>1.137918175721274</v>
      </c>
      <c r="T232" s="9">
        <f>S232*Input!T232/100</f>
        <v>5.3348839057271061E-4</v>
      </c>
      <c r="U232" s="9">
        <f>S232*1/((U231+U233)/2)</f>
        <v>1.138175854953704</v>
      </c>
      <c r="V232" s="9">
        <f>U232*Input!T232/100</f>
        <v>5.3360919792241836E-4</v>
      </c>
      <c r="W232" s="3">
        <v>3.0000000000000001E-3</v>
      </c>
      <c r="X232" s="21">
        <f>((($L$4*0.000000001*Input!G232/Input!W232*(232/229))-(W232*0.000000001))/Input!F232)*1000000000</f>
        <v>0.30426680119898575</v>
      </c>
      <c r="Y232" s="21">
        <f>X232*Input!X232/100</f>
        <v>5.0758564878261158E-4</v>
      </c>
      <c r="Z232" s="21">
        <f t="shared" si="734"/>
        <v>7.4293246886545362E-5</v>
      </c>
      <c r="AA232" s="21">
        <f>Z232*Input!X232/100</f>
        <v>1.239378919174688E-7</v>
      </c>
      <c r="AB232" s="14">
        <v>0.05</v>
      </c>
      <c r="AC232" s="14">
        <v>0.9</v>
      </c>
      <c r="AD232" s="21">
        <f>(((Input!G232*$L$4*0.000000001*Input!U232*(230/229))-((AB232*0.000000000000001)+(Input!G232*AC232*0.000000000000001)))/Input!F232)*1000000000000</f>
        <v>10.306778495008466</v>
      </c>
      <c r="AE232" s="21">
        <f>AD232*Input!V232/100</f>
        <v>1.7887416994073636E-2</v>
      </c>
      <c r="AF232" s="63">
        <f t="shared" si="735"/>
        <v>0.46987081561237615</v>
      </c>
      <c r="AG232" s="21">
        <f>AF232*Input!V232/100</f>
        <v>8.1546093343079593E-4</v>
      </c>
      <c r="AH232" s="9">
        <f t="shared" si="736"/>
        <v>6324.5427451828136</v>
      </c>
      <c r="AI232" s="3">
        <f t="shared" si="737"/>
        <v>15.224867343462584</v>
      </c>
      <c r="AJ232" s="22">
        <f t="shared" si="738"/>
        <v>138.175854953704</v>
      </c>
      <c r="AK232" s="3">
        <f t="shared" si="739"/>
        <v>0.53360919792241834</v>
      </c>
      <c r="AL232" s="3">
        <f t="shared" si="740"/>
        <v>0.17047206443421087</v>
      </c>
      <c r="AM232" s="3">
        <f t="shared" si="741"/>
        <v>2.9591306808193611E-4</v>
      </c>
      <c r="AN232" s="9">
        <f>AL232*1/((AN231+AN233)/2)</f>
        <v>0.17061285520003477</v>
      </c>
      <c r="AO232" s="21">
        <f t="shared" si="742"/>
        <v>2.9615745901842669E-4</v>
      </c>
      <c r="AP232" s="58">
        <f t="shared" si="743"/>
        <v>17.676300000000001</v>
      </c>
      <c r="AQ232" s="58">
        <f t="shared" si="744"/>
        <v>3.0700000000000002E-2</v>
      </c>
      <c r="AR232" s="58">
        <f t="shared" si="745"/>
        <v>0.17367888076124527</v>
      </c>
      <c r="AS232" s="67">
        <f t="shared" si="746"/>
        <v>2.6954053645072372E-5</v>
      </c>
      <c r="AT232" s="67">
        <f t="shared" si="747"/>
        <v>4.4975104772140144E-8</v>
      </c>
      <c r="AU232" s="58">
        <v>8</v>
      </c>
      <c r="AV232" s="58">
        <f t="shared" si="748"/>
        <v>4</v>
      </c>
      <c r="AW232" s="58">
        <f t="shared" si="749"/>
        <v>17.6557</v>
      </c>
      <c r="AX232" s="57">
        <f t="shared" si="750"/>
        <v>3.4562305199999997E-2</v>
      </c>
      <c r="AY232" s="47">
        <f t="shared" si="751"/>
        <v>3.5939740866144293E-2</v>
      </c>
      <c r="AZ232" s="9" t="str">
        <f>Input!B232</f>
        <v>GeoB20928-1,536-539</v>
      </c>
      <c r="BA232" s="48">
        <f>Input!E232</f>
        <v>537.5</v>
      </c>
      <c r="BB232" s="58">
        <f t="shared" si="752"/>
        <v>145.24580151478966</v>
      </c>
      <c r="BC232" s="22">
        <f>SQRT((EXP(0.0000028263*AW232*1000)*V232)^2+((U232-1)*0.0000028263*EXP(0.0000028263*AW232*1000)*AY232*1000)^2)*1000</f>
        <v>0.56110600001105904</v>
      </c>
      <c r="BD232" s="9">
        <f t="shared" si="754"/>
        <v>17597.7</v>
      </c>
      <c r="BE232" s="49">
        <f t="shared" si="755"/>
        <v>17.969870433072145</v>
      </c>
      <c r="BF232" s="89">
        <f t="shared" si="756"/>
        <v>0.20355885558853115</v>
      </c>
      <c r="BG232" s="85"/>
      <c r="BH232" s="85"/>
      <c r="BI232" s="85"/>
      <c r="BJ232" s="85"/>
      <c r="BK232" s="85"/>
      <c r="BL232" s="85"/>
      <c r="BM232" s="90"/>
      <c r="BN232" s="85"/>
      <c r="BO232" s="85"/>
      <c r="BP232" s="85"/>
      <c r="BQ232" s="85"/>
      <c r="BR232" s="85"/>
      <c r="BS232" s="85"/>
      <c r="BT232" s="85"/>
      <c r="BU232" s="85"/>
      <c r="BV232" s="85"/>
      <c r="BW232" s="85"/>
      <c r="BX232" s="85"/>
      <c r="BY232" s="85"/>
      <c r="BZ232" s="85"/>
      <c r="CA232" s="85"/>
      <c r="CB232" s="85"/>
      <c r="CC232" s="85"/>
      <c r="CD232" s="85"/>
      <c r="CE232" s="85"/>
      <c r="CF232" s="85"/>
      <c r="CG232" s="85"/>
      <c r="CH232" s="85"/>
      <c r="CI232" s="85"/>
      <c r="CJ232" s="85"/>
      <c r="CK232" s="85"/>
      <c r="CL232" s="85"/>
      <c r="CM232" s="85"/>
      <c r="CN232" s="85"/>
      <c r="CO232" s="85"/>
      <c r="CP232" s="85"/>
      <c r="CQ232" s="85"/>
      <c r="CR232" s="85"/>
      <c r="CS232" s="85"/>
      <c r="CT232" s="85"/>
      <c r="CU232" s="85"/>
      <c r="CV232" s="85"/>
      <c r="CW232" s="85"/>
      <c r="CX232" s="85"/>
      <c r="CY232" s="85"/>
      <c r="CZ232" s="85"/>
      <c r="DA232" s="85"/>
      <c r="DB232" s="85"/>
      <c r="DC232" s="85"/>
      <c r="DD232" s="85"/>
      <c r="DE232" s="85"/>
    </row>
    <row r="233" spans="1:109" s="158" customFormat="1" ht="15" customHeight="1" x14ac:dyDescent="0.2">
      <c r="A233" s="141">
        <f>Input!A233</f>
        <v>10368</v>
      </c>
      <c r="B233" s="141" t="str">
        <f>Input!B233</f>
        <v>Hu1-13</v>
      </c>
      <c r="C233" s="141">
        <f>Input!O233</f>
        <v>2.2738157908904095</v>
      </c>
      <c r="D233" s="141">
        <f>C233*Input!P233/100</f>
        <v>8.4855134636733949E-3</v>
      </c>
      <c r="E233" s="142">
        <f>Input!M233</f>
        <v>3.0127506510938864</v>
      </c>
      <c r="F233" s="143">
        <f>E233*Input!N233/100</f>
        <v>2.7388280931326693E-4</v>
      </c>
      <c r="G233" s="144">
        <f t="shared" si="731"/>
        <v>415.39805977282504</v>
      </c>
      <c r="H233" s="143">
        <f>G233*Input!L233/100</f>
        <v>1.7382262900754793E-2</v>
      </c>
      <c r="I233" s="141">
        <v>0</v>
      </c>
      <c r="J233" s="145">
        <f>(((C233*$G$4*0.000000001*Input!G233*(234/233))-(I233*0.000000000000001))/Input!F233)*1000000000000</f>
        <v>744.85393104659227</v>
      </c>
      <c r="K233" s="141">
        <f>J233*Input!P233/100</f>
        <v>2.7796746269806065</v>
      </c>
      <c r="L233" s="146">
        <f t="shared" si="732"/>
        <v>10.300788438677779</v>
      </c>
      <c r="M233" s="147">
        <f>L233*Input!P233/100</f>
        <v>3.8440879570382183E-2</v>
      </c>
      <c r="N233" s="141">
        <v>0</v>
      </c>
      <c r="O233" s="145">
        <f>(((G233*$D$4*0.000000001*Input!G233*(238/236))-(N233*0.000000001))/Input!F233)*1000000</f>
        <v>13.70747160262775</v>
      </c>
      <c r="P233" s="141">
        <f>O233*Input!N233/100</f>
        <v>1.2461173412231798E-3</v>
      </c>
      <c r="Q233" s="148">
        <f t="shared" si="733"/>
        <v>10.227133320222871</v>
      </c>
      <c r="R233" s="149">
        <f>Q233*Input!N233/100</f>
        <v>9.2972712625485399E-4</v>
      </c>
      <c r="S233" s="147">
        <f>Input!S233*$G$6/0.000000000155125</f>
        <v>1.0000357324817293</v>
      </c>
      <c r="T233" s="141">
        <f>S233*Input!T233/100</f>
        <v>1.1932946268945364E-3</v>
      </c>
      <c r="U233" s="147">
        <f>S233</f>
        <v>1.0000357324817293</v>
      </c>
      <c r="V233" s="141">
        <f>U233*Input!T233/100</f>
        <v>1.1932946268945364E-3</v>
      </c>
      <c r="W233" s="150">
        <v>0</v>
      </c>
      <c r="X233" s="145">
        <f>((($L$4*0.000000001*Input!G233/Input!W233*(232/229))-(W233*0.000000001))/Input!F233)*1000000000</f>
        <v>0.77717397070760763</v>
      </c>
      <c r="Y233" s="145">
        <f>X233*Input!X233/100</f>
        <v>2.5746599975508795E-3</v>
      </c>
      <c r="Z233" s="145">
        <f t="shared" si="734"/>
        <v>1.8976364641838398E-4</v>
      </c>
      <c r="AA233" s="145">
        <f>Z233*Input!X233/100</f>
        <v>6.2865830282241579E-7</v>
      </c>
      <c r="AB233" s="146">
        <v>0</v>
      </c>
      <c r="AC233" s="146">
        <v>0.9</v>
      </c>
      <c r="AD233" s="145">
        <f>(((Input!G233*$L$4*0.000000001*Input!U233*(230/229))-((AB233*0.000000000000001)+(Input!G233*AC233*0.000000000000001)))/Input!F233)*1000000000000</f>
        <v>223.96141613669994</v>
      </c>
      <c r="AE233" s="145">
        <f>AD233*Input!V233/100</f>
        <v>0.61023180075427341</v>
      </c>
      <c r="AF233" s="145">
        <f t="shared" si="735"/>
        <v>10.210070325739309</v>
      </c>
      <c r="AG233" s="145">
        <f>AF233*Input!V233/100</f>
        <v>2.7819566906563661E-2</v>
      </c>
      <c r="AH233" s="141">
        <f t="shared" si="736"/>
        <v>53804.142776791494</v>
      </c>
      <c r="AI233" s="150">
        <f t="shared" si="737"/>
        <v>230.78815860940702</v>
      </c>
      <c r="AJ233" s="147">
        <f t="shared" si="738"/>
        <v>3.573248172927812E-2</v>
      </c>
      <c r="AK233" s="150">
        <f t="shared" si="739"/>
        <v>1.1932946268945364</v>
      </c>
      <c r="AL233" s="150">
        <f t="shared" si="740"/>
        <v>0.99833159557528972</v>
      </c>
      <c r="AM233" s="150">
        <f t="shared" si="741"/>
        <v>2.7216860898825242E-3</v>
      </c>
      <c r="AN233" s="141">
        <f>AF233/Q233</f>
        <v>0.99833159557528972</v>
      </c>
      <c r="AO233" s="145">
        <f t="shared" si="742"/>
        <v>2.7216860898825242E-3</v>
      </c>
      <c r="AP233" s="141">
        <f t="shared" si="743"/>
        <v>695.1232</v>
      </c>
      <c r="AQ233" s="141" t="e">
        <f t="shared" si="744"/>
        <v>#VALUE!</v>
      </c>
      <c r="AR233" s="141" t="e">
        <f t="shared" si="745"/>
        <v>#VALUE!</v>
      </c>
      <c r="AS233" s="149">
        <f t="shared" si="746"/>
        <v>1.85549205702785E-5</v>
      </c>
      <c r="AT233" s="149">
        <f t="shared" si="747"/>
        <v>6.1492788948794459E-8</v>
      </c>
      <c r="AU233" s="141">
        <v>8</v>
      </c>
      <c r="AV233" s="141">
        <f t="shared" si="748"/>
        <v>4</v>
      </c>
      <c r="AW233" s="141">
        <f t="shared" si="749"/>
        <v>695.10699999999997</v>
      </c>
      <c r="AX233" s="151">
        <f t="shared" si="750"/>
        <v>324.42948945389998</v>
      </c>
      <c r="AY233" s="151">
        <f t="shared" si="751"/>
        <v>203.89964060678818</v>
      </c>
      <c r="AZ233" s="141" t="str">
        <f>Input!B233</f>
        <v>Hu1-13</v>
      </c>
      <c r="BA233" s="152">
        <f>Input!E233</f>
        <v>0</v>
      </c>
      <c r="BB233" s="141">
        <f t="shared" si="752"/>
        <v>0.25484131098526386</v>
      </c>
      <c r="BC233" s="147">
        <f t="shared" ref="BC233" si="759">SQRT((EXP(0.0000028263*AW233*1000)*V233)^2+((U233-1)*0.0000028263*EXP(0.0000028263*AW233*1000)*AX233*1000)^2)*1000</f>
        <v>8.5136928670888068</v>
      </c>
      <c r="BD233" s="141">
        <f t="shared" si="754"/>
        <v>695049</v>
      </c>
      <c r="BE233" s="153">
        <f t="shared" si="755"/>
        <v>101949.8203033941</v>
      </c>
      <c r="BF233" s="154">
        <f t="shared" si="756"/>
        <v>29.333561682847133</v>
      </c>
      <c r="BG233" s="155"/>
      <c r="BH233" s="155"/>
      <c r="BI233" s="155"/>
      <c r="BJ233" s="155"/>
      <c r="BK233" s="155"/>
      <c r="BL233" s="155"/>
      <c r="BM233" s="159"/>
      <c r="BN233" s="155"/>
      <c r="BO233" s="155"/>
      <c r="BP233" s="155"/>
      <c r="BQ233" s="155"/>
      <c r="BR233" s="155"/>
      <c r="BS233" s="155"/>
      <c r="BT233" s="155"/>
      <c r="BU233" s="155"/>
      <c r="BV233" s="155"/>
      <c r="BW233" s="155"/>
      <c r="BX233" s="155"/>
      <c r="BY233" s="155"/>
      <c r="BZ233" s="155"/>
      <c r="CA233" s="155"/>
      <c r="CB233" s="155"/>
      <c r="CC233" s="155"/>
      <c r="CD233" s="155"/>
      <c r="CE233" s="155"/>
      <c r="CF233" s="155"/>
      <c r="CG233" s="155"/>
      <c r="CH233" s="155"/>
      <c r="CI233" s="155"/>
      <c r="CJ233" s="155"/>
      <c r="CK233" s="155"/>
      <c r="CL233" s="155"/>
      <c r="CM233" s="155"/>
      <c r="CN233" s="155"/>
      <c r="CO233" s="155"/>
      <c r="CP233" s="155"/>
      <c r="CQ233" s="155"/>
      <c r="CR233" s="155"/>
      <c r="CS233" s="155"/>
      <c r="CT233" s="155"/>
      <c r="CU233" s="155"/>
      <c r="CV233" s="155"/>
      <c r="CW233" s="155"/>
      <c r="CX233" s="155"/>
      <c r="CY233" s="155"/>
      <c r="CZ233" s="155"/>
      <c r="DA233" s="155"/>
      <c r="DB233" s="155"/>
      <c r="DC233" s="155"/>
      <c r="DD233" s="155"/>
      <c r="DE233" s="155"/>
    </row>
    <row r="234" spans="1:109" ht="15" customHeight="1" x14ac:dyDescent="0.2">
      <c r="A234" s="9">
        <f>Input!A234</f>
        <v>10611</v>
      </c>
      <c r="B234" s="9" t="str">
        <f>Input!B234</f>
        <v>GeoB20928-1,585-589</v>
      </c>
      <c r="C234" s="9">
        <f>Input!O234</f>
        <v>1.3823216104715421</v>
      </c>
      <c r="D234" s="9">
        <f>C234*Input!P234/100</f>
        <v>1.848708095976303E-3</v>
      </c>
      <c r="E234" s="11">
        <f>Input!M234</f>
        <v>1.6191973177515471</v>
      </c>
      <c r="F234" s="12">
        <f>E234*Input!N234/100</f>
        <v>5.5894279618849881E-5</v>
      </c>
      <c r="G234" s="13">
        <f t="shared" si="731"/>
        <v>223.25492617158329</v>
      </c>
      <c r="H234" s="12">
        <f>G234*Input!L234/100</f>
        <v>6.454328594896603E-3</v>
      </c>
      <c r="I234" s="9">
        <v>0.3</v>
      </c>
      <c r="J234" s="21">
        <f>(((C234*$G$4*0.000000001*Input!G234*(234/233))-(I234*0.000000000000001))/Input!F234)*1000000000000</f>
        <v>207.41718181274715</v>
      </c>
      <c r="K234" s="9">
        <f>J234*Input!P234/100</f>
        <v>0.27739841463594667</v>
      </c>
      <c r="L234" s="14">
        <f t="shared" si="732"/>
        <v>2.8684288547659236</v>
      </c>
      <c r="M234" s="22">
        <f>L234*Input!P234/100</f>
        <v>3.8362184359751559E-3</v>
      </c>
      <c r="N234" s="9">
        <v>5.0000000000000001E-3</v>
      </c>
      <c r="O234" s="21">
        <f>(((G234*$D$4*0.000000001*Input!G234*(238/236))-(N234*0.000000001))/Input!F234)*1000000</f>
        <v>3.3745311842446037</v>
      </c>
      <c r="P234" s="9">
        <f>O234*Input!N234/100</f>
        <v>1.1648795827837352E-4</v>
      </c>
      <c r="Q234" s="23">
        <f t="shared" si="733"/>
        <v>2.5177349488656358</v>
      </c>
      <c r="R234" s="24">
        <f>Q234*Input!N234/100</f>
        <v>8.6911570131219791E-5</v>
      </c>
      <c r="S234" s="65">
        <f>Input!S234*$G$6/0.000000000155125</f>
        <v>1.1332945194384323</v>
      </c>
      <c r="T234" s="9">
        <f>S234*Input!T234/100</f>
        <v>5.9791310180610678E-4</v>
      </c>
      <c r="U234" s="9">
        <f>S234*1/((U233+U235)/2)</f>
        <v>1.1327800126734207</v>
      </c>
      <c r="V234" s="9">
        <f>U234*Input!T234/100</f>
        <v>5.9764165397812219E-4</v>
      </c>
      <c r="W234" s="3">
        <v>3.0000000000000001E-3</v>
      </c>
      <c r="X234" s="21">
        <f>((($L$4*0.000000001*Input!G234/Input!W234*(232/229))-(W234*0.000000001))/Input!F234)*1000000000</f>
        <v>0.36138134984135201</v>
      </c>
      <c r="Y234" s="21">
        <f>X234*Input!X234/100</f>
        <v>6.7531429335738536E-4</v>
      </c>
      <c r="Z234" s="21">
        <f t="shared" si="734"/>
        <v>8.823898545013552E-5</v>
      </c>
      <c r="AA234" s="21">
        <f>Z234*Input!X234/100</f>
        <v>1.6489242771380073E-7</v>
      </c>
      <c r="AB234" s="14">
        <v>0.05</v>
      </c>
      <c r="AC234" s="14">
        <v>0.9</v>
      </c>
      <c r="AD234" s="21">
        <f>(((Input!G234*$L$4*0.000000001*Input!U234*(230/229))-((AB234*0.000000000000001)+(Input!G234*AC234*0.000000000000001)))/Input!F234)*1000000000000</f>
        <v>12.454306599102198</v>
      </c>
      <c r="AE234" s="21">
        <f>AD234*Input!V234/100</f>
        <v>2.6495809599378858E-2</v>
      </c>
      <c r="AF234" s="63">
        <f t="shared" si="735"/>
        <v>0.56777345146602387</v>
      </c>
      <c r="AG234" s="21">
        <f>AF234*Input!V234/100</f>
        <v>1.2079048436715379E-3</v>
      </c>
      <c r="AH234" s="9">
        <f t="shared" si="736"/>
        <v>6434.4965954632007</v>
      </c>
      <c r="AI234" s="3">
        <f t="shared" si="737"/>
        <v>18.220032756234122</v>
      </c>
      <c r="AJ234" s="22">
        <f t="shared" si="738"/>
        <v>132.78001267342066</v>
      </c>
      <c r="AK234" s="3">
        <f t="shared" si="739"/>
        <v>0.59764165397812219</v>
      </c>
      <c r="AL234" s="3">
        <f t="shared" si="740"/>
        <v>0.22550961995496543</v>
      </c>
      <c r="AM234" s="3">
        <f t="shared" si="741"/>
        <v>4.7982169174936055E-4</v>
      </c>
      <c r="AN234" s="9">
        <f>AL234*1/((AN233+AN235)/2)</f>
        <v>0.22537047994106035</v>
      </c>
      <c r="AO234" s="21">
        <f t="shared" si="742"/>
        <v>4.7952564053489223E-4</v>
      </c>
      <c r="AP234" s="58">
        <f t="shared" si="743"/>
        <v>24.117799999999999</v>
      </c>
      <c r="AQ234" s="58">
        <f t="shared" si="744"/>
        <v>5.9700000000000003E-2</v>
      </c>
      <c r="AR234" s="58">
        <f t="shared" si="745"/>
        <v>0.24753501563160824</v>
      </c>
      <c r="AS234" s="67">
        <f t="shared" si="746"/>
        <v>3.5046971679799559E-5</v>
      </c>
      <c r="AT234" s="67">
        <f t="shared" si="747"/>
        <v>6.5503542777419526E-8</v>
      </c>
      <c r="AU234" s="58">
        <v>8</v>
      </c>
      <c r="AV234" s="58">
        <f t="shared" si="748"/>
        <v>4</v>
      </c>
      <c r="AW234" s="58">
        <f t="shared" si="749"/>
        <v>24.090900000000001</v>
      </c>
      <c r="AX234" s="57">
        <f t="shared" si="750"/>
        <v>6.0778085900000001E-2</v>
      </c>
      <c r="AY234" s="47">
        <f t="shared" si="751"/>
        <v>6.0513128173223893E-2</v>
      </c>
      <c r="AZ234" s="9" t="str">
        <f>Input!B234</f>
        <v>GeoB20928-1,585-589</v>
      </c>
      <c r="BA234" s="48">
        <f>Input!E234</f>
        <v>587</v>
      </c>
      <c r="BB234" s="58">
        <f t="shared" si="752"/>
        <v>142.13564233996081</v>
      </c>
      <c r="BC234" s="22">
        <f>SQRT((EXP(0.0000028263*AW234*1000)*V234)^2+((U234-1)*0.0000028263*EXP(0.0000028263*AW234*1000)*AY234*1000)^2)*1000</f>
        <v>0.64021294276062835</v>
      </c>
      <c r="BD234" s="9">
        <f t="shared" si="754"/>
        <v>24032.9</v>
      </c>
      <c r="BE234" s="49">
        <f t="shared" si="755"/>
        <v>30.256564086611945</v>
      </c>
      <c r="BF234" s="89">
        <f t="shared" si="756"/>
        <v>0.25118666456306693</v>
      </c>
      <c r="BG234" s="85"/>
      <c r="BH234" s="85"/>
      <c r="BI234" s="85"/>
      <c r="BJ234" s="85"/>
      <c r="BK234" s="85"/>
      <c r="BL234" s="85"/>
      <c r="BM234" s="90"/>
      <c r="BN234" s="85"/>
      <c r="BO234" s="85"/>
      <c r="BP234" s="85"/>
      <c r="BQ234" s="85"/>
      <c r="BR234" s="85"/>
      <c r="BS234" s="85"/>
      <c r="BT234" s="85"/>
      <c r="BU234" s="85"/>
      <c r="BV234" s="85"/>
      <c r="BW234" s="85"/>
      <c r="BX234" s="85"/>
      <c r="BY234" s="85"/>
      <c r="BZ234" s="85"/>
      <c r="CA234" s="85"/>
      <c r="CB234" s="85"/>
      <c r="CC234" s="85"/>
      <c r="CD234" s="85"/>
      <c r="CE234" s="85"/>
      <c r="CF234" s="85"/>
      <c r="CG234" s="85"/>
      <c r="CH234" s="85"/>
      <c r="CI234" s="85"/>
      <c r="CJ234" s="85"/>
      <c r="CK234" s="85"/>
      <c r="CL234" s="85"/>
      <c r="CM234" s="85"/>
      <c r="CN234" s="85"/>
      <c r="CO234" s="85"/>
      <c r="CP234" s="85"/>
      <c r="CQ234" s="85"/>
      <c r="CR234" s="85"/>
      <c r="CS234" s="85"/>
      <c r="CT234" s="85"/>
      <c r="CU234" s="85"/>
      <c r="CV234" s="85"/>
      <c r="CW234" s="85"/>
      <c r="CX234" s="85"/>
      <c r="CY234" s="85"/>
      <c r="CZ234" s="85"/>
      <c r="DA234" s="85"/>
      <c r="DB234" s="85"/>
      <c r="DC234" s="85"/>
      <c r="DD234" s="85"/>
      <c r="DE234" s="85"/>
    </row>
    <row r="235" spans="1:109" s="158" customFormat="1" ht="15" customHeight="1" x14ac:dyDescent="0.2">
      <c r="A235" s="141">
        <f>Input!A235</f>
        <v>10368</v>
      </c>
      <c r="B235" s="141" t="str">
        <f>Input!B235</f>
        <v>Hu1-13</v>
      </c>
      <c r="C235" s="141">
        <f>Input!O235</f>
        <v>2.3033362523270813</v>
      </c>
      <c r="D235" s="141">
        <f>C235*Input!P235/100</f>
        <v>1.0550396567923403E-2</v>
      </c>
      <c r="E235" s="142">
        <f>Input!M235</f>
        <v>3.0131513738268545</v>
      </c>
      <c r="F235" s="143">
        <f>E235*Input!N235/100</f>
        <v>2.7315317980345245E-4</v>
      </c>
      <c r="G235" s="144">
        <f t="shared" si="731"/>
        <v>415.4533114232467</v>
      </c>
      <c r="H235" s="143">
        <f>G235*Input!L235/100</f>
        <v>2.0286892275658781E-2</v>
      </c>
      <c r="I235" s="141">
        <v>0</v>
      </c>
      <c r="J235" s="145">
        <f>(((C235*$G$4*0.000000001*Input!G235*(234/233))-(I235*0.000000000000001))/Input!F235)*1000000000000</f>
        <v>754.5242094550307</v>
      </c>
      <c r="K235" s="141">
        <f>J235*Input!P235/100</f>
        <v>3.4560866316443732</v>
      </c>
      <c r="L235" s="146">
        <f t="shared" si="732"/>
        <v>10.434521359827132</v>
      </c>
      <c r="M235" s="147">
        <f>L235*Input!P235/100</f>
        <v>4.7795165917012931E-2</v>
      </c>
      <c r="N235" s="141">
        <v>0</v>
      </c>
      <c r="O235" s="145">
        <f>(((G235*$D$4*0.000000001*Input!G235*(238/236))-(N235*0.000000001))/Input!F235)*1000000</f>
        <v>13.709294818724542</v>
      </c>
      <c r="P235" s="141">
        <f>O235*Input!N235/100</f>
        <v>1.2427976586657835E-3</v>
      </c>
      <c r="Q235" s="148">
        <f t="shared" si="733"/>
        <v>10.228493620257336</v>
      </c>
      <c r="R235" s="149">
        <f>Q235*Input!N235/100</f>
        <v>9.2725031382149452E-4</v>
      </c>
      <c r="S235" s="147">
        <f>Input!S235*$G$6/0.000000000155125</f>
        <v>1.0008726641341279</v>
      </c>
      <c r="T235" s="141">
        <f>S235*Input!T235/100</f>
        <v>9.1076668678624791E-4</v>
      </c>
      <c r="U235" s="147">
        <f>S235</f>
        <v>1.0008726641341279</v>
      </c>
      <c r="V235" s="141">
        <f>U235*Input!T235/100</f>
        <v>9.1076668678624791E-4</v>
      </c>
      <c r="W235" s="150">
        <v>0</v>
      </c>
      <c r="X235" s="145">
        <f>((($L$4*0.000000001*Input!G235/Input!W235*(232/229))-(W235*0.000000001))/Input!F235)*1000000000</f>
        <v>0.77956061793223286</v>
      </c>
      <c r="Y235" s="145">
        <f>X235*Input!X235/100</f>
        <v>3.0929022270834083E-3</v>
      </c>
      <c r="Z235" s="145">
        <f t="shared" si="734"/>
        <v>1.9034639738165526E-4</v>
      </c>
      <c r="AA235" s="145">
        <f>Z235*Input!X235/100</f>
        <v>7.5519822684296063E-7</v>
      </c>
      <c r="AB235" s="146">
        <v>0</v>
      </c>
      <c r="AC235" s="146">
        <v>0.9</v>
      </c>
      <c r="AD235" s="145">
        <f>(((Input!G235*$L$4*0.000000001*Input!U235*(230/229))-((AB235*0.000000000000001)+(Input!G235*AC235*0.000000000000001)))/Input!F235)*1000000000000</f>
        <v>225.01690907337962</v>
      </c>
      <c r="AE235" s="145">
        <f>AD235*Input!V235/100</f>
        <v>0.46745758533850973</v>
      </c>
      <c r="AF235" s="145">
        <f t="shared" si="735"/>
        <v>10.258188690490327</v>
      </c>
      <c r="AG235" s="145">
        <f>AF235*Input!V235/100</f>
        <v>2.1310701204413248E-2</v>
      </c>
      <c r="AH235" s="141">
        <f t="shared" si="736"/>
        <v>53892.213520185935</v>
      </c>
      <c r="AI235" s="150">
        <f t="shared" si="737"/>
        <v>241.35493302777994</v>
      </c>
      <c r="AJ235" s="147">
        <f t="shared" si="738"/>
        <v>0.87266413412789845</v>
      </c>
      <c r="AK235" s="150">
        <f t="shared" si="739"/>
        <v>0.91076668678624795</v>
      </c>
      <c r="AL235" s="150">
        <f t="shared" si="740"/>
        <v>1.0029031714087577</v>
      </c>
      <c r="AM235" s="150">
        <f t="shared" si="741"/>
        <v>2.0854470315318811E-3</v>
      </c>
      <c r="AN235" s="141">
        <f>AF235/Q235</f>
        <v>1.0029031714087577</v>
      </c>
      <c r="AO235" s="145">
        <f t="shared" si="742"/>
        <v>2.0854470315318811E-3</v>
      </c>
      <c r="AP235" s="141" t="str">
        <f t="shared" si="743"/>
        <v>Out of range</v>
      </c>
      <c r="AQ235" s="141" t="e">
        <f t="shared" si="744"/>
        <v>#VALUE!</v>
      </c>
      <c r="AR235" s="141" t="e">
        <f t="shared" si="745"/>
        <v>#VALUE!</v>
      </c>
      <c r="AS235" s="149">
        <f t="shared" si="746"/>
        <v>1.8609426221342885E-5</v>
      </c>
      <c r="AT235" s="149">
        <f t="shared" si="747"/>
        <v>7.3852061363752901E-8</v>
      </c>
      <c r="AU235" s="141">
        <v>8</v>
      </c>
      <c r="AV235" s="141">
        <f t="shared" si="748"/>
        <v>4</v>
      </c>
      <c r="AW235" s="141" t="str">
        <f t="shared" si="749"/>
        <v>Out of range</v>
      </c>
      <c r="AX235" s="151">
        <f t="shared" si="750"/>
        <v>327.44151965970002</v>
      </c>
      <c r="AY235" s="151" t="e">
        <f t="shared" si="751"/>
        <v>#VALUE!</v>
      </c>
      <c r="AZ235" s="141" t="str">
        <f>Input!B235</f>
        <v>Hu1-13</v>
      </c>
      <c r="BA235" s="152">
        <f>Input!E235</f>
        <v>0</v>
      </c>
      <c r="BB235" s="141" t="e">
        <f t="shared" si="752"/>
        <v>#VALUE!</v>
      </c>
      <c r="BC235" s="147" t="e">
        <f t="shared" ref="BC235" si="760">SQRT((EXP(0.0000028263*AW235*1000)*V235)^2+((U235-1)*0.0000028263*EXP(0.0000028263*AW235*1000)*AX235*1000)^2)*1000</f>
        <v>#VALUE!</v>
      </c>
      <c r="BD235" s="141" t="e">
        <f t="shared" si="754"/>
        <v>#VALUE!</v>
      </c>
      <c r="BE235" s="153" t="e">
        <f t="shared" si="755"/>
        <v>#VALUE!</v>
      </c>
      <c r="BF235" s="154" t="e">
        <f t="shared" si="756"/>
        <v>#VALUE!</v>
      </c>
      <c r="BG235" s="155"/>
      <c r="BH235" s="155"/>
      <c r="BI235" s="155"/>
      <c r="BJ235" s="155"/>
      <c r="BK235" s="155"/>
      <c r="BL235" s="155"/>
      <c r="BM235" s="159"/>
      <c r="BN235" s="155"/>
      <c r="BO235" s="155"/>
      <c r="BP235" s="155"/>
      <c r="BQ235" s="155"/>
      <c r="BR235" s="155"/>
      <c r="BS235" s="155"/>
      <c r="BT235" s="155"/>
      <c r="BU235" s="155"/>
      <c r="BV235" s="155"/>
      <c r="BW235" s="155"/>
      <c r="BX235" s="155"/>
      <c r="BY235" s="155"/>
      <c r="BZ235" s="155"/>
      <c r="CA235" s="155"/>
      <c r="CB235" s="155"/>
      <c r="CC235" s="155"/>
      <c r="CD235" s="155"/>
      <c r="CE235" s="155"/>
      <c r="CF235" s="155"/>
      <c r="CG235" s="155"/>
      <c r="CH235" s="155"/>
      <c r="CI235" s="155"/>
      <c r="CJ235" s="155"/>
      <c r="CK235" s="155"/>
      <c r="CL235" s="155"/>
      <c r="CM235" s="155"/>
      <c r="CN235" s="155"/>
      <c r="CO235" s="155"/>
      <c r="CP235" s="155"/>
      <c r="CQ235" s="155"/>
      <c r="CR235" s="155"/>
      <c r="CS235" s="155"/>
      <c r="CT235" s="155"/>
      <c r="CU235" s="155"/>
      <c r="CV235" s="155"/>
      <c r="CW235" s="155"/>
      <c r="CX235" s="155"/>
      <c r="CY235" s="155"/>
      <c r="CZ235" s="155"/>
      <c r="DA235" s="155"/>
      <c r="DB235" s="155"/>
      <c r="DC235" s="155"/>
      <c r="DD235" s="155"/>
      <c r="DE235" s="155"/>
    </row>
    <row r="236" spans="1:109" s="76" customFormat="1" ht="15" customHeight="1" x14ac:dyDescent="0.2">
      <c r="A236" s="58"/>
      <c r="B236" s="58"/>
      <c r="C236" s="58"/>
      <c r="D236" s="58"/>
      <c r="E236" s="60"/>
      <c r="F236" s="61"/>
      <c r="G236" s="59"/>
      <c r="H236" s="61"/>
      <c r="I236" s="58"/>
      <c r="J236" s="63"/>
      <c r="K236" s="58"/>
      <c r="L236" s="64"/>
      <c r="M236" s="65"/>
      <c r="N236" s="58"/>
      <c r="O236" s="63"/>
      <c r="P236" s="58"/>
      <c r="Q236" s="66"/>
      <c r="R236" s="67"/>
      <c r="S236" s="65"/>
      <c r="T236" s="58"/>
      <c r="U236" s="58"/>
      <c r="V236" s="58"/>
      <c r="W236" s="68"/>
      <c r="X236" s="63"/>
      <c r="Y236" s="63"/>
      <c r="Z236" s="63"/>
      <c r="AA236" s="63"/>
      <c r="AB236" s="64"/>
      <c r="AC236" s="64"/>
      <c r="AD236" s="63"/>
      <c r="AE236" s="63"/>
      <c r="AF236" s="63"/>
      <c r="AG236" s="63"/>
      <c r="AH236" s="58"/>
      <c r="AI236" s="68"/>
      <c r="AJ236" s="65"/>
      <c r="AK236" s="68"/>
      <c r="AL236" s="68"/>
      <c r="AM236" s="68"/>
      <c r="AN236" s="58"/>
      <c r="AO236" s="63"/>
      <c r="AP236" s="58"/>
      <c r="AQ236" s="58"/>
      <c r="AR236" s="58"/>
      <c r="AS236" s="67"/>
      <c r="AT236" s="67"/>
      <c r="AU236" s="58"/>
      <c r="AV236" s="58"/>
      <c r="AW236" s="58"/>
      <c r="AX236" s="57"/>
      <c r="AY236" s="57"/>
      <c r="AZ236" s="58"/>
      <c r="BA236" s="69"/>
      <c r="BB236" s="58"/>
      <c r="BC236" s="65"/>
      <c r="BD236" s="58"/>
      <c r="BE236" s="62"/>
      <c r="BF236" s="74"/>
      <c r="BG236" s="75"/>
      <c r="BH236" s="75"/>
      <c r="BI236" s="75"/>
      <c r="BJ236" s="75"/>
      <c r="BK236" s="75"/>
      <c r="BL236" s="75"/>
      <c r="BM236" s="103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</row>
    <row r="237" spans="1:109" s="158" customFormat="1" ht="15" customHeight="1" x14ac:dyDescent="0.2">
      <c r="A237" s="141">
        <f>Input!A237</f>
        <v>10368</v>
      </c>
      <c r="B237" s="141" t="str">
        <f>Input!B237</f>
        <v>Hu1-13</v>
      </c>
      <c r="C237" s="141">
        <f>Input!O237</f>
        <v>2.292725502569315</v>
      </c>
      <c r="D237" s="141">
        <f>C237*Input!P237/100</f>
        <v>1.3973453204952082E-2</v>
      </c>
      <c r="E237" s="142">
        <f>Input!M237</f>
        <v>3.013588275506041</v>
      </c>
      <c r="F237" s="143">
        <f>E237*Input!N237/100</f>
        <v>2.6920030656326521E-4</v>
      </c>
      <c r="G237" s="144">
        <f t="shared" ref="G237:G245" si="761">E237*137.88</f>
        <v>415.51355142677295</v>
      </c>
      <c r="H237" s="143">
        <f>G237*Input!L237/100</f>
        <v>2.2359105929673623E-2</v>
      </c>
      <c r="I237" s="141">
        <v>0</v>
      </c>
      <c r="J237" s="145">
        <f>(((C237*$G$4*0.000000001*Input!G237*(234/233))-(I237*0.000000000000001))/Input!F237)*1000000000000</f>
        <v>751.04835239568251</v>
      </c>
      <c r="K237" s="141">
        <f>J237*Input!P237/100</f>
        <v>4.5774075418521001</v>
      </c>
      <c r="L237" s="146">
        <f t="shared" ref="L237:L245" si="762">(J237/234)*602200000000*0.0000028263/(365.2425*24*60)</f>
        <v>10.386452783265923</v>
      </c>
      <c r="M237" s="147">
        <f>L237*Input!P237/100</f>
        <v>6.3302219026990958E-2</v>
      </c>
      <c r="N237" s="141">
        <v>0</v>
      </c>
      <c r="O237" s="145">
        <f>(((G237*$D$4*0.000000001*Input!G237*(238/236))-(N237*0.000000001))/Input!F237)*1000000</f>
        <v>13.711282642495625</v>
      </c>
      <c r="P237" s="141">
        <f>O237*Input!N237/100</f>
        <v>1.2248127989931184E-3</v>
      </c>
      <c r="Q237" s="148">
        <f t="shared" ref="Q237:Q245" si="763">(O237/238.05)*602200000000000000*0.00000000015512/(365.2425*24*60)</f>
        <v>10.229976733942582</v>
      </c>
      <c r="R237" s="149">
        <f>Q237*Input!N237/100</f>
        <v>9.1383182477041498E-4</v>
      </c>
      <c r="S237" s="147">
        <f>Input!S237*$G$6/0.000000000155125</f>
        <v>0.99966228419525205</v>
      </c>
      <c r="T237" s="141">
        <f>S237*Input!T237/100</f>
        <v>1.156961225133249E-3</v>
      </c>
      <c r="U237" s="147">
        <f>S237</f>
        <v>0.99966228419525205</v>
      </c>
      <c r="V237" s="141">
        <f>U237*Input!T237/100</f>
        <v>1.156961225133249E-3</v>
      </c>
      <c r="W237" s="150">
        <v>0</v>
      </c>
      <c r="X237" s="145">
        <f>((($L$4*0.000000001*Input!G237/Input!W237*(232/229))-(W237*0.000000001))/Input!F237)*1000000000</f>
        <v>0.81237114716947745</v>
      </c>
      <c r="Y237" s="145">
        <f>X237*Input!X237/100</f>
        <v>3.0755973722955527E-3</v>
      </c>
      <c r="Z237" s="145">
        <f t="shared" ref="Z237:Z245" si="764">(X237/232)*6.022E+23*0.000000001*0.000000000049475/(365.2425*24*60)</f>
        <v>1.9835778981584554E-4</v>
      </c>
      <c r="AA237" s="145">
        <f>Z237*Input!X237/100</f>
        <v>7.5097287644645398E-7</v>
      </c>
      <c r="AB237" s="146">
        <v>0</v>
      </c>
      <c r="AC237" s="146">
        <v>0.9</v>
      </c>
      <c r="AD237" s="145">
        <f>(((Input!G237*$L$4*0.000000001*Input!U237*(230/229))-((AB237*0.000000000000001)+(Input!G237*AC237*0.000000000000001)))/Input!F237)*1000000000000</f>
        <v>224.47106958093789</v>
      </c>
      <c r="AE237" s="145">
        <f>AD237*Input!V237/100</f>
        <v>0.60042306010768332</v>
      </c>
      <c r="AF237" s="145">
        <f t="shared" ref="AF237:AF245" si="765">(AD237/230)*602200000000*$D$6/(365.2425*24*60)</f>
        <v>10.23330467385688</v>
      </c>
      <c r="AG237" s="145">
        <f>AF237*Input!V237/100</f>
        <v>2.7372400901203627E-2</v>
      </c>
      <c r="AH237" s="141">
        <f t="shared" ref="AH237:AH245" si="766">AF237/Z237</f>
        <v>51590.132574866017</v>
      </c>
      <c r="AI237" s="150">
        <f t="shared" ref="AI237:AI245" si="767">AH237*SQRT((AG237/AF237)^2+(AA237/Z237)^2)</f>
        <v>239.14776694029848</v>
      </c>
      <c r="AJ237" s="147">
        <f t="shared" ref="AJ237:AJ245" si="768">(U237-1)*1000</f>
        <v>-0.33771580474795115</v>
      </c>
      <c r="AK237" s="150">
        <f t="shared" ref="AK237:AK245" si="769">V237*1000</f>
        <v>1.1569612251332491</v>
      </c>
      <c r="AL237" s="150">
        <f t="shared" ref="AL237:AL245" si="770">AF237/Q237</f>
        <v>1.0003253125594369</v>
      </c>
      <c r="AM237" s="150">
        <f t="shared" ref="AM237:AM245" si="771">AL237*SQRT((R237/Q237)^2+(AG237/AF237)^2)</f>
        <v>2.6771967810327543E-3</v>
      </c>
      <c r="AN237" s="141">
        <f>AF237/Q237</f>
        <v>1.0003253125594369</v>
      </c>
      <c r="AO237" s="145">
        <f t="shared" ref="AO237:AO245" si="772">AN237*SQRT((R237/Q237)^2+(AG237/AF237)^2)</f>
        <v>2.6771967810327543E-3</v>
      </c>
      <c r="AP237" s="141" t="str">
        <f t="shared" ref="AP237:AP245" si="773">ThU_Alter_Kombi(AN237,U237)</f>
        <v>Out of range</v>
      </c>
      <c r="AQ237" s="141" t="e">
        <f t="shared" ref="AQ237:AQ245" si="774">Montealter(AN237,AO237,U237,V237)</f>
        <v>#VALUE!</v>
      </c>
      <c r="AR237" s="141" t="e">
        <f t="shared" ref="AR237:AR245" si="775">(AQ237/AP237)*100</f>
        <v>#VALUE!</v>
      </c>
      <c r="AS237" s="149">
        <f t="shared" ref="AS237:AS245" si="776">Z237/Q237</f>
        <v>1.9389857374524001E-5</v>
      </c>
      <c r="AT237" s="149">
        <f t="shared" ref="AT237:AT245" si="777">AS237*SQRT((Y237/X237)^2+(P237/O237)^2)</f>
        <v>7.3429481415554509E-8</v>
      </c>
      <c r="AU237" s="141">
        <v>8</v>
      </c>
      <c r="AV237" s="141">
        <f t="shared" ref="AV237:AV245" si="778">AU237/2</f>
        <v>4</v>
      </c>
      <c r="AW237" s="141" t="str">
        <f t="shared" ref="AW237:AW245" si="779">marincorr_age(AN237,U237,AS237,AU237)</f>
        <v>Out of range</v>
      </c>
      <c r="AX237" s="151">
        <f t="shared" ref="AX237:AX245" si="780">marincorr_age_error(AN237, AO237, U237, V237, AS237, AT237, AU237, AV237)</f>
        <v>345.51374233370001</v>
      </c>
      <c r="AY237" s="151" t="e">
        <f t="shared" ref="AY237:AY245" si="781">SQRT(((AU237*EXP(-0.0000091577*AW237*1000))/(0.0000091577*(EXP(-0.0000091577*AW237*1000)+(AJ237/1000)*EXP(-(0.0000091577-0.0000028263)*AW237*1000)-AS237*AU237*EXP(-0.0000091577*AW237*1000))))^2*AT237^2+((AS237*EXP(-0.0000091577*AW237*1000))/(0.0000091577*(EXP(-0.0000091577*AW237*1000)+(AJ237/1000)*EXP(-(0.0000091577-0.0000028263)*AW237*1000)-AS237*AU237*EXP(-0.0000091577*AW237*1000))))^2*AV237^2+((0.0000091577/(0.0000091577-0.0000028263))*(EXP(-(0.0000091577-0.0000028263)*AW237*1000)-1)/(0.0000091577*(EXP(-0.0000091577*AW237*1000)+(AJ237/1000)*EXP(-(0.0000091577-0.0000028263)*AW237*1000)-AS237*AU237*EXP(-0.0000091577*AW237*1000))))^2*T237^2+(1/(0.0000091577*(EXP(-0.0000091577*AW237*1000)+(AJ237/1000)*EXP(-(0.0000091577-0.0000028263)*AW237*1000)-AS237*AU237*EXP(-0.0000091577*AW237*1000))))^2*AO237^2)/1000</f>
        <v>#VALUE!</v>
      </c>
      <c r="AZ237" s="141" t="str">
        <f>Input!B237</f>
        <v>Hu1-13</v>
      </c>
      <c r="BA237" s="152">
        <f>Input!E237</f>
        <v>0</v>
      </c>
      <c r="BB237" s="141" t="e">
        <f t="shared" ref="BB237:BB245" si="782">((U237-1)*EXP(0.0000028263*AW237*1000))*1000</f>
        <v>#VALUE!</v>
      </c>
      <c r="BC237" s="147" t="e">
        <f t="shared" ref="BC237" si="783">SQRT((EXP(0.0000028263*AW237*1000)*V237)^2+((U237-1)*0.0000028263*EXP(0.0000028263*AW237*1000)*AX237*1000)^2)*1000</f>
        <v>#VALUE!</v>
      </c>
      <c r="BD237" s="141" t="e">
        <f t="shared" ref="BD237:BD245" si="784">AW237*1000-58</f>
        <v>#VALUE!</v>
      </c>
      <c r="BE237" s="153" t="e">
        <f t="shared" ref="BE237:BE245" si="785">AY237/2*1000</f>
        <v>#VALUE!</v>
      </c>
      <c r="BF237" s="154" t="e">
        <f t="shared" ref="BF237:BF245" si="786">AY237/AW237*100</f>
        <v>#VALUE!</v>
      </c>
      <c r="BG237" s="155"/>
      <c r="BH237" s="155"/>
      <c r="BI237" s="155"/>
      <c r="BJ237" s="155"/>
      <c r="BK237" s="155"/>
      <c r="BL237" s="155"/>
      <c r="BM237" s="159"/>
      <c r="BN237" s="155"/>
      <c r="BO237" s="155"/>
      <c r="BP237" s="155"/>
      <c r="BQ237" s="155"/>
      <c r="BR237" s="155"/>
      <c r="BS237" s="155"/>
      <c r="BT237" s="155"/>
      <c r="BU237" s="155"/>
      <c r="BV237" s="155"/>
      <c r="BW237" s="155"/>
      <c r="BX237" s="155"/>
      <c r="BY237" s="155"/>
      <c r="BZ237" s="155"/>
      <c r="CA237" s="155"/>
      <c r="CB237" s="155"/>
      <c r="CC237" s="155"/>
      <c r="CD237" s="155"/>
      <c r="CE237" s="155"/>
      <c r="CF237" s="155"/>
      <c r="CG237" s="155"/>
      <c r="CH237" s="155"/>
      <c r="CI237" s="155"/>
      <c r="CJ237" s="155"/>
      <c r="CK237" s="155"/>
      <c r="CL237" s="155"/>
      <c r="CM237" s="155"/>
      <c r="CN237" s="155"/>
      <c r="CO237" s="155"/>
      <c r="CP237" s="155"/>
      <c r="CQ237" s="155"/>
      <c r="CR237" s="155"/>
      <c r="CS237" s="155"/>
      <c r="CT237" s="155"/>
      <c r="CU237" s="155"/>
      <c r="CV237" s="155"/>
      <c r="CW237" s="155"/>
      <c r="CX237" s="155"/>
      <c r="CY237" s="155"/>
      <c r="CZ237" s="155"/>
      <c r="DA237" s="155"/>
      <c r="DB237" s="155"/>
      <c r="DC237" s="155"/>
      <c r="DD237" s="155"/>
      <c r="DE237" s="155"/>
    </row>
    <row r="238" spans="1:109" ht="15" customHeight="1" x14ac:dyDescent="0.2">
      <c r="A238" s="9">
        <f>Input!A238</f>
        <v>10613</v>
      </c>
      <c r="B238" s="9" t="str">
        <f>Input!B238</f>
        <v>GeoB20928-1,464-466</v>
      </c>
      <c r="C238" s="9">
        <f>Input!O238</f>
        <v>0.90885564873552327</v>
      </c>
      <c r="D238" s="9">
        <f>C238*Input!P238/100</f>
        <v>1.3687903008960764E-3</v>
      </c>
      <c r="E238" s="11">
        <f>Input!M238</f>
        <v>1.0584768410204604</v>
      </c>
      <c r="F238" s="12">
        <f>E238*Input!N238/100</f>
        <v>4.0018790666491971E-5</v>
      </c>
      <c r="G238" s="13">
        <f t="shared" si="761"/>
        <v>145.94278683990106</v>
      </c>
      <c r="H238" s="12">
        <f>G238*Input!L238/100</f>
        <v>7.0286000277867203E-3</v>
      </c>
      <c r="I238" s="9">
        <v>0.3</v>
      </c>
      <c r="J238" s="21">
        <f>(((C238*$G$4*0.000000001*Input!G238*(234/233))-(I238*0.000000000000001))/Input!F238)*1000000000000</f>
        <v>200.77779857677132</v>
      </c>
      <c r="K238" s="9">
        <f>J238*Input!P238/100</f>
        <v>0.30238322632368209</v>
      </c>
      <c r="L238" s="14">
        <f t="shared" si="762"/>
        <v>2.7766110107209911</v>
      </c>
      <c r="M238" s="22">
        <f>L238*Input!P238/100</f>
        <v>4.1817402203791739E-3</v>
      </c>
      <c r="N238" s="9">
        <v>5.0000000000000001E-3</v>
      </c>
      <c r="O238" s="21">
        <f>(((G238*$D$4*0.000000001*Input!G238*(238/236))-(N238*0.000000001))/Input!F238)*1000000</f>
        <v>3.2477299413322673</v>
      </c>
      <c r="P238" s="9">
        <f>O238*Input!N238/100</f>
        <v>1.2278986145617703E-4</v>
      </c>
      <c r="Q238" s="23">
        <f t="shared" si="763"/>
        <v>2.4231286455276937</v>
      </c>
      <c r="R238" s="24">
        <f>Q238*Input!N238/100</f>
        <v>9.1613414923528362E-5</v>
      </c>
      <c r="S238" s="65">
        <f>Input!S238*$G$6/0.000000000155125</f>
        <v>1.138886279420408</v>
      </c>
      <c r="T238" s="9">
        <f>S238*Input!T238/100</f>
        <v>6.5140186896744988E-4</v>
      </c>
      <c r="U238" s="9">
        <f>S238*1/((U237+U239)/2)</f>
        <v>1.1390602622156893</v>
      </c>
      <c r="V238" s="9">
        <f>U238*Input!T238/100</f>
        <v>6.5150138085029756E-4</v>
      </c>
      <c r="W238" s="3">
        <v>3.0000000000000001E-3</v>
      </c>
      <c r="X238" s="21">
        <f>((($L$4*0.000000001*Input!G238/Input!W238*(232/229))-(W238*0.000000001))/Input!F238)*1000000000</f>
        <v>0.27307377800055854</v>
      </c>
      <c r="Y238" s="21">
        <f>X238*Input!X238/100</f>
        <v>6.4330741120987754E-4</v>
      </c>
      <c r="Z238" s="21">
        <f t="shared" si="764"/>
        <v>6.6676803145438931E-5</v>
      </c>
      <c r="AA238" s="21">
        <f>Z238*Input!X238/100</f>
        <v>1.570772629042222E-7</v>
      </c>
      <c r="AB238" s="14">
        <v>0.05</v>
      </c>
      <c r="AC238" s="14">
        <v>0.9</v>
      </c>
      <c r="AD238" s="21">
        <f>(((Input!G238*$L$4*0.000000001*Input!U238*(230/229))-((AB238*0.000000000000001)+(Input!G238*AC238*0.000000000000001)))/Input!F238)*1000000000000</f>
        <v>8.6721841584643489</v>
      </c>
      <c r="AE238" s="21">
        <f>AD238*Input!V238/100</f>
        <v>2.7396770900079526E-2</v>
      </c>
      <c r="AF238" s="63">
        <f t="shared" si="765"/>
        <v>0.39535207297331415</v>
      </c>
      <c r="AG238" s="21">
        <f>AF238*Input!V238/100</f>
        <v>1.2489783392744978E-3</v>
      </c>
      <c r="AH238" s="9">
        <f t="shared" si="766"/>
        <v>5929.3795491507226</v>
      </c>
      <c r="AI238" s="3">
        <f t="shared" si="767"/>
        <v>23.366612248822452</v>
      </c>
      <c r="AJ238" s="22">
        <f t="shared" si="768"/>
        <v>139.06026221568933</v>
      </c>
      <c r="AK238" s="3">
        <f t="shared" si="769"/>
        <v>0.65150138085029752</v>
      </c>
      <c r="AL238" s="3">
        <f t="shared" si="770"/>
        <v>0.1631576902460401</v>
      </c>
      <c r="AM238" s="3">
        <f t="shared" si="771"/>
        <v>5.1547728668285462E-4</v>
      </c>
      <c r="AN238" s="9">
        <f>AL238*1/((AN237+AN239)/2)</f>
        <v>0.16338704429392584</v>
      </c>
      <c r="AO238" s="21">
        <f t="shared" si="772"/>
        <v>5.1620190347606597E-4</v>
      </c>
      <c r="AP238" s="58">
        <f t="shared" si="773"/>
        <v>16.854700000000001</v>
      </c>
      <c r="AQ238" s="58">
        <f t="shared" si="774"/>
        <v>5.9200000000000003E-2</v>
      </c>
      <c r="AR238" s="58">
        <f t="shared" si="775"/>
        <v>0.35123734032643711</v>
      </c>
      <c r="AS238" s="67">
        <f t="shared" si="776"/>
        <v>2.751682345405086E-5</v>
      </c>
      <c r="AT238" s="67">
        <f t="shared" si="777"/>
        <v>6.4832501052806071E-8</v>
      </c>
      <c r="AU238" s="58">
        <v>8</v>
      </c>
      <c r="AV238" s="58">
        <f t="shared" si="778"/>
        <v>4</v>
      </c>
      <c r="AW238" s="58">
        <f t="shared" si="779"/>
        <v>16.8338</v>
      </c>
      <c r="AX238" s="57">
        <f t="shared" si="780"/>
        <v>6.0605019599999997E-2</v>
      </c>
      <c r="AY238" s="47">
        <f t="shared" si="781"/>
        <v>5.9308759506322223E-2</v>
      </c>
      <c r="AZ238" s="9" t="str">
        <f>Input!B238</f>
        <v>GeoB20928-1,464-466</v>
      </c>
      <c r="BA238" s="48">
        <f>Input!E238</f>
        <v>465</v>
      </c>
      <c r="BB238" s="58">
        <f t="shared" si="782"/>
        <v>145.83629846276466</v>
      </c>
      <c r="BC238" s="22">
        <f>SQRT((EXP(0.0000028263*AW238*1000)*V238)^2+((U238-1)*0.0000028263*EXP(0.0000028263*AW238*1000)*AY238*1000)^2)*1000</f>
        <v>0.68368448645050672</v>
      </c>
      <c r="BD238" s="9">
        <f t="shared" si="784"/>
        <v>16775.8</v>
      </c>
      <c r="BE238" s="49">
        <f t="shared" si="785"/>
        <v>29.654379753161113</v>
      </c>
      <c r="BF238" s="89">
        <f t="shared" si="786"/>
        <v>0.3523194971208059</v>
      </c>
      <c r="BG238" s="85"/>
      <c r="BH238" s="85"/>
      <c r="BI238" s="85"/>
      <c r="BJ238" s="85"/>
      <c r="BK238" s="85"/>
      <c r="BL238" s="85"/>
      <c r="BM238" s="90"/>
      <c r="BN238" s="85"/>
      <c r="BO238" s="85"/>
      <c r="BP238" s="85"/>
      <c r="BQ238" s="85"/>
      <c r="BR238" s="85"/>
      <c r="BS238" s="85"/>
      <c r="BT238" s="85"/>
      <c r="BU238" s="85"/>
      <c r="BV238" s="85"/>
      <c r="BW238" s="85"/>
      <c r="BX238" s="85"/>
      <c r="BY238" s="85"/>
      <c r="BZ238" s="85"/>
      <c r="CA238" s="85"/>
      <c r="CB238" s="85"/>
      <c r="CC238" s="85"/>
      <c r="CD238" s="85"/>
      <c r="CE238" s="85"/>
      <c r="CF238" s="85"/>
      <c r="CG238" s="85"/>
      <c r="CH238" s="85"/>
      <c r="CI238" s="85"/>
      <c r="CJ238" s="85"/>
      <c r="CK238" s="85"/>
      <c r="CL238" s="85"/>
      <c r="CM238" s="85"/>
      <c r="CN238" s="85"/>
      <c r="CO238" s="85"/>
      <c r="CP238" s="85"/>
      <c r="CQ238" s="85"/>
      <c r="CR238" s="85"/>
      <c r="CS238" s="85"/>
      <c r="CT238" s="85"/>
      <c r="CU238" s="85"/>
      <c r="CV238" s="85"/>
      <c r="CW238" s="85"/>
      <c r="CX238" s="85"/>
      <c r="CY238" s="85"/>
      <c r="CZ238" s="85"/>
      <c r="DA238" s="85"/>
      <c r="DB238" s="85"/>
      <c r="DC238" s="85"/>
      <c r="DD238" s="85"/>
      <c r="DE238" s="85"/>
    </row>
    <row r="239" spans="1:109" s="158" customFormat="1" ht="15" customHeight="1" x14ac:dyDescent="0.2">
      <c r="A239" s="141">
        <f>Input!A239</f>
        <v>10368</v>
      </c>
      <c r="B239" s="141" t="str">
        <f>Input!B239</f>
        <v>Hu1-13</v>
      </c>
      <c r="C239" s="141">
        <f>Input!O239</f>
        <v>2.299151144452428</v>
      </c>
      <c r="D239" s="141">
        <f>C239*Input!P239/100</f>
        <v>1.4795499382831678E-2</v>
      </c>
      <c r="E239" s="142">
        <f>Input!M239</f>
        <v>3.0134062549958887</v>
      </c>
      <c r="F239" s="143">
        <f>E239*Input!N239/100</f>
        <v>3.0762626273601033E-4</v>
      </c>
      <c r="G239" s="144">
        <f t="shared" si="761"/>
        <v>415.48845443883312</v>
      </c>
      <c r="H239" s="143">
        <f>G239*Input!L239/100</f>
        <v>2.7514529202469006E-2</v>
      </c>
      <c r="I239" s="141">
        <v>0</v>
      </c>
      <c r="J239" s="145">
        <f>(((C239*$G$4*0.000000001*Input!G239*(234/233))-(I239*0.000000000000001))/Input!F239)*1000000000000</f>
        <v>753.15325668709841</v>
      </c>
      <c r="K239" s="141">
        <f>J239*Input!P239/100</f>
        <v>4.8466924722974429</v>
      </c>
      <c r="L239" s="146">
        <f t="shared" si="762"/>
        <v>10.415562079579999</v>
      </c>
      <c r="M239" s="147">
        <f>L239*Input!P239/100</f>
        <v>6.7026233874229527E-2</v>
      </c>
      <c r="N239" s="141">
        <v>0</v>
      </c>
      <c r="O239" s="145">
        <f>(((G239*$D$4*0.000000001*Input!G239*(238/236))-(N239*0.000000001))/Input!F239)*1000000</f>
        <v>13.710454482032658</v>
      </c>
      <c r="P239" s="141">
        <f>O239*Input!N239/100</f>
        <v>1.3996439629497099E-3</v>
      </c>
      <c r="Q239" s="148">
        <f t="shared" si="763"/>
        <v>10.229358844100396</v>
      </c>
      <c r="R239" s="149">
        <f>Q239*Input!N239/100</f>
        <v>1.0442732128066326E-3</v>
      </c>
      <c r="S239" s="147">
        <f>Input!S239*$G$6/0.000000000155125</f>
        <v>1.0000322310098646</v>
      </c>
      <c r="T239" s="141">
        <f>S239*Input!T239/100</f>
        <v>1.1746390106171644E-3</v>
      </c>
      <c r="U239" s="147">
        <f>S239</f>
        <v>1.0000322310098646</v>
      </c>
      <c r="V239" s="141">
        <f>U239*Input!T239/100</f>
        <v>1.1746390106171644E-3</v>
      </c>
      <c r="W239" s="150">
        <v>0</v>
      </c>
      <c r="X239" s="145">
        <f>((($L$4*0.000000001*Input!G239/Input!W239*(232/229))-(W239*0.000000001))/Input!F239)*1000000000</f>
        <v>0.81370567610681599</v>
      </c>
      <c r="Y239" s="145">
        <f>X239*Input!X239/100</f>
        <v>3.0917052555855078E-3</v>
      </c>
      <c r="Z239" s="145">
        <f t="shared" si="764"/>
        <v>1.9868364359755365E-4</v>
      </c>
      <c r="AA239" s="145">
        <f>Z239*Input!X239/100</f>
        <v>7.5490596065204108E-7</v>
      </c>
      <c r="AB239" s="146">
        <v>0</v>
      </c>
      <c r="AC239" s="146">
        <v>0.9</v>
      </c>
      <c r="AD239" s="145">
        <f>(((Input!G239*$L$4*0.000000001*Input!U239*(230/229))-((AB239*0.000000000000001)+(Input!G239*AC239*0.000000000000001)))/Input!F239)*1000000000000</f>
        <v>223.68156322826766</v>
      </c>
      <c r="AE239" s="145">
        <f>AD239*Input!V239/100</f>
        <v>0.60645049530550299</v>
      </c>
      <c r="AF239" s="145">
        <f t="shared" si="765"/>
        <v>10.197312244792844</v>
      </c>
      <c r="AG239" s="145">
        <f>AF239*Input!V239/100</f>
        <v>2.7647182773524043E-2</v>
      </c>
      <c r="AH239" s="141">
        <f t="shared" si="766"/>
        <v>51324.367019603022</v>
      </c>
      <c r="AI239" s="150">
        <f t="shared" si="767"/>
        <v>239.56559231529829</v>
      </c>
      <c r="AJ239" s="147">
        <f t="shared" si="768"/>
        <v>3.2231009864602811E-2</v>
      </c>
      <c r="AK239" s="150">
        <f t="shared" si="769"/>
        <v>1.1746390106171645</v>
      </c>
      <c r="AL239" s="150">
        <f t="shared" si="770"/>
        <v>0.99686719375124522</v>
      </c>
      <c r="AM239" s="150">
        <f t="shared" si="771"/>
        <v>2.7046440266910087E-3</v>
      </c>
      <c r="AN239" s="141">
        <f>AF239/Q239</f>
        <v>0.99686719375124522</v>
      </c>
      <c r="AO239" s="145">
        <f t="shared" si="772"/>
        <v>2.7046440266910087E-3</v>
      </c>
      <c r="AP239" s="141">
        <f t="shared" si="773"/>
        <v>628.03380000000004</v>
      </c>
      <c r="AQ239" s="141" t="e">
        <f t="shared" si="774"/>
        <v>#VALUE!</v>
      </c>
      <c r="AR239" s="141" t="e">
        <f t="shared" si="775"/>
        <v>#VALUE!</v>
      </c>
      <c r="AS239" s="149">
        <f t="shared" si="776"/>
        <v>1.9422883352277838E-5</v>
      </c>
      <c r="AT239" s="149">
        <f t="shared" si="777"/>
        <v>7.3824606397532905E-8</v>
      </c>
      <c r="AU239" s="141">
        <v>8</v>
      </c>
      <c r="AV239" s="141">
        <f t="shared" si="778"/>
        <v>4</v>
      </c>
      <c r="AW239" s="141">
        <f t="shared" si="779"/>
        <v>628.01679999999999</v>
      </c>
      <c r="AX239" s="151">
        <f t="shared" si="780"/>
        <v>255.03099241050001</v>
      </c>
      <c r="AY239" s="151">
        <f t="shared" si="781"/>
        <v>109.13112553741593</v>
      </c>
      <c r="AZ239" s="141" t="str">
        <f>Input!B239</f>
        <v>Hu1-13</v>
      </c>
      <c r="BA239" s="152">
        <f>Input!E239</f>
        <v>0</v>
      </c>
      <c r="BB239" s="141">
        <f t="shared" si="782"/>
        <v>0.19016515096924022</v>
      </c>
      <c r="BC239" s="147">
        <f t="shared" ref="BC239" si="787">SQRT((EXP(0.0000028263*AW239*1000)*V239)^2+((U239-1)*0.0000028263*EXP(0.0000028263*AW239*1000)*AX239*1000)^2)*1000</f>
        <v>6.9318054234097408</v>
      </c>
      <c r="BD239" s="141">
        <f t="shared" si="784"/>
        <v>627958.80000000005</v>
      </c>
      <c r="BE239" s="153">
        <f t="shared" si="785"/>
        <v>54565.562768707961</v>
      </c>
      <c r="BF239" s="154">
        <f t="shared" si="786"/>
        <v>17.377102895562018</v>
      </c>
      <c r="BG239" s="155"/>
      <c r="BH239" s="155"/>
      <c r="BI239" s="155"/>
      <c r="BJ239" s="155"/>
      <c r="BK239" s="155"/>
      <c r="BL239" s="155"/>
      <c r="BM239" s="159"/>
      <c r="BN239" s="155"/>
      <c r="BO239" s="155"/>
      <c r="BP239" s="155"/>
      <c r="BQ239" s="155"/>
      <c r="BR239" s="155"/>
      <c r="BS239" s="155"/>
      <c r="BT239" s="155"/>
      <c r="BU239" s="155"/>
      <c r="BV239" s="155"/>
      <c r="BW239" s="155"/>
      <c r="BX239" s="155"/>
      <c r="BY239" s="155"/>
      <c r="BZ239" s="155"/>
      <c r="CA239" s="155"/>
      <c r="CB239" s="155"/>
      <c r="CC239" s="155"/>
      <c r="CD239" s="155"/>
      <c r="CE239" s="155"/>
      <c r="CF239" s="155"/>
      <c r="CG239" s="155"/>
      <c r="CH239" s="155"/>
      <c r="CI239" s="155"/>
      <c r="CJ239" s="155"/>
      <c r="CK239" s="155"/>
      <c r="CL239" s="155"/>
      <c r="CM239" s="155"/>
      <c r="CN239" s="155"/>
      <c r="CO239" s="155"/>
      <c r="CP239" s="155"/>
      <c r="CQ239" s="155"/>
      <c r="CR239" s="155"/>
      <c r="CS239" s="155"/>
      <c r="CT239" s="155"/>
      <c r="CU239" s="155"/>
      <c r="CV239" s="155"/>
      <c r="CW239" s="155"/>
      <c r="CX239" s="155"/>
      <c r="CY239" s="155"/>
      <c r="CZ239" s="155"/>
      <c r="DA239" s="155"/>
      <c r="DB239" s="155"/>
      <c r="DC239" s="155"/>
      <c r="DD239" s="155"/>
      <c r="DE239" s="155"/>
    </row>
    <row r="240" spans="1:109" ht="15" customHeight="1" x14ac:dyDescent="0.2">
      <c r="A240" s="9">
        <f>Input!A240</f>
        <v>10614</v>
      </c>
      <c r="B240" s="9" t="str">
        <f>Input!B240</f>
        <v>GeoB20928-1,484-487</v>
      </c>
      <c r="C240" s="9">
        <f>Input!O240</f>
        <v>0.94244409292937859</v>
      </c>
      <c r="D240" s="9">
        <f>C240*Input!P240/100</f>
        <v>1.1589444214205754E-3</v>
      </c>
      <c r="E240" s="11">
        <f>Input!M240</f>
        <v>1.0989658070691515</v>
      </c>
      <c r="F240" s="12">
        <f>E240*Input!N240/100</f>
        <v>3.8719606150644604E-5</v>
      </c>
      <c r="G240" s="13">
        <f t="shared" si="761"/>
        <v>151.52540547869461</v>
      </c>
      <c r="H240" s="12">
        <f>G240*Input!L240/100</f>
        <v>8.0209386223446585E-3</v>
      </c>
      <c r="I240" s="9">
        <v>0.3</v>
      </c>
      <c r="J240" s="21">
        <f>(((C240*$G$4*0.000000001*Input!G240*(234/233))-(I240*0.000000000000001))/Input!F240)*1000000000000</f>
        <v>205.15529962548985</v>
      </c>
      <c r="K240" s="9">
        <f>J240*Input!P240/100</f>
        <v>0.25228402598056787</v>
      </c>
      <c r="L240" s="14">
        <f t="shared" si="762"/>
        <v>2.8371486682581968</v>
      </c>
      <c r="M240" s="22">
        <f>L240*Input!P240/100</f>
        <v>3.4889046962969751E-3</v>
      </c>
      <c r="N240" s="9">
        <v>5.0000000000000001E-3</v>
      </c>
      <c r="O240" s="21">
        <f>(((G240*$D$4*0.000000001*Input!G240*(238/236))-(N240*0.000000001))/Input!F240)*1000000</f>
        <v>3.3226847856982067</v>
      </c>
      <c r="P240" s="9">
        <f>O240*Input!N240/100</f>
        <v>1.1706737865491947E-4</v>
      </c>
      <c r="Q240" s="23">
        <f t="shared" si="763"/>
        <v>2.4790523934331832</v>
      </c>
      <c r="R240" s="24">
        <f>Q240*Input!N240/100</f>
        <v>8.7343875198935792E-5</v>
      </c>
      <c r="S240" s="65">
        <f>Input!S240*$G$6/0.000000000155125</f>
        <v>1.138702664703823</v>
      </c>
      <c r="T240" s="9">
        <f>S240*Input!T240/100</f>
        <v>5.9735463202551127E-4</v>
      </c>
      <c r="U240" s="9">
        <f>S240*1/((U239+U241)/2)</f>
        <v>1.1389731750698218</v>
      </c>
      <c r="V240" s="9">
        <f>U240*Input!T240/100</f>
        <v>5.9749653967633984E-4</v>
      </c>
      <c r="W240" s="3">
        <v>3.0000000000000001E-3</v>
      </c>
      <c r="X240" s="21">
        <f>((($L$4*0.000000001*Input!G240/Input!W240*(232/229))-(W240*0.000000001))/Input!F240)*1000000000</f>
        <v>0.51491239675554168</v>
      </c>
      <c r="Y240" s="21">
        <f>X240*Input!X240/100</f>
        <v>7.4304004937861951E-4</v>
      </c>
      <c r="Z240" s="21">
        <f t="shared" si="764"/>
        <v>1.2572687413269385E-4</v>
      </c>
      <c r="AA240" s="21">
        <f>Z240*Input!X240/100</f>
        <v>1.8142911950152208E-7</v>
      </c>
      <c r="AB240" s="14">
        <v>0.05</v>
      </c>
      <c r="AC240" s="14">
        <v>0.9</v>
      </c>
      <c r="AD240" s="21">
        <f>(((Input!G240*$L$4*0.000000001*Input!U240*(230/229))-((AB240*0.000000000000001)+(Input!G240*AC240*0.000000000000001)))/Input!F240)*1000000000000</f>
        <v>8.9943502312612189</v>
      </c>
      <c r="AE240" s="21">
        <f>AD240*Input!V240/100</f>
        <v>2.3943034380719593E-2</v>
      </c>
      <c r="AF240" s="63">
        <f t="shared" si="765"/>
        <v>0.41003914861591306</v>
      </c>
      <c r="AG240" s="21">
        <f>AF240*Input!V240/100</f>
        <v>1.0915275901342283E-3</v>
      </c>
      <c r="AH240" s="9">
        <f t="shared" si="766"/>
        <v>3261.3484702017818</v>
      </c>
      <c r="AI240" s="3">
        <f t="shared" si="767"/>
        <v>9.8752948426994145</v>
      </c>
      <c r="AJ240" s="22">
        <f t="shared" si="768"/>
        <v>138.97317506982176</v>
      </c>
      <c r="AK240" s="3">
        <f t="shared" si="769"/>
        <v>0.59749653967633987</v>
      </c>
      <c r="AL240" s="3">
        <f t="shared" si="770"/>
        <v>0.16540156622025209</v>
      </c>
      <c r="AM240" s="3">
        <f t="shared" si="771"/>
        <v>4.403388946443886E-4</v>
      </c>
      <c r="AN240" s="9">
        <f>AL240*1/((AN239+AN241)/2)</f>
        <v>0.16570174982897265</v>
      </c>
      <c r="AO240" s="21">
        <f t="shared" si="772"/>
        <v>4.4113805587045799E-4</v>
      </c>
      <c r="AP240" s="58">
        <f t="shared" si="773"/>
        <v>17.113900000000001</v>
      </c>
      <c r="AQ240" s="58">
        <f t="shared" si="774"/>
        <v>5.0799999999999998E-2</v>
      </c>
      <c r="AR240" s="58">
        <f t="shared" si="775"/>
        <v>0.29683473667603522</v>
      </c>
      <c r="AS240" s="67">
        <f t="shared" si="776"/>
        <v>5.0715698653943155E-5</v>
      </c>
      <c r="AT240" s="67">
        <f t="shared" si="777"/>
        <v>7.3206677255121541E-8</v>
      </c>
      <c r="AU240" s="58">
        <v>8</v>
      </c>
      <c r="AV240" s="58">
        <f t="shared" si="778"/>
        <v>4</v>
      </c>
      <c r="AW240" s="58">
        <f t="shared" si="779"/>
        <v>17.075199999999999</v>
      </c>
      <c r="AX240" s="57">
        <f t="shared" si="780"/>
        <v>5.4707359300000001E-2</v>
      </c>
      <c r="AY240" s="47">
        <f t="shared" si="781"/>
        <v>5.3753121247288649E-2</v>
      </c>
      <c r="AZ240" s="9" t="str">
        <f>Input!B240</f>
        <v>GeoB20928-1,484-487</v>
      </c>
      <c r="BA240" s="48">
        <f>Input!E240</f>
        <v>485.5</v>
      </c>
      <c r="BB240" s="58">
        <f t="shared" si="782"/>
        <v>145.84443896857931</v>
      </c>
      <c r="BC240" s="22">
        <f>SQRT((EXP(0.0000028263*AW240*1000)*V240)^2+((U240-1)*0.0000028263*EXP(0.0000028263*AW240*1000)*AY240*1000)^2)*1000</f>
        <v>0.62742996651448235</v>
      </c>
      <c r="BD240" s="9">
        <f t="shared" si="784"/>
        <v>17017.199999999997</v>
      </c>
      <c r="BE240" s="49">
        <f t="shared" si="785"/>
        <v>26.876560623644323</v>
      </c>
      <c r="BF240" s="89">
        <f t="shared" si="786"/>
        <v>0.3148022936615012</v>
      </c>
      <c r="BG240" s="85"/>
      <c r="BH240" s="85"/>
      <c r="BI240" s="85"/>
      <c r="BJ240" s="85"/>
      <c r="BK240" s="85"/>
      <c r="BL240" s="85"/>
      <c r="BM240" s="90"/>
      <c r="BN240" s="85"/>
      <c r="BO240" s="85"/>
      <c r="BP240" s="85"/>
      <c r="BQ240" s="85"/>
      <c r="BR240" s="85"/>
      <c r="BS240" s="85"/>
      <c r="BT240" s="85"/>
      <c r="BU240" s="85"/>
      <c r="BV240" s="85"/>
      <c r="BW240" s="85"/>
      <c r="BX240" s="85"/>
      <c r="BY240" s="85"/>
      <c r="BZ240" s="85"/>
      <c r="CA240" s="85"/>
      <c r="CB240" s="85"/>
      <c r="CC240" s="85"/>
      <c r="CD240" s="85"/>
      <c r="CE240" s="85"/>
      <c r="CF240" s="85"/>
      <c r="CG240" s="85"/>
      <c r="CH240" s="85"/>
      <c r="CI240" s="85"/>
      <c r="CJ240" s="85"/>
      <c r="CK240" s="85"/>
      <c r="CL240" s="85"/>
      <c r="CM240" s="85"/>
      <c r="CN240" s="85"/>
      <c r="CO240" s="85"/>
      <c r="CP240" s="85"/>
      <c r="CQ240" s="85"/>
      <c r="CR240" s="85"/>
      <c r="CS240" s="85"/>
      <c r="CT240" s="85"/>
      <c r="CU240" s="85"/>
      <c r="CV240" s="85"/>
      <c r="CW240" s="85"/>
      <c r="CX240" s="85"/>
      <c r="CY240" s="85"/>
      <c r="CZ240" s="85"/>
      <c r="DA240" s="85"/>
      <c r="DB240" s="85"/>
      <c r="DC240" s="85"/>
      <c r="DD240" s="85"/>
      <c r="DE240" s="85"/>
    </row>
    <row r="241" spans="1:109" s="158" customFormat="1" ht="15" customHeight="1" x14ac:dyDescent="0.2">
      <c r="A241" s="141">
        <f>Input!A241</f>
        <v>10368</v>
      </c>
      <c r="B241" s="141" t="str">
        <f>Input!B241</f>
        <v>Hu1-13</v>
      </c>
      <c r="C241" s="141">
        <f>Input!O241</f>
        <v>2.3111385988244773</v>
      </c>
      <c r="D241" s="141">
        <f>C241*Input!P241/100</f>
        <v>1.4803644849463444E-2</v>
      </c>
      <c r="E241" s="142">
        <f>Input!M241</f>
        <v>3.0136138444151936</v>
      </c>
      <c r="F241" s="143">
        <f>E241*Input!N241/100</f>
        <v>2.8015600584362207E-4</v>
      </c>
      <c r="G241" s="144">
        <f t="shared" si="761"/>
        <v>415.51707686796686</v>
      </c>
      <c r="H241" s="143">
        <f>G241*Input!L241/100</f>
        <v>1.769532387158862E-2</v>
      </c>
      <c r="I241" s="141">
        <v>0</v>
      </c>
      <c r="J241" s="145">
        <f>(((C241*$G$4*0.000000001*Input!G241*(234/233))-(I241*0.000000000000001))/Input!F241)*1000000000000</f>
        <v>757.08009304210771</v>
      </c>
      <c r="K241" s="141">
        <f>J241*Input!P241/100</f>
        <v>4.8493607547788944</v>
      </c>
      <c r="L241" s="146">
        <f t="shared" si="762"/>
        <v>10.469867371987363</v>
      </c>
      <c r="M241" s="147">
        <f>L241*Input!P241/100</f>
        <v>6.7063134281397194E-2</v>
      </c>
      <c r="N241" s="141">
        <v>0</v>
      </c>
      <c r="O241" s="145">
        <f>(((G241*$D$4*0.000000001*Input!G241*(238/236))-(N241*0.000000001))/Input!F241)*1000000</f>
        <v>13.711398976416588</v>
      </c>
      <c r="P241" s="141">
        <f>O241*Input!N241/100</f>
        <v>1.2746592530028106E-3</v>
      </c>
      <c r="Q241" s="148">
        <f t="shared" si="763"/>
        <v>10.230063530585598</v>
      </c>
      <c r="R241" s="149">
        <f>Q241*Input!N241/100</f>
        <v>9.5102222322433207E-4</v>
      </c>
      <c r="S241" s="147">
        <f>Input!S241*$G$6/0.000000000155125</f>
        <v>0.99949276155024158</v>
      </c>
      <c r="T241" s="141">
        <f>S241*Input!T241/100</f>
        <v>9.7121556241255749E-4</v>
      </c>
      <c r="U241" s="147">
        <f>S241</f>
        <v>0.99949276155024158</v>
      </c>
      <c r="V241" s="141">
        <f>U241*Input!T241/100</f>
        <v>9.7121556241255749E-4</v>
      </c>
      <c r="W241" s="150">
        <v>0</v>
      </c>
      <c r="X241" s="145">
        <f>((($L$4*0.000000001*Input!G241/Input!W241*(232/229))-(W241*0.000000001))/Input!F241)*1000000000</f>
        <v>0.80440257484717448</v>
      </c>
      <c r="Y241" s="145">
        <f>X241*Input!X241/100</f>
        <v>2.296520235753653E-3</v>
      </c>
      <c r="Z241" s="145">
        <f t="shared" si="764"/>
        <v>1.964120924589821E-4</v>
      </c>
      <c r="AA241" s="145">
        <f>Z241*Input!X241/100</f>
        <v>5.6074453138649632E-7</v>
      </c>
      <c r="AB241" s="146">
        <v>0</v>
      </c>
      <c r="AC241" s="146">
        <v>0.9</v>
      </c>
      <c r="AD241" s="145">
        <f>(((Input!G241*$L$4*0.000000001*Input!U241*(230/229))-((AB241*0.000000000000001)+(Input!G241*AC241*0.000000000000001)))/Input!F241)*1000000000000</f>
        <v>224.28993419341322</v>
      </c>
      <c r="AE241" s="145">
        <f>AD241*Input!V241/100</f>
        <v>0.4208212284248728</v>
      </c>
      <c r="AF241" s="145">
        <f t="shared" si="765"/>
        <v>10.225046978951173</v>
      </c>
      <c r="AG241" s="145">
        <f>AF241*Input!V241/100</f>
        <v>1.9184618542327045E-2</v>
      </c>
      <c r="AH241" s="141">
        <f t="shared" si="766"/>
        <v>52059.152015228035</v>
      </c>
      <c r="AI241" s="150">
        <f t="shared" si="767"/>
        <v>177.84845087853583</v>
      </c>
      <c r="AJ241" s="147">
        <f t="shared" si="768"/>
        <v>-0.50723844975841814</v>
      </c>
      <c r="AK241" s="150">
        <f t="shared" si="769"/>
        <v>0.97121556241255746</v>
      </c>
      <c r="AL241" s="150">
        <f t="shared" si="770"/>
        <v>0.9995096265414749</v>
      </c>
      <c r="AM241" s="150">
        <f t="shared" si="771"/>
        <v>1.8776181624943688E-3</v>
      </c>
      <c r="AN241" s="141">
        <f>AF241/Q241</f>
        <v>0.9995096265414749</v>
      </c>
      <c r="AO241" s="145">
        <f t="shared" si="772"/>
        <v>1.8776181624943688E-3</v>
      </c>
      <c r="AP241" s="141" t="str">
        <f t="shared" si="773"/>
        <v>Out of range</v>
      </c>
      <c r="AQ241" s="141" t="e">
        <f t="shared" si="774"/>
        <v>#VALUE!</v>
      </c>
      <c r="AR241" s="141" t="e">
        <f t="shared" si="775"/>
        <v>#VALUE!</v>
      </c>
      <c r="AS241" s="149">
        <f t="shared" si="776"/>
        <v>1.9199498798003935E-5</v>
      </c>
      <c r="AT241" s="149">
        <f t="shared" si="777"/>
        <v>5.4842448554559207E-8</v>
      </c>
      <c r="AU241" s="141">
        <v>8</v>
      </c>
      <c r="AV241" s="141">
        <f t="shared" si="778"/>
        <v>4</v>
      </c>
      <c r="AW241" s="141" t="str">
        <f t="shared" si="779"/>
        <v>Out of range</v>
      </c>
      <c r="AX241" s="151">
        <f t="shared" si="780"/>
        <v>351.5614244743</v>
      </c>
      <c r="AY241" s="151" t="e">
        <f t="shared" si="781"/>
        <v>#VALUE!</v>
      </c>
      <c r="AZ241" s="141" t="str">
        <f>Input!B241</f>
        <v>Hu1-13</v>
      </c>
      <c r="BA241" s="152">
        <f>Input!E241</f>
        <v>0</v>
      </c>
      <c r="BB241" s="141" t="e">
        <f t="shared" si="782"/>
        <v>#VALUE!</v>
      </c>
      <c r="BC241" s="147" t="e">
        <f t="shared" ref="BC241" si="788">SQRT((EXP(0.0000028263*AW241*1000)*V241)^2+((U241-1)*0.0000028263*EXP(0.0000028263*AW241*1000)*AX241*1000)^2)*1000</f>
        <v>#VALUE!</v>
      </c>
      <c r="BD241" s="141" t="e">
        <f t="shared" si="784"/>
        <v>#VALUE!</v>
      </c>
      <c r="BE241" s="153" t="e">
        <f t="shared" si="785"/>
        <v>#VALUE!</v>
      </c>
      <c r="BF241" s="154" t="e">
        <f t="shared" si="786"/>
        <v>#VALUE!</v>
      </c>
      <c r="BG241" s="155"/>
      <c r="BH241" s="155"/>
      <c r="BI241" s="155"/>
      <c r="BJ241" s="155"/>
      <c r="BK241" s="155"/>
      <c r="BL241" s="155"/>
      <c r="BM241" s="159"/>
      <c r="BN241" s="155"/>
      <c r="BO241" s="155"/>
      <c r="BP241" s="155"/>
      <c r="BQ241" s="155"/>
      <c r="BR241" s="155"/>
      <c r="BS241" s="155"/>
      <c r="BT241" s="155"/>
      <c r="BU241" s="155"/>
      <c r="BV241" s="155"/>
      <c r="BW241" s="155"/>
      <c r="BX241" s="155"/>
      <c r="BY241" s="155"/>
      <c r="BZ241" s="155"/>
      <c r="CA241" s="155"/>
      <c r="CB241" s="155"/>
      <c r="CC241" s="155"/>
      <c r="CD241" s="155"/>
      <c r="CE241" s="155"/>
      <c r="CF241" s="155"/>
      <c r="CG241" s="155"/>
      <c r="CH241" s="155"/>
      <c r="CI241" s="155"/>
      <c r="CJ241" s="155"/>
      <c r="CK241" s="155"/>
      <c r="CL241" s="155"/>
      <c r="CM241" s="155"/>
      <c r="CN241" s="155"/>
      <c r="CO241" s="155"/>
      <c r="CP241" s="155"/>
      <c r="CQ241" s="155"/>
      <c r="CR241" s="155"/>
      <c r="CS241" s="155"/>
      <c r="CT241" s="155"/>
      <c r="CU241" s="155"/>
      <c r="CV241" s="155"/>
      <c r="CW241" s="155"/>
      <c r="CX241" s="155"/>
      <c r="CY241" s="155"/>
      <c r="CZ241" s="155"/>
      <c r="DA241" s="155"/>
      <c r="DB241" s="155"/>
      <c r="DC241" s="155"/>
      <c r="DD241" s="155"/>
      <c r="DE241" s="155"/>
    </row>
    <row r="242" spans="1:109" ht="15" customHeight="1" x14ac:dyDescent="0.2">
      <c r="A242" s="9">
        <f>Input!A242</f>
        <v>10615</v>
      </c>
      <c r="B242" s="9" t="str">
        <f>Input!B242</f>
        <v>GeoB20928-1,504-505</v>
      </c>
      <c r="C242" s="9">
        <f>Input!O242</f>
        <v>0.90723993993765195</v>
      </c>
      <c r="D242" s="9">
        <f>C242*Input!P242/100</f>
        <v>1.1820548763993059E-3</v>
      </c>
      <c r="E242" s="11">
        <f>Input!M242</f>
        <v>1.0562263551191229</v>
      </c>
      <c r="F242" s="12">
        <f>E242*Input!N242/100</f>
        <v>3.4315648066934812E-5</v>
      </c>
      <c r="G242" s="13">
        <f t="shared" si="761"/>
        <v>145.63248984382466</v>
      </c>
      <c r="H242" s="12">
        <f>G242*Input!L242/100</f>
        <v>4.0818031958979014E-3</v>
      </c>
      <c r="I242" s="9">
        <v>0.3</v>
      </c>
      <c r="J242" s="21">
        <f>(((C242*$G$4*0.000000001*Input!G242*(234/233))-(I242*0.000000000000001))/Input!F242)*1000000000000</f>
        <v>207.1193198149505</v>
      </c>
      <c r="K242" s="9">
        <f>J242*Input!P242/100</f>
        <v>0.26985849190082478</v>
      </c>
      <c r="L242" s="14">
        <f t="shared" si="762"/>
        <v>2.8643096398496324</v>
      </c>
      <c r="M242" s="22">
        <f>L242*Input!P242/100</f>
        <v>3.7319467852511838E-3</v>
      </c>
      <c r="N242" s="9">
        <v>5.0000000000000001E-3</v>
      </c>
      <c r="O242" s="21">
        <f>(((G242*$D$4*0.000000001*Input!G242*(238/236))-(N242*0.000000001))/Input!F242)*1000000</f>
        <v>3.34913934774581</v>
      </c>
      <c r="P242" s="9">
        <f>O242*Input!N242/100</f>
        <v>1.0880990294112391E-4</v>
      </c>
      <c r="Q242" s="23">
        <f t="shared" si="763"/>
        <v>2.4987901204795833</v>
      </c>
      <c r="R242" s="24">
        <f>Q242*Input!N242/100</f>
        <v>8.1182979341431298E-5</v>
      </c>
      <c r="S242" s="65">
        <f>Input!S242*$G$6/0.000000000155125</f>
        <v>1.1380877385308183</v>
      </c>
      <c r="T242" s="9">
        <f>S242*Input!T242/100</f>
        <v>7.2629237540475385E-4</v>
      </c>
      <c r="U242" s="9">
        <f>S242*1/((U241+U243)/2)</f>
        <v>1.1386044739339833</v>
      </c>
      <c r="V242" s="9">
        <f>U242*Input!T242/100</f>
        <v>7.2662213994813165E-4</v>
      </c>
      <c r="W242" s="3">
        <v>3.0000000000000001E-3</v>
      </c>
      <c r="X242" s="21">
        <f>((($L$4*0.000000001*Input!G242/Input!W242*(232/229))-(W242*0.000000001))/Input!F242)*1000000000</f>
        <v>0.27192142151572507</v>
      </c>
      <c r="Y242" s="21">
        <f>X242*Input!X242/100</f>
        <v>5.81084586482486E-4</v>
      </c>
      <c r="Z242" s="21">
        <f t="shared" si="764"/>
        <v>6.6395430664143958E-5</v>
      </c>
      <c r="AA242" s="21">
        <f>Z242*Input!X242/100</f>
        <v>1.4188422948344113E-7</v>
      </c>
      <c r="AB242" s="14">
        <v>0.05</v>
      </c>
      <c r="AC242" s="14">
        <v>0.9</v>
      </c>
      <c r="AD242" s="21">
        <f>(((Input!G242*$L$4*0.000000001*Input!U242*(230/229))-((AB242*0.000000000000001)+(Input!G242*AC242*0.000000000000001)))/Input!F242)*1000000000000</f>
        <v>9.1720985139375806</v>
      </c>
      <c r="AE242" s="21">
        <f>AD242*Input!V242/100</f>
        <v>2.344155144464374E-2</v>
      </c>
      <c r="AF242" s="63">
        <f t="shared" si="765"/>
        <v>0.41814243041199406</v>
      </c>
      <c r="AG242" s="21">
        <f>AF242*Input!V242/100</f>
        <v>1.0686657234215823E-3</v>
      </c>
      <c r="AH242" s="9">
        <f t="shared" si="766"/>
        <v>6297.7591413953551</v>
      </c>
      <c r="AI242" s="3">
        <f t="shared" si="767"/>
        <v>20.980542490953923</v>
      </c>
      <c r="AJ242" s="22">
        <f t="shared" si="768"/>
        <v>138.60447393398334</v>
      </c>
      <c r="AK242" s="3">
        <f t="shared" si="769"/>
        <v>0.72662213994813163</v>
      </c>
      <c r="AL242" s="3">
        <f t="shared" si="770"/>
        <v>0.16733795567101953</v>
      </c>
      <c r="AM242" s="3">
        <f t="shared" si="771"/>
        <v>4.2770781672559204E-4</v>
      </c>
      <c r="AN242" s="9">
        <f>AL242*1/((AN241+AN243)/2)</f>
        <v>0.16753313101144576</v>
      </c>
      <c r="AO242" s="21">
        <f t="shared" si="772"/>
        <v>4.2820667556725555E-4</v>
      </c>
      <c r="AP242" s="58">
        <f t="shared" si="773"/>
        <v>17.324400000000001</v>
      </c>
      <c r="AQ242" s="58">
        <f t="shared" si="774"/>
        <v>4.8800000000000003E-2</v>
      </c>
      <c r="AR242" s="58">
        <f t="shared" si="775"/>
        <v>0.28168363695135185</v>
      </c>
      <c r="AS242" s="67">
        <f t="shared" si="776"/>
        <v>2.6571031364331207E-5</v>
      </c>
      <c r="AT242" s="67">
        <f t="shared" si="777"/>
        <v>5.6787733016499622E-8</v>
      </c>
      <c r="AU242" s="58">
        <v>8</v>
      </c>
      <c r="AV242" s="58">
        <f t="shared" si="778"/>
        <v>4</v>
      </c>
      <c r="AW242" s="58">
        <f t="shared" si="779"/>
        <v>17.304099999999998</v>
      </c>
      <c r="AX242" s="57">
        <f t="shared" si="780"/>
        <v>5.11660382E-2</v>
      </c>
      <c r="AY242" s="47">
        <f t="shared" si="781"/>
        <v>5.0391048205590955E-2</v>
      </c>
      <c r="AZ242" s="9" t="str">
        <f>Input!B242</f>
        <v>GeoB20928-1,504-505</v>
      </c>
      <c r="BA242" s="48">
        <f>Input!E242</f>
        <v>504.5</v>
      </c>
      <c r="BB242" s="58">
        <f t="shared" si="782"/>
        <v>145.55164084376491</v>
      </c>
      <c r="BC242" s="22">
        <f>SQRT((EXP(0.0000028263*AW242*1000)*V242)^2+((U242-1)*0.0000028263*EXP(0.0000028263*AW242*1000)*AY242*1000)^2)*1000</f>
        <v>0.76332359656474369</v>
      </c>
      <c r="BD242" s="9">
        <f t="shared" si="784"/>
        <v>17246.099999999999</v>
      </c>
      <c r="BE242" s="49">
        <f t="shared" si="785"/>
        <v>25.195524102795478</v>
      </c>
      <c r="BF242" s="89">
        <f t="shared" si="786"/>
        <v>0.29120872050896007</v>
      </c>
      <c r="BG242" s="85"/>
      <c r="BH242" s="85"/>
      <c r="BI242" s="85"/>
      <c r="BJ242" s="85"/>
      <c r="BK242" s="85"/>
      <c r="BL242" s="85"/>
      <c r="BM242" s="90"/>
      <c r="BN242" s="85"/>
      <c r="BO242" s="85"/>
      <c r="BP242" s="85"/>
      <c r="BQ242" s="85"/>
      <c r="BR242" s="85"/>
      <c r="BS242" s="85"/>
      <c r="BT242" s="85"/>
      <c r="BU242" s="85"/>
      <c r="BV242" s="85"/>
      <c r="BW242" s="85"/>
      <c r="BX242" s="85"/>
      <c r="BY242" s="85"/>
      <c r="BZ242" s="85"/>
      <c r="CA242" s="85"/>
      <c r="CB242" s="85"/>
      <c r="CC242" s="85"/>
      <c r="CD242" s="85"/>
      <c r="CE242" s="85"/>
      <c r="CF242" s="85"/>
      <c r="CG242" s="85"/>
      <c r="CH242" s="85"/>
      <c r="CI242" s="85"/>
      <c r="CJ242" s="85"/>
      <c r="CK242" s="85"/>
      <c r="CL242" s="85"/>
      <c r="CM242" s="85"/>
      <c r="CN242" s="85"/>
      <c r="CO242" s="85"/>
      <c r="CP242" s="85"/>
      <c r="CQ242" s="85"/>
      <c r="CR242" s="85"/>
      <c r="CS242" s="85"/>
      <c r="CT242" s="85"/>
      <c r="CU242" s="85"/>
      <c r="CV242" s="85"/>
      <c r="CW242" s="85"/>
      <c r="CX242" s="85"/>
      <c r="CY242" s="85"/>
      <c r="CZ242" s="85"/>
      <c r="DA242" s="85"/>
      <c r="DB242" s="85"/>
      <c r="DC242" s="85"/>
      <c r="DD242" s="85"/>
      <c r="DE242" s="85"/>
    </row>
    <row r="243" spans="1:109" s="158" customFormat="1" ht="15" customHeight="1" x14ac:dyDescent="0.2">
      <c r="A243" s="141">
        <f>Input!A243</f>
        <v>10368</v>
      </c>
      <c r="B243" s="141" t="str">
        <f>Input!B243</f>
        <v>Hu1-13</v>
      </c>
      <c r="C243" s="141">
        <f>Input!O243</f>
        <v>2.3047367466758928</v>
      </c>
      <c r="D243" s="141">
        <f>C243*Input!P243/100</f>
        <v>1.4101091398938432E-2</v>
      </c>
      <c r="E243" s="142">
        <f>Input!M243</f>
        <v>3.0137674808877075</v>
      </c>
      <c r="F243" s="143">
        <f>E243*Input!N243/100</f>
        <v>2.5065388843390304E-4</v>
      </c>
      <c r="G243" s="144">
        <f t="shared" si="761"/>
        <v>415.53826026479709</v>
      </c>
      <c r="H243" s="143">
        <f>G243*Input!L243/100</f>
        <v>1.736223421905227E-2</v>
      </c>
      <c r="I243" s="141">
        <v>0</v>
      </c>
      <c r="J243" s="145">
        <f>(((C243*$G$4*0.000000001*Input!G243*(234/233))-(I243*0.000000000000001))/Input!F243)*1000000000000</f>
        <v>754.98298176424782</v>
      </c>
      <c r="K243" s="141">
        <f>J243*Input!P243/100</f>
        <v>4.6192191129227691</v>
      </c>
      <c r="L243" s="146">
        <f t="shared" si="762"/>
        <v>10.440865847386092</v>
      </c>
      <c r="M243" s="147">
        <f>L243*Input!P243/100</f>
        <v>6.388044266243921E-2</v>
      </c>
      <c r="N243" s="141">
        <v>0</v>
      </c>
      <c r="O243" s="145">
        <f>(((G243*$D$4*0.000000001*Input!G243*(238/236))-(N243*0.000000001))/Input!F243)*1000000</f>
        <v>13.712097994632163</v>
      </c>
      <c r="P243" s="141">
        <f>O243*Input!N243/100</f>
        <v>1.1404299444922365E-3</v>
      </c>
      <c r="Q243" s="148">
        <f t="shared" si="763"/>
        <v>10.230585067502922</v>
      </c>
      <c r="R243" s="149">
        <f>Q243*Input!N243/100</f>
        <v>8.5087384623584326E-4</v>
      </c>
      <c r="S243" s="147">
        <f>Input!S243*$G$6/0.000000000155125</f>
        <v>0.99959957399736155</v>
      </c>
      <c r="T243" s="141">
        <f>S243*Input!T243/100</f>
        <v>1.1405172164144701E-3</v>
      </c>
      <c r="U243" s="147">
        <f>S243</f>
        <v>0.99959957399736155</v>
      </c>
      <c r="V243" s="141">
        <f>U243*Input!T243/100</f>
        <v>1.1405172164144701E-3</v>
      </c>
      <c r="W243" s="150">
        <v>0</v>
      </c>
      <c r="X243" s="145">
        <f>((($L$4*0.000000001*Input!G243/Input!W243*(232/229))-(W243*0.000000001))/Input!F243)*1000000000</f>
        <v>0.80434650743640734</v>
      </c>
      <c r="Y243" s="145">
        <f>X243*Input!X243/100</f>
        <v>2.4029283394139773E-3</v>
      </c>
      <c r="Z243" s="145">
        <f t="shared" si="764"/>
        <v>1.96398402401526E-4</v>
      </c>
      <c r="AA243" s="145">
        <f>Z243*Input!X243/100</f>
        <v>5.8672634565217957E-7</v>
      </c>
      <c r="AB243" s="146">
        <v>0</v>
      </c>
      <c r="AC243" s="146">
        <v>0.9</v>
      </c>
      <c r="AD243" s="145">
        <f>(((Input!G243*$L$4*0.000000001*Input!U243*(230/229))-((AB243*0.000000000000001)+(Input!G243*AC243*0.000000000000001)))/Input!F243)*1000000000000</f>
        <v>223.99858291202085</v>
      </c>
      <c r="AE243" s="145">
        <f>AD243*Input!V243/100</f>
        <v>0.48090832108912634</v>
      </c>
      <c r="AF243" s="145">
        <f t="shared" si="765"/>
        <v>10.211764704156597</v>
      </c>
      <c r="AG243" s="145">
        <f>AF243*Input!V243/100</f>
        <v>2.1923900389860921E-2</v>
      </c>
      <c r="AH243" s="141">
        <f t="shared" si="766"/>
        <v>51995.151586208893</v>
      </c>
      <c r="AI243" s="150">
        <f t="shared" si="767"/>
        <v>191.28297614426623</v>
      </c>
      <c r="AJ243" s="147">
        <f t="shared" si="768"/>
        <v>-0.40042600263845429</v>
      </c>
      <c r="AK243" s="150">
        <f t="shared" si="769"/>
        <v>1.1405172164144701</v>
      </c>
      <c r="AL243" s="150">
        <f t="shared" si="770"/>
        <v>0.99816038249795624</v>
      </c>
      <c r="AM243" s="150">
        <f t="shared" si="771"/>
        <v>2.1445835925000181E-3</v>
      </c>
      <c r="AN243" s="141">
        <f>AF243/Q243</f>
        <v>0.99816038249795624</v>
      </c>
      <c r="AO243" s="145">
        <f t="shared" si="772"/>
        <v>2.1445835925000181E-3</v>
      </c>
      <c r="AP243" s="141">
        <f t="shared" si="773"/>
        <v>728.53689999999995</v>
      </c>
      <c r="AQ243" s="141" t="e">
        <f t="shared" si="774"/>
        <v>#VALUE!</v>
      </c>
      <c r="AR243" s="141" t="e">
        <f t="shared" si="775"/>
        <v>#VALUE!</v>
      </c>
      <c r="AS243" s="149">
        <f t="shared" si="776"/>
        <v>1.9197181891911373E-5</v>
      </c>
      <c r="AT243" s="149">
        <f t="shared" si="777"/>
        <v>5.7372444603607512E-8</v>
      </c>
      <c r="AU243" s="141">
        <v>8</v>
      </c>
      <c r="AV243" s="141">
        <f t="shared" si="778"/>
        <v>4</v>
      </c>
      <c r="AW243" s="141">
        <f t="shared" si="779"/>
        <v>728.52009999999996</v>
      </c>
      <c r="AX243" s="151">
        <f t="shared" si="780"/>
        <v>333.68639974289999</v>
      </c>
      <c r="AY243" s="151">
        <f t="shared" si="781"/>
        <v>233.20737684015694</v>
      </c>
      <c r="AZ243" s="141" t="str">
        <f>Input!B243</f>
        <v>Hu1-13</v>
      </c>
      <c r="BA243" s="152">
        <f>Input!E243</f>
        <v>0</v>
      </c>
      <c r="BB243" s="141">
        <f t="shared" si="782"/>
        <v>-3.1386415114367447</v>
      </c>
      <c r="BC243" s="147">
        <f t="shared" ref="BC243" si="789">SQRT((EXP(0.0000028263*AW243*1000)*V243)^2+((U243-1)*0.0000028263*EXP(0.0000028263*AW243*1000)*AX243*1000)^2)*1000</f>
        <v>9.4169793156591446</v>
      </c>
      <c r="BD243" s="141">
        <f t="shared" si="784"/>
        <v>728462.1</v>
      </c>
      <c r="BE243" s="153">
        <f t="shared" si="785"/>
        <v>116603.68842007847</v>
      </c>
      <c r="BF243" s="154">
        <f t="shared" si="786"/>
        <v>32.011110858870872</v>
      </c>
      <c r="BG243" s="155"/>
      <c r="BH243" s="155"/>
      <c r="BI243" s="155"/>
      <c r="BJ243" s="155"/>
      <c r="BK243" s="155"/>
      <c r="BL243" s="155"/>
      <c r="BM243" s="159"/>
      <c r="BN243" s="155"/>
      <c r="BO243" s="155"/>
      <c r="BP243" s="155"/>
      <c r="BQ243" s="155"/>
      <c r="BR243" s="155"/>
      <c r="BS243" s="155"/>
      <c r="BT243" s="155"/>
      <c r="BU243" s="155"/>
      <c r="BV243" s="155"/>
      <c r="BW243" s="155"/>
      <c r="BX243" s="155"/>
      <c r="BY243" s="155"/>
      <c r="BZ243" s="155"/>
      <c r="CA243" s="155"/>
      <c r="CB243" s="155"/>
      <c r="CC243" s="155"/>
      <c r="CD243" s="155"/>
      <c r="CE243" s="155"/>
      <c r="CF243" s="155"/>
      <c r="CG243" s="155"/>
      <c r="CH243" s="155"/>
      <c r="CI243" s="155"/>
      <c r="CJ243" s="155"/>
      <c r="CK243" s="155"/>
      <c r="CL243" s="155"/>
      <c r="CM243" s="155"/>
      <c r="CN243" s="155"/>
      <c r="CO243" s="155"/>
      <c r="CP243" s="155"/>
      <c r="CQ243" s="155"/>
      <c r="CR243" s="155"/>
      <c r="CS243" s="155"/>
      <c r="CT243" s="155"/>
      <c r="CU243" s="155"/>
      <c r="CV243" s="155"/>
      <c r="CW243" s="155"/>
      <c r="CX243" s="155"/>
      <c r="CY243" s="155"/>
      <c r="CZ243" s="155"/>
      <c r="DA243" s="155"/>
      <c r="DB243" s="155"/>
      <c r="DC243" s="155"/>
      <c r="DD243" s="155"/>
      <c r="DE243" s="155"/>
    </row>
    <row r="244" spans="1:109" ht="15" customHeight="1" x14ac:dyDescent="0.2">
      <c r="A244" s="9">
        <f>Input!A244</f>
        <v>10616</v>
      </c>
      <c r="B244" s="9" t="str">
        <f>Input!B244</f>
        <v>GeoB20928-1,557-560</v>
      </c>
      <c r="C244" s="9">
        <f>Input!O244</f>
        <v>0.98707326175184462</v>
      </c>
      <c r="D244" s="9">
        <f>C244*Input!P244/100</f>
        <v>1.7929378993786496E-3</v>
      </c>
      <c r="E244" s="11">
        <f>Input!M244</f>
        <v>1.1568388992400447</v>
      </c>
      <c r="F244" s="12">
        <f>E244*Input!N244/100</f>
        <v>4.6790461193284332E-5</v>
      </c>
      <c r="G244" s="13">
        <f t="shared" si="761"/>
        <v>159.50494742721736</v>
      </c>
      <c r="H244" s="12">
        <f>G244*Input!L244/100</f>
        <v>5.9455501733337683E-3</v>
      </c>
      <c r="I244" s="9">
        <v>0.3</v>
      </c>
      <c r="J244" s="21">
        <f>(((C244*$G$4*0.000000001*Input!G244*(234/233))-(I244*0.000000000000001))/Input!F244)*1000000000000</f>
        <v>188.44163925524811</v>
      </c>
      <c r="K244" s="9">
        <f>J244*Input!P244/100</f>
        <v>0.34228883501730861</v>
      </c>
      <c r="L244" s="14">
        <f t="shared" si="762"/>
        <v>2.6060108943487994</v>
      </c>
      <c r="M244" s="22">
        <f>L244*Input!P244/100</f>
        <v>4.7336057815800525E-3</v>
      </c>
      <c r="N244" s="9">
        <v>5.0000000000000001E-3</v>
      </c>
      <c r="O244" s="21">
        <f>(((G244*$D$4*0.000000001*Input!G244*(238/236))-(N244*0.000000001))/Input!F244)*1000000</f>
        <v>3.0674556616784949</v>
      </c>
      <c r="P244" s="9">
        <f>O244*Input!N244/100</f>
        <v>1.2406884415295396E-4</v>
      </c>
      <c r="Q244" s="23">
        <f t="shared" si="763"/>
        <v>2.2886261533341052</v>
      </c>
      <c r="R244" s="24">
        <f>Q244*Input!N244/100</f>
        <v>9.2567662864606585E-5</v>
      </c>
      <c r="S244" s="65">
        <f>Input!S244*$G$6/0.000000000155125</f>
        <v>1.1335142161933964</v>
      </c>
      <c r="T244" s="9">
        <f>S244*Input!T244/100</f>
        <v>6.86718314334628E-4</v>
      </c>
      <c r="U244" s="9">
        <f>S244*1/((U243+U245)/2)</f>
        <v>1.1332121576486738</v>
      </c>
      <c r="V244" s="9">
        <f>U244*Input!T244/100</f>
        <v>6.8653531783427631E-4</v>
      </c>
      <c r="W244" s="3">
        <v>3.0000000000000001E-3</v>
      </c>
      <c r="X244" s="21">
        <f>((($L$4*0.000000001*Input!G244/Input!W244*(232/229))-(W244*0.000000001))/Input!F244)*1000000000</f>
        <v>0.25160528008565636</v>
      </c>
      <c r="Y244" s="21">
        <f>X244*Input!X244/100</f>
        <v>5.2338031484560721E-4</v>
      </c>
      <c r="Z244" s="21">
        <f t="shared" si="764"/>
        <v>6.1434810231358143E-5</v>
      </c>
      <c r="AA244" s="21">
        <f>Z244*Input!X244/100</f>
        <v>1.2779449743829679E-7</v>
      </c>
      <c r="AB244" s="14">
        <v>0.05</v>
      </c>
      <c r="AC244" s="14">
        <v>0.9</v>
      </c>
      <c r="AD244" s="21">
        <f>(((Input!G244*$L$4*0.000000001*Input!U244*(230/229))-((AB244*0.000000000000001)+(Input!G244*AC244*0.000000000000001)))/Input!F244)*1000000000000</f>
        <v>11.274436851750222</v>
      </c>
      <c r="AE244" s="21">
        <f>AD244*Input!V244/100</f>
        <v>2.7413990441813758E-2</v>
      </c>
      <c r="AF244" s="63">
        <f t="shared" si="765"/>
        <v>0.51398493153488078</v>
      </c>
      <c r="AG244" s="21">
        <f>AF244*Input!V244/100</f>
        <v>1.2497633527608217E-3</v>
      </c>
      <c r="AH244" s="9">
        <f t="shared" si="766"/>
        <v>8366.3468577384428</v>
      </c>
      <c r="AI244" s="3">
        <f t="shared" si="767"/>
        <v>26.771474254253434</v>
      </c>
      <c r="AJ244" s="22">
        <f t="shared" si="768"/>
        <v>133.21215764867378</v>
      </c>
      <c r="AK244" s="3">
        <f t="shared" si="769"/>
        <v>0.68653531783427635</v>
      </c>
      <c r="AL244" s="3">
        <f t="shared" si="770"/>
        <v>0.22458230269985324</v>
      </c>
      <c r="AM244" s="3">
        <f t="shared" si="771"/>
        <v>5.4615134311149281E-4</v>
      </c>
      <c r="AN244" s="9">
        <f>AL244*1/((AN243+AN245)/2)</f>
        <v>0.224898985058302</v>
      </c>
      <c r="AO244" s="21">
        <f t="shared" si="772"/>
        <v>5.4692146833207919E-4</v>
      </c>
      <c r="AP244" s="58">
        <f t="shared" si="773"/>
        <v>24.050999999999998</v>
      </c>
      <c r="AQ244" s="58">
        <f t="shared" si="774"/>
        <v>6.9699999999999998E-2</v>
      </c>
      <c r="AR244" s="58">
        <f t="shared" si="775"/>
        <v>0.28980083988191763</v>
      </c>
      <c r="AS244" s="67">
        <f t="shared" si="776"/>
        <v>2.6843532370657822E-5</v>
      </c>
      <c r="AT244" s="67">
        <f t="shared" si="777"/>
        <v>5.5849511585771167E-8</v>
      </c>
      <c r="AU244" s="58">
        <v>8</v>
      </c>
      <c r="AV244" s="58">
        <f t="shared" si="778"/>
        <v>4</v>
      </c>
      <c r="AW244" s="58">
        <f t="shared" si="779"/>
        <v>24.0305</v>
      </c>
      <c r="AX244" s="57">
        <f t="shared" si="780"/>
        <v>6.9530756900000004E-2</v>
      </c>
      <c r="AY244" s="47">
        <f t="shared" si="781"/>
        <v>6.803392069715751E-2</v>
      </c>
      <c r="AZ244" s="9" t="str">
        <f>Input!B244</f>
        <v>GeoB20928-1,557-560</v>
      </c>
      <c r="BA244" s="48">
        <f>Input!E244</f>
        <v>558.5</v>
      </c>
      <c r="BB244" s="58">
        <f t="shared" si="782"/>
        <v>142.57389543115528</v>
      </c>
      <c r="BC244" s="22">
        <f>SQRT((EXP(0.0000028263*AW244*1000)*V244)^2+((U244-1)*0.0000028263*EXP(0.0000028263*AW244*1000)*AY244*1000)^2)*1000</f>
        <v>0.73529413635673546</v>
      </c>
      <c r="BD244" s="9">
        <f t="shared" si="784"/>
        <v>23972.5</v>
      </c>
      <c r="BE244" s="49">
        <f t="shared" si="785"/>
        <v>34.016960348578756</v>
      </c>
      <c r="BF244" s="89">
        <f t="shared" si="786"/>
        <v>0.28311487774768529</v>
      </c>
      <c r="BG244" s="85"/>
      <c r="BH244" s="85"/>
      <c r="BI244" s="85"/>
      <c r="BJ244" s="85"/>
      <c r="BK244" s="85"/>
      <c r="BL244" s="85"/>
      <c r="BM244" s="90"/>
      <c r="BN244" s="85"/>
      <c r="BO244" s="85"/>
      <c r="BP244" s="85"/>
      <c r="BQ244" s="85"/>
      <c r="BR244" s="85"/>
      <c r="BS244" s="85"/>
      <c r="BT244" s="85"/>
      <c r="BU244" s="85"/>
      <c r="BV244" s="85"/>
      <c r="BW244" s="85"/>
      <c r="BX244" s="85"/>
      <c r="BY244" s="85"/>
      <c r="BZ244" s="85"/>
      <c r="CA244" s="85"/>
      <c r="CB244" s="85"/>
      <c r="CC244" s="85"/>
      <c r="CD244" s="85"/>
      <c r="CE244" s="85"/>
      <c r="CF244" s="85"/>
      <c r="CG244" s="85"/>
      <c r="CH244" s="85"/>
      <c r="CI244" s="85"/>
      <c r="CJ244" s="85"/>
      <c r="CK244" s="85"/>
      <c r="CL244" s="85"/>
      <c r="CM244" s="85"/>
      <c r="CN244" s="85"/>
      <c r="CO244" s="85"/>
      <c r="CP244" s="85"/>
      <c r="CQ244" s="85"/>
      <c r="CR244" s="85"/>
      <c r="CS244" s="85"/>
      <c r="CT244" s="85"/>
      <c r="CU244" s="85"/>
      <c r="CV244" s="85"/>
      <c r="CW244" s="85"/>
      <c r="CX244" s="85"/>
      <c r="CY244" s="85"/>
      <c r="CZ244" s="85"/>
      <c r="DA244" s="85"/>
      <c r="DB244" s="85"/>
      <c r="DC244" s="85"/>
      <c r="DD244" s="85"/>
      <c r="DE244" s="85"/>
    </row>
    <row r="245" spans="1:109" s="158" customFormat="1" ht="15" customHeight="1" x14ac:dyDescent="0.2">
      <c r="A245" s="141">
        <f>Input!A245</f>
        <v>10368</v>
      </c>
      <c r="B245" s="141" t="str">
        <f>Input!B245</f>
        <v>Hu1-13</v>
      </c>
      <c r="C245" s="141">
        <f>Input!O245</f>
        <v>2.3016057673636503</v>
      </c>
      <c r="D245" s="141">
        <f>C245*Input!P245/100</f>
        <v>1.2242470162372641E-2</v>
      </c>
      <c r="E245" s="142">
        <f>Input!M245</f>
        <v>3.0135168319790049</v>
      </c>
      <c r="F245" s="143">
        <f>E245*Input!N245/100</f>
        <v>2.5782999364817356E-4</v>
      </c>
      <c r="G245" s="144">
        <f t="shared" si="761"/>
        <v>415.50370079326518</v>
      </c>
      <c r="H245" s="143">
        <f>G245*Input!L245/100</f>
        <v>2.0593301565873526E-2</v>
      </c>
      <c r="I245" s="141">
        <v>0</v>
      </c>
      <c r="J245" s="145">
        <f>(((C245*$G$4*0.000000001*Input!G245*(234/233))-(I245*0.000000000000001))/Input!F245)*1000000000000</f>
        <v>753.95733920424243</v>
      </c>
      <c r="K245" s="141">
        <f>J245*Input!P245/100</f>
        <v>4.0103741308758343</v>
      </c>
      <c r="L245" s="146">
        <f t="shared" si="762"/>
        <v>10.426681956311672</v>
      </c>
      <c r="M245" s="147">
        <f>L245*Input!P245/100</f>
        <v>5.5460559124731537E-2</v>
      </c>
      <c r="N245" s="141">
        <v>0</v>
      </c>
      <c r="O245" s="145">
        <f>(((G245*$D$4*0.000000001*Input!G245*(238/236))-(N245*0.000000001))/Input!F245)*1000000</f>
        <v>13.71095758734455</v>
      </c>
      <c r="P245" s="141">
        <f>O245*Input!N245/100</f>
        <v>1.1730799277911751E-3</v>
      </c>
      <c r="Q245" s="148">
        <f t="shared" si="763"/>
        <v>10.229734210560967</v>
      </c>
      <c r="R245" s="149">
        <f>Q245*Input!N245/100</f>
        <v>8.752339719965477E-4</v>
      </c>
      <c r="S245" s="147">
        <f>Input!S245*$G$6/0.000000000155125</f>
        <v>1.0009335274923881</v>
      </c>
      <c r="T245" s="141">
        <f>S245*Input!T245/100</f>
        <v>7.4819652999892638E-4</v>
      </c>
      <c r="U245" s="147">
        <f>S245</f>
        <v>1.0009335274923881</v>
      </c>
      <c r="V245" s="141">
        <f>U245*Input!T245/100</f>
        <v>7.4819652999892638E-4</v>
      </c>
      <c r="W245" s="150">
        <v>0</v>
      </c>
      <c r="X245" s="145">
        <f>((($L$4*0.000000001*Input!G245/Input!W245*(232/229))-(W245*0.000000001))/Input!F245)*1000000000</f>
        <v>0.80081708803482687</v>
      </c>
      <c r="Y245" s="145">
        <f>X245*Input!X245/100</f>
        <v>2.5449736911023891E-3</v>
      </c>
      <c r="Z245" s="145">
        <f t="shared" si="764"/>
        <v>1.9553661917070842E-4</v>
      </c>
      <c r="AA245" s="145">
        <f>Z245*Input!X245/100</f>
        <v>6.2140975620005533E-7</v>
      </c>
      <c r="AB245" s="146">
        <v>0</v>
      </c>
      <c r="AC245" s="146">
        <v>0.9</v>
      </c>
      <c r="AD245" s="145">
        <f>(((Input!G245*$L$4*0.000000001*Input!U245*(230/229))-((AB245*0.000000000000001)+(Input!G245*AC245*0.000000000000001)))/Input!F245)*1000000000000</f>
        <v>224.17360801807664</v>
      </c>
      <c r="AE245" s="145">
        <f>AD245*Input!V245/100</f>
        <v>0.51860011506876047</v>
      </c>
      <c r="AF245" s="145">
        <f t="shared" si="765"/>
        <v>10.219743840350791</v>
      </c>
      <c r="AG245" s="145">
        <f>AF245*Input!V245/100</f>
        <v>2.3642213632711861E-2</v>
      </c>
      <c r="AH245" s="141">
        <f t="shared" si="766"/>
        <v>52265.114758012132</v>
      </c>
      <c r="AI245" s="150">
        <f t="shared" si="767"/>
        <v>205.44416565246601</v>
      </c>
      <c r="AJ245" s="147">
        <f t="shared" si="768"/>
        <v>0.93352749238806432</v>
      </c>
      <c r="AK245" s="150">
        <f t="shared" si="769"/>
        <v>0.74819652999892639</v>
      </c>
      <c r="AL245" s="150">
        <f t="shared" si="770"/>
        <v>0.99902339884844105</v>
      </c>
      <c r="AM245" s="150">
        <f t="shared" si="771"/>
        <v>2.3127069149069092E-3</v>
      </c>
      <c r="AN245" s="141">
        <f>AF245/Q245</f>
        <v>0.99902339884844105</v>
      </c>
      <c r="AO245" s="145">
        <f t="shared" si="772"/>
        <v>2.3127069149069092E-3</v>
      </c>
      <c r="AP245" s="141">
        <f t="shared" si="773"/>
        <v>663.04719999999998</v>
      </c>
      <c r="AQ245" s="141" t="e">
        <f t="shared" si="774"/>
        <v>#VALUE!</v>
      </c>
      <c r="AR245" s="141" t="e">
        <f t="shared" si="775"/>
        <v>#VALUE!</v>
      </c>
      <c r="AS245" s="149">
        <f t="shared" si="776"/>
        <v>1.9114535641487189E-5</v>
      </c>
      <c r="AT245" s="149">
        <f t="shared" si="777"/>
        <v>6.0767455174843085E-8</v>
      </c>
      <c r="AU245" s="141">
        <v>8</v>
      </c>
      <c r="AV245" s="141">
        <f t="shared" si="778"/>
        <v>4</v>
      </c>
      <c r="AW245" s="141">
        <f t="shared" si="779"/>
        <v>663.03060000000005</v>
      </c>
      <c r="AX245" s="151">
        <f t="shared" si="780"/>
        <v>283.29402594610002</v>
      </c>
      <c r="AY245" s="151">
        <f t="shared" si="781"/>
        <v>119.82844715181513</v>
      </c>
      <c r="AZ245" s="141" t="str">
        <f>Input!B245</f>
        <v>Hu1-13</v>
      </c>
      <c r="BA245" s="152">
        <f>Input!E245</f>
        <v>0</v>
      </c>
      <c r="BB245" s="141">
        <f t="shared" si="782"/>
        <v>6.0808136997371491</v>
      </c>
      <c r="BC245" s="147">
        <f t="shared" ref="BC245" si="790">SQRT((EXP(0.0000028263*AW245*1000)*V245)^2+((U245-1)*0.0000028263*EXP(0.0000028263*AW245*1000)*AX245*1000)^2)*1000</f>
        <v>6.888884917641378</v>
      </c>
      <c r="BD245" s="141">
        <f t="shared" si="784"/>
        <v>662972.60000000009</v>
      </c>
      <c r="BE245" s="153">
        <f t="shared" si="785"/>
        <v>59914.223575907563</v>
      </c>
      <c r="BF245" s="154">
        <f t="shared" si="786"/>
        <v>18.072838139267645</v>
      </c>
      <c r="BG245" s="155"/>
      <c r="BH245" s="155"/>
      <c r="BI245" s="155"/>
      <c r="BJ245" s="155"/>
      <c r="BK245" s="155"/>
      <c r="BL245" s="155"/>
      <c r="BM245" s="159"/>
      <c r="BN245" s="155"/>
      <c r="BO245" s="155"/>
      <c r="BP245" s="155"/>
      <c r="BQ245" s="155"/>
      <c r="BR245" s="155"/>
      <c r="BS245" s="155"/>
      <c r="BT245" s="155"/>
      <c r="BU245" s="155"/>
      <c r="BV245" s="155"/>
      <c r="BW245" s="155"/>
      <c r="BX245" s="155"/>
      <c r="BY245" s="155"/>
      <c r="BZ245" s="155"/>
      <c r="CA245" s="155"/>
      <c r="CB245" s="155"/>
      <c r="CC245" s="155"/>
      <c r="CD245" s="155"/>
      <c r="CE245" s="155"/>
      <c r="CF245" s="155"/>
      <c r="CG245" s="155"/>
      <c r="CH245" s="155"/>
      <c r="CI245" s="155"/>
      <c r="CJ245" s="155"/>
      <c r="CK245" s="155"/>
      <c r="CL245" s="155"/>
      <c r="CM245" s="155"/>
      <c r="CN245" s="155"/>
      <c r="CO245" s="155"/>
      <c r="CP245" s="155"/>
      <c r="CQ245" s="155"/>
      <c r="CR245" s="155"/>
      <c r="CS245" s="155"/>
      <c r="CT245" s="155"/>
      <c r="CU245" s="155"/>
      <c r="CV245" s="155"/>
      <c r="CW245" s="155"/>
      <c r="CX245" s="155"/>
      <c r="CY245" s="155"/>
      <c r="CZ245" s="155"/>
      <c r="DA245" s="155"/>
      <c r="DB245" s="155"/>
      <c r="DC245" s="155"/>
      <c r="DD245" s="155"/>
      <c r="DE245" s="155"/>
    </row>
    <row r="246" spans="1:109" s="76" customFormat="1" ht="15" customHeight="1" x14ac:dyDescent="0.2">
      <c r="A246" s="58"/>
      <c r="B246" s="58"/>
      <c r="C246" s="58"/>
      <c r="D246" s="58"/>
      <c r="E246" s="60"/>
      <c r="F246" s="61"/>
      <c r="G246" s="59"/>
      <c r="H246" s="61"/>
      <c r="I246" s="58"/>
      <c r="J246" s="63"/>
      <c r="K246" s="58"/>
      <c r="L246" s="64"/>
      <c r="M246" s="65"/>
      <c r="N246" s="58"/>
      <c r="O246" s="63"/>
      <c r="P246" s="58"/>
      <c r="Q246" s="66"/>
      <c r="R246" s="67"/>
      <c r="S246" s="65"/>
      <c r="T246" s="58"/>
      <c r="U246" s="58"/>
      <c r="V246" s="58"/>
      <c r="W246" s="68"/>
      <c r="X246" s="63"/>
      <c r="Y246" s="63"/>
      <c r="Z246" s="63"/>
      <c r="AA246" s="63"/>
      <c r="AB246" s="64"/>
      <c r="AC246" s="64"/>
      <c r="AD246" s="63"/>
      <c r="AE246" s="63"/>
      <c r="AF246" s="63"/>
      <c r="AG246" s="63"/>
      <c r="AH246" s="58"/>
      <c r="AI246" s="68"/>
      <c r="AJ246" s="65"/>
      <c r="AK246" s="68"/>
      <c r="AL246" s="68"/>
      <c r="AM246" s="68"/>
      <c r="AN246" s="58"/>
      <c r="AO246" s="63"/>
      <c r="AP246" s="58"/>
      <c r="AQ246" s="58"/>
      <c r="AR246" s="58"/>
      <c r="AS246" s="67"/>
      <c r="AT246" s="67"/>
      <c r="AU246" s="58"/>
      <c r="AV246" s="58"/>
      <c r="AW246" s="58"/>
      <c r="AX246" s="57"/>
      <c r="AY246" s="57"/>
      <c r="AZ246" s="58"/>
      <c r="BA246" s="69"/>
      <c r="BB246" s="58"/>
      <c r="BC246" s="65"/>
      <c r="BD246" s="58"/>
      <c r="BE246" s="62"/>
      <c r="BF246" s="74"/>
      <c r="BG246" s="75"/>
      <c r="BH246" s="75"/>
      <c r="BI246" s="75"/>
      <c r="BJ246" s="75"/>
      <c r="BK246" s="75"/>
      <c r="BL246" s="75"/>
      <c r="BM246" s="103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5"/>
      <c r="CZ246" s="75"/>
      <c r="DA246" s="75"/>
      <c r="DB246" s="75"/>
      <c r="DC246" s="75"/>
      <c r="DD246" s="75"/>
      <c r="DE246" s="75"/>
    </row>
    <row r="247" spans="1:109" s="158" customFormat="1" ht="15" customHeight="1" x14ac:dyDescent="0.2">
      <c r="A247" s="141">
        <f>Input!A247</f>
        <v>10368</v>
      </c>
      <c r="B247" s="141" t="str">
        <f>Input!B247</f>
        <v>Hu1-13</v>
      </c>
      <c r="C247" s="141">
        <f>Input!O247</f>
        <v>2.28748207251164</v>
      </c>
      <c r="D247" s="141">
        <f>C247*Input!P247/100</f>
        <v>1.1843236792166513E-2</v>
      </c>
      <c r="E247" s="142">
        <f>Input!M247</f>
        <v>3.013146265110521</v>
      </c>
      <c r="F247" s="143">
        <f>E247*Input!N247/100</f>
        <v>3.2959252853640445E-4</v>
      </c>
      <c r="G247" s="144">
        <f t="shared" ref="G247:G255" si="791">E247*137.88</f>
        <v>415.4526070334386</v>
      </c>
      <c r="H247" s="143">
        <f>G247*Input!L247/100</f>
        <v>2.3819044108194697E-2</v>
      </c>
      <c r="I247" s="141">
        <v>0</v>
      </c>
      <c r="J247" s="145">
        <f>(((C247*$G$4*0.000000001*Input!G247*(234/233))-(I247*0.000000000000001))/Input!F247)*1000000000000</f>
        <v>749.33071567846309</v>
      </c>
      <c r="K247" s="141">
        <f>J247*Input!P247/100</f>
        <v>3.8795937279978312</v>
      </c>
      <c r="L247" s="146">
        <f t="shared" ref="L247:L255" si="792">(J247/234)*602200000000*0.0000028263/(365.2425*24*60)</f>
        <v>10.362699116001629</v>
      </c>
      <c r="M247" s="147">
        <f>L247*Input!P247/100</f>
        <v>5.3651961216040253E-2</v>
      </c>
      <c r="N247" s="141">
        <v>0</v>
      </c>
      <c r="O247" s="145">
        <f>(((G247*$D$4*0.000000001*Input!G247*(238/236))-(N247*0.000000001))/Input!F247)*1000000</f>
        <v>13.709271574987444</v>
      </c>
      <c r="P247" s="141">
        <f>O247*Input!N247/100</f>
        <v>1.4995865070050395E-3</v>
      </c>
      <c r="Q247" s="148">
        <f t="shared" ref="Q247:Q255" si="793">(O247/238.05)*602200000000000000*0.00000000015512/(365.2425*24*60)</f>
        <v>10.22847627812415</v>
      </c>
      <c r="R247" s="149">
        <f>Q247*Input!N247/100</f>
        <v>1.1188402629561411E-3</v>
      </c>
      <c r="S247" s="147">
        <f>Input!S247*$G$6/0.000000000155125</f>
        <v>0.99944636009533627</v>
      </c>
      <c r="T247" s="141">
        <f>S247*Input!T247/100</f>
        <v>1.156371344395009E-3</v>
      </c>
      <c r="U247" s="147">
        <f>S247</f>
        <v>0.99944636009533627</v>
      </c>
      <c r="V247" s="141">
        <f>U247*Input!T247/100</f>
        <v>1.156371344395009E-3</v>
      </c>
      <c r="W247" s="150">
        <v>0</v>
      </c>
      <c r="X247" s="145">
        <f>((($L$4*0.000000001*Input!G247/Input!W247*(232/229))-(W247*0.000000001))/Input!F247)*1000000000</f>
        <v>0.80168439394827196</v>
      </c>
      <c r="Y247" s="145">
        <f>X247*Input!X247/100</f>
        <v>4.5033735697236352E-3</v>
      </c>
      <c r="Z247" s="145">
        <f t="shared" ref="Z247:Z255" si="794">(X247/232)*6.022E+23*0.000000001*0.000000000049475/(365.2425*24*60)</f>
        <v>1.9574839045860385E-4</v>
      </c>
      <c r="AA247" s="145">
        <f>Z247*Input!X247/100</f>
        <v>1.0995949709906647E-6</v>
      </c>
      <c r="AB247" s="146">
        <v>0</v>
      </c>
      <c r="AC247" s="146">
        <v>0.9</v>
      </c>
      <c r="AD247" s="145">
        <f>(((Input!G247*$L$4*0.000000001*Input!U247*(230/229))-((AB247*0.000000000000001)+(Input!G247*AC247*0.000000000000001)))/Input!F247)*1000000000000</f>
        <v>224.97712418787214</v>
      </c>
      <c r="AE247" s="145">
        <f>AD247*Input!V247/100</f>
        <v>0.83111052622548154</v>
      </c>
      <c r="AF247" s="145">
        <f t="shared" ref="AF247:AF255" si="795">(AD247/230)*602200000000*$D$6/(365.2425*24*60)</f>
        <v>10.256374956294769</v>
      </c>
      <c r="AG247" s="145">
        <f>AF247*Input!V247/100</f>
        <v>3.7889101915862741E-2</v>
      </c>
      <c r="AH247" s="141">
        <f t="shared" ref="AH247:AH255" si="796">AF247/Z247</f>
        <v>52395.705181870951</v>
      </c>
      <c r="AI247" s="150">
        <f t="shared" ref="AI247:AI255" si="797">AH247*SQRT((AG247/AF247)^2+(AA247/Z247)^2)</f>
        <v>352.26977560236242</v>
      </c>
      <c r="AJ247" s="147">
        <f t="shared" ref="AJ247:AJ255" si="798">(U247-1)*1000</f>
        <v>-0.55363990466372748</v>
      </c>
      <c r="AK247" s="150">
        <f t="shared" ref="AK247:AK255" si="799">V247*1000</f>
        <v>1.156371344395009</v>
      </c>
      <c r="AL247" s="150">
        <f t="shared" ref="AL247:AL255" si="800">AF247/Q247</f>
        <v>1.0027275497749637</v>
      </c>
      <c r="AM247" s="150">
        <f t="shared" ref="AM247:AM255" si="801">AL247*SQRT((R247/Q247)^2+(AG247/AF247)^2)</f>
        <v>3.7058997637710494E-3</v>
      </c>
      <c r="AN247" s="141">
        <f>AF247/Q247</f>
        <v>1.0027275497749637</v>
      </c>
      <c r="AO247" s="145">
        <f t="shared" ref="AO247:AO255" si="802">AN247*SQRT((R247/Q247)^2+(AG247/AF247)^2)</f>
        <v>3.7058997637710494E-3</v>
      </c>
      <c r="AP247" s="141" t="str">
        <f t="shared" ref="AP247:AP255" si="803">ThU_Alter_Kombi(AN247,U247)</f>
        <v>Out of range</v>
      </c>
      <c r="AQ247" s="141" t="e">
        <f t="shared" ref="AQ247:AQ255" si="804">Montealter(AN247,AO247,U247,V247)</f>
        <v>#VALUE!</v>
      </c>
      <c r="AR247" s="141" t="e">
        <f t="shared" ref="AR247:AR255" si="805">(AQ247/AP247)*100</f>
        <v>#VALUE!</v>
      </c>
      <c r="AS247" s="149">
        <f t="shared" ref="AS247:AS255" si="806">Z247/Q247</f>
        <v>1.9137590500870098E-5</v>
      </c>
      <c r="AT247" s="149">
        <f t="shared" ref="AT247:AT255" si="807">AS247*SQRT((Y247/X247)^2+(P247/O247)^2)</f>
        <v>1.0752368128257538E-7</v>
      </c>
      <c r="AU247" s="141">
        <v>8</v>
      </c>
      <c r="AV247" s="141">
        <f t="shared" ref="AV247:AV255" si="808">AU247/2</f>
        <v>4</v>
      </c>
      <c r="AW247" s="141" t="str">
        <f t="shared" ref="AW247:AW255" si="809">marincorr_age(AN247,U247,AS247,AU247)</f>
        <v>Out of range</v>
      </c>
      <c r="AX247" s="151">
        <f t="shared" ref="AX247:AX255" si="810">marincorr_age_error(AN247, AO247, U247, V247, AS247, AT247, AU247, AV247)</f>
        <v>261.57609327170002</v>
      </c>
      <c r="AY247" s="151" t="e">
        <f t="shared" ref="AY247:AY255" si="811">SQRT(((AU247*EXP(-0.0000091577*AW247*1000))/(0.0000091577*(EXP(-0.0000091577*AW247*1000)+(AJ247/1000)*EXP(-(0.0000091577-0.0000028263)*AW247*1000)-AS247*AU247*EXP(-0.0000091577*AW247*1000))))^2*AT247^2+((AS247*EXP(-0.0000091577*AW247*1000))/(0.0000091577*(EXP(-0.0000091577*AW247*1000)+(AJ247/1000)*EXP(-(0.0000091577-0.0000028263)*AW247*1000)-AS247*AU247*EXP(-0.0000091577*AW247*1000))))^2*AV247^2+((0.0000091577/(0.0000091577-0.0000028263))*(EXP(-(0.0000091577-0.0000028263)*AW247*1000)-1)/(0.0000091577*(EXP(-0.0000091577*AW247*1000)+(AJ247/1000)*EXP(-(0.0000091577-0.0000028263)*AW247*1000)-AS247*AU247*EXP(-0.0000091577*AW247*1000))))^2*T247^2+(1/(0.0000091577*(EXP(-0.0000091577*AW247*1000)+(AJ247/1000)*EXP(-(0.0000091577-0.0000028263)*AW247*1000)-AS247*AU247*EXP(-0.0000091577*AW247*1000))))^2*AO247^2)/1000</f>
        <v>#VALUE!</v>
      </c>
      <c r="AZ247" s="141" t="str">
        <f>Input!B247</f>
        <v>Hu1-13</v>
      </c>
      <c r="BA247" s="152">
        <f>Input!E247</f>
        <v>0</v>
      </c>
      <c r="BB247" s="141" t="e">
        <f t="shared" ref="BB247:BB255" si="812">((U247-1)*EXP(0.0000028263*AW247*1000))*1000</f>
        <v>#VALUE!</v>
      </c>
      <c r="BC247" s="147" t="e">
        <f t="shared" ref="BC247" si="813">SQRT((EXP(0.0000028263*AW247*1000)*V247)^2+((U247-1)*0.0000028263*EXP(0.0000028263*AW247*1000)*AX247*1000)^2)*1000</f>
        <v>#VALUE!</v>
      </c>
      <c r="BD247" s="141" t="e">
        <f t="shared" ref="BD247:BD255" si="814">AW247*1000-58</f>
        <v>#VALUE!</v>
      </c>
      <c r="BE247" s="153" t="e">
        <f t="shared" ref="BE247:BE255" si="815">AY247/2*1000</f>
        <v>#VALUE!</v>
      </c>
      <c r="BF247" s="154" t="e">
        <f t="shared" ref="BF247:BF255" si="816">AY247/AW247*100</f>
        <v>#VALUE!</v>
      </c>
      <c r="BG247" s="155"/>
      <c r="BH247" s="155"/>
      <c r="BI247" s="155"/>
      <c r="BJ247" s="155"/>
      <c r="BK247" s="155"/>
      <c r="BL247" s="155"/>
      <c r="BM247" s="159"/>
      <c r="BN247" s="155"/>
      <c r="BO247" s="155"/>
      <c r="BP247" s="155"/>
      <c r="BQ247" s="155"/>
      <c r="BR247" s="155"/>
      <c r="BS247" s="155"/>
      <c r="BT247" s="155"/>
      <c r="BU247" s="155"/>
      <c r="BV247" s="155"/>
      <c r="BW247" s="155"/>
      <c r="BX247" s="155"/>
      <c r="BY247" s="155"/>
      <c r="BZ247" s="155"/>
      <c r="CA247" s="155"/>
      <c r="CB247" s="155"/>
      <c r="CC247" s="155"/>
      <c r="CD247" s="155"/>
      <c r="CE247" s="155"/>
      <c r="CF247" s="155"/>
      <c r="CG247" s="155"/>
      <c r="CH247" s="155"/>
      <c r="CI247" s="155"/>
      <c r="CJ247" s="155"/>
      <c r="CK247" s="155"/>
      <c r="CL247" s="155"/>
      <c r="CM247" s="155"/>
      <c r="CN247" s="155"/>
      <c r="CO247" s="155"/>
      <c r="CP247" s="155"/>
      <c r="CQ247" s="155"/>
      <c r="CR247" s="155"/>
      <c r="CS247" s="155"/>
      <c r="CT247" s="155"/>
      <c r="CU247" s="155"/>
      <c r="CV247" s="155"/>
      <c r="CW247" s="155"/>
      <c r="CX247" s="155"/>
      <c r="CY247" s="155"/>
      <c r="CZ247" s="155"/>
      <c r="DA247" s="155"/>
      <c r="DB247" s="155"/>
      <c r="DC247" s="155"/>
      <c r="DD247" s="155"/>
      <c r="DE247" s="155"/>
    </row>
    <row r="248" spans="1:109" ht="15" customHeight="1" x14ac:dyDescent="0.2">
      <c r="A248" s="9">
        <f>Input!A248</f>
        <v>10617</v>
      </c>
      <c r="B248" s="9" t="str">
        <f>Input!B248</f>
        <v>GeoB20928-1,566-568</v>
      </c>
      <c r="C248" s="9">
        <f>Input!O248</f>
        <v>1.0051217104230328</v>
      </c>
      <c r="D248" s="9">
        <f>C248*Input!P248/100</f>
        <v>1.5079877812178052E-3</v>
      </c>
      <c r="E248" s="11">
        <f>Input!M248</f>
        <v>1.1792100148175988</v>
      </c>
      <c r="F248" s="12">
        <f>E248*Input!N248/100</f>
        <v>5.0032179932936943E-5</v>
      </c>
      <c r="G248" s="13">
        <f t="shared" si="791"/>
        <v>162.58947684305051</v>
      </c>
      <c r="H248" s="12">
        <f>G248*Input!L248/100</f>
        <v>7.153337739800006E-3</v>
      </c>
      <c r="I248" s="9">
        <v>0.3</v>
      </c>
      <c r="J248" s="21">
        <f>(((C248*$G$4*0.000000001*Input!G248*(234/233))-(I248*0.000000000000001))/Input!F248)*1000000000000</f>
        <v>213.9584027188055</v>
      </c>
      <c r="K248" s="9">
        <f>J248*Input!P248/100</f>
        <v>0.32100257475588956</v>
      </c>
      <c r="L248" s="14">
        <f t="shared" si="792"/>
        <v>2.9588891851414223</v>
      </c>
      <c r="M248" s="22">
        <f>L248*Input!P248/100</f>
        <v>4.4392322749578581E-3</v>
      </c>
      <c r="N248" s="9">
        <v>5.0000000000000001E-3</v>
      </c>
      <c r="O248" s="21">
        <f>(((G248*$D$4*0.000000001*Input!G248*(238/236))-(N248*0.000000001))/Input!F248)*1000000</f>
        <v>3.4864207300778034</v>
      </c>
      <c r="P248" s="9">
        <f>O248*Input!N248/100</f>
        <v>1.4792380245867866E-4</v>
      </c>
      <c r="Q248" s="23">
        <f t="shared" si="793"/>
        <v>2.6012156472430048</v>
      </c>
      <c r="R248" s="24">
        <f>Q248*Input!N248/100</f>
        <v>1.1036582769131579E-4</v>
      </c>
      <c r="S248" s="65">
        <f>Input!S248*$G$6/0.000000000155125</f>
        <v>1.1327675974917339</v>
      </c>
      <c r="T248" s="9">
        <f>S248*Input!T248/100</f>
        <v>6.6568706061896426E-4</v>
      </c>
      <c r="U248" s="9">
        <f>S248*1/((U247+U249)/2)</f>
        <v>1.1334002888805492</v>
      </c>
      <c r="V248" s="9">
        <f>U248*Input!T248/100</f>
        <v>6.6605887075180331E-4</v>
      </c>
      <c r="W248" s="3">
        <v>3.0000000000000001E-3</v>
      </c>
      <c r="X248" s="21">
        <f>((($L$4*0.000000001*Input!G248/Input!W248*(232/229))-(W248*0.000000001))/Input!F248)*1000000000</f>
        <v>0.44781369831186313</v>
      </c>
      <c r="Y248" s="21">
        <f>X248*Input!X248/100</f>
        <v>9.7285872610569678E-4</v>
      </c>
      <c r="Z248" s="21">
        <f t="shared" si="794"/>
        <v>1.0934329186345387E-4</v>
      </c>
      <c r="AA248" s="21">
        <f>Z248*Input!X248/100</f>
        <v>2.3754426457138395E-7</v>
      </c>
      <c r="AB248" s="14">
        <v>0.05</v>
      </c>
      <c r="AC248" s="14">
        <v>0.9</v>
      </c>
      <c r="AD248" s="21">
        <f>(((Input!G248*$L$4*0.000000001*Input!U248*(230/229))-((AB248*0.000000000000001)+(Input!G248*AC248*0.000000000000001)))/Input!F248)*1000000000000</f>
        <v>12.804472831463546</v>
      </c>
      <c r="AE248" s="21">
        <f>AD248*Input!V248/100</f>
        <v>3.3801499651160055E-2</v>
      </c>
      <c r="AF248" s="63">
        <f t="shared" si="795"/>
        <v>0.58373701304632009</v>
      </c>
      <c r="AG248" s="21">
        <f>AF248*Input!V248/100</f>
        <v>1.540960467686754E-3</v>
      </c>
      <c r="AH248" s="9">
        <f t="shared" si="796"/>
        <v>5338.5717870583358</v>
      </c>
      <c r="AI248" s="3">
        <f t="shared" si="797"/>
        <v>18.25154861514563</v>
      </c>
      <c r="AJ248" s="22">
        <f t="shared" si="798"/>
        <v>133.40028888054923</v>
      </c>
      <c r="AK248" s="3">
        <f t="shared" si="799"/>
        <v>0.66605887075180337</v>
      </c>
      <c r="AL248" s="3">
        <f t="shared" si="800"/>
        <v>0.22440931172508341</v>
      </c>
      <c r="AM248" s="3">
        <f t="shared" si="801"/>
        <v>5.924766335659602E-4</v>
      </c>
      <c r="AN248" s="9">
        <f>AL248*1/((AN247+AN249)/2)</f>
        <v>0.22408580190354072</v>
      </c>
      <c r="AO248" s="21">
        <f t="shared" si="802"/>
        <v>5.9162251566630749E-4</v>
      </c>
      <c r="AP248" s="58">
        <f t="shared" si="803"/>
        <v>23.9496</v>
      </c>
      <c r="AQ248" s="58">
        <f t="shared" si="804"/>
        <v>7.8100000000000003E-2</v>
      </c>
      <c r="AR248" s="58">
        <f t="shared" si="805"/>
        <v>0.32610147977419246</v>
      </c>
      <c r="AS248" s="67">
        <f t="shared" si="806"/>
        <v>4.2035458297871394E-5</v>
      </c>
      <c r="AT248" s="67">
        <f t="shared" si="807"/>
        <v>9.1337895584594833E-8</v>
      </c>
      <c r="AU248" s="58">
        <v>8</v>
      </c>
      <c r="AV248" s="58">
        <f t="shared" si="808"/>
        <v>4</v>
      </c>
      <c r="AW248" s="58">
        <f t="shared" si="809"/>
        <v>23.9175</v>
      </c>
      <c r="AX248" s="57">
        <f t="shared" si="810"/>
        <v>7.6379376499999999E-2</v>
      </c>
      <c r="AY248" s="47">
        <f t="shared" si="811"/>
        <v>7.39833216509867E-2</v>
      </c>
      <c r="AZ248" s="9" t="str">
        <f>Input!B248</f>
        <v>GeoB20928-1,566-568</v>
      </c>
      <c r="BA248" s="48">
        <f>Input!E248</f>
        <v>567</v>
      </c>
      <c r="BB248" s="58">
        <f t="shared" si="812"/>
        <v>142.72965682166515</v>
      </c>
      <c r="BC248" s="22">
        <f>SQRT((EXP(0.0000028263*AW248*1000)*V248)^2+((U248-1)*0.0000028263*EXP(0.0000028263*AW248*1000)*AY248*1000)^2)*1000</f>
        <v>0.71326444935802513</v>
      </c>
      <c r="BD248" s="9">
        <f t="shared" si="814"/>
        <v>23859.5</v>
      </c>
      <c r="BE248" s="49">
        <f t="shared" si="815"/>
        <v>36.991660825493348</v>
      </c>
      <c r="BF248" s="89">
        <f t="shared" si="816"/>
        <v>0.30932715229847058</v>
      </c>
      <c r="BG248" s="85"/>
      <c r="BH248" s="85"/>
      <c r="BI248" s="85"/>
      <c r="BJ248" s="85"/>
      <c r="BK248" s="85"/>
      <c r="BL248" s="85"/>
      <c r="BM248" s="90"/>
      <c r="BN248" s="85"/>
      <c r="BO248" s="85"/>
      <c r="BP248" s="85"/>
      <c r="BQ248" s="85"/>
      <c r="BR248" s="85"/>
      <c r="BS248" s="85"/>
      <c r="BT248" s="85"/>
      <c r="BU248" s="85"/>
      <c r="BV248" s="85"/>
      <c r="BW248" s="85"/>
      <c r="BX248" s="85"/>
      <c r="BY248" s="85"/>
      <c r="BZ248" s="85"/>
      <c r="CA248" s="85"/>
      <c r="CB248" s="85"/>
      <c r="CC248" s="85"/>
      <c r="CD248" s="85"/>
      <c r="CE248" s="85"/>
      <c r="CF248" s="85"/>
      <c r="CG248" s="85"/>
      <c r="CH248" s="85"/>
      <c r="CI248" s="85"/>
      <c r="CJ248" s="85"/>
      <c r="CK248" s="85"/>
      <c r="CL248" s="85"/>
      <c r="CM248" s="85"/>
      <c r="CN248" s="85"/>
      <c r="CO248" s="85"/>
      <c r="CP248" s="85"/>
      <c r="CQ248" s="85"/>
      <c r="CR248" s="85"/>
      <c r="CS248" s="85"/>
      <c r="CT248" s="85"/>
      <c r="CU248" s="85"/>
      <c r="CV248" s="85"/>
      <c r="CW248" s="85"/>
      <c r="CX248" s="85"/>
      <c r="CY248" s="85"/>
      <c r="CZ248" s="85"/>
      <c r="DA248" s="85"/>
      <c r="DB248" s="85"/>
      <c r="DC248" s="85"/>
      <c r="DD248" s="85"/>
      <c r="DE248" s="85"/>
    </row>
    <row r="249" spans="1:109" s="158" customFormat="1" ht="15" customHeight="1" x14ac:dyDescent="0.2">
      <c r="A249" s="141">
        <f>Input!A249</f>
        <v>10368</v>
      </c>
      <c r="B249" s="141" t="str">
        <f>Input!B249</f>
        <v>Hu1-13</v>
      </c>
      <c r="C249" s="141">
        <f>Input!O249</f>
        <v>2.2946969409908347</v>
      </c>
      <c r="D249" s="141">
        <f>C249*Input!P249/100</f>
        <v>1.5396212502473758E-2</v>
      </c>
      <c r="E249" s="142">
        <f>Input!M249</f>
        <v>3.0136144965713787</v>
      </c>
      <c r="F249" s="143">
        <f>E249*Input!N249/100</f>
        <v>2.1720517357255633E-4</v>
      </c>
      <c r="G249" s="144">
        <f t="shared" si="791"/>
        <v>415.51716678726166</v>
      </c>
      <c r="H249" s="143">
        <f>G249*Input!L249/100</f>
        <v>2.8088600335817122E-2</v>
      </c>
      <c r="I249" s="141">
        <v>0</v>
      </c>
      <c r="J249" s="145">
        <f>(((C249*$G$4*0.000000001*Input!G249*(234/233))-(I249*0.000000000000001))/Input!F249)*1000000000000</f>
        <v>751.69415389990661</v>
      </c>
      <c r="K249" s="141">
        <f>J249*Input!P249/100</f>
        <v>5.0434733770608187</v>
      </c>
      <c r="L249" s="146">
        <f t="shared" si="792"/>
        <v>10.395383748641974</v>
      </c>
      <c r="M249" s="147">
        <f>L249*Input!P249/100</f>
        <v>6.9747570748817822E-2</v>
      </c>
      <c r="N249" s="141">
        <v>0</v>
      </c>
      <c r="O249" s="145">
        <f>(((G249*$D$4*0.000000001*Input!G249*(238/236))-(N249*0.000000001))/Input!F249)*1000000</f>
        <v>13.7114019436095</v>
      </c>
      <c r="P249" s="141">
        <f>O249*Input!N249/100</f>
        <v>9.8824433001404245E-4</v>
      </c>
      <c r="Q249" s="148">
        <f t="shared" si="793"/>
        <v>10.230065744405795</v>
      </c>
      <c r="R249" s="149">
        <f>Q249*Input!N249/100</f>
        <v>7.3732828409218997E-4</v>
      </c>
      <c r="S249" s="147">
        <f>Input!S249*$G$6/0.000000000155125</f>
        <v>0.99943719164711076</v>
      </c>
      <c r="T249" s="141">
        <f>S249*Input!T249/100</f>
        <v>1.1193150414035304E-3</v>
      </c>
      <c r="U249" s="147">
        <f>S249</f>
        <v>0.99943719164711076</v>
      </c>
      <c r="V249" s="141">
        <f>U249*Input!T249/100</f>
        <v>1.1193150414035304E-3</v>
      </c>
      <c r="W249" s="150">
        <v>0</v>
      </c>
      <c r="X249" s="145">
        <f>((($L$4*0.000000001*Input!G249/Input!W249*(232/229))-(W249*0.000000001))/Input!F249)*1000000000</f>
        <v>0.80032057529908318</v>
      </c>
      <c r="Y249" s="145">
        <f>X249*Input!X249/100</f>
        <v>2.2466046347159028E-3</v>
      </c>
      <c r="Z249" s="145">
        <f t="shared" si="794"/>
        <v>1.9541538496732652E-4</v>
      </c>
      <c r="AA249" s="145">
        <f>Z249*Input!X249/100</f>
        <v>5.4855656984493255E-7</v>
      </c>
      <c r="AB249" s="146">
        <v>0</v>
      </c>
      <c r="AC249" s="146">
        <v>0.9</v>
      </c>
      <c r="AD249" s="145">
        <f>(((Input!G249*$L$4*0.000000001*Input!U249*(230/229))-((AB249*0.000000000000001)+(Input!G249*AC249*0.000000000000001)))/Input!F249)*1000000000000</f>
        <v>224.43588723043564</v>
      </c>
      <c r="AE249" s="145">
        <f>AD249*Input!V249/100</f>
        <v>0.5125253169713182</v>
      </c>
      <c r="AF249" s="145">
        <f t="shared" si="795"/>
        <v>10.231700762437454</v>
      </c>
      <c r="AG249" s="145">
        <f>AF249*Input!V249/100</f>
        <v>2.3365272555719852E-2</v>
      </c>
      <c r="AH249" s="141">
        <f t="shared" si="796"/>
        <v>52358.726843069169</v>
      </c>
      <c r="AI249" s="150">
        <f t="shared" si="797"/>
        <v>189.46976532164237</v>
      </c>
      <c r="AJ249" s="147">
        <f t="shared" si="798"/>
        <v>-0.56280835288924358</v>
      </c>
      <c r="AK249" s="150">
        <f t="shared" si="799"/>
        <v>1.1193150414035304</v>
      </c>
      <c r="AL249" s="150">
        <f t="shared" si="800"/>
        <v>1.0001598247824117</v>
      </c>
      <c r="AM249" s="150">
        <f t="shared" si="801"/>
        <v>2.2851179791639016E-3</v>
      </c>
      <c r="AN249" s="141">
        <f>AF249/Q249</f>
        <v>1.0001598247824117</v>
      </c>
      <c r="AO249" s="145">
        <f t="shared" si="802"/>
        <v>2.2851179791639016E-3</v>
      </c>
      <c r="AP249" s="141" t="str">
        <f t="shared" si="803"/>
        <v>Out of range</v>
      </c>
      <c r="AQ249" s="141" t="e">
        <f t="shared" si="804"/>
        <v>#VALUE!</v>
      </c>
      <c r="AR249" s="141" t="e">
        <f t="shared" si="805"/>
        <v>#VALUE!</v>
      </c>
      <c r="AS249" s="149">
        <f t="shared" si="806"/>
        <v>1.9102065406978188E-5</v>
      </c>
      <c r="AT249" s="149">
        <f t="shared" si="807"/>
        <v>5.3639670295142837E-8</v>
      </c>
      <c r="AU249" s="141">
        <v>8</v>
      </c>
      <c r="AV249" s="141">
        <f t="shared" si="808"/>
        <v>4</v>
      </c>
      <c r="AW249" s="141" t="str">
        <f t="shared" si="809"/>
        <v>Out of range</v>
      </c>
      <c r="AX249" s="151">
        <f t="shared" si="810"/>
        <v>312.62231910610001</v>
      </c>
      <c r="AY249" s="151" t="e">
        <f t="shared" si="811"/>
        <v>#VALUE!</v>
      </c>
      <c r="AZ249" s="141" t="str">
        <f>Input!B249</f>
        <v>Hu1-13</v>
      </c>
      <c r="BA249" s="152">
        <f>Input!E249</f>
        <v>0</v>
      </c>
      <c r="BB249" s="141" t="e">
        <f t="shared" si="812"/>
        <v>#VALUE!</v>
      </c>
      <c r="BC249" s="147" t="e">
        <f t="shared" ref="BC249" si="817">SQRT((EXP(0.0000028263*AW249*1000)*V249)^2+((U249-1)*0.0000028263*EXP(0.0000028263*AW249*1000)*AX249*1000)^2)*1000</f>
        <v>#VALUE!</v>
      </c>
      <c r="BD249" s="141" t="e">
        <f t="shared" si="814"/>
        <v>#VALUE!</v>
      </c>
      <c r="BE249" s="153" t="e">
        <f t="shared" si="815"/>
        <v>#VALUE!</v>
      </c>
      <c r="BF249" s="154" t="e">
        <f t="shared" si="816"/>
        <v>#VALUE!</v>
      </c>
      <c r="BG249" s="155"/>
      <c r="BH249" s="155"/>
      <c r="BI249" s="155"/>
      <c r="BJ249" s="155"/>
      <c r="BK249" s="155"/>
      <c r="BL249" s="155"/>
      <c r="BM249" s="159"/>
      <c r="BN249" s="155"/>
      <c r="BO249" s="155"/>
      <c r="BP249" s="155"/>
      <c r="BQ249" s="155"/>
      <c r="BR249" s="155"/>
      <c r="BS249" s="155"/>
      <c r="BT249" s="155"/>
      <c r="BU249" s="155"/>
      <c r="BV249" s="155"/>
      <c r="BW249" s="155"/>
      <c r="BX249" s="155"/>
      <c r="BY249" s="155"/>
      <c r="BZ249" s="155"/>
      <c r="CA249" s="155"/>
      <c r="CB249" s="155"/>
      <c r="CC249" s="155"/>
      <c r="CD249" s="155"/>
      <c r="CE249" s="155"/>
      <c r="CF249" s="155"/>
      <c r="CG249" s="155"/>
      <c r="CH249" s="155"/>
      <c r="CI249" s="155"/>
      <c r="CJ249" s="155"/>
      <c r="CK249" s="155"/>
      <c r="CL249" s="155"/>
      <c r="CM249" s="155"/>
      <c r="CN249" s="155"/>
      <c r="CO249" s="155"/>
      <c r="CP249" s="155"/>
      <c r="CQ249" s="155"/>
      <c r="CR249" s="155"/>
      <c r="CS249" s="155"/>
      <c r="CT249" s="155"/>
      <c r="CU249" s="155"/>
      <c r="CV249" s="155"/>
      <c r="CW249" s="155"/>
      <c r="CX249" s="155"/>
      <c r="CY249" s="155"/>
      <c r="CZ249" s="155"/>
      <c r="DA249" s="155"/>
      <c r="DB249" s="155"/>
      <c r="DC249" s="155"/>
      <c r="DD249" s="155"/>
      <c r="DE249" s="155"/>
    </row>
    <row r="250" spans="1:109" ht="15" customHeight="1" x14ac:dyDescent="0.2">
      <c r="A250" s="9">
        <f>Input!A250</f>
        <v>10618</v>
      </c>
      <c r="B250" s="9" t="str">
        <f>Input!B250</f>
        <v>GeoB20928-1,578-580</v>
      </c>
      <c r="C250" s="9">
        <f>Input!O250</f>
        <v>0.72054932602633881</v>
      </c>
      <c r="D250" s="9">
        <f>C250*Input!P250/100</f>
        <v>8.8895719071532884E-4</v>
      </c>
      <c r="E250" s="11">
        <f>Input!M250</f>
        <v>0.84605534022587181</v>
      </c>
      <c r="F250" s="12">
        <f>E250*Input!N250/100</f>
        <v>3.1271043061404254E-5</v>
      </c>
      <c r="G250" s="13">
        <f t="shared" si="791"/>
        <v>116.6541103103432</v>
      </c>
      <c r="H250" s="12">
        <f>G250*Input!L250/100</f>
        <v>4.9274226316556695E-3</v>
      </c>
      <c r="I250" s="9">
        <v>0.3</v>
      </c>
      <c r="J250" s="21">
        <f>(((C250*$G$4*0.000000001*Input!G250*(234/233))-(I250*0.000000000000001))/Input!F250)*1000000000000</f>
        <v>216.45936517067091</v>
      </c>
      <c r="K250" s="9">
        <f>J250*Input!P250/100</f>
        <v>0.26705057130135917</v>
      </c>
      <c r="L250" s="14">
        <f t="shared" si="792"/>
        <v>2.9934756779233616</v>
      </c>
      <c r="M250" s="22">
        <f>L250*Input!P250/100</f>
        <v>3.693115284413081E-3</v>
      </c>
      <c r="N250" s="9">
        <v>5.0000000000000001E-3</v>
      </c>
      <c r="O250" s="21">
        <f>(((G250*$D$4*0.000000001*Input!G250*(238/236))-(N250*0.000000001))/Input!F250)*1000000</f>
        <v>3.5301182982936856</v>
      </c>
      <c r="P250" s="9">
        <f>O250*Input!N250/100</f>
        <v>1.3047666750536904E-4</v>
      </c>
      <c r="Q250" s="23">
        <f t="shared" si="793"/>
        <v>2.6338183670493103</v>
      </c>
      <c r="R250" s="24">
        <f>Q250*Input!N250/100</f>
        <v>9.7348534612319953E-5</v>
      </c>
      <c r="S250" s="65">
        <f>Input!S250*$G$6/0.000000000155125</f>
        <v>1.1340330996818979</v>
      </c>
      <c r="T250" s="9">
        <f>S250*Input!T250/100</f>
        <v>1.0275669698988183E-3</v>
      </c>
      <c r="U250" s="9">
        <f>S250*1/((U249+U251)/2)</f>
        <v>1.1336234316744958</v>
      </c>
      <c r="V250" s="9">
        <f>U250*Input!T250/100</f>
        <v>1.0271957626446838E-3</v>
      </c>
      <c r="W250" s="3">
        <v>3.0000000000000001E-3</v>
      </c>
      <c r="X250" s="21">
        <f>((($L$4*0.000000001*Input!G250/Input!W250*(232/229))-(W250*0.000000001))/Input!F250)*1000000000</f>
        <v>0.74784494611691321</v>
      </c>
      <c r="Y250" s="21">
        <f>X250*Input!X250/100</f>
        <v>1.0826297913722276E-3</v>
      </c>
      <c r="Z250" s="21">
        <f t="shared" si="794"/>
        <v>1.8260233780281466E-4</v>
      </c>
      <c r="AA250" s="21">
        <f>Z250*Input!X250/100</f>
        <v>2.643472178371004E-7</v>
      </c>
      <c r="AB250" s="14">
        <v>0.05</v>
      </c>
      <c r="AC250" s="14">
        <v>0.9</v>
      </c>
      <c r="AD250" s="21">
        <f>(((Input!G250*$L$4*0.000000001*Input!U250*(230/229))-((AB250*0.000000000000001)+(Input!G250*AC250*0.000000000000001)))/Input!F250)*1000000000000</f>
        <v>12.973260473415328</v>
      </c>
      <c r="AE250" s="21">
        <f>AD250*Input!V250/100</f>
        <v>3.2930650376156452E-2</v>
      </c>
      <c r="AF250" s="63">
        <f t="shared" si="795"/>
        <v>0.59143179246042921</v>
      </c>
      <c r="AG250" s="21">
        <f>AF250*Input!V250/100</f>
        <v>1.5012597348807123E-3</v>
      </c>
      <c r="AH250" s="9">
        <f t="shared" si="796"/>
        <v>3238.9059175085367</v>
      </c>
      <c r="AI250" s="3">
        <f t="shared" si="797"/>
        <v>9.4645619305604107</v>
      </c>
      <c r="AJ250" s="22">
        <f t="shared" si="798"/>
        <v>133.62343167449575</v>
      </c>
      <c r="AK250" s="3">
        <f t="shared" si="799"/>
        <v>1.0271957626446837</v>
      </c>
      <c r="AL250" s="3">
        <f t="shared" si="800"/>
        <v>0.22455299114760727</v>
      </c>
      <c r="AM250" s="3">
        <f t="shared" si="801"/>
        <v>5.7005406929865629E-4</v>
      </c>
      <c r="AN250" s="9">
        <f>AL250*1/((AN249+AN251)/2)</f>
        <v>0.22456444000994003</v>
      </c>
      <c r="AO250" s="21">
        <f t="shared" si="802"/>
        <v>5.7008313357666154E-4</v>
      </c>
      <c r="AP250" s="58">
        <f t="shared" si="803"/>
        <v>24.001200000000001</v>
      </c>
      <c r="AQ250" s="58">
        <f t="shared" si="804"/>
        <v>7.4099999999999999E-2</v>
      </c>
      <c r="AR250" s="58">
        <f t="shared" si="805"/>
        <v>0.3087345632718364</v>
      </c>
      <c r="AS250" s="67">
        <f t="shared" si="806"/>
        <v>6.9329890051372705E-5</v>
      </c>
      <c r="AT250" s="67">
        <f t="shared" si="807"/>
        <v>1.0039923975484738E-7</v>
      </c>
      <c r="AU250" s="58">
        <v>8</v>
      </c>
      <c r="AV250" s="58">
        <f t="shared" si="808"/>
        <v>4</v>
      </c>
      <c r="AW250" s="58">
        <f t="shared" si="809"/>
        <v>23.9482</v>
      </c>
      <c r="AX250" s="57">
        <f t="shared" si="810"/>
        <v>7.2715117600000004E-2</v>
      </c>
      <c r="AY250" s="47">
        <f t="shared" si="811"/>
        <v>7.6981083023912433E-2</v>
      </c>
      <c r="AZ250" s="9" t="str">
        <f>Input!B250</f>
        <v>GeoB20928-1,578-580</v>
      </c>
      <c r="BA250" s="48">
        <f>Input!E250</f>
        <v>579</v>
      </c>
      <c r="BB250" s="58">
        <f t="shared" si="812"/>
        <v>142.98081067466643</v>
      </c>
      <c r="BC250" s="22">
        <f>SQRT((EXP(0.0000028263*AW250*1000)*V250)^2+((U250-1)*0.0000028263*EXP(0.0000028263*AW250*1000)*AY250*1000)^2)*1000</f>
        <v>1.0995683509401384</v>
      </c>
      <c r="BD250" s="9">
        <f t="shared" si="814"/>
        <v>23890.2</v>
      </c>
      <c r="BE250" s="49">
        <f t="shared" si="815"/>
        <v>38.490541511956216</v>
      </c>
      <c r="BF250" s="89">
        <f t="shared" si="816"/>
        <v>0.32144830519167383</v>
      </c>
      <c r="BG250" s="85"/>
      <c r="BH250" s="85"/>
      <c r="BI250" s="85"/>
      <c r="BJ250" s="85"/>
      <c r="BK250" s="85"/>
      <c r="BL250" s="85"/>
      <c r="BM250" s="90"/>
      <c r="BN250" s="85"/>
      <c r="BO250" s="85"/>
      <c r="BP250" s="85"/>
      <c r="BQ250" s="85"/>
      <c r="BR250" s="85"/>
      <c r="BS250" s="85"/>
      <c r="BT250" s="85"/>
      <c r="BU250" s="85"/>
      <c r="BV250" s="85"/>
      <c r="BW250" s="85"/>
      <c r="BX250" s="85"/>
      <c r="BY250" s="85"/>
      <c r="BZ250" s="85"/>
      <c r="CA250" s="85"/>
      <c r="CB250" s="85"/>
      <c r="CC250" s="85"/>
      <c r="CD250" s="85"/>
      <c r="CE250" s="85"/>
      <c r="CF250" s="85"/>
      <c r="CG250" s="85"/>
      <c r="CH250" s="85"/>
      <c r="CI250" s="85"/>
      <c r="CJ250" s="85"/>
      <c r="CK250" s="85"/>
      <c r="CL250" s="85"/>
      <c r="CM250" s="85"/>
      <c r="CN250" s="85"/>
      <c r="CO250" s="85"/>
      <c r="CP250" s="85"/>
      <c r="CQ250" s="85"/>
      <c r="CR250" s="85"/>
      <c r="CS250" s="85"/>
      <c r="CT250" s="85"/>
      <c r="CU250" s="85"/>
      <c r="CV250" s="85"/>
      <c r="CW250" s="85"/>
      <c r="CX250" s="85"/>
      <c r="CY250" s="85"/>
      <c r="CZ250" s="85"/>
      <c r="DA250" s="85"/>
      <c r="DB250" s="85"/>
      <c r="DC250" s="85"/>
      <c r="DD250" s="85"/>
      <c r="DE250" s="85"/>
    </row>
    <row r="251" spans="1:109" s="158" customFormat="1" ht="15" customHeight="1" x14ac:dyDescent="0.2">
      <c r="A251" s="141">
        <f>Input!A251</f>
        <v>10368</v>
      </c>
      <c r="B251" s="141" t="str">
        <f>Input!B251</f>
        <v>Hu1-13</v>
      </c>
      <c r="C251" s="141">
        <f>Input!O251</f>
        <v>2.2849729138783812</v>
      </c>
      <c r="D251" s="141">
        <f>C251*Input!P251/100</f>
        <v>1.2100092347391553E-2</v>
      </c>
      <c r="E251" s="142">
        <f>Input!M251</f>
        <v>3.0131792440910625</v>
      </c>
      <c r="F251" s="143">
        <f>E251*Input!N251/100</f>
        <v>1.8907677268703224E-4</v>
      </c>
      <c r="G251" s="144">
        <f t="shared" si="791"/>
        <v>415.45715417527566</v>
      </c>
      <c r="H251" s="143">
        <f>G251*Input!L251/100</f>
        <v>2.4589085733782382E-2</v>
      </c>
      <c r="I251" s="141">
        <v>0</v>
      </c>
      <c r="J251" s="145">
        <f>(((C251*$G$4*0.000000001*Input!G251*(234/233))-(I251*0.000000000000001))/Input!F251)*1000000000000</f>
        <v>748.50876841295019</v>
      </c>
      <c r="K251" s="141">
        <f>J251*Input!P251/100</f>
        <v>3.9637341719102235</v>
      </c>
      <c r="L251" s="146">
        <f t="shared" si="792"/>
        <v>10.351332182785741</v>
      </c>
      <c r="M251" s="147">
        <f>L251*Input!P251/100</f>
        <v>5.4815562394408435E-2</v>
      </c>
      <c r="N251" s="141">
        <v>0</v>
      </c>
      <c r="O251" s="145">
        <f>(((G251*$D$4*0.000000001*Input!G251*(238/236))-(N251*0.000000001))/Input!F251)*1000000</f>
        <v>13.709421623395565</v>
      </c>
      <c r="P251" s="141">
        <f>O251*Input!N251/100</f>
        <v>8.6026518370611415E-4</v>
      </c>
      <c r="Q251" s="148">
        <f t="shared" si="793"/>
        <v>10.228588229118385</v>
      </c>
      <c r="R251" s="149">
        <f>Q251*Input!N251/100</f>
        <v>6.4184314799688126E-4</v>
      </c>
      <c r="S251" s="147">
        <f>Input!S251*$G$6/0.000000000155125</f>
        <v>1.0012855668914931</v>
      </c>
      <c r="T251" s="141">
        <f>S251*Input!T251/100</f>
        <v>1.4201252568284159E-3</v>
      </c>
      <c r="U251" s="147">
        <f>S251</f>
        <v>1.0012855668914931</v>
      </c>
      <c r="V251" s="141">
        <f>U251*Input!T251/100</f>
        <v>1.4201252568284159E-3</v>
      </c>
      <c r="W251" s="150">
        <v>0</v>
      </c>
      <c r="X251" s="145">
        <f>((($L$4*0.000000001*Input!G251/Input!W251*(232/229))-(W251*0.000000001))/Input!F251)*1000000000</f>
        <v>0.79961554562660619</v>
      </c>
      <c r="Y251" s="145">
        <f>X251*Input!X251/100</f>
        <v>2.6021040207286376E-3</v>
      </c>
      <c r="Z251" s="145">
        <f t="shared" si="794"/>
        <v>1.9524323689427592E-4</v>
      </c>
      <c r="AA251" s="145">
        <f>Z251*Input!X251/100</f>
        <v>6.3535934802836926E-7</v>
      </c>
      <c r="AB251" s="146">
        <v>0</v>
      </c>
      <c r="AC251" s="146">
        <v>0.9</v>
      </c>
      <c r="AD251" s="145">
        <f>(((Input!G251*$L$4*0.000000001*Input!U251*(230/229))-((AB251*0.000000000000001)+(Input!G251*AC251*0.000000000000001)))/Input!F251)*1000000000000</f>
        <v>224.30887557788381</v>
      </c>
      <c r="AE251" s="145">
        <f>AD251*Input!V251/100</f>
        <v>0.56606427713479202</v>
      </c>
      <c r="AF251" s="145">
        <f t="shared" si="795"/>
        <v>10.225910488705878</v>
      </c>
      <c r="AG251" s="145">
        <f>AF251*Input!V251/100</f>
        <v>2.5806034709600731E-2</v>
      </c>
      <c r="AH251" s="141">
        <f t="shared" si="796"/>
        <v>52375.235380077218</v>
      </c>
      <c r="AI251" s="150">
        <f t="shared" si="797"/>
        <v>215.68360265680951</v>
      </c>
      <c r="AJ251" s="147">
        <f t="shared" si="798"/>
        <v>1.2855668914930618</v>
      </c>
      <c r="AK251" s="150">
        <f t="shared" si="799"/>
        <v>1.4201252568284159</v>
      </c>
      <c r="AL251" s="150">
        <f t="shared" si="800"/>
        <v>0.99973821016620024</v>
      </c>
      <c r="AM251" s="150">
        <f t="shared" si="801"/>
        <v>2.5237120338458168E-3</v>
      </c>
      <c r="AN251" s="141">
        <f>AF251/Q251</f>
        <v>0.99973821016620024</v>
      </c>
      <c r="AO251" s="145">
        <f t="shared" si="802"/>
        <v>2.5237120338458168E-3</v>
      </c>
      <c r="AP251" s="141">
        <f t="shared" si="803"/>
        <v>673.55050000000006</v>
      </c>
      <c r="AQ251" s="141" t="e">
        <f t="shared" si="804"/>
        <v>#VALUE!</v>
      </c>
      <c r="AR251" s="141" t="e">
        <f t="shared" si="805"/>
        <v>#VALUE!</v>
      </c>
      <c r="AS251" s="149">
        <f t="shared" si="806"/>
        <v>1.9087994601098941E-5</v>
      </c>
      <c r="AT251" s="149">
        <f t="shared" si="807"/>
        <v>6.212758245125649E-8</v>
      </c>
      <c r="AU251" s="141">
        <v>8</v>
      </c>
      <c r="AV251" s="141">
        <f t="shared" si="808"/>
        <v>4</v>
      </c>
      <c r="AW251" s="141">
        <f t="shared" si="809"/>
        <v>673.53399999999999</v>
      </c>
      <c r="AX251" s="151">
        <f t="shared" si="810"/>
        <v>300.54570766699999</v>
      </c>
      <c r="AY251" s="151">
        <f t="shared" si="811"/>
        <v>167.21314069390374</v>
      </c>
      <c r="AZ251" s="141" t="str">
        <f>Input!B251</f>
        <v>Hu1-13</v>
      </c>
      <c r="BA251" s="152">
        <f>Input!E251</f>
        <v>0</v>
      </c>
      <c r="BB251" s="141">
        <f t="shared" si="812"/>
        <v>8.6262417706194743</v>
      </c>
      <c r="BC251" s="147">
        <f t="shared" ref="BC251" si="818">SQRT((EXP(0.0000028263*AW251*1000)*V251)^2+((U251-1)*0.0000028263*EXP(0.0000028263*AW251*1000)*AX251*1000)^2)*1000</f>
        <v>12.02062317126715</v>
      </c>
      <c r="BD251" s="141">
        <f t="shared" si="814"/>
        <v>673476</v>
      </c>
      <c r="BE251" s="153">
        <f t="shared" si="815"/>
        <v>83606.570346951863</v>
      </c>
      <c r="BF251" s="154">
        <f t="shared" si="816"/>
        <v>24.826236046569843</v>
      </c>
      <c r="BG251" s="155"/>
      <c r="BH251" s="155"/>
      <c r="BI251" s="155"/>
      <c r="BJ251" s="155"/>
      <c r="BK251" s="155"/>
      <c r="BL251" s="155"/>
      <c r="BM251" s="159"/>
      <c r="BN251" s="155"/>
      <c r="BO251" s="155"/>
      <c r="BP251" s="155"/>
      <c r="BQ251" s="155"/>
      <c r="BR251" s="155"/>
      <c r="BS251" s="155"/>
      <c r="BT251" s="155"/>
      <c r="BU251" s="155"/>
      <c r="BV251" s="155"/>
      <c r="BW251" s="155"/>
      <c r="BX251" s="155"/>
      <c r="BY251" s="155"/>
      <c r="BZ251" s="155"/>
      <c r="CA251" s="155"/>
      <c r="CB251" s="155"/>
      <c r="CC251" s="155"/>
      <c r="CD251" s="155"/>
      <c r="CE251" s="155"/>
      <c r="CF251" s="155"/>
      <c r="CG251" s="155"/>
      <c r="CH251" s="155"/>
      <c r="CI251" s="155"/>
      <c r="CJ251" s="155"/>
      <c r="CK251" s="155"/>
      <c r="CL251" s="155"/>
      <c r="CM251" s="155"/>
      <c r="CN251" s="155"/>
      <c r="CO251" s="155"/>
      <c r="CP251" s="155"/>
      <c r="CQ251" s="155"/>
      <c r="CR251" s="155"/>
      <c r="CS251" s="155"/>
      <c r="CT251" s="155"/>
      <c r="CU251" s="155"/>
      <c r="CV251" s="155"/>
      <c r="CW251" s="155"/>
      <c r="CX251" s="155"/>
      <c r="CY251" s="155"/>
      <c r="CZ251" s="155"/>
      <c r="DA251" s="155"/>
      <c r="DB251" s="155"/>
      <c r="DC251" s="155"/>
      <c r="DD251" s="155"/>
      <c r="DE251" s="155"/>
    </row>
    <row r="252" spans="1:109" ht="15" customHeight="1" x14ac:dyDescent="0.2">
      <c r="A252" s="9">
        <f>Input!A252</f>
        <v>10619</v>
      </c>
      <c r="B252" s="9" t="str">
        <f>Input!B252</f>
        <v>GeoB20928-1,597-600</v>
      </c>
      <c r="C252" s="9">
        <f>Input!O252</f>
        <v>1.1037734760348308</v>
      </c>
      <c r="D252" s="9">
        <f>C252*Input!P252/100</f>
        <v>1.3171374472899402E-3</v>
      </c>
      <c r="E252" s="11">
        <f>Input!M252</f>
        <v>1.2957063515203788</v>
      </c>
      <c r="F252" s="12">
        <f>E252*Input!N252/100</f>
        <v>5.7014031930637862E-5</v>
      </c>
      <c r="G252" s="13">
        <f t="shared" si="791"/>
        <v>178.65199174762984</v>
      </c>
      <c r="H252" s="12">
        <f>G252*Input!L252/100</f>
        <v>5.9585005013584056E-3</v>
      </c>
      <c r="I252" s="9">
        <v>0.3</v>
      </c>
      <c r="J252" s="21">
        <f>(((C252*$G$4*0.000000001*Input!G252*(234/233))-(I252*0.000000000000001))/Input!F252)*1000000000000</f>
        <v>242.42622114534279</v>
      </c>
      <c r="K252" s="9">
        <f>J252*Input!P252/100</f>
        <v>0.28928821085880779</v>
      </c>
      <c r="L252" s="14">
        <f t="shared" si="792"/>
        <v>3.3525784209764553</v>
      </c>
      <c r="M252" s="22">
        <f>L252*Input!P252/100</f>
        <v>4.0006456751502167E-3</v>
      </c>
      <c r="N252" s="9">
        <v>5.0000000000000001E-3</v>
      </c>
      <c r="O252" s="21">
        <f>(((G252*$D$4*0.000000001*Input!G252*(238/236))-(N252*0.000000001))/Input!F252)*1000000</f>
        <v>3.9526123411065166</v>
      </c>
      <c r="P252" s="9">
        <f>O252*Input!N252/100</f>
        <v>1.7392394963631222E-4</v>
      </c>
      <c r="Q252" s="23">
        <f t="shared" si="793"/>
        <v>2.9490408258737695</v>
      </c>
      <c r="R252" s="24">
        <f>Q252*Input!N252/100</f>
        <v>1.2976451617593025E-4</v>
      </c>
      <c r="S252" s="65">
        <f>Input!S252*$G$6/0.000000000155125</f>
        <v>1.1326749343833269</v>
      </c>
      <c r="T252" s="9">
        <f>S252*Input!T252/100</f>
        <v>6.0926871685633476E-4</v>
      </c>
      <c r="U252" s="9">
        <f>S252*1/((U251+U253)/2)</f>
        <v>1.1321821850635723</v>
      </c>
      <c r="V252" s="9">
        <f>U252*Input!T252/100</f>
        <v>6.0900366574884993E-4</v>
      </c>
      <c r="W252" s="3">
        <v>3.0000000000000001E-3</v>
      </c>
      <c r="X252" s="21">
        <f>((($L$4*0.000000001*Input!G252/Input!W252*(232/229))-(W252*0.000000001))/Input!F252)*1000000000</f>
        <v>0.43347459886294187</v>
      </c>
      <c r="Y252" s="21">
        <f>X252*Input!X252/100</f>
        <v>7.5643910388499362E-4</v>
      </c>
      <c r="Z252" s="21">
        <f t="shared" si="794"/>
        <v>1.0584209406174974E-4</v>
      </c>
      <c r="AA252" s="21">
        <f>Z252*Input!X252/100</f>
        <v>1.8470078522570114E-7</v>
      </c>
      <c r="AB252" s="14">
        <v>0.05</v>
      </c>
      <c r="AC252" s="14">
        <v>0.9</v>
      </c>
      <c r="AD252" s="21">
        <f>(((Input!G252*$L$4*0.000000001*Input!U252*(230/229))-((AB252*0.000000000000001)+(Input!G252*AC252*0.000000000000001)))/Input!F252)*1000000000000</f>
        <v>14.592216374764142</v>
      </c>
      <c r="AE252" s="21">
        <f>AD252*Input!V252/100</f>
        <v>3.6800727706467598E-2</v>
      </c>
      <c r="AF252" s="63">
        <f t="shared" si="795"/>
        <v>0.6652376019260775</v>
      </c>
      <c r="AG252" s="21">
        <f>AF252*Input!V252/100</f>
        <v>1.6776908469451584E-3</v>
      </c>
      <c r="AH252" s="9">
        <f t="shared" si="796"/>
        <v>6285.1893457244778</v>
      </c>
      <c r="AI252" s="3">
        <f t="shared" si="797"/>
        <v>19.275587230123783</v>
      </c>
      <c r="AJ252" s="22">
        <f t="shared" si="798"/>
        <v>132.18218506357226</v>
      </c>
      <c r="AK252" s="3">
        <f t="shared" si="799"/>
        <v>0.6090036657488499</v>
      </c>
      <c r="AL252" s="3">
        <f t="shared" si="800"/>
        <v>0.2255776169965279</v>
      </c>
      <c r="AM252" s="3">
        <f t="shared" si="801"/>
        <v>5.6898032002453559E-4</v>
      </c>
      <c r="AN252" s="9">
        <f>AL252*1/((AN251+AN253)/2)</f>
        <v>0.22580173644318879</v>
      </c>
      <c r="AO252" s="21">
        <f t="shared" si="802"/>
        <v>5.6954562236340546E-4</v>
      </c>
      <c r="AP252" s="58">
        <f t="shared" si="803"/>
        <v>24.183800000000002</v>
      </c>
      <c r="AQ252" s="58">
        <f t="shared" si="804"/>
        <v>6.7199999999999996E-2</v>
      </c>
      <c r="AR252" s="58">
        <f t="shared" si="805"/>
        <v>0.27787196387664465</v>
      </c>
      <c r="AS252" s="67">
        <f t="shared" si="806"/>
        <v>3.5890345475427539E-5</v>
      </c>
      <c r="AT252" s="67">
        <f t="shared" si="807"/>
        <v>6.265070727209592E-8</v>
      </c>
      <c r="AU252" s="58">
        <v>8</v>
      </c>
      <c r="AV252" s="58">
        <f t="shared" si="808"/>
        <v>4</v>
      </c>
      <c r="AW252" s="58">
        <f t="shared" si="809"/>
        <v>24.156400000000001</v>
      </c>
      <c r="AX252" s="57">
        <f t="shared" si="810"/>
        <v>7.4151158199999997E-2</v>
      </c>
      <c r="AY252" s="47">
        <f t="shared" si="811"/>
        <v>7.0949453500568721E-2</v>
      </c>
      <c r="AZ252" s="9" t="str">
        <f>Input!B252</f>
        <v>GeoB20928-1,597-600</v>
      </c>
      <c r="BA252" s="48">
        <f>Input!E252</f>
        <v>598.5</v>
      </c>
      <c r="BB252" s="58">
        <f t="shared" si="812"/>
        <v>141.52188850413802</v>
      </c>
      <c r="BC252" s="22">
        <f>SQRT((EXP(0.0000028263*AW252*1000)*V252)^2+((U252-1)*0.0000028263*EXP(0.0000028263*AW252*1000)*AY252*1000)^2)*1000</f>
        <v>0.65265180059248096</v>
      </c>
      <c r="BD252" s="9">
        <f t="shared" si="814"/>
        <v>24098.400000000001</v>
      </c>
      <c r="BE252" s="49">
        <f t="shared" si="815"/>
        <v>35.474726750284361</v>
      </c>
      <c r="BF252" s="89">
        <f t="shared" si="816"/>
        <v>0.29370872108662183</v>
      </c>
      <c r="BG252" s="85"/>
      <c r="BH252" s="85"/>
      <c r="BI252" s="85"/>
      <c r="BJ252" s="85"/>
      <c r="BK252" s="85"/>
      <c r="BL252" s="85"/>
      <c r="BM252" s="90"/>
      <c r="BN252" s="85"/>
      <c r="BO252" s="85"/>
      <c r="BP252" s="85"/>
      <c r="BQ252" s="85"/>
      <c r="BR252" s="85"/>
      <c r="BS252" s="85"/>
      <c r="BT252" s="85"/>
      <c r="BU252" s="85"/>
      <c r="BV252" s="85"/>
      <c r="BW252" s="85"/>
      <c r="BX252" s="85"/>
      <c r="BY252" s="85"/>
      <c r="BZ252" s="85"/>
      <c r="CA252" s="85"/>
      <c r="CB252" s="85"/>
      <c r="CC252" s="85"/>
      <c r="CD252" s="85"/>
      <c r="CE252" s="85"/>
      <c r="CF252" s="85"/>
      <c r="CG252" s="85"/>
      <c r="CH252" s="85"/>
      <c r="CI252" s="85"/>
      <c r="CJ252" s="85"/>
      <c r="CK252" s="85"/>
      <c r="CL252" s="85"/>
      <c r="CM252" s="85"/>
      <c r="CN252" s="85"/>
      <c r="CO252" s="85"/>
      <c r="CP252" s="85"/>
      <c r="CQ252" s="85"/>
      <c r="CR252" s="85"/>
      <c r="CS252" s="85"/>
      <c r="CT252" s="85"/>
      <c r="CU252" s="85"/>
      <c r="CV252" s="85"/>
      <c r="CW252" s="85"/>
      <c r="CX252" s="85"/>
      <c r="CY252" s="85"/>
      <c r="CZ252" s="85"/>
      <c r="DA252" s="85"/>
      <c r="DB252" s="85"/>
      <c r="DC252" s="85"/>
      <c r="DD252" s="85"/>
      <c r="DE252" s="85"/>
    </row>
    <row r="253" spans="1:109" s="158" customFormat="1" ht="15" customHeight="1" x14ac:dyDescent="0.2">
      <c r="A253" s="141">
        <f>Input!A253</f>
        <v>10368</v>
      </c>
      <c r="B253" s="141" t="str">
        <f>Input!B253</f>
        <v>Hu1-13</v>
      </c>
      <c r="C253" s="141">
        <f>Input!O253</f>
        <v>2.2842004902782058</v>
      </c>
      <c r="D253" s="141">
        <f>C253*Input!P253/100</f>
        <v>1.204623818386223E-2</v>
      </c>
      <c r="E253" s="142">
        <f>Input!M253</f>
        <v>3.0130897052857737</v>
      </c>
      <c r="F253" s="143">
        <f>E253*Input!N253/100</f>
        <v>2.867262673552374E-4</v>
      </c>
      <c r="G253" s="144">
        <f t="shared" si="791"/>
        <v>415.44480856480249</v>
      </c>
      <c r="H253" s="143">
        <f>G253*Input!L253/100</f>
        <v>1.9411627958853653E-2</v>
      </c>
      <c r="I253" s="141">
        <v>0</v>
      </c>
      <c r="J253" s="145">
        <f>(((C253*$G$4*0.000000001*Input!G253*(234/233))-(I253*0.000000000000001))/Input!F253)*1000000000000</f>
        <v>748.25573878877003</v>
      </c>
      <c r="K253" s="141">
        <f>J253*Input!P253/100</f>
        <v>3.9460926876841267</v>
      </c>
      <c r="L253" s="146">
        <f t="shared" si="792"/>
        <v>10.347832967008312</v>
      </c>
      <c r="M253" s="147">
        <f>L253*Input!P253/100</f>
        <v>5.4571593490999472E-2</v>
      </c>
      <c r="N253" s="141">
        <v>0</v>
      </c>
      <c r="O253" s="145">
        <f>(((G253*$D$4*0.000000001*Input!G253*(238/236))-(N253*0.000000001))/Input!F253)*1000000</f>
        <v>13.709014237994992</v>
      </c>
      <c r="P253" s="141">
        <f>O253*Input!N253/100</f>
        <v>1.3045527568211917E-3</v>
      </c>
      <c r="Q253" s="148">
        <f t="shared" si="793"/>
        <v>10.228284279205143</v>
      </c>
      <c r="R253" s="149">
        <f>Q253*Input!N253/100</f>
        <v>9.7332574190538233E-4</v>
      </c>
      <c r="S253" s="147">
        <f>Input!S253*$G$6/0.000000000155125</f>
        <v>0.99958487485587821</v>
      </c>
      <c r="T253" s="141">
        <f>S253*Input!T253/100</f>
        <v>8.7316784380308296E-4</v>
      </c>
      <c r="U253" s="147">
        <f>S253</f>
        <v>0.99958487485587821</v>
      </c>
      <c r="V253" s="141">
        <f>U253*Input!T253/100</f>
        <v>8.7316784380308296E-4</v>
      </c>
      <c r="W253" s="150">
        <v>0</v>
      </c>
      <c r="X253" s="145">
        <f>((($L$4*0.000000001*Input!G253/Input!W253*(232/229))-(W253*0.000000001))/Input!F253)*1000000000</f>
        <v>0.79520733236654662</v>
      </c>
      <c r="Y253" s="145">
        <f>X253*Input!X253/100</f>
        <v>3.2274996077078766E-3</v>
      </c>
      <c r="Z253" s="145">
        <f t="shared" si="794"/>
        <v>1.9416687734808945E-4</v>
      </c>
      <c r="AA253" s="145">
        <f>Z253*Input!X253/100</f>
        <v>7.8806305596533449E-7</v>
      </c>
      <c r="AB253" s="146">
        <v>0</v>
      </c>
      <c r="AC253" s="146">
        <v>0.9</v>
      </c>
      <c r="AD253" s="145">
        <f>(((Input!G253*$L$4*0.000000001*Input!U253*(230/229))-((AB253*0.000000000000001)+(Input!G253*AC253*0.000000000000001)))/Input!F253)*1000000000000</f>
        <v>223.97430212626546</v>
      </c>
      <c r="AE253" s="145">
        <f>AD253*Input!V253/100</f>
        <v>0.56264897162757777</v>
      </c>
      <c r="AF253" s="145">
        <f t="shared" si="795"/>
        <v>10.210657778979916</v>
      </c>
      <c r="AG253" s="145">
        <f>AF253*Input!V253/100</f>
        <v>2.5650335973568191E-2</v>
      </c>
      <c r="AH253" s="141">
        <f t="shared" si="796"/>
        <v>52587.021630238865</v>
      </c>
      <c r="AI253" s="150">
        <f t="shared" si="797"/>
        <v>251.00968458009763</v>
      </c>
      <c r="AJ253" s="147">
        <f t="shared" si="798"/>
        <v>-0.41512514412178625</v>
      </c>
      <c r="AK253" s="150">
        <f t="shared" si="799"/>
        <v>0.87316784380308299</v>
      </c>
      <c r="AL253" s="150">
        <f t="shared" si="800"/>
        <v>0.99827669042587497</v>
      </c>
      <c r="AM253" s="150">
        <f t="shared" si="801"/>
        <v>2.5095834213657432E-3</v>
      </c>
      <c r="AN253" s="141">
        <f>AF253/Q253</f>
        <v>0.99827669042587497</v>
      </c>
      <c r="AO253" s="145">
        <f t="shared" si="802"/>
        <v>2.5095834213657432E-3</v>
      </c>
      <c r="AP253" s="141">
        <f t="shared" si="803"/>
        <v>741.12699999999995</v>
      </c>
      <c r="AQ253" s="141" t="e">
        <f t="shared" si="804"/>
        <v>#VALUE!</v>
      </c>
      <c r="AR253" s="141" t="e">
        <f t="shared" si="805"/>
        <v>#VALUE!</v>
      </c>
      <c r="AS253" s="149">
        <f t="shared" si="806"/>
        <v>1.8983328195408595E-5</v>
      </c>
      <c r="AT253" s="149">
        <f t="shared" si="807"/>
        <v>7.7068608041223672E-8</v>
      </c>
      <c r="AU253" s="141">
        <v>8</v>
      </c>
      <c r="AV253" s="141">
        <f t="shared" si="808"/>
        <v>4</v>
      </c>
      <c r="AW253" s="141">
        <f t="shared" si="809"/>
        <v>741.11030000000005</v>
      </c>
      <c r="AX253" s="151">
        <f t="shared" si="810"/>
        <v>340.66230306620002</v>
      </c>
      <c r="AY253" s="151">
        <f t="shared" si="811"/>
        <v>272.31077873324023</v>
      </c>
      <c r="AZ253" s="141" t="str">
        <f>Input!B253</f>
        <v>Hu1-13</v>
      </c>
      <c r="BA253" s="152">
        <f>Input!E253</f>
        <v>0</v>
      </c>
      <c r="BB253" s="141">
        <f t="shared" si="812"/>
        <v>-3.3717260315509456</v>
      </c>
      <c r="BC253" s="147">
        <f t="shared" ref="BC253" si="819">SQRT((EXP(0.0000028263*AW253*1000)*V253)^2+((U253-1)*0.0000028263*EXP(0.0000028263*AW253*1000)*AX253*1000)^2)*1000</f>
        <v>7.7997267514671176</v>
      </c>
      <c r="BD253" s="141">
        <f t="shared" si="814"/>
        <v>741052.3</v>
      </c>
      <c r="BE253" s="153">
        <f t="shared" si="815"/>
        <v>136155.3893666201</v>
      </c>
      <c r="BF253" s="154">
        <f t="shared" si="816"/>
        <v>36.743623551479473</v>
      </c>
      <c r="BG253" s="155"/>
      <c r="BH253" s="155"/>
      <c r="BI253" s="155"/>
      <c r="BJ253" s="155"/>
      <c r="BK253" s="155"/>
      <c r="BL253" s="155"/>
      <c r="BM253" s="159"/>
      <c r="BN253" s="155"/>
      <c r="BO253" s="155"/>
      <c r="BP253" s="155"/>
      <c r="BQ253" s="155"/>
      <c r="BR253" s="155"/>
      <c r="BS253" s="155"/>
      <c r="BT253" s="155"/>
      <c r="BU253" s="155"/>
      <c r="BV253" s="155"/>
      <c r="BW253" s="155"/>
      <c r="BX253" s="155"/>
      <c r="BY253" s="155"/>
      <c r="BZ253" s="155"/>
      <c r="CA253" s="155"/>
      <c r="CB253" s="155"/>
      <c r="CC253" s="155"/>
      <c r="CD253" s="155"/>
      <c r="CE253" s="155"/>
      <c r="CF253" s="155"/>
      <c r="CG253" s="155"/>
      <c r="CH253" s="155"/>
      <c r="CI253" s="155"/>
      <c r="CJ253" s="155"/>
      <c r="CK253" s="155"/>
      <c r="CL253" s="155"/>
      <c r="CM253" s="155"/>
      <c r="CN253" s="155"/>
      <c r="CO253" s="155"/>
      <c r="CP253" s="155"/>
      <c r="CQ253" s="155"/>
      <c r="CR253" s="155"/>
      <c r="CS253" s="155"/>
      <c r="CT253" s="155"/>
      <c r="CU253" s="155"/>
      <c r="CV253" s="155"/>
      <c r="CW253" s="155"/>
      <c r="CX253" s="155"/>
      <c r="CY253" s="155"/>
      <c r="CZ253" s="155"/>
      <c r="DA253" s="155"/>
      <c r="DB253" s="155"/>
      <c r="DC253" s="155"/>
      <c r="DD253" s="155"/>
      <c r="DE253" s="155"/>
    </row>
    <row r="254" spans="1:109" ht="15" customHeight="1" x14ac:dyDescent="0.2">
      <c r="A254" s="9">
        <f>Input!A254</f>
        <v>10620</v>
      </c>
      <c r="B254" s="9" t="str">
        <f>Input!B254</f>
        <v>GeoB20928-1,514-516</v>
      </c>
      <c r="C254" s="9">
        <f>Input!O254</f>
        <v>1.7233609148791851</v>
      </c>
      <c r="D254" s="9">
        <f>C254*Input!P254/100</f>
        <v>2.4261228043586398E-3</v>
      </c>
      <c r="E254" s="11">
        <f>Input!M254</f>
        <v>2.0103629232617237</v>
      </c>
      <c r="F254" s="12">
        <f>E254*Input!N254/100</f>
        <v>6.3061861284832528E-5</v>
      </c>
      <c r="G254" s="13">
        <f t="shared" si="791"/>
        <v>277.18883985932644</v>
      </c>
      <c r="H254" s="12">
        <f>G254*Input!L254/100</f>
        <v>9.5089732644174588E-3</v>
      </c>
      <c r="I254" s="9">
        <v>0.3</v>
      </c>
      <c r="J254" s="21">
        <f>(((C254*$G$4*0.000000001*Input!G254*(234/233))-(I254*0.000000000000001))/Input!F254)*1000000000000</f>
        <v>247.35731757025991</v>
      </c>
      <c r="K254" s="9">
        <f>J254*Input!P254/100</f>
        <v>0.3482260876412302</v>
      </c>
      <c r="L254" s="14">
        <f t="shared" si="792"/>
        <v>3.4207719001629324</v>
      </c>
      <c r="M254" s="22">
        <f>L254*Input!P254/100</f>
        <v>4.8157136696327695E-3</v>
      </c>
      <c r="N254" s="9">
        <v>5.0000000000000001E-3</v>
      </c>
      <c r="O254" s="21">
        <f>(((G254*$D$4*0.000000001*Input!G254*(238/236))-(N254*0.000000001))/Input!F254)*1000000</f>
        <v>4.0077538526694054</v>
      </c>
      <c r="P254" s="9">
        <f>O254*Input!N254/100</f>
        <v>1.2571681192306199E-4</v>
      </c>
      <c r="Q254" s="23">
        <f t="shared" si="793"/>
        <v>2.9901818624252634</v>
      </c>
      <c r="R254" s="24">
        <f>Q254*Input!N254/100</f>
        <v>9.3797210266265537E-5</v>
      </c>
      <c r="S254" s="65">
        <f>Input!S254*$G$6/0.000000000155125</f>
        <v>1.1386584815569591</v>
      </c>
      <c r="T254" s="9">
        <f>S254*Input!T254/100</f>
        <v>4.7933397902175275E-4</v>
      </c>
      <c r="U254" s="9">
        <f>S254*1/((U253+U255)/2)</f>
        <v>1.1387330134397602</v>
      </c>
      <c r="V254" s="9">
        <f>U254*Input!T254/100</f>
        <v>4.7936535424489973E-4</v>
      </c>
      <c r="W254" s="3">
        <v>3.0000000000000001E-3</v>
      </c>
      <c r="X254" s="21">
        <f>((($L$4*0.000000001*Input!G254/Input!W254*(232/229))-(W254*0.000000001))/Input!F254)*1000000000</f>
        <v>0.55362593814953487</v>
      </c>
      <c r="Y254" s="21">
        <f>X254*Input!X254/100</f>
        <v>8.938594393160126E-4</v>
      </c>
      <c r="Z254" s="21">
        <f t="shared" si="794"/>
        <v>1.3517961323305817E-4</v>
      </c>
      <c r="AA254" s="21">
        <f>Z254*Input!X254/100</f>
        <v>2.1825489913881183E-7</v>
      </c>
      <c r="AB254" s="14">
        <v>0.05</v>
      </c>
      <c r="AC254" s="14">
        <v>0.9</v>
      </c>
      <c r="AD254" s="21">
        <f>(((Input!G254*$L$4*0.000000001*Input!U254*(230/229))-((AB254*0.000000000000001)+(Input!G254*AC254*0.000000000000001)))/Input!F254)*1000000000000</f>
        <v>11.064536552116278</v>
      </c>
      <c r="AE254" s="21">
        <f>AD254*Input!V254/100</f>
        <v>2.299460755709716E-2</v>
      </c>
      <c r="AF254" s="63">
        <f t="shared" si="795"/>
        <v>0.50441588675196936</v>
      </c>
      <c r="AG254" s="21">
        <f>AF254*Input!V254/100</f>
        <v>1.0482902114149757E-3</v>
      </c>
      <c r="AH254" s="9">
        <f t="shared" si="796"/>
        <v>3731.4494004530447</v>
      </c>
      <c r="AI254" s="3">
        <f t="shared" si="797"/>
        <v>9.8200311146410453</v>
      </c>
      <c r="AJ254" s="22">
        <f t="shared" si="798"/>
        <v>138.73301343976019</v>
      </c>
      <c r="AK254" s="3">
        <f t="shared" si="799"/>
        <v>0.47936535424489973</v>
      </c>
      <c r="AL254" s="3">
        <f t="shared" si="800"/>
        <v>0.16869070510074258</v>
      </c>
      <c r="AM254" s="3">
        <f t="shared" si="801"/>
        <v>3.5061734221520708E-4</v>
      </c>
      <c r="AN254" s="9">
        <f>AL254*1/((AN253+AN255)/2)</f>
        <v>0.16874198357492859</v>
      </c>
      <c r="AO254" s="21">
        <f t="shared" si="802"/>
        <v>3.5072392261227883E-4</v>
      </c>
      <c r="AP254" s="58">
        <f t="shared" si="803"/>
        <v>17.4573</v>
      </c>
      <c r="AQ254" s="58">
        <f t="shared" si="804"/>
        <v>4.2000000000000003E-2</v>
      </c>
      <c r="AR254" s="58">
        <f t="shared" si="805"/>
        <v>0.2405870323589559</v>
      </c>
      <c r="AS254" s="67">
        <f t="shared" si="806"/>
        <v>4.5207823287182036E-5</v>
      </c>
      <c r="AT254" s="67">
        <f t="shared" si="807"/>
        <v>7.3004284458681014E-8</v>
      </c>
      <c r="AU254" s="58">
        <v>8</v>
      </c>
      <c r="AV254" s="58">
        <f t="shared" si="808"/>
        <v>4</v>
      </c>
      <c r="AW254" s="58">
        <f t="shared" si="809"/>
        <v>17.422899999999998</v>
      </c>
      <c r="AX254" s="57">
        <f t="shared" si="810"/>
        <v>4.15278153E-2</v>
      </c>
      <c r="AY254" s="47">
        <f t="shared" si="811"/>
        <v>4.3601967123761465E-2</v>
      </c>
      <c r="AZ254" s="9" t="str">
        <f>Input!B254</f>
        <v>GeoB20928-1,514-516</v>
      </c>
      <c r="BA254" s="48">
        <f>Input!E254</f>
        <v>515</v>
      </c>
      <c r="BB254" s="58">
        <f t="shared" si="812"/>
        <v>145.735547638198</v>
      </c>
      <c r="BC254" s="22">
        <f>SQRT((EXP(0.0000028263*AW254*1000)*V254)^2+((U254-1)*0.0000028263*EXP(0.0000028263*AW254*1000)*AY254*1000)^2)*1000</f>
        <v>0.50388142415342463</v>
      </c>
      <c r="BD254" s="9">
        <f t="shared" si="814"/>
        <v>17364.899999999998</v>
      </c>
      <c r="BE254" s="49">
        <f t="shared" si="815"/>
        <v>21.800983561880731</v>
      </c>
      <c r="BF254" s="89">
        <f t="shared" si="816"/>
        <v>0.2502566571796972</v>
      </c>
      <c r="BG254" s="85"/>
      <c r="BH254" s="85"/>
      <c r="BI254" s="85"/>
      <c r="BJ254" s="85"/>
      <c r="BK254" s="85"/>
      <c r="BL254" s="85"/>
      <c r="BM254" s="90"/>
      <c r="BN254" s="85"/>
      <c r="BO254" s="85"/>
      <c r="BP254" s="85"/>
      <c r="BQ254" s="85"/>
      <c r="BR254" s="85"/>
      <c r="BS254" s="85"/>
      <c r="BT254" s="85"/>
      <c r="BU254" s="85"/>
      <c r="BV254" s="85"/>
      <c r="BW254" s="85"/>
      <c r="BX254" s="85"/>
      <c r="BY254" s="85"/>
      <c r="BZ254" s="85"/>
      <c r="CA254" s="85"/>
      <c r="CB254" s="85"/>
      <c r="CC254" s="85"/>
      <c r="CD254" s="85"/>
      <c r="CE254" s="85"/>
      <c r="CF254" s="85"/>
      <c r="CG254" s="85"/>
      <c r="CH254" s="85"/>
      <c r="CI254" s="85"/>
      <c r="CJ254" s="85"/>
      <c r="CK254" s="85"/>
      <c r="CL254" s="85"/>
      <c r="CM254" s="85"/>
      <c r="CN254" s="85"/>
      <c r="CO254" s="85"/>
      <c r="CP254" s="85"/>
      <c r="CQ254" s="85"/>
      <c r="CR254" s="85"/>
      <c r="CS254" s="85"/>
      <c r="CT254" s="85"/>
      <c r="CU254" s="85"/>
      <c r="CV254" s="85"/>
      <c r="CW254" s="85"/>
      <c r="CX254" s="85"/>
      <c r="CY254" s="85"/>
      <c r="CZ254" s="85"/>
      <c r="DA254" s="85"/>
      <c r="DB254" s="85"/>
      <c r="DC254" s="85"/>
      <c r="DD254" s="85"/>
      <c r="DE254" s="85"/>
    </row>
    <row r="255" spans="1:109" s="158" customFormat="1" ht="15" customHeight="1" x14ac:dyDescent="0.2">
      <c r="A255" s="141">
        <f>Input!A255</f>
        <v>10368</v>
      </c>
      <c r="B255" s="141" t="str">
        <f>Input!B255</f>
        <v>Hu1-13</v>
      </c>
      <c r="C255" s="141">
        <f>Input!O255</f>
        <v>2.3441849329112809</v>
      </c>
      <c r="D255" s="141">
        <f>C255*Input!P255/100</f>
        <v>1.8012559421358383E-2</v>
      </c>
      <c r="E255" s="142">
        <f>Input!M255</f>
        <v>3.0130879695314938</v>
      </c>
      <c r="F255" s="143">
        <f>E255*Input!N255/100</f>
        <v>2.8623032894762538E-4</v>
      </c>
      <c r="G255" s="144">
        <f t="shared" si="791"/>
        <v>415.44456923900236</v>
      </c>
      <c r="H255" s="143">
        <f>G255*Input!L255/100</f>
        <v>1.715417732512102E-2</v>
      </c>
      <c r="I255" s="141">
        <v>0</v>
      </c>
      <c r="J255" s="145">
        <f>(((C255*$G$4*0.000000001*Input!G255*(234/233))-(I255*0.000000000000001))/Input!F255)*1000000000000</f>
        <v>767.90537271069331</v>
      </c>
      <c r="K255" s="141">
        <f>J255*Input!P255/100</f>
        <v>5.9005332564584014</v>
      </c>
      <c r="L255" s="146">
        <f t="shared" si="792"/>
        <v>10.619573121004409</v>
      </c>
      <c r="M255" s="147">
        <f>L255*Input!P255/100</f>
        <v>8.1600085891684077E-2</v>
      </c>
      <c r="N255" s="141">
        <v>0</v>
      </c>
      <c r="O255" s="145">
        <f>(((G255*$D$4*0.000000001*Input!G255*(238/236))-(N255*0.000000001))/Input!F255)*1000000</f>
        <v>13.709006340626354</v>
      </c>
      <c r="P255" s="141">
        <f>O255*Input!N255/100</f>
        <v>1.3022963265930457E-3</v>
      </c>
      <c r="Q255" s="148">
        <f t="shared" si="793"/>
        <v>10.228278386984879</v>
      </c>
      <c r="R255" s="149">
        <f>Q255*Input!N255/100</f>
        <v>9.7164222116282578E-4</v>
      </c>
      <c r="S255" s="147">
        <f>Input!S255*$G$6/0.000000000155125</f>
        <v>1.0002842219702937</v>
      </c>
      <c r="T255" s="141">
        <f>S255*Input!T255/100</f>
        <v>1.1048619868093117E-3</v>
      </c>
      <c r="U255" s="147">
        <f>S255</f>
        <v>1.0002842219702937</v>
      </c>
      <c r="V255" s="141">
        <f>U255*Input!T255/100</f>
        <v>1.1048619868093117E-3</v>
      </c>
      <c r="W255" s="150">
        <v>0</v>
      </c>
      <c r="X255" s="145">
        <f>((($L$4*0.000000001*Input!G255/Input!W255*(232/229))-(W255*0.000000001))/Input!F255)*1000000000</f>
        <v>0.800899074091453</v>
      </c>
      <c r="Y255" s="145">
        <f>X255*Input!X255/100</f>
        <v>3.1524511235030174E-3</v>
      </c>
      <c r="Z255" s="145">
        <f t="shared" si="794"/>
        <v>1.9555663781987482E-4</v>
      </c>
      <c r="AA255" s="145">
        <f>Z255*Input!X255/100</f>
        <v>7.6973836347991844E-7</v>
      </c>
      <c r="AB255" s="146">
        <v>0</v>
      </c>
      <c r="AC255" s="146">
        <v>0.9</v>
      </c>
      <c r="AD255" s="145">
        <f>(((Input!G255*$L$4*0.000000001*Input!U255*(230/229))-((AB255*0.000000000000001)+(Input!G255*AC255*0.000000000000001)))/Input!F255)*1000000000000</f>
        <v>224.6110987715472</v>
      </c>
      <c r="AE255" s="145">
        <f>AD255*Input!V255/100</f>
        <v>0.63706607500125156</v>
      </c>
      <c r="AF255" s="145">
        <f t="shared" si="795"/>
        <v>10.239688397930605</v>
      </c>
      <c r="AG255" s="145">
        <f>AF255*Input!V255/100</f>
        <v>2.904290185384132E-2</v>
      </c>
      <c r="AH255" s="141">
        <f t="shared" si="796"/>
        <v>52361.753157989326</v>
      </c>
      <c r="AI255" s="150">
        <f t="shared" si="797"/>
        <v>254.03729090350092</v>
      </c>
      <c r="AJ255" s="147">
        <f t="shared" si="798"/>
        <v>0.28422197029365215</v>
      </c>
      <c r="AK255" s="150">
        <f t="shared" si="799"/>
        <v>1.1048619868093117</v>
      </c>
      <c r="AL255" s="150">
        <f t="shared" si="800"/>
        <v>1.0011155358227486</v>
      </c>
      <c r="AM255" s="150">
        <f t="shared" si="801"/>
        <v>2.8410633555577929E-3</v>
      </c>
      <c r="AN255" s="141">
        <f>AF255/Q255</f>
        <v>1.0011155358227486</v>
      </c>
      <c r="AO255" s="145">
        <f t="shared" si="802"/>
        <v>2.8410633555577929E-3</v>
      </c>
      <c r="AP255" s="141" t="str">
        <f t="shared" si="803"/>
        <v>Out of range</v>
      </c>
      <c r="AQ255" s="141" t="e">
        <f t="shared" si="804"/>
        <v>#VALUE!</v>
      </c>
      <c r="AR255" s="141" t="e">
        <f t="shared" si="805"/>
        <v>#VALUE!</v>
      </c>
      <c r="AS255" s="149">
        <f t="shared" si="806"/>
        <v>1.9119213461056524E-5</v>
      </c>
      <c r="AT255" s="149">
        <f t="shared" si="807"/>
        <v>7.5277820258786091E-8</v>
      </c>
      <c r="AU255" s="141">
        <v>8</v>
      </c>
      <c r="AV255" s="141">
        <f t="shared" si="808"/>
        <v>4</v>
      </c>
      <c r="AW255" s="141" t="str">
        <f t="shared" si="809"/>
        <v>Out of range</v>
      </c>
      <c r="AX255" s="151">
        <f t="shared" si="810"/>
        <v>337.71173329869998</v>
      </c>
      <c r="AY255" s="151" t="e">
        <f t="shared" si="811"/>
        <v>#VALUE!</v>
      </c>
      <c r="AZ255" s="141" t="str">
        <f>Input!B255</f>
        <v>Hu1-13</v>
      </c>
      <c r="BA255" s="152">
        <f>Input!E255</f>
        <v>0</v>
      </c>
      <c r="BB255" s="141" t="e">
        <f t="shared" si="812"/>
        <v>#VALUE!</v>
      </c>
      <c r="BC255" s="147" t="e">
        <f t="shared" ref="BC255" si="820">SQRT((EXP(0.0000028263*AW255*1000)*V255)^2+((U255-1)*0.0000028263*EXP(0.0000028263*AW255*1000)*AX255*1000)^2)*1000</f>
        <v>#VALUE!</v>
      </c>
      <c r="BD255" s="141" t="e">
        <f t="shared" si="814"/>
        <v>#VALUE!</v>
      </c>
      <c r="BE255" s="153" t="e">
        <f t="shared" si="815"/>
        <v>#VALUE!</v>
      </c>
      <c r="BF255" s="154" t="e">
        <f t="shared" si="816"/>
        <v>#VALUE!</v>
      </c>
      <c r="BG255" s="155"/>
      <c r="BH255" s="155"/>
      <c r="BI255" s="155"/>
      <c r="BJ255" s="155"/>
      <c r="BK255" s="155"/>
      <c r="BL255" s="155"/>
      <c r="BM255" s="159"/>
      <c r="BN255" s="155"/>
      <c r="BO255" s="155"/>
      <c r="BP255" s="155"/>
      <c r="BQ255" s="155"/>
      <c r="BR255" s="155"/>
      <c r="BS255" s="155"/>
      <c r="BT255" s="155"/>
      <c r="BU255" s="155"/>
      <c r="BV255" s="155"/>
      <c r="BW255" s="155"/>
      <c r="BX255" s="155"/>
      <c r="BY255" s="155"/>
      <c r="BZ255" s="155"/>
      <c r="CA255" s="155"/>
      <c r="CB255" s="155"/>
      <c r="CC255" s="155"/>
      <c r="CD255" s="155"/>
      <c r="CE255" s="155"/>
      <c r="CF255" s="155"/>
      <c r="CG255" s="155"/>
      <c r="CH255" s="155"/>
      <c r="CI255" s="155"/>
      <c r="CJ255" s="155"/>
      <c r="CK255" s="155"/>
      <c r="CL255" s="155"/>
      <c r="CM255" s="155"/>
      <c r="CN255" s="155"/>
      <c r="CO255" s="155"/>
      <c r="CP255" s="155"/>
      <c r="CQ255" s="155"/>
      <c r="CR255" s="155"/>
      <c r="CS255" s="155"/>
      <c r="CT255" s="155"/>
      <c r="CU255" s="155"/>
      <c r="CV255" s="155"/>
      <c r="CW255" s="155"/>
      <c r="CX255" s="155"/>
      <c r="CY255" s="155"/>
      <c r="CZ255" s="155"/>
      <c r="DA255" s="155"/>
      <c r="DB255" s="155"/>
      <c r="DC255" s="155"/>
      <c r="DD255" s="155"/>
      <c r="DE255" s="155"/>
    </row>
    <row r="256" spans="1:109" ht="15" customHeight="1" x14ac:dyDescent="0.2">
      <c r="A256" s="9">
        <f>Input!A256</f>
        <v>10603</v>
      </c>
      <c r="B256" s="9" t="str">
        <f>Input!B256</f>
        <v>POS241 362 DS Fauna 2</v>
      </c>
      <c r="C256" s="9">
        <f>Input!O256</f>
        <v>1.2968379264809307</v>
      </c>
      <c r="D256" s="9">
        <f>C256*Input!P256/100</f>
        <v>1.7328535240508291E-3</v>
      </c>
      <c r="E256" s="11">
        <f>Input!M256</f>
        <v>1.5008314083460967</v>
      </c>
      <c r="F256" s="12">
        <f>E256*Input!N256/100</f>
        <v>5.3139845714216784E-5</v>
      </c>
      <c r="G256" s="13">
        <f t="shared" ref="G256:G257" si="821">E256*137.88</f>
        <v>206.9346345827598</v>
      </c>
      <c r="H256" s="12">
        <f>G256*Input!L256/100</f>
        <v>6.5760134190599572E-3</v>
      </c>
      <c r="I256" s="9">
        <v>0.3</v>
      </c>
      <c r="J256" s="21">
        <f>(((C256*$G$4*0.000000001*Input!G256*(234/233))-(I256*0.000000000000001))/Input!F256)*1000000000000</f>
        <v>254.01796268721893</v>
      </c>
      <c r="K256" s="9">
        <f>J256*Input!P256/100</f>
        <v>0.33942246199508558</v>
      </c>
      <c r="L256" s="14">
        <f t="shared" ref="L256:L257" si="822">(J256/234)*602200000000*0.0000028263/(365.2425*24*60)</f>
        <v>3.5128837805667903</v>
      </c>
      <c r="M256" s="22">
        <f>L256*Input!P256/100</f>
        <v>4.6939659262237596E-3</v>
      </c>
      <c r="N256" s="9">
        <v>5.0000000000000001E-3</v>
      </c>
      <c r="O256" s="21">
        <f>(((G256*$D$4*0.000000001*Input!G256*(238/236))-(N256*0.000000001))/Input!F256)*1000000</f>
        <v>4.0830857108845393</v>
      </c>
      <c r="P256" s="9">
        <f>O256*Input!N256/100</f>
        <v>1.4456956558060819E-4</v>
      </c>
      <c r="Q256" s="23">
        <f t="shared" ref="Q256:Q257" si="823">(O256/238.05)*602200000000000000*0.00000000015512/(365.2425*24*60)</f>
        <v>3.0463869000544213</v>
      </c>
      <c r="R256" s="24">
        <f>Q256*Input!N256/100</f>
        <v>1.0786323430764182E-4</v>
      </c>
      <c r="S256" s="65">
        <f>Input!S256*$G$6/0.000000000155125</f>
        <v>1.147683921465235</v>
      </c>
      <c r="T256" s="9">
        <f>S256*Input!T256/100</f>
        <v>6.2873588097827823E-4</v>
      </c>
      <c r="U256" s="9">
        <f>S256*1/((U255+U257)/2)</f>
        <v>1.1473578171658083</v>
      </c>
      <c r="V256" s="9">
        <f>U256*Input!T256/100</f>
        <v>6.2855723120358326E-4</v>
      </c>
      <c r="W256" s="3">
        <v>3.0000000000000001E-3</v>
      </c>
      <c r="X256" s="21">
        <f>((($L$4*0.000000001*Input!G256/Input!W256*(232/229))-(W256*0.000000001))/Input!F256)*1000000000</f>
        <v>2.3762676109334375</v>
      </c>
      <c r="Y256" s="21">
        <f>X256*Input!X256/100</f>
        <v>2.3880638656095681E-3</v>
      </c>
      <c r="Z256" s="21">
        <f t="shared" ref="Z256:Z257" si="824">(X256/232)*6.022E+23*0.000000001*0.000000000049475/(365.2425*24*60)</f>
        <v>5.8021655859892638E-4</v>
      </c>
      <c r="AA256" s="21">
        <f>Z256*Input!X256/100</f>
        <v>5.8309686646536767E-7</v>
      </c>
      <c r="AB256" s="14">
        <v>0.05</v>
      </c>
      <c r="AC256" s="14">
        <v>0.9</v>
      </c>
      <c r="AD256" s="21">
        <f>(((Input!G256*$L$4*0.000000001*Input!U256*(230/229))-((AB256*0.000000000000001)+(Input!G256*AC256*0.000000000000001)))/Input!F256)*1000000000000</f>
        <v>0.36064755074298455</v>
      </c>
      <c r="AE256" s="21">
        <f>AD256*Input!V256/100</f>
        <v>2.9670657345017672E-3</v>
      </c>
      <c r="AF256" s="63">
        <f t="shared" ref="AF256:AF257" si="825">(AD256/230)*602200000000*$D$6/(365.2425*24*60)</f>
        <v>1.6441389411665317E-2</v>
      </c>
      <c r="AG256" s="21">
        <f>AF256*Input!V256/100</f>
        <v>1.3526414653434679E-4</v>
      </c>
      <c r="AH256" s="9">
        <f t="shared" ref="AH256:AH257" si="826">AF256/Z256</f>
        <v>28.336642875837668</v>
      </c>
      <c r="AI256" s="3">
        <f t="shared" ref="AI256:AI257" si="827">AH256*SQRT((AG256/AF256)^2+(AA256/Z256)^2)</f>
        <v>0.23485986482103482</v>
      </c>
      <c r="AJ256" s="22">
        <f t="shared" ref="AJ256:AJ257" si="828">(U256-1)*1000</f>
        <v>147.35781716580831</v>
      </c>
      <c r="AK256" s="3">
        <f t="shared" ref="AK256:AK257" si="829">V256*1000</f>
        <v>0.62855723120358331</v>
      </c>
      <c r="AL256" s="3">
        <f t="shared" ref="AL256:AL257" si="830">AF256/Q256</f>
        <v>5.3970129044907606E-3</v>
      </c>
      <c r="AM256" s="3">
        <f t="shared" ref="AM256:AM257" si="831">AL256*SQRT((R256/Q256)^2+(AG256/AF256)^2)</f>
        <v>4.4401910738548078E-5</v>
      </c>
      <c r="AN256" s="9">
        <f>AL256*1/((AN255+AN257)/2)</f>
        <v>5.3909990519279312E-3</v>
      </c>
      <c r="AO256" s="21">
        <f t="shared" ref="AO256:AO257" si="832">AN256*SQRT((R256/Q256)^2+(AG256/AF256)^2)</f>
        <v>4.4352434009584299E-5</v>
      </c>
      <c r="AP256" s="58">
        <f t="shared" ref="AP256:AP257" si="833">ThU_Alter_Kombi(AN256,U256)</f>
        <v>0.51419999999999999</v>
      </c>
      <c r="AQ256" s="58">
        <f t="shared" ref="AQ256:AQ257" si="834">Montealter(AN256,AO256,U256,V256)</f>
        <v>6.0000000000000001E-3</v>
      </c>
      <c r="AR256" s="58">
        <f t="shared" ref="AR256:AR257" si="835">(AQ256/AP256)*100</f>
        <v>1.1668611435239207</v>
      </c>
      <c r="AS256" s="67">
        <f t="shared" ref="AS256:AS257" si="836">Z256/Q256</f>
        <v>1.9046056119416784E-4</v>
      </c>
      <c r="AT256" s="67">
        <f t="shared" ref="AT256:AT257" si="837">AS256*SQRT((Y256/X256)^2+(P256/O256)^2)</f>
        <v>1.9152480346824131E-7</v>
      </c>
      <c r="AU256" s="58">
        <v>8</v>
      </c>
      <c r="AV256" s="58">
        <f t="shared" ref="AV256:AV257" si="838">AU256/2</f>
        <v>4</v>
      </c>
      <c r="AW256" s="58">
        <f t="shared" ref="AW256:AW257" si="839">marincorr_age(AN256,U256,AS256,AU256)</f>
        <v>0.36919999999999997</v>
      </c>
      <c r="AX256" s="57">
        <f t="shared" ref="AX256:AX257" si="840">marincorr_age_error(AN256, AO256, U256, V256, AS256, AT256, AU256, AV256)</f>
        <v>7.4470082100000001E-2</v>
      </c>
      <c r="AY256" s="47">
        <f t="shared" ref="AY256:AY257" si="841">SQRT(((AU256*EXP(-0.0000091577*AW256*1000))/(0.0000091577*(EXP(-0.0000091577*AW256*1000)+(AJ256/1000)*EXP(-(0.0000091577-0.0000028263)*AW256*1000)-AS256*AU256*EXP(-0.0000091577*AW256*1000))))^2*AT256^2+((AS256*EXP(-0.0000091577*AW256*1000))/(0.0000091577*(EXP(-0.0000091577*AW256*1000)+(AJ256/1000)*EXP(-(0.0000091577-0.0000028263)*AW256*1000)-AS256*AU256*EXP(-0.0000091577*AW256*1000))))^2*AV256^2+((0.0000091577/(0.0000091577-0.0000028263))*(EXP(-(0.0000091577-0.0000028263)*AW256*1000)-1)/(0.0000091577*(EXP(-0.0000091577*AW256*1000)+(AJ256/1000)*EXP(-(0.0000091577-0.0000028263)*AW256*1000)-AS256*AU256*EXP(-0.0000091577*AW256*1000))))^2*T256^2+(1/(0.0000091577*(EXP(-0.0000091577*AW256*1000)+(AJ256/1000)*EXP(-(0.0000091577-0.0000028263)*AW256*1000)-AS256*AU256*EXP(-0.0000091577*AW256*1000))))^2*AO256^2)/1000</f>
        <v>7.2717819193647129E-2</v>
      </c>
      <c r="AZ256" s="9" t="str">
        <f>Input!B256</f>
        <v>POS241 362 DS Fauna 2</v>
      </c>
      <c r="BA256" s="48">
        <f>Input!E256</f>
        <v>0</v>
      </c>
      <c r="BB256" s="58">
        <f t="shared" ref="BB256:BB257" si="842">((U256-1)*EXP(0.0000028263*AW256*1000))*1000</f>
        <v>147.51166087307644</v>
      </c>
      <c r="BC256" s="22">
        <f>SQRT((EXP(0.0000028263*AW256*1000)*V256)^2+((U256-1)*0.0000028263*EXP(0.0000028263*AW256*1000)*AY256*1000)^2)*1000</f>
        <v>0.62994340069142107</v>
      </c>
      <c r="BD256" s="9">
        <f t="shared" ref="BD256:BD257" si="843">AW256*1000-58</f>
        <v>311.2</v>
      </c>
      <c r="BE256" s="49">
        <f t="shared" ref="BE256:BE257" si="844">AY256/2*1000</f>
        <v>36.358909596823565</v>
      </c>
      <c r="BF256" s="89">
        <f t="shared" ref="BF256:BF257" si="845">AY256/AW256*100</f>
        <v>19.696050702504643</v>
      </c>
      <c r="BG256" s="85"/>
      <c r="BH256" s="85"/>
      <c r="BI256" s="85"/>
      <c r="BJ256" s="85"/>
      <c r="BK256" s="85"/>
      <c r="BL256" s="85"/>
      <c r="BM256" s="90"/>
      <c r="BN256" s="85"/>
      <c r="BO256" s="85"/>
      <c r="BP256" s="85"/>
      <c r="BQ256" s="85"/>
      <c r="BR256" s="85"/>
      <c r="BS256" s="85"/>
      <c r="BT256" s="85"/>
      <c r="BU256" s="85"/>
      <c r="BV256" s="85"/>
      <c r="BW256" s="85"/>
      <c r="BX256" s="85"/>
      <c r="BY256" s="85"/>
      <c r="BZ256" s="85"/>
      <c r="CA256" s="85"/>
      <c r="CB256" s="85"/>
      <c r="CC256" s="85"/>
      <c r="CD256" s="85"/>
      <c r="CE256" s="85"/>
      <c r="CF256" s="85"/>
      <c r="CG256" s="85"/>
      <c r="CH256" s="85"/>
      <c r="CI256" s="85"/>
      <c r="CJ256" s="85"/>
      <c r="CK256" s="85"/>
      <c r="CL256" s="85"/>
      <c r="CM256" s="85"/>
      <c r="CN256" s="85"/>
      <c r="CO256" s="85"/>
      <c r="CP256" s="85"/>
      <c r="CQ256" s="85"/>
      <c r="CR256" s="85"/>
      <c r="CS256" s="85"/>
      <c r="CT256" s="85"/>
      <c r="CU256" s="85"/>
      <c r="CV256" s="85"/>
      <c r="CW256" s="85"/>
      <c r="CX256" s="85"/>
      <c r="CY256" s="85"/>
      <c r="CZ256" s="85"/>
      <c r="DA256" s="85"/>
      <c r="DB256" s="85"/>
      <c r="DC256" s="85"/>
      <c r="DD256" s="85"/>
      <c r="DE256" s="85"/>
    </row>
    <row r="257" spans="1:109" s="158" customFormat="1" ht="15" customHeight="1" x14ac:dyDescent="0.2">
      <c r="A257" s="141">
        <f>Input!A257</f>
        <v>10368</v>
      </c>
      <c r="B257" s="141" t="str">
        <f>Input!B257</f>
        <v>Hu1-13</v>
      </c>
      <c r="C257" s="141">
        <f>Input!O257</f>
        <v>2.3441849329112809</v>
      </c>
      <c r="D257" s="141">
        <f>C257*Input!P257/100</f>
        <v>1.8012559421358383E-2</v>
      </c>
      <c r="E257" s="142">
        <f>Input!M257</f>
        <v>3.0130879695314938</v>
      </c>
      <c r="F257" s="143">
        <f>E257*Input!N257/100</f>
        <v>2.8623032894762538E-4</v>
      </c>
      <c r="G257" s="144">
        <f t="shared" si="821"/>
        <v>415.44456923900236</v>
      </c>
      <c r="H257" s="143">
        <f>G257*Input!L257/100</f>
        <v>1.715417732512102E-2</v>
      </c>
      <c r="I257" s="141">
        <v>0</v>
      </c>
      <c r="J257" s="145">
        <f>(((C257*$G$4*0.000000001*Input!G257*(234/233))-(I257*0.000000000000001))/Input!F257)*1000000000000</f>
        <v>767.90537271069331</v>
      </c>
      <c r="K257" s="141">
        <f>J257*Input!P257/100</f>
        <v>5.9005332564584014</v>
      </c>
      <c r="L257" s="146">
        <f t="shared" si="822"/>
        <v>10.619573121004409</v>
      </c>
      <c r="M257" s="147">
        <f>L257*Input!P257/100</f>
        <v>8.1600085891684077E-2</v>
      </c>
      <c r="N257" s="141">
        <v>0</v>
      </c>
      <c r="O257" s="145">
        <f>(((G257*$D$4*0.000000001*Input!G257*(238/236))-(N257*0.000000001))/Input!F257)*1000000</f>
        <v>13.709006340626354</v>
      </c>
      <c r="P257" s="141">
        <f>O257*Input!N257/100</f>
        <v>1.3022963265930457E-3</v>
      </c>
      <c r="Q257" s="148">
        <f t="shared" si="823"/>
        <v>10.228278386984879</v>
      </c>
      <c r="R257" s="149">
        <f>Q257*Input!N257/100</f>
        <v>9.7164222116282578E-4</v>
      </c>
      <c r="S257" s="147">
        <f>Input!S257*$G$6/0.000000000155125</f>
        <v>1.0002842219702937</v>
      </c>
      <c r="T257" s="141">
        <f>S257*Input!T257/100</f>
        <v>1.1048619868093117E-3</v>
      </c>
      <c r="U257" s="147">
        <f>S257</f>
        <v>1.0002842219702937</v>
      </c>
      <c r="V257" s="141">
        <f>U257*Input!T257/100</f>
        <v>1.1048619868093117E-3</v>
      </c>
      <c r="W257" s="150">
        <v>0</v>
      </c>
      <c r="X257" s="145">
        <f>((($L$4*0.000000001*Input!G257/Input!W257*(232/229))-(W257*0.000000001))/Input!F257)*1000000000</f>
        <v>0.800899074091453</v>
      </c>
      <c r="Y257" s="145">
        <f>X257*Input!X257/100</f>
        <v>3.1524511235030174E-3</v>
      </c>
      <c r="Z257" s="145">
        <f t="shared" si="824"/>
        <v>1.9555663781987482E-4</v>
      </c>
      <c r="AA257" s="145">
        <f>Z257*Input!X257/100</f>
        <v>7.6973836347991844E-7</v>
      </c>
      <c r="AB257" s="146">
        <v>0</v>
      </c>
      <c r="AC257" s="146">
        <v>0.9</v>
      </c>
      <c r="AD257" s="145">
        <f>(((Input!G257*$L$4*0.000000001*Input!U257*(230/229))-((AB257*0.000000000000001)+(Input!G257*AC257*0.000000000000001)))/Input!F257)*1000000000000</f>
        <v>224.6110987715472</v>
      </c>
      <c r="AE257" s="145">
        <f>AD257*Input!V257/100</f>
        <v>0.63706607500125156</v>
      </c>
      <c r="AF257" s="145">
        <f t="shared" si="825"/>
        <v>10.239688397930605</v>
      </c>
      <c r="AG257" s="145">
        <f>AF257*Input!V257/100</f>
        <v>2.904290185384132E-2</v>
      </c>
      <c r="AH257" s="141">
        <f t="shared" si="826"/>
        <v>52361.753157989326</v>
      </c>
      <c r="AI257" s="150">
        <f t="shared" si="827"/>
        <v>254.03729090350092</v>
      </c>
      <c r="AJ257" s="147">
        <f t="shared" si="828"/>
        <v>0.28422197029365215</v>
      </c>
      <c r="AK257" s="150">
        <f t="shared" si="829"/>
        <v>1.1048619868093117</v>
      </c>
      <c r="AL257" s="150">
        <f t="shared" si="830"/>
        <v>1.0011155358227486</v>
      </c>
      <c r="AM257" s="150">
        <f t="shared" si="831"/>
        <v>2.8410633555577929E-3</v>
      </c>
      <c r="AN257" s="141">
        <f>AF257/Q257</f>
        <v>1.0011155358227486</v>
      </c>
      <c r="AO257" s="145">
        <f t="shared" si="832"/>
        <v>2.8410633555577929E-3</v>
      </c>
      <c r="AP257" s="141" t="str">
        <f t="shared" si="833"/>
        <v>Out of range</v>
      </c>
      <c r="AQ257" s="141" t="e">
        <f t="shared" si="834"/>
        <v>#VALUE!</v>
      </c>
      <c r="AR257" s="141" t="e">
        <f t="shared" si="835"/>
        <v>#VALUE!</v>
      </c>
      <c r="AS257" s="149">
        <f t="shared" si="836"/>
        <v>1.9119213461056524E-5</v>
      </c>
      <c r="AT257" s="149">
        <f t="shared" si="837"/>
        <v>7.5277820258786091E-8</v>
      </c>
      <c r="AU257" s="141">
        <v>8</v>
      </c>
      <c r="AV257" s="141">
        <f t="shared" si="838"/>
        <v>4</v>
      </c>
      <c r="AW257" s="141" t="str">
        <f t="shared" si="839"/>
        <v>Out of range</v>
      </c>
      <c r="AX257" s="151">
        <f t="shared" si="840"/>
        <v>337.88861344280002</v>
      </c>
      <c r="AY257" s="151" t="e">
        <f t="shared" si="841"/>
        <v>#VALUE!</v>
      </c>
      <c r="AZ257" s="141" t="str">
        <f>Input!B257</f>
        <v>Hu1-13</v>
      </c>
      <c r="BA257" s="152">
        <f>Input!E257</f>
        <v>0</v>
      </c>
      <c r="BB257" s="141" t="e">
        <f t="shared" si="842"/>
        <v>#VALUE!</v>
      </c>
      <c r="BC257" s="147" t="e">
        <f t="shared" ref="BC257" si="846">SQRT((EXP(0.0000028263*AW257*1000)*V257)^2+((U257-1)*0.0000028263*EXP(0.0000028263*AW257*1000)*AX257*1000)^2)*1000</f>
        <v>#VALUE!</v>
      </c>
      <c r="BD257" s="141" t="e">
        <f t="shared" si="843"/>
        <v>#VALUE!</v>
      </c>
      <c r="BE257" s="153" t="e">
        <f t="shared" si="844"/>
        <v>#VALUE!</v>
      </c>
      <c r="BF257" s="154" t="e">
        <f t="shared" si="845"/>
        <v>#VALUE!</v>
      </c>
      <c r="BG257" s="155"/>
      <c r="BH257" s="155"/>
      <c r="BI257" s="155"/>
      <c r="BJ257" s="155"/>
      <c r="BK257" s="155"/>
      <c r="BL257" s="155"/>
      <c r="BM257" s="159"/>
      <c r="BN257" s="155"/>
      <c r="BO257" s="155"/>
      <c r="BP257" s="155"/>
      <c r="BQ257" s="155"/>
      <c r="BR257" s="155"/>
      <c r="BS257" s="155"/>
      <c r="BT257" s="155"/>
      <c r="BU257" s="155"/>
      <c r="BV257" s="155"/>
      <c r="BW257" s="155"/>
      <c r="BX257" s="155"/>
      <c r="BY257" s="155"/>
      <c r="BZ257" s="155"/>
      <c r="CA257" s="155"/>
      <c r="CB257" s="155"/>
      <c r="CC257" s="155"/>
      <c r="CD257" s="155"/>
      <c r="CE257" s="155"/>
      <c r="CF257" s="155"/>
      <c r="CG257" s="155"/>
      <c r="CH257" s="155"/>
      <c r="CI257" s="155"/>
      <c r="CJ257" s="155"/>
      <c r="CK257" s="155"/>
      <c r="CL257" s="155"/>
      <c r="CM257" s="155"/>
      <c r="CN257" s="155"/>
      <c r="CO257" s="155"/>
      <c r="CP257" s="155"/>
      <c r="CQ257" s="155"/>
      <c r="CR257" s="155"/>
      <c r="CS257" s="155"/>
      <c r="CT257" s="155"/>
      <c r="CU257" s="155"/>
      <c r="CV257" s="155"/>
      <c r="CW257" s="155"/>
      <c r="CX257" s="155"/>
      <c r="CY257" s="155"/>
      <c r="CZ257" s="155"/>
      <c r="DA257" s="155"/>
      <c r="DB257" s="155"/>
      <c r="DC257" s="155"/>
      <c r="DD257" s="155"/>
      <c r="DE257" s="155"/>
    </row>
    <row r="258" spans="1:109" s="76" customFormat="1" ht="15" customHeight="1" x14ac:dyDescent="0.2">
      <c r="A258" s="58"/>
      <c r="B258" s="58"/>
      <c r="C258" s="58"/>
      <c r="D258" s="58"/>
      <c r="E258" s="60"/>
      <c r="F258" s="61"/>
      <c r="G258" s="59"/>
      <c r="H258" s="61"/>
      <c r="I258" s="58"/>
      <c r="J258" s="63"/>
      <c r="K258" s="58"/>
      <c r="L258" s="64"/>
      <c r="M258" s="65"/>
      <c r="N258" s="58"/>
      <c r="O258" s="63"/>
      <c r="P258" s="58"/>
      <c r="Q258" s="66"/>
      <c r="R258" s="67"/>
      <c r="S258" s="65"/>
      <c r="T258" s="58"/>
      <c r="U258" s="58"/>
      <c r="V258" s="58"/>
      <c r="W258" s="68"/>
      <c r="X258" s="63"/>
      <c r="Y258" s="63"/>
      <c r="Z258" s="63"/>
      <c r="AA258" s="63"/>
      <c r="AB258" s="64"/>
      <c r="AC258" s="64"/>
      <c r="AD258" s="63"/>
      <c r="AE258" s="63"/>
      <c r="AF258" s="63"/>
      <c r="AG258" s="63"/>
      <c r="AH258" s="58"/>
      <c r="AI258" s="68"/>
      <c r="AJ258" s="65"/>
      <c r="AK258" s="68"/>
      <c r="AL258" s="68"/>
      <c r="AM258" s="68"/>
      <c r="AN258" s="58"/>
      <c r="AO258" s="63"/>
      <c r="AP258" s="58"/>
      <c r="AQ258" s="58"/>
      <c r="AR258" s="58"/>
      <c r="AS258" s="67"/>
      <c r="AT258" s="67"/>
      <c r="AU258" s="58"/>
      <c r="AV258" s="58"/>
      <c r="AW258" s="58"/>
      <c r="AX258" s="57"/>
      <c r="AY258" s="57"/>
      <c r="AZ258" s="58"/>
      <c r="BA258" s="69"/>
      <c r="BB258" s="58"/>
      <c r="BC258" s="65"/>
      <c r="BD258" s="58"/>
      <c r="BE258" s="62"/>
      <c r="BF258" s="74"/>
      <c r="BG258" s="75"/>
      <c r="BH258" s="75"/>
      <c r="BI258" s="75"/>
      <c r="BJ258" s="75"/>
      <c r="BK258" s="75"/>
      <c r="BL258" s="75"/>
      <c r="BM258" s="103"/>
      <c r="BN258" s="75"/>
      <c r="BO258" s="75"/>
      <c r="BP258" s="75"/>
      <c r="BQ258" s="75"/>
      <c r="BR258" s="75"/>
      <c r="BS258" s="75"/>
      <c r="BT258" s="75"/>
      <c r="BU258" s="75"/>
      <c r="BV258" s="75"/>
      <c r="BW258" s="75"/>
      <c r="BX258" s="75"/>
      <c r="BY258" s="75"/>
      <c r="BZ258" s="75"/>
      <c r="CA258" s="75"/>
      <c r="CB258" s="75"/>
      <c r="CC258" s="75"/>
      <c r="CD258" s="75"/>
      <c r="CE258" s="75"/>
      <c r="CF258" s="75"/>
      <c r="CG258" s="75"/>
      <c r="CH258" s="75"/>
      <c r="CI258" s="75"/>
      <c r="CJ258" s="75"/>
      <c r="CK258" s="75"/>
      <c r="CL258" s="75"/>
      <c r="CM258" s="75"/>
      <c r="CN258" s="75"/>
      <c r="CO258" s="75"/>
      <c r="CP258" s="75"/>
      <c r="CQ258" s="75"/>
      <c r="CR258" s="75"/>
      <c r="CS258" s="75"/>
      <c r="CT258" s="75"/>
      <c r="CU258" s="75"/>
      <c r="CV258" s="75"/>
      <c r="CW258" s="75"/>
      <c r="CX258" s="75"/>
      <c r="CY258" s="75"/>
      <c r="CZ258" s="75"/>
      <c r="DA258" s="75"/>
      <c r="DB258" s="75"/>
      <c r="DC258" s="75"/>
      <c r="DD258" s="75"/>
      <c r="DE258" s="75"/>
    </row>
    <row r="259" spans="1:109" s="158" customFormat="1" ht="15" customHeight="1" x14ac:dyDescent="0.2">
      <c r="A259" s="141">
        <f>Input!A259</f>
        <v>10368</v>
      </c>
      <c r="B259" s="141" t="str">
        <f>Input!B259</f>
        <v>Hu1-13</v>
      </c>
      <c r="C259" s="141">
        <f>Input!O259</f>
        <v>2.2989966793461702</v>
      </c>
      <c r="D259" s="141">
        <f>C259*Input!P259/100</f>
        <v>1.3264102949031581E-2</v>
      </c>
      <c r="E259" s="142">
        <f>Input!M259</f>
        <v>3.0133985099402056</v>
      </c>
      <c r="F259" s="143">
        <f>E259*Input!N259/100</f>
        <v>3.5308672082552938E-4</v>
      </c>
      <c r="G259" s="144">
        <f t="shared" ref="G259:G269" si="847">E259*137.88</f>
        <v>415.48738655055553</v>
      </c>
      <c r="H259" s="143">
        <f>G259*Input!L259/100</f>
        <v>1.8495875195731138E-2</v>
      </c>
      <c r="I259" s="141">
        <v>0</v>
      </c>
      <c r="J259" s="145">
        <f>(((C259*$G$4*0.000000001*Input!G259*(234/233))-(I259*0.000000000000001))/Input!F259)*1000000000000</f>
        <v>753.10265718732069</v>
      </c>
      <c r="K259" s="141">
        <f>J259*Input!P259/100</f>
        <v>4.3450394103930474</v>
      </c>
      <c r="L259" s="146">
        <f t="shared" ref="L259:L269" si="848">(J259/234)*602200000000*0.0000028263/(365.2425*24*60)</f>
        <v>10.414862325278399</v>
      </c>
      <c r="M259" s="147">
        <f>L259*Input!P259/100</f>
        <v>6.0088736675239965E-2</v>
      </c>
      <c r="N259" s="141">
        <v>0</v>
      </c>
      <c r="O259" s="145">
        <f>(((G259*$D$4*0.000000001*Input!G259*(238/236))-(N259*0.000000001))/Input!F259)*1000000</f>
        <v>13.710419243427433</v>
      </c>
      <c r="P259" s="141">
        <f>O259*Input!N259/100</f>
        <v>1.6064808407637683E-3</v>
      </c>
      <c r="Q259" s="148">
        <f t="shared" ref="Q259:Q269" si="849">(O259/238.05)*602200000000000000*0.00000000015512/(365.2425*24*60)</f>
        <v>10.229332552605939</v>
      </c>
      <c r="R259" s="149">
        <f>Q259*Input!N259/100</f>
        <v>1.1985940377016854E-3</v>
      </c>
      <c r="S259" s="147">
        <f>Input!S259*$G$6/0.000000000155125</f>
        <v>1.0000674205445428</v>
      </c>
      <c r="T259" s="141">
        <f>S259*Input!T259/100</f>
        <v>1.1648585949026102E-3</v>
      </c>
      <c r="U259" s="147">
        <f>S259</f>
        <v>1.0000674205445428</v>
      </c>
      <c r="V259" s="141">
        <f>U259*Input!T259/100</f>
        <v>1.1648585949026102E-3</v>
      </c>
      <c r="W259" s="150">
        <v>0</v>
      </c>
      <c r="X259" s="145">
        <f>((($L$4*0.000000001*Input!G259/Input!W259*(232/229))-(W259*0.000000001))/Input!F259)*1000000000</f>
        <v>0.81171988015001018</v>
      </c>
      <c r="Y259" s="145">
        <f>X259*Input!X259/100</f>
        <v>2.5703277674486236E-3</v>
      </c>
      <c r="Z259" s="145">
        <f t="shared" ref="Z259:Z269" si="850">(X259/232)*6.022E+23*0.000000001*0.000000000049475/(365.2425*24*60)</f>
        <v>1.9819876904435258E-4</v>
      </c>
      <c r="AA259" s="145">
        <f>Z259*Input!X259/100</f>
        <v>6.2760049618926372E-7</v>
      </c>
      <c r="AB259" s="146">
        <v>0</v>
      </c>
      <c r="AC259" s="146">
        <v>0.9</v>
      </c>
      <c r="AD259" s="145">
        <f>(((Input!G259*$L$4*0.000000001*Input!U259*(230/229))-((AB259*0.000000000000001)+(Input!G259*AC259*0.000000000000001)))/Input!F259)*1000000000000</f>
        <v>224.3944978626111</v>
      </c>
      <c r="AE259" s="145">
        <f>AD259*Input!V259/100</f>
        <v>0.52046707333184061</v>
      </c>
      <c r="AF259" s="145">
        <f t="shared" ref="AF259:AF269" si="851">(AD259/230)*602200000000*$D$6/(365.2425*24*60)</f>
        <v>10.229813882261769</v>
      </c>
      <c r="AG259" s="145">
        <f>AF259*Input!V259/100</f>
        <v>2.3727325503721083E-2</v>
      </c>
      <c r="AH259" s="141">
        <f t="shared" ref="AH259:AH269" si="852">AF259/Z259</f>
        <v>51613.912294140231</v>
      </c>
      <c r="AI259" s="150">
        <f t="shared" ref="AI259:AI269" si="853">AH259*SQRT((AG259/AF259)^2+(AA259/Z259)^2)</f>
        <v>202.59103786748938</v>
      </c>
      <c r="AJ259" s="147">
        <f t="shared" ref="AJ259:AJ269" si="854">(U259-1)*1000</f>
        <v>6.7420544542784455E-2</v>
      </c>
      <c r="AK259" s="150">
        <f t="shared" ref="AK259:AK269" si="855">V259*1000</f>
        <v>1.1648585949026102</v>
      </c>
      <c r="AL259" s="150">
        <f t="shared" ref="AL259:AL269" si="856">AF259/Q259</f>
        <v>1.0000470538672348</v>
      </c>
      <c r="AM259" s="150">
        <f t="shared" ref="AM259:AM269" si="857">AL259*SQRT((R259/Q259)^2+(AG259/AF259)^2)</f>
        <v>2.3224958846761136E-3</v>
      </c>
      <c r="AN259" s="141">
        <f>AF259/Q259</f>
        <v>1.0000470538672348</v>
      </c>
      <c r="AO259" s="145">
        <f t="shared" ref="AO259:AO269" si="858">AN259*SQRT((R259/Q259)^2+(AG259/AF259)^2)</f>
        <v>2.3224958846761136E-3</v>
      </c>
      <c r="AP259" s="141" t="str">
        <f t="shared" ref="AP259:AP269" si="859">ThU_Alter_Kombi(AN259,U259)</f>
        <v>Out of range</v>
      </c>
      <c r="AQ259" s="141" t="e">
        <f t="shared" ref="AQ259:AQ269" si="860">Montealter(AN259,AO259,U259,V259)</f>
        <v>#VALUE!</v>
      </c>
      <c r="AR259" s="141" t="e">
        <f t="shared" ref="AR259:AR269" si="861">(AQ259/AP259)*100</f>
        <v>#VALUE!</v>
      </c>
      <c r="AS259" s="149">
        <f t="shared" ref="AS259:AS269" si="862">Z259/Q259</f>
        <v>1.9375532863467337E-5</v>
      </c>
      <c r="AT259" s="149">
        <f t="shared" ref="AT259:AT269" si="863">AS259*SQRT((Y259/X259)^2+(P259/O259)^2)</f>
        <v>6.1395014696531841E-8</v>
      </c>
      <c r="AU259" s="141">
        <v>8</v>
      </c>
      <c r="AV259" s="141">
        <f t="shared" ref="AV259:AV269" si="864">AU259/2</f>
        <v>4</v>
      </c>
      <c r="AW259" s="141" t="str">
        <f t="shared" ref="AW259:AW269" si="865">marincorr_age(AN259,U259,AS259,AU259)</f>
        <v>Out of range</v>
      </c>
      <c r="AX259" s="151">
        <f t="shared" ref="AX259:AX269" si="866">marincorr_age_error(AN259, AO259, U259, V259, AS259, AT259, AU259, AV259)</f>
        <v>350.8719020245</v>
      </c>
      <c r="AY259" s="151" t="e">
        <f t="shared" ref="AY259:AY269" si="867">SQRT(((AU259*EXP(-0.0000091577*AW259*1000))/(0.0000091577*(EXP(-0.0000091577*AW259*1000)+(AJ259/1000)*EXP(-(0.0000091577-0.0000028263)*AW259*1000)-AS259*AU259*EXP(-0.0000091577*AW259*1000))))^2*AT259^2+((AS259*EXP(-0.0000091577*AW259*1000))/(0.0000091577*(EXP(-0.0000091577*AW259*1000)+(AJ259/1000)*EXP(-(0.0000091577-0.0000028263)*AW259*1000)-AS259*AU259*EXP(-0.0000091577*AW259*1000))))^2*AV259^2+((0.0000091577/(0.0000091577-0.0000028263))*(EXP(-(0.0000091577-0.0000028263)*AW259*1000)-1)/(0.0000091577*(EXP(-0.0000091577*AW259*1000)+(AJ259/1000)*EXP(-(0.0000091577-0.0000028263)*AW259*1000)-AS259*AU259*EXP(-0.0000091577*AW259*1000))))^2*T259^2+(1/(0.0000091577*(EXP(-0.0000091577*AW259*1000)+(AJ259/1000)*EXP(-(0.0000091577-0.0000028263)*AW259*1000)-AS259*AU259*EXP(-0.0000091577*AW259*1000))))^2*AO259^2)/1000</f>
        <v>#VALUE!</v>
      </c>
      <c r="AZ259" s="141" t="str">
        <f>Input!B259</f>
        <v>Hu1-13</v>
      </c>
      <c r="BA259" s="152">
        <f>Input!E259</f>
        <v>0</v>
      </c>
      <c r="BB259" s="141" t="e">
        <f t="shared" ref="BB259:BB269" si="868">((U259-1)*EXP(0.0000028263*AW259*1000))*1000</f>
        <v>#VALUE!</v>
      </c>
      <c r="BC259" s="147" t="e">
        <f t="shared" ref="BC259" si="869">SQRT((EXP(0.0000028263*AW259*1000)*V259)^2+((U259-1)*0.0000028263*EXP(0.0000028263*AW259*1000)*AX259*1000)^2)*1000</f>
        <v>#VALUE!</v>
      </c>
      <c r="BD259" s="141" t="e">
        <f t="shared" ref="BD259:BD269" si="870">AW259*1000-58</f>
        <v>#VALUE!</v>
      </c>
      <c r="BE259" s="153" t="e">
        <f t="shared" ref="BE259:BE269" si="871">AY259/2*1000</f>
        <v>#VALUE!</v>
      </c>
      <c r="BF259" s="154" t="e">
        <f t="shared" ref="BF259:BF269" si="872">AY259/AW259*100</f>
        <v>#VALUE!</v>
      </c>
      <c r="BG259" s="155"/>
      <c r="BH259" s="155"/>
      <c r="BI259" s="155"/>
      <c r="BJ259" s="155"/>
      <c r="BK259" s="155"/>
      <c r="BL259" s="155"/>
      <c r="BM259" s="159"/>
      <c r="BN259" s="155"/>
      <c r="BO259" s="155"/>
      <c r="BP259" s="155"/>
      <c r="BQ259" s="155"/>
      <c r="BR259" s="155"/>
      <c r="BS259" s="155"/>
      <c r="BT259" s="155"/>
      <c r="BU259" s="155"/>
      <c r="BV259" s="155"/>
      <c r="BW259" s="155"/>
      <c r="BX259" s="155"/>
      <c r="BY259" s="155"/>
      <c r="BZ259" s="155"/>
      <c r="CA259" s="155"/>
      <c r="CB259" s="155"/>
      <c r="CC259" s="155"/>
      <c r="CD259" s="155"/>
      <c r="CE259" s="155"/>
      <c r="CF259" s="155"/>
      <c r="CG259" s="155"/>
      <c r="CH259" s="155"/>
      <c r="CI259" s="155"/>
      <c r="CJ259" s="155"/>
      <c r="CK259" s="155"/>
      <c r="CL259" s="155"/>
      <c r="CM259" s="155"/>
      <c r="CN259" s="155"/>
      <c r="CO259" s="155"/>
      <c r="CP259" s="155"/>
      <c r="CQ259" s="155"/>
      <c r="CR259" s="155"/>
      <c r="CS259" s="155"/>
      <c r="CT259" s="155"/>
      <c r="CU259" s="155"/>
      <c r="CV259" s="155"/>
      <c r="CW259" s="155"/>
      <c r="CX259" s="155"/>
      <c r="CY259" s="155"/>
      <c r="CZ259" s="155"/>
      <c r="DA259" s="155"/>
      <c r="DB259" s="155"/>
      <c r="DC259" s="155"/>
      <c r="DD259" s="155"/>
      <c r="DE259" s="155"/>
    </row>
    <row r="260" spans="1:109" ht="15" customHeight="1" x14ac:dyDescent="0.2">
      <c r="A260" s="9">
        <f>Input!A260</f>
        <v>10621</v>
      </c>
      <c r="B260" s="9" t="str">
        <f>Input!B260</f>
        <v>GeoB22715-2 164-165 cm</v>
      </c>
      <c r="C260" s="9">
        <f>Input!O260</f>
        <v>0.84628685937694148</v>
      </c>
      <c r="D260" s="9">
        <f>C260*Input!P260/100</f>
        <v>1.5425432626048066E-3</v>
      </c>
      <c r="E260" s="11">
        <f>Input!M260</f>
        <v>0.98253502849162522</v>
      </c>
      <c r="F260" s="12">
        <f>E260*Input!N260/100</f>
        <v>3.7092208698092414E-5</v>
      </c>
      <c r="G260" s="13">
        <f t="shared" si="847"/>
        <v>135.47192972842529</v>
      </c>
      <c r="H260" s="12">
        <f>G260*Input!L260/100</f>
        <v>7.2457880876299532E-3</v>
      </c>
      <c r="I260" s="9">
        <v>0.3</v>
      </c>
      <c r="J260" s="21">
        <f>(((C260*$G$4*0.000000001*Input!G260*(234/233))-(I260*0.000000000000001))/Input!F260)*1000000000000</f>
        <v>171.08039099001297</v>
      </c>
      <c r="K260" s="9">
        <f>J260*Input!P260/100</f>
        <v>0.31183150436688789</v>
      </c>
      <c r="L260" s="14">
        <f t="shared" si="848"/>
        <v>2.3659174505775233</v>
      </c>
      <c r="M260" s="22">
        <f>L260*Input!P260/100</f>
        <v>4.3124030378474494E-3</v>
      </c>
      <c r="N260" s="9">
        <v>5.0000000000000001E-3</v>
      </c>
      <c r="O260" s="21">
        <f>(((G260*$D$4*0.000000001*Input!G260*(238/236))-(N260*0.000000001))/Input!F260)*1000000</f>
        <v>2.7587246093782949</v>
      </c>
      <c r="P260" s="9">
        <f>O260*Input!N260/100</f>
        <v>1.0414609757854083E-4</v>
      </c>
      <c r="Q260" s="23">
        <f t="shared" si="849"/>
        <v>2.0582821684257904</v>
      </c>
      <c r="R260" s="24">
        <f>Q260*Input!N260/100</f>
        <v>7.7703317985535172E-5</v>
      </c>
      <c r="S260" s="65">
        <f>Input!S260*$G$6/0.000000000155125</f>
        <v>1.1420386783330461</v>
      </c>
      <c r="T260" s="9">
        <f>S260*Input!T260/100</f>
        <v>8.8125364364093355E-4</v>
      </c>
      <c r="U260" s="9">
        <f>S260*1/((U259+U261)/2)</f>
        <v>1.142282968251191</v>
      </c>
      <c r="V260" s="9">
        <f>U260*Input!T260/100</f>
        <v>8.8144214984878298E-4</v>
      </c>
      <c r="W260" s="3">
        <v>3.0000000000000001E-3</v>
      </c>
      <c r="X260" s="21">
        <f>((($L$4*0.000000001*Input!G260/Input!W260*(232/229))-(W260*0.000000001))/Input!F260)*1000000000</f>
        <v>3.2531002202798129E-2</v>
      </c>
      <c r="Y260" s="21">
        <f>X260*Input!X260/100</f>
        <v>1.3641940316188353E-4</v>
      </c>
      <c r="Z260" s="21">
        <f t="shared" si="850"/>
        <v>7.9431399304673428E-6</v>
      </c>
      <c r="AA260" s="21">
        <f>Z260*Input!X260/100</f>
        <v>3.33097148925979E-8</v>
      </c>
      <c r="AB260" s="14">
        <v>0.05</v>
      </c>
      <c r="AC260" s="14">
        <v>0.9</v>
      </c>
      <c r="AD260" s="21">
        <f>(((Input!G260*$L$4*0.000000001*Input!U260*(230/229))-((AB260*0.000000000000001)+(Input!G260*AC260*0.000000000000001)))/Input!F260)*1000000000000</f>
        <v>4.0472237627444851</v>
      </c>
      <c r="AE260" s="21">
        <f>AD260*Input!V260/100</f>
        <v>1.5882281201664038E-2</v>
      </c>
      <c r="AF260" s="63">
        <f t="shared" si="851"/>
        <v>0.18450695639646414</v>
      </c>
      <c r="AG260" s="21">
        <f>AF260*Input!V260/100</f>
        <v>7.2404975285198089E-4</v>
      </c>
      <c r="AH260" s="9">
        <f t="shared" si="852"/>
        <v>23228.466074071603</v>
      </c>
      <c r="AI260" s="3">
        <f t="shared" si="853"/>
        <v>133.40760583425359</v>
      </c>
      <c r="AJ260" s="22">
        <f t="shared" si="854"/>
        <v>142.28296825119102</v>
      </c>
      <c r="AK260" s="3">
        <f t="shared" si="855"/>
        <v>0.881442149848783</v>
      </c>
      <c r="AL260" s="3">
        <f t="shared" si="856"/>
        <v>8.9641235408252223E-2</v>
      </c>
      <c r="AM260" s="3">
        <f t="shared" si="857"/>
        <v>3.517900835771839E-4</v>
      </c>
      <c r="AN260" s="9">
        <f>AL260*1/((AN259+AN261)/2)</f>
        <v>8.9757004972393792E-2</v>
      </c>
      <c r="AO260" s="21">
        <f t="shared" si="858"/>
        <v>3.5224441226263292E-4</v>
      </c>
      <c r="AP260" s="58">
        <f t="shared" si="859"/>
        <v>8.9217999999999993</v>
      </c>
      <c r="AQ260" s="58">
        <f t="shared" si="860"/>
        <v>4.02E-2</v>
      </c>
      <c r="AR260" s="58">
        <f t="shared" si="861"/>
        <v>0.45058172117734091</v>
      </c>
      <c r="AS260" s="67">
        <f t="shared" si="862"/>
        <v>3.8591112784805367E-6</v>
      </c>
      <c r="AT260" s="67">
        <f t="shared" si="863"/>
        <v>1.6183915463410651E-8</v>
      </c>
      <c r="AU260" s="58">
        <v>8</v>
      </c>
      <c r="AV260" s="58">
        <f t="shared" si="864"/>
        <v>4</v>
      </c>
      <c r="AW260" s="58">
        <f t="shared" si="865"/>
        <v>8.9187999999999992</v>
      </c>
      <c r="AX260" s="57">
        <f t="shared" si="866"/>
        <v>3.8541019500000002E-2</v>
      </c>
      <c r="AY260" s="47">
        <f t="shared" si="867"/>
        <v>3.7165088368695143E-2</v>
      </c>
      <c r="AZ260" s="9" t="str">
        <f>Input!B260</f>
        <v>GeoB22715-2 164-165 cm</v>
      </c>
      <c r="BA260" s="48">
        <f>Input!E260</f>
        <v>164.5</v>
      </c>
      <c r="BB260" s="58">
        <f t="shared" si="868"/>
        <v>145.91510986755108</v>
      </c>
      <c r="BC260" s="22">
        <f>SQRT((EXP(0.0000028263*AW260*1000)*V260)^2+((U260-1)*0.0000028263*EXP(0.0000028263*AW260*1000)*AY260*1000)^2)*1000</f>
        <v>0.90407317443595148</v>
      </c>
      <c r="BD260" s="9">
        <f t="shared" si="870"/>
        <v>8860.7999999999993</v>
      </c>
      <c r="BE260" s="49">
        <f t="shared" si="871"/>
        <v>18.582544184347572</v>
      </c>
      <c r="BF260" s="89">
        <f t="shared" si="872"/>
        <v>0.41670503171609574</v>
      </c>
      <c r="BG260" s="85"/>
      <c r="BH260" s="85"/>
      <c r="BI260" s="85"/>
      <c r="BJ260" s="85"/>
      <c r="BK260" s="85"/>
      <c r="BL260" s="85"/>
      <c r="BM260" s="90"/>
      <c r="BN260" s="85"/>
      <c r="BO260" s="85"/>
      <c r="BP260" s="85"/>
      <c r="BQ260" s="85"/>
      <c r="BR260" s="85"/>
      <c r="BS260" s="85"/>
      <c r="BT260" s="85"/>
      <c r="BU260" s="85"/>
      <c r="BV260" s="85"/>
      <c r="BW260" s="85"/>
      <c r="BX260" s="85"/>
      <c r="BY260" s="85"/>
      <c r="BZ260" s="85"/>
      <c r="CA260" s="85"/>
      <c r="CB260" s="85"/>
      <c r="CC260" s="85"/>
      <c r="CD260" s="85"/>
      <c r="CE260" s="85"/>
      <c r="CF260" s="85"/>
      <c r="CG260" s="85"/>
      <c r="CH260" s="85"/>
      <c r="CI260" s="85"/>
      <c r="CJ260" s="85"/>
      <c r="CK260" s="85"/>
      <c r="CL260" s="85"/>
      <c r="CM260" s="85"/>
      <c r="CN260" s="85"/>
      <c r="CO260" s="85"/>
      <c r="CP260" s="85"/>
      <c r="CQ260" s="85"/>
      <c r="CR260" s="85"/>
      <c r="CS260" s="85"/>
      <c r="CT260" s="85"/>
      <c r="CU260" s="85"/>
      <c r="CV260" s="85"/>
      <c r="CW260" s="85"/>
      <c r="CX260" s="85"/>
      <c r="CY260" s="85"/>
      <c r="CZ260" s="85"/>
      <c r="DA260" s="85"/>
      <c r="DB260" s="85"/>
      <c r="DC260" s="85"/>
      <c r="DD260" s="85"/>
      <c r="DE260" s="85"/>
    </row>
    <row r="261" spans="1:109" s="158" customFormat="1" ht="15" customHeight="1" x14ac:dyDescent="0.2">
      <c r="A261" s="141">
        <f>Input!A261</f>
        <v>10368</v>
      </c>
      <c r="B261" s="141" t="str">
        <f>Input!B261</f>
        <v>Hu1-13</v>
      </c>
      <c r="C261" s="141">
        <f>Input!O261</f>
        <v>2.2756190003697045</v>
      </c>
      <c r="D261" s="141">
        <f>C261*Input!P261/100</f>
        <v>1.0545401308774962E-2</v>
      </c>
      <c r="E261" s="142">
        <f>Input!M261</f>
        <v>3.0131840959044576</v>
      </c>
      <c r="F261" s="143">
        <f>E261*Input!N261/100</f>
        <v>2.8019233470028075E-4</v>
      </c>
      <c r="G261" s="144">
        <f t="shared" si="847"/>
        <v>415.4578231433066</v>
      </c>
      <c r="H261" s="143">
        <f>G261*Input!L261/100</f>
        <v>2.7345318056077445E-2</v>
      </c>
      <c r="I261" s="141">
        <v>0</v>
      </c>
      <c r="J261" s="145">
        <f>(((C261*$G$4*0.000000001*Input!G261*(234/233))-(I261*0.000000000000001))/Input!F261)*1000000000000</f>
        <v>745.44462430966746</v>
      </c>
      <c r="K261" s="141">
        <f>J261*Input!P261/100</f>
        <v>3.4544502904648366</v>
      </c>
      <c r="L261" s="146">
        <f t="shared" si="848"/>
        <v>10.308957297136432</v>
      </c>
      <c r="M261" s="147">
        <f>L261*Input!P261/100</f>
        <v>4.7772536507941797E-2</v>
      </c>
      <c r="N261" s="141">
        <v>0</v>
      </c>
      <c r="O261" s="145">
        <f>(((G261*$D$4*0.000000001*Input!G261*(238/236))-(N261*0.000000001))/Input!F261)*1000000</f>
        <v>13.709443698270666</v>
      </c>
      <c r="P261" s="141">
        <f>O261*Input!N261/100</f>
        <v>1.2748245427425453E-3</v>
      </c>
      <c r="Q261" s="148">
        <f t="shared" si="849"/>
        <v>10.228604699164594</v>
      </c>
      <c r="R261" s="149">
        <f>Q261*Input!N261/100</f>
        <v>9.5114554576358193E-4</v>
      </c>
      <c r="S261" s="147">
        <f>Input!S261*$G$6/0.000000000155125</f>
        <v>0.99950485720985804</v>
      </c>
      <c r="T261" s="141">
        <f>S261*Input!T261/100</f>
        <v>1.2585121171367491E-3</v>
      </c>
      <c r="U261" s="147">
        <f>S261</f>
        <v>0.99950485720985804</v>
      </c>
      <c r="V261" s="141">
        <f>U261*Input!T261/100</f>
        <v>1.2585121171367491E-3</v>
      </c>
      <c r="W261" s="150">
        <v>0</v>
      </c>
      <c r="X261" s="145">
        <f>((($L$4*0.000000001*Input!G261/Input!W261*(232/229))-(W261*0.000000001))/Input!F261)*1000000000</f>
        <v>0.8065174759372139</v>
      </c>
      <c r="Y261" s="145">
        <f>X261*Input!X261/100</f>
        <v>2.4526623537875721E-3</v>
      </c>
      <c r="Z261" s="145">
        <f t="shared" si="850"/>
        <v>1.9692849079164202E-4</v>
      </c>
      <c r="AA261" s="145">
        <f>Z261*Input!X261/100</f>
        <v>5.98869968926084E-7</v>
      </c>
      <c r="AB261" s="146">
        <v>0</v>
      </c>
      <c r="AC261" s="146">
        <v>0.9</v>
      </c>
      <c r="AD261" s="145">
        <f>(((Input!G261*$L$4*0.000000001*Input!U261*(230/229))-((AB261*0.000000000000001)+(Input!G261*AC261*0.000000000000001)))/Input!F261)*1000000000000</f>
        <v>223.77863211234671</v>
      </c>
      <c r="AE261" s="145">
        <f>AD261*Input!V261/100</f>
        <v>0.39303772049149038</v>
      </c>
      <c r="AF261" s="145">
        <f t="shared" si="851"/>
        <v>10.20173747191448</v>
      </c>
      <c r="AG261" s="145">
        <f>AF261*Input!V261/100</f>
        <v>1.7918009432647073E-2</v>
      </c>
      <c r="AH261" s="141">
        <f t="shared" si="852"/>
        <v>51804.273880859189</v>
      </c>
      <c r="AI261" s="150">
        <f t="shared" si="853"/>
        <v>181.9269410990062</v>
      </c>
      <c r="AJ261" s="147">
        <f t="shared" si="854"/>
        <v>-0.49514279014195584</v>
      </c>
      <c r="AK261" s="150">
        <f t="shared" si="855"/>
        <v>1.258512117136749</v>
      </c>
      <c r="AL261" s="150">
        <f t="shared" si="856"/>
        <v>0.99737332431545556</v>
      </c>
      <c r="AM261" s="150">
        <f t="shared" si="857"/>
        <v>1.7542084059888456E-3</v>
      </c>
      <c r="AN261" s="141">
        <f>AF261/Q261</f>
        <v>0.99737332431545556</v>
      </c>
      <c r="AO261" s="145">
        <f t="shared" si="858"/>
        <v>1.7542084059888456E-3</v>
      </c>
      <c r="AP261" s="141">
        <f t="shared" si="859"/>
        <v>683.08010000000002</v>
      </c>
      <c r="AQ261" s="141" t="e">
        <f t="shared" si="860"/>
        <v>#VALUE!</v>
      </c>
      <c r="AR261" s="141" t="e">
        <f t="shared" si="861"/>
        <v>#VALUE!</v>
      </c>
      <c r="AS261" s="149">
        <f t="shared" si="862"/>
        <v>1.9252722789035524E-5</v>
      </c>
      <c r="AT261" s="149">
        <f t="shared" si="863"/>
        <v>5.857591468927942E-8</v>
      </c>
      <c r="AU261" s="141">
        <v>8</v>
      </c>
      <c r="AV261" s="141">
        <f t="shared" si="864"/>
        <v>4</v>
      </c>
      <c r="AW261" s="141">
        <f t="shared" si="865"/>
        <v>683.06330000000003</v>
      </c>
      <c r="AX261" s="151">
        <f t="shared" si="866"/>
        <v>294.2150426627</v>
      </c>
      <c r="AY261" s="151">
        <f t="shared" si="867"/>
        <v>143.28403684856653</v>
      </c>
      <c r="AZ261" s="141" t="str">
        <f>Input!B261</f>
        <v>Hu1-13</v>
      </c>
      <c r="BA261" s="152">
        <f>Input!E261</f>
        <v>0</v>
      </c>
      <c r="BB261" s="141">
        <f t="shared" si="868"/>
        <v>-3.4131400784942918</v>
      </c>
      <c r="BC261" s="147">
        <f t="shared" ref="BC261" si="873">SQRT((EXP(0.0000028263*AW261*1000)*V261)^2+((U261-1)*0.0000028263*EXP(0.0000028263*AW261*1000)*AX261*1000)^2)*1000</f>
        <v>9.1276941796734956</v>
      </c>
      <c r="BD261" s="141">
        <f t="shared" si="870"/>
        <v>683005.3</v>
      </c>
      <c r="BE261" s="153">
        <f t="shared" si="871"/>
        <v>71642.018424283262</v>
      </c>
      <c r="BF261" s="154">
        <f t="shared" si="872"/>
        <v>20.976685008339128</v>
      </c>
      <c r="BG261" s="155"/>
      <c r="BH261" s="155"/>
      <c r="BI261" s="155"/>
      <c r="BJ261" s="155"/>
      <c r="BK261" s="155"/>
      <c r="BL261" s="155"/>
      <c r="BM261" s="159"/>
      <c r="BN261" s="155"/>
      <c r="BO261" s="155"/>
      <c r="BP261" s="155"/>
      <c r="BQ261" s="155"/>
      <c r="BR261" s="155"/>
      <c r="BS261" s="155"/>
      <c r="BT261" s="155"/>
      <c r="BU261" s="155"/>
      <c r="BV261" s="155"/>
      <c r="BW261" s="155"/>
      <c r="BX261" s="155"/>
      <c r="BY261" s="155"/>
      <c r="BZ261" s="155"/>
      <c r="CA261" s="155"/>
      <c r="CB261" s="155"/>
      <c r="CC261" s="155"/>
      <c r="CD261" s="155"/>
      <c r="CE261" s="155"/>
      <c r="CF261" s="155"/>
      <c r="CG261" s="155"/>
      <c r="CH261" s="155"/>
      <c r="CI261" s="155"/>
      <c r="CJ261" s="155"/>
      <c r="CK261" s="155"/>
      <c r="CL261" s="155"/>
      <c r="CM261" s="155"/>
      <c r="CN261" s="155"/>
      <c r="CO261" s="155"/>
      <c r="CP261" s="155"/>
      <c r="CQ261" s="155"/>
      <c r="CR261" s="155"/>
      <c r="CS261" s="155"/>
      <c r="CT261" s="155"/>
      <c r="CU261" s="155"/>
      <c r="CV261" s="155"/>
      <c r="CW261" s="155"/>
      <c r="CX261" s="155"/>
      <c r="CY261" s="155"/>
      <c r="CZ261" s="155"/>
      <c r="DA261" s="155"/>
      <c r="DB261" s="155"/>
      <c r="DC261" s="155"/>
      <c r="DD261" s="155"/>
      <c r="DE261" s="155"/>
    </row>
    <row r="262" spans="1:109" ht="15" customHeight="1" x14ac:dyDescent="0.2">
      <c r="A262" s="9">
        <f>Input!A262</f>
        <v>10622</v>
      </c>
      <c r="B262" s="9" t="str">
        <f>Input!B262</f>
        <v>GeoB22715-2 217-218 cm</v>
      </c>
      <c r="C262" s="9">
        <f>Input!O262</f>
        <v>1.0561891586703354</v>
      </c>
      <c r="D262" s="9">
        <f>C262*Input!P262/100</f>
        <v>1.8202132150339217E-3</v>
      </c>
      <c r="E262" s="11">
        <f>Input!M262</f>
        <v>1.229001603384033</v>
      </c>
      <c r="F262" s="12">
        <f>E262*Input!N262/100</f>
        <v>5.1999119332418609E-5</v>
      </c>
      <c r="G262" s="13">
        <f t="shared" si="847"/>
        <v>169.45474107459046</v>
      </c>
      <c r="H262" s="12">
        <f>G262*Input!L262/100</f>
        <v>6.5758759191576754E-3</v>
      </c>
      <c r="I262" s="9">
        <v>0.3</v>
      </c>
      <c r="J262" s="21">
        <f>(((C262*$G$4*0.000000001*Input!G262*(234/233))-(I262*0.000000000000001))/Input!F262)*1000000000000</f>
        <v>140.35504443200736</v>
      </c>
      <c r="K262" s="9">
        <f>J262*Input!P262/100</f>
        <v>0.24188480309099056</v>
      </c>
      <c r="L262" s="14">
        <f t="shared" si="848"/>
        <v>1.9410082416613998</v>
      </c>
      <c r="M262" s="22">
        <f>L262*Input!P262/100</f>
        <v>3.3450910028367314E-3</v>
      </c>
      <c r="N262" s="9">
        <v>5.0000000000000001E-3</v>
      </c>
      <c r="O262" s="21">
        <f>(((G262*$D$4*0.000000001*Input!G262*(238/236))-(N262*0.000000001))/Input!F262)*1000000</f>
        <v>2.2683841634710125</v>
      </c>
      <c r="P262" s="9">
        <f>O262*Input!N262/100</f>
        <v>9.5975447455327702E-5</v>
      </c>
      <c r="Q262" s="23">
        <f t="shared" si="849"/>
        <v>1.6924395638983465</v>
      </c>
      <c r="R262" s="24">
        <f>Q262*Input!N262/100</f>
        <v>7.160720262995224E-5</v>
      </c>
      <c r="S262" s="65">
        <f>Input!S262*$G$6/0.000000000155125</f>
        <v>1.1419598219391855</v>
      </c>
      <c r="T262" s="9">
        <f>S262*Input!T262/100</f>
        <v>5.6861418988207897E-4</v>
      </c>
      <c r="U262" s="9">
        <f>S262*1/((U261+U263)/2)</f>
        <v>1.1417336345925473</v>
      </c>
      <c r="V262" s="9">
        <f>U262*Input!T262/100</f>
        <v>5.6850156478581958E-4</v>
      </c>
      <c r="W262" s="3">
        <v>3.0000000000000001E-3</v>
      </c>
      <c r="X262" s="21">
        <f>((($L$4*0.000000001*Input!G262/Input!W262*(232/229))-(W262*0.000000001))/Input!F262)*1000000000</f>
        <v>2.6388386827551108E-3</v>
      </c>
      <c r="Y262" s="21">
        <f>X262*Input!X262/100</f>
        <v>1.2697519576852228E-5</v>
      </c>
      <c r="Z262" s="21">
        <f t="shared" si="850"/>
        <v>6.4432890140873219E-7</v>
      </c>
      <c r="AA262" s="21">
        <f>Z262*Input!X262/100</f>
        <v>3.1003709673632647E-9</v>
      </c>
      <c r="AB262" s="14">
        <v>0.05</v>
      </c>
      <c r="AC262" s="14">
        <v>0.9</v>
      </c>
      <c r="AD262" s="21">
        <f>(((Input!G262*$L$4*0.000000001*Input!U262*(230/229))-((AB262*0.000000000000001)+(Input!G262*AC262*0.000000000000001)))/Input!F262)*1000000000000</f>
        <v>3.4870638140408556</v>
      </c>
      <c r="AE262" s="21">
        <f>AD262*Input!V262/100</f>
        <v>7.9851605441590562E-3</v>
      </c>
      <c r="AF262" s="63">
        <f t="shared" si="851"/>
        <v>0.1589700913034354</v>
      </c>
      <c r="AG262" s="21">
        <f>AF262*Input!V262/100</f>
        <v>3.6403168065529478E-4</v>
      </c>
      <c r="AH262" s="9">
        <f t="shared" si="852"/>
        <v>246721.96289173159</v>
      </c>
      <c r="AI262" s="3">
        <f t="shared" si="853"/>
        <v>1314.754329068297</v>
      </c>
      <c r="AJ262" s="22">
        <f t="shared" si="854"/>
        <v>141.73363459254728</v>
      </c>
      <c r="AK262" s="3">
        <f t="shared" si="855"/>
        <v>0.56850156478581959</v>
      </c>
      <c r="AL262" s="3">
        <f t="shared" si="856"/>
        <v>9.3929552755943294E-2</v>
      </c>
      <c r="AM262" s="3">
        <f t="shared" si="857"/>
        <v>2.1512957975005855E-4</v>
      </c>
      <c r="AN262" s="9">
        <f>AL262*1/((AN261+AN263)/2)</f>
        <v>9.4122432802381195E-2</v>
      </c>
      <c r="AO262" s="21">
        <f t="shared" si="858"/>
        <v>2.1557133851622849E-4</v>
      </c>
      <c r="AP262" s="58">
        <f t="shared" si="859"/>
        <v>9.3788</v>
      </c>
      <c r="AQ262" s="58">
        <f t="shared" si="860"/>
        <v>2.18E-2</v>
      </c>
      <c r="AR262" s="58">
        <f t="shared" si="861"/>
        <v>0.23243911801083295</v>
      </c>
      <c r="AS262" s="67">
        <f t="shared" si="862"/>
        <v>3.8071013887467401E-7</v>
      </c>
      <c r="AT262" s="67">
        <f t="shared" si="863"/>
        <v>1.831965457952203E-9</v>
      </c>
      <c r="AU262" s="58">
        <v>8</v>
      </c>
      <c r="AV262" s="58">
        <f t="shared" si="864"/>
        <v>4</v>
      </c>
      <c r="AW262" s="58">
        <f t="shared" si="865"/>
        <v>9.3785000000000007</v>
      </c>
      <c r="AX262" s="57">
        <f t="shared" si="866"/>
        <v>2.3347846700000001E-2</v>
      </c>
      <c r="AY262" s="47">
        <f t="shared" si="867"/>
        <v>2.2927786161196447E-2</v>
      </c>
      <c r="AZ262" s="9" t="str">
        <f>Input!B262</f>
        <v>GeoB22715-2 217-218 cm</v>
      </c>
      <c r="BA262" s="48">
        <f>Input!E262</f>
        <v>217.5</v>
      </c>
      <c r="BB262" s="58">
        <f t="shared" si="868"/>
        <v>145.54072405804123</v>
      </c>
      <c r="BC262" s="22">
        <f>SQRT((EXP(0.0000028263*AW262*1000)*V262)^2+((U262-1)*0.0000028263*EXP(0.0000028263*AW262*1000)*AY262*1000)^2)*1000</f>
        <v>0.58384819211298389</v>
      </c>
      <c r="BD262" s="9">
        <f t="shared" si="870"/>
        <v>9320.5</v>
      </c>
      <c r="BE262" s="49">
        <f t="shared" si="871"/>
        <v>11.463893080598224</v>
      </c>
      <c r="BF262" s="89">
        <f t="shared" si="872"/>
        <v>0.24447178292047178</v>
      </c>
      <c r="BG262" s="85"/>
      <c r="BH262" s="85"/>
      <c r="BI262" s="85"/>
      <c r="BJ262" s="85"/>
      <c r="BK262" s="85"/>
      <c r="BL262" s="85"/>
      <c r="BM262" s="90"/>
      <c r="BN262" s="85"/>
      <c r="BO262" s="85"/>
      <c r="BP262" s="85"/>
      <c r="BQ262" s="85"/>
      <c r="BR262" s="85"/>
      <c r="BS262" s="85"/>
      <c r="BT262" s="85"/>
      <c r="BU262" s="85"/>
      <c r="BV262" s="85"/>
      <c r="BW262" s="85"/>
      <c r="BX262" s="85"/>
      <c r="BY262" s="85"/>
      <c r="BZ262" s="85"/>
      <c r="CA262" s="85"/>
      <c r="CB262" s="85"/>
      <c r="CC262" s="85"/>
      <c r="CD262" s="85"/>
      <c r="CE262" s="85"/>
      <c r="CF262" s="85"/>
      <c r="CG262" s="85"/>
      <c r="CH262" s="85"/>
      <c r="CI262" s="85"/>
      <c r="CJ262" s="85"/>
      <c r="CK262" s="85"/>
      <c r="CL262" s="85"/>
      <c r="CM262" s="85"/>
      <c r="CN262" s="85"/>
      <c r="CO262" s="85"/>
      <c r="CP262" s="85"/>
      <c r="CQ262" s="85"/>
      <c r="CR262" s="85"/>
      <c r="CS262" s="85"/>
      <c r="CT262" s="85"/>
      <c r="CU262" s="85"/>
      <c r="CV262" s="85"/>
      <c r="CW262" s="85"/>
      <c r="CX262" s="85"/>
      <c r="CY262" s="85"/>
      <c r="CZ262" s="85"/>
      <c r="DA262" s="85"/>
      <c r="DB262" s="85"/>
      <c r="DC262" s="85"/>
      <c r="DD262" s="85"/>
      <c r="DE262" s="85"/>
    </row>
    <row r="263" spans="1:109" s="158" customFormat="1" ht="15" customHeight="1" x14ac:dyDescent="0.2">
      <c r="A263" s="141">
        <f>Input!A263</f>
        <v>10368</v>
      </c>
      <c r="B263" s="141" t="str">
        <f>Input!B263</f>
        <v>Hu1-13</v>
      </c>
      <c r="C263" s="141">
        <f>Input!O263</f>
        <v>2.293559807575452</v>
      </c>
      <c r="D263" s="141">
        <f>C263*Input!P263/100</f>
        <v>1.7061484191462809E-2</v>
      </c>
      <c r="E263" s="142">
        <f>Input!M263</f>
        <v>3.0129386506308982</v>
      </c>
      <c r="F263" s="143">
        <f>E263*Input!N263/100</f>
        <v>2.904667920855159E-4</v>
      </c>
      <c r="G263" s="144">
        <f t="shared" si="847"/>
        <v>415.42398114898822</v>
      </c>
      <c r="H263" s="143">
        <f>G263*Input!L263/100</f>
        <v>1.7459318395648044E-2</v>
      </c>
      <c r="I263" s="141">
        <v>0</v>
      </c>
      <c r="J263" s="145">
        <f>(((C263*$G$4*0.000000001*Input!G263*(234/233))-(I263*0.000000000000001))/Input!F263)*1000000000000</f>
        <v>751.3216530588245</v>
      </c>
      <c r="K263" s="141">
        <f>J263*Input!P263/100</f>
        <v>5.5889811392874007</v>
      </c>
      <c r="L263" s="146">
        <f t="shared" si="848"/>
        <v>10.390232332777355</v>
      </c>
      <c r="M263" s="147">
        <f>L263*Input!P263/100</f>
        <v>7.7291546575671666E-2</v>
      </c>
      <c r="N263" s="141">
        <v>0</v>
      </c>
      <c r="O263" s="145">
        <f>(((G263*$D$4*0.000000001*Input!G263*(238/236))-(N263*0.000000001))/Input!F263)*1000000</f>
        <v>13.708326966583599</v>
      </c>
      <c r="P263" s="141">
        <f>O263*Input!N263/100</f>
        <v>1.3215714691067909E-3</v>
      </c>
      <c r="Q263" s="148">
        <f t="shared" si="849"/>
        <v>10.227771506568782</v>
      </c>
      <c r="R263" s="149">
        <f>Q263*Input!N263/100</f>
        <v>9.860233891833799E-4</v>
      </c>
      <c r="S263" s="147">
        <f>Input!S263*$G$6/0.000000000155125</f>
        <v>1.0008913601560587</v>
      </c>
      <c r="T263" s="141">
        <f>S263*Input!T263/100</f>
        <v>1.0946512686856667E-3</v>
      </c>
      <c r="U263" s="147">
        <f>S263</f>
        <v>1.0008913601560587</v>
      </c>
      <c r="V263" s="141">
        <f>U263*Input!T263/100</f>
        <v>1.0946512686856667E-3</v>
      </c>
      <c r="W263" s="150">
        <v>0</v>
      </c>
      <c r="X263" s="145">
        <f>((($L$4*0.000000001*Input!G263/Input!W263*(232/229))-(W263*0.000000001))/Input!F263)*1000000000</f>
        <v>0.81233998894961135</v>
      </c>
      <c r="Y263" s="145">
        <f>X263*Input!X263/100</f>
        <v>2.7825281027948363E-3</v>
      </c>
      <c r="Z263" s="145">
        <f t="shared" si="850"/>
        <v>1.983501818700823E-4</v>
      </c>
      <c r="AA263" s="145">
        <f>Z263*Input!X263/100</f>
        <v>6.7941374640637761E-7</v>
      </c>
      <c r="AB263" s="146">
        <v>0</v>
      </c>
      <c r="AC263" s="146">
        <v>0.9</v>
      </c>
      <c r="AD263" s="145">
        <f>(((Input!G263*$L$4*0.000000001*Input!U263*(230/229))-((AB263*0.000000000000001)+(Input!G263*AC263*0.000000000000001)))/Input!F263)*1000000000000</f>
        <v>224.01949597045527</v>
      </c>
      <c r="AE263" s="145">
        <f>AD263*Input!V263/100</f>
        <v>0.46796968718482973</v>
      </c>
      <c r="AF263" s="145">
        <f t="shared" si="851"/>
        <v>10.212718099616515</v>
      </c>
      <c r="AG263" s="145">
        <f>AF263*Input!V263/100</f>
        <v>2.1334047171567151E-2</v>
      </c>
      <c r="AH263" s="141">
        <f t="shared" si="852"/>
        <v>51488.322336431025</v>
      </c>
      <c r="AI263" s="150">
        <f t="shared" si="853"/>
        <v>206.57431871353174</v>
      </c>
      <c r="AJ263" s="147">
        <f t="shared" si="854"/>
        <v>0.8913601560587292</v>
      </c>
      <c r="AK263" s="150">
        <f t="shared" si="855"/>
        <v>1.0946512686856666</v>
      </c>
      <c r="AL263" s="150">
        <f t="shared" si="856"/>
        <v>0.99852818310004288</v>
      </c>
      <c r="AM263" s="150">
        <f t="shared" si="857"/>
        <v>2.0881141323124235E-3</v>
      </c>
      <c r="AN263" s="141">
        <f>AF263/Q263</f>
        <v>0.99852818310004288</v>
      </c>
      <c r="AO263" s="145">
        <f t="shared" si="858"/>
        <v>2.0881141323124235E-3</v>
      </c>
      <c r="AP263" s="141">
        <f t="shared" si="859"/>
        <v>644.2758</v>
      </c>
      <c r="AQ263" s="141" t="e">
        <f t="shared" si="860"/>
        <v>#VALUE!</v>
      </c>
      <c r="AR263" s="141" t="e">
        <f t="shared" si="861"/>
        <v>#VALUE!</v>
      </c>
      <c r="AS263" s="149">
        <f t="shared" si="862"/>
        <v>1.9393294203208584E-5</v>
      </c>
      <c r="AT263" s="149">
        <f t="shared" si="863"/>
        <v>6.6454632120028946E-8</v>
      </c>
      <c r="AU263" s="141">
        <v>8</v>
      </c>
      <c r="AV263" s="141">
        <f t="shared" si="864"/>
        <v>4</v>
      </c>
      <c r="AW263" s="141">
        <f t="shared" si="865"/>
        <v>644.25890000000004</v>
      </c>
      <c r="AX263" s="151">
        <f t="shared" si="866"/>
        <v>269.82265925830001</v>
      </c>
      <c r="AY263" s="151">
        <f t="shared" si="867"/>
        <v>103.25502013677264</v>
      </c>
      <c r="AZ263" s="141" t="str">
        <f>Input!B263</f>
        <v>Hu1-13</v>
      </c>
      <c r="BA263" s="152">
        <f>Input!E263</f>
        <v>0</v>
      </c>
      <c r="BB263" s="141">
        <f t="shared" si="868"/>
        <v>5.5061310703444351</v>
      </c>
      <c r="BC263" s="147">
        <f t="shared" ref="BC263" si="874">SQRT((EXP(0.0000028263*AW263*1000)*V263)^2+((U263-1)*0.0000028263*EXP(0.0000028263*AW263*1000)*AX263*1000)^2)*1000</f>
        <v>7.9595700227266306</v>
      </c>
      <c r="BD263" s="141">
        <f t="shared" si="870"/>
        <v>644200.9</v>
      </c>
      <c r="BE263" s="153">
        <f t="shared" si="871"/>
        <v>51627.51006838632</v>
      </c>
      <c r="BF263" s="154">
        <f t="shared" si="872"/>
        <v>16.02694508943107</v>
      </c>
      <c r="BG263" s="155"/>
      <c r="BH263" s="155"/>
      <c r="BI263" s="155"/>
      <c r="BJ263" s="155"/>
      <c r="BK263" s="155"/>
      <c r="BL263" s="155"/>
      <c r="BM263" s="159"/>
      <c r="BN263" s="155"/>
      <c r="BO263" s="155"/>
      <c r="BP263" s="155"/>
      <c r="BQ263" s="155"/>
      <c r="BR263" s="155"/>
      <c r="BS263" s="155"/>
      <c r="BT263" s="155"/>
      <c r="BU263" s="155"/>
      <c r="BV263" s="155"/>
      <c r="BW263" s="155"/>
      <c r="BX263" s="155"/>
      <c r="BY263" s="155"/>
      <c r="BZ263" s="155"/>
      <c r="CA263" s="155"/>
      <c r="CB263" s="155"/>
      <c r="CC263" s="155"/>
      <c r="CD263" s="155"/>
      <c r="CE263" s="155"/>
      <c r="CF263" s="155"/>
      <c r="CG263" s="155"/>
      <c r="CH263" s="155"/>
      <c r="CI263" s="155"/>
      <c r="CJ263" s="155"/>
      <c r="CK263" s="155"/>
      <c r="CL263" s="155"/>
      <c r="CM263" s="155"/>
      <c r="CN263" s="155"/>
      <c r="CO263" s="155"/>
      <c r="CP263" s="155"/>
      <c r="CQ263" s="155"/>
      <c r="CR263" s="155"/>
      <c r="CS263" s="155"/>
      <c r="CT263" s="155"/>
      <c r="CU263" s="155"/>
      <c r="CV263" s="155"/>
      <c r="CW263" s="155"/>
      <c r="CX263" s="155"/>
      <c r="CY263" s="155"/>
      <c r="CZ263" s="155"/>
      <c r="DA263" s="155"/>
      <c r="DB263" s="155"/>
      <c r="DC263" s="155"/>
      <c r="DD263" s="155"/>
      <c r="DE263" s="155"/>
    </row>
    <row r="264" spans="1:109" ht="15" customHeight="1" x14ac:dyDescent="0.2">
      <c r="A264" s="9">
        <f>Input!A264</f>
        <v>10623</v>
      </c>
      <c r="B264" s="9" t="str">
        <f>Input!B264</f>
        <v>GeoB22715-2 284 cm</v>
      </c>
      <c r="C264" s="9">
        <f>Input!O264</f>
        <v>1.5782494869782064</v>
      </c>
      <c r="D264" s="9">
        <f>C264*Input!P264/100</f>
        <v>2.2474466669802785E-3</v>
      </c>
      <c r="E264" s="11">
        <f>Input!M264</f>
        <v>1.8379772609159026</v>
      </c>
      <c r="F264" s="12">
        <f>E264*Input!N264/100</f>
        <v>6.9731036653979792E-5</v>
      </c>
      <c r="G264" s="13">
        <f t="shared" si="847"/>
        <v>253.42030473508464</v>
      </c>
      <c r="H264" s="12">
        <f>G264*Input!L264/100</f>
        <v>8.2547010424687296E-3</v>
      </c>
      <c r="I264" s="9">
        <v>0.3</v>
      </c>
      <c r="J264" s="21">
        <f>(((C264*$G$4*0.000000001*Input!G264*(234/233))-(I264*0.000000000000001))/Input!F264)*1000000000000</f>
        <v>162.49551053070351</v>
      </c>
      <c r="K264" s="9">
        <f>J264*Input!P264/100</f>
        <v>0.2313956041517353</v>
      </c>
      <c r="L264" s="14">
        <f t="shared" si="848"/>
        <v>2.2471947940985122</v>
      </c>
      <c r="M264" s="22">
        <f>L264*Input!P264/100</f>
        <v>3.2000330060122329E-3</v>
      </c>
      <c r="N264" s="9">
        <v>5.0000000000000001E-3</v>
      </c>
      <c r="O264" s="21">
        <f>(((G264*$D$4*0.000000001*Input!G264*(238/236))-(N264*0.000000001))/Input!F264)*1000000</f>
        <v>2.6283540152978198</v>
      </c>
      <c r="P264" s="9">
        <f>O264*Input!N264/100</f>
        <v>9.9717147800313933E-5</v>
      </c>
      <c r="Q264" s="23">
        <f t="shared" si="849"/>
        <v>1.9610127751087847</v>
      </c>
      <c r="R264" s="24">
        <f>Q264*Input!N264/100</f>
        <v>7.4398882188504974E-5</v>
      </c>
      <c r="S264" s="65">
        <f>Input!S264*$G$6/0.000000000155125</f>
        <v>1.1407020409433262</v>
      </c>
      <c r="T264" s="9">
        <f>S264*Input!T264/100</f>
        <v>4.3438592120382603E-4</v>
      </c>
      <c r="U264" s="9">
        <f>S264*1/((U263+U265)/2)</f>
        <v>1.1393960182034053</v>
      </c>
      <c r="V264" s="9">
        <f>U264*Input!T264/100</f>
        <v>4.3388858020623782E-4</v>
      </c>
      <c r="W264" s="3">
        <v>3.0000000000000001E-3</v>
      </c>
      <c r="X264" s="21">
        <f>((($L$4*0.000000001*Input!G264/Input!W264*(232/229))-(W264*0.000000001))/Input!F264)*1000000000</f>
        <v>4.9066296606337434E-2</v>
      </c>
      <c r="Y264" s="21">
        <f>X264*Input!X264/100</f>
        <v>1.2411817425324131E-4</v>
      </c>
      <c r="Z264" s="21">
        <f t="shared" si="850"/>
        <v>1.1980585700505406E-5</v>
      </c>
      <c r="AA264" s="21">
        <f>Z264*Input!X264/100</f>
        <v>3.0306106767372332E-8</v>
      </c>
      <c r="AB264" s="14">
        <v>0.05</v>
      </c>
      <c r="AC264" s="14">
        <v>0.9</v>
      </c>
      <c r="AD264" s="21">
        <f>(((Input!G264*$L$4*0.000000001*Input!U264*(230/229))-((AB264*0.000000000000001)+(Input!G264*AC264*0.000000000000001)))/Input!F264)*1000000000000</f>
        <v>4.7413774424173569</v>
      </c>
      <c r="AE264" s="21">
        <f>AD264*Input!V264/100</f>
        <v>1.2572486002964491E-2</v>
      </c>
      <c r="AF264" s="63">
        <f t="shared" si="851"/>
        <v>0.216152397868422</v>
      </c>
      <c r="AG264" s="21">
        <f>AF264*Input!V264/100</f>
        <v>5.7316107601895804E-4</v>
      </c>
      <c r="AH264" s="9">
        <f t="shared" si="852"/>
        <v>18041.889042144536</v>
      </c>
      <c r="AI264" s="3">
        <f t="shared" si="853"/>
        <v>66.118403791445786</v>
      </c>
      <c r="AJ264" s="22">
        <f t="shared" si="854"/>
        <v>139.3960182034053</v>
      </c>
      <c r="AK264" s="3">
        <f t="shared" si="855"/>
        <v>0.43388858020623783</v>
      </c>
      <c r="AL264" s="3">
        <f t="shared" si="856"/>
        <v>0.11022488002732732</v>
      </c>
      <c r="AM264" s="3">
        <f t="shared" si="857"/>
        <v>2.9230800846784358E-4</v>
      </c>
      <c r="AN264" s="9">
        <f>AL264*1/((AN263+AN265)/2)</f>
        <v>0.11033234457115529</v>
      </c>
      <c r="AO264" s="21">
        <f t="shared" si="858"/>
        <v>2.9259299627440298E-4</v>
      </c>
      <c r="AP264" s="58">
        <f t="shared" si="859"/>
        <v>11.099399999999999</v>
      </c>
      <c r="AQ264" s="58">
        <f t="shared" si="860"/>
        <v>3.2199999999999999E-2</v>
      </c>
      <c r="AR264" s="58">
        <f t="shared" si="861"/>
        <v>0.29010577148314326</v>
      </c>
      <c r="AS264" s="67">
        <f t="shared" si="862"/>
        <v>6.1093868701802811E-6</v>
      </c>
      <c r="AT264" s="67">
        <f t="shared" si="863"/>
        <v>1.5456051840555255E-8</v>
      </c>
      <c r="AU264" s="58">
        <v>8</v>
      </c>
      <c r="AV264" s="58">
        <f t="shared" si="864"/>
        <v>4</v>
      </c>
      <c r="AW264" s="58">
        <f t="shared" si="865"/>
        <v>11.0947</v>
      </c>
      <c r="AX264" s="57">
        <f t="shared" si="866"/>
        <v>3.0510329499999999E-2</v>
      </c>
      <c r="AY264" s="47">
        <f t="shared" si="867"/>
        <v>3.1334568717219138E-2</v>
      </c>
      <c r="AZ264" s="9" t="str">
        <f>Input!B264</f>
        <v>GeoB22715-2 284 cm</v>
      </c>
      <c r="BA264" s="48">
        <f>Input!E264</f>
        <v>284</v>
      </c>
      <c r="BB264" s="58">
        <f t="shared" si="868"/>
        <v>143.83630537098625</v>
      </c>
      <c r="BC264" s="22">
        <f>SQRT((EXP(0.0000028263*AW264*1000)*V264)^2+((U264-1)*0.0000028263*EXP(0.0000028263*AW264*1000)*AY264*1000)^2)*1000</f>
        <v>0.44789074101169535</v>
      </c>
      <c r="BD264" s="9">
        <f t="shared" si="870"/>
        <v>11036.699999999999</v>
      </c>
      <c r="BE264" s="49">
        <f t="shared" si="871"/>
        <v>15.667284358609569</v>
      </c>
      <c r="BF264" s="89">
        <f t="shared" si="872"/>
        <v>0.28242826500238077</v>
      </c>
      <c r="BG264" s="85"/>
      <c r="BH264" s="85"/>
      <c r="BI264" s="85"/>
      <c r="BJ264" s="85"/>
      <c r="BK264" s="85"/>
      <c r="BL264" s="85"/>
      <c r="BM264" s="90"/>
      <c r="BN264" s="85"/>
      <c r="BO264" s="85"/>
      <c r="BP264" s="85"/>
      <c r="BQ264" s="85"/>
      <c r="BR264" s="85"/>
      <c r="BS264" s="85"/>
      <c r="BT264" s="85"/>
      <c r="BU264" s="85"/>
      <c r="BV264" s="85"/>
      <c r="BW264" s="85"/>
      <c r="BX264" s="85"/>
      <c r="BY264" s="85"/>
      <c r="BZ264" s="85"/>
      <c r="CA264" s="85"/>
      <c r="CB264" s="85"/>
      <c r="CC264" s="85"/>
      <c r="CD264" s="85"/>
      <c r="CE264" s="85"/>
      <c r="CF264" s="85"/>
      <c r="CG264" s="85"/>
      <c r="CH264" s="85"/>
      <c r="CI264" s="85"/>
      <c r="CJ264" s="85"/>
      <c r="CK264" s="85"/>
      <c r="CL264" s="85"/>
      <c r="CM264" s="85"/>
      <c r="CN264" s="85"/>
      <c r="CO264" s="85"/>
      <c r="CP264" s="85"/>
      <c r="CQ264" s="85"/>
      <c r="CR264" s="85"/>
      <c r="CS264" s="85"/>
      <c r="CT264" s="85"/>
      <c r="CU264" s="85"/>
      <c r="CV264" s="85"/>
      <c r="CW264" s="85"/>
      <c r="CX264" s="85"/>
      <c r="CY264" s="85"/>
      <c r="CZ264" s="85"/>
      <c r="DA264" s="85"/>
      <c r="DB264" s="85"/>
      <c r="DC264" s="85"/>
      <c r="DD264" s="85"/>
      <c r="DE264" s="85"/>
    </row>
    <row r="265" spans="1:109" s="158" customFormat="1" ht="15" customHeight="1" x14ac:dyDescent="0.2">
      <c r="A265" s="141">
        <f>Input!A265</f>
        <v>10368</v>
      </c>
      <c r="B265" s="141" t="str">
        <f>Input!B265</f>
        <v>Hu1-13</v>
      </c>
      <c r="C265" s="141">
        <f>Input!O265</f>
        <v>2.3119425872480504</v>
      </c>
      <c r="D265" s="141">
        <f>C265*Input!P265/100</f>
        <v>1.5961880839682821E-2</v>
      </c>
      <c r="E265" s="142">
        <f>Input!M265</f>
        <v>3.0132013468891499</v>
      </c>
      <c r="F265" s="143">
        <f>E265*Input!N265/100</f>
        <v>2.8475856338744604E-4</v>
      </c>
      <c r="G265" s="144">
        <f t="shared" si="847"/>
        <v>415.46020170907599</v>
      </c>
      <c r="H265" s="143">
        <f>G265*Input!L265/100</f>
        <v>2.1454729230162086E-2</v>
      </c>
      <c r="I265" s="141">
        <v>0</v>
      </c>
      <c r="J265" s="145">
        <f>(((C265*$G$4*0.000000001*Input!G265*(234/233))-(I265*0.000000000000001))/Input!F265)*1000000000000</f>
        <v>757.34346263440875</v>
      </c>
      <c r="K265" s="141">
        <f>J265*Input!P265/100</f>
        <v>5.2287743527716826</v>
      </c>
      <c r="L265" s="146">
        <f t="shared" si="848"/>
        <v>10.473509582007873</v>
      </c>
      <c r="M265" s="147">
        <f>L265*Input!P265/100</f>
        <v>7.2310148549268177E-2</v>
      </c>
      <c r="N265" s="141">
        <v>0</v>
      </c>
      <c r="O265" s="145">
        <f>(((G265*$D$4*0.000000001*Input!G265*(238/236))-(N265*0.000000001))/Input!F265)*1000000</f>
        <v>13.709522187136882</v>
      </c>
      <c r="P265" s="141">
        <f>O265*Input!N265/100</f>
        <v>1.2956000589764217E-3</v>
      </c>
      <c r="Q265" s="148">
        <f t="shared" si="849"/>
        <v>10.228663259643302</v>
      </c>
      <c r="R265" s="149">
        <f>Q265*Input!N265/100</f>
        <v>9.666461413861602E-4</v>
      </c>
      <c r="S265" s="147">
        <f>Input!S265*$G$6/0.000000000155125</f>
        <v>1.0014011223856658</v>
      </c>
      <c r="T265" s="141">
        <f>S265*Input!T265/100</f>
        <v>1.3794125623530515E-3</v>
      </c>
      <c r="U265" s="147">
        <f>S265</f>
        <v>1.0014011223856658</v>
      </c>
      <c r="V265" s="141">
        <f>U265*Input!T265/100</f>
        <v>1.3794125623530515E-3</v>
      </c>
      <c r="W265" s="150">
        <v>0</v>
      </c>
      <c r="X265" s="145">
        <f>((($L$4*0.000000001*Input!G265/Input!W265*(232/229))-(W265*0.000000001))/Input!F265)*1000000000</f>
        <v>0.81157332871194154</v>
      </c>
      <c r="Y265" s="145">
        <f>X265*Input!X265/100</f>
        <v>2.4215430212129476E-3</v>
      </c>
      <c r="Z265" s="145">
        <f t="shared" si="850"/>
        <v>1.98162985376443E-4</v>
      </c>
      <c r="AA265" s="145">
        <f>Z265*Input!X265/100</f>
        <v>5.9127151832680498E-7</v>
      </c>
      <c r="AB265" s="146">
        <v>0</v>
      </c>
      <c r="AC265" s="146">
        <v>0.9</v>
      </c>
      <c r="AD265" s="145">
        <f>(((Input!G265*$L$4*0.000000001*Input!U265*(230/229))-((AB265*0.000000000000001)+(Input!G265*AC265*0.000000000000001)))/Input!F265)*1000000000000</f>
        <v>224.26241429200968</v>
      </c>
      <c r="AE265" s="145">
        <f>AD265*Input!V265/100</f>
        <v>0.56027328467315196</v>
      </c>
      <c r="AF265" s="145">
        <f t="shared" si="851"/>
        <v>10.223792387274024</v>
      </c>
      <c r="AG265" s="145">
        <f>AF265*Input!V265/100</f>
        <v>2.5542031912560537E-2</v>
      </c>
      <c r="AH265" s="141">
        <f t="shared" si="852"/>
        <v>51592.845999227648</v>
      </c>
      <c r="AI265" s="150">
        <f t="shared" si="853"/>
        <v>200.77715836709845</v>
      </c>
      <c r="AJ265" s="147">
        <f t="shared" si="854"/>
        <v>1.4011223856658095</v>
      </c>
      <c r="AK265" s="150">
        <f t="shared" si="855"/>
        <v>1.3794125623530515</v>
      </c>
      <c r="AL265" s="150">
        <f t="shared" si="856"/>
        <v>0.99952380166932508</v>
      </c>
      <c r="AM265" s="150">
        <f t="shared" si="857"/>
        <v>2.4988895251113197E-3</v>
      </c>
      <c r="AN265" s="141">
        <f>AF265/Q265</f>
        <v>0.99952380166932508</v>
      </c>
      <c r="AO265" s="145">
        <f t="shared" si="858"/>
        <v>2.4988895251113197E-3</v>
      </c>
      <c r="AP265" s="141">
        <f t="shared" si="859"/>
        <v>655.53959999999995</v>
      </c>
      <c r="AQ265" s="141" t="e">
        <f t="shared" si="860"/>
        <v>#VALUE!</v>
      </c>
      <c r="AR265" s="141" t="e">
        <f t="shared" si="861"/>
        <v>#VALUE!</v>
      </c>
      <c r="AS265" s="149">
        <f t="shared" si="862"/>
        <v>1.9373302292420312E-5</v>
      </c>
      <c r="AT265" s="149">
        <f t="shared" si="863"/>
        <v>5.7834342350470837E-8</v>
      </c>
      <c r="AU265" s="141">
        <v>8</v>
      </c>
      <c r="AV265" s="141">
        <f t="shared" si="864"/>
        <v>4</v>
      </c>
      <c r="AW265" s="141">
        <f t="shared" si="865"/>
        <v>655.52290000000005</v>
      </c>
      <c r="AX265" s="151">
        <f t="shared" si="866"/>
        <v>284.1727234228</v>
      </c>
      <c r="AY265" s="151">
        <f t="shared" si="867"/>
        <v>139.21890477983069</v>
      </c>
      <c r="AZ265" s="141" t="str">
        <f>Input!B265</f>
        <v>Hu1-13</v>
      </c>
      <c r="BA265" s="152">
        <f>Input!E265</f>
        <v>0</v>
      </c>
      <c r="BB265" s="141">
        <f t="shared" si="868"/>
        <v>8.9350164684156379</v>
      </c>
      <c r="BC265" s="147">
        <f t="shared" ref="BC265" si="875">SQRT((EXP(0.0000028263*AW265*1000)*V265)^2+((U265-1)*0.0000028263*EXP(0.0000028263*AW265*1000)*AX265*1000)^2)*1000</f>
        <v>11.352439143711818</v>
      </c>
      <c r="BD265" s="141">
        <f t="shared" si="870"/>
        <v>655464.9</v>
      </c>
      <c r="BE265" s="153">
        <f t="shared" si="871"/>
        <v>69609.452389915343</v>
      </c>
      <c r="BF265" s="154">
        <f t="shared" si="872"/>
        <v>21.237840017462499</v>
      </c>
      <c r="BG265" s="155"/>
      <c r="BH265" s="155"/>
      <c r="BI265" s="155"/>
      <c r="BJ265" s="155"/>
      <c r="BK265" s="155"/>
      <c r="BL265" s="155"/>
      <c r="BM265" s="159"/>
      <c r="BN265" s="155"/>
      <c r="BO265" s="155"/>
      <c r="BP265" s="155"/>
      <c r="BQ265" s="155"/>
      <c r="BR265" s="155"/>
      <c r="BS265" s="155"/>
      <c r="BT265" s="155"/>
      <c r="BU265" s="155"/>
      <c r="BV265" s="155"/>
      <c r="BW265" s="155"/>
      <c r="BX265" s="155"/>
      <c r="BY265" s="155"/>
      <c r="BZ265" s="155"/>
      <c r="CA265" s="155"/>
      <c r="CB265" s="155"/>
      <c r="CC265" s="155"/>
      <c r="CD265" s="155"/>
      <c r="CE265" s="155"/>
      <c r="CF265" s="155"/>
      <c r="CG265" s="155"/>
      <c r="CH265" s="155"/>
      <c r="CI265" s="155"/>
      <c r="CJ265" s="155"/>
      <c r="CK265" s="155"/>
      <c r="CL265" s="155"/>
      <c r="CM265" s="155"/>
      <c r="CN265" s="155"/>
      <c r="CO265" s="155"/>
      <c r="CP265" s="155"/>
      <c r="CQ265" s="155"/>
      <c r="CR265" s="155"/>
      <c r="CS265" s="155"/>
      <c r="CT265" s="155"/>
      <c r="CU265" s="155"/>
      <c r="CV265" s="155"/>
      <c r="CW265" s="155"/>
      <c r="CX265" s="155"/>
      <c r="CY265" s="155"/>
      <c r="CZ265" s="155"/>
      <c r="DA265" s="155"/>
      <c r="DB265" s="155"/>
      <c r="DC265" s="155"/>
      <c r="DD265" s="155"/>
      <c r="DE265" s="155"/>
    </row>
    <row r="266" spans="1:109" ht="15" customHeight="1" x14ac:dyDescent="0.2">
      <c r="A266" s="9">
        <f>Input!A266</f>
        <v>10624</v>
      </c>
      <c r="B266" s="9" t="str">
        <f>Input!B266</f>
        <v>GeoB22715-2 B: 300-302 cm</v>
      </c>
      <c r="C266" s="9">
        <f>Input!O266</f>
        <v>1.4280069995704519</v>
      </c>
      <c r="D266" s="9">
        <f>C266*Input!P266/100</f>
        <v>1.9427166056131778E-3</v>
      </c>
      <c r="E266" s="11">
        <f>Input!M266</f>
        <v>1.660647872329849</v>
      </c>
      <c r="F266" s="12">
        <f>E266*Input!N266/100</f>
        <v>5.3182022954034351E-5</v>
      </c>
      <c r="G266" s="13">
        <f t="shared" si="847"/>
        <v>228.97012863683958</v>
      </c>
      <c r="H266" s="12">
        <f>G266*Input!L266/100</f>
        <v>7.9125714201831003E-3</v>
      </c>
      <c r="I266" s="9">
        <v>0.3</v>
      </c>
      <c r="J266" s="21">
        <f>(((C266*$G$4*0.000000001*Input!G266*(234/233))-(I266*0.000000000000001))/Input!F266)*1000000000000</f>
        <v>210.33128042598898</v>
      </c>
      <c r="K266" s="9">
        <f>J266*Input!P266/100</f>
        <v>0.28614290496220457</v>
      </c>
      <c r="L266" s="14">
        <f t="shared" si="848"/>
        <v>2.908728720354699</v>
      </c>
      <c r="M266" s="22">
        <f>L266*Input!P266/100</f>
        <v>3.9571483808950713E-3</v>
      </c>
      <c r="N266" s="9">
        <v>5.0000000000000001E-3</v>
      </c>
      <c r="O266" s="21">
        <f>(((G266*$D$4*0.000000001*Input!G266*(238/236))-(N266*0.000000001))/Input!F266)*1000000</f>
        <v>3.3972620111886287</v>
      </c>
      <c r="P266" s="9">
        <f>O266*Input!N266/100</f>
        <v>1.0879685529384524E-4</v>
      </c>
      <c r="Q266" s="23">
        <f t="shared" si="849"/>
        <v>2.5346944002053626</v>
      </c>
      <c r="R266" s="24">
        <f>Q266*Input!N266/100</f>
        <v>8.1173244502498018E-5</v>
      </c>
      <c r="S266" s="65">
        <f>Input!S266*$G$6/0.000000000155125</f>
        <v>1.1414908681272942</v>
      </c>
      <c r="T266" s="9">
        <f>S266*Input!T266/100</f>
        <v>5.5251386920357752E-4</v>
      </c>
      <c r="U266" s="9">
        <f>S266*1/((U265+U267)/2)</f>
        <v>1.1403570017990201</v>
      </c>
      <c r="V266" s="9">
        <f>U266*Input!T266/100</f>
        <v>5.5196504582733614E-4</v>
      </c>
      <c r="W266" s="3">
        <v>3.0000000000000001E-3</v>
      </c>
      <c r="X266" s="21">
        <f>((($L$4*0.000000001*Input!G266/Input!W266*(232/229))-(W266*0.000000001))/Input!F266)*1000000000</f>
        <v>1.4722147721190898E-2</v>
      </c>
      <c r="Y266" s="21">
        <f>X266*Input!X266/100</f>
        <v>6.4259104641593224E-5</v>
      </c>
      <c r="Z266" s="21">
        <f t="shared" si="850"/>
        <v>3.5947272296569986E-6</v>
      </c>
      <c r="AA266" s="21">
        <f>Z266*Input!X266/100</f>
        <v>1.5690234711884018E-8</v>
      </c>
      <c r="AB266" s="14">
        <v>0.05</v>
      </c>
      <c r="AC266" s="14">
        <v>0.9</v>
      </c>
      <c r="AD266" s="21">
        <f>(((Input!G266*$L$4*0.000000001*Input!U266*(230/229))-((AB266*0.000000000000001)+(Input!G266*AC266*0.000000000000001)))/Input!F266)*1000000000000</f>
        <v>6.6693294995294927</v>
      </c>
      <c r="AE266" s="21">
        <f>AD266*Input!V266/100</f>
        <v>1.1975339992778571E-2</v>
      </c>
      <c r="AF266" s="63">
        <f t="shared" si="851"/>
        <v>0.304044885901958</v>
      </c>
      <c r="AG266" s="21">
        <f>AF266*Input!V266/100</f>
        <v>5.4593807098575399E-4</v>
      </c>
      <c r="AH266" s="9">
        <f t="shared" si="852"/>
        <v>84580.794724435691</v>
      </c>
      <c r="AI266" s="3">
        <f t="shared" si="853"/>
        <v>399.19559668959829</v>
      </c>
      <c r="AJ266" s="22">
        <f t="shared" si="854"/>
        <v>140.35700179902011</v>
      </c>
      <c r="AK266" s="3">
        <f t="shared" si="855"/>
        <v>0.55196504582733619</v>
      </c>
      <c r="AL266" s="3">
        <f t="shared" si="856"/>
        <v>0.1199532716359511</v>
      </c>
      <c r="AM266" s="3">
        <f t="shared" si="857"/>
        <v>2.154204054746993E-4</v>
      </c>
      <c r="AN266" s="9">
        <f>AL266*1/((AN265+AN267)/2)</f>
        <v>0.12002472126936496</v>
      </c>
      <c r="AO266" s="21">
        <f t="shared" si="858"/>
        <v>2.1554871968231629E-4</v>
      </c>
      <c r="AP266" s="58">
        <f t="shared" si="859"/>
        <v>12.1174</v>
      </c>
      <c r="AQ266" s="58">
        <f t="shared" si="860"/>
        <v>2.1899999999999999E-2</v>
      </c>
      <c r="AR266" s="58">
        <f t="shared" si="861"/>
        <v>0.18073184016373148</v>
      </c>
      <c r="AS266" s="67">
        <f t="shared" si="862"/>
        <v>1.418209323130138E-6</v>
      </c>
      <c r="AT266" s="67">
        <f t="shared" si="863"/>
        <v>6.1903545572112068E-9</v>
      </c>
      <c r="AU266" s="58">
        <v>8</v>
      </c>
      <c r="AV266" s="58">
        <f t="shared" si="864"/>
        <v>4</v>
      </c>
      <c r="AW266" s="58">
        <f t="shared" si="865"/>
        <v>12.116300000000001</v>
      </c>
      <c r="AX266" s="57">
        <f t="shared" si="866"/>
        <v>2.34700233E-2</v>
      </c>
      <c r="AY266" s="47">
        <f t="shared" si="867"/>
        <v>2.3815508418500803E-2</v>
      </c>
      <c r="AZ266" s="9" t="str">
        <f>Input!B266</f>
        <v>GeoB22715-2 B: 300-302 cm</v>
      </c>
      <c r="BA266" s="48">
        <f>Input!E266</f>
        <v>301</v>
      </c>
      <c r="BB266" s="58">
        <f t="shared" si="868"/>
        <v>145.24667274571345</v>
      </c>
      <c r="BC266" s="22">
        <f>SQRT((EXP(0.0000028263*AW266*1000)*V266)^2+((U266-1)*0.0000028263*EXP(0.0000028263*AW266*1000)*AY266*1000)^2)*1000</f>
        <v>0.57127772579853142</v>
      </c>
      <c r="BD266" s="9">
        <f t="shared" si="870"/>
        <v>12058.300000000001</v>
      </c>
      <c r="BE266" s="49">
        <f t="shared" si="871"/>
        <v>11.907754209250401</v>
      </c>
      <c r="BF266" s="89">
        <f t="shared" si="872"/>
        <v>0.19655759941979647</v>
      </c>
      <c r="BG266" s="85"/>
      <c r="BH266" s="85"/>
      <c r="BI266" s="85"/>
      <c r="BJ266" s="85"/>
      <c r="BK266" s="85"/>
      <c r="BL266" s="85"/>
      <c r="BM266" s="90"/>
      <c r="BN266" s="85"/>
      <c r="BO266" s="85"/>
      <c r="BP266" s="85"/>
      <c r="BQ266" s="85"/>
      <c r="BR266" s="85"/>
      <c r="BS266" s="85"/>
      <c r="BT266" s="85"/>
      <c r="BU266" s="85"/>
      <c r="BV266" s="85"/>
      <c r="BW266" s="85"/>
      <c r="BX266" s="85"/>
      <c r="BY266" s="85"/>
      <c r="BZ266" s="85"/>
      <c r="CA266" s="85"/>
      <c r="CB266" s="85"/>
      <c r="CC266" s="85"/>
      <c r="CD266" s="85"/>
      <c r="CE266" s="85"/>
      <c r="CF266" s="85"/>
      <c r="CG266" s="85"/>
      <c r="CH266" s="85"/>
      <c r="CI266" s="85"/>
      <c r="CJ266" s="85"/>
      <c r="CK266" s="85"/>
      <c r="CL266" s="85"/>
      <c r="CM266" s="85"/>
      <c r="CN266" s="85"/>
      <c r="CO266" s="85"/>
      <c r="CP266" s="85"/>
      <c r="CQ266" s="85"/>
      <c r="CR266" s="85"/>
      <c r="CS266" s="85"/>
      <c r="CT266" s="85"/>
      <c r="CU266" s="85"/>
      <c r="CV266" s="85"/>
      <c r="CW266" s="85"/>
      <c r="CX266" s="85"/>
      <c r="CY266" s="85"/>
      <c r="CZ266" s="85"/>
      <c r="DA266" s="85"/>
      <c r="DB266" s="85"/>
      <c r="DC266" s="85"/>
      <c r="DD266" s="85"/>
      <c r="DE266" s="85"/>
    </row>
    <row r="267" spans="1:109" s="158" customFormat="1" ht="15" customHeight="1" x14ac:dyDescent="0.2">
      <c r="A267" s="141">
        <f>Input!A267</f>
        <v>10368</v>
      </c>
      <c r="B267" s="141" t="str">
        <f>Input!B267</f>
        <v>Hu1-13</v>
      </c>
      <c r="C267" s="141">
        <f>Input!O267</f>
        <v>2.3154621388518586</v>
      </c>
      <c r="D267" s="141">
        <f>C267*Input!P267/100</f>
        <v>1.6378604024267097E-2</v>
      </c>
      <c r="E267" s="142">
        <f>Input!M267</f>
        <v>3.0133057713603684</v>
      </c>
      <c r="F267" s="143">
        <f>E267*Input!N267/100</f>
        <v>2.4162947982035612E-4</v>
      </c>
      <c r="G267" s="144">
        <f t="shared" si="847"/>
        <v>415.47459975516756</v>
      </c>
      <c r="H267" s="143">
        <f>G267*Input!L267/100</f>
        <v>1.9653012645439106E-2</v>
      </c>
      <c r="I267" s="141">
        <v>0</v>
      </c>
      <c r="J267" s="145">
        <f>(((C267*$G$4*0.000000001*Input!G267*(234/233))-(I267*0.000000000000001))/Input!F267)*1000000000000</f>
        <v>758.49639325355588</v>
      </c>
      <c r="K267" s="141">
        <f>J267*Input!P267/100</f>
        <v>5.3652840486931357</v>
      </c>
      <c r="L267" s="146">
        <f t="shared" si="848"/>
        <v>10.489453774415665</v>
      </c>
      <c r="M267" s="147">
        <f>L267*Input!P267/100</f>
        <v>7.4197978416178229E-2</v>
      </c>
      <c r="N267" s="141">
        <v>0</v>
      </c>
      <c r="O267" s="145">
        <f>(((G267*$D$4*0.000000001*Input!G267*(238/236))-(N267*0.000000001))/Input!F267)*1000000</f>
        <v>13.709997299630286</v>
      </c>
      <c r="P267" s="141">
        <f>O267*Input!N267/100</f>
        <v>1.0993705143811556E-3</v>
      </c>
      <c r="Q267" s="148">
        <f t="shared" si="849"/>
        <v>10.229017740684956</v>
      </c>
      <c r="R267" s="149">
        <f>Q267*Input!N267/100</f>
        <v>8.2023943910580061E-4</v>
      </c>
      <c r="S267" s="147">
        <f>Input!S267*$G$6/0.000000000155125</f>
        <v>1.0005874940326758</v>
      </c>
      <c r="T267" s="141">
        <f>S267*Input!T267/100</f>
        <v>1.1467965212422391E-3</v>
      </c>
      <c r="U267" s="147">
        <f>S267</f>
        <v>1.0005874940326758</v>
      </c>
      <c r="V267" s="141">
        <f>U267*Input!T267/100</f>
        <v>1.1467965212422391E-3</v>
      </c>
      <c r="W267" s="150">
        <v>0</v>
      </c>
      <c r="X267" s="145">
        <f>((($L$4*0.000000001*Input!G267/Input!W267*(232/229))-(W267*0.000000001))/Input!F267)*1000000000</f>
        <v>0.80935958684987808</v>
      </c>
      <c r="Y267" s="145">
        <f>X267*Input!X267/100</f>
        <v>2.4948277428704581E-3</v>
      </c>
      <c r="Z267" s="145">
        <f t="shared" si="850"/>
        <v>1.9762245295537942E-4</v>
      </c>
      <c r="AA267" s="145">
        <f>Z267*Input!X267/100</f>
        <v>6.091655504645819E-7</v>
      </c>
      <c r="AB267" s="146">
        <v>0</v>
      </c>
      <c r="AC267" s="146">
        <v>0.9</v>
      </c>
      <c r="AD267" s="145">
        <f>(((Input!G267*$L$4*0.000000001*Input!U267*(230/229))-((AB267*0.000000000000001)+(Input!G267*AC267*0.000000000000001)))/Input!F267)*1000000000000</f>
        <v>224.21674294432611</v>
      </c>
      <c r="AE267" s="145">
        <f>AD267*Input!V267/100</f>
        <v>0.56310316325487964</v>
      </c>
      <c r="AF267" s="145">
        <f t="shared" si="851"/>
        <v>10.22171029795809</v>
      </c>
      <c r="AG267" s="145">
        <f>AF267*Input!V267/100</f>
        <v>2.5671041899330352E-2</v>
      </c>
      <c r="AH267" s="141">
        <f t="shared" si="852"/>
        <v>51723.425881501527</v>
      </c>
      <c r="AI267" s="150">
        <f t="shared" si="853"/>
        <v>205.65429843033499</v>
      </c>
      <c r="AJ267" s="147">
        <f t="shared" si="854"/>
        <v>0.58749403267577271</v>
      </c>
      <c r="AK267" s="150">
        <f t="shared" si="855"/>
        <v>1.1467965212422391</v>
      </c>
      <c r="AL267" s="150">
        <f t="shared" si="856"/>
        <v>0.99928561637958635</v>
      </c>
      <c r="AM267" s="150">
        <f t="shared" si="857"/>
        <v>2.5109081457589011E-3</v>
      </c>
      <c r="AN267" s="141">
        <f>AF267/Q267</f>
        <v>0.99928561637958635</v>
      </c>
      <c r="AO267" s="145">
        <f t="shared" si="858"/>
        <v>2.5109081457589011E-3</v>
      </c>
      <c r="AP267" s="141">
        <f t="shared" si="859"/>
        <v>706.14890000000003</v>
      </c>
      <c r="AQ267" s="141" t="e">
        <f t="shared" si="860"/>
        <v>#VALUE!</v>
      </c>
      <c r="AR267" s="141" t="e">
        <f t="shared" si="861"/>
        <v>#VALUE!</v>
      </c>
      <c r="AS267" s="149">
        <f t="shared" si="862"/>
        <v>1.9319787878493427E-5</v>
      </c>
      <c r="AT267" s="149">
        <f t="shared" si="863"/>
        <v>5.9572839866719421E-8</v>
      </c>
      <c r="AU267" s="141">
        <v>8</v>
      </c>
      <c r="AV267" s="141">
        <f t="shared" si="864"/>
        <v>4</v>
      </c>
      <c r="AW267" s="141">
        <f t="shared" si="865"/>
        <v>706.13199999999995</v>
      </c>
      <c r="AX267" s="151">
        <f t="shared" si="866"/>
        <v>313.42195652769999</v>
      </c>
      <c r="AY267" s="151">
        <f t="shared" si="867"/>
        <v>209.7754741550547</v>
      </c>
      <c r="AZ267" s="141" t="str">
        <f>Input!B267</f>
        <v>Hu1-13</v>
      </c>
      <c r="BA267" s="152">
        <f>Input!E267</f>
        <v>0</v>
      </c>
      <c r="BB267" s="141">
        <f t="shared" si="868"/>
        <v>4.3225766941999249</v>
      </c>
      <c r="BC267" s="147">
        <f t="shared" ref="BC267" si="876">SQRT((EXP(0.0000028263*AW267*1000)*V267)^2+((U267-1)*0.0000028263*EXP(0.0000028263*AW267*1000)*AX267*1000)^2)*1000</f>
        <v>9.2658979153954295</v>
      </c>
      <c r="BD267" s="141">
        <f t="shared" si="870"/>
        <v>706074</v>
      </c>
      <c r="BE267" s="153">
        <f t="shared" si="871"/>
        <v>104887.73707752734</v>
      </c>
      <c r="BF267" s="154">
        <f t="shared" si="872"/>
        <v>29.707685553841873</v>
      </c>
      <c r="BG267" s="155"/>
      <c r="BH267" s="155"/>
      <c r="BI267" s="155"/>
      <c r="BJ267" s="155"/>
      <c r="BK267" s="155"/>
      <c r="BL267" s="155"/>
      <c r="BM267" s="159"/>
      <c r="BN267" s="155"/>
      <c r="BO267" s="155"/>
      <c r="BP267" s="155"/>
      <c r="BQ267" s="155"/>
      <c r="BR267" s="155"/>
      <c r="BS267" s="155"/>
      <c r="BT267" s="155"/>
      <c r="BU267" s="155"/>
      <c r="BV267" s="155"/>
      <c r="BW267" s="155"/>
      <c r="BX267" s="155"/>
      <c r="BY267" s="155"/>
      <c r="BZ267" s="155"/>
      <c r="CA267" s="155"/>
      <c r="CB267" s="155"/>
      <c r="CC267" s="155"/>
      <c r="CD267" s="155"/>
      <c r="CE267" s="155"/>
      <c r="CF267" s="155"/>
      <c r="CG267" s="155"/>
      <c r="CH267" s="155"/>
      <c r="CI267" s="155"/>
      <c r="CJ267" s="155"/>
      <c r="CK267" s="155"/>
      <c r="CL267" s="155"/>
      <c r="CM267" s="155"/>
      <c r="CN267" s="155"/>
      <c r="CO267" s="155"/>
      <c r="CP267" s="155"/>
      <c r="CQ267" s="155"/>
      <c r="CR267" s="155"/>
      <c r="CS267" s="155"/>
      <c r="CT267" s="155"/>
      <c r="CU267" s="155"/>
      <c r="CV267" s="155"/>
      <c r="CW267" s="155"/>
      <c r="CX267" s="155"/>
      <c r="CY267" s="155"/>
      <c r="CZ267" s="155"/>
      <c r="DA267" s="155"/>
      <c r="DB267" s="155"/>
      <c r="DC267" s="155"/>
      <c r="DD267" s="155"/>
      <c r="DE267" s="155"/>
    </row>
    <row r="268" spans="1:109" ht="15" customHeight="1" x14ac:dyDescent="0.2">
      <c r="A268" s="9">
        <f>Input!A268</f>
        <v>10625</v>
      </c>
      <c r="B268" s="9" t="str">
        <f>Input!B268</f>
        <v>GeoB22715-2 A: 350 cm</v>
      </c>
      <c r="C268" s="9">
        <f>Input!O268</f>
        <v>1.1785968163471507</v>
      </c>
      <c r="D268" s="9">
        <f>C268*Input!P268/100</f>
        <v>1.930427480777358E-3</v>
      </c>
      <c r="E268" s="11">
        <f>Input!M268</f>
        <v>1.3714572783381664</v>
      </c>
      <c r="F268" s="12">
        <f>E268*Input!N268/100</f>
        <v>4.6852022410514238E-5</v>
      </c>
      <c r="G268" s="13">
        <f t="shared" si="847"/>
        <v>189.09652953726638</v>
      </c>
      <c r="H268" s="12">
        <f>G268*Input!L268/100</f>
        <v>5.5567589674668291E-3</v>
      </c>
      <c r="I268" s="9">
        <v>0.3</v>
      </c>
      <c r="J268" s="21">
        <f>(((C268*$G$4*0.000000001*Input!G268*(234/233))-(I268*0.000000000000001))/Input!F268)*1000000000000</f>
        <v>163.87486657202868</v>
      </c>
      <c r="K268" s="9">
        <f>J268*Input!P268/100</f>
        <v>0.26841116610159577</v>
      </c>
      <c r="L268" s="14">
        <f t="shared" si="848"/>
        <v>2.2662702855084031</v>
      </c>
      <c r="M268" s="22">
        <f>L268*Input!P268/100</f>
        <v>3.7119313214960957E-3</v>
      </c>
      <c r="N268" s="9">
        <v>5.0000000000000001E-3</v>
      </c>
      <c r="O268" s="21">
        <f>(((G268*$D$4*0.000000001*Input!G268*(238/236))-(N268*0.000000001))/Input!F268)*1000000</f>
        <v>2.6485444160396234</v>
      </c>
      <c r="P268" s="9">
        <f>O268*Input!N268/100</f>
        <v>9.0480151511459223E-5</v>
      </c>
      <c r="Q268" s="23">
        <f t="shared" si="849"/>
        <v>1.9760768165426235</v>
      </c>
      <c r="R268" s="24">
        <f>Q268*Input!N268/100</f>
        <v>6.7507166833325139E-5</v>
      </c>
      <c r="S268" s="65">
        <f>Input!S268*$G$6/0.000000000155125</f>
        <v>1.1410559104255507</v>
      </c>
      <c r="T268" s="9">
        <f>S268*Input!T268/100</f>
        <v>5.4548529701926526E-4</v>
      </c>
      <c r="U268" s="9">
        <f>S268*1/((U267+U269)/2)</f>
        <v>1.1406432736602847</v>
      </c>
      <c r="V268" s="9">
        <f>U268*Input!T268/100</f>
        <v>5.4528803474104956E-4</v>
      </c>
      <c r="W268" s="3">
        <v>3.0000000000000001E-3</v>
      </c>
      <c r="X268" s="21">
        <f>((($L$4*0.000000001*Input!G268/Input!W268*(232/229))-(W268*0.000000001))/Input!F268)*1000000000</f>
        <v>8.7467605434991325E-2</v>
      </c>
      <c r="Y268" s="21">
        <f>X268*Input!X268/100</f>
        <v>2.0600483251427209E-4</v>
      </c>
      <c r="Z268" s="21">
        <f t="shared" si="850"/>
        <v>2.1357086542304009E-5</v>
      </c>
      <c r="AA268" s="21">
        <f>Z268*Input!X268/100</f>
        <v>5.0300485697074671E-8</v>
      </c>
      <c r="AB268" s="14">
        <v>0.05</v>
      </c>
      <c r="AC268" s="14">
        <v>0.9</v>
      </c>
      <c r="AD268" s="21">
        <f>(((Input!G268*$L$4*0.000000001*Input!U268*(230/229))-((AB268*0.000000000000001)+(Input!G268*AC268*0.000000000000001)))/Input!F268)*1000000000000</f>
        <v>5.3202540055531946</v>
      </c>
      <c r="AE268" s="21">
        <f>AD268*Input!V268/100</f>
        <v>1.2826871904623265E-2</v>
      </c>
      <c r="AF268" s="63">
        <f t="shared" si="851"/>
        <v>0.24254252578193564</v>
      </c>
      <c r="AG268" s="21">
        <f>AF268*Input!V268/100</f>
        <v>5.8475815372375042E-4</v>
      </c>
      <c r="AH268" s="9">
        <f t="shared" si="852"/>
        <v>11356.536168990495</v>
      </c>
      <c r="AI268" s="3">
        <f t="shared" si="853"/>
        <v>38.276265832295437</v>
      </c>
      <c r="AJ268" s="22">
        <f t="shared" si="854"/>
        <v>140.64327366028473</v>
      </c>
      <c r="AK268" s="3">
        <f t="shared" si="855"/>
        <v>0.54528803474104959</v>
      </c>
      <c r="AL268" s="3">
        <f t="shared" si="856"/>
        <v>0.12273942174287134</v>
      </c>
      <c r="AM268" s="3">
        <f t="shared" si="857"/>
        <v>2.9594844140755334E-4</v>
      </c>
      <c r="AN268" s="9">
        <f>AL268*1/((AN267+AN269)/2)</f>
        <v>0.12283458384949182</v>
      </c>
      <c r="AO268" s="21">
        <f t="shared" si="858"/>
        <v>2.9617789561823383E-4</v>
      </c>
      <c r="AP268" s="58">
        <f t="shared" si="859"/>
        <v>12.4138</v>
      </c>
      <c r="AQ268" s="58">
        <f t="shared" si="860"/>
        <v>2.9399999999999999E-2</v>
      </c>
      <c r="AR268" s="58">
        <f t="shared" si="861"/>
        <v>0.23683320175933234</v>
      </c>
      <c r="AS268" s="67">
        <f t="shared" si="862"/>
        <v>1.0807822025699749E-5</v>
      </c>
      <c r="AT268" s="67">
        <f t="shared" si="863"/>
        <v>2.5457399448570007E-8</v>
      </c>
      <c r="AU268" s="58">
        <v>8</v>
      </c>
      <c r="AV268" s="58">
        <f t="shared" si="864"/>
        <v>4</v>
      </c>
      <c r="AW268" s="58">
        <f t="shared" si="865"/>
        <v>12.4056</v>
      </c>
      <c r="AX268" s="57">
        <f t="shared" si="866"/>
        <v>3.27425483E-2</v>
      </c>
      <c r="AY268" s="47">
        <f t="shared" si="867"/>
        <v>3.2524830600205439E-2</v>
      </c>
      <c r="AZ268" s="9" t="str">
        <f>Input!B268</f>
        <v>GeoB22715-2 A: 350 cm</v>
      </c>
      <c r="BA268" s="48">
        <f>Input!E268</f>
        <v>350</v>
      </c>
      <c r="BB268" s="58">
        <f t="shared" si="868"/>
        <v>145.66196919600031</v>
      </c>
      <c r="BC268" s="22">
        <f>SQRT((EXP(0.0000028263*AW268*1000)*V268)^2+((U268-1)*0.0000028263*EXP(0.0000028263*AW268*1000)*AY268*1000)^2)*1000</f>
        <v>0.56490473297284172</v>
      </c>
      <c r="BD268" s="9">
        <f t="shared" si="870"/>
        <v>12347.6</v>
      </c>
      <c r="BE268" s="49">
        <f t="shared" si="871"/>
        <v>16.26241530010272</v>
      </c>
      <c r="BF268" s="89">
        <f t="shared" si="872"/>
        <v>0.26217861772268525</v>
      </c>
      <c r="BG268" s="85"/>
      <c r="BH268" s="85"/>
      <c r="BI268" s="85"/>
      <c r="BJ268" s="85"/>
      <c r="BK268" s="85"/>
      <c r="BL268" s="85"/>
      <c r="BM268" s="90"/>
      <c r="BN268" s="85"/>
      <c r="BO268" s="85"/>
      <c r="BP268" s="85"/>
      <c r="BQ268" s="85"/>
      <c r="BR268" s="85"/>
      <c r="BS268" s="85"/>
      <c r="BT268" s="85"/>
      <c r="BU268" s="85"/>
      <c r="BV268" s="85"/>
      <c r="BW268" s="85"/>
      <c r="BX268" s="85"/>
      <c r="BY268" s="85"/>
      <c r="BZ268" s="85"/>
      <c r="CA268" s="85"/>
      <c r="CB268" s="85"/>
      <c r="CC268" s="85"/>
      <c r="CD268" s="85"/>
      <c r="CE268" s="85"/>
      <c r="CF268" s="85"/>
      <c r="CG268" s="85"/>
      <c r="CH268" s="85"/>
      <c r="CI268" s="85"/>
      <c r="CJ268" s="85"/>
      <c r="CK268" s="85"/>
      <c r="CL268" s="85"/>
      <c r="CM268" s="85"/>
      <c r="CN268" s="85"/>
      <c r="CO268" s="85"/>
      <c r="CP268" s="85"/>
      <c r="CQ268" s="85"/>
      <c r="CR268" s="85"/>
      <c r="CS268" s="85"/>
      <c r="CT268" s="85"/>
      <c r="CU268" s="85"/>
      <c r="CV268" s="85"/>
      <c r="CW268" s="85"/>
      <c r="CX268" s="85"/>
      <c r="CY268" s="85"/>
      <c r="CZ268" s="85"/>
      <c r="DA268" s="85"/>
      <c r="DB268" s="85"/>
      <c r="DC268" s="85"/>
      <c r="DD268" s="85"/>
      <c r="DE268" s="85"/>
    </row>
    <row r="269" spans="1:109" s="158" customFormat="1" ht="15" customHeight="1" x14ac:dyDescent="0.2">
      <c r="A269" s="141">
        <f>Input!A269</f>
        <v>10368</v>
      </c>
      <c r="B269" s="141" t="str">
        <f>Input!B269</f>
        <v>Hu1-13</v>
      </c>
      <c r="C269" s="141">
        <f>Input!O269</f>
        <v>2.3026891697232714</v>
      </c>
      <c r="D269" s="141">
        <f>C269*Input!P269/100</f>
        <v>1.4663414383608716E-2</v>
      </c>
      <c r="E269" s="142">
        <f>Input!M269</f>
        <v>3.0130839359973258</v>
      </c>
      <c r="F269" s="143">
        <f>E269*Input!N269/100</f>
        <v>2.7098230824062255E-4</v>
      </c>
      <c r="G269" s="144">
        <f t="shared" si="847"/>
        <v>415.44401309531128</v>
      </c>
      <c r="H269" s="143">
        <f>G269*Input!L269/100</f>
        <v>1.7127479768839798E-2</v>
      </c>
      <c r="I269" s="141">
        <v>0</v>
      </c>
      <c r="J269" s="145">
        <f>(((C269*$G$4*0.000000001*Input!G269*(234/233))-(I269*0.000000000000001))/Input!F269)*1000000000000</f>
        <v>754.31223888859756</v>
      </c>
      <c r="K269" s="141">
        <f>J269*Input!P269/100</f>
        <v>4.8034242219415129</v>
      </c>
      <c r="L269" s="146">
        <f t="shared" si="848"/>
        <v>10.431589960972879</v>
      </c>
      <c r="M269" s="147">
        <f>L269*Input!P269/100</f>
        <v>6.6427865423113297E-2</v>
      </c>
      <c r="N269" s="141">
        <v>0</v>
      </c>
      <c r="O269" s="145">
        <f>(((G269*$D$4*0.000000001*Input!G269*(238/236))-(N269*0.000000001))/Input!F269)*1000000</f>
        <v>13.708987988774023</v>
      </c>
      <c r="P269" s="141">
        <f>O269*Input!N269/100</f>
        <v>1.2329205849392747E-3</v>
      </c>
      <c r="Q269" s="148">
        <f t="shared" si="849"/>
        <v>10.228264694682906</v>
      </c>
      <c r="R269" s="149">
        <f>Q269*Input!N269/100</f>
        <v>9.1988103721505493E-4</v>
      </c>
      <c r="S269" s="147">
        <f>Input!S269*$G$6/0.000000000155125</f>
        <v>1.0001360218548843</v>
      </c>
      <c r="T269" s="141">
        <f>S269*Input!T269/100</f>
        <v>1.1932095814830334E-3</v>
      </c>
      <c r="U269" s="147">
        <f>S269</f>
        <v>1.0001360218548843</v>
      </c>
      <c r="V269" s="141">
        <f>U269*Input!T269/100</f>
        <v>1.1932095814830334E-3</v>
      </c>
      <c r="W269" s="150">
        <v>0</v>
      </c>
      <c r="X269" s="145">
        <f>((($L$4*0.000000001*Input!G269/Input!W269*(232/229))-(W269*0.000000001))/Input!F269)*1000000000</f>
        <v>0.80979206262640735</v>
      </c>
      <c r="Y269" s="145">
        <f>X269*Input!X269/100</f>
        <v>2.9405937729756193E-3</v>
      </c>
      <c r="Z269" s="145">
        <f t="shared" si="850"/>
        <v>1.9772805116560654E-4</v>
      </c>
      <c r="AA269" s="145">
        <f>Z269*Input!X269/100</f>
        <v>7.1800886034175673E-7</v>
      </c>
      <c r="AB269" s="146">
        <v>0</v>
      </c>
      <c r="AC269" s="146">
        <v>0.9</v>
      </c>
      <c r="AD269" s="145">
        <f>(((Input!G269*$L$4*0.000000001*Input!U269*(230/229))-((AB269*0.000000000000001)+(Input!G269*AC269*0.000000000000001)))/Input!F269)*1000000000000</f>
        <v>224.17316332218559</v>
      </c>
      <c r="AE269" s="145">
        <f>AD269*Input!V269/100</f>
        <v>0.6102811054466456</v>
      </c>
      <c r="AF269" s="145">
        <f t="shared" si="851"/>
        <v>10.219723567321626</v>
      </c>
      <c r="AG269" s="145">
        <f>AF269*Input!V269/100</f>
        <v>2.7821814634700012E-2</v>
      </c>
      <c r="AH269" s="141">
        <f t="shared" si="852"/>
        <v>51685.754788338694</v>
      </c>
      <c r="AI269" s="150">
        <f t="shared" si="853"/>
        <v>234.57346240335519</v>
      </c>
      <c r="AJ269" s="147">
        <f t="shared" si="854"/>
        <v>0.13602185488426066</v>
      </c>
      <c r="AK269" s="150">
        <f t="shared" si="855"/>
        <v>1.1932095814830335</v>
      </c>
      <c r="AL269" s="150">
        <f t="shared" si="856"/>
        <v>0.99916494854051641</v>
      </c>
      <c r="AM269" s="150">
        <f t="shared" si="857"/>
        <v>2.7215752711449667E-3</v>
      </c>
      <c r="AN269" s="141">
        <f>AF269/Q269</f>
        <v>0.99916494854051641</v>
      </c>
      <c r="AO269" s="145">
        <f t="shared" si="858"/>
        <v>2.7215752711449667E-3</v>
      </c>
      <c r="AP269" s="141">
        <f t="shared" si="859"/>
        <v>751.07240000000002</v>
      </c>
      <c r="AQ269" s="141" t="e">
        <f t="shared" si="860"/>
        <v>#VALUE!</v>
      </c>
      <c r="AR269" s="141" t="e">
        <f t="shared" si="861"/>
        <v>#VALUE!</v>
      </c>
      <c r="AS269" s="149">
        <f t="shared" si="862"/>
        <v>1.933153443598249E-5</v>
      </c>
      <c r="AT269" s="149">
        <f t="shared" si="863"/>
        <v>7.0220028283636657E-8</v>
      </c>
      <c r="AU269" s="141">
        <v>8</v>
      </c>
      <c r="AV269" s="141">
        <f t="shared" si="864"/>
        <v>4</v>
      </c>
      <c r="AW269" s="141">
        <f t="shared" si="865"/>
        <v>751.05550000000005</v>
      </c>
      <c r="AX269" s="151">
        <f t="shared" si="866"/>
        <v>333.32904208619999</v>
      </c>
      <c r="AY269" s="151">
        <f t="shared" si="867"/>
        <v>340.39541809682407</v>
      </c>
      <c r="AZ269" s="141" t="str">
        <f>Input!B269</f>
        <v>Hu1-13</v>
      </c>
      <c r="BA269" s="152">
        <f>Input!E269</f>
        <v>0</v>
      </c>
      <c r="BB269" s="141">
        <f t="shared" si="868"/>
        <v>1.1362898656468274</v>
      </c>
      <c r="BC269" s="147">
        <f t="shared" ref="BC269" si="877">SQRT((EXP(0.0000028263*AW269*1000)*V269)^2+((U269-1)*0.0000028263*EXP(0.0000028263*AW269*1000)*AX269*1000)^2)*1000</f>
        <v>10.025068291818286</v>
      </c>
      <c r="BD269" s="141">
        <f t="shared" si="870"/>
        <v>750997.5</v>
      </c>
      <c r="BE269" s="153">
        <f t="shared" si="871"/>
        <v>170197.70904841204</v>
      </c>
      <c r="BF269" s="154">
        <f t="shared" si="872"/>
        <v>45.322272201831169</v>
      </c>
      <c r="BG269" s="155"/>
      <c r="BH269" s="155"/>
      <c r="BI269" s="155"/>
      <c r="BJ269" s="155"/>
      <c r="BK269" s="155"/>
      <c r="BL269" s="155"/>
      <c r="BM269" s="159"/>
      <c r="BN269" s="155"/>
      <c r="BO269" s="155"/>
      <c r="BP269" s="155"/>
      <c r="BQ269" s="155"/>
      <c r="BR269" s="155"/>
      <c r="BS269" s="155"/>
      <c r="BT269" s="155"/>
      <c r="BU269" s="155"/>
      <c r="BV269" s="155"/>
      <c r="BW269" s="155"/>
      <c r="BX269" s="155"/>
      <c r="BY269" s="155"/>
      <c r="BZ269" s="155"/>
      <c r="CA269" s="155"/>
      <c r="CB269" s="155"/>
      <c r="CC269" s="155"/>
      <c r="CD269" s="155"/>
      <c r="CE269" s="155"/>
      <c r="CF269" s="155"/>
      <c r="CG269" s="155"/>
      <c r="CH269" s="155"/>
      <c r="CI269" s="155"/>
      <c r="CJ269" s="155"/>
      <c r="CK269" s="155"/>
      <c r="CL269" s="155"/>
      <c r="CM269" s="155"/>
      <c r="CN269" s="155"/>
      <c r="CO269" s="155"/>
      <c r="CP269" s="155"/>
      <c r="CQ269" s="155"/>
      <c r="CR269" s="155"/>
      <c r="CS269" s="155"/>
      <c r="CT269" s="155"/>
      <c r="CU269" s="155"/>
      <c r="CV269" s="155"/>
      <c r="CW269" s="155"/>
      <c r="CX269" s="155"/>
      <c r="CY269" s="155"/>
      <c r="CZ269" s="155"/>
      <c r="DA269" s="155"/>
      <c r="DB269" s="155"/>
      <c r="DC269" s="155"/>
      <c r="DD269" s="155"/>
      <c r="DE269" s="155"/>
    </row>
    <row r="270" spans="1:109" ht="15" customHeight="1" x14ac:dyDescent="0.2">
      <c r="A270" s="9">
        <f>Input!A270</f>
        <v>10626</v>
      </c>
      <c r="B270" s="9" t="str">
        <f>Input!B270</f>
        <v>GeoB22715-2 405-407 cm</v>
      </c>
      <c r="C270" s="9">
        <f>Input!O270</f>
        <v>1.2490266836278074</v>
      </c>
      <c r="D270" s="9">
        <f>C270*Input!P270/100</f>
        <v>1.6217340341066564E-3</v>
      </c>
      <c r="E270" s="11">
        <f>Input!M270</f>
        <v>1.4578608877031376</v>
      </c>
      <c r="F270" s="12">
        <f>E270*Input!N270/100</f>
        <v>4.5409806231770735E-5</v>
      </c>
      <c r="G270" s="13">
        <f t="shared" ref="G270:G271" si="878">E270*137.88</f>
        <v>201.00985919650861</v>
      </c>
      <c r="H270" s="12">
        <f>G270*Input!L270/100</f>
        <v>4.8180811077583215E-3</v>
      </c>
      <c r="I270" s="9">
        <v>0.3</v>
      </c>
      <c r="J270" s="21">
        <f>(((C270*$G$4*0.000000001*Input!G270*(234/233))-(I270*0.000000000000001))/Input!F270)*1000000000000</f>
        <v>166.92389792843625</v>
      </c>
      <c r="K270" s="9">
        <f>J270*Input!P270/100</f>
        <v>0.21673369346283505</v>
      </c>
      <c r="L270" s="14">
        <f t="shared" ref="L270:L271" si="879">(J270/234)*602200000000*0.0000028263/(365.2425*24*60)</f>
        <v>2.3084361728537495</v>
      </c>
      <c r="M270" s="22">
        <f>L270*Input!P270/100</f>
        <v>2.9972694387971964E-3</v>
      </c>
      <c r="N270" s="9">
        <v>5.0000000000000001E-3</v>
      </c>
      <c r="O270" s="21">
        <f>(((G270*$D$4*0.000000001*Input!G270*(238/236))-(N270*0.000000001))/Input!F270)*1000000</f>
        <v>2.7060813073950483</v>
      </c>
      <c r="P270" s="9">
        <f>O270*Input!N270/100</f>
        <v>8.4289680073540999E-5</v>
      </c>
      <c r="Q270" s="23">
        <f t="shared" ref="Q270:Q271" si="880">(O270/238.05)*602200000000000000*0.00000000015512/(365.2425*24*60)</f>
        <v>2.0190050439927028</v>
      </c>
      <c r="R270" s="24">
        <f>Q270*Input!N270/100</f>
        <v>6.2888461170751704E-5</v>
      </c>
      <c r="S270" s="65">
        <f>Input!S270*$G$6/0.000000000155125</f>
        <v>1.1384611135720288</v>
      </c>
      <c r="T270" s="9">
        <f>S270*Input!T270/100</f>
        <v>5.869718998484729E-4</v>
      </c>
      <c r="U270" s="9">
        <f>S270*1/((U269+U271)/2)</f>
        <v>1.1384407789448356</v>
      </c>
      <c r="V270" s="9">
        <f>U270*Input!T270/100</f>
        <v>5.8696141564781466E-4</v>
      </c>
      <c r="W270" s="3">
        <v>3.0000000000000001E-3</v>
      </c>
      <c r="X270" s="21">
        <f>((($L$4*0.000000001*Input!G270/Input!W270*(232/229))-(W270*0.000000001))/Input!F270)*1000000000</f>
        <v>2.8643000281107563E-2</v>
      </c>
      <c r="Y270" s="21">
        <f>X270*Input!X270/100</f>
        <v>9.4960887587339644E-5</v>
      </c>
      <c r="Z270" s="21">
        <f t="shared" ref="Z270:Z271" si="881">(X270/232)*6.022E+23*0.000000001*0.000000000049475/(365.2425*24*60)</f>
        <v>6.9938011083373038E-6</v>
      </c>
      <c r="AA270" s="21">
        <f>Z270*Input!X270/100</f>
        <v>2.3186731639111281E-8</v>
      </c>
      <c r="AB270" s="14">
        <v>0.05</v>
      </c>
      <c r="AC270" s="14">
        <v>0.9</v>
      </c>
      <c r="AD270" s="21">
        <f>(((Input!G270*$L$4*0.000000001*Input!U270*(230/229))-((AB270*0.000000000000001)+(Input!G270*AC270*0.000000000000001)))/Input!F270)*1000000000000</f>
        <v>6.6365144533295455</v>
      </c>
      <c r="AE270" s="21">
        <f>AD270*Input!V270/100</f>
        <v>1.5356076220034161E-2</v>
      </c>
      <c r="AF270" s="63">
        <f t="shared" ref="AF270:AF271" si="882">(AD270/230)*602200000000*$D$6/(365.2425*24*60)</f>
        <v>0.30254889639080329</v>
      </c>
      <c r="AG270" s="21">
        <f>AF270*Input!V270/100</f>
        <v>7.0006084457986965E-4</v>
      </c>
      <c r="AH270" s="9">
        <f t="shared" ref="AH270:AH271" si="883">AF270/Z270</f>
        <v>43259.57969124044</v>
      </c>
      <c r="AI270" s="3">
        <f t="shared" ref="AI270:AI271" si="884">AH270*SQRT((AG270/AF270)^2+(AA270/Z270)^2)</f>
        <v>174.89614726761866</v>
      </c>
      <c r="AJ270" s="22">
        <f t="shared" ref="AJ270:AJ271" si="885">(U270-1)*1000</f>
        <v>138.44077894483564</v>
      </c>
      <c r="AK270" s="3">
        <f t="shared" ref="AK270:AK271" si="886">V270*1000</f>
        <v>0.58696141564781468</v>
      </c>
      <c r="AL270" s="3">
        <f t="shared" ref="AL270:AL271" si="887">AF270/Q270</f>
        <v>0.14985049061219521</v>
      </c>
      <c r="AM270" s="3">
        <f t="shared" ref="AM270:AM271" si="888">AL270*SQRT((R270/Q270)^2+(AG270/AF270)^2)</f>
        <v>3.4676697488469975E-4</v>
      </c>
      <c r="AN270" s="9">
        <f>AL270*1/((AN269+AN271)/2)</f>
        <v>0.15006880924739613</v>
      </c>
      <c r="AO270" s="21">
        <f t="shared" ref="AO270:AO271" si="889">AN270*SQRT((R270/Q270)^2+(AG270/AF270)^2)</f>
        <v>3.4727218305839535E-4</v>
      </c>
      <c r="AP270" s="58">
        <f t="shared" ref="AP270:AP271" si="890">ThU_Alter_Kombi(AN270,U270)</f>
        <v>15.3924</v>
      </c>
      <c r="AQ270" s="58">
        <f t="shared" ref="AQ270:AQ271" si="891">Montealter(AN270,AO270,U270,V270)</f>
        <v>3.8199999999999998E-2</v>
      </c>
      <c r="AR270" s="58">
        <f t="shared" ref="AR270:AR271" si="892">(AQ270/AP270)*100</f>
        <v>0.24817442374158674</v>
      </c>
      <c r="AS270" s="67">
        <f t="shared" ref="AS270:AS271" si="893">Z270/Q270</f>
        <v>3.4639839702959066E-6</v>
      </c>
      <c r="AT270" s="67">
        <f t="shared" ref="AT270:AT271" si="894">AS270*SQRT((Y270/X270)^2+(P270/O270)^2)</f>
        <v>1.1484743455903294E-8</v>
      </c>
      <c r="AU270" s="58">
        <v>8</v>
      </c>
      <c r="AV270" s="58">
        <f t="shared" ref="AV270:AV271" si="895">AU270/2</f>
        <v>4</v>
      </c>
      <c r="AW270" s="58">
        <f t="shared" ref="AW270:AW271" si="896">marincorr_age(AN270,U270,AS270,AU270)</f>
        <v>15.389799999999999</v>
      </c>
      <c r="AX270" s="57">
        <f t="shared" ref="AX270:AX271" si="897">marincorr_age_error(AN270, AO270, U270, V270, AS270, AT270, AU270, AV270)</f>
        <v>3.6233956599999999E-2</v>
      </c>
      <c r="AY270" s="47">
        <f t="shared" ref="AY270:AY271" si="898">SQRT(((AU270*EXP(-0.0000091577*AW270*1000))/(0.0000091577*(EXP(-0.0000091577*AW270*1000)+(AJ270/1000)*EXP(-(0.0000091577-0.0000028263)*AW270*1000)-AS270*AU270*EXP(-0.0000091577*AW270*1000))))^2*AT270^2+((AS270*EXP(-0.0000091577*AW270*1000))/(0.0000091577*(EXP(-0.0000091577*AW270*1000)+(AJ270/1000)*EXP(-(0.0000091577-0.0000028263)*AW270*1000)-AS270*AU270*EXP(-0.0000091577*AW270*1000))))^2*AV270^2+((0.0000091577/(0.0000091577-0.0000028263))*(EXP(-(0.0000091577-0.0000028263)*AW270*1000)-1)/(0.0000091577*(EXP(-0.0000091577*AW270*1000)+(AJ270/1000)*EXP(-(0.0000091577-0.0000028263)*AW270*1000)-AS270*AU270*EXP(-0.0000091577*AW270*1000))))^2*T270^2+(1/(0.0000091577*(EXP(-0.0000091577*AW270*1000)+(AJ270/1000)*EXP(-(0.0000091577-0.0000028263)*AW270*1000)-AS270*AU270*EXP(-0.0000091577*AW270*1000))))^2*AO270^2)/1000</f>
        <v>3.9138642016674288E-2</v>
      </c>
      <c r="AZ270" s="9" t="str">
        <f>Input!B270</f>
        <v>GeoB22715-2 405-407 cm</v>
      </c>
      <c r="BA270" s="48">
        <f>Input!E270</f>
        <v>406</v>
      </c>
      <c r="BB270" s="58">
        <f t="shared" ref="BB270:BB271" si="899">((U270-1)*EXP(0.0000028263*AW270*1000))*1000</f>
        <v>144.59530453171254</v>
      </c>
      <c r="BC270" s="22">
        <f>SQRT((EXP(0.0000028263*AW270*1000)*V270)^2+((U270-1)*0.0000028263*EXP(0.0000028263*AW270*1000)*AY270*1000)^2)*1000</f>
        <v>0.61326400066653142</v>
      </c>
      <c r="BD270" s="9">
        <f t="shared" ref="BD270:BD271" si="900">AW270*1000-58</f>
        <v>15331.8</v>
      </c>
      <c r="BE270" s="49">
        <f t="shared" ref="BE270:BE271" si="901">AY270/2*1000</f>
        <v>19.569321008337145</v>
      </c>
      <c r="BF270" s="89">
        <f t="shared" ref="BF270:BF271" si="902">AY270/AW270*100</f>
        <v>0.25431546879539885</v>
      </c>
      <c r="BG270" s="85"/>
      <c r="BH270" s="85"/>
      <c r="BI270" s="85"/>
      <c r="BJ270" s="85"/>
      <c r="BK270" s="85"/>
      <c r="BL270" s="85"/>
      <c r="BM270" s="90"/>
      <c r="BN270" s="85"/>
      <c r="BO270" s="85"/>
      <c r="BP270" s="85"/>
      <c r="BQ270" s="85"/>
      <c r="BR270" s="85"/>
      <c r="BS270" s="85"/>
      <c r="BT270" s="85"/>
      <c r="BU270" s="85"/>
      <c r="BV270" s="85"/>
      <c r="BW270" s="85"/>
      <c r="BX270" s="85"/>
      <c r="BY270" s="85"/>
      <c r="BZ270" s="85"/>
      <c r="CA270" s="85"/>
      <c r="CB270" s="85"/>
      <c r="CC270" s="85"/>
      <c r="CD270" s="85"/>
      <c r="CE270" s="85"/>
      <c r="CF270" s="85"/>
      <c r="CG270" s="85"/>
      <c r="CH270" s="85"/>
      <c r="CI270" s="85"/>
      <c r="CJ270" s="85"/>
      <c r="CK270" s="85"/>
      <c r="CL270" s="85"/>
      <c r="CM270" s="85"/>
      <c r="CN270" s="85"/>
      <c r="CO270" s="85"/>
      <c r="CP270" s="85"/>
      <c r="CQ270" s="85"/>
      <c r="CR270" s="85"/>
      <c r="CS270" s="85"/>
      <c r="CT270" s="85"/>
      <c r="CU270" s="85"/>
      <c r="CV270" s="85"/>
      <c r="CW270" s="85"/>
      <c r="CX270" s="85"/>
      <c r="CY270" s="85"/>
      <c r="CZ270" s="85"/>
      <c r="DA270" s="85"/>
      <c r="DB270" s="85"/>
      <c r="DC270" s="85"/>
      <c r="DD270" s="85"/>
      <c r="DE270" s="85"/>
    </row>
    <row r="271" spans="1:109" s="158" customFormat="1" ht="15" customHeight="1" x14ac:dyDescent="0.2">
      <c r="A271" s="141">
        <f>Input!A271</f>
        <v>10368</v>
      </c>
      <c r="B271" s="141" t="str">
        <f>Input!B271</f>
        <v>Hu1-13</v>
      </c>
      <c r="C271" s="141">
        <f>Input!O271</f>
        <v>2.2936604214380205</v>
      </c>
      <c r="D271" s="141">
        <f>C271*Input!P271/100</f>
        <v>1.2350573465180528E-2</v>
      </c>
      <c r="E271" s="142">
        <f>Input!M271</f>
        <v>3.0127991022719733</v>
      </c>
      <c r="F271" s="143">
        <f>E271*Input!N271/100</f>
        <v>2.7339485395670623E-4</v>
      </c>
      <c r="G271" s="144">
        <f t="shared" si="878"/>
        <v>415.40474022125966</v>
      </c>
      <c r="H271" s="143">
        <f>G271*Input!L271/100</f>
        <v>2.3218186870296576E-2</v>
      </c>
      <c r="I271" s="141">
        <v>0</v>
      </c>
      <c r="J271" s="145">
        <f>(((C271*$G$4*0.000000001*Input!G271*(234/233))-(I271*0.000000000000001))/Input!F271)*1000000000000</f>
        <v>751.35461203085401</v>
      </c>
      <c r="K271" s="141">
        <f>J271*Input!P271/100</f>
        <v>4.045786485024383</v>
      </c>
      <c r="L271" s="146">
        <f t="shared" si="879"/>
        <v>10.390688131402939</v>
      </c>
      <c r="M271" s="147">
        <f>L271*Input!P271/100</f>
        <v>5.5950286241680768E-2</v>
      </c>
      <c r="N271" s="141">
        <v>0</v>
      </c>
      <c r="O271" s="145">
        <f>(((G271*$D$4*0.000000001*Input!G271*(238/236))-(N271*0.000000001))/Input!F271)*1000000</f>
        <v>13.707692046741673</v>
      </c>
      <c r="P271" s="141">
        <f>O271*Input!N271/100</f>
        <v>1.2438972324362225E-3</v>
      </c>
      <c r="Q271" s="148">
        <f t="shared" si="880"/>
        <v>10.227297793395469</v>
      </c>
      <c r="R271" s="149">
        <f>Q271*Input!N271/100</f>
        <v>9.2807070490977847E-4</v>
      </c>
      <c r="S271" s="147">
        <f>Input!S271*$G$6/0.000000000155125</f>
        <v>0.9998997017902439</v>
      </c>
      <c r="T271" s="141">
        <f>S271*Input!T271/100</f>
        <v>1.1533581773262316E-3</v>
      </c>
      <c r="U271" s="147">
        <f>S271</f>
        <v>0.9998997017902439</v>
      </c>
      <c r="V271" s="141">
        <f>U271*Input!T271/100</f>
        <v>1.1533581773262316E-3</v>
      </c>
      <c r="W271" s="150">
        <v>0</v>
      </c>
      <c r="X271" s="145">
        <f>((($L$4*0.000000001*Input!G271/Input!W271*(232/229))-(W271*0.000000001))/Input!F271)*1000000000</f>
        <v>0.80705254032838758</v>
      </c>
      <c r="Y271" s="145">
        <f>X271*Input!X271/100</f>
        <v>2.5136529368539632E-3</v>
      </c>
      <c r="Z271" s="145">
        <f t="shared" si="881"/>
        <v>1.9705913820620394E-4</v>
      </c>
      <c r="AA271" s="145">
        <f>Z271*Input!X271/100</f>
        <v>6.1376212419129952E-7</v>
      </c>
      <c r="AB271" s="146">
        <v>0</v>
      </c>
      <c r="AC271" s="146">
        <v>0.9</v>
      </c>
      <c r="AD271" s="145">
        <f>(((Input!G271*$L$4*0.000000001*Input!U271*(230/229))-((AB271*0.000000000000001)+(Input!G271*AC271*0.000000000000001)))/Input!F271)*1000000000000</f>
        <v>223.87390819448493</v>
      </c>
      <c r="AE271" s="145">
        <f>AD271*Input!V271/100</f>
        <v>0.38140645239417731</v>
      </c>
      <c r="AF271" s="145">
        <f t="shared" si="882"/>
        <v>10.206080967842363</v>
      </c>
      <c r="AG271" s="145">
        <f>AF271*Input!V271/100</f>
        <v>1.738775709141965E-2</v>
      </c>
      <c r="AH271" s="141">
        <f t="shared" si="883"/>
        <v>51791.969967729456</v>
      </c>
      <c r="AI271" s="150">
        <f t="shared" si="884"/>
        <v>183.86708887511077</v>
      </c>
      <c r="AJ271" s="147">
        <f t="shared" si="885"/>
        <v>-0.10029820975610004</v>
      </c>
      <c r="AK271" s="150">
        <f t="shared" si="886"/>
        <v>1.1533581773262316</v>
      </c>
      <c r="AL271" s="150">
        <f t="shared" si="887"/>
        <v>0.99792547103040186</v>
      </c>
      <c r="AM271" s="150">
        <f t="shared" si="888"/>
        <v>1.7025420772666562E-3</v>
      </c>
      <c r="AN271" s="141">
        <f>AF271/Q271</f>
        <v>0.99792547103040186</v>
      </c>
      <c r="AO271" s="145">
        <f t="shared" si="889"/>
        <v>1.7025420772666562E-3</v>
      </c>
      <c r="AP271" s="141">
        <f t="shared" si="890"/>
        <v>682.43380000000002</v>
      </c>
      <c r="AQ271" s="141" t="e">
        <f t="shared" si="891"/>
        <v>#VALUE!</v>
      </c>
      <c r="AR271" s="141" t="e">
        <f t="shared" si="892"/>
        <v>#VALUE!</v>
      </c>
      <c r="AS271" s="149">
        <f t="shared" si="893"/>
        <v>1.9267957400581391E-5</v>
      </c>
      <c r="AT271" s="149">
        <f t="shared" si="894"/>
        <v>6.0037614895338377E-8</v>
      </c>
      <c r="AU271" s="141">
        <v>8</v>
      </c>
      <c r="AV271" s="141">
        <f t="shared" si="895"/>
        <v>4</v>
      </c>
      <c r="AW271" s="141">
        <f t="shared" si="896"/>
        <v>682.41690000000006</v>
      </c>
      <c r="AX271" s="151">
        <f t="shared" si="897"/>
        <v>305.45091514789999</v>
      </c>
      <c r="AY271" s="151">
        <f t="shared" si="898"/>
        <v>133.98448062726385</v>
      </c>
      <c r="AZ271" s="141" t="str">
        <f>Input!B271</f>
        <v>Hu1-13</v>
      </c>
      <c r="BA271" s="152">
        <f>Input!E271</f>
        <v>0</v>
      </c>
      <c r="BB271" s="141">
        <f t="shared" si="899"/>
        <v>-0.69011809173292438</v>
      </c>
      <c r="BC271" s="147">
        <f t="shared" ref="BC271" si="903">SQRT((EXP(0.0000028263*AW271*1000)*V271)^2+((U271-1)*0.0000028263*EXP(0.0000028263*AW271*1000)*AX271*1000)^2)*1000</f>
        <v>7.9582000927555745</v>
      </c>
      <c r="BD271" s="141">
        <f t="shared" si="900"/>
        <v>682358.9</v>
      </c>
      <c r="BE271" s="153">
        <f t="shared" si="901"/>
        <v>66992.240313631919</v>
      </c>
      <c r="BF271" s="154">
        <f t="shared" si="902"/>
        <v>19.633816311885571</v>
      </c>
      <c r="BG271" s="155"/>
      <c r="BH271" s="155"/>
      <c r="BI271" s="155"/>
      <c r="BJ271" s="155"/>
      <c r="BK271" s="155"/>
      <c r="BL271" s="155"/>
      <c r="BM271" s="159"/>
      <c r="BN271" s="155"/>
      <c r="BO271" s="155"/>
      <c r="BP271" s="155"/>
      <c r="BQ271" s="155"/>
      <c r="BR271" s="155"/>
      <c r="BS271" s="155"/>
      <c r="BT271" s="155"/>
      <c r="BU271" s="155"/>
      <c r="BV271" s="155"/>
      <c r="BW271" s="155"/>
      <c r="BX271" s="155"/>
      <c r="BY271" s="155"/>
      <c r="BZ271" s="155"/>
      <c r="CA271" s="155"/>
      <c r="CB271" s="155"/>
      <c r="CC271" s="155"/>
      <c r="CD271" s="155"/>
      <c r="CE271" s="155"/>
      <c r="CF271" s="155"/>
      <c r="CG271" s="155"/>
      <c r="CH271" s="155"/>
      <c r="CI271" s="155"/>
      <c r="CJ271" s="155"/>
      <c r="CK271" s="155"/>
      <c r="CL271" s="155"/>
      <c r="CM271" s="155"/>
      <c r="CN271" s="155"/>
      <c r="CO271" s="155"/>
      <c r="CP271" s="155"/>
      <c r="CQ271" s="155"/>
      <c r="CR271" s="155"/>
      <c r="CS271" s="155"/>
      <c r="CT271" s="155"/>
      <c r="CU271" s="155"/>
      <c r="CV271" s="155"/>
      <c r="CW271" s="155"/>
      <c r="CX271" s="155"/>
      <c r="CY271" s="155"/>
      <c r="CZ271" s="155"/>
      <c r="DA271" s="155"/>
      <c r="DB271" s="155"/>
      <c r="DC271" s="155"/>
      <c r="DD271" s="155"/>
      <c r="DE271" s="155"/>
    </row>
    <row r="272" spans="1:109" s="76" customFormat="1" ht="15" customHeight="1" x14ac:dyDescent="0.2">
      <c r="A272" s="58"/>
      <c r="B272" s="58"/>
      <c r="C272" s="58"/>
      <c r="D272" s="58"/>
      <c r="E272" s="60"/>
      <c r="F272" s="61"/>
      <c r="G272" s="59"/>
      <c r="H272" s="61"/>
      <c r="I272" s="58"/>
      <c r="J272" s="63"/>
      <c r="K272" s="58"/>
      <c r="L272" s="64"/>
      <c r="M272" s="65"/>
      <c r="N272" s="58"/>
      <c r="O272" s="63"/>
      <c r="P272" s="58"/>
      <c r="Q272" s="66"/>
      <c r="R272" s="67"/>
      <c r="S272" s="65"/>
      <c r="T272" s="58"/>
      <c r="U272" s="58"/>
      <c r="V272" s="58"/>
      <c r="W272" s="68"/>
      <c r="X272" s="63"/>
      <c r="Y272" s="63"/>
      <c r="Z272" s="63"/>
      <c r="AA272" s="63"/>
      <c r="AB272" s="64"/>
      <c r="AC272" s="64"/>
      <c r="AD272" s="63"/>
      <c r="AE272" s="63"/>
      <c r="AF272" s="63"/>
      <c r="AG272" s="63"/>
      <c r="AH272" s="58"/>
      <c r="AI272" s="68"/>
      <c r="AJ272" s="65"/>
      <c r="AK272" s="68"/>
      <c r="AL272" s="68"/>
      <c r="AM272" s="68"/>
      <c r="AN272" s="58"/>
      <c r="AO272" s="63"/>
      <c r="AP272" s="58"/>
      <c r="AQ272" s="58"/>
      <c r="AR272" s="58"/>
      <c r="AS272" s="67"/>
      <c r="AT272" s="67"/>
      <c r="AU272" s="58"/>
      <c r="AV272" s="58"/>
      <c r="AW272" s="58"/>
      <c r="AX272" s="57"/>
      <c r="AY272" s="57"/>
      <c r="AZ272" s="58"/>
      <c r="BA272" s="69"/>
      <c r="BB272" s="58"/>
      <c r="BC272" s="65"/>
      <c r="BD272" s="58"/>
      <c r="BE272" s="62"/>
      <c r="BF272" s="74"/>
      <c r="BG272" s="75"/>
      <c r="BH272" s="75"/>
      <c r="BI272" s="75"/>
      <c r="BJ272" s="75"/>
      <c r="BK272" s="75"/>
      <c r="BL272" s="75"/>
      <c r="BM272" s="103"/>
      <c r="BN272" s="75"/>
      <c r="BO272" s="75"/>
      <c r="BP272" s="75"/>
      <c r="BQ272" s="75"/>
      <c r="BR272" s="75"/>
      <c r="BS272" s="75"/>
      <c r="BT272" s="75"/>
      <c r="BU272" s="75"/>
      <c r="BV272" s="75"/>
      <c r="BW272" s="75"/>
      <c r="BX272" s="75"/>
      <c r="BY272" s="75"/>
      <c r="BZ272" s="75"/>
      <c r="CA272" s="75"/>
      <c r="CB272" s="75"/>
      <c r="CC272" s="75"/>
      <c r="CD272" s="75"/>
      <c r="CE272" s="75"/>
      <c r="CF272" s="75"/>
      <c r="CG272" s="75"/>
      <c r="CH272" s="75"/>
      <c r="CI272" s="75"/>
      <c r="CJ272" s="75"/>
      <c r="CK272" s="75"/>
      <c r="CL272" s="75"/>
      <c r="CM272" s="75"/>
      <c r="CN272" s="75"/>
      <c r="CO272" s="75"/>
      <c r="CP272" s="75"/>
      <c r="CQ272" s="75"/>
      <c r="CR272" s="75"/>
      <c r="CS272" s="75"/>
      <c r="CT272" s="75"/>
      <c r="CU272" s="75"/>
      <c r="CV272" s="75"/>
      <c r="CW272" s="75"/>
      <c r="CX272" s="75"/>
      <c r="CY272" s="75"/>
      <c r="CZ272" s="75"/>
      <c r="DA272" s="75"/>
      <c r="DB272" s="75"/>
      <c r="DC272" s="75"/>
      <c r="DD272" s="75"/>
      <c r="DE272" s="75"/>
    </row>
    <row r="273" spans="1:109" s="158" customFormat="1" ht="15" customHeight="1" x14ac:dyDescent="0.2">
      <c r="A273" s="141">
        <f>Input!A273</f>
        <v>10368</v>
      </c>
      <c r="B273" s="141" t="str">
        <f>Input!B273</f>
        <v>Hu1-13</v>
      </c>
      <c r="C273" s="141">
        <f>Input!O273</f>
        <v>2.302218383905573</v>
      </c>
      <c r="D273" s="141">
        <f>C273*Input!P273/100</f>
        <v>1.6047447046161199E-2</v>
      </c>
      <c r="E273" s="142">
        <f>Input!M273</f>
        <v>3.0135368630774395</v>
      </c>
      <c r="F273" s="143">
        <f>E273*Input!N273/100</f>
        <v>3.2561066499033021E-4</v>
      </c>
      <c r="G273" s="144">
        <f t="shared" ref="G273:G281" si="904">E273*137.88</f>
        <v>415.50646268111734</v>
      </c>
      <c r="H273" s="143">
        <f>G273*Input!L273/100</f>
        <v>2.1654823255363574E-2</v>
      </c>
      <c r="I273" s="141">
        <v>0</v>
      </c>
      <c r="J273" s="145">
        <f>(((C273*$G$4*0.000000001*Input!G273*(234/233))-(I273*0.000000000000001))/Input!F273)*1000000000000</f>
        <v>754.15801941822622</v>
      </c>
      <c r="K273" s="141">
        <f>J273*Input!P273/100</f>
        <v>5.256804031127996</v>
      </c>
      <c r="L273" s="146">
        <f t="shared" ref="L273:L281" si="905">(J273/234)*602200000000*0.0000028263/(365.2425*24*60)</f>
        <v>10.429457217798408</v>
      </c>
      <c r="M273" s="147">
        <f>L273*Input!P273/100</f>
        <v>7.2697778626412135E-2</v>
      </c>
      <c r="N273" s="141">
        <v>0</v>
      </c>
      <c r="O273" s="145">
        <f>(((G273*$D$4*0.000000001*Input!G273*(238/236))-(N273*0.000000001))/Input!F273)*1000000</f>
        <v>13.711048725226428</v>
      </c>
      <c r="P273" s="141">
        <f>O273*Input!N273/100</f>
        <v>1.4814697466739011E-3</v>
      </c>
      <c r="Q273" s="148">
        <f t="shared" ref="Q273:Q281" si="906">(O273/238.05)*602200000000000000*0.00000000015512/(365.2425*24*60)</f>
        <v>10.229802208459885</v>
      </c>
      <c r="R273" s="149">
        <f>Q273*Input!N273/100</f>
        <v>1.1053233629319558E-3</v>
      </c>
      <c r="S273" s="147">
        <f>Input!S273*$G$6/0.000000000155125</f>
        <v>1.0007105919474819</v>
      </c>
      <c r="T273" s="141">
        <f>S273*Input!T273/100</f>
        <v>1.1552147592273311E-3</v>
      </c>
      <c r="U273" s="147">
        <f>S273</f>
        <v>1.0007105919474819</v>
      </c>
      <c r="V273" s="141">
        <f>U273*Input!T273/100</f>
        <v>1.1552147592273311E-3</v>
      </c>
      <c r="W273" s="150">
        <v>0</v>
      </c>
      <c r="X273" s="145">
        <f>((($L$4*0.000000001*Input!G273/Input!W273*(232/229))-(W273*0.000000001))/Input!F273)*1000000000</f>
        <v>0.78752832210531365</v>
      </c>
      <c r="Y273" s="145">
        <f>X273*Input!X273/100</f>
        <v>2.8583214480093406E-3</v>
      </c>
      <c r="Z273" s="145">
        <f t="shared" ref="Z273:Z281" si="907">(X273/232)*6.022E+23*0.000000001*0.000000000049475/(365.2425*24*60)</f>
        <v>1.9229188276131888E-4</v>
      </c>
      <c r="AA273" s="145">
        <f>Z273*Input!X273/100</f>
        <v>6.979203126376893E-7</v>
      </c>
      <c r="AB273" s="146">
        <v>0</v>
      </c>
      <c r="AC273" s="146">
        <v>0.9</v>
      </c>
      <c r="AD273" s="145">
        <f>(((Input!G273*$L$4*0.000000001*Input!U273*(230/229))-((AB273*0.000000000000001)+(Input!G273*AC273*0.000000000000001)))/Input!F273)*1000000000000</f>
        <v>224.44864154194005</v>
      </c>
      <c r="AE273" s="145">
        <f>AD273*Input!V273/100</f>
        <v>0.54139517143719618</v>
      </c>
      <c r="AF273" s="145">
        <f t="shared" ref="AF273:AF281" si="908">(AD273/230)*602200000000*$D$6/(365.2425*24*60)</f>
        <v>10.232282212669652</v>
      </c>
      <c r="AG273" s="145">
        <f>AF273*Input!V273/100</f>
        <v>2.4681406600034692E-2</v>
      </c>
      <c r="AH273" s="141">
        <f t="shared" ref="AH273:AH281" si="909">AF273/Z273</f>
        <v>53212.242065206723</v>
      </c>
      <c r="AI273" s="150">
        <f t="shared" ref="AI273:AI281" si="910">AH273*SQRT((AG273/AF273)^2+(AA273/Z273)^2)</f>
        <v>231.89450939554911</v>
      </c>
      <c r="AJ273" s="147">
        <f t="shared" ref="AJ273:AJ281" si="911">(U273-1)*1000</f>
        <v>0.7105919474819089</v>
      </c>
      <c r="AK273" s="150">
        <f t="shared" ref="AK273:AK281" si="912">V273*1000</f>
        <v>1.155214759227331</v>
      </c>
      <c r="AL273" s="150">
        <f t="shared" ref="AL273:AL281" si="913">AF273/Q273</f>
        <v>1.0002424293411769</v>
      </c>
      <c r="AM273" s="150">
        <f t="shared" ref="AM273:AM281" si="914">AL273*SQRT((R273/Q273)^2+(AG273/AF273)^2)</f>
        <v>2.4151157465223893E-3</v>
      </c>
      <c r="AN273" s="141">
        <f>AF273/Q273</f>
        <v>1.0002424293411769</v>
      </c>
      <c r="AO273" s="145">
        <f t="shared" ref="AO273:AO281" si="915">AN273*SQRT((R273/Q273)^2+(AG273/AF273)^2)</f>
        <v>2.4151157465223893E-3</v>
      </c>
      <c r="AP273" s="141">
        <f t="shared" ref="AP273:AP281" si="916">ThU_Alter_Kombi(AN273,U273)</f>
        <v>781.71439999999996</v>
      </c>
      <c r="AQ273" s="141" t="e">
        <f t="shared" ref="AQ273:AQ281" si="917">Montealter(AN273,AO273,U273,V273)</f>
        <v>#VALUE!</v>
      </c>
      <c r="AR273" s="141" t="e">
        <f t="shared" ref="AR273:AR281" si="918">(AQ273/AP273)*100</f>
        <v>#VALUE!</v>
      </c>
      <c r="AS273" s="149">
        <f t="shared" ref="AS273:AS281" si="919">Z273/Q273</f>
        <v>1.8797223919177687E-5</v>
      </c>
      <c r="AT273" s="149">
        <f t="shared" ref="AT273:AT281" si="920">AS273*SQRT((Y273/X273)^2+(P273/O273)^2)</f>
        <v>6.8254448578598658E-8</v>
      </c>
      <c r="AU273" s="141">
        <v>8</v>
      </c>
      <c r="AV273" s="141">
        <f t="shared" ref="AV273:AV281" si="921">AU273/2</f>
        <v>4</v>
      </c>
      <c r="AW273" s="141">
        <f t="shared" ref="AW273:AW281" si="922">marincorr_age(AN273,U273,AS273,AU273)</f>
        <v>781.69809999999995</v>
      </c>
      <c r="AX273" s="151">
        <f t="shared" ref="AX273:AX281" si="923">marincorr_age_error(AN273, AO273, U273, V273, AS273, AT273, AU273, AV273)</f>
        <v>362.31399682789998</v>
      </c>
      <c r="AY273" s="151">
        <f t="shared" ref="AY273:AY281" si="924">SQRT(((AU273*EXP(-0.0000091577*AW273*1000))/(0.0000091577*(EXP(-0.0000091577*AW273*1000)+(AJ273/1000)*EXP(-(0.0000091577-0.0000028263)*AW273*1000)-AS273*AU273*EXP(-0.0000091577*AW273*1000))))^2*AT273^2+((AS273*EXP(-0.0000091577*AW273*1000))/(0.0000091577*(EXP(-0.0000091577*AW273*1000)+(AJ273/1000)*EXP(-(0.0000091577-0.0000028263)*AW273*1000)-AS273*AU273*EXP(-0.0000091577*AW273*1000))))^2*AV273^2+((0.0000091577/(0.0000091577-0.0000028263))*(EXP(-(0.0000091577-0.0000028263)*AW273*1000)-1)/(0.0000091577*(EXP(-0.0000091577*AW273*1000)+(AJ273/1000)*EXP(-(0.0000091577-0.0000028263)*AW273*1000)-AS273*AU273*EXP(-0.0000091577*AW273*1000))))^2*T273^2+(1/(0.0000091577*(EXP(-0.0000091577*AW273*1000)+(AJ273/1000)*EXP(-(0.0000091577-0.0000028263)*AW273*1000)-AS273*AU273*EXP(-0.0000091577*AW273*1000))))^2*AO273^2)/1000</f>
        <v>408.5771494596911</v>
      </c>
      <c r="AZ273" s="141" t="str">
        <f>Input!B273</f>
        <v>Hu1-13</v>
      </c>
      <c r="BA273" s="152">
        <f>Input!E273</f>
        <v>0</v>
      </c>
      <c r="BB273" s="141">
        <f t="shared" ref="BB273:BB281" si="925">((U273-1)*EXP(0.0000028263*AW273*1000))*1000</f>
        <v>6.4731083136719691</v>
      </c>
      <c r="BC273" s="147">
        <f t="shared" ref="BC273" si="926">SQRT((EXP(0.0000028263*AW273*1000)*V273)^2+((U273-1)*0.0000028263*EXP(0.0000028263*AW273*1000)*AX273*1000)^2)*1000</f>
        <v>12.436992108884658</v>
      </c>
      <c r="BD273" s="141">
        <f t="shared" ref="BD273:BD281" si="927">AW273*1000-58</f>
        <v>781640.1</v>
      </c>
      <c r="BE273" s="153">
        <f t="shared" ref="BE273:BE281" si="928">AY273/2*1000</f>
        <v>204288.57472984554</v>
      </c>
      <c r="BF273" s="154">
        <f t="shared" ref="BF273:BF281" si="929">AY273/AW273*100</f>
        <v>52.267895938302921</v>
      </c>
      <c r="BG273" s="155"/>
      <c r="BH273" s="155"/>
      <c r="BI273" s="155"/>
      <c r="BJ273" s="155"/>
      <c r="BK273" s="155"/>
      <c r="BL273" s="155"/>
      <c r="BM273" s="159"/>
      <c r="BN273" s="155"/>
      <c r="BO273" s="155"/>
      <c r="BP273" s="155"/>
      <c r="BQ273" s="155"/>
      <c r="BR273" s="155"/>
      <c r="BS273" s="155"/>
      <c r="BT273" s="155"/>
      <c r="BU273" s="155"/>
      <c r="BV273" s="155"/>
      <c r="BW273" s="155"/>
      <c r="BX273" s="155"/>
      <c r="BY273" s="155"/>
      <c r="BZ273" s="155"/>
      <c r="CA273" s="155"/>
      <c r="CB273" s="155"/>
      <c r="CC273" s="155"/>
      <c r="CD273" s="155"/>
      <c r="CE273" s="155"/>
      <c r="CF273" s="155"/>
      <c r="CG273" s="155"/>
      <c r="CH273" s="155"/>
      <c r="CI273" s="155"/>
      <c r="CJ273" s="155"/>
      <c r="CK273" s="155"/>
      <c r="CL273" s="155"/>
      <c r="CM273" s="155"/>
      <c r="CN273" s="155"/>
      <c r="CO273" s="155"/>
      <c r="CP273" s="155"/>
      <c r="CQ273" s="155"/>
      <c r="CR273" s="155"/>
      <c r="CS273" s="155"/>
      <c r="CT273" s="155"/>
      <c r="CU273" s="155"/>
      <c r="CV273" s="155"/>
      <c r="CW273" s="155"/>
      <c r="CX273" s="155"/>
      <c r="CY273" s="155"/>
      <c r="CZ273" s="155"/>
      <c r="DA273" s="155"/>
      <c r="DB273" s="155"/>
      <c r="DC273" s="155"/>
      <c r="DD273" s="155"/>
      <c r="DE273" s="155"/>
    </row>
    <row r="274" spans="1:109" ht="15" customHeight="1" x14ac:dyDescent="0.2">
      <c r="A274" s="9">
        <f>Input!A274</f>
        <v>10627</v>
      </c>
      <c r="B274" s="9" t="str">
        <f>Input!B274</f>
        <v>GeoB22715-2 448 cm</v>
      </c>
      <c r="C274" s="9">
        <f>Input!O274</f>
        <v>1.039344573228028</v>
      </c>
      <c r="D274" s="9">
        <f>C274*Input!P274/100</f>
        <v>1.4231584767866348E-3</v>
      </c>
      <c r="E274" s="11">
        <f>Input!M274</f>
        <v>1.2167744908813238</v>
      </c>
      <c r="F274" s="12">
        <f>E274*Input!N274/100</f>
        <v>5.0707563236391379E-5</v>
      </c>
      <c r="G274" s="13">
        <f t="shared" si="904"/>
        <v>167.76886680271693</v>
      </c>
      <c r="H274" s="12">
        <f>G274*Input!L274/100</f>
        <v>6.3549272469028183E-3</v>
      </c>
      <c r="I274" s="9">
        <v>0.3</v>
      </c>
      <c r="J274" s="21">
        <f>(((C274*$G$4*0.000000001*Input!G274*(234/233))-(I274*0.000000000000001))/Input!F274)*1000000000000</f>
        <v>161.19570002074934</v>
      </c>
      <c r="K274" s="9">
        <f>J274*Input!P274/100</f>
        <v>0.22072278319940192</v>
      </c>
      <c r="L274" s="14">
        <f t="shared" si="905"/>
        <v>2.2292193595665428</v>
      </c>
      <c r="M274" s="22">
        <f>L274*Input!P274/100</f>
        <v>3.0524356502200718E-3</v>
      </c>
      <c r="N274" s="9">
        <v>5.0000000000000001E-3</v>
      </c>
      <c r="O274" s="21">
        <f>(((G274*$D$4*0.000000001*Input!G274*(238/236))-(N274*0.000000001))/Input!F274)*1000000</f>
        <v>2.6210899698677399</v>
      </c>
      <c r="P274" s="9">
        <f>O274*Input!N274/100</f>
        <v>1.0923066385051515E-4</v>
      </c>
      <c r="Q274" s="23">
        <f t="shared" si="906"/>
        <v>1.9555930767711758</v>
      </c>
      <c r="R274" s="24">
        <f>Q274*Input!N274/100</f>
        <v>8.1496908710831375E-5</v>
      </c>
      <c r="S274" s="65">
        <f>Input!S274*$G$6/0.000000000155125</f>
        <v>1.1376417954510152</v>
      </c>
      <c r="T274" s="9">
        <f>S274*Input!T274/100</f>
        <v>6.5758187052890815E-4</v>
      </c>
      <c r="U274" s="9">
        <f>S274*1/((U273+U275)/2)</f>
        <v>1.1373278177622643</v>
      </c>
      <c r="V274" s="9">
        <f>U274*Input!T274/100</f>
        <v>6.5740038454913954E-4</v>
      </c>
      <c r="W274" s="3">
        <v>3.0000000000000001E-3</v>
      </c>
      <c r="X274" s="21">
        <f>((($L$4*0.000000001*Input!G274/Input!W274*(232/229))-(W274*0.000000001))/Input!F274)*1000000000</f>
        <v>4.1428772008321284E-2</v>
      </c>
      <c r="Y274" s="21">
        <f>X274*Input!X274/100</f>
        <v>1.4128285477639794E-4</v>
      </c>
      <c r="Z274" s="21">
        <f t="shared" si="907"/>
        <v>1.0115720725665793E-5</v>
      </c>
      <c r="AA274" s="21">
        <f>Z274*Input!X274/100</f>
        <v>3.4497230619236739E-8</v>
      </c>
      <c r="AB274" s="14">
        <v>0.05</v>
      </c>
      <c r="AC274" s="14">
        <v>0.9</v>
      </c>
      <c r="AD274" s="21">
        <f>(((Input!G274*$L$4*0.000000001*Input!U274*(230/229))-((AB274*0.000000000000001)+(Input!G274*AC274*0.000000000000001)))/Input!F274)*1000000000000</f>
        <v>6.5200214090341948</v>
      </c>
      <c r="AE274" s="21">
        <f>AD274*Input!V274/100</f>
        <v>1.6190222444484252E-2</v>
      </c>
      <c r="AF274" s="63">
        <f t="shared" si="908"/>
        <v>0.29723815048094082</v>
      </c>
      <c r="AG274" s="21">
        <f>AF274*Input!V274/100</f>
        <v>7.3808833949616818E-4</v>
      </c>
      <c r="AH274" s="9">
        <f t="shared" si="909"/>
        <v>29383.783770026661</v>
      </c>
      <c r="AI274" s="3">
        <f t="shared" si="910"/>
        <v>123.95613248772828</v>
      </c>
      <c r="AJ274" s="22">
        <f t="shared" si="911"/>
        <v>137.32781776226432</v>
      </c>
      <c r="AK274" s="3">
        <f t="shared" si="912"/>
        <v>0.65740038454913952</v>
      </c>
      <c r="AL274" s="3">
        <f t="shared" si="913"/>
        <v>0.15199386519188454</v>
      </c>
      <c r="AM274" s="3">
        <f t="shared" si="914"/>
        <v>3.774774436147287E-4</v>
      </c>
      <c r="AN274" s="9">
        <f>AL274*1/((AN273+AN275)/2)</f>
        <v>0.15191821514175738</v>
      </c>
      <c r="AO274" s="21">
        <f t="shared" si="915"/>
        <v>3.7728956637708309E-4</v>
      </c>
      <c r="AP274" s="58">
        <f t="shared" si="916"/>
        <v>15.612399999999999</v>
      </c>
      <c r="AQ274" s="58">
        <f t="shared" si="917"/>
        <v>4.41E-2</v>
      </c>
      <c r="AR274" s="58">
        <f t="shared" si="918"/>
        <v>0.28246778201942047</v>
      </c>
      <c r="AS274" s="67">
        <f t="shared" si="919"/>
        <v>5.1727124859572378E-6</v>
      </c>
      <c r="AT274" s="67">
        <f t="shared" si="920"/>
        <v>1.7641607903451612E-8</v>
      </c>
      <c r="AU274" s="58">
        <v>8</v>
      </c>
      <c r="AV274" s="58">
        <f t="shared" si="921"/>
        <v>4</v>
      </c>
      <c r="AW274" s="58">
        <f t="shared" si="922"/>
        <v>15.608499999999999</v>
      </c>
      <c r="AX274" s="57">
        <f t="shared" si="923"/>
        <v>3.9138150599999998E-2</v>
      </c>
      <c r="AY274" s="47">
        <f t="shared" si="924"/>
        <v>4.2765006784689349E-2</v>
      </c>
      <c r="AZ274" s="9" t="str">
        <f>Input!B274</f>
        <v>GeoB22715-2 448 cm</v>
      </c>
      <c r="BA274" s="48">
        <f>Input!E274</f>
        <v>448</v>
      </c>
      <c r="BB274" s="58">
        <f t="shared" si="925"/>
        <v>143.5215504820832</v>
      </c>
      <c r="BC274" s="22">
        <f>SQRT((EXP(0.0000028263*AW274*1000)*V274)^2+((U274-1)*0.0000028263*EXP(0.0000028263*AW274*1000)*AY274*1000)^2)*1000</f>
        <v>0.68726928739100335</v>
      </c>
      <c r="BD274" s="9">
        <f t="shared" si="927"/>
        <v>15550.5</v>
      </c>
      <c r="BE274" s="49">
        <f t="shared" si="928"/>
        <v>21.382503392344674</v>
      </c>
      <c r="BF274" s="89">
        <f t="shared" si="929"/>
        <v>0.27398537197481726</v>
      </c>
      <c r="BG274" s="85"/>
      <c r="BH274" s="85"/>
      <c r="BI274" s="85"/>
      <c r="BJ274" s="85"/>
      <c r="BK274" s="85"/>
      <c r="BL274" s="85"/>
      <c r="BM274" s="90"/>
      <c r="BN274" s="85"/>
      <c r="BO274" s="85"/>
      <c r="BP274" s="85"/>
      <c r="BQ274" s="85"/>
      <c r="BR274" s="85"/>
      <c r="BS274" s="85"/>
      <c r="BT274" s="85"/>
      <c r="BU274" s="85"/>
      <c r="BV274" s="85"/>
      <c r="BW274" s="85"/>
      <c r="BX274" s="85"/>
      <c r="BY274" s="85"/>
      <c r="BZ274" s="85"/>
      <c r="CA274" s="85"/>
      <c r="CB274" s="85"/>
      <c r="CC274" s="85"/>
      <c r="CD274" s="85"/>
      <c r="CE274" s="85"/>
      <c r="CF274" s="85"/>
      <c r="CG274" s="85"/>
      <c r="CH274" s="85"/>
      <c r="CI274" s="85"/>
      <c r="CJ274" s="85"/>
      <c r="CK274" s="85"/>
      <c r="CL274" s="85"/>
      <c r="CM274" s="85"/>
      <c r="CN274" s="85"/>
      <c r="CO274" s="85"/>
      <c r="CP274" s="85"/>
      <c r="CQ274" s="85"/>
      <c r="CR274" s="85"/>
      <c r="CS274" s="85"/>
      <c r="CT274" s="85"/>
      <c r="CU274" s="85"/>
      <c r="CV274" s="85"/>
      <c r="CW274" s="85"/>
      <c r="CX274" s="85"/>
      <c r="CY274" s="85"/>
      <c r="CZ274" s="85"/>
      <c r="DA274" s="85"/>
      <c r="DB274" s="85"/>
      <c r="DC274" s="85"/>
      <c r="DD274" s="85"/>
      <c r="DE274" s="85"/>
    </row>
    <row r="275" spans="1:109" s="158" customFormat="1" ht="15" customHeight="1" x14ac:dyDescent="0.2">
      <c r="A275" s="141">
        <f>Input!A275</f>
        <v>10368</v>
      </c>
      <c r="B275" s="141" t="str">
        <f>Input!B275</f>
        <v>Hu1-13</v>
      </c>
      <c r="C275" s="141">
        <f>Input!O275</f>
        <v>2.2683229099530586</v>
      </c>
      <c r="D275" s="141">
        <f>C275*Input!P275/100</f>
        <v>1.1008899740797938E-2</v>
      </c>
      <c r="E275" s="142">
        <f>Input!M275</f>
        <v>3.0133463078511515</v>
      </c>
      <c r="F275" s="143">
        <f>E275*Input!N275/100</f>
        <v>2.3726184605792538E-4</v>
      </c>
      <c r="G275" s="144">
        <f t="shared" si="904"/>
        <v>415.48018892651675</v>
      </c>
      <c r="H275" s="143">
        <f>G275*Input!L275/100</f>
        <v>1.7243984301688806E-2</v>
      </c>
      <c r="I275" s="141">
        <v>0</v>
      </c>
      <c r="J275" s="145">
        <f>(((C275*$G$4*0.000000001*Input!G275*(234/233))-(I275*0.000000000000001))/Input!F275)*1000000000000</f>
        <v>743.05457950046082</v>
      </c>
      <c r="K275" s="141">
        <f>J275*Input!P275/100</f>
        <v>3.6062825675162045</v>
      </c>
      <c r="L275" s="146">
        <f t="shared" si="905"/>
        <v>10.275904714727416</v>
      </c>
      <c r="M275" s="147">
        <f>L275*Input!P275/100</f>
        <v>4.9872266534030645E-2</v>
      </c>
      <c r="N275" s="141">
        <v>0</v>
      </c>
      <c r="O275" s="145">
        <f>(((G275*$D$4*0.000000001*Input!G275*(238/236))-(N275*0.000000001))/Input!F275)*1000000</f>
        <v>13.710181733345726</v>
      </c>
      <c r="P275" s="141">
        <f>O275*Input!N275/100</f>
        <v>1.0794985692045907E-3</v>
      </c>
      <c r="Q275" s="148">
        <f t="shared" si="906"/>
        <v>10.229155346528776</v>
      </c>
      <c r="R275" s="149">
        <f>Q275*Input!N275/100</f>
        <v>8.0541299710799766E-4</v>
      </c>
      <c r="S275" s="147">
        <f>Input!S275*$G$6/0.000000000155125</f>
        <v>0.99984154031174433</v>
      </c>
      <c r="T275" s="141">
        <f>S275*Input!T275/100</f>
        <v>1.2846134070412347E-3</v>
      </c>
      <c r="U275" s="147">
        <f>S275</f>
        <v>0.99984154031174433</v>
      </c>
      <c r="V275" s="141">
        <f>U275*Input!T275/100</f>
        <v>1.2846134070412347E-3</v>
      </c>
      <c r="W275" s="150">
        <v>0</v>
      </c>
      <c r="X275" s="145">
        <f>((($L$4*0.000000001*Input!G275/Input!W275*(232/229))-(W275*0.000000001))/Input!F275)*1000000000</f>
        <v>0.79059763798964766</v>
      </c>
      <c r="Y275" s="145">
        <f>X275*Input!X275/100</f>
        <v>2.4252629310816199E-3</v>
      </c>
      <c r="Z275" s="145">
        <f t="shared" si="907"/>
        <v>1.9304132187813693E-4</v>
      </c>
      <c r="AA275" s="145">
        <f>Z275*Input!X275/100</f>
        <v>5.9217981387919506E-7</v>
      </c>
      <c r="AB275" s="146">
        <v>0</v>
      </c>
      <c r="AC275" s="146">
        <v>0.9</v>
      </c>
      <c r="AD275" s="145">
        <f>(((Input!G275*$L$4*0.000000001*Input!U275*(230/229))-((AB275*0.000000000000001)+(Input!G275*AC275*0.000000000000001)))/Input!F275)*1000000000000</f>
        <v>224.54912345549243</v>
      </c>
      <c r="AE275" s="145">
        <f>AD275*Input!V275/100</f>
        <v>0.51766797912358342</v>
      </c>
      <c r="AF275" s="145">
        <f t="shared" si="908"/>
        <v>10.236863034766296</v>
      </c>
      <c r="AG275" s="145">
        <f>AF275*Input!V275/100</f>
        <v>2.3599718931090585E-2</v>
      </c>
      <c r="AH275" s="141">
        <f t="shared" si="909"/>
        <v>53029.38736209349</v>
      </c>
      <c r="AI275" s="150">
        <f t="shared" si="910"/>
        <v>203.49112595102</v>
      </c>
      <c r="AJ275" s="147">
        <f t="shared" si="911"/>
        <v>-0.15845968825567436</v>
      </c>
      <c r="AK275" s="150">
        <f t="shared" si="912"/>
        <v>1.2846134070412347</v>
      </c>
      <c r="AL275" s="150">
        <f t="shared" si="913"/>
        <v>1.0007535019242948</v>
      </c>
      <c r="AM275" s="150">
        <f t="shared" si="914"/>
        <v>2.3084485900259056E-3</v>
      </c>
      <c r="AN275" s="141">
        <f>AF275/Q275</f>
        <v>1.0007535019242948</v>
      </c>
      <c r="AO275" s="145">
        <f t="shared" si="915"/>
        <v>2.3084485900259056E-3</v>
      </c>
      <c r="AP275" s="141" t="str">
        <f t="shared" si="916"/>
        <v>Out of range</v>
      </c>
      <c r="AQ275" s="141" t="e">
        <f t="shared" si="917"/>
        <v>#VALUE!</v>
      </c>
      <c r="AR275" s="141" t="e">
        <f t="shared" si="918"/>
        <v>#VALUE!</v>
      </c>
      <c r="AS275" s="149">
        <f t="shared" si="919"/>
        <v>1.8871677605682738E-5</v>
      </c>
      <c r="AT275" s="149">
        <f t="shared" si="920"/>
        <v>5.7910435867028044E-8</v>
      </c>
      <c r="AU275" s="141">
        <v>8</v>
      </c>
      <c r="AV275" s="141">
        <f t="shared" si="921"/>
        <v>4</v>
      </c>
      <c r="AW275" s="141" t="str">
        <f t="shared" si="922"/>
        <v>Out of range</v>
      </c>
      <c r="AX275" s="151">
        <f t="shared" si="923"/>
        <v>330.69820231620002</v>
      </c>
      <c r="AY275" s="151" t="e">
        <f t="shared" si="924"/>
        <v>#VALUE!</v>
      </c>
      <c r="AZ275" s="141" t="str">
        <f>Input!B275</f>
        <v>Hu1-13</v>
      </c>
      <c r="BA275" s="152">
        <f>Input!E275</f>
        <v>0</v>
      </c>
      <c r="BB275" s="141" t="e">
        <f t="shared" si="925"/>
        <v>#VALUE!</v>
      </c>
      <c r="BC275" s="147" t="e">
        <f t="shared" ref="BC275" si="930">SQRT((EXP(0.0000028263*AW275*1000)*V275)^2+((U275-1)*0.0000028263*EXP(0.0000028263*AW275*1000)*AX275*1000)^2)*1000</f>
        <v>#VALUE!</v>
      </c>
      <c r="BD275" s="141" t="e">
        <f t="shared" si="927"/>
        <v>#VALUE!</v>
      </c>
      <c r="BE275" s="153" t="e">
        <f t="shared" si="928"/>
        <v>#VALUE!</v>
      </c>
      <c r="BF275" s="154" t="e">
        <f t="shared" si="929"/>
        <v>#VALUE!</v>
      </c>
      <c r="BG275" s="155"/>
      <c r="BH275" s="155"/>
      <c r="BI275" s="155"/>
      <c r="BJ275" s="155"/>
      <c r="BK275" s="155"/>
      <c r="BL275" s="155"/>
      <c r="BM275" s="159"/>
      <c r="BN275" s="155"/>
      <c r="BO275" s="155"/>
      <c r="BP275" s="155"/>
      <c r="BQ275" s="155"/>
      <c r="BR275" s="155"/>
      <c r="BS275" s="155"/>
      <c r="BT275" s="155"/>
      <c r="BU275" s="155"/>
      <c r="BV275" s="155"/>
      <c r="BW275" s="155"/>
      <c r="BX275" s="155"/>
      <c r="BY275" s="155"/>
      <c r="BZ275" s="155"/>
      <c r="CA275" s="155"/>
      <c r="CB275" s="155"/>
      <c r="CC275" s="155"/>
      <c r="CD275" s="155"/>
      <c r="CE275" s="155"/>
      <c r="CF275" s="155"/>
      <c r="CG275" s="155"/>
      <c r="CH275" s="155"/>
      <c r="CI275" s="155"/>
      <c r="CJ275" s="155"/>
      <c r="CK275" s="155"/>
      <c r="CL275" s="155"/>
      <c r="CM275" s="155"/>
      <c r="CN275" s="155"/>
      <c r="CO275" s="155"/>
      <c r="CP275" s="155"/>
      <c r="CQ275" s="155"/>
      <c r="CR275" s="155"/>
      <c r="CS275" s="155"/>
      <c r="CT275" s="155"/>
      <c r="CU275" s="155"/>
      <c r="CV275" s="155"/>
      <c r="CW275" s="155"/>
      <c r="CX275" s="155"/>
      <c r="CY275" s="155"/>
      <c r="CZ275" s="155"/>
      <c r="DA275" s="155"/>
      <c r="DB275" s="155"/>
      <c r="DC275" s="155"/>
      <c r="DD275" s="155"/>
      <c r="DE275" s="155"/>
    </row>
    <row r="276" spans="1:109" ht="15" customHeight="1" x14ac:dyDescent="0.2">
      <c r="A276" s="9">
        <f>Input!A276</f>
        <v>10628</v>
      </c>
      <c r="B276" s="9" t="str">
        <f>Input!B276</f>
        <v>GeoB22715-2 493 cm</v>
      </c>
      <c r="C276" s="9">
        <f>Input!O276</f>
        <v>0.90285357736718419</v>
      </c>
      <c r="D276" s="9">
        <f>C276*Input!P276/100</f>
        <v>1.1615752756872683E-3</v>
      </c>
      <c r="E276" s="11">
        <f>Input!M276</f>
        <v>1.055439465863272</v>
      </c>
      <c r="F276" s="12">
        <f>E276*Input!N276/100</f>
        <v>3.3853372024069681E-5</v>
      </c>
      <c r="G276" s="13">
        <f t="shared" si="904"/>
        <v>145.52399355322794</v>
      </c>
      <c r="H276" s="12">
        <f>G276*Input!L276/100</f>
        <v>4.0032487090105621E-3</v>
      </c>
      <c r="I276" s="9">
        <v>0.3</v>
      </c>
      <c r="J276" s="21">
        <f>(((C276*$G$4*0.000000001*Input!G276*(234/233))-(I276*0.000000000000001))/Input!F276)*1000000000000</f>
        <v>180.86200996450742</v>
      </c>
      <c r="K276" s="9">
        <f>J276*Input!P276/100</f>
        <v>0.23268982297052598</v>
      </c>
      <c r="L276" s="14">
        <f t="shared" si="905"/>
        <v>2.501190130822962</v>
      </c>
      <c r="M276" s="22">
        <f>L276*Input!P276/100</f>
        <v>3.2179311115199615E-3</v>
      </c>
      <c r="N276" s="9">
        <v>5.0000000000000001E-3</v>
      </c>
      <c r="O276" s="21">
        <f>(((G276*$D$4*0.000000001*Input!G276*(238/236))-(N276*0.000000001))/Input!F276)*1000000</f>
        <v>2.9365756894761534</v>
      </c>
      <c r="P276" s="9">
        <f>O276*Input!N276/100</f>
        <v>9.4191085806482138E-5</v>
      </c>
      <c r="Q276" s="23">
        <f t="shared" si="906"/>
        <v>2.1909767134181539</v>
      </c>
      <c r="R276" s="24">
        <f>Q276*Input!N276/100</f>
        <v>7.0275891867233766E-5</v>
      </c>
      <c r="S276" s="65">
        <f>Input!S276*$G$6/0.000000000155125</f>
        <v>1.1375969652238556</v>
      </c>
      <c r="T276" s="9">
        <f>S276*Input!T276/100</f>
        <v>5.7762854934767678E-4</v>
      </c>
      <c r="U276" s="9">
        <f>S276*1/((U275+U277)/2)</f>
        <v>1.1380194244110005</v>
      </c>
      <c r="V276" s="9">
        <f>U276*Input!T276/100</f>
        <v>5.7784305808397695E-4</v>
      </c>
      <c r="W276" s="3">
        <v>3.0000000000000001E-3</v>
      </c>
      <c r="X276" s="21">
        <f>((($L$4*0.000000001*Input!G276/Input!W276*(232/229))-(W276*0.000000001))/Input!F276)*1000000000</f>
        <v>-1.4573793339771513E-2</v>
      </c>
      <c r="Y276" s="21">
        <f>X276*Input!X276/100</f>
        <v>-9.2239800249070808E-5</v>
      </c>
      <c r="Z276" s="21">
        <f t="shared" si="907"/>
        <v>-3.5585033345686771E-6</v>
      </c>
      <c r="AA276" s="21">
        <f>Z276*Input!X276/100</f>
        <v>-2.2522319969401548E-8</v>
      </c>
      <c r="AB276" s="14">
        <v>0.05</v>
      </c>
      <c r="AC276" s="14">
        <v>0.9</v>
      </c>
      <c r="AD276" s="21">
        <f>(((Input!G276*$L$4*0.000000001*Input!U276*(230/229))-((AB276*0.000000000000001)+(Input!G276*AC276*0.000000000000001)))/Input!F276)*1000000000000</f>
        <v>7.4744846131980447</v>
      </c>
      <c r="AE276" s="21">
        <f>AD276*Input!V276/100</f>
        <v>1.7863058088289908E-2</v>
      </c>
      <c r="AF276" s="63">
        <f t="shared" si="908"/>
        <v>0.34075071887752223</v>
      </c>
      <c r="AG276" s="21">
        <f>AF276*Input!V276/100</f>
        <v>8.1435044687735265E-4</v>
      </c>
      <c r="AH276" s="9">
        <f t="shared" si="909"/>
        <v>-95756.751319392628</v>
      </c>
      <c r="AI276" s="3">
        <f t="shared" si="910"/>
        <v>-647.82603542510014</v>
      </c>
      <c r="AJ276" s="22">
        <f t="shared" si="911"/>
        <v>138.01942441100044</v>
      </c>
      <c r="AK276" s="3">
        <f t="shared" si="912"/>
        <v>0.57784305808397696</v>
      </c>
      <c r="AL276" s="3">
        <f t="shared" si="913"/>
        <v>0.15552457348846729</v>
      </c>
      <c r="AM276" s="3">
        <f t="shared" si="914"/>
        <v>3.7171722702708808E-4</v>
      </c>
      <c r="AN276" s="9">
        <f>AL276*1/((AN275+AN277)/2)</f>
        <v>0.15556790029011702</v>
      </c>
      <c r="AO276" s="21">
        <f t="shared" si="915"/>
        <v>3.7182078184292165E-4</v>
      </c>
      <c r="AP276" s="58">
        <f t="shared" si="916"/>
        <v>16.0045</v>
      </c>
      <c r="AQ276" s="58">
        <f t="shared" si="917"/>
        <v>4.1099999999999998E-2</v>
      </c>
      <c r="AR276" s="58">
        <f t="shared" si="918"/>
        <v>0.25680277421975067</v>
      </c>
      <c r="AS276" s="67">
        <f t="shared" si="919"/>
        <v>-1.6241630103941351E-6</v>
      </c>
      <c r="AT276" s="67">
        <f t="shared" si="920"/>
        <v>-1.0279711806135057E-8</v>
      </c>
      <c r="AU276" s="58">
        <v>8</v>
      </c>
      <c r="AV276" s="58">
        <f t="shared" si="921"/>
        <v>4</v>
      </c>
      <c r="AW276" s="58">
        <f t="shared" si="922"/>
        <v>16.005800000000001</v>
      </c>
      <c r="AX276" s="57">
        <f t="shared" si="923"/>
        <v>3.8067290500000003E-2</v>
      </c>
      <c r="AY276" s="47">
        <f t="shared" si="924"/>
        <v>4.2035665823586019E-2</v>
      </c>
      <c r="AZ276" s="9" t="str">
        <f>Input!B276</f>
        <v>GeoB22715-2 493 cm</v>
      </c>
      <c r="BA276" s="48">
        <f>Input!E276</f>
        <v>493</v>
      </c>
      <c r="BB276" s="58">
        <f t="shared" si="925"/>
        <v>144.40641120408458</v>
      </c>
      <c r="BC276" s="22">
        <f>SQRT((EXP(0.0000028263*AW276*1000)*V276)^2+((U276-1)*0.0000028263*EXP(0.0000028263*AW276*1000)*AY276*1000)^2)*1000</f>
        <v>0.60482669570663095</v>
      </c>
      <c r="BD276" s="9">
        <f t="shared" si="927"/>
        <v>15947.800000000001</v>
      </c>
      <c r="BE276" s="49">
        <f t="shared" si="928"/>
        <v>21.017832911793008</v>
      </c>
      <c r="BF276" s="89">
        <f t="shared" si="929"/>
        <v>0.26262770885295339</v>
      </c>
      <c r="BG276" s="85"/>
      <c r="BH276" s="85"/>
      <c r="BI276" s="85"/>
      <c r="BJ276" s="85"/>
      <c r="BK276" s="85"/>
      <c r="BL276" s="85"/>
      <c r="BM276" s="90"/>
      <c r="BN276" s="85"/>
      <c r="BO276" s="85"/>
      <c r="BP276" s="85"/>
      <c r="BQ276" s="85"/>
      <c r="BR276" s="85"/>
      <c r="BS276" s="85"/>
      <c r="BT276" s="85"/>
      <c r="BU276" s="85"/>
      <c r="BV276" s="85"/>
      <c r="BW276" s="85"/>
      <c r="BX276" s="85"/>
      <c r="BY276" s="85"/>
      <c r="BZ276" s="85"/>
      <c r="CA276" s="85"/>
      <c r="CB276" s="85"/>
      <c r="CC276" s="85"/>
      <c r="CD276" s="85"/>
      <c r="CE276" s="85"/>
      <c r="CF276" s="85"/>
      <c r="CG276" s="85"/>
      <c r="CH276" s="85"/>
      <c r="CI276" s="85"/>
      <c r="CJ276" s="85"/>
      <c r="CK276" s="85"/>
      <c r="CL276" s="85"/>
      <c r="CM276" s="85"/>
      <c r="CN276" s="85"/>
      <c r="CO276" s="85"/>
      <c r="CP276" s="85"/>
      <c r="CQ276" s="85"/>
      <c r="CR276" s="85"/>
      <c r="CS276" s="85"/>
      <c r="CT276" s="85"/>
      <c r="CU276" s="85"/>
      <c r="CV276" s="85"/>
      <c r="CW276" s="85"/>
      <c r="CX276" s="85"/>
      <c r="CY276" s="85"/>
      <c r="CZ276" s="85"/>
      <c r="DA276" s="85"/>
      <c r="DB276" s="85"/>
      <c r="DC276" s="85"/>
      <c r="DD276" s="85"/>
      <c r="DE276" s="85"/>
    </row>
    <row r="277" spans="1:109" s="158" customFormat="1" ht="15" customHeight="1" x14ac:dyDescent="0.2">
      <c r="A277" s="141">
        <f>Input!A277</f>
        <v>10368</v>
      </c>
      <c r="B277" s="141" t="str">
        <f>Input!B277</f>
        <v>Hu1-13</v>
      </c>
      <c r="C277" s="141">
        <f>Input!O277</f>
        <v>2.281586231112763</v>
      </c>
      <c r="D277" s="141">
        <f>C277*Input!P277/100</f>
        <v>1.4317646555927993E-2</v>
      </c>
      <c r="E277" s="142">
        <f>Input!M277</f>
        <v>3.0133743104409931</v>
      </c>
      <c r="F277" s="143">
        <f>E277*Input!N277/100</f>
        <v>2.3048063162753514E-4</v>
      </c>
      <c r="G277" s="144">
        <f t="shared" si="904"/>
        <v>415.48404992360412</v>
      </c>
      <c r="H277" s="143">
        <f>G277*Input!L277/100</f>
        <v>1.7971189605860735E-2</v>
      </c>
      <c r="I277" s="141">
        <v>0</v>
      </c>
      <c r="J277" s="145">
        <f>(((C277*$G$4*0.000000001*Input!G277*(234/233))-(I277*0.000000000000001))/Input!F277)*1000000000000</f>
        <v>747.39936281321582</v>
      </c>
      <c r="K277" s="141">
        <f>J277*Input!P277/100</f>
        <v>4.69015799927333</v>
      </c>
      <c r="L277" s="146">
        <f t="shared" si="905"/>
        <v>10.335989909758476</v>
      </c>
      <c r="M277" s="147">
        <f>L277*Input!P277/100</f>
        <v>6.4861475895822029E-2</v>
      </c>
      <c r="N277" s="141">
        <v>0</v>
      </c>
      <c r="O277" s="145">
        <f>(((G277*$D$4*0.000000001*Input!G277*(238/236))-(N277*0.000000001))/Input!F277)*1000000</f>
        <v>13.710309140074495</v>
      </c>
      <c r="P277" s="141">
        <f>O277*Input!N277/100</f>
        <v>1.0486452676868718E-3</v>
      </c>
      <c r="Q277" s="148">
        <f t="shared" si="906"/>
        <v>10.229250404584615</v>
      </c>
      <c r="R277" s="149">
        <f>Q277*Input!N277/100</f>
        <v>7.8239337415067142E-4</v>
      </c>
      <c r="S277" s="147">
        <f>Input!S277*$G$6/0.000000000155125</f>
        <v>0.99941601333262597</v>
      </c>
      <c r="T277" s="141">
        <f>S277*Input!T277/100</f>
        <v>1.0371549078666163E-3</v>
      </c>
      <c r="U277" s="147">
        <f>S277</f>
        <v>0.99941601333262597</v>
      </c>
      <c r="V277" s="141">
        <f>U277*Input!T277/100</f>
        <v>1.0371549078666163E-3</v>
      </c>
      <c r="W277" s="150">
        <v>0</v>
      </c>
      <c r="X277" s="145">
        <f>((($L$4*0.000000001*Input!G277/Input!W277*(232/229))-(W277*0.000000001))/Input!F277)*1000000000</f>
        <v>0.79205275482947601</v>
      </c>
      <c r="Y277" s="145">
        <f>X277*Input!X277/100</f>
        <v>2.5374643419000969E-3</v>
      </c>
      <c r="Z277" s="145">
        <f t="shared" si="907"/>
        <v>1.9339661977525927E-4</v>
      </c>
      <c r="AA277" s="145">
        <f>Z277*Input!X277/100</f>
        <v>6.1957618798937724E-7</v>
      </c>
      <c r="AB277" s="146">
        <v>0</v>
      </c>
      <c r="AC277" s="146">
        <v>0.9</v>
      </c>
      <c r="AD277" s="145">
        <f>(((Input!G277*$L$4*0.000000001*Input!U277*(230/229))-((AB277*0.000000000000001)+(Input!G277*AC277*0.000000000000001)))/Input!F277)*1000000000000</f>
        <v>224.08808126932573</v>
      </c>
      <c r="AE277" s="145">
        <f>AD277*Input!V277/100</f>
        <v>0.56195203225532608</v>
      </c>
      <c r="AF277" s="145">
        <f t="shared" si="908"/>
        <v>10.215844802139024</v>
      </c>
      <c r="AG277" s="145">
        <f>AF277*Input!V277/100</f>
        <v>2.5618563536484104E-2</v>
      </c>
      <c r="AH277" s="141">
        <f t="shared" si="909"/>
        <v>52823.285195007891</v>
      </c>
      <c r="AI277" s="150">
        <f t="shared" si="910"/>
        <v>214.90776525772435</v>
      </c>
      <c r="AJ277" s="147">
        <f t="shared" si="911"/>
        <v>-0.58398666737402571</v>
      </c>
      <c r="AK277" s="150">
        <f t="shared" si="912"/>
        <v>1.0371549078666162</v>
      </c>
      <c r="AL277" s="150">
        <f t="shared" si="913"/>
        <v>0.99868948340148345</v>
      </c>
      <c r="AM277" s="150">
        <f t="shared" si="914"/>
        <v>2.5056065345486654E-3</v>
      </c>
      <c r="AN277" s="141">
        <f>AF277/Q277</f>
        <v>0.99868948340148345</v>
      </c>
      <c r="AO277" s="145">
        <f t="shared" si="915"/>
        <v>2.5056065345486654E-3</v>
      </c>
      <c r="AP277" s="141">
        <f t="shared" si="916"/>
        <v>836.74630000000002</v>
      </c>
      <c r="AQ277" s="141" t="e">
        <f t="shared" si="917"/>
        <v>#VALUE!</v>
      </c>
      <c r="AR277" s="141" t="e">
        <f t="shared" si="918"/>
        <v>#VALUE!</v>
      </c>
      <c r="AS277" s="149">
        <f t="shared" si="919"/>
        <v>1.8906235757859779E-5</v>
      </c>
      <c r="AT277" s="149">
        <f t="shared" si="920"/>
        <v>6.0586329983145173E-8</v>
      </c>
      <c r="AU277" s="141">
        <v>8</v>
      </c>
      <c r="AV277" s="141">
        <f t="shared" si="921"/>
        <v>4</v>
      </c>
      <c r="AW277" s="141">
        <f t="shared" si="922"/>
        <v>836.72969999999998</v>
      </c>
      <c r="AX277" s="151">
        <f t="shared" si="923"/>
        <v>359.85525980760002</v>
      </c>
      <c r="AY277" s="151">
        <f t="shared" si="924"/>
        <v>681.77345490370953</v>
      </c>
      <c r="AZ277" s="141" t="str">
        <f>Input!B277</f>
        <v>Hu1-13</v>
      </c>
      <c r="BA277" s="152">
        <f>Input!E277</f>
        <v>0</v>
      </c>
      <c r="BB277" s="141">
        <f t="shared" si="925"/>
        <v>-6.215039153963386</v>
      </c>
      <c r="BC277" s="147">
        <f t="shared" ref="BC277" si="931">SQRT((EXP(0.0000028263*AW277*1000)*V277)^2+((U277-1)*0.0000028263*EXP(0.0000028263*AW277*1000)*AX277*1000)^2)*1000</f>
        <v>12.7196693151394</v>
      </c>
      <c r="BD277" s="141">
        <f t="shared" si="927"/>
        <v>836671.7</v>
      </c>
      <c r="BE277" s="153">
        <f t="shared" si="928"/>
        <v>340886.72745185479</v>
      </c>
      <c r="BF277" s="154">
        <f t="shared" si="929"/>
        <v>81.480728472254484</v>
      </c>
      <c r="BG277" s="155"/>
      <c r="BH277" s="155"/>
      <c r="BI277" s="155"/>
      <c r="BJ277" s="155"/>
      <c r="BK277" s="155"/>
      <c r="BL277" s="155"/>
      <c r="BM277" s="159"/>
      <c r="BN277" s="155"/>
      <c r="BO277" s="155"/>
      <c r="BP277" s="155"/>
      <c r="BQ277" s="155"/>
      <c r="BR277" s="155"/>
      <c r="BS277" s="155"/>
      <c r="BT277" s="155"/>
      <c r="BU277" s="155"/>
      <c r="BV277" s="155"/>
      <c r="BW277" s="155"/>
      <c r="BX277" s="155"/>
      <c r="BY277" s="155"/>
      <c r="BZ277" s="155"/>
      <c r="CA277" s="155"/>
      <c r="CB277" s="155"/>
      <c r="CC277" s="155"/>
      <c r="CD277" s="155"/>
      <c r="CE277" s="155"/>
      <c r="CF277" s="155"/>
      <c r="CG277" s="155"/>
      <c r="CH277" s="155"/>
      <c r="CI277" s="155"/>
      <c r="CJ277" s="155"/>
      <c r="CK277" s="155"/>
      <c r="CL277" s="155"/>
      <c r="CM277" s="155"/>
      <c r="CN277" s="155"/>
      <c r="CO277" s="155"/>
      <c r="CP277" s="155"/>
      <c r="CQ277" s="155"/>
      <c r="CR277" s="155"/>
      <c r="CS277" s="155"/>
      <c r="CT277" s="155"/>
      <c r="CU277" s="155"/>
      <c r="CV277" s="155"/>
      <c r="CW277" s="155"/>
      <c r="CX277" s="155"/>
      <c r="CY277" s="155"/>
      <c r="CZ277" s="155"/>
      <c r="DA277" s="155"/>
      <c r="DB277" s="155"/>
      <c r="DC277" s="155"/>
      <c r="DD277" s="155"/>
      <c r="DE277" s="155"/>
    </row>
    <row r="278" spans="1:109" ht="15" customHeight="1" x14ac:dyDescent="0.2">
      <c r="A278" s="9">
        <f>Input!A278</f>
        <v>10629</v>
      </c>
      <c r="B278" s="9" t="str">
        <f>Input!B278</f>
        <v>GeoB22715-2 542 cm</v>
      </c>
      <c r="C278" s="9">
        <f>Input!O278</f>
        <v>1.7484559553227528</v>
      </c>
      <c r="D278" s="9">
        <f>C278*Input!P278/100</f>
        <v>2.7435399509497544E-3</v>
      </c>
      <c r="E278" s="11">
        <f>Input!M278</f>
        <v>2.0420377664796021</v>
      </c>
      <c r="F278" s="12">
        <f>E278*Input!N278/100</f>
        <v>7.5554712067175448E-5</v>
      </c>
      <c r="G278" s="13">
        <f t="shared" si="904"/>
        <v>281.55616724220755</v>
      </c>
      <c r="H278" s="12">
        <f>G278*Input!L278/100</f>
        <v>6.2115433534501198E-3</v>
      </c>
      <c r="I278" s="9">
        <v>0.3</v>
      </c>
      <c r="J278" s="21">
        <f>(((C278*$G$4*0.000000001*Input!G278*(234/233))-(I278*0.000000000000001))/Input!F278)*1000000000000</f>
        <v>229.71873213718422</v>
      </c>
      <c r="K278" s="9">
        <f>J278*Input!P278/100</f>
        <v>0.36045661726923611</v>
      </c>
      <c r="L278" s="14">
        <f t="shared" si="905"/>
        <v>3.1768430849543425</v>
      </c>
      <c r="M278" s="22">
        <f>L278*Input!P278/100</f>
        <v>4.9848530041249036E-3</v>
      </c>
      <c r="N278" s="9">
        <v>5.0000000000000001E-3</v>
      </c>
      <c r="O278" s="21">
        <f>(((G278*$D$4*0.000000001*Input!G278*(238/236))-(N278*0.000000001))/Input!F278)*1000000</f>
        <v>3.7263492165642256</v>
      </c>
      <c r="P278" s="9">
        <f>O278*Input!N278/100</f>
        <v>1.378736704780074E-4</v>
      </c>
      <c r="Q278" s="23">
        <f t="shared" si="906"/>
        <v>2.7802260942276655</v>
      </c>
      <c r="R278" s="24">
        <f>Q278*Input!N278/100</f>
        <v>1.0286743246338355E-4</v>
      </c>
      <c r="S278" s="65">
        <f>Input!S278*$G$6/0.000000000155125</f>
        <v>1.137130396984221</v>
      </c>
      <c r="T278" s="9">
        <f>S278*Input!T278/100</f>
        <v>5.300697210450637E-4</v>
      </c>
      <c r="U278" s="9">
        <f>S278*1/((U277+U279)/2)</f>
        <v>1.1373196955629787</v>
      </c>
      <c r="V278" s="9">
        <f>U278*Input!T278/100</f>
        <v>5.3015796197600923E-4</v>
      </c>
      <c r="W278" s="3">
        <v>3.0000000000000001E-3</v>
      </c>
      <c r="X278" s="21">
        <f>((($L$4*0.000000001*Input!G278/Input!W278*(232/229))-(W278*0.000000001))/Input!F278)*1000000000</f>
        <v>1.4049275828067488E-2</v>
      </c>
      <c r="Y278" s="21">
        <f>X278*Input!X278/100</f>
        <v>6.039583998021173E-5</v>
      </c>
      <c r="Z278" s="21">
        <f t="shared" si="907"/>
        <v>3.4304311661960945E-6</v>
      </c>
      <c r="AA278" s="21">
        <f>Z278*Input!X278/100</f>
        <v>1.4746936020915823E-8</v>
      </c>
      <c r="AB278" s="14">
        <v>0.05</v>
      </c>
      <c r="AC278" s="14">
        <v>0.9</v>
      </c>
      <c r="AD278" s="21">
        <f>(((Input!G278*$L$4*0.000000001*Input!U278*(230/229))-((AB278*0.000000000000001)+(Input!G278*AC278*0.000000000000001)))/Input!F278)*1000000000000</f>
        <v>9.6985695965860401</v>
      </c>
      <c r="AE278" s="21">
        <f>AD278*Input!V278/100</f>
        <v>2.2686992229367254E-2</v>
      </c>
      <c r="AF278" s="63">
        <f t="shared" si="908"/>
        <v>0.44214346983669539</v>
      </c>
      <c r="AG278" s="21">
        <f>AF278*Input!V278/100</f>
        <v>1.0342664827586046E-3</v>
      </c>
      <c r="AH278" s="9">
        <f t="shared" si="909"/>
        <v>128888.59983363999</v>
      </c>
      <c r="AI278" s="3">
        <f t="shared" si="910"/>
        <v>630.79196109035274</v>
      </c>
      <c r="AJ278" s="22">
        <f t="shared" si="911"/>
        <v>137.31969556297875</v>
      </c>
      <c r="AK278" s="3">
        <f t="shared" si="912"/>
        <v>0.53015796197600917</v>
      </c>
      <c r="AL278" s="3">
        <f t="shared" si="913"/>
        <v>0.15903147976154827</v>
      </c>
      <c r="AM278" s="3">
        <f t="shared" si="914"/>
        <v>3.7205458022036928E-4</v>
      </c>
      <c r="AN278" s="9">
        <f>AL278*1/((AN277+AN279)/2)</f>
        <v>0.15927961280290548</v>
      </c>
      <c r="AO278" s="21">
        <f t="shared" si="915"/>
        <v>3.7263508814672057E-4</v>
      </c>
      <c r="AP278" s="58">
        <f t="shared" si="916"/>
        <v>16.426400000000001</v>
      </c>
      <c r="AQ278" s="58">
        <f t="shared" si="917"/>
        <v>4.3700000000000003E-2</v>
      </c>
      <c r="AR278" s="58">
        <f t="shared" si="918"/>
        <v>0.26603516290848878</v>
      </c>
      <c r="AS278" s="67">
        <f t="shared" si="919"/>
        <v>1.2338676963425353E-6</v>
      </c>
      <c r="AT278" s="67">
        <f t="shared" si="920"/>
        <v>5.3044183181248772E-9</v>
      </c>
      <c r="AU278" s="58">
        <v>8</v>
      </c>
      <c r="AV278" s="58">
        <f t="shared" si="921"/>
        <v>4</v>
      </c>
      <c r="AW278" s="58">
        <f t="shared" si="922"/>
        <v>16.4255</v>
      </c>
      <c r="AX278" s="57">
        <f t="shared" si="923"/>
        <v>4.4862150699999999E-2</v>
      </c>
      <c r="AY278" s="47">
        <f t="shared" si="924"/>
        <v>4.2196377542154259E-2</v>
      </c>
      <c r="AZ278" s="9" t="str">
        <f>Input!B278</f>
        <v>GeoB22715-2 542 cm</v>
      </c>
      <c r="BA278" s="48">
        <f>Input!E278</f>
        <v>542</v>
      </c>
      <c r="BB278" s="58">
        <f t="shared" si="925"/>
        <v>143.84482900907827</v>
      </c>
      <c r="BC278" s="22">
        <f>SQRT((EXP(0.0000028263*AW278*1000)*V278)^2+((U278-1)*0.0000028263*EXP(0.0000028263*AW278*1000)*AY278*1000)^2)*1000</f>
        <v>0.55561481175620242</v>
      </c>
      <c r="BD278" s="9">
        <f t="shared" si="927"/>
        <v>16367.5</v>
      </c>
      <c r="BE278" s="49">
        <f t="shared" si="928"/>
        <v>21.09818877107713</v>
      </c>
      <c r="BF278" s="89">
        <f t="shared" si="929"/>
        <v>0.2568955437712962</v>
      </c>
      <c r="BG278" s="85"/>
      <c r="BH278" s="85"/>
      <c r="BI278" s="85"/>
      <c r="BJ278" s="85"/>
      <c r="BK278" s="85"/>
      <c r="BL278" s="85"/>
      <c r="BM278" s="90"/>
      <c r="BN278" s="85"/>
      <c r="BO278" s="85"/>
      <c r="BP278" s="85"/>
      <c r="BQ278" s="85"/>
      <c r="BR278" s="85"/>
      <c r="BS278" s="85"/>
      <c r="BT278" s="85"/>
      <c r="BU278" s="85"/>
      <c r="BV278" s="85"/>
      <c r="BW278" s="85"/>
      <c r="BX278" s="85"/>
      <c r="BY278" s="85"/>
      <c r="BZ278" s="85"/>
      <c r="CA278" s="85"/>
      <c r="CB278" s="85"/>
      <c r="CC278" s="85"/>
      <c r="CD278" s="85"/>
      <c r="CE278" s="85"/>
      <c r="CF278" s="85"/>
      <c r="CG278" s="85"/>
      <c r="CH278" s="85"/>
      <c r="CI278" s="85"/>
      <c r="CJ278" s="85"/>
      <c r="CK278" s="85"/>
      <c r="CL278" s="85"/>
      <c r="CM278" s="85"/>
      <c r="CN278" s="85"/>
      <c r="CO278" s="85"/>
      <c r="CP278" s="85"/>
      <c r="CQ278" s="85"/>
      <c r="CR278" s="85"/>
      <c r="CS278" s="85"/>
      <c r="CT278" s="85"/>
      <c r="CU278" s="85"/>
      <c r="CV278" s="85"/>
      <c r="CW278" s="85"/>
      <c r="CX278" s="85"/>
      <c r="CY278" s="85"/>
      <c r="CZ278" s="85"/>
      <c r="DA278" s="85"/>
      <c r="DB278" s="85"/>
      <c r="DC278" s="85"/>
      <c r="DD278" s="85"/>
      <c r="DE278" s="85"/>
    </row>
    <row r="279" spans="1:109" s="158" customFormat="1" ht="15" customHeight="1" x14ac:dyDescent="0.2">
      <c r="A279" s="141">
        <f>Input!A279</f>
        <v>10368</v>
      </c>
      <c r="B279" s="141" t="str">
        <f>Input!B279</f>
        <v>Hu1-13</v>
      </c>
      <c r="C279" s="141">
        <f>Input!O279</f>
        <v>2.305261112814212</v>
      </c>
      <c r="D279" s="141">
        <f>C279*Input!P279/100</f>
        <v>1.6600525072334879E-2</v>
      </c>
      <c r="E279" s="142">
        <f>Input!M279</f>
        <v>3.0131973681552151</v>
      </c>
      <c r="F279" s="143">
        <f>E279*Input!N279/100</f>
        <v>2.6378761984834011E-4</v>
      </c>
      <c r="G279" s="144">
        <f t="shared" si="904"/>
        <v>415.45965312124105</v>
      </c>
      <c r="H279" s="143">
        <f>G279*Input!L279/100</f>
        <v>2.1130045536572072E-2</v>
      </c>
      <c r="I279" s="141">
        <v>0</v>
      </c>
      <c r="J279" s="145">
        <f>(((C279*$G$4*0.000000001*Input!G279*(234/233))-(I279*0.000000000000001))/Input!F279)*1000000000000</f>
        <v>755.15475301370418</v>
      </c>
      <c r="K279" s="141">
        <f>J279*Input!P279/100</f>
        <v>5.4379806873995369</v>
      </c>
      <c r="L279" s="146">
        <f t="shared" si="905"/>
        <v>10.443241318907081</v>
      </c>
      <c r="M279" s="147">
        <f>L279*Input!P279/100</f>
        <v>7.5203320086947759E-2</v>
      </c>
      <c r="N279" s="141">
        <v>0</v>
      </c>
      <c r="O279" s="145">
        <f>(((G279*$D$4*0.000000001*Input!G279*(238/236))-(N279*0.000000001))/Input!F279)*1000000</f>
        <v>13.709504084615716</v>
      </c>
      <c r="P279" s="141">
        <f>O279*Input!N279/100</f>
        <v>1.2001860515350052E-3</v>
      </c>
      <c r="Q279" s="148">
        <f t="shared" si="906"/>
        <v>10.228649753367106</v>
      </c>
      <c r="R279" s="149">
        <f>Q279*Input!N279/100</f>
        <v>8.9545782869010905E-4</v>
      </c>
      <c r="S279" s="147">
        <f>Input!S279*$G$6/0.000000000155125</f>
        <v>1.0002511012359578</v>
      </c>
      <c r="T279" s="141">
        <f>S279*Input!T279/100</f>
        <v>1.1785659644930049E-3</v>
      </c>
      <c r="U279" s="147">
        <f>S279</f>
        <v>1.0002511012359578</v>
      </c>
      <c r="V279" s="141">
        <f>U279*Input!T279/100</f>
        <v>1.1785659644930049E-3</v>
      </c>
      <c r="W279" s="150">
        <v>0</v>
      </c>
      <c r="X279" s="145">
        <f>((($L$4*0.000000001*Input!G279/Input!W279*(232/229))-(W279*0.000000001))/Input!F279)*1000000000</f>
        <v>0.79117311891506659</v>
      </c>
      <c r="Y279" s="145">
        <f>X279*Input!X279/100</f>
        <v>2.1334207657871733E-3</v>
      </c>
      <c r="Z279" s="145">
        <f t="shared" si="907"/>
        <v>1.9318183785392587E-4</v>
      </c>
      <c r="AA279" s="145">
        <f>Z279*Input!X279/100</f>
        <v>5.2092030757523695E-7</v>
      </c>
      <c r="AB279" s="146">
        <v>0</v>
      </c>
      <c r="AC279" s="146">
        <v>0.9</v>
      </c>
      <c r="AD279" s="145">
        <f>(((Input!G279*$L$4*0.000000001*Input!U279*(230/229))-((AB279*0.000000000000001)+(Input!G279*AC279*0.000000000000001)))/Input!F279)*1000000000000</f>
        <v>223.96393714884127</v>
      </c>
      <c r="AE279" s="145">
        <f>AD279*Input!V279/100</f>
        <v>0.41995813504367213</v>
      </c>
      <c r="AF279" s="145">
        <f t="shared" si="908"/>
        <v>10.210185254961042</v>
      </c>
      <c r="AG279" s="145">
        <f>AF279*Input!V279/100</f>
        <v>1.9145271389269393E-2</v>
      </c>
      <c r="AH279" s="141">
        <f t="shared" si="909"/>
        <v>52852.718290636913</v>
      </c>
      <c r="AI279" s="150">
        <f t="shared" si="910"/>
        <v>173.58977481478348</v>
      </c>
      <c r="AJ279" s="147">
        <f t="shared" si="911"/>
        <v>0.25110123595784017</v>
      </c>
      <c r="AK279" s="150">
        <f t="shared" si="912"/>
        <v>1.1785659644930049</v>
      </c>
      <c r="AL279" s="150">
        <f t="shared" si="913"/>
        <v>0.99819482543138338</v>
      </c>
      <c r="AM279" s="150">
        <f t="shared" si="914"/>
        <v>1.873768876802397E-3</v>
      </c>
      <c r="AN279" s="141">
        <f>AF279/Q279</f>
        <v>0.99819482543138338</v>
      </c>
      <c r="AO279" s="145">
        <f t="shared" si="915"/>
        <v>1.873768876802397E-3</v>
      </c>
      <c r="AP279" s="141">
        <f t="shared" si="916"/>
        <v>670.06089999999995</v>
      </c>
      <c r="AQ279" s="141" t="e">
        <f t="shared" si="917"/>
        <v>#VALUE!</v>
      </c>
      <c r="AR279" s="141" t="e">
        <f t="shared" si="918"/>
        <v>#VALUE!</v>
      </c>
      <c r="AS279" s="149">
        <f t="shared" si="919"/>
        <v>1.8886347906314175E-5</v>
      </c>
      <c r="AT279" s="149">
        <f t="shared" si="920"/>
        <v>5.0954405007288084E-8</v>
      </c>
      <c r="AU279" s="141">
        <v>8</v>
      </c>
      <c r="AV279" s="141">
        <f t="shared" si="921"/>
        <v>4</v>
      </c>
      <c r="AW279" s="141">
        <f t="shared" si="922"/>
        <v>670.0444</v>
      </c>
      <c r="AX279" s="151">
        <f t="shared" si="923"/>
        <v>272.36121448540001</v>
      </c>
      <c r="AY279" s="151">
        <f t="shared" si="924"/>
        <v>126.83896175794666</v>
      </c>
      <c r="AZ279" s="141" t="str">
        <f>Input!B279</f>
        <v>Hu1-13</v>
      </c>
      <c r="BA279" s="152">
        <f>Input!E279</f>
        <v>0</v>
      </c>
      <c r="BB279" s="141">
        <f t="shared" si="925"/>
        <v>1.6683704924754443</v>
      </c>
      <c r="BC279" s="147">
        <f t="shared" ref="BC279" si="932">SQRT((EXP(0.0000028263*AW279*1000)*V279)^2+((U279-1)*0.0000028263*EXP(0.0000028263*AW279*1000)*AX279*1000)^2)*1000</f>
        <v>7.9352599631286136</v>
      </c>
      <c r="BD279" s="141">
        <f t="shared" si="927"/>
        <v>669986.4</v>
      </c>
      <c r="BE279" s="153">
        <f t="shared" si="928"/>
        <v>63419.480878973329</v>
      </c>
      <c r="BF279" s="154">
        <f t="shared" si="929"/>
        <v>18.929933860792904</v>
      </c>
      <c r="BG279" s="155"/>
      <c r="BH279" s="155"/>
      <c r="BI279" s="155"/>
      <c r="BJ279" s="155"/>
      <c r="BK279" s="155"/>
      <c r="BL279" s="155"/>
      <c r="BM279" s="159"/>
      <c r="BN279" s="155"/>
      <c r="BO279" s="155"/>
      <c r="BP279" s="155"/>
      <c r="BQ279" s="155"/>
      <c r="BR279" s="155"/>
      <c r="BS279" s="155"/>
      <c r="BT279" s="155"/>
      <c r="BU279" s="155"/>
      <c r="BV279" s="155"/>
      <c r="BW279" s="155"/>
      <c r="BX279" s="155"/>
      <c r="BY279" s="155"/>
      <c r="BZ279" s="155"/>
      <c r="CA279" s="155"/>
      <c r="CB279" s="155"/>
      <c r="CC279" s="155"/>
      <c r="CD279" s="155"/>
      <c r="CE279" s="155"/>
      <c r="CF279" s="155"/>
      <c r="CG279" s="155"/>
      <c r="CH279" s="155"/>
      <c r="CI279" s="155"/>
      <c r="CJ279" s="155"/>
      <c r="CK279" s="155"/>
      <c r="CL279" s="155"/>
      <c r="CM279" s="155"/>
      <c r="CN279" s="155"/>
      <c r="CO279" s="155"/>
      <c r="CP279" s="155"/>
      <c r="CQ279" s="155"/>
      <c r="CR279" s="155"/>
      <c r="CS279" s="155"/>
      <c r="CT279" s="155"/>
      <c r="CU279" s="155"/>
      <c r="CV279" s="155"/>
      <c r="CW279" s="155"/>
      <c r="CX279" s="155"/>
      <c r="CY279" s="155"/>
      <c r="CZ279" s="155"/>
      <c r="DA279" s="155"/>
      <c r="DB279" s="155"/>
      <c r="DC279" s="155"/>
      <c r="DD279" s="155"/>
      <c r="DE279" s="155"/>
    </row>
    <row r="280" spans="1:109" ht="15" customHeight="1" x14ac:dyDescent="0.2">
      <c r="A280" s="9">
        <f>Input!A280</f>
        <v>10630</v>
      </c>
      <c r="B280" s="9" t="str">
        <f>Input!B280</f>
        <v>M 80/3-A2-15DR-r</v>
      </c>
      <c r="C280" s="9">
        <f>Input!O280</f>
        <v>1.8788365796715634</v>
      </c>
      <c r="D280" s="9">
        <f>C280*Input!P280/100</f>
        <v>2.3764795334705992E-3</v>
      </c>
      <c r="E280" s="11">
        <f>Input!M280</f>
        <v>2.2212200520229231</v>
      </c>
      <c r="F280" s="12">
        <f>E280*Input!N280/100</f>
        <v>7.3950843891610029E-5</v>
      </c>
      <c r="G280" s="13">
        <f t="shared" si="904"/>
        <v>306.2618207729206</v>
      </c>
      <c r="H280" s="12">
        <f>G280*Input!L280/100</f>
        <v>7.3729317674005503E-3</v>
      </c>
      <c r="I280" s="9">
        <v>0.3</v>
      </c>
      <c r="J280" s="21">
        <f>(((C280*$G$4*0.000000001*Input!G280*(234/233))-(I280*0.000000000000001))/Input!F280)*1000000000000</f>
        <v>228.4486648208113</v>
      </c>
      <c r="K280" s="9">
        <f>J280*Input!P280/100</f>
        <v>0.28895731660187662</v>
      </c>
      <c r="L280" s="14">
        <f t="shared" si="905"/>
        <v>3.1592789771695391</v>
      </c>
      <c r="M280" s="22">
        <f>L280*Input!P280/100</f>
        <v>3.9960696481009502E-3</v>
      </c>
      <c r="N280" s="9">
        <v>5.0000000000000001E-3</v>
      </c>
      <c r="O280" s="21">
        <f>(((G280*$D$4*0.000000001*Input!G280*(238/236))-(N280*0.000000001))/Input!F280)*1000000</f>
        <v>3.7511929248832869</v>
      </c>
      <c r="P280" s="9">
        <f>O280*Input!N280/100</f>
        <v>1.2488806867321271E-4</v>
      </c>
      <c r="Q280" s="23">
        <f t="shared" si="906"/>
        <v>2.7987619646283792</v>
      </c>
      <c r="R280" s="24">
        <f>Q280*Input!N280/100</f>
        <v>9.3178885607265847E-5</v>
      </c>
      <c r="S280" s="65">
        <f>Input!S280*$G$6/0.000000000155125</f>
        <v>1.1274896722363743</v>
      </c>
      <c r="T280" s="9">
        <f>S280*Input!T280/100</f>
        <v>4.2150500316241865E-4</v>
      </c>
      <c r="U280" s="9">
        <f>S280*1/((U279+U281)/2)</f>
        <v>1.1269839162408948</v>
      </c>
      <c r="V280" s="9">
        <f>U280*Input!T280/100</f>
        <v>4.2131592942833189E-4</v>
      </c>
      <c r="W280" s="3">
        <v>3.0000000000000001E-3</v>
      </c>
      <c r="X280" s="21">
        <f>((($L$4*0.000000001*Input!G280/Input!W280*(232/229))-(W280*0.000000001))/Input!F280)*1000000000</f>
        <v>1.4084308910187999</v>
      </c>
      <c r="Y280" s="21">
        <f>X280*Input!X280/100</f>
        <v>1.6165936874748266E-3</v>
      </c>
      <c r="Z280" s="21">
        <f t="shared" si="907"/>
        <v>3.4389852424506167E-4</v>
      </c>
      <c r="AA280" s="21">
        <f>Z280*Input!X280/100</f>
        <v>3.9472592299103053E-7</v>
      </c>
      <c r="AB280" s="14">
        <v>0.05</v>
      </c>
      <c r="AC280" s="14">
        <v>0.9</v>
      </c>
      <c r="AD280" s="21">
        <f>(((Input!G280*$L$4*0.000000001*Input!U280*(230/229))-((AB280*0.000000000000001)+(Input!G280*AC280*0.000000000000001)))/Input!F280)*1000000000000</f>
        <v>21.839708436119782</v>
      </c>
      <c r="AE280" s="21">
        <f>AD280*Input!V280/100</f>
        <v>2.6564287600411442E-2</v>
      </c>
      <c r="AF280" s="63">
        <f t="shared" si="908"/>
        <v>0.99564006547592587</v>
      </c>
      <c r="AG280" s="21">
        <f>AF280*Input!V280/100</f>
        <v>1.2110266546440224E-3</v>
      </c>
      <c r="AH280" s="9">
        <f t="shared" si="909"/>
        <v>2895.156551373957</v>
      </c>
      <c r="AI280" s="3">
        <f t="shared" si="910"/>
        <v>4.8418389000866418</v>
      </c>
      <c r="AJ280" s="22">
        <f t="shared" si="911"/>
        <v>126.98391624089479</v>
      </c>
      <c r="AK280" s="3">
        <f t="shared" si="912"/>
        <v>0.4213159294283319</v>
      </c>
      <c r="AL280" s="3">
        <f t="shared" si="913"/>
        <v>0.35574303140428998</v>
      </c>
      <c r="AM280" s="3">
        <f t="shared" si="914"/>
        <v>4.3286290094501776E-4</v>
      </c>
      <c r="AN280" s="9">
        <f>AL280*1/((AN279+AN281)/2)</f>
        <v>0.35600720915494377</v>
      </c>
      <c r="AO280" s="21">
        <f t="shared" si="915"/>
        <v>4.3318434855584443E-4</v>
      </c>
      <c r="AP280" s="58">
        <f t="shared" si="916"/>
        <v>41.137</v>
      </c>
      <c r="AQ280" s="58">
        <f t="shared" si="917"/>
        <v>6.7900000000000002E-2</v>
      </c>
      <c r="AR280" s="58">
        <f t="shared" si="918"/>
        <v>0.16505822009383281</v>
      </c>
      <c r="AS280" s="67">
        <f t="shared" si="919"/>
        <v>1.2287523147425818E-4</v>
      </c>
      <c r="AT280" s="67">
        <f t="shared" si="920"/>
        <v>1.4109522094539217E-7</v>
      </c>
      <c r="AU280" s="58">
        <v>8</v>
      </c>
      <c r="AV280" s="58">
        <f t="shared" si="921"/>
        <v>4</v>
      </c>
      <c r="AW280" s="58">
        <f t="shared" si="922"/>
        <v>41.042999999999999</v>
      </c>
      <c r="AX280" s="57">
        <f t="shared" si="923"/>
        <v>6.8592132299999997E-2</v>
      </c>
      <c r="AY280" s="47">
        <f t="shared" si="924"/>
        <v>7.8921985908666781E-2</v>
      </c>
      <c r="AZ280" s="9" t="str">
        <f>Input!B280</f>
        <v>M 80/3-A2-15DR-r</v>
      </c>
      <c r="BA280" s="48">
        <f>Input!E280</f>
        <v>0</v>
      </c>
      <c r="BB280" s="58">
        <f t="shared" si="925"/>
        <v>142.60238965177365</v>
      </c>
      <c r="BC280" s="22">
        <f>SQRT((EXP(0.0000028263*AW280*1000)*V280)^2+((U280-1)*0.0000028263*EXP(0.0000028263*AW280*1000)*AY280*1000)^2)*1000</f>
        <v>0.47420399179413392</v>
      </c>
      <c r="BD280" s="9">
        <f t="shared" si="927"/>
        <v>40985</v>
      </c>
      <c r="BE280" s="49">
        <f t="shared" si="928"/>
        <v>39.460992954333392</v>
      </c>
      <c r="BF280" s="89">
        <f t="shared" si="929"/>
        <v>0.19229097753250685</v>
      </c>
      <c r="BG280" s="85"/>
      <c r="BH280" s="85"/>
      <c r="BI280" s="85"/>
      <c r="BJ280" s="85"/>
      <c r="BK280" s="85"/>
      <c r="BL280" s="85"/>
      <c r="BM280" s="90"/>
      <c r="BN280" s="85"/>
      <c r="BO280" s="85"/>
      <c r="BP280" s="85"/>
      <c r="BQ280" s="85"/>
      <c r="BR280" s="85"/>
      <c r="BS280" s="85"/>
      <c r="BT280" s="85"/>
      <c r="BU280" s="85"/>
      <c r="BV280" s="85"/>
      <c r="BW280" s="85"/>
      <c r="BX280" s="85"/>
      <c r="BY280" s="85"/>
      <c r="BZ280" s="85"/>
      <c r="CA280" s="85"/>
      <c r="CB280" s="85"/>
      <c r="CC280" s="85"/>
      <c r="CD280" s="85"/>
      <c r="CE280" s="85"/>
      <c r="CF280" s="85"/>
      <c r="CG280" s="85"/>
      <c r="CH280" s="85"/>
      <c r="CI280" s="85"/>
      <c r="CJ280" s="85"/>
      <c r="CK280" s="85"/>
      <c r="CL280" s="85"/>
      <c r="CM280" s="85"/>
      <c r="CN280" s="85"/>
      <c r="CO280" s="85"/>
      <c r="CP280" s="85"/>
      <c r="CQ280" s="85"/>
      <c r="CR280" s="85"/>
      <c r="CS280" s="85"/>
      <c r="CT280" s="85"/>
      <c r="CU280" s="85"/>
      <c r="CV280" s="85"/>
      <c r="CW280" s="85"/>
      <c r="CX280" s="85"/>
      <c r="CY280" s="85"/>
      <c r="CZ280" s="85"/>
      <c r="DA280" s="85"/>
      <c r="DB280" s="85"/>
      <c r="DC280" s="85"/>
      <c r="DD280" s="85"/>
      <c r="DE280" s="85"/>
    </row>
    <row r="281" spans="1:109" s="158" customFormat="1" ht="15" customHeight="1" x14ac:dyDescent="0.2">
      <c r="A281" s="141">
        <f>Input!A281</f>
        <v>10368</v>
      </c>
      <c r="B281" s="141" t="str">
        <f>Input!B281</f>
        <v>Hu1-13</v>
      </c>
      <c r="C281" s="141">
        <f>Input!O281</f>
        <v>2.2994809062137578</v>
      </c>
      <c r="D281" s="141">
        <f>C281*Input!P281/100</f>
        <v>1.3896666140363858E-2</v>
      </c>
      <c r="E281" s="142">
        <f>Input!M281</f>
        <v>3.012941390743372</v>
      </c>
      <c r="F281" s="143">
        <f>E281*Input!N281/100</f>
        <v>3.3155988464833634E-4</v>
      </c>
      <c r="G281" s="144">
        <f t="shared" si="904"/>
        <v>415.42435895569611</v>
      </c>
      <c r="H281" s="143">
        <f>G281*Input!L281/100</f>
        <v>2.120784941648695E-2</v>
      </c>
      <c r="I281" s="141">
        <v>0</v>
      </c>
      <c r="J281" s="145">
        <f>(((C281*$G$4*0.000000001*Input!G281*(234/233))-(I281*0.000000000000001))/Input!F281)*1000000000000</f>
        <v>753.26127966117554</v>
      </c>
      <c r="K281" s="141">
        <f>J281*Input!P281/100</f>
        <v>4.5522537245810595</v>
      </c>
      <c r="L281" s="146">
        <f t="shared" si="905"/>
        <v>10.417055958790547</v>
      </c>
      <c r="M281" s="147">
        <f>L281*Input!P281/100</f>
        <v>6.2954360018218469E-2</v>
      </c>
      <c r="N281" s="141">
        <v>0</v>
      </c>
      <c r="O281" s="145">
        <f>(((G281*$D$4*0.000000001*Input!G281*(238/236))-(N281*0.000000001))/Input!F281)*1000000</f>
        <v>13.70833943360071</v>
      </c>
      <c r="P281" s="141">
        <f>O281*Input!N281/100</f>
        <v>1.5085376221684443E-3</v>
      </c>
      <c r="Q281" s="148">
        <f t="shared" si="906"/>
        <v>10.227780808200025</v>
      </c>
      <c r="R281" s="149">
        <f>Q281*Input!N281/100</f>
        <v>1.1255186826380945E-3</v>
      </c>
      <c r="S281" s="147">
        <f>Input!S281*$G$6/0.000000000155125</f>
        <v>1.0006464377407589</v>
      </c>
      <c r="T281" s="141">
        <f>S281*Input!T281/100</f>
        <v>1.0825048849726333E-3</v>
      </c>
      <c r="U281" s="147">
        <f>S281</f>
        <v>1.0006464377407589</v>
      </c>
      <c r="V281" s="141">
        <f>U281*Input!T281/100</f>
        <v>1.0825048849726333E-3</v>
      </c>
      <c r="W281" s="150">
        <v>0</v>
      </c>
      <c r="X281" s="145">
        <f>((($L$4*0.000000001*Input!G281/Input!W281*(232/229))-(W281*0.000000001))/Input!F281)*1000000000</f>
        <v>0.79195325964726637</v>
      </c>
      <c r="Y281" s="145">
        <f>X281*Input!X281/100</f>
        <v>3.2865805639546207E-3</v>
      </c>
      <c r="Z281" s="145">
        <f t="shared" si="907"/>
        <v>1.9337232589861287E-4</v>
      </c>
      <c r="AA281" s="145">
        <f>Z281*Input!X281/100</f>
        <v>8.0248893500122061E-7</v>
      </c>
      <c r="AB281" s="146">
        <v>0</v>
      </c>
      <c r="AC281" s="146">
        <v>0.9</v>
      </c>
      <c r="AD281" s="145">
        <f>(((Input!G281*$L$4*0.000000001*Input!U281*(230/229))-((AB281*0.000000000000001)+(Input!G281*AC281*0.000000000000001)))/Input!F281)*1000000000000</f>
        <v>224.42193145100367</v>
      </c>
      <c r="AE281" s="145">
        <f>AD281*Input!V281/100</f>
        <v>0.65181560920124815</v>
      </c>
      <c r="AF281" s="145">
        <f t="shared" si="908"/>
        <v>10.231064539056174</v>
      </c>
      <c r="AG281" s="145">
        <f>AF281*Input!V281/100</f>
        <v>2.971531134317025E-2</v>
      </c>
      <c r="AH281" s="141">
        <f t="shared" si="909"/>
        <v>52908.628427112308</v>
      </c>
      <c r="AI281" s="150">
        <f t="shared" si="910"/>
        <v>268.00134603388557</v>
      </c>
      <c r="AJ281" s="147">
        <f t="shared" si="911"/>
        <v>0.64643774075889837</v>
      </c>
      <c r="AK281" s="150">
        <f t="shared" si="912"/>
        <v>1.0825048849726333</v>
      </c>
      <c r="AL281" s="150">
        <f t="shared" si="913"/>
        <v>1.0003210599559893</v>
      </c>
      <c r="AM281" s="150">
        <f t="shared" si="914"/>
        <v>2.9074374413833037E-3</v>
      </c>
      <c r="AN281" s="141">
        <f>AF281/Q281</f>
        <v>1.0003210599559893</v>
      </c>
      <c r="AO281" s="145">
        <f t="shared" si="915"/>
        <v>2.9074374413833037E-3</v>
      </c>
      <c r="AP281" s="141">
        <f t="shared" si="916"/>
        <v>808.56830000000002</v>
      </c>
      <c r="AQ281" s="141" t="e">
        <f t="shared" si="917"/>
        <v>#VALUE!</v>
      </c>
      <c r="AR281" s="141" t="e">
        <f t="shared" si="918"/>
        <v>#VALUE!</v>
      </c>
      <c r="AS281" s="149">
        <f t="shared" si="919"/>
        <v>1.8906577049791531E-5</v>
      </c>
      <c r="AT281" s="149">
        <f t="shared" si="920"/>
        <v>7.8489267502625868E-8</v>
      </c>
      <c r="AU281" s="141">
        <v>8</v>
      </c>
      <c r="AV281" s="141">
        <f t="shared" si="921"/>
        <v>4</v>
      </c>
      <c r="AW281" s="141">
        <f t="shared" si="922"/>
        <v>808.55190000000005</v>
      </c>
      <c r="AX281" s="151">
        <f t="shared" si="923"/>
        <v>337.60981025889998</v>
      </c>
      <c r="AY281" s="151">
        <f t="shared" si="924"/>
        <v>588.13275928060466</v>
      </c>
      <c r="AZ281" s="141" t="str">
        <f>Input!B281</f>
        <v>Hu1-13</v>
      </c>
      <c r="BA281" s="152">
        <f>Input!E281</f>
        <v>0</v>
      </c>
      <c r="BB281" s="141">
        <f t="shared" si="925"/>
        <v>6.3530298927203956</v>
      </c>
      <c r="BC281" s="147">
        <f t="shared" ref="BC281" si="933">SQRT((EXP(0.0000028263*AW281*1000)*V281)^2+((U281-1)*0.0000028263*EXP(0.0000028263*AW281*1000)*AX281*1000)^2)*1000</f>
        <v>12.244474033344886</v>
      </c>
      <c r="BD281" s="141">
        <f t="shared" si="927"/>
        <v>808493.9</v>
      </c>
      <c r="BE281" s="153">
        <f t="shared" si="928"/>
        <v>294066.37964030233</v>
      </c>
      <c r="BF281" s="154">
        <f t="shared" si="929"/>
        <v>72.739023837629304</v>
      </c>
      <c r="BG281" s="155"/>
      <c r="BH281" s="155"/>
      <c r="BI281" s="155"/>
      <c r="BJ281" s="155"/>
      <c r="BK281" s="155"/>
      <c r="BL281" s="155"/>
      <c r="BM281" s="159"/>
      <c r="BN281" s="155"/>
      <c r="BO281" s="155"/>
      <c r="BP281" s="155"/>
      <c r="BQ281" s="155"/>
      <c r="BR281" s="155"/>
      <c r="BS281" s="155"/>
      <c r="BT281" s="155"/>
      <c r="BU281" s="155"/>
      <c r="BV281" s="155"/>
      <c r="BW281" s="155"/>
      <c r="BX281" s="155"/>
      <c r="BY281" s="155"/>
      <c r="BZ281" s="155"/>
      <c r="CA281" s="155"/>
      <c r="CB281" s="155"/>
      <c r="CC281" s="155"/>
      <c r="CD281" s="155"/>
      <c r="CE281" s="155"/>
      <c r="CF281" s="155"/>
      <c r="CG281" s="155"/>
      <c r="CH281" s="155"/>
      <c r="CI281" s="155"/>
      <c r="CJ281" s="155"/>
      <c r="CK281" s="155"/>
      <c r="CL281" s="155"/>
      <c r="CM281" s="155"/>
      <c r="CN281" s="155"/>
      <c r="CO281" s="155"/>
      <c r="CP281" s="155"/>
      <c r="CQ281" s="155"/>
      <c r="CR281" s="155"/>
      <c r="CS281" s="155"/>
      <c r="CT281" s="155"/>
      <c r="CU281" s="155"/>
      <c r="CV281" s="155"/>
      <c r="CW281" s="155"/>
      <c r="CX281" s="155"/>
      <c r="CY281" s="155"/>
      <c r="CZ281" s="155"/>
      <c r="DA281" s="155"/>
      <c r="DB281" s="155"/>
      <c r="DC281" s="155"/>
      <c r="DD281" s="155"/>
      <c r="DE281" s="155"/>
    </row>
    <row r="282" spans="1:109" s="76" customFormat="1" ht="15" customHeight="1" x14ac:dyDescent="0.2">
      <c r="A282" s="58"/>
      <c r="B282" s="58"/>
      <c r="C282" s="58"/>
      <c r="D282" s="58"/>
      <c r="E282" s="60"/>
      <c r="F282" s="61"/>
      <c r="G282" s="59"/>
      <c r="H282" s="61"/>
      <c r="I282" s="58"/>
      <c r="J282" s="63"/>
      <c r="K282" s="58"/>
      <c r="L282" s="64"/>
      <c r="M282" s="65"/>
      <c r="N282" s="58"/>
      <c r="O282" s="63"/>
      <c r="P282" s="58"/>
      <c r="Q282" s="66"/>
      <c r="R282" s="67"/>
      <c r="S282" s="65"/>
      <c r="T282" s="58"/>
      <c r="U282" s="58"/>
      <c r="V282" s="58"/>
      <c r="W282" s="68"/>
      <c r="X282" s="63"/>
      <c r="Y282" s="63"/>
      <c r="Z282" s="63"/>
      <c r="AA282" s="63"/>
      <c r="AB282" s="64"/>
      <c r="AC282" s="64"/>
      <c r="AD282" s="63"/>
      <c r="AE282" s="63"/>
      <c r="AF282" s="63"/>
      <c r="AG282" s="63"/>
      <c r="AH282" s="58"/>
      <c r="AI282" s="68"/>
      <c r="AJ282" s="65"/>
      <c r="AK282" s="68"/>
      <c r="AL282" s="68"/>
      <c r="AM282" s="68"/>
      <c r="AN282" s="58"/>
      <c r="AO282" s="63"/>
      <c r="AP282" s="58"/>
      <c r="AQ282" s="58"/>
      <c r="AR282" s="58"/>
      <c r="AS282" s="67"/>
      <c r="AT282" s="67"/>
      <c r="AU282" s="58"/>
      <c r="AV282" s="58"/>
      <c r="AW282" s="58"/>
      <c r="AX282" s="57"/>
      <c r="AY282" s="57"/>
      <c r="AZ282" s="58"/>
      <c r="BA282" s="69"/>
      <c r="BB282" s="58"/>
      <c r="BC282" s="65"/>
      <c r="BD282" s="58"/>
      <c r="BE282" s="62"/>
      <c r="BF282" s="74"/>
      <c r="BG282" s="75"/>
      <c r="BH282" s="75"/>
      <c r="BI282" s="75"/>
      <c r="BJ282" s="75"/>
      <c r="BK282" s="75"/>
      <c r="BL282" s="75"/>
      <c r="BM282" s="103"/>
      <c r="BN282" s="75"/>
      <c r="BO282" s="75"/>
      <c r="BP282" s="75"/>
      <c r="BQ282" s="75"/>
      <c r="BR282" s="75"/>
      <c r="BS282" s="75"/>
      <c r="BT282" s="75"/>
      <c r="BU282" s="75"/>
      <c r="BV282" s="75"/>
      <c r="BW282" s="75"/>
      <c r="BX282" s="75"/>
      <c r="BY282" s="75"/>
      <c r="BZ282" s="75"/>
      <c r="CA282" s="75"/>
      <c r="CB282" s="75"/>
      <c r="CC282" s="75"/>
      <c r="CD282" s="75"/>
      <c r="CE282" s="75"/>
      <c r="CF282" s="75"/>
      <c r="CG282" s="75"/>
      <c r="CH282" s="75"/>
      <c r="CI282" s="75"/>
      <c r="CJ282" s="75"/>
      <c r="CK282" s="75"/>
      <c r="CL282" s="75"/>
      <c r="CM282" s="75"/>
      <c r="CN282" s="75"/>
      <c r="CO282" s="75"/>
      <c r="CP282" s="75"/>
      <c r="CQ282" s="75"/>
      <c r="CR282" s="75"/>
      <c r="CS282" s="75"/>
      <c r="CT282" s="75"/>
      <c r="CU282" s="75"/>
      <c r="CV282" s="75"/>
      <c r="CW282" s="75"/>
      <c r="CX282" s="75"/>
      <c r="CY282" s="75"/>
      <c r="CZ282" s="75"/>
      <c r="DA282" s="75"/>
      <c r="DB282" s="75"/>
      <c r="DC282" s="75"/>
      <c r="DD282" s="75"/>
      <c r="DE282" s="75"/>
    </row>
    <row r="283" spans="1:109" s="158" customFormat="1" ht="15" customHeight="1" x14ac:dyDescent="0.2">
      <c r="A283" s="141">
        <f>Input!A283</f>
        <v>10368</v>
      </c>
      <c r="B283" s="141" t="str">
        <f>Input!B283</f>
        <v>Hu1-13</v>
      </c>
      <c r="C283" s="141">
        <f>Input!O283</f>
        <v>2.275286741814575</v>
      </c>
      <c r="D283" s="141">
        <f>C283*Input!P283/100</f>
        <v>1.7265323135960228E-2</v>
      </c>
      <c r="E283" s="142">
        <f>Input!M283</f>
        <v>3.0132068218386108</v>
      </c>
      <c r="F283" s="143">
        <f>E283*Input!N283/100</f>
        <v>3.0566391610299952E-4</v>
      </c>
      <c r="G283" s="144">
        <f t="shared" ref="G283:G289" si="934">E283*137.88</f>
        <v>415.46095659510763</v>
      </c>
      <c r="H283" s="143">
        <f>G283*Input!L283/100</f>
        <v>2.0913361548980429E-2</v>
      </c>
      <c r="I283" s="141">
        <v>0</v>
      </c>
      <c r="J283" s="145">
        <f>(((C283*$G$4*0.000000001*Input!G283*(234/233))-(I283*0.000000000000001))/Input!F283)*1000000000000</f>
        <v>745.33578343878264</v>
      </c>
      <c r="K283" s="141">
        <f>J283*Input!P283/100</f>
        <v>5.6557544635459296</v>
      </c>
      <c r="L283" s="146">
        <f t="shared" ref="L283:L289" si="935">(J283/234)*602200000000*0.0000028263/(365.2425*24*60)</f>
        <v>10.307452107007556</v>
      </c>
      <c r="M283" s="147">
        <f>L283*Input!P283/100</f>
        <v>7.8214973113231709E-2</v>
      </c>
      <c r="N283" s="141">
        <v>0</v>
      </c>
      <c r="O283" s="145">
        <f>(((G283*$D$4*0.000000001*Input!G283*(238/236))-(N283*0.000000001))/Input!F283)*1000000</f>
        <v>13.709547097168594</v>
      </c>
      <c r="P283" s="141">
        <f>O283*Input!N283/100</f>
        <v>1.3907156400110887E-3</v>
      </c>
      <c r="Q283" s="148">
        <f t="shared" ref="Q283:Q289" si="936">(O283/238.05)*602200000000000000*0.00000000015512/(365.2425*24*60)</f>
        <v>10.22868184499753</v>
      </c>
      <c r="R283" s="149">
        <f>Q283*Input!N283/100</f>
        <v>1.0376117983848965E-3</v>
      </c>
      <c r="S283" s="147">
        <f>Input!S283*$G$6/0.000000000155125</f>
        <v>0.99866991277103589</v>
      </c>
      <c r="T283" s="141">
        <f>S283*Input!T283/100</f>
        <v>8.7597270191783444E-4</v>
      </c>
      <c r="U283" s="147">
        <f>S283</f>
        <v>0.99866991277103589</v>
      </c>
      <c r="V283" s="141">
        <f>U283*Input!T283/100</f>
        <v>8.7597270191783444E-4</v>
      </c>
      <c r="W283" s="150">
        <v>0</v>
      </c>
      <c r="X283" s="145">
        <f>((($L$4*0.000000001*Input!G283/Input!W283*(232/229))-(W283*0.000000001))/Input!F283)*1000000000</f>
        <v>0.78175948722536659</v>
      </c>
      <c r="Y283" s="145">
        <f>X283*Input!X283/100</f>
        <v>3.2112268591055547E-3</v>
      </c>
      <c r="Z283" s="145">
        <f t="shared" ref="Z283:Z289" si="937">(X283/232)*6.022E+23*0.000000001*0.000000000049475/(365.2425*24*60)</f>
        <v>1.9088329834693405E-4</v>
      </c>
      <c r="AA283" s="145">
        <f>Z283*Input!X283/100</f>
        <v>7.8408971636774762E-7</v>
      </c>
      <c r="AB283" s="146">
        <v>0</v>
      </c>
      <c r="AC283" s="146">
        <v>0.9</v>
      </c>
      <c r="AD283" s="145">
        <f>(((Input!G283*$L$4*0.000000001*Input!U283*(230/229))-((AB283*0.000000000000001)+(Input!G283*AC283*0.000000000000001)))/Input!F283)*1000000000000</f>
        <v>224.4416011286857</v>
      </c>
      <c r="AE283" s="145">
        <f>AD283*Input!V283/100</f>
        <v>0.51098293394059624</v>
      </c>
      <c r="AF283" s="145">
        <f t="shared" ref="AF283:AF289" si="938">(AD283/230)*602200000000*$D$6/(365.2425*24*60)</f>
        <v>10.231961250623204</v>
      </c>
      <c r="AG283" s="145">
        <f>AF283*Input!V283/100</f>
        <v>2.3294957590380978E-2</v>
      </c>
      <c r="AH283" s="141">
        <f t="shared" ref="AH283:AH289" si="939">AF283/Z283</f>
        <v>53603.229508463432</v>
      </c>
      <c r="AI283" s="150">
        <f t="shared" ref="AI283:AI289" si="940">AH283*SQRT((AG283/AF283)^2+(AA283/Z283)^2)</f>
        <v>251.74365590287269</v>
      </c>
      <c r="AJ283" s="147">
        <f t="shared" ref="AJ283:AJ289" si="941">(U283-1)*1000</f>
        <v>-1.3300872289641053</v>
      </c>
      <c r="AK283" s="150">
        <f t="shared" ref="AK283:AK289" si="942">V283*1000</f>
        <v>0.87597270191783438</v>
      </c>
      <c r="AL283" s="150">
        <f t="shared" ref="AL283:AL289" si="943">AF283/Q283</f>
        <v>1.0003206088208989</v>
      </c>
      <c r="AM283" s="150">
        <f t="shared" ref="AM283:AM289" si="944">AL283*SQRT((R283/Q283)^2+(AG283/AF283)^2)</f>
        <v>2.2796749497636538E-3</v>
      </c>
      <c r="AN283" s="141">
        <f>AF283/Q283</f>
        <v>1.0003206088208989</v>
      </c>
      <c r="AO283" s="145">
        <f t="shared" ref="AO283:AO289" si="945">AN283*SQRT((R283/Q283)^2+(AG283/AF283)^2)</f>
        <v>2.2796749497636538E-3</v>
      </c>
      <c r="AP283" s="141" t="str">
        <f t="shared" ref="AP283:AP289" si="946">ThU_Alter_Kombi(AN283,U283)</f>
        <v>Out of range</v>
      </c>
      <c r="AQ283" s="141" t="e">
        <f t="shared" ref="AQ283:AQ289" si="947">Montealter(AN283,AO283,U283,V283)</f>
        <v>#VALUE!</v>
      </c>
      <c r="AR283" s="141" t="e">
        <f t="shared" ref="AR283:AR289" si="948">(AQ283/AP283)*100</f>
        <v>#VALUE!</v>
      </c>
      <c r="AS283" s="149">
        <f t="shared" ref="AS283:AS289" si="949">Z283/Q283</f>
        <v>1.8661573528194937E-5</v>
      </c>
      <c r="AT283" s="149">
        <f t="shared" ref="AT283:AT289" si="950">AS283*SQRT((Y283/X283)^2+(P283/O283)^2)</f>
        <v>7.6679359750542474E-8</v>
      </c>
      <c r="AU283" s="141">
        <v>8</v>
      </c>
      <c r="AV283" s="141">
        <f t="shared" ref="AV283:AV289" si="951">AU283/2</f>
        <v>4</v>
      </c>
      <c r="AW283" s="141" t="str">
        <f t="shared" ref="AW283:AW289" si="952">marincorr_age(AN283,U283,AS283,AU283)</f>
        <v>Out of range</v>
      </c>
      <c r="AX283" s="151">
        <f t="shared" ref="AX283:AX289" si="953">marincorr_age_error(AN283, AO283, U283, V283, AS283, AT283, AU283, AV283)</f>
        <v>288.1132292506</v>
      </c>
      <c r="AY283" s="151" t="e">
        <f t="shared" ref="AY283:AY289" si="954">SQRT(((AU283*EXP(-0.0000091577*AW283*1000))/(0.0000091577*(EXP(-0.0000091577*AW283*1000)+(AJ283/1000)*EXP(-(0.0000091577-0.0000028263)*AW283*1000)-AS283*AU283*EXP(-0.0000091577*AW283*1000))))^2*AT283^2+((AS283*EXP(-0.0000091577*AW283*1000))/(0.0000091577*(EXP(-0.0000091577*AW283*1000)+(AJ283/1000)*EXP(-(0.0000091577-0.0000028263)*AW283*1000)-AS283*AU283*EXP(-0.0000091577*AW283*1000))))^2*AV283^2+((0.0000091577/(0.0000091577-0.0000028263))*(EXP(-(0.0000091577-0.0000028263)*AW283*1000)-1)/(0.0000091577*(EXP(-0.0000091577*AW283*1000)+(AJ283/1000)*EXP(-(0.0000091577-0.0000028263)*AW283*1000)-AS283*AU283*EXP(-0.0000091577*AW283*1000))))^2*T283^2+(1/(0.0000091577*(EXP(-0.0000091577*AW283*1000)+(AJ283/1000)*EXP(-(0.0000091577-0.0000028263)*AW283*1000)-AS283*AU283*EXP(-0.0000091577*AW283*1000))))^2*AO283^2)/1000</f>
        <v>#VALUE!</v>
      </c>
      <c r="AZ283" s="141" t="str">
        <f>Input!B283</f>
        <v>Hu1-13</v>
      </c>
      <c r="BA283" s="152">
        <f>Input!E283</f>
        <v>0</v>
      </c>
      <c r="BB283" s="141" t="e">
        <f t="shared" ref="BB283:BB289" si="955">((U283-1)*EXP(0.0000028263*AW283*1000))*1000</f>
        <v>#VALUE!</v>
      </c>
      <c r="BC283" s="147" t="e">
        <f t="shared" ref="BC283" si="956">SQRT((EXP(0.0000028263*AW283*1000)*V283)^2+((U283-1)*0.0000028263*EXP(0.0000028263*AW283*1000)*AX283*1000)^2)*1000</f>
        <v>#VALUE!</v>
      </c>
      <c r="BD283" s="141" t="e">
        <f t="shared" ref="BD283:BD289" si="957">AW283*1000-58</f>
        <v>#VALUE!</v>
      </c>
      <c r="BE283" s="153" t="e">
        <f t="shared" ref="BE283:BE289" si="958">AY283/2*1000</f>
        <v>#VALUE!</v>
      </c>
      <c r="BF283" s="154" t="e">
        <f t="shared" ref="BF283:BF289" si="959">AY283/AW283*100</f>
        <v>#VALUE!</v>
      </c>
      <c r="BG283" s="155"/>
      <c r="BH283" s="155"/>
      <c r="BI283" s="155"/>
      <c r="BJ283" s="155"/>
      <c r="BK283" s="155"/>
      <c r="BL283" s="155"/>
      <c r="BM283" s="159"/>
      <c r="BN283" s="155"/>
      <c r="BO283" s="155"/>
      <c r="BP283" s="155"/>
      <c r="BQ283" s="155"/>
      <c r="BR283" s="155"/>
      <c r="BS283" s="155"/>
      <c r="BT283" s="155"/>
      <c r="BU283" s="155"/>
      <c r="BV283" s="155"/>
      <c r="BW283" s="155"/>
      <c r="BX283" s="155"/>
      <c r="BY283" s="155"/>
      <c r="BZ283" s="155"/>
      <c r="CA283" s="155"/>
      <c r="CB283" s="155"/>
      <c r="CC283" s="155"/>
      <c r="CD283" s="155"/>
      <c r="CE283" s="155"/>
      <c r="CF283" s="155"/>
      <c r="CG283" s="155"/>
      <c r="CH283" s="155"/>
      <c r="CI283" s="155"/>
      <c r="CJ283" s="155"/>
      <c r="CK283" s="155"/>
      <c r="CL283" s="155"/>
      <c r="CM283" s="155"/>
      <c r="CN283" s="155"/>
      <c r="CO283" s="155"/>
      <c r="CP283" s="155"/>
      <c r="CQ283" s="155"/>
      <c r="CR283" s="155"/>
      <c r="CS283" s="155"/>
      <c r="CT283" s="155"/>
      <c r="CU283" s="155"/>
      <c r="CV283" s="155"/>
      <c r="CW283" s="155"/>
      <c r="CX283" s="155"/>
      <c r="CY283" s="155"/>
      <c r="CZ283" s="155"/>
      <c r="DA283" s="155"/>
      <c r="DB283" s="155"/>
      <c r="DC283" s="155"/>
      <c r="DD283" s="155"/>
      <c r="DE283" s="155"/>
    </row>
    <row r="284" spans="1:109" ht="15" customHeight="1" x14ac:dyDescent="0.2">
      <c r="A284" s="9">
        <f>Input!A284</f>
        <v>10631</v>
      </c>
      <c r="B284" s="9" t="str">
        <f>Input!B284</f>
        <v>M 80/3-A4-04DR-r</v>
      </c>
      <c r="C284" s="9">
        <f>Input!O284</f>
        <v>2.798481651951692</v>
      </c>
      <c r="D284" s="9">
        <f>C284*Input!P284/100</f>
        <v>3.5861322662361756E-3</v>
      </c>
      <c r="E284" s="11">
        <f>Input!M284</f>
        <v>3.2564084300746972</v>
      </c>
      <c r="F284" s="12">
        <f>E284*Input!N284/100</f>
        <v>1.2181998042118794E-4</v>
      </c>
      <c r="G284" s="13">
        <f t="shared" si="934"/>
        <v>448.99359433869921</v>
      </c>
      <c r="H284" s="12">
        <f>G284*Input!L284/100</f>
        <v>1.2607806713900745E-2</v>
      </c>
      <c r="I284" s="9">
        <v>0.3</v>
      </c>
      <c r="J284" s="21">
        <f>(((C284*$G$4*0.000000001*Input!G284*(234/233))-(I284*0.000000000000001))/Input!F284)*1000000000000</f>
        <v>316.97326300936464</v>
      </c>
      <c r="K284" s="9">
        <f>J284*Input!P284/100</f>
        <v>0.40618742138948649</v>
      </c>
      <c r="L284" s="14">
        <f t="shared" si="935"/>
        <v>4.3835098223742843</v>
      </c>
      <c r="M284" s="22">
        <f>L284*Input!P284/100</f>
        <v>5.6172767837932526E-3</v>
      </c>
      <c r="N284" s="9">
        <v>5.0000000000000001E-3</v>
      </c>
      <c r="O284" s="21">
        <f>(((G284*$D$4*0.000000001*Input!G284*(238/236))-(N284*0.000000001))/Input!F284)*1000000</f>
        <v>5.1229153813061421</v>
      </c>
      <c r="P284" s="9">
        <f>O284*Input!N284/100</f>
        <v>1.916447106838504E-4</v>
      </c>
      <c r="Q284" s="23">
        <f t="shared" si="936"/>
        <v>3.8222029643157907</v>
      </c>
      <c r="R284" s="24">
        <f>Q284*Input!N284/100</f>
        <v>1.4298596145940928E-4</v>
      </c>
      <c r="S284" s="65">
        <f>Input!S284*$G$6/0.000000000155125</f>
        <v>1.1423838102620962</v>
      </c>
      <c r="T284" s="9">
        <f>S284*Input!T284/100</f>
        <v>3.8896441741640932E-4</v>
      </c>
      <c r="U284" s="9">
        <f>S284*1/((U283+U285)/2)</f>
        <v>1.1429968752651083</v>
      </c>
      <c r="V284" s="9">
        <f>U284*Input!T284/100</f>
        <v>3.8917315678192981E-4</v>
      </c>
      <c r="W284" s="3">
        <v>3.0000000000000001E-3</v>
      </c>
      <c r="X284" s="21">
        <f>((($L$4*0.000000001*Input!G284/Input!W284*(232/229))-(W284*0.000000001))/Input!F284)*1000000000</f>
        <v>1.055652580046901</v>
      </c>
      <c r="Y284" s="21">
        <f>X284*Input!X284/100</f>
        <v>1.7608190924844214E-3</v>
      </c>
      <c r="Z284" s="21">
        <f t="shared" si="937"/>
        <v>2.5776015472865345E-4</v>
      </c>
      <c r="AA284" s="21">
        <f>Z284*Input!X284/100</f>
        <v>4.2994164018221496E-7</v>
      </c>
      <c r="AB284" s="14">
        <v>0.05</v>
      </c>
      <c r="AC284" s="14">
        <v>0.9</v>
      </c>
      <c r="AD284" s="21">
        <f>(((Input!G284*$L$4*0.000000001*Input!U284*(230/229))-((AB284*0.000000000000001)+(Input!G284*AC284*0.000000000000001)))/Input!F284)*1000000000000</f>
        <v>9.2142557676635679</v>
      </c>
      <c r="AE284" s="21">
        <f>AD284*Input!V284/100</f>
        <v>2.78171881857231E-2</v>
      </c>
      <c r="AF284" s="63">
        <f t="shared" si="938"/>
        <v>0.42006431737228922</v>
      </c>
      <c r="AG284" s="21">
        <f>AF284*Input!V284/100</f>
        <v>1.2681445426617692E-3</v>
      </c>
      <c r="AH284" s="9">
        <f t="shared" si="939"/>
        <v>1629.6712648023311</v>
      </c>
      <c r="AI284" s="3">
        <f t="shared" si="940"/>
        <v>5.6208610132250669</v>
      </c>
      <c r="AJ284" s="22">
        <f t="shared" si="941"/>
        <v>142.99687526510829</v>
      </c>
      <c r="AK284" s="3">
        <f t="shared" si="942"/>
        <v>0.38917315678192982</v>
      </c>
      <c r="AL284" s="3">
        <f t="shared" si="943"/>
        <v>0.10990110187607072</v>
      </c>
      <c r="AM284" s="3">
        <f t="shared" si="944"/>
        <v>3.3180914602386929E-4</v>
      </c>
      <c r="AN284" s="9">
        <f>AL284*1/((AN283+AN285)/2)</f>
        <v>0.10987349553065158</v>
      </c>
      <c r="AO284" s="21">
        <f t="shared" si="945"/>
        <v>3.3172579801605135E-4</v>
      </c>
      <c r="AP284" s="58">
        <f t="shared" si="946"/>
        <v>11.0139</v>
      </c>
      <c r="AQ284" s="58">
        <f t="shared" si="947"/>
        <v>3.6900000000000002E-2</v>
      </c>
      <c r="AR284" s="58">
        <f t="shared" si="948"/>
        <v>0.33503118786260999</v>
      </c>
      <c r="AS284" s="67">
        <f t="shared" si="949"/>
        <v>6.7437589561598514E-5</v>
      </c>
      <c r="AT284" s="67">
        <f t="shared" si="950"/>
        <v>1.1251358493784536E-7</v>
      </c>
      <c r="AU284" s="58">
        <v>8</v>
      </c>
      <c r="AV284" s="58">
        <f t="shared" si="951"/>
        <v>4</v>
      </c>
      <c r="AW284" s="58">
        <f t="shared" si="952"/>
        <v>10.9625</v>
      </c>
      <c r="AX284" s="57">
        <f t="shared" si="953"/>
        <v>4.1766988599999999E-2</v>
      </c>
      <c r="AY284" s="47">
        <f t="shared" si="954"/>
        <v>4.3526786958949702E-2</v>
      </c>
      <c r="AZ284" s="9" t="str">
        <f>Input!B284</f>
        <v>M 80/3-A4-04DR-r</v>
      </c>
      <c r="BA284" s="48">
        <f>Input!E284</f>
        <v>0</v>
      </c>
      <c r="BB284" s="58">
        <f t="shared" si="955"/>
        <v>147.49674274897083</v>
      </c>
      <c r="BC284" s="22">
        <f>SQRT((EXP(0.0000028263*AW284*1000)*V284)^2+((U284-1)*0.0000028263*EXP(0.0000028263*AW284*1000)*AY284*1000)^2)*1000</f>
        <v>0.40182965849979796</v>
      </c>
      <c r="BD284" s="9">
        <f t="shared" si="957"/>
        <v>10904.5</v>
      </c>
      <c r="BE284" s="49">
        <f t="shared" si="958"/>
        <v>21.76339347947485</v>
      </c>
      <c r="BF284" s="89">
        <f t="shared" si="959"/>
        <v>0.39705164842827551</v>
      </c>
      <c r="BG284" s="85"/>
      <c r="BH284" s="85"/>
      <c r="BI284" s="85"/>
      <c r="BJ284" s="85"/>
      <c r="BK284" s="85"/>
      <c r="BL284" s="85"/>
      <c r="BM284" s="90"/>
      <c r="BN284" s="85"/>
      <c r="BO284" s="85"/>
      <c r="BP284" s="85"/>
      <c r="BQ284" s="85"/>
      <c r="BR284" s="85"/>
      <c r="BS284" s="85"/>
      <c r="BT284" s="85"/>
      <c r="BU284" s="85"/>
      <c r="BV284" s="85"/>
      <c r="BW284" s="85"/>
      <c r="BX284" s="85"/>
      <c r="BY284" s="85"/>
      <c r="BZ284" s="85"/>
      <c r="CA284" s="85"/>
      <c r="CB284" s="85"/>
      <c r="CC284" s="85"/>
      <c r="CD284" s="85"/>
      <c r="CE284" s="85"/>
      <c r="CF284" s="85"/>
      <c r="CG284" s="85"/>
      <c r="CH284" s="85"/>
      <c r="CI284" s="85"/>
      <c r="CJ284" s="85"/>
      <c r="CK284" s="85"/>
      <c r="CL284" s="85"/>
      <c r="CM284" s="85"/>
      <c r="CN284" s="85"/>
      <c r="CO284" s="85"/>
      <c r="CP284" s="85"/>
      <c r="CQ284" s="85"/>
      <c r="CR284" s="85"/>
      <c r="CS284" s="85"/>
      <c r="CT284" s="85"/>
      <c r="CU284" s="85"/>
      <c r="CV284" s="85"/>
      <c r="CW284" s="85"/>
      <c r="CX284" s="85"/>
      <c r="CY284" s="85"/>
      <c r="CZ284" s="85"/>
      <c r="DA284" s="85"/>
      <c r="DB284" s="85"/>
      <c r="DC284" s="85"/>
      <c r="DD284" s="85"/>
      <c r="DE284" s="85"/>
    </row>
    <row r="285" spans="1:109" s="158" customFormat="1" ht="15" customHeight="1" x14ac:dyDescent="0.2">
      <c r="A285" s="141">
        <f>Input!A285</f>
        <v>10368</v>
      </c>
      <c r="B285" s="141" t="str">
        <f>Input!B285</f>
        <v>Hu1-13</v>
      </c>
      <c r="C285" s="141">
        <f>Input!O285</f>
        <v>2.2728336154857827</v>
      </c>
      <c r="D285" s="141">
        <f>C285*Input!P285/100</f>
        <v>1.2201335394755842E-2</v>
      </c>
      <c r="E285" s="142">
        <f>Input!M285</f>
        <v>3.0130905234594567</v>
      </c>
      <c r="F285" s="143">
        <f>E285*Input!N285/100</f>
        <v>3.4115197204638499E-4</v>
      </c>
      <c r="G285" s="144">
        <f t="shared" si="934"/>
        <v>415.44492137458985</v>
      </c>
      <c r="H285" s="143">
        <f>G285*Input!L285/100</f>
        <v>2.3402191952434537E-2</v>
      </c>
      <c r="I285" s="141">
        <v>0</v>
      </c>
      <c r="J285" s="145">
        <f>(((C285*$G$4*0.000000001*Input!G285*(234/233))-(I285*0.000000000000001))/Input!F285)*1000000000000</f>
        <v>744.53219117036986</v>
      </c>
      <c r="K285" s="141">
        <f>J285*Input!P285/100</f>
        <v>3.996899251562914</v>
      </c>
      <c r="L285" s="146">
        <f t="shared" si="935"/>
        <v>10.296339010059478</v>
      </c>
      <c r="M285" s="147">
        <f>L285*Input!P285/100</f>
        <v>5.5274211338603767E-2</v>
      </c>
      <c r="N285" s="141">
        <v>0</v>
      </c>
      <c r="O285" s="145">
        <f>(((G285*$D$4*0.000000001*Input!G285*(238/236))-(N285*0.000000001))/Input!F285)*1000000</f>
        <v>13.709017960537549</v>
      </c>
      <c r="P285" s="141">
        <f>O285*Input!N285/100</f>
        <v>1.5521798882719914E-3</v>
      </c>
      <c r="Q285" s="148">
        <f t="shared" si="936"/>
        <v>10.228287056591093</v>
      </c>
      <c r="R285" s="149">
        <f>Q285*Input!N285/100</f>
        <v>1.1580801415837444E-3</v>
      </c>
      <c r="S285" s="147">
        <f>Input!S285*$G$6/0.000000000155125</f>
        <v>1.0002573546322631</v>
      </c>
      <c r="T285" s="141">
        <f>S285*Input!T285/100</f>
        <v>9.6687393091893258E-4</v>
      </c>
      <c r="U285" s="147">
        <f>S285</f>
        <v>1.0002573546322631</v>
      </c>
      <c r="V285" s="141">
        <f>U285*Input!T285/100</f>
        <v>9.6687393091893258E-4</v>
      </c>
      <c r="W285" s="150">
        <v>0</v>
      </c>
      <c r="X285" s="145">
        <f>((($L$4*0.000000001*Input!G285/Input!W285*(232/229))-(W285*0.000000001))/Input!F285)*1000000000</f>
        <v>0.78164163692499777</v>
      </c>
      <c r="Y285" s="145">
        <f>X285*Input!X285/100</f>
        <v>2.73513453598144E-3</v>
      </c>
      <c r="Z285" s="145">
        <f t="shared" si="937"/>
        <v>1.9085452267562697E-4</v>
      </c>
      <c r="AA285" s="145">
        <f>Z285*Input!X285/100</f>
        <v>6.6784159345959943E-7</v>
      </c>
      <c r="AB285" s="146">
        <v>0</v>
      </c>
      <c r="AC285" s="146">
        <v>0.9</v>
      </c>
      <c r="AD285" s="145">
        <f>(((Input!G285*$L$4*0.000000001*Input!U285*(230/229))-((AB285*0.000000000000001)+(Input!G285*AC285*0.000000000000001)))/Input!F285)*1000000000000</f>
        <v>224.40181827416396</v>
      </c>
      <c r="AE285" s="145">
        <f>AD285*Input!V285/100</f>
        <v>0.43668064505248944</v>
      </c>
      <c r="AF285" s="145">
        <f t="shared" si="938"/>
        <v>10.230147609017287</v>
      </c>
      <c r="AG285" s="145">
        <f>AF285*Input!V285/100</f>
        <v>1.9907625933003346E-2</v>
      </c>
      <c r="AH285" s="141">
        <f t="shared" si="939"/>
        <v>53601.808673951462</v>
      </c>
      <c r="AI285" s="150">
        <f t="shared" si="940"/>
        <v>214.6171924102197</v>
      </c>
      <c r="AJ285" s="147">
        <f t="shared" si="941"/>
        <v>0.25735463226306265</v>
      </c>
      <c r="AK285" s="150">
        <f t="shared" si="942"/>
        <v>0.96687393091893259</v>
      </c>
      <c r="AL285" s="150">
        <f t="shared" si="943"/>
        <v>1.0001819026407746</v>
      </c>
      <c r="AM285" s="150">
        <f t="shared" si="944"/>
        <v>1.9496220556312353E-3</v>
      </c>
      <c r="AN285" s="141">
        <f>AF285/Q285</f>
        <v>1.0001819026407746</v>
      </c>
      <c r="AO285" s="145">
        <f t="shared" si="945"/>
        <v>1.9496220556312353E-3</v>
      </c>
      <c r="AP285" s="141">
        <f t="shared" si="946"/>
        <v>936.03</v>
      </c>
      <c r="AQ285" s="141" t="e">
        <f t="shared" si="947"/>
        <v>#VALUE!</v>
      </c>
      <c r="AR285" s="141" t="e">
        <f t="shared" si="948"/>
        <v>#VALUE!</v>
      </c>
      <c r="AS285" s="149">
        <f t="shared" si="949"/>
        <v>1.8659480479934379E-5</v>
      </c>
      <c r="AT285" s="149">
        <f t="shared" si="950"/>
        <v>6.5327762064800679E-8</v>
      </c>
      <c r="AU285" s="141">
        <v>8</v>
      </c>
      <c r="AV285" s="141">
        <f t="shared" si="951"/>
        <v>4</v>
      </c>
      <c r="AW285" s="141">
        <f t="shared" si="952"/>
        <v>936.01369999999997</v>
      </c>
      <c r="AX285" s="151">
        <f t="shared" si="953"/>
        <v>359.68157178479998</v>
      </c>
      <c r="AY285" s="151">
        <f t="shared" si="954"/>
        <v>1377.3950676745301</v>
      </c>
      <c r="AZ285" s="141" t="str">
        <f>Input!B285</f>
        <v>Hu1-13</v>
      </c>
      <c r="BA285" s="152">
        <f>Input!E285</f>
        <v>0</v>
      </c>
      <c r="BB285" s="141">
        <f t="shared" si="955"/>
        <v>3.6260912124101008</v>
      </c>
      <c r="BC285" s="147">
        <f t="shared" ref="BC285" si="960">SQRT((EXP(0.0000028263*AW285*1000)*V285)^2+((U285-1)*0.0000028263*EXP(0.0000028263*AW285*1000)*AX285*1000)^2)*1000</f>
        <v>14.113016641460074</v>
      </c>
      <c r="BD285" s="141">
        <f t="shared" si="957"/>
        <v>935955.7</v>
      </c>
      <c r="BE285" s="153">
        <f t="shared" si="958"/>
        <v>688697.53383726499</v>
      </c>
      <c r="BF285" s="154">
        <f t="shared" si="959"/>
        <v>147.15543882258669</v>
      </c>
      <c r="BG285" s="155"/>
      <c r="BH285" s="155"/>
      <c r="BI285" s="155"/>
      <c r="BJ285" s="155"/>
      <c r="BK285" s="155"/>
      <c r="BL285" s="155"/>
      <c r="BM285" s="159"/>
      <c r="BN285" s="155"/>
      <c r="BO285" s="155"/>
      <c r="BP285" s="155"/>
      <c r="BQ285" s="155"/>
      <c r="BR285" s="155"/>
      <c r="BS285" s="155"/>
      <c r="BT285" s="155"/>
      <c r="BU285" s="155"/>
      <c r="BV285" s="155"/>
      <c r="BW285" s="155"/>
      <c r="BX285" s="155"/>
      <c r="BY285" s="155"/>
      <c r="BZ285" s="155"/>
      <c r="CA285" s="155"/>
      <c r="CB285" s="155"/>
      <c r="CC285" s="155"/>
      <c r="CD285" s="155"/>
      <c r="CE285" s="155"/>
      <c r="CF285" s="155"/>
      <c r="CG285" s="155"/>
      <c r="CH285" s="155"/>
      <c r="CI285" s="155"/>
      <c r="CJ285" s="155"/>
      <c r="CK285" s="155"/>
      <c r="CL285" s="155"/>
      <c r="CM285" s="155"/>
      <c r="CN285" s="155"/>
      <c r="CO285" s="155"/>
      <c r="CP285" s="155"/>
      <c r="CQ285" s="155"/>
      <c r="CR285" s="155"/>
      <c r="CS285" s="155"/>
      <c r="CT285" s="155"/>
      <c r="CU285" s="155"/>
      <c r="CV285" s="155"/>
      <c r="CW285" s="155"/>
      <c r="CX285" s="155"/>
      <c r="CY285" s="155"/>
      <c r="CZ285" s="155"/>
      <c r="DA285" s="155"/>
      <c r="DB285" s="155"/>
      <c r="DC285" s="155"/>
      <c r="DD285" s="155"/>
      <c r="DE285" s="155"/>
    </row>
    <row r="286" spans="1:109" ht="15" customHeight="1" x14ac:dyDescent="0.2">
      <c r="A286" s="9">
        <f>Input!A286</f>
        <v>10632</v>
      </c>
      <c r="B286" s="9" t="str">
        <f>Input!B286</f>
        <v>M 80/3-A5-86DR-l</v>
      </c>
      <c r="C286" s="9">
        <f>Input!O286</f>
        <v>2.0817495517136244</v>
      </c>
      <c r="D286" s="9">
        <f>C286*Input!P286/100</f>
        <v>2.9773748964778742E-3</v>
      </c>
      <c r="E286" s="11">
        <f>Input!M286</f>
        <v>2.4233393802953258</v>
      </c>
      <c r="F286" s="12">
        <f>E286*Input!N286/100</f>
        <v>8.9032243321061634E-5</v>
      </c>
      <c r="G286" s="13">
        <f t="shared" si="934"/>
        <v>334.13003375511948</v>
      </c>
      <c r="H286" s="12">
        <f>G286*Input!L286/100</f>
        <v>7.5561765252143221E-3</v>
      </c>
      <c r="I286" s="9">
        <v>0.3</v>
      </c>
      <c r="J286" s="21">
        <f>(((C286*$G$4*0.000000001*Input!G286*(234/233))-(I286*0.000000000000001))/Input!F286)*1000000000000</f>
        <v>294.3911969115274</v>
      </c>
      <c r="K286" s="9">
        <f>J286*Input!P286/100</f>
        <v>0.42104630631813561</v>
      </c>
      <c r="L286" s="14">
        <f t="shared" si="935"/>
        <v>4.0712162629441613</v>
      </c>
      <c r="M286" s="22">
        <f>L286*Input!P286/100</f>
        <v>5.8227643615651921E-3</v>
      </c>
      <c r="N286" s="9">
        <v>5.0000000000000001E-3</v>
      </c>
      <c r="O286" s="21">
        <f>(((G286*$D$4*0.000000001*Input!G286*(238/236))-(N286*0.000000001))/Input!F286)*1000000</f>
        <v>4.7597995570938405</v>
      </c>
      <c r="P286" s="9">
        <f>O286*Input!N286/100</f>
        <v>1.7487258935849743E-4</v>
      </c>
      <c r="Q286" s="23">
        <f t="shared" si="936"/>
        <v>3.551282545688776</v>
      </c>
      <c r="R286" s="24">
        <f>Q286*Input!N286/100</f>
        <v>1.3047229549460399E-4</v>
      </c>
      <c r="S286" s="65">
        <f>Input!S286*$G$6/0.000000000155125</f>
        <v>1.1427165635552758</v>
      </c>
      <c r="T286" s="9">
        <f>S286*Input!T286/100</f>
        <v>4.633254343083652E-4</v>
      </c>
      <c r="U286" s="9">
        <f>S286*1/((U285+U287)/2)</f>
        <v>1.1425447485551419</v>
      </c>
      <c r="V286" s="9">
        <f>U286*Input!T286/100</f>
        <v>4.6325577026209459E-4</v>
      </c>
      <c r="W286" s="3">
        <v>3.0000000000000001E-3</v>
      </c>
      <c r="X286" s="21">
        <f>((($L$4*0.000000001*Input!G286/Input!W286*(232/229))-(W286*0.000000001))/Input!F286)*1000000000</f>
        <v>0.71407288979428585</v>
      </c>
      <c r="Y286" s="21">
        <f>X286*Input!X286/100</f>
        <v>9.7602034844220702E-4</v>
      </c>
      <c r="Z286" s="21">
        <f t="shared" si="937"/>
        <v>1.7435616796648607E-4</v>
      </c>
      <c r="AA286" s="21">
        <f>Z286*Input!X286/100</f>
        <v>2.3831624228266488E-7</v>
      </c>
      <c r="AB286" s="14">
        <v>0.05</v>
      </c>
      <c r="AC286" s="14">
        <v>0.9</v>
      </c>
      <c r="AD286" s="21">
        <f>(((Input!G286*$L$4*0.000000001*Input!U286*(230/229))-((AB286*0.000000000000001)+(Input!G286*AC286*0.000000000000001)))/Input!F286)*1000000000000</f>
        <v>9.5576004062069071</v>
      </c>
      <c r="AE286" s="21">
        <f>AD286*Input!V286/100</f>
        <v>2.1143629303850546E-2</v>
      </c>
      <c r="AF286" s="63">
        <f t="shared" si="938"/>
        <v>0.43571689256119278</v>
      </c>
      <c r="AG286" s="21">
        <f>AF286*Input!V286/100</f>
        <v>9.6390684546265979E-4</v>
      </c>
      <c r="AH286" s="9">
        <f t="shared" si="939"/>
        <v>2499.004753562514</v>
      </c>
      <c r="AI286" s="3">
        <f t="shared" si="940"/>
        <v>6.498474491416494</v>
      </c>
      <c r="AJ286" s="22">
        <f t="shared" si="941"/>
        <v>142.54474855514187</v>
      </c>
      <c r="AK286" s="3">
        <f t="shared" si="942"/>
        <v>0.46325577026209458</v>
      </c>
      <c r="AL286" s="3">
        <f t="shared" si="943"/>
        <v>0.12269282631148261</v>
      </c>
      <c r="AM286" s="3">
        <f t="shared" si="944"/>
        <v>2.7146242234487059E-4</v>
      </c>
      <c r="AN286" s="9">
        <f>AL286*1/((AN285+AN287)/2)</f>
        <v>0.12277228643819049</v>
      </c>
      <c r="AO286" s="21">
        <f t="shared" si="945"/>
        <v>2.7163823081814833E-4</v>
      </c>
      <c r="AP286" s="58">
        <f t="shared" si="946"/>
        <v>12.385</v>
      </c>
      <c r="AQ286" s="58">
        <f t="shared" si="947"/>
        <v>3.15E-2</v>
      </c>
      <c r="AR286" s="58">
        <f t="shared" si="948"/>
        <v>0.25433992733144933</v>
      </c>
      <c r="AS286" s="67">
        <f t="shared" si="949"/>
        <v>4.9096675841282419E-5</v>
      </c>
      <c r="AT286" s="67">
        <f t="shared" si="950"/>
        <v>6.7131329189063494E-8</v>
      </c>
      <c r="AU286" s="58">
        <v>8</v>
      </c>
      <c r="AV286" s="58">
        <f t="shared" si="951"/>
        <v>4</v>
      </c>
      <c r="AW286" s="58">
        <f t="shared" si="952"/>
        <v>12.3476</v>
      </c>
      <c r="AX286" s="57">
        <f t="shared" si="953"/>
        <v>3.0656686700000001E-2</v>
      </c>
      <c r="AY286" s="47">
        <f t="shared" si="954"/>
        <v>3.4877802008952442E-2</v>
      </c>
      <c r="AZ286" s="9" t="str">
        <f>Input!B286</f>
        <v>M 80/3-A5-86DR-l</v>
      </c>
      <c r="BA286" s="48">
        <f>Input!E286</f>
        <v>0</v>
      </c>
      <c r="BB286" s="58">
        <f t="shared" si="955"/>
        <v>147.60709752773818</v>
      </c>
      <c r="BC286" s="22">
        <f>SQRT((EXP(0.0000028263*AW286*1000)*V286)^2+((U286-1)*0.0000028263*EXP(0.0000028263*AW286*1000)*AY286*1000)^2)*1000</f>
        <v>0.4799285024906671</v>
      </c>
      <c r="BD286" s="9">
        <f t="shared" si="957"/>
        <v>12289.6</v>
      </c>
      <c r="BE286" s="49">
        <f t="shared" si="958"/>
        <v>17.438901004476222</v>
      </c>
      <c r="BF286" s="89">
        <f t="shared" si="959"/>
        <v>0.28246624452486674</v>
      </c>
      <c r="BG286" s="85"/>
      <c r="BH286" s="85"/>
      <c r="BI286" s="85"/>
      <c r="BJ286" s="85"/>
      <c r="BK286" s="85"/>
      <c r="BL286" s="85"/>
      <c r="BM286" s="90"/>
      <c r="BN286" s="85"/>
      <c r="BO286" s="85"/>
      <c r="BP286" s="85"/>
      <c r="BQ286" s="85"/>
      <c r="BR286" s="85"/>
      <c r="BS286" s="85"/>
      <c r="BT286" s="85"/>
      <c r="BU286" s="85"/>
      <c r="BV286" s="85"/>
      <c r="BW286" s="85"/>
      <c r="BX286" s="85"/>
      <c r="BY286" s="85"/>
      <c r="BZ286" s="85"/>
      <c r="CA286" s="85"/>
      <c r="CB286" s="85"/>
      <c r="CC286" s="85"/>
      <c r="CD286" s="85"/>
      <c r="CE286" s="85"/>
      <c r="CF286" s="85"/>
      <c r="CG286" s="85"/>
      <c r="CH286" s="85"/>
      <c r="CI286" s="85"/>
      <c r="CJ286" s="85"/>
      <c r="CK286" s="85"/>
      <c r="CL286" s="85"/>
      <c r="CM286" s="85"/>
      <c r="CN286" s="85"/>
      <c r="CO286" s="85"/>
      <c r="CP286" s="85"/>
      <c r="CQ286" s="85"/>
      <c r="CR286" s="85"/>
      <c r="CS286" s="85"/>
      <c r="CT286" s="85"/>
      <c r="CU286" s="85"/>
      <c r="CV286" s="85"/>
      <c r="CW286" s="85"/>
      <c r="CX286" s="85"/>
      <c r="CY286" s="85"/>
      <c r="CZ286" s="85"/>
      <c r="DA286" s="85"/>
      <c r="DB286" s="85"/>
      <c r="DC286" s="85"/>
      <c r="DD286" s="85"/>
      <c r="DE286" s="85"/>
    </row>
    <row r="287" spans="1:109" s="158" customFormat="1" ht="15" customHeight="1" x14ac:dyDescent="0.2">
      <c r="A287" s="141">
        <f>Input!A287</f>
        <v>10368</v>
      </c>
      <c r="B287" s="141" t="str">
        <f>Input!B287</f>
        <v>Hu1-13</v>
      </c>
      <c r="C287" s="141">
        <f>Input!O287</f>
        <v>2.3141147830920308</v>
      </c>
      <c r="D287" s="141">
        <f>C287*Input!P287/100</f>
        <v>1.5870133756971362E-2</v>
      </c>
      <c r="E287" s="142">
        <f>Input!M287</f>
        <v>3.0130278770868624</v>
      </c>
      <c r="F287" s="143">
        <f>E287*Input!N287/100</f>
        <v>1.8055357786088812E-4</v>
      </c>
      <c r="G287" s="144">
        <f t="shared" si="934"/>
        <v>415.43628369273659</v>
      </c>
      <c r="H287" s="143">
        <f>G287*Input!L287/100</f>
        <v>2.3622622146150619E-2</v>
      </c>
      <c r="I287" s="141">
        <v>0</v>
      </c>
      <c r="J287" s="145">
        <f>(((C287*$G$4*0.000000001*Input!G287*(234/233))-(I287*0.000000000000001))/Input!F287)*1000000000000</f>
        <v>758.05502802148794</v>
      </c>
      <c r="K287" s="141">
        <f>J287*Input!P287/100</f>
        <v>5.1987199501707879</v>
      </c>
      <c r="L287" s="146">
        <f t="shared" si="935"/>
        <v>10.48335001408063</v>
      </c>
      <c r="M287" s="147">
        <f>L287*Input!P287/100</f>
        <v>7.1894518007575722E-2</v>
      </c>
      <c r="N287" s="141">
        <v>0</v>
      </c>
      <c r="O287" s="145">
        <f>(((G287*$D$4*0.000000001*Input!G287*(238/236))-(N287*0.000000001))/Input!F287)*1000000</f>
        <v>13.708732930851134</v>
      </c>
      <c r="P287" s="141">
        <f>O287*Input!N287/100</f>
        <v>8.2148618584891879E-4</v>
      </c>
      <c r="Q287" s="148">
        <f t="shared" si="936"/>
        <v>10.228074396175829</v>
      </c>
      <c r="R287" s="149">
        <f>Q287*Input!N287/100</f>
        <v>6.1291016950111349E-4</v>
      </c>
      <c r="S287" s="147">
        <f>Input!S287*$G$6/0.000000000155125</f>
        <v>1.0000434038287975</v>
      </c>
      <c r="T287" s="141">
        <f>S287*Input!T287/100</f>
        <v>1.0762706678645105E-3</v>
      </c>
      <c r="U287" s="147">
        <f>S287</f>
        <v>1.0000434038287975</v>
      </c>
      <c r="V287" s="141">
        <f>U287*Input!T287/100</f>
        <v>1.0762706678645105E-3</v>
      </c>
      <c r="W287" s="150">
        <v>0</v>
      </c>
      <c r="X287" s="145">
        <f>((($L$4*0.000000001*Input!G287/Input!W287*(232/229))-(W287*0.000000001))/Input!F287)*1000000000</f>
        <v>0.78270698262096039</v>
      </c>
      <c r="Y287" s="145">
        <f>X287*Input!X287/100</f>
        <v>2.2960900299542892E-3</v>
      </c>
      <c r="Z287" s="145">
        <f t="shared" si="937"/>
        <v>1.9111464961191375E-4</v>
      </c>
      <c r="AA287" s="145">
        <f>Z287*Input!X287/100</f>
        <v>5.606394874397423E-7</v>
      </c>
      <c r="AB287" s="146">
        <v>0</v>
      </c>
      <c r="AC287" s="146">
        <v>0.9</v>
      </c>
      <c r="AD287" s="145">
        <f>(((Input!G287*$L$4*0.000000001*Input!U287*(230/229))-((AB287*0.000000000000001)+(Input!G287*AC287*0.000000000000001)))/Input!F287)*1000000000000</f>
        <v>224.02511682050039</v>
      </c>
      <c r="AE287" s="145">
        <f>AD287*Input!V287/100</f>
        <v>0.43466420311864035</v>
      </c>
      <c r="AF287" s="145">
        <f t="shared" si="938"/>
        <v>10.212974345871968</v>
      </c>
      <c r="AG287" s="145">
        <f>AF287*Input!V287/100</f>
        <v>1.9815699322127643E-2</v>
      </c>
      <c r="AH287" s="141">
        <f t="shared" si="939"/>
        <v>53438.992597432516</v>
      </c>
      <c r="AI287" s="150">
        <f t="shared" si="940"/>
        <v>187.95129786692382</v>
      </c>
      <c r="AJ287" s="147">
        <f t="shared" si="941"/>
        <v>4.3403828797528021E-2</v>
      </c>
      <c r="AK287" s="150">
        <f t="shared" si="942"/>
        <v>1.0762706678645104</v>
      </c>
      <c r="AL287" s="150">
        <f t="shared" si="943"/>
        <v>0.99852366635996437</v>
      </c>
      <c r="AM287" s="150">
        <f t="shared" si="944"/>
        <v>1.9383069729411078E-3</v>
      </c>
      <c r="AN287" s="141">
        <f>AF287/Q287</f>
        <v>0.99852366635996437</v>
      </c>
      <c r="AO287" s="145">
        <f t="shared" si="945"/>
        <v>1.9383069729411078E-3</v>
      </c>
      <c r="AP287" s="141">
        <f t="shared" si="946"/>
        <v>707.27520000000004</v>
      </c>
      <c r="AQ287" s="141" t="e">
        <f t="shared" si="947"/>
        <v>#VALUE!</v>
      </c>
      <c r="AR287" s="141" t="e">
        <f t="shared" si="948"/>
        <v>#VALUE!</v>
      </c>
      <c r="AS287" s="149">
        <f t="shared" si="949"/>
        <v>1.8685301084959798E-5</v>
      </c>
      <c r="AT287" s="149">
        <f t="shared" si="950"/>
        <v>5.4825221742721175E-8</v>
      </c>
      <c r="AU287" s="141">
        <v>8</v>
      </c>
      <c r="AV287" s="141">
        <f t="shared" si="951"/>
        <v>4</v>
      </c>
      <c r="AW287" s="141">
        <f t="shared" si="952"/>
        <v>707.25890000000004</v>
      </c>
      <c r="AX287" s="151">
        <f t="shared" si="953"/>
        <v>333.52483756240002</v>
      </c>
      <c r="AY287" s="151">
        <f t="shared" si="954"/>
        <v>175.62336092255279</v>
      </c>
      <c r="AZ287" s="141" t="str">
        <f>Input!B287</f>
        <v>Hu1-13</v>
      </c>
      <c r="BA287" s="152">
        <f>Input!E287</f>
        <v>0</v>
      </c>
      <c r="BB287" s="141">
        <f t="shared" si="955"/>
        <v>0.32036900992198886</v>
      </c>
      <c r="BC287" s="147">
        <f t="shared" ref="BC287" si="961">SQRT((EXP(0.0000028263*AW287*1000)*V287)^2+((U287-1)*0.0000028263*EXP(0.0000028263*AW287*1000)*AX287*1000)^2)*1000</f>
        <v>7.9498244848054345</v>
      </c>
      <c r="BD287" s="141">
        <f t="shared" si="957"/>
        <v>707200.9</v>
      </c>
      <c r="BE287" s="153">
        <f t="shared" si="958"/>
        <v>87811.680461276395</v>
      </c>
      <c r="BF287" s="154">
        <f t="shared" si="959"/>
        <v>24.831551914377151</v>
      </c>
      <c r="BG287" s="155"/>
      <c r="BH287" s="155"/>
      <c r="BI287" s="155"/>
      <c r="BJ287" s="155"/>
      <c r="BK287" s="155"/>
      <c r="BL287" s="155"/>
      <c r="BM287" s="159"/>
      <c r="BN287" s="155"/>
      <c r="BO287" s="155"/>
      <c r="BP287" s="155"/>
      <c r="BQ287" s="155"/>
      <c r="BR287" s="155"/>
      <c r="BS287" s="155"/>
      <c r="BT287" s="155"/>
      <c r="BU287" s="155"/>
      <c r="BV287" s="155"/>
      <c r="BW287" s="155"/>
      <c r="BX287" s="155"/>
      <c r="BY287" s="155"/>
      <c r="BZ287" s="155"/>
      <c r="CA287" s="155"/>
      <c r="CB287" s="155"/>
      <c r="CC287" s="155"/>
      <c r="CD287" s="155"/>
      <c r="CE287" s="155"/>
      <c r="CF287" s="155"/>
      <c r="CG287" s="155"/>
      <c r="CH287" s="155"/>
      <c r="CI287" s="155"/>
      <c r="CJ287" s="155"/>
      <c r="CK287" s="155"/>
      <c r="CL287" s="155"/>
      <c r="CM287" s="155"/>
      <c r="CN287" s="155"/>
      <c r="CO287" s="155"/>
      <c r="CP287" s="155"/>
      <c r="CQ287" s="155"/>
      <c r="CR287" s="155"/>
      <c r="CS287" s="155"/>
      <c r="CT287" s="155"/>
      <c r="CU287" s="155"/>
      <c r="CV287" s="155"/>
      <c r="CW287" s="155"/>
      <c r="CX287" s="155"/>
      <c r="CY287" s="155"/>
      <c r="CZ287" s="155"/>
      <c r="DA287" s="155"/>
      <c r="DB287" s="155"/>
      <c r="DC287" s="155"/>
      <c r="DD287" s="155"/>
      <c r="DE287" s="155"/>
    </row>
    <row r="288" spans="1:109" ht="15" customHeight="1" x14ac:dyDescent="0.2">
      <c r="A288" s="9">
        <f>Input!A288</f>
        <v>10633</v>
      </c>
      <c r="B288" s="9" t="str">
        <f>Input!B288</f>
        <v>M 80/3-A7-98DR-l</v>
      </c>
      <c r="C288" s="9">
        <f>Input!O288</f>
        <v>2.3631044425125056</v>
      </c>
      <c r="D288" s="9">
        <f>C288*Input!P288/100</f>
        <v>3.4823174283116769E-3</v>
      </c>
      <c r="E288" s="11">
        <f>Input!M288</f>
        <v>2.7526196709461921</v>
      </c>
      <c r="F288" s="12">
        <f>E288*Input!N288/100</f>
        <v>9.0250643249766425E-5</v>
      </c>
      <c r="G288" s="13">
        <f t="shared" si="934"/>
        <v>379.53120023006096</v>
      </c>
      <c r="H288" s="12">
        <f>G288*Input!L288/100</f>
        <v>1.0053751835063905E-2</v>
      </c>
      <c r="I288" s="9">
        <v>0.3</v>
      </c>
      <c r="J288" s="21">
        <f>(((C288*$G$4*0.000000001*Input!G288*(234/233))-(I288*0.000000000000001))/Input!F288)*1000000000000</f>
        <v>273.49519286192373</v>
      </c>
      <c r="K288" s="9">
        <f>J288*Input!P288/100</f>
        <v>0.40302792357748279</v>
      </c>
      <c r="L288" s="14">
        <f t="shared" si="935"/>
        <v>3.7822397160576045</v>
      </c>
      <c r="M288" s="22">
        <f>L288*Input!P288/100</f>
        <v>5.5735832256640951E-3</v>
      </c>
      <c r="N288" s="9">
        <v>5.0000000000000001E-3</v>
      </c>
      <c r="O288" s="21">
        <f>(((G288*$D$4*0.000000001*Input!G288*(238/236))-(N288*0.000000001))/Input!F288)*1000000</f>
        <v>4.4247741510759493</v>
      </c>
      <c r="P288" s="9">
        <f>O288*Input!N288/100</f>
        <v>1.4507587720328756E-4</v>
      </c>
      <c r="Q288" s="23">
        <f t="shared" si="936"/>
        <v>3.3013203650376091</v>
      </c>
      <c r="R288" s="24">
        <f>Q288*Input!N288/100</f>
        <v>1.0824099299405979E-4</v>
      </c>
      <c r="S288" s="65">
        <f>Input!S288*$G$6/0.000000000155125</f>
        <v>1.1414207155281193</v>
      </c>
      <c r="T288" s="9">
        <f>S288*Input!T288/100</f>
        <v>3.9719369217105512E-4</v>
      </c>
      <c r="U288" s="9">
        <f>S288*1/((U287+U289)/2)</f>
        <v>1.1413328801862372</v>
      </c>
      <c r="V288" s="9">
        <f>U288*Input!T288/100</f>
        <v>3.9716312706629522E-4</v>
      </c>
      <c r="W288" s="3">
        <v>3.0000000000000001E-3</v>
      </c>
      <c r="X288" s="21">
        <f>((($L$4*0.000000001*Input!G288/Input!W288*(232/229))-(W288*0.000000001))/Input!F288)*1000000000</f>
        <v>2.0495784428387864</v>
      </c>
      <c r="Y288" s="21">
        <f>X288*Input!X288/100</f>
        <v>3.0448061483223858E-3</v>
      </c>
      <c r="Z288" s="21">
        <f t="shared" si="937"/>
        <v>5.0044841128618915E-4</v>
      </c>
      <c r="AA288" s="21">
        <f>Z288*Input!X288/100</f>
        <v>7.4345454057950088E-7</v>
      </c>
      <c r="AB288" s="14">
        <v>0.05</v>
      </c>
      <c r="AC288" s="14">
        <v>0.9</v>
      </c>
      <c r="AD288" s="21">
        <f>(((Input!G288*$L$4*0.000000001*Input!U288*(230/229))-((AB288*0.000000000000001)+(Input!G288*AC288*0.000000000000001)))/Input!F288)*1000000000000</f>
        <v>12.107481196352214</v>
      </c>
      <c r="AE288" s="21">
        <f>AD288*Input!V288/100</f>
        <v>2.8503213996393995E-2</v>
      </c>
      <c r="AF288" s="63">
        <f t="shared" si="938"/>
        <v>0.5519621933756178</v>
      </c>
      <c r="AG288" s="21">
        <f>AF288*Input!V288/100</f>
        <v>1.299419446585161E-3</v>
      </c>
      <c r="AH288" s="9">
        <f t="shared" si="939"/>
        <v>1102.9352495235912</v>
      </c>
      <c r="AI288" s="3">
        <f t="shared" si="940"/>
        <v>3.0702657080234483</v>
      </c>
      <c r="AJ288" s="22">
        <f t="shared" si="941"/>
        <v>141.33288018623725</v>
      </c>
      <c r="AK288" s="3">
        <f t="shared" si="942"/>
        <v>0.3971631270662952</v>
      </c>
      <c r="AL288" s="3">
        <f t="shared" si="943"/>
        <v>0.16719437447547741</v>
      </c>
      <c r="AM288" s="3">
        <f t="shared" si="944"/>
        <v>3.9364415418930413E-4</v>
      </c>
      <c r="AN288" s="9">
        <f>AL288*1/((AN287+AN289)/2)</f>
        <v>0.1673585022786423</v>
      </c>
      <c r="AO288" s="21">
        <f t="shared" si="945"/>
        <v>3.9403057837647239E-4</v>
      </c>
      <c r="AP288" s="58">
        <f t="shared" si="946"/>
        <v>17.2593</v>
      </c>
      <c r="AQ288" s="58">
        <f t="shared" si="947"/>
        <v>4.5699999999999998E-2</v>
      </c>
      <c r="AR288" s="58">
        <f t="shared" si="948"/>
        <v>0.26478478269686484</v>
      </c>
      <c r="AS288" s="67">
        <f t="shared" si="949"/>
        <v>1.5159038080222426E-4</v>
      </c>
      <c r="AT288" s="67">
        <f t="shared" si="950"/>
        <v>2.2525399070766477E-7</v>
      </c>
      <c r="AU288" s="58">
        <v>8</v>
      </c>
      <c r="AV288" s="58">
        <f t="shared" si="951"/>
        <v>4</v>
      </c>
      <c r="AW288" s="58">
        <f t="shared" si="952"/>
        <v>17.143899999999999</v>
      </c>
      <c r="AX288" s="57">
        <f t="shared" si="953"/>
        <v>7.6311049199999995E-2</v>
      </c>
      <c r="AY288" s="47">
        <f t="shared" si="954"/>
        <v>7.2806977303305973E-2</v>
      </c>
      <c r="AZ288" s="9" t="str">
        <f>Input!B288</f>
        <v>M 80/3-A7-98DR-l</v>
      </c>
      <c r="BA288" s="48">
        <f>Input!E288</f>
        <v>0</v>
      </c>
      <c r="BB288" s="58">
        <f t="shared" si="955"/>
        <v>148.34961698489002</v>
      </c>
      <c r="BC288" s="22">
        <f>SQRT((EXP(0.0000028263*AW288*1000)*V288)^2+((U288-1)*0.0000028263*EXP(0.0000028263*AW288*1000)*AY288*1000)^2)*1000</f>
        <v>0.41799721273972523</v>
      </c>
      <c r="BD288" s="9">
        <f t="shared" si="957"/>
        <v>17085.899999999998</v>
      </c>
      <c r="BE288" s="49">
        <f t="shared" si="958"/>
        <v>36.403488651652985</v>
      </c>
      <c r="BF288" s="89">
        <f t="shared" si="959"/>
        <v>0.42468153280937232</v>
      </c>
      <c r="BG288" s="85"/>
      <c r="BH288" s="85"/>
      <c r="BI288" s="85"/>
      <c r="BJ288" s="85"/>
      <c r="BK288" s="85"/>
      <c r="BL288" s="85"/>
      <c r="BM288" s="90"/>
      <c r="BN288" s="85"/>
      <c r="BO288" s="85"/>
      <c r="BP288" s="85"/>
      <c r="BQ288" s="85"/>
      <c r="BR288" s="85"/>
      <c r="BS288" s="85"/>
      <c r="BT288" s="85"/>
      <c r="BU288" s="85"/>
      <c r="BV288" s="85"/>
      <c r="BW288" s="85"/>
      <c r="BX288" s="85"/>
      <c r="BY288" s="85"/>
      <c r="BZ288" s="85"/>
      <c r="CA288" s="85"/>
      <c r="CB288" s="85"/>
      <c r="CC288" s="85"/>
      <c r="CD288" s="85"/>
      <c r="CE288" s="85"/>
      <c r="CF288" s="85"/>
      <c r="CG288" s="85"/>
      <c r="CH288" s="85"/>
      <c r="CI288" s="85"/>
      <c r="CJ288" s="85"/>
      <c r="CK288" s="85"/>
      <c r="CL288" s="85"/>
      <c r="CM288" s="85"/>
      <c r="CN288" s="85"/>
      <c r="CO288" s="85"/>
      <c r="CP288" s="85"/>
      <c r="CQ288" s="85"/>
      <c r="CR288" s="85"/>
      <c r="CS288" s="85"/>
      <c r="CT288" s="85"/>
      <c r="CU288" s="85"/>
      <c r="CV288" s="85"/>
      <c r="CW288" s="85"/>
      <c r="CX288" s="85"/>
      <c r="CY288" s="85"/>
      <c r="CZ288" s="85"/>
      <c r="DA288" s="85"/>
      <c r="DB288" s="85"/>
      <c r="DC288" s="85"/>
      <c r="DD288" s="85"/>
      <c r="DE288" s="85"/>
    </row>
    <row r="289" spans="1:109" s="158" customFormat="1" ht="15" customHeight="1" x14ac:dyDescent="0.2">
      <c r="A289" s="141">
        <f>Input!A289</f>
        <v>10368</v>
      </c>
      <c r="B289" s="141" t="str">
        <f>Input!B289</f>
        <v>Hu1-13</v>
      </c>
      <c r="C289" s="141">
        <f>Input!O289</f>
        <v>2.2905367304523359</v>
      </c>
      <c r="D289" s="141">
        <f>C289*Input!P289/100</f>
        <v>1.458720959046448E-2</v>
      </c>
      <c r="E289" s="142">
        <f>Input!M289</f>
        <v>3.0130113276893686</v>
      </c>
      <c r="F289" s="143">
        <f>E289*Input!N289/100</f>
        <v>2.9970388900664712E-4</v>
      </c>
      <c r="G289" s="144">
        <f t="shared" si="934"/>
        <v>415.43400186181015</v>
      </c>
      <c r="H289" s="143">
        <f>G289*Input!L289/100</f>
        <v>1.8682473007766591E-2</v>
      </c>
      <c r="I289" s="141">
        <v>0</v>
      </c>
      <c r="J289" s="145">
        <f>(((C289*$G$4*0.000000001*Input!G289*(234/233))-(I289*0.000000000000001))/Input!F289)*1000000000000</f>
        <v>750.33135697238197</v>
      </c>
      <c r="K289" s="141">
        <f>J289*Input!P289/100</f>
        <v>4.7784611444725833</v>
      </c>
      <c r="L289" s="146">
        <f t="shared" si="935"/>
        <v>10.376537257739271</v>
      </c>
      <c r="M289" s="147">
        <f>L289*Input!P289/100</f>
        <v>6.6082644207156968E-2</v>
      </c>
      <c r="N289" s="141">
        <v>0</v>
      </c>
      <c r="O289" s="145">
        <f>(((G289*$D$4*0.000000001*Input!G289*(238/236))-(N289*0.000000001))/Input!F289)*1000000</f>
        <v>13.708657634080025</v>
      </c>
      <c r="P289" s="141">
        <f>O289*Input!N289/100</f>
        <v>1.3635985926230218E-3</v>
      </c>
      <c r="Q289" s="148">
        <f t="shared" si="936"/>
        <v>10.228018217316663</v>
      </c>
      <c r="R289" s="149">
        <f>Q289*Input!N289/100</f>
        <v>1.0173797915693293E-3</v>
      </c>
      <c r="S289" s="147">
        <f>Input!S289*$G$6/0.000000000155125</f>
        <v>1.0001105133033679</v>
      </c>
      <c r="T289" s="141">
        <f>S289*Input!T289/100</f>
        <v>1.0062577857832278E-3</v>
      </c>
      <c r="U289" s="147">
        <f>S289</f>
        <v>1.0001105133033679</v>
      </c>
      <c r="V289" s="141">
        <f>U289*Input!T289/100</f>
        <v>1.0062577857832278E-3</v>
      </c>
      <c r="W289" s="150">
        <v>0</v>
      </c>
      <c r="X289" s="145">
        <f>((($L$4*0.000000001*Input!G289/Input!W289*(232/229))-(W289*0.000000001))/Input!F289)*1000000000</f>
        <v>0.78620326183268685</v>
      </c>
      <c r="Y289" s="145">
        <f>X289*Input!X289/100</f>
        <v>2.8419022730493543E-3</v>
      </c>
      <c r="Z289" s="145">
        <f t="shared" si="937"/>
        <v>1.9196834095660707E-4</v>
      </c>
      <c r="AA289" s="145">
        <f>Z289*Input!X289/100</f>
        <v>6.9391121991324877E-7</v>
      </c>
      <c r="AB289" s="146">
        <v>0</v>
      </c>
      <c r="AC289" s="146">
        <v>0.9</v>
      </c>
      <c r="AD289" s="145">
        <f>(((Input!G289*$L$4*0.000000001*Input!U289*(230/229))-((AB289*0.000000000000001)+(Input!G289*AC289*0.000000000000001)))/Input!F289)*1000000000000</f>
        <v>224.2462840393475</v>
      </c>
      <c r="AE289" s="145">
        <f>AD289*Input!V289/100</f>
        <v>0.56301851572164618</v>
      </c>
      <c r="AF289" s="145">
        <f t="shared" si="938"/>
        <v>10.22305703286837</v>
      </c>
      <c r="AG289" s="145">
        <f>AF289*Input!V289/100</f>
        <v>2.5667182943256029E-2</v>
      </c>
      <c r="AH289" s="141">
        <f t="shared" si="939"/>
        <v>53253.869788764867</v>
      </c>
      <c r="AI289" s="150">
        <f t="shared" si="940"/>
        <v>234.37674089335403</v>
      </c>
      <c r="AJ289" s="147">
        <f t="shared" si="941"/>
        <v>0.11051330336786513</v>
      </c>
      <c r="AK289" s="150">
        <f t="shared" si="942"/>
        <v>1.0062577857832278</v>
      </c>
      <c r="AL289" s="150">
        <f t="shared" si="943"/>
        <v>0.99951494176653954</v>
      </c>
      <c r="AM289" s="150">
        <f t="shared" si="944"/>
        <v>2.5114658652703342E-3</v>
      </c>
      <c r="AN289" s="141">
        <f>AF289/Q289</f>
        <v>0.99951494176653954</v>
      </c>
      <c r="AO289" s="145">
        <f t="shared" si="945"/>
        <v>2.5114658652703342E-3</v>
      </c>
      <c r="AP289" s="141">
        <f t="shared" si="946"/>
        <v>802.38040000000001</v>
      </c>
      <c r="AQ289" s="141" t="e">
        <f t="shared" si="947"/>
        <v>#VALUE!</v>
      </c>
      <c r="AR289" s="141" t="e">
        <f t="shared" si="948"/>
        <v>#VALUE!</v>
      </c>
      <c r="AS289" s="149">
        <f t="shared" si="949"/>
        <v>1.8768869675221429E-5</v>
      </c>
      <c r="AT289" s="149">
        <f t="shared" si="950"/>
        <v>6.7869834093751398E-8</v>
      </c>
      <c r="AU289" s="141">
        <v>8</v>
      </c>
      <c r="AV289" s="141">
        <f t="shared" si="951"/>
        <v>4</v>
      </c>
      <c r="AW289" s="141">
        <f t="shared" si="952"/>
        <v>802.36400000000003</v>
      </c>
      <c r="AX289" s="151">
        <f t="shared" si="953"/>
        <v>349.15671309060002</v>
      </c>
      <c r="AY289" s="151">
        <f t="shared" si="954"/>
        <v>490.97048829738162</v>
      </c>
      <c r="AZ289" s="141" t="str">
        <f>Input!B289</f>
        <v>Hu1-13</v>
      </c>
      <c r="BA289" s="152">
        <f>Input!E289</f>
        <v>0</v>
      </c>
      <c r="BB289" s="141">
        <f t="shared" si="955"/>
        <v>1.0672678805814786</v>
      </c>
      <c r="BC289" s="147">
        <f t="shared" ref="BC289" si="962">SQRT((EXP(0.0000028263*AW289*1000)*V289)^2+((U289-1)*0.0000028263*EXP(0.0000028263*AW289*1000)*AX289*1000)^2)*1000</f>
        <v>9.7747097100847498</v>
      </c>
      <c r="BD289" s="141">
        <f t="shared" si="957"/>
        <v>802306</v>
      </c>
      <c r="BE289" s="153">
        <f t="shared" si="958"/>
        <v>245485.24414869081</v>
      </c>
      <c r="BF289" s="154">
        <f t="shared" si="959"/>
        <v>61.190493129973632</v>
      </c>
      <c r="BG289" s="155"/>
      <c r="BH289" s="155"/>
      <c r="BI289" s="155"/>
      <c r="BJ289" s="155"/>
      <c r="BK289" s="155"/>
      <c r="BL289" s="155"/>
      <c r="BM289" s="159"/>
      <c r="BN289" s="155"/>
      <c r="BO289" s="155"/>
      <c r="BP289" s="155"/>
      <c r="BQ289" s="155"/>
      <c r="BR289" s="155"/>
      <c r="BS289" s="155"/>
      <c r="BT289" s="155"/>
      <c r="BU289" s="155"/>
      <c r="BV289" s="155"/>
      <c r="BW289" s="155"/>
      <c r="BX289" s="155"/>
      <c r="BY289" s="155"/>
      <c r="BZ289" s="155"/>
      <c r="CA289" s="155"/>
      <c r="CB289" s="155"/>
      <c r="CC289" s="155"/>
      <c r="CD289" s="155"/>
      <c r="CE289" s="155"/>
      <c r="CF289" s="155"/>
      <c r="CG289" s="155"/>
      <c r="CH289" s="155"/>
      <c r="CI289" s="155"/>
      <c r="CJ289" s="155"/>
      <c r="CK289" s="155"/>
      <c r="CL289" s="155"/>
      <c r="CM289" s="155"/>
      <c r="CN289" s="155"/>
      <c r="CO289" s="155"/>
      <c r="CP289" s="155"/>
      <c r="CQ289" s="155"/>
      <c r="CR289" s="155"/>
      <c r="CS289" s="155"/>
      <c r="CT289" s="155"/>
      <c r="CU289" s="155"/>
      <c r="CV289" s="155"/>
      <c r="CW289" s="155"/>
      <c r="CX289" s="155"/>
      <c r="CY289" s="155"/>
      <c r="CZ289" s="155"/>
      <c r="DA289" s="155"/>
      <c r="DB289" s="155"/>
      <c r="DC289" s="155"/>
      <c r="DD289" s="155"/>
      <c r="DE289" s="155"/>
    </row>
    <row r="290" spans="1:109" s="76" customFormat="1" ht="15" customHeight="1" x14ac:dyDescent="0.2">
      <c r="A290" s="58"/>
      <c r="B290" s="58"/>
      <c r="C290" s="58"/>
      <c r="D290" s="58"/>
      <c r="E290" s="60"/>
      <c r="F290" s="61"/>
      <c r="G290" s="59"/>
      <c r="H290" s="61"/>
      <c r="I290" s="58"/>
      <c r="J290" s="63"/>
      <c r="K290" s="58"/>
      <c r="L290" s="64"/>
      <c r="M290" s="65"/>
      <c r="N290" s="58"/>
      <c r="O290" s="63"/>
      <c r="P290" s="58"/>
      <c r="Q290" s="66"/>
      <c r="R290" s="67"/>
      <c r="S290" s="65"/>
      <c r="T290" s="58"/>
      <c r="U290" s="58"/>
      <c r="V290" s="58"/>
      <c r="W290" s="68"/>
      <c r="X290" s="63"/>
      <c r="Y290" s="63"/>
      <c r="Z290" s="63"/>
      <c r="AA290" s="63"/>
      <c r="AB290" s="64"/>
      <c r="AC290" s="64"/>
      <c r="AD290" s="63"/>
      <c r="AE290" s="63"/>
      <c r="AF290" s="63"/>
      <c r="AG290" s="63"/>
      <c r="AH290" s="58"/>
      <c r="AI290" s="68"/>
      <c r="AJ290" s="65"/>
      <c r="AK290" s="68"/>
      <c r="AL290" s="68"/>
      <c r="AM290" s="68"/>
      <c r="AN290" s="58"/>
      <c r="AO290" s="63"/>
      <c r="AP290" s="58"/>
      <c r="AQ290" s="58"/>
      <c r="AR290" s="58"/>
      <c r="AS290" s="67"/>
      <c r="AT290" s="67"/>
      <c r="AU290" s="58"/>
      <c r="AV290" s="58"/>
      <c r="AW290" s="58"/>
      <c r="AX290" s="57"/>
      <c r="AY290" s="57"/>
      <c r="AZ290" s="58"/>
      <c r="BA290" s="69"/>
      <c r="BB290" s="58"/>
      <c r="BC290" s="65"/>
      <c r="BD290" s="58"/>
      <c r="BE290" s="62"/>
      <c r="BF290" s="74"/>
      <c r="BG290" s="75"/>
      <c r="BH290" s="75"/>
      <c r="BI290" s="75"/>
      <c r="BJ290" s="75"/>
      <c r="BK290" s="75"/>
      <c r="BL290" s="75"/>
      <c r="BM290" s="103"/>
      <c r="BN290" s="75"/>
      <c r="BO290" s="75"/>
      <c r="BP290" s="75"/>
      <c r="BQ290" s="75"/>
      <c r="BR290" s="75"/>
      <c r="BS290" s="75"/>
      <c r="BT290" s="75"/>
      <c r="BU290" s="75"/>
      <c r="BV290" s="75"/>
      <c r="BW290" s="75"/>
      <c r="BX290" s="75"/>
      <c r="BY290" s="75"/>
      <c r="BZ290" s="75"/>
      <c r="CA290" s="75"/>
      <c r="CB290" s="75"/>
      <c r="CC290" s="75"/>
      <c r="CD290" s="75"/>
      <c r="CE290" s="75"/>
      <c r="CF290" s="75"/>
      <c r="CG290" s="75"/>
      <c r="CH290" s="75"/>
      <c r="CI290" s="75"/>
      <c r="CJ290" s="75"/>
      <c r="CK290" s="75"/>
      <c r="CL290" s="75"/>
      <c r="CM290" s="75"/>
      <c r="CN290" s="75"/>
      <c r="CO290" s="75"/>
      <c r="CP290" s="75"/>
      <c r="CQ290" s="75"/>
      <c r="CR290" s="75"/>
      <c r="CS290" s="75"/>
      <c r="CT290" s="75"/>
      <c r="CU290" s="75"/>
      <c r="CV290" s="75"/>
      <c r="CW290" s="75"/>
      <c r="CX290" s="75"/>
      <c r="CY290" s="75"/>
      <c r="CZ290" s="75"/>
      <c r="DA290" s="75"/>
      <c r="DB290" s="75"/>
      <c r="DC290" s="75"/>
      <c r="DD290" s="75"/>
      <c r="DE290" s="75"/>
    </row>
    <row r="291" spans="1:109" s="158" customFormat="1" ht="15" customHeight="1" x14ac:dyDescent="0.2">
      <c r="A291" s="141">
        <f>Input!A291</f>
        <v>10368</v>
      </c>
      <c r="B291" s="141" t="str">
        <f>Input!B291</f>
        <v>Hu1-13</v>
      </c>
      <c r="C291" s="141">
        <f>Input!O291</f>
        <v>2.3085842726809211</v>
      </c>
      <c r="D291" s="141">
        <f>C291*Input!P291/100</f>
        <v>0.28403222185104415</v>
      </c>
      <c r="E291" s="142">
        <f>Input!M291</f>
        <v>3.0153249164536229</v>
      </c>
      <c r="F291" s="143">
        <f>E291*Input!N291/100</f>
        <v>2.7612767657620284E-3</v>
      </c>
      <c r="G291" s="144">
        <f t="shared" ref="G291:G297" si="963">E291*137.88</f>
        <v>415.75299948062553</v>
      </c>
      <c r="H291" s="143">
        <f>G291*Input!L291/100</f>
        <v>0.14844182267622708</v>
      </c>
      <c r="I291" s="141">
        <v>0</v>
      </c>
      <c r="J291" s="145">
        <f>(((C291*$G$4*0.000000001*Input!G291*(234/233))-(I291*0.000000000000001))/Input!F291)*1000000000000</f>
        <v>756.24334985612688</v>
      </c>
      <c r="K291" s="141">
        <f>J291*Input!P291/100</f>
        <v>93.042944743910709</v>
      </c>
      <c r="L291" s="146">
        <f t="shared" ref="L291:L297" si="964">(J291/234)*602200000000*0.0000028263/(365.2425*24*60)</f>
        <v>10.458295821946427</v>
      </c>
      <c r="M291" s="147">
        <f>L291*Input!P291/100</f>
        <v>1.2867162937194192</v>
      </c>
      <c r="N291" s="141">
        <v>0</v>
      </c>
      <c r="O291" s="145">
        <f>(((G291*$D$4*0.000000001*Input!G291*(238/236))-(N291*0.000000001))/Input!F291)*1000000</f>
        <v>13.719184045309795</v>
      </c>
      <c r="P291" s="141">
        <f>O291*Input!N291/100</f>
        <v>1.2563310820275149E-2</v>
      </c>
      <c r="Q291" s="148">
        <f t="shared" ref="Q291:Q297" si="965">(O291/238.05)*602200000000000000*0.00000000015512/(365.2425*24*60)</f>
        <v>10.235871964101715</v>
      </c>
      <c r="R291" s="149">
        <f>Q291*Input!N291/100</f>
        <v>9.3734758989193409E-3</v>
      </c>
      <c r="S291" s="147">
        <f>Input!S291*$G$6/0.000000000155125</f>
        <v>1.0018248970719501</v>
      </c>
      <c r="T291" s="141">
        <f>S291*Input!T291/100</f>
        <v>1.8981673932817202E-3</v>
      </c>
      <c r="U291" s="147">
        <f>S291</f>
        <v>1.0018248970719501</v>
      </c>
      <c r="V291" s="141">
        <f>U291*Input!T291/100</f>
        <v>1.8981673932817202E-3</v>
      </c>
      <c r="W291" s="150">
        <v>0</v>
      </c>
      <c r="X291" s="145">
        <f>((($L$4*0.000000001*Input!G291/Input!W291*(232/229))-(W291*0.000000001))/Input!F291)*1000000000</f>
        <v>0.89208894594337462</v>
      </c>
      <c r="Y291" s="145">
        <f>X291*Input!X291/100</f>
        <v>3.4541080049816236E-2</v>
      </c>
      <c r="Z291" s="145">
        <f t="shared" ref="Z291:Z297" si="966">(X291/232)*6.022E+23*0.000000001*0.000000000049475/(365.2425*24*60)</f>
        <v>2.1782259531622565E-4</v>
      </c>
      <c r="AA291" s="145">
        <f>Z291*Input!X291/100</f>
        <v>8.4339434264821087E-6</v>
      </c>
      <c r="AB291" s="146">
        <v>0</v>
      </c>
      <c r="AC291" s="146">
        <v>0.9</v>
      </c>
      <c r="AD291" s="145">
        <f>(((Input!G291*$L$4*0.000000001*Input!U291*(230/229))-((AB291*0.000000000000001)+(Input!G291*AC291*0.000000000000001)))/Input!F291)*1000000000000</f>
        <v>224.82615508672311</v>
      </c>
      <c r="AE291" s="145">
        <f>AD291*Input!V291/100</f>
        <v>1.7535883461193347</v>
      </c>
      <c r="AF291" s="145">
        <f t="shared" ref="AF291:AF297" si="967">(AD291/230)*602200000000*$D$6/(365.2425*24*60)</f>
        <v>10.249492497850209</v>
      </c>
      <c r="AG291" s="145">
        <f>AF291*Input!V291/100</f>
        <v>7.9943503863839721E-2</v>
      </c>
      <c r="AH291" s="141">
        <f t="shared" ref="AH291:AH297" si="968">AF291/Z291</f>
        <v>47054.312629828084</v>
      </c>
      <c r="AI291" s="150">
        <f t="shared" ref="AI291:AI297" si="969">AH291*SQRT((AG291/AF291)^2+(AA291/Z291)^2)</f>
        <v>1858.5096082710604</v>
      </c>
      <c r="AJ291" s="147">
        <f t="shared" ref="AJ291:AJ297" si="970">(U291-1)*1000</f>
        <v>1.8248970719501045</v>
      </c>
      <c r="AK291" s="150">
        <f t="shared" ref="AK291:AK297" si="971">V291*1000</f>
        <v>1.8981673932817202</v>
      </c>
      <c r="AL291" s="150">
        <f t="shared" ref="AL291:AL297" si="972">AF291/Q291</f>
        <v>1.001330666678546</v>
      </c>
      <c r="AM291" s="150">
        <f t="shared" ref="AM291:AM297" si="973">AL291*SQRT((R291/Q291)^2+(AG291/AF291)^2)</f>
        <v>7.8637763039092669E-3</v>
      </c>
      <c r="AN291" s="141">
        <f>AF291/Q291</f>
        <v>1.001330666678546</v>
      </c>
      <c r="AO291" s="145">
        <f t="shared" ref="AO291:AO297" si="974">AN291*SQRT((R291/Q291)^2+(AG291/AF291)^2)</f>
        <v>7.8637763039092669E-3</v>
      </c>
      <c r="AP291" s="141">
        <f t="shared" ref="AP291:AP297" si="975">ThU_Alter_Kombi(AN291,U291)</f>
        <v>727.14850000000001</v>
      </c>
      <c r="AQ291" s="141" t="e">
        <f t="shared" ref="AQ291:AQ297" si="976">Montealter(AN291,AO291,U291,V291)</f>
        <v>#VALUE!</v>
      </c>
      <c r="AR291" s="141" t="e">
        <f t="shared" ref="AR291:AR297" si="977">(AQ291/AP291)*100</f>
        <v>#VALUE!</v>
      </c>
      <c r="AS291" s="149">
        <f t="shared" ref="AS291:AS297" si="978">Z291/Q291</f>
        <v>2.1280316526051957E-5</v>
      </c>
      <c r="AT291" s="149">
        <f t="shared" ref="AT291:AT297" si="979">AS291*SQRT((Y291/X291)^2+(P291/O291)^2)</f>
        <v>8.2418986455401901E-7</v>
      </c>
      <c r="AU291" s="141">
        <v>8</v>
      </c>
      <c r="AV291" s="141">
        <f t="shared" ref="AV291:AV297" si="980">AU291/2</f>
        <v>4</v>
      </c>
      <c r="AW291" s="141">
        <f t="shared" ref="AW291:AW297" si="981">marincorr_age(AN291,U291,AS291,AU291)</f>
        <v>727.13019999999995</v>
      </c>
      <c r="AX291" s="151">
        <f t="shared" ref="AX291:AX297" si="982">marincorr_age_error(AN291, AO291, U291, V291, AS291, AT291, AU291, AV291)</f>
        <v>303.75509809340002</v>
      </c>
      <c r="AY291" s="151">
        <f t="shared" ref="AY291:AY297" si="983">SQRT(((AU291*EXP(-0.0000091577*AW291*1000))/(0.0000091577*(EXP(-0.0000091577*AW291*1000)+(AJ291/1000)*EXP(-(0.0000091577-0.0000028263)*AW291*1000)-AS291*AU291*EXP(-0.0000091577*AW291*1000))))^2*AT291^2+((AS291*EXP(-0.0000091577*AW291*1000))/(0.0000091577*(EXP(-0.0000091577*AW291*1000)+(AJ291/1000)*EXP(-(0.0000091577-0.0000028263)*AW291*1000)-AS291*AU291*EXP(-0.0000091577*AW291*1000))))^2*AV291^2+((0.0000091577/(0.0000091577-0.0000028263))*(EXP(-(0.0000091577-0.0000028263)*AW291*1000)-1)/(0.0000091577*(EXP(-0.0000091577*AW291*1000)+(AJ291/1000)*EXP(-(0.0000091577-0.0000028263)*AW291*1000)-AS291*AU291*EXP(-0.0000091577*AW291*1000))))^2*T291^2+(1/(0.0000091577*(EXP(-0.0000091577*AW291*1000)+(AJ291/1000)*EXP(-(0.0000091577-0.0000028263)*AW291*1000)-AS291*AU291*EXP(-0.0000091577*AW291*1000))))^2*AO291^2)/1000</f>
        <v>698.51573795375486</v>
      </c>
      <c r="AZ291" s="141" t="str">
        <f>Input!B291</f>
        <v>Hu1-13</v>
      </c>
      <c r="BA291" s="152">
        <f>Input!E291</f>
        <v>0</v>
      </c>
      <c r="BB291" s="141">
        <f t="shared" ref="BB291:BB297" si="984">((U291-1)*EXP(0.0000028263*AW291*1000))*1000</f>
        <v>14.247930538108347</v>
      </c>
      <c r="BC291" s="147">
        <f t="shared" ref="BC291" si="985">SQRT((EXP(0.0000028263*AW291*1000)*V291)^2+((U291-1)*0.0000028263*EXP(0.0000028263*AW291*1000)*AX291*1000)^2)*1000</f>
        <v>19.215912382513643</v>
      </c>
      <c r="BD291" s="141">
        <f t="shared" ref="BD291:BD297" si="986">AW291*1000-58</f>
        <v>727072.2</v>
      </c>
      <c r="BE291" s="153">
        <f t="shared" ref="BE291:BE297" si="987">AY291/2*1000</f>
        <v>349257.86897687742</v>
      </c>
      <c r="BF291" s="154">
        <f t="shared" ref="BF291:BF297" si="988">AY291/AW291*100</f>
        <v>96.064740256112984</v>
      </c>
      <c r="BG291" s="155"/>
      <c r="BH291" s="155"/>
      <c r="BI291" s="155"/>
      <c r="BJ291" s="155"/>
      <c r="BK291" s="155"/>
      <c r="BL291" s="155"/>
      <c r="BM291" s="159"/>
      <c r="BN291" s="155"/>
      <c r="BO291" s="155"/>
      <c r="BP291" s="155"/>
      <c r="BQ291" s="155"/>
      <c r="BR291" s="155"/>
      <c r="BS291" s="155"/>
      <c r="BT291" s="155"/>
      <c r="BU291" s="155"/>
      <c r="BV291" s="155"/>
      <c r="BW291" s="155"/>
      <c r="BX291" s="155"/>
      <c r="BY291" s="155"/>
      <c r="BZ291" s="155"/>
      <c r="CA291" s="155"/>
      <c r="CB291" s="155"/>
      <c r="CC291" s="155"/>
      <c r="CD291" s="155"/>
      <c r="CE291" s="155"/>
      <c r="CF291" s="155"/>
      <c r="CG291" s="155"/>
      <c r="CH291" s="155"/>
      <c r="CI291" s="155"/>
      <c r="CJ291" s="155"/>
      <c r="CK291" s="155"/>
      <c r="CL291" s="155"/>
      <c r="CM291" s="155"/>
      <c r="CN291" s="155"/>
      <c r="CO291" s="155"/>
      <c r="CP291" s="155"/>
      <c r="CQ291" s="155"/>
      <c r="CR291" s="155"/>
      <c r="CS291" s="155"/>
      <c r="CT291" s="155"/>
      <c r="CU291" s="155"/>
      <c r="CV291" s="155"/>
      <c r="CW291" s="155"/>
      <c r="CX291" s="155"/>
      <c r="CY291" s="155"/>
      <c r="CZ291" s="155"/>
      <c r="DA291" s="155"/>
      <c r="DB291" s="155"/>
      <c r="DC291" s="155"/>
      <c r="DD291" s="155"/>
      <c r="DE291" s="155"/>
    </row>
    <row r="292" spans="1:109" ht="15" customHeight="1" x14ac:dyDescent="0.2">
      <c r="A292" s="9">
        <f>Input!A292</f>
        <v>10644</v>
      </c>
      <c r="B292" s="9" t="str">
        <f>Input!B292</f>
        <v>1.1 cumulated</v>
      </c>
      <c r="C292" s="9">
        <f>Input!O292</f>
        <v>1.7513379275010633E-3</v>
      </c>
      <c r="D292" s="9">
        <f>C292*Input!P292/100</f>
        <v>3.7820834240004389E-5</v>
      </c>
      <c r="E292" s="11">
        <f>Input!M292</f>
        <v>1.973176182018691E-3</v>
      </c>
      <c r="F292" s="12">
        <f>E292*Input!N292/100</f>
        <v>1.7371709500563468E-5</v>
      </c>
      <c r="G292" s="13">
        <f t="shared" si="963"/>
        <v>0.2720615319767371</v>
      </c>
      <c r="H292" s="12">
        <f>G292*Input!L292/100</f>
        <v>3.3450591854430091E-3</v>
      </c>
      <c r="I292" s="9">
        <v>0.3</v>
      </c>
      <c r="J292" s="21">
        <f>(((C292*$G$4*0.000000001*Input!G292*(234/233))-(I292*0.000000000000001))/Input!F292)*1000000000000</f>
        <v>3.3689543963148036E-2</v>
      </c>
      <c r="K292" s="9">
        <f>J292*Input!P292/100</f>
        <v>7.2753900766006727E-4</v>
      </c>
      <c r="L292" s="14">
        <f t="shared" si="964"/>
        <v>4.659019043805177E-4</v>
      </c>
      <c r="M292" s="22">
        <f>L292*Input!P292/100</f>
        <v>1.0061335634305925E-5</v>
      </c>
      <c r="N292" s="9">
        <v>5.0000000000000001E-3</v>
      </c>
      <c r="O292" s="21">
        <f>(((G292*$D$4*0.000000001*Input!G292*(238/236))-(N292*0.000000001))/Input!F292)*1000000</f>
        <v>5.2563379169727866E-4</v>
      </c>
      <c r="P292" s="9">
        <f>O292*Input!N292/100</f>
        <v>4.6276443108607925E-6</v>
      </c>
      <c r="Q292" s="23">
        <f t="shared" si="965"/>
        <v>3.9217494087471165E-4</v>
      </c>
      <c r="R292" s="24">
        <f>Q292*Input!N292/100</f>
        <v>3.4526816248644601E-6</v>
      </c>
      <c r="S292" s="65">
        <f>Input!S292*$G$6/0.000000000155125</f>
        <v>1.1800757955169996</v>
      </c>
      <c r="T292" s="9">
        <f>S292*Input!T292/100</f>
        <v>3.0233714580200806E-2</v>
      </c>
      <c r="U292" s="9">
        <f>S292*1/((U291+U293)/2)</f>
        <v>1.1786478066162269</v>
      </c>
      <c r="V292" s="9">
        <f>U292*Input!T292/100</f>
        <v>3.0197129295582926E-2</v>
      </c>
      <c r="W292" s="3">
        <v>3.0000000000000001E-3</v>
      </c>
      <c r="X292" s="21">
        <f>((($L$4*0.000000001*Input!G292/Input!W292*(232/229))-(W292*0.000000001))/Input!F292)*1000000000</f>
        <v>0.2924564918760405</v>
      </c>
      <c r="Y292" s="21">
        <f>X292*Input!X292/100</f>
        <v>3.8859448483563081E-3</v>
      </c>
      <c r="Z292" s="21">
        <f t="shared" si="966"/>
        <v>7.1409507277496735E-5</v>
      </c>
      <c r="AA292" s="21">
        <f>Z292*Input!X292/100</f>
        <v>9.4883654368071953E-7</v>
      </c>
      <c r="AB292" s="14">
        <v>0.05</v>
      </c>
      <c r="AC292" s="14">
        <v>0.9</v>
      </c>
      <c r="AD292" s="21">
        <f>(((Input!G292*$L$4*0.000000001*Input!U292*(230/229))-((AB292*0.000000000000001)+(Input!G292*AC292*0.000000000000001)))/Input!F292)*1000000000000</f>
        <v>2.5484411307723138E-3</v>
      </c>
      <c r="AE292" s="21">
        <f>AD292*Input!V292/100</f>
        <v>1.8886519895902618E-4</v>
      </c>
      <c r="AF292" s="63">
        <f t="shared" si="967"/>
        <v>1.1617966886899025E-4</v>
      </c>
      <c r="AG292" s="21">
        <f>AF292*Input!V292/100</f>
        <v>8.6100855974200725E-6</v>
      </c>
      <c r="AH292" s="9">
        <f t="shared" si="968"/>
        <v>1.6269495939457621</v>
      </c>
      <c r="AI292" s="3">
        <f t="shared" si="969"/>
        <v>0.12249597818746867</v>
      </c>
      <c r="AJ292" s="22">
        <f t="shared" si="970"/>
        <v>178.64780661622692</v>
      </c>
      <c r="AK292" s="3">
        <f t="shared" si="971"/>
        <v>30.197129295582926</v>
      </c>
      <c r="AL292" s="3">
        <f t="shared" si="972"/>
        <v>0.29624449897247829</v>
      </c>
      <c r="AM292" s="3">
        <f t="shared" si="973"/>
        <v>2.210907947218534E-2</v>
      </c>
      <c r="AN292" s="9">
        <f>AL292*1/((AN291+AN293)/2)</f>
        <v>0.29570037352371603</v>
      </c>
      <c r="AO292" s="21">
        <f t="shared" si="974"/>
        <v>2.2068470742466307E-2</v>
      </c>
      <c r="AP292" s="58">
        <f t="shared" si="975"/>
        <v>31.303999999999998</v>
      </c>
      <c r="AQ292" s="58">
        <f t="shared" si="976"/>
        <v>3.0030000000000001</v>
      </c>
      <c r="AR292" s="58">
        <f t="shared" si="977"/>
        <v>9.5930232558139537</v>
      </c>
      <c r="AS292" s="67">
        <f t="shared" si="978"/>
        <v>0.18208584954006526</v>
      </c>
      <c r="AT292" s="67">
        <f t="shared" si="979"/>
        <v>2.9023162021038565E-3</v>
      </c>
      <c r="AU292" s="58">
        <v>8</v>
      </c>
      <c r="AV292" s="58">
        <f t="shared" si="980"/>
        <v>4</v>
      </c>
      <c r="AW292" s="58" t="str">
        <f t="shared" si="981"/>
        <v>Out of range</v>
      </c>
      <c r="AX292" s="57">
        <f t="shared" si="982"/>
        <v>8.7534804775000001</v>
      </c>
      <c r="AY292" s="47" t="e">
        <f t="shared" si="983"/>
        <v>#VALUE!</v>
      </c>
      <c r="AZ292" s="9" t="str">
        <f>Input!B292</f>
        <v>1.1 cumulated</v>
      </c>
      <c r="BA292" s="48">
        <f>Input!E292</f>
        <v>0</v>
      </c>
      <c r="BB292" s="58" t="e">
        <f t="shared" si="984"/>
        <v>#VALUE!</v>
      </c>
      <c r="BC292" s="22" t="e">
        <f>SQRT((EXP(0.0000028263*AW292*1000)*V292)^2+((U292-1)*0.0000028263*EXP(0.0000028263*AW292*1000)*AY292*1000)^2)*1000</f>
        <v>#VALUE!</v>
      </c>
      <c r="BD292" s="9" t="e">
        <f t="shared" si="986"/>
        <v>#VALUE!</v>
      </c>
      <c r="BE292" s="49" t="e">
        <f t="shared" si="987"/>
        <v>#VALUE!</v>
      </c>
      <c r="BF292" s="89" t="e">
        <f t="shared" si="988"/>
        <v>#VALUE!</v>
      </c>
      <c r="BG292" s="85"/>
      <c r="BH292" s="85"/>
      <c r="BI292" s="85"/>
      <c r="BJ292" s="85"/>
      <c r="BK292" s="85"/>
      <c r="BL292" s="85"/>
      <c r="BM292" s="90"/>
      <c r="BN292" s="85"/>
      <c r="BO292" s="85"/>
      <c r="BP292" s="85"/>
      <c r="BQ292" s="85"/>
      <c r="BR292" s="85"/>
      <c r="BS292" s="85"/>
      <c r="BT292" s="85"/>
      <c r="BU292" s="85"/>
      <c r="BV292" s="85"/>
      <c r="BW292" s="85"/>
      <c r="BX292" s="85"/>
      <c r="BY292" s="85"/>
      <c r="BZ292" s="85"/>
      <c r="CA292" s="85"/>
      <c r="CB292" s="85"/>
      <c r="CC292" s="85"/>
      <c r="CD292" s="85"/>
      <c r="CE292" s="85"/>
      <c r="CF292" s="85"/>
      <c r="CG292" s="85"/>
      <c r="CH292" s="85"/>
      <c r="CI292" s="85"/>
      <c r="CJ292" s="85"/>
      <c r="CK292" s="85"/>
      <c r="CL292" s="85"/>
      <c r="CM292" s="85"/>
      <c r="CN292" s="85"/>
      <c r="CO292" s="85"/>
      <c r="CP292" s="85"/>
      <c r="CQ292" s="85"/>
      <c r="CR292" s="85"/>
      <c r="CS292" s="85"/>
      <c r="CT292" s="85"/>
      <c r="CU292" s="85"/>
      <c r="CV292" s="85"/>
      <c r="CW292" s="85"/>
      <c r="CX292" s="85"/>
      <c r="CY292" s="85"/>
      <c r="CZ292" s="85"/>
      <c r="DA292" s="85"/>
      <c r="DB292" s="85"/>
      <c r="DC292" s="85"/>
      <c r="DD292" s="85"/>
      <c r="DE292" s="85"/>
    </row>
    <row r="293" spans="1:109" s="158" customFormat="1" ht="15" customHeight="1" x14ac:dyDescent="0.2">
      <c r="A293" s="141">
        <f>Input!A293</f>
        <v>10368</v>
      </c>
      <c r="B293" s="141" t="str">
        <f>Input!B293</f>
        <v>Hu1-13</v>
      </c>
      <c r="C293" s="141">
        <f>Input!O293</f>
        <v>2.5531085526981361</v>
      </c>
      <c r="D293" s="141">
        <f>C293*Input!P293/100</f>
        <v>0.26334718434912796</v>
      </c>
      <c r="E293" s="142">
        <f>Input!M293</f>
        <v>3.0105826528841564</v>
      </c>
      <c r="F293" s="143">
        <f>E293*Input!N293/100</f>
        <v>2.4290581144373827E-3</v>
      </c>
      <c r="G293" s="144">
        <f t="shared" si="963"/>
        <v>415.09913617966748</v>
      </c>
      <c r="H293" s="143">
        <f>G293*Input!L293/100</f>
        <v>0.13913586866925517</v>
      </c>
      <c r="I293" s="141">
        <v>0</v>
      </c>
      <c r="J293" s="145">
        <f>(((C293*$G$4*0.000000001*Input!G293*(234/233))-(I293*0.000000000000001))/Input!F293)*1000000000000</f>
        <v>836.34432898418447</v>
      </c>
      <c r="K293" s="141">
        <f>J293*Input!P293/100</f>
        <v>86.266964227426101</v>
      </c>
      <c r="L293" s="146">
        <f t="shared" si="964"/>
        <v>11.566034138598278</v>
      </c>
      <c r="M293" s="147">
        <f>L293*Input!P293/100</f>
        <v>1.1930094085763985</v>
      </c>
      <c r="N293" s="141">
        <v>0</v>
      </c>
      <c r="O293" s="145">
        <f>(((G293*$D$4*0.000000001*Input!G293*(238/236))-(N293*0.000000001))/Input!F293)*1000000</f>
        <v>13.697607602139152</v>
      </c>
      <c r="P293" s="141">
        <f>O293*Input!N293/100</f>
        <v>1.1051775928649641E-2</v>
      </c>
      <c r="Q293" s="148">
        <f t="shared" si="965"/>
        <v>10.219773797548514</v>
      </c>
      <c r="R293" s="149">
        <f>Q293*Input!N293/100</f>
        <v>8.2457209559976107E-3</v>
      </c>
      <c r="S293" s="147">
        <f>Input!S293*$G$6/0.000000000155125</f>
        <v>1.0005981997899906</v>
      </c>
      <c r="T293" s="141">
        <f>S293*Input!T293/100</f>
        <v>2.0602161097503994E-3</v>
      </c>
      <c r="U293" s="147">
        <f>S293</f>
        <v>1.0005981997899906</v>
      </c>
      <c r="V293" s="141">
        <f>U293*Input!T293/100</f>
        <v>2.0602161097503994E-3</v>
      </c>
      <c r="W293" s="150">
        <v>0</v>
      </c>
      <c r="X293" s="145">
        <f>((($L$4*0.000000001*Input!G293/Input!W293*(232/229))-(W293*0.000000001))/Input!F293)*1000000000</f>
        <v>0.89649783908417957</v>
      </c>
      <c r="Y293" s="145">
        <f>X293*Input!X293/100</f>
        <v>2.7868288960522444E-2</v>
      </c>
      <c r="Z293" s="145">
        <f t="shared" si="966"/>
        <v>2.1889912086983676E-4</v>
      </c>
      <c r="AA293" s="145">
        <f>Z293*Input!X293/100</f>
        <v>6.8046387706151829E-6</v>
      </c>
      <c r="AB293" s="146">
        <v>0</v>
      </c>
      <c r="AC293" s="146">
        <v>0.9</v>
      </c>
      <c r="AD293" s="145">
        <f>(((Input!G293*$L$4*0.000000001*Input!U293*(230/229))-((AB293*0.000000000000001)+(Input!G293*AC293*0.000000000000001)))/Input!F293)*1000000000000</f>
        <v>224.7009809491536</v>
      </c>
      <c r="AE293" s="145">
        <f>AD293*Input!V293/100</f>
        <v>1.3232594027889852</v>
      </c>
      <c r="AF293" s="145">
        <f t="shared" si="967"/>
        <v>10.243785993713942</v>
      </c>
      <c r="AG293" s="145">
        <f>AF293*Input!V293/100</f>
        <v>6.0325442635283437E-2</v>
      </c>
      <c r="AH293" s="141">
        <f t="shared" si="968"/>
        <v>46796.834784024417</v>
      </c>
      <c r="AI293" s="150">
        <f t="shared" si="969"/>
        <v>1480.5875346645873</v>
      </c>
      <c r="AJ293" s="147">
        <f t="shared" si="970"/>
        <v>0.59819978999064993</v>
      </c>
      <c r="AK293" s="150">
        <f t="shared" si="971"/>
        <v>2.0602161097503995</v>
      </c>
      <c r="AL293" s="150">
        <f t="shared" si="972"/>
        <v>1.0023495819615096</v>
      </c>
      <c r="AM293" s="150">
        <f t="shared" si="973"/>
        <v>5.9579600619774475E-3</v>
      </c>
      <c r="AN293" s="141">
        <f>AF293/Q293</f>
        <v>1.0023495819615096</v>
      </c>
      <c r="AO293" s="145">
        <f t="shared" si="974"/>
        <v>5.9579600619774475E-3</v>
      </c>
      <c r="AP293" s="141" t="str">
        <f t="shared" si="975"/>
        <v>Out of range</v>
      </c>
      <c r="AQ293" s="141" t="e">
        <f t="shared" si="976"/>
        <v>#VALUE!</v>
      </c>
      <c r="AR293" s="141" t="e">
        <f t="shared" si="977"/>
        <v>#VALUE!</v>
      </c>
      <c r="AS293" s="149">
        <f t="shared" si="978"/>
        <v>2.1419174749478854E-5</v>
      </c>
      <c r="AT293" s="149">
        <f t="shared" si="979"/>
        <v>6.6605490380113918E-7</v>
      </c>
      <c r="AU293" s="141">
        <v>8</v>
      </c>
      <c r="AV293" s="141">
        <f t="shared" si="980"/>
        <v>4</v>
      </c>
      <c r="AW293" s="141" t="str">
        <f t="shared" si="981"/>
        <v>Out of range</v>
      </c>
      <c r="AX293" s="151">
        <f t="shared" si="982"/>
        <v>333.69231543770002</v>
      </c>
      <c r="AY293" s="151" t="e">
        <f t="shared" si="983"/>
        <v>#VALUE!</v>
      </c>
      <c r="AZ293" s="141" t="str">
        <f>Input!B293</f>
        <v>Hu1-13</v>
      </c>
      <c r="BA293" s="152">
        <f>Input!E293</f>
        <v>0</v>
      </c>
      <c r="BB293" s="141" t="e">
        <f t="shared" si="984"/>
        <v>#VALUE!</v>
      </c>
      <c r="BC293" s="147" t="e">
        <f t="shared" ref="BC293" si="989">SQRT((EXP(0.0000028263*AW293*1000)*V293)^2+((U293-1)*0.0000028263*EXP(0.0000028263*AW293*1000)*AX293*1000)^2)*1000</f>
        <v>#VALUE!</v>
      </c>
      <c r="BD293" s="141" t="e">
        <f t="shared" si="986"/>
        <v>#VALUE!</v>
      </c>
      <c r="BE293" s="153" t="e">
        <f t="shared" si="987"/>
        <v>#VALUE!</v>
      </c>
      <c r="BF293" s="154" t="e">
        <f t="shared" si="988"/>
        <v>#VALUE!</v>
      </c>
      <c r="BG293" s="155"/>
      <c r="BH293" s="155"/>
      <c r="BI293" s="155"/>
      <c r="BJ293" s="155"/>
      <c r="BK293" s="155"/>
      <c r="BL293" s="155"/>
      <c r="BM293" s="159"/>
      <c r="BN293" s="155"/>
      <c r="BO293" s="155"/>
      <c r="BP293" s="155"/>
      <c r="BQ293" s="155"/>
      <c r="BR293" s="155"/>
      <c r="BS293" s="155"/>
      <c r="BT293" s="155"/>
      <c r="BU293" s="155"/>
      <c r="BV293" s="155"/>
      <c r="BW293" s="155"/>
      <c r="BX293" s="155"/>
      <c r="BY293" s="155"/>
      <c r="BZ293" s="155"/>
      <c r="CA293" s="155"/>
      <c r="CB293" s="155"/>
      <c r="CC293" s="155"/>
      <c r="CD293" s="155"/>
      <c r="CE293" s="155"/>
      <c r="CF293" s="155"/>
      <c r="CG293" s="155"/>
      <c r="CH293" s="155"/>
      <c r="CI293" s="155"/>
      <c r="CJ293" s="155"/>
      <c r="CK293" s="155"/>
      <c r="CL293" s="155"/>
      <c r="CM293" s="155"/>
      <c r="CN293" s="155"/>
      <c r="CO293" s="155"/>
      <c r="CP293" s="155"/>
      <c r="CQ293" s="155"/>
      <c r="CR293" s="155"/>
      <c r="CS293" s="155"/>
      <c r="CT293" s="155"/>
      <c r="CU293" s="155"/>
      <c r="CV293" s="155"/>
      <c r="CW293" s="155"/>
      <c r="CX293" s="155"/>
      <c r="CY293" s="155"/>
      <c r="CZ293" s="155"/>
      <c r="DA293" s="155"/>
      <c r="DB293" s="155"/>
      <c r="DC293" s="155"/>
      <c r="DD293" s="155"/>
      <c r="DE293" s="155"/>
    </row>
    <row r="294" spans="1:109" ht="15" customHeight="1" x14ac:dyDescent="0.2">
      <c r="A294" s="9">
        <f>Input!A294</f>
        <v>10648</v>
      </c>
      <c r="B294" s="9" t="str">
        <f>Input!B294</f>
        <v>5.2.2 bottom</v>
      </c>
      <c r="C294" s="9">
        <f>Input!O294</f>
        <v>1.3078433743757141E-2</v>
      </c>
      <c r="D294" s="9">
        <f>C294*Input!P294/100</f>
        <v>8.2896526052149758E-5</v>
      </c>
      <c r="E294" s="11">
        <f>Input!M294</f>
        <v>1.5189421871068859E-2</v>
      </c>
      <c r="F294" s="12">
        <f>E294*Input!N294/100</f>
        <v>1.8107590436465024E-5</v>
      </c>
      <c r="G294" s="13">
        <f t="shared" si="963"/>
        <v>2.0943174875829742</v>
      </c>
      <c r="H294" s="12">
        <f>G294*Input!L294/100</f>
        <v>3.1827909529479254E-3</v>
      </c>
      <c r="I294" s="9">
        <v>0.3</v>
      </c>
      <c r="J294" s="21">
        <f>(((C294*$G$4*0.000000001*Input!G294*(234/233))-(I294*0.000000000000001))/Input!F294)*1000000000000</f>
        <v>0.25378780050436206</v>
      </c>
      <c r="K294" s="9">
        <f>J294*Input!P294/100</f>
        <v>1.6086121188838816E-3</v>
      </c>
      <c r="L294" s="14">
        <f t="shared" si="964"/>
        <v>3.509700804880723E-3</v>
      </c>
      <c r="M294" s="22">
        <f>L294*Input!P294/100</f>
        <v>2.2245936318324358E-5</v>
      </c>
      <c r="N294" s="9">
        <v>5.0000000000000001E-3</v>
      </c>
      <c r="O294" s="21">
        <f>(((G294*$D$4*0.000000001*Input!G294*(238/236))-(N294*0.000000001))/Input!F294)*1000000</f>
        <v>4.0930669698441844E-3</v>
      </c>
      <c r="P294" s="9">
        <f>O294*Input!N294/100</f>
        <v>4.8794207540004294E-6</v>
      </c>
      <c r="Q294" s="23">
        <f t="shared" si="965"/>
        <v>3.0538339091778538E-3</v>
      </c>
      <c r="R294" s="24">
        <f>Q294*Input!N294/100</f>
        <v>3.6405318225907095E-6</v>
      </c>
      <c r="S294" s="65">
        <f>Input!S294*$G$6/0.000000000155125</f>
        <v>1.1435452785311355</v>
      </c>
      <c r="T294" s="9">
        <f>S294*Input!T294/100</f>
        <v>6.2501204346468763E-3</v>
      </c>
      <c r="U294" s="9">
        <f>S294*1/((U293+U295)/2)</f>
        <v>1.1424065937535191</v>
      </c>
      <c r="V294" s="9">
        <f>U294*Input!T294/100</f>
        <v>6.2438968795932945E-3</v>
      </c>
      <c r="W294" s="3">
        <v>3.0000000000000001E-3</v>
      </c>
      <c r="X294" s="21">
        <f>((($L$4*0.000000001*Input!G294/Input!W294*(232/229))-(W294*0.000000001))/Input!F294)*1000000000</f>
        <v>0.15677657784925883</v>
      </c>
      <c r="Y294" s="21">
        <f>X294*Input!X294/100</f>
        <v>4.2603483190760237E-4</v>
      </c>
      <c r="Z294" s="21">
        <f t="shared" si="966"/>
        <v>3.8280354472736055E-5</v>
      </c>
      <c r="AA294" s="21">
        <f>Z294*Input!X294/100</f>
        <v>1.0402551584482515E-7</v>
      </c>
      <c r="AB294" s="14">
        <v>0.05</v>
      </c>
      <c r="AC294" s="14">
        <v>0.9</v>
      </c>
      <c r="AD294" s="21">
        <f>(((Input!G294*$L$4*0.000000001*Input!U294*(230/229))-((AB294*0.000000000000001)+(Input!G294*AC294*0.000000000000001)))/Input!F294)*1000000000000</f>
        <v>1.0379579392303885E-2</v>
      </c>
      <c r="AE294" s="21">
        <f>AD294*Input!V294/100</f>
        <v>3.2372018348581345E-4</v>
      </c>
      <c r="AF294" s="63">
        <f t="shared" si="967"/>
        <v>4.7318970104355892E-4</v>
      </c>
      <c r="AG294" s="21">
        <f>AF294*Input!V294/100</f>
        <v>1.4757925254562511E-5</v>
      </c>
      <c r="AH294" s="9">
        <f t="shared" si="968"/>
        <v>12.361162992379629</v>
      </c>
      <c r="AI294" s="3">
        <f t="shared" si="969"/>
        <v>0.38698281503386012</v>
      </c>
      <c r="AJ294" s="22">
        <f t="shared" si="970"/>
        <v>142.40659375351905</v>
      </c>
      <c r="AK294" s="3">
        <f t="shared" si="971"/>
        <v>6.2438968795932945</v>
      </c>
      <c r="AL294" s="3">
        <f t="shared" si="972"/>
        <v>0.15494938988707149</v>
      </c>
      <c r="AM294" s="3">
        <f t="shared" si="973"/>
        <v>4.8361183470178835E-3</v>
      </c>
      <c r="AN294" s="9">
        <f>AL294*1/((AN293+AN295)/2)</f>
        <v>0.15539255213412231</v>
      </c>
      <c r="AO294" s="21">
        <f t="shared" si="974"/>
        <v>4.8499498637165298E-3</v>
      </c>
      <c r="AP294" s="58">
        <f t="shared" si="975"/>
        <v>15.917999999999999</v>
      </c>
      <c r="AQ294" s="58">
        <f t="shared" si="976"/>
        <v>0.53359999999999996</v>
      </c>
      <c r="AR294" s="58">
        <f t="shared" si="977"/>
        <v>3.352179922100766</v>
      </c>
      <c r="AS294" s="67">
        <f t="shared" si="978"/>
        <v>1.2535178929571126E-2</v>
      </c>
      <c r="AT294" s="67">
        <f t="shared" si="979"/>
        <v>3.7197520727267719E-5</v>
      </c>
      <c r="AU294" s="58">
        <v>8</v>
      </c>
      <c r="AV294" s="58">
        <f t="shared" si="980"/>
        <v>4</v>
      </c>
      <c r="AW294" s="58">
        <f t="shared" si="981"/>
        <v>5.9260999999999999</v>
      </c>
      <c r="AX294" s="57">
        <f t="shared" si="982"/>
        <v>4.7811027292999997</v>
      </c>
      <c r="AY294" s="47">
        <f t="shared" si="983"/>
        <v>5.2693130420616932</v>
      </c>
      <c r="AZ294" s="9" t="str">
        <f>Input!B294</f>
        <v>5.2.2 bottom</v>
      </c>
      <c r="BA294" s="48">
        <f>Input!E294</f>
        <v>0</v>
      </c>
      <c r="BB294" s="58">
        <f t="shared" si="984"/>
        <v>144.811839163006</v>
      </c>
      <c r="BC294" s="22">
        <f>SQRT((EXP(0.0000028263*AW294*1000)*V294)^2+((U294-1)*0.0000028263*EXP(0.0000028263*AW294*1000)*AY294*1000)^2)*1000</f>
        <v>6.7056239046626516</v>
      </c>
      <c r="BD294" s="9">
        <f t="shared" si="986"/>
        <v>5868.1</v>
      </c>
      <c r="BE294" s="49">
        <f t="shared" si="987"/>
        <v>2634.6565210308468</v>
      </c>
      <c r="BF294" s="89">
        <f t="shared" si="988"/>
        <v>88.917045646575204</v>
      </c>
      <c r="BG294" s="85"/>
      <c r="BH294" s="85"/>
      <c r="BI294" s="85"/>
      <c r="BJ294" s="85"/>
      <c r="BK294" s="85"/>
      <c r="BL294" s="85"/>
      <c r="BM294" s="90"/>
      <c r="BN294" s="85"/>
      <c r="BO294" s="85"/>
      <c r="BP294" s="85"/>
      <c r="BQ294" s="85"/>
      <c r="BR294" s="85"/>
      <c r="BS294" s="85"/>
      <c r="BT294" s="85"/>
      <c r="BU294" s="85"/>
      <c r="BV294" s="85"/>
      <c r="BW294" s="85"/>
      <c r="BX294" s="85"/>
      <c r="BY294" s="85"/>
      <c r="BZ294" s="85"/>
      <c r="CA294" s="85"/>
      <c r="CB294" s="85"/>
      <c r="CC294" s="85"/>
      <c r="CD294" s="85"/>
      <c r="CE294" s="85"/>
      <c r="CF294" s="85"/>
      <c r="CG294" s="85"/>
      <c r="CH294" s="85"/>
      <c r="CI294" s="85"/>
      <c r="CJ294" s="85"/>
      <c r="CK294" s="85"/>
      <c r="CL294" s="85"/>
      <c r="CM294" s="85"/>
      <c r="CN294" s="85"/>
      <c r="CO294" s="85"/>
      <c r="CP294" s="85"/>
      <c r="CQ294" s="85"/>
      <c r="CR294" s="85"/>
      <c r="CS294" s="85"/>
      <c r="CT294" s="85"/>
      <c r="CU294" s="85"/>
      <c r="CV294" s="85"/>
      <c r="CW294" s="85"/>
      <c r="CX294" s="85"/>
      <c r="CY294" s="85"/>
      <c r="CZ294" s="85"/>
      <c r="DA294" s="85"/>
      <c r="DB294" s="85"/>
      <c r="DC294" s="85"/>
      <c r="DD294" s="85"/>
      <c r="DE294" s="85"/>
    </row>
    <row r="295" spans="1:109" s="158" customFormat="1" ht="15" customHeight="1" x14ac:dyDescent="0.2">
      <c r="A295" s="141">
        <f>Input!A295</f>
        <v>10368</v>
      </c>
      <c r="B295" s="141" t="str">
        <f>Input!B295</f>
        <v>Hu1-13</v>
      </c>
      <c r="C295" s="141">
        <f>Input!O295</f>
        <v>2.5598819560426067</v>
      </c>
      <c r="D295" s="141">
        <f>C295*Input!P295/100</f>
        <v>0.2688699024825254</v>
      </c>
      <c r="E295" s="142">
        <f>Input!M295</f>
        <v>3.0137296741075041</v>
      </c>
      <c r="F295" s="143">
        <f>E295*Input!N295/100</f>
        <v>3.1011239016179954E-3</v>
      </c>
      <c r="G295" s="144">
        <f t="shared" si="963"/>
        <v>415.53304746594267</v>
      </c>
      <c r="H295" s="143">
        <f>G295*Input!L295/100</f>
        <v>0.13079416691213974</v>
      </c>
      <c r="I295" s="141">
        <v>0</v>
      </c>
      <c r="J295" s="145">
        <f>(((C295*$G$4*0.000000001*Input!G295*(234/233))-(I295*0.000000000000001))/Input!F295)*1000000000000</f>
        <v>838.56315257046867</v>
      </c>
      <c r="K295" s="141">
        <f>J295*Input!P295/100</f>
        <v>88.07608980752093</v>
      </c>
      <c r="L295" s="146">
        <f t="shared" si="964"/>
        <v>11.59671885595346</v>
      </c>
      <c r="M295" s="147">
        <f>L295*Input!P295/100</f>
        <v>1.2180283003118189</v>
      </c>
      <c r="N295" s="141">
        <v>0</v>
      </c>
      <c r="O295" s="145">
        <f>(((G295*$D$4*0.000000001*Input!G295*(238/236))-(N295*0.000000001))/Input!F295)*1000000</f>
        <v>13.711925980607093</v>
      </c>
      <c r="P295" s="141">
        <f>O295*Input!N295/100</f>
        <v>1.4109553939428938E-2</v>
      </c>
      <c r="Q295" s="148">
        <f t="shared" si="965"/>
        <v>10.230456727979901</v>
      </c>
      <c r="R295" s="149">
        <f>Q295*Input!N295/100</f>
        <v>1.0527126621933176E-2</v>
      </c>
      <c r="S295" s="147">
        <f>Input!S295*$G$6/0.000000000155125</f>
        <v>1.0013952844630636</v>
      </c>
      <c r="T295" s="141">
        <f>S295*Input!T295/100</f>
        <v>1.8723645466370716E-3</v>
      </c>
      <c r="U295" s="147">
        <f>S295</f>
        <v>1.0013952844630636</v>
      </c>
      <c r="V295" s="141">
        <f>U295*Input!T295/100</f>
        <v>1.8723645466370716E-3</v>
      </c>
      <c r="W295" s="150">
        <v>0</v>
      </c>
      <c r="X295" s="145">
        <f>((($L$4*0.000000001*Input!G295/Input!W295*(232/229))-(W295*0.000000001))/Input!F295)*1000000000</f>
        <v>0.83387286683939099</v>
      </c>
      <c r="Y295" s="145">
        <f>X295*Input!X295/100</f>
        <v>3.287875859196112E-2</v>
      </c>
      <c r="Z295" s="145">
        <f t="shared" si="966"/>
        <v>2.0360789453192815E-4</v>
      </c>
      <c r="AA295" s="145">
        <f>Z295*Input!X295/100</f>
        <v>8.0280520903699373E-6</v>
      </c>
      <c r="AB295" s="146">
        <v>0</v>
      </c>
      <c r="AC295" s="146">
        <v>0.9</v>
      </c>
      <c r="AD295" s="145">
        <f>(((Input!G295*$L$4*0.000000001*Input!U295*(230/229))-((AB295*0.000000000000001)+(Input!G295*AC295*0.000000000000001)))/Input!F295)*1000000000000</f>
        <v>222.60135586198683</v>
      </c>
      <c r="AE295" s="145">
        <f>AD295*Input!V295/100</f>
        <v>1.7111101150712553</v>
      </c>
      <c r="AF295" s="145">
        <f t="shared" si="967"/>
        <v>10.148067185682409</v>
      </c>
      <c r="AG295" s="145">
        <f>AF295*Input!V295/100</f>
        <v>7.8006984021291623E-2</v>
      </c>
      <c r="AH295" s="141">
        <f t="shared" si="968"/>
        <v>49841.226485896746</v>
      </c>
      <c r="AI295" s="150">
        <f t="shared" si="969"/>
        <v>2002.1865189869673</v>
      </c>
      <c r="AJ295" s="147">
        <f t="shared" si="970"/>
        <v>1.3952844630635841</v>
      </c>
      <c r="AK295" s="150">
        <f t="shared" si="971"/>
        <v>1.8723645466370715</v>
      </c>
      <c r="AL295" s="150">
        <f t="shared" si="972"/>
        <v>0.99194664085014317</v>
      </c>
      <c r="AM295" s="150">
        <f t="shared" si="973"/>
        <v>7.6929907777904061E-3</v>
      </c>
      <c r="AN295" s="141">
        <f>AF295/Q295</f>
        <v>0.99194664085014317</v>
      </c>
      <c r="AO295" s="145">
        <f t="shared" si="974"/>
        <v>7.6929907777904061E-3</v>
      </c>
      <c r="AP295" s="141">
        <f t="shared" si="975"/>
        <v>503.00650000000002</v>
      </c>
      <c r="AQ295" s="141" t="e">
        <f t="shared" si="976"/>
        <v>#VALUE!</v>
      </c>
      <c r="AR295" s="141" t="e">
        <f t="shared" si="977"/>
        <v>#VALUE!</v>
      </c>
      <c r="AS295" s="149">
        <f t="shared" si="978"/>
        <v>1.9902131443952887E-5</v>
      </c>
      <c r="AT295" s="149">
        <f t="shared" si="979"/>
        <v>7.849879740302341E-7</v>
      </c>
      <c r="AU295" s="141">
        <v>8</v>
      </c>
      <c r="AV295" s="141">
        <f t="shared" si="980"/>
        <v>4</v>
      </c>
      <c r="AW295" s="141">
        <f t="shared" si="981"/>
        <v>502.98919999999998</v>
      </c>
      <c r="AX295" s="151">
        <f t="shared" si="982"/>
        <v>185.32729882309999</v>
      </c>
      <c r="AY295" s="151">
        <f t="shared" si="983"/>
        <v>88.257296462473761</v>
      </c>
      <c r="AZ295" s="141" t="str">
        <f>Input!B295</f>
        <v>Hu1-13</v>
      </c>
      <c r="BA295" s="152">
        <f>Input!E295</f>
        <v>0</v>
      </c>
      <c r="BB295" s="141">
        <f t="shared" si="984"/>
        <v>5.7816938108821487</v>
      </c>
      <c r="BC295" s="147">
        <f t="shared" ref="BC295" si="990">SQRT((EXP(0.0000028263*AW295*1000)*V295)^2+((U295-1)*0.0000028263*EXP(0.0000028263*AW295*1000)*AX295*1000)^2)*1000</f>
        <v>8.3286785854341403</v>
      </c>
      <c r="BD295" s="141">
        <f t="shared" si="986"/>
        <v>502931.19999999995</v>
      </c>
      <c r="BE295" s="153">
        <f t="shared" si="987"/>
        <v>44128.648231236883</v>
      </c>
      <c r="BF295" s="154">
        <f t="shared" si="988"/>
        <v>17.546558944500948</v>
      </c>
      <c r="BG295" s="155"/>
      <c r="BH295" s="155"/>
      <c r="BI295" s="155"/>
      <c r="BJ295" s="155"/>
      <c r="BK295" s="155"/>
      <c r="BL295" s="155"/>
      <c r="BM295" s="159"/>
      <c r="BN295" s="155"/>
      <c r="BO295" s="155"/>
      <c r="BP295" s="155"/>
      <c r="BQ295" s="155"/>
      <c r="BR295" s="155"/>
      <c r="BS295" s="155"/>
      <c r="BT295" s="155"/>
      <c r="BU295" s="155"/>
      <c r="BV295" s="155"/>
      <c r="BW295" s="155"/>
      <c r="BX295" s="155"/>
      <c r="BY295" s="155"/>
      <c r="BZ295" s="155"/>
      <c r="CA295" s="155"/>
      <c r="CB295" s="155"/>
      <c r="CC295" s="155"/>
      <c r="CD295" s="155"/>
      <c r="CE295" s="155"/>
      <c r="CF295" s="155"/>
      <c r="CG295" s="155"/>
      <c r="CH295" s="155"/>
      <c r="CI295" s="155"/>
      <c r="CJ295" s="155"/>
      <c r="CK295" s="155"/>
      <c r="CL295" s="155"/>
      <c r="CM295" s="155"/>
      <c r="CN295" s="155"/>
      <c r="CO295" s="155"/>
      <c r="CP295" s="155"/>
      <c r="CQ295" s="155"/>
      <c r="CR295" s="155"/>
      <c r="CS295" s="155"/>
      <c r="CT295" s="155"/>
      <c r="CU295" s="155"/>
      <c r="CV295" s="155"/>
      <c r="CW295" s="155"/>
      <c r="CX295" s="155"/>
      <c r="CY295" s="155"/>
      <c r="CZ295" s="155"/>
      <c r="DA295" s="155"/>
      <c r="DB295" s="155"/>
      <c r="DC295" s="155"/>
      <c r="DD295" s="155"/>
      <c r="DE295" s="155"/>
    </row>
    <row r="296" spans="1:109" ht="15" customHeight="1" x14ac:dyDescent="0.2">
      <c r="A296" s="9">
        <f>Input!A296</f>
        <v>10645</v>
      </c>
      <c r="B296" s="9" t="str">
        <f>Input!B296</f>
        <v>5.1.2 top</v>
      </c>
      <c r="C296" s="9">
        <f>Input!O296</f>
        <v>5.5726354360921805E-2</v>
      </c>
      <c r="D296" s="9">
        <f>C296*Input!P296/100</f>
        <v>1.5416701074117721E-4</v>
      </c>
      <c r="E296" s="11">
        <f>Input!M296</f>
        <v>6.5523905370749314E-2</v>
      </c>
      <c r="F296" s="12">
        <f>E296*Input!N296/100</f>
        <v>1.9224371496947961E-5</v>
      </c>
      <c r="G296" s="13">
        <f t="shared" si="963"/>
        <v>9.0344360725189148</v>
      </c>
      <c r="H296" s="12">
        <f>G296*Input!L296/100</f>
        <v>3.6254776683396096E-3</v>
      </c>
      <c r="I296" s="9">
        <v>0.3</v>
      </c>
      <c r="J296" s="21">
        <f>(((C296*$G$4*0.000000001*Input!G296*(234/233))-(I296*0.000000000000001))/Input!F296)*1000000000000</f>
        <v>1.1291534699707977</v>
      </c>
      <c r="K296" s="9">
        <f>J296*Input!P296/100</f>
        <v>3.123804116199249E-3</v>
      </c>
      <c r="L296" s="14">
        <f t="shared" si="964"/>
        <v>1.5615371718083255E-2</v>
      </c>
      <c r="M296" s="22">
        <f>L296*Input!P296/100</f>
        <v>4.3199940261611508E-5</v>
      </c>
      <c r="N296" s="9">
        <v>5.0000000000000001E-3</v>
      </c>
      <c r="O296" s="21">
        <f>(((G296*$D$4*0.000000001*Input!G296*(238/236))-(N296*0.000000001))/Input!F296)*1000000</f>
        <v>1.8439889012267736E-2</v>
      </c>
      <c r="P296" s="9">
        <f>O296*Input!N296/100</f>
        <v>5.4101670944139862E-6</v>
      </c>
      <c r="Q296" s="23">
        <f t="shared" si="965"/>
        <v>1.3757986068154423E-2</v>
      </c>
      <c r="R296" s="24">
        <f>Q296*Input!N296/100</f>
        <v>4.0365212318694614E-6</v>
      </c>
      <c r="S296" s="65">
        <f>Input!S296*$G$6/0.000000000155125</f>
        <v>1.1332019018399935</v>
      </c>
      <c r="T296" s="9">
        <f>S296*Input!T296/100</f>
        <v>2.2611104047145052E-3</v>
      </c>
      <c r="U296" s="9">
        <f>S296*1/((U295+U297)/2)</f>
        <v>1.1287355285316265</v>
      </c>
      <c r="V296" s="9">
        <f>U296*Input!T296/100</f>
        <v>2.2521985213665423E-3</v>
      </c>
      <c r="W296" s="3">
        <v>3.0000000000000001E-3</v>
      </c>
      <c r="X296" s="21">
        <f>((($L$4*0.000000001*Input!G296/Input!W296*(232/229))-(W296*0.000000001))/Input!F296)*1000000000</f>
        <v>2.5256621880560219</v>
      </c>
      <c r="Y296" s="21">
        <f>X296*Input!X296/100</f>
        <v>3.4376622561804611E-3</v>
      </c>
      <c r="Z296" s="21">
        <f t="shared" si="966"/>
        <v>6.1669443971491648E-4</v>
      </c>
      <c r="AA296" s="21">
        <f>Z296*Input!X296/100</f>
        <v>8.3937876135211064E-7</v>
      </c>
      <c r="AB296" s="14">
        <v>0.05</v>
      </c>
      <c r="AC296" s="14">
        <v>0.9</v>
      </c>
      <c r="AD296" s="21">
        <f>(((Input!G296*$L$4*0.000000001*Input!U296*(230/229))-((AB296*0.000000000000001)+(Input!G296*AC296*0.000000000000001)))/Input!F296)*1000000000000</f>
        <v>7.1523812578398946E-2</v>
      </c>
      <c r="AE296" s="21">
        <f>AD296*Input!V296/100</f>
        <v>7.5716567936821096E-4</v>
      </c>
      <c r="AF296" s="63">
        <f t="shared" si="967"/>
        <v>3.2606650243036427E-3</v>
      </c>
      <c r="AG296" s="21">
        <f>AF296*Input!V296/100</f>
        <v>3.4518065512976558E-5</v>
      </c>
      <c r="AH296" s="9">
        <f t="shared" si="968"/>
        <v>5.2873267769545196</v>
      </c>
      <c r="AI296" s="3">
        <f t="shared" si="969"/>
        <v>5.6433462706105157E-2</v>
      </c>
      <c r="AJ296" s="22">
        <f t="shared" si="970"/>
        <v>128.7355285316265</v>
      </c>
      <c r="AK296" s="3">
        <f t="shared" si="971"/>
        <v>2.2521985213665423</v>
      </c>
      <c r="AL296" s="3">
        <f t="shared" si="972"/>
        <v>0.23700162277755871</v>
      </c>
      <c r="AM296" s="3">
        <f t="shared" si="973"/>
        <v>2.5099109460814148E-3</v>
      </c>
      <c r="AN296" s="9">
        <f>AL296*1/((AN295+AN297)/2)</f>
        <v>0.23828781205004559</v>
      </c>
      <c r="AO296" s="21">
        <f t="shared" si="974"/>
        <v>2.5235320365022901E-3</v>
      </c>
      <c r="AP296" s="58">
        <f t="shared" si="975"/>
        <v>25.774999999999999</v>
      </c>
      <c r="AQ296" s="58">
        <f t="shared" si="976"/>
        <v>0.31519999999999998</v>
      </c>
      <c r="AR296" s="58">
        <f t="shared" si="977"/>
        <v>1.222890397672163</v>
      </c>
      <c r="AS296" s="67">
        <f t="shared" si="978"/>
        <v>4.4824470431931718E-2</v>
      </c>
      <c r="AT296" s="67">
        <f t="shared" si="979"/>
        <v>6.2411630619620077E-5</v>
      </c>
      <c r="AU296" s="58">
        <v>8</v>
      </c>
      <c r="AV296" s="58">
        <f t="shared" si="980"/>
        <v>4</v>
      </c>
      <c r="AW296" s="58" t="str">
        <f t="shared" si="981"/>
        <v>Out of range</v>
      </c>
      <c r="AX296" s="57">
        <f t="shared" si="982"/>
        <v>6.0006533533999997</v>
      </c>
      <c r="AY296" s="47" t="e">
        <f t="shared" si="983"/>
        <v>#VALUE!</v>
      </c>
      <c r="AZ296" s="9" t="str">
        <f>Input!B296</f>
        <v>5.1.2 top</v>
      </c>
      <c r="BA296" s="48">
        <f>Input!E296</f>
        <v>0</v>
      </c>
      <c r="BB296" s="58" t="e">
        <f t="shared" si="984"/>
        <v>#VALUE!</v>
      </c>
      <c r="BC296" s="22" t="e">
        <f>SQRT((EXP(0.0000028263*AW296*1000)*V296)^2+((U296-1)*0.0000028263*EXP(0.0000028263*AW296*1000)*AY296*1000)^2)*1000</f>
        <v>#VALUE!</v>
      </c>
      <c r="BD296" s="9" t="e">
        <f t="shared" si="986"/>
        <v>#VALUE!</v>
      </c>
      <c r="BE296" s="49" t="e">
        <f t="shared" si="987"/>
        <v>#VALUE!</v>
      </c>
      <c r="BF296" s="89" t="e">
        <f t="shared" si="988"/>
        <v>#VALUE!</v>
      </c>
      <c r="BG296" s="85"/>
      <c r="BH296" s="85"/>
      <c r="BI296" s="85"/>
      <c r="BJ296" s="85"/>
      <c r="BK296" s="85"/>
      <c r="BL296" s="85"/>
      <c r="BM296" s="90"/>
      <c r="BN296" s="85"/>
      <c r="BO296" s="85"/>
      <c r="BP296" s="85"/>
      <c r="BQ296" s="85"/>
      <c r="BR296" s="85"/>
      <c r="BS296" s="85"/>
      <c r="BT296" s="85"/>
      <c r="BU296" s="85"/>
      <c r="BV296" s="85"/>
      <c r="BW296" s="85"/>
      <c r="BX296" s="85"/>
      <c r="BY296" s="85"/>
      <c r="BZ296" s="85"/>
      <c r="CA296" s="85"/>
      <c r="CB296" s="85"/>
      <c r="CC296" s="85"/>
      <c r="CD296" s="85"/>
      <c r="CE296" s="85"/>
      <c r="CF296" s="85"/>
      <c r="CG296" s="85"/>
      <c r="CH296" s="85"/>
      <c r="CI296" s="85"/>
      <c r="CJ296" s="85"/>
      <c r="CK296" s="85"/>
      <c r="CL296" s="85"/>
      <c r="CM296" s="85"/>
      <c r="CN296" s="85"/>
      <c r="CO296" s="85"/>
      <c r="CP296" s="85"/>
      <c r="CQ296" s="85"/>
      <c r="CR296" s="85"/>
      <c r="CS296" s="85"/>
      <c r="CT296" s="85"/>
      <c r="CU296" s="85"/>
      <c r="CV296" s="85"/>
      <c r="CW296" s="85"/>
      <c r="CX296" s="85"/>
      <c r="CY296" s="85"/>
      <c r="CZ296" s="85"/>
      <c r="DA296" s="85"/>
      <c r="DB296" s="85"/>
      <c r="DC296" s="85"/>
      <c r="DD296" s="85"/>
      <c r="DE296" s="85"/>
    </row>
    <row r="297" spans="1:109" s="158" customFormat="1" ht="15" customHeight="1" x14ac:dyDescent="0.2">
      <c r="A297" s="141">
        <f>Input!A297</f>
        <v>10368</v>
      </c>
      <c r="B297" s="141" t="str">
        <f>Input!B297</f>
        <v>Hu1-13</v>
      </c>
      <c r="C297" s="141">
        <f>Input!O297</f>
        <v>2.384445213701226</v>
      </c>
      <c r="D297" s="141">
        <f>C297*Input!P297/100</f>
        <v>0.25291936161144013</v>
      </c>
      <c r="E297" s="142">
        <f>Input!M297</f>
        <v>3.0106150588369665</v>
      </c>
      <c r="F297" s="143">
        <f>E297*Input!N297/100</f>
        <v>2.7232476135040803E-3</v>
      </c>
      <c r="G297" s="144">
        <f t="shared" si="963"/>
        <v>415.10360431244089</v>
      </c>
      <c r="H297" s="143">
        <f>G297*Input!L297/100</f>
        <v>0.16280914445115918</v>
      </c>
      <c r="I297" s="141">
        <v>0</v>
      </c>
      <c r="J297" s="145">
        <f>(((C297*$G$4*0.000000001*Input!G297*(234/233))-(I297*0.000000000000001))/Input!F297)*1000000000000</f>
        <v>781.0937886463953</v>
      </c>
      <c r="K297" s="141">
        <f>J297*Input!P297/100</f>
        <v>82.851030188467632</v>
      </c>
      <c r="L297" s="146">
        <f t="shared" si="964"/>
        <v>10.801959326852941</v>
      </c>
      <c r="M297" s="147">
        <f>L297*Input!P297/100</f>
        <v>1.145769523829669</v>
      </c>
      <c r="N297" s="141">
        <v>0</v>
      </c>
      <c r="O297" s="145">
        <f>(((G297*$D$4*0.000000001*Input!G297*(238/236))-(N297*0.000000001))/Input!F297)*1000000</f>
        <v>13.697755043374533</v>
      </c>
      <c r="P297" s="141">
        <f>O297*Input!N297/100</f>
        <v>1.2390285042500084E-2</v>
      </c>
      <c r="Q297" s="148">
        <f t="shared" si="965"/>
        <v>10.219883803333305</v>
      </c>
      <c r="R297" s="149">
        <f>Q297*Input!N297/100</f>
        <v>9.2443815080324315E-3</v>
      </c>
      <c r="S297" s="147">
        <f>Input!S297*$G$6/0.000000000155125</f>
        <v>1.0065186567489708</v>
      </c>
      <c r="T297" s="141">
        <f>S297*Input!T297/100</f>
        <v>2.1100010155824531E-3</v>
      </c>
      <c r="U297" s="147">
        <f>S297</f>
        <v>1.0065186567489708</v>
      </c>
      <c r="V297" s="141">
        <f>U297*Input!T297/100</f>
        <v>2.1100010155824531E-3</v>
      </c>
      <c r="W297" s="150">
        <v>0</v>
      </c>
      <c r="X297" s="145">
        <f>((($L$4*0.000000001*Input!G297/Input!W297*(232/229))-(W297*0.000000001))/Input!F297)*1000000000</f>
        <v>0.86637403596999418</v>
      </c>
      <c r="Y297" s="145">
        <f>X297*Input!X297/100</f>
        <v>3.0449882955700881E-2</v>
      </c>
      <c r="Z297" s="145">
        <f t="shared" si="966"/>
        <v>2.1154375007977728E-4</v>
      </c>
      <c r="AA297" s="145">
        <f>Z297*Input!X297/100</f>
        <v>7.4349901572562238E-6</v>
      </c>
      <c r="AB297" s="146">
        <v>0</v>
      </c>
      <c r="AC297" s="146">
        <v>0.9</v>
      </c>
      <c r="AD297" s="145">
        <f>(((Input!G297*$L$4*0.000000001*Input!U297*(230/229))-((AB297*0.000000000000001)+(Input!G297*AC297*0.000000000000001)))/Input!F297)*1000000000000</f>
        <v>223.56200825073378</v>
      </c>
      <c r="AE297" s="145">
        <f>AD297*Input!V297/100</f>
        <v>1.6425369110656098</v>
      </c>
      <c r="AF297" s="145">
        <f t="shared" si="967"/>
        <v>10.191861909866994</v>
      </c>
      <c r="AG297" s="145">
        <f>AF297*Input!V297/100</f>
        <v>7.4880832885814042E-2</v>
      </c>
      <c r="AH297" s="141">
        <f t="shared" si="968"/>
        <v>48178.506365815316</v>
      </c>
      <c r="AI297" s="150">
        <f t="shared" si="969"/>
        <v>1729.9008586031175</v>
      </c>
      <c r="AJ297" s="147">
        <f t="shared" si="970"/>
        <v>6.5186567489707858</v>
      </c>
      <c r="AK297" s="150">
        <f t="shared" si="971"/>
        <v>2.1100010155824531</v>
      </c>
      <c r="AL297" s="150">
        <f t="shared" si="972"/>
        <v>0.99725810058063757</v>
      </c>
      <c r="AM297" s="150">
        <f t="shared" si="973"/>
        <v>7.3822956943514302E-3</v>
      </c>
      <c r="AN297" s="141">
        <f>AF297/Q297</f>
        <v>0.99725810058063757</v>
      </c>
      <c r="AO297" s="145">
        <f t="shared" si="974"/>
        <v>7.3822956943514302E-3</v>
      </c>
      <c r="AP297" s="141">
        <f t="shared" si="975"/>
        <v>485.4117</v>
      </c>
      <c r="AQ297" s="141" t="e">
        <f t="shared" si="976"/>
        <v>#VALUE!</v>
      </c>
      <c r="AR297" s="141" t="e">
        <f t="shared" si="977"/>
        <v>#VALUE!</v>
      </c>
      <c r="AS297" s="149">
        <f t="shared" si="978"/>
        <v>2.0699232413071118E-5</v>
      </c>
      <c r="AT297" s="149">
        <f t="shared" si="979"/>
        <v>7.2774331544072324E-7</v>
      </c>
      <c r="AU297" s="141">
        <v>8</v>
      </c>
      <c r="AV297" s="141">
        <f t="shared" si="980"/>
        <v>4</v>
      </c>
      <c r="AW297" s="141">
        <f t="shared" si="981"/>
        <v>485.39400000000001</v>
      </c>
      <c r="AX297" s="151">
        <f t="shared" si="982"/>
        <v>158.4030895754</v>
      </c>
      <c r="AY297" s="151">
        <f t="shared" si="983"/>
        <v>71.99627594542639</v>
      </c>
      <c r="AZ297" s="141" t="str">
        <f>Input!B297</f>
        <v>Hu1-13</v>
      </c>
      <c r="BA297" s="152">
        <f>Input!E297</f>
        <v>0</v>
      </c>
      <c r="BB297" s="141">
        <f t="shared" si="984"/>
        <v>25.701192634008578</v>
      </c>
      <c r="BC297" s="147">
        <f t="shared" ref="BC297" si="991">SQRT((EXP(0.0000028263*AW297*1000)*V297)^2+((U297-1)*0.0000028263*EXP(0.0000028263*AW297*1000)*AX297*1000)^2)*1000</f>
        <v>14.198680445524127</v>
      </c>
      <c r="BD297" s="141">
        <f t="shared" si="986"/>
        <v>485336</v>
      </c>
      <c r="BE297" s="153">
        <f t="shared" si="987"/>
        <v>35998.137972713193</v>
      </c>
      <c r="BF297" s="154">
        <f t="shared" si="988"/>
        <v>14.832543448296928</v>
      </c>
      <c r="BG297" s="155"/>
      <c r="BH297" s="155"/>
      <c r="BI297" s="155"/>
      <c r="BJ297" s="155"/>
      <c r="BK297" s="155"/>
      <c r="BL297" s="155"/>
      <c r="BM297" s="159"/>
      <c r="BN297" s="155"/>
      <c r="BO297" s="155"/>
      <c r="BP297" s="155"/>
      <c r="BQ297" s="155"/>
      <c r="BR297" s="155"/>
      <c r="BS297" s="155"/>
      <c r="BT297" s="155"/>
      <c r="BU297" s="155"/>
      <c r="BV297" s="155"/>
      <c r="BW297" s="155"/>
      <c r="BX297" s="155"/>
      <c r="BY297" s="155"/>
      <c r="BZ297" s="155"/>
      <c r="CA297" s="155"/>
      <c r="CB297" s="155"/>
      <c r="CC297" s="155"/>
      <c r="CD297" s="155"/>
      <c r="CE297" s="155"/>
      <c r="CF297" s="155"/>
      <c r="CG297" s="155"/>
      <c r="CH297" s="155"/>
      <c r="CI297" s="155"/>
      <c r="CJ297" s="155"/>
      <c r="CK297" s="155"/>
      <c r="CL297" s="155"/>
      <c r="CM297" s="155"/>
      <c r="CN297" s="155"/>
      <c r="CO297" s="155"/>
      <c r="CP297" s="155"/>
      <c r="CQ297" s="155"/>
      <c r="CR297" s="155"/>
      <c r="CS297" s="155"/>
      <c r="CT297" s="155"/>
      <c r="CU297" s="155"/>
      <c r="CV297" s="155"/>
      <c r="CW297" s="155"/>
      <c r="CX297" s="155"/>
      <c r="CY297" s="155"/>
      <c r="CZ297" s="155"/>
      <c r="DA297" s="155"/>
      <c r="DB297" s="155"/>
      <c r="DC297" s="155"/>
      <c r="DD297" s="155"/>
      <c r="DE297" s="155"/>
    </row>
    <row r="298" spans="1:109" ht="15" customHeight="1" x14ac:dyDescent="0.2">
      <c r="A298" s="9">
        <f>Input!A298</f>
        <v>10646</v>
      </c>
      <c r="B298" s="9" t="str">
        <f>Input!B298</f>
        <v>5.1.2 bottom</v>
      </c>
      <c r="C298" s="9">
        <f>Input!O298</f>
        <v>5.5291033573682223E-2</v>
      </c>
      <c r="D298" s="9">
        <f>C298*Input!P298/100</f>
        <v>1.5884672558935764E-4</v>
      </c>
      <c r="E298" s="11">
        <f>Input!M298</f>
        <v>6.3850462993931364E-2</v>
      </c>
      <c r="F298" s="12">
        <f>E298*Input!N298/100</f>
        <v>1.8799643243661868E-5</v>
      </c>
      <c r="G298" s="13">
        <f t="shared" ref="G298:G301" si="992">E298*137.88</f>
        <v>8.8037018376032563</v>
      </c>
      <c r="H298" s="12">
        <f>G298*Input!L298/100</f>
        <v>3.3041529389736483E-3</v>
      </c>
      <c r="I298" s="9">
        <v>0.3</v>
      </c>
      <c r="J298" s="21">
        <f>(((C298*$G$4*0.000000001*Input!G298*(234/233))-(I298*0.000000000000001))/Input!F298)*1000000000000</f>
        <v>1.0531081021973185</v>
      </c>
      <c r="K298" s="9">
        <f>J298*Input!P298/100</f>
        <v>3.0254955082860122E-3</v>
      </c>
      <c r="L298" s="14">
        <f t="shared" ref="L298:L301" si="993">(J298/234)*602200000000*0.0000028263/(365.2425*24*60)</f>
        <v>1.4563719558477408E-2</v>
      </c>
      <c r="M298" s="22">
        <f>L298*Input!P298/100</f>
        <v>4.1840403673824042E-5</v>
      </c>
      <c r="N298" s="9">
        <v>5.0000000000000001E-3</v>
      </c>
      <c r="O298" s="21">
        <f>(((G298*$D$4*0.000000001*Input!G298*(238/236))-(N298*0.000000001))/Input!F298)*1000000</f>
        <v>1.6890287981640027E-2</v>
      </c>
      <c r="P298" s="9">
        <f>O298*Input!N298/100</f>
        <v>4.9730475465420163E-6</v>
      </c>
      <c r="Q298" s="23">
        <f t="shared" ref="Q298:Q301" si="994">(O298/238.05)*602200000000000000*0.00000000015512/(365.2425*24*60)</f>
        <v>1.2601830010143967E-2</v>
      </c>
      <c r="R298" s="24">
        <f>Q298*Input!N298/100</f>
        <v>3.7103866957158222E-6</v>
      </c>
      <c r="S298" s="65">
        <f>Input!S298*$G$6/0.000000000155125</f>
        <v>1.155161182164173</v>
      </c>
      <c r="T298" s="9">
        <f>S298*Input!T298/100</f>
        <v>2.1255912970221938E-3</v>
      </c>
      <c r="U298" s="9">
        <f>S298*1/((U297+U299)/2)</f>
        <v>1.149686471248653</v>
      </c>
      <c r="V298" s="9">
        <f>U298*Input!T298/100</f>
        <v>2.1155173800178674E-3</v>
      </c>
      <c r="W298" s="3">
        <v>3.0000000000000001E-3</v>
      </c>
      <c r="X298" s="21">
        <f>((($L$4*0.000000001*Input!G298/Input!W298*(232/229))-(W298*0.000000001))/Input!F298)*1000000000</f>
        <v>0.84139418318128945</v>
      </c>
      <c r="Y298" s="21">
        <f>X298*Input!X298/100</f>
        <v>1.4730585439639348E-3</v>
      </c>
      <c r="Z298" s="21">
        <f t="shared" ref="Z298:Z301" si="995">(X298/232)*6.022E+23*0.000000001*0.000000000049475/(365.2425*24*60)</f>
        <v>2.0544438477568312E-4</v>
      </c>
      <c r="AA298" s="21">
        <f>Z298*Input!X298/100</f>
        <v>3.5967874790742185E-7</v>
      </c>
      <c r="AB298" s="14">
        <v>0.05</v>
      </c>
      <c r="AC298" s="14">
        <v>0.9</v>
      </c>
      <c r="AD298" s="21">
        <f>(((Input!G298*$L$4*0.000000001*Input!U298*(230/229))-((AB298*0.000000000000001)+(Input!G298*AC298*0.000000000000001)))/Input!F298)*1000000000000</f>
        <v>3.4567192962936158E-2</v>
      </c>
      <c r="AE298" s="21">
        <f>AD298*Input!V298/100</f>
        <v>4.5435517906968446E-4</v>
      </c>
      <c r="AF298" s="63">
        <f t="shared" ref="AF298:AF301" si="996">(AD298/230)*602200000000*$D$6/(365.2425*24*60)</f>
        <v>1.5758672953717981E-3</v>
      </c>
      <c r="AG298" s="21">
        <f>AF298*Input!V298/100</f>
        <v>2.0713381845798998E-5</v>
      </c>
      <c r="AH298" s="9">
        <f t="shared" ref="AH298:AH301" si="997">AF298/Z298</f>
        <v>7.670529895925009</v>
      </c>
      <c r="AI298" s="3">
        <f t="shared" ref="AI298:AI301" si="998">AH298*SQRT((AG298/AF298)^2+(AA298/Z298)^2)</f>
        <v>0.1017127443968731</v>
      </c>
      <c r="AJ298" s="22">
        <f t="shared" ref="AJ298:AJ301" si="999">(U298-1)*1000</f>
        <v>149.68647124865296</v>
      </c>
      <c r="AK298" s="3">
        <f t="shared" ref="AK298:AK301" si="1000">V298*1000</f>
        <v>2.1155173800178675</v>
      </c>
      <c r="AL298" s="3">
        <f t="shared" ref="AL298:AL301" si="1001">AF298/Q298</f>
        <v>0.12505067074411322</v>
      </c>
      <c r="AM298" s="3">
        <f t="shared" ref="AM298:AM301" si="1002">AL298*SQRT((R298/Q298)^2+(AG298/AF298)^2)</f>
        <v>1.6440927943228638E-3</v>
      </c>
      <c r="AN298" s="9">
        <f>AL298*1/((AN297+AN299)/2)</f>
        <v>0.12539252745449078</v>
      </c>
      <c r="AO298" s="21">
        <f t="shared" ref="AO298:AO301" si="1003">AN298*SQRT((R298/Q298)^2+(AG298/AF298)^2)</f>
        <v>1.6485873256266803E-3</v>
      </c>
      <c r="AP298" s="58">
        <f t="shared" ref="AP298:AP301" si="1004">ThU_Alter_Kombi(AN298,U298)</f>
        <v>12.5801</v>
      </c>
      <c r="AQ298" s="58">
        <f t="shared" ref="AQ298:AQ301" si="1005">Montealter(AN298,AO298,U298,V298)</f>
        <v>0.16300000000000001</v>
      </c>
      <c r="AR298" s="58">
        <f t="shared" ref="AR298:AR301" si="1006">(AQ298/AP298)*100</f>
        <v>1.2956971725185016</v>
      </c>
      <c r="AS298" s="67">
        <f t="shared" ref="AS298:AS301" si="1007">Z298/Q298</f>
        <v>1.630274211049575E-2</v>
      </c>
      <c r="AT298" s="67">
        <f t="shared" ref="AT298:AT301" si="1008">AS298*SQRT((Y298/X298)^2+(P298/O298)^2)</f>
        <v>2.8942600662925613E-5</v>
      </c>
      <c r="AU298" s="58">
        <v>8</v>
      </c>
      <c r="AV298" s="58">
        <f t="shared" ref="AV298:AV301" si="1009">AU298/2</f>
        <v>4</v>
      </c>
      <c r="AW298" s="58" t="str">
        <f t="shared" ref="AW298:AW301" si="1010">marincorr_age(AN298,U298,AS298,AU298)</f>
        <v>Out of range</v>
      </c>
      <c r="AX298" s="57">
        <f t="shared" ref="AX298:AX301" si="1011">marincorr_age_error(AN298, AO298, U298, V298, AS298, AT298, AU298, AV298)</f>
        <v>3.5011633322</v>
      </c>
      <c r="AY298" s="47" t="e">
        <f t="shared" ref="AY298:AY301" si="1012">SQRT(((AU298*EXP(-0.0000091577*AW298*1000))/(0.0000091577*(EXP(-0.0000091577*AW298*1000)+(AJ298/1000)*EXP(-(0.0000091577-0.0000028263)*AW298*1000)-AS298*AU298*EXP(-0.0000091577*AW298*1000))))^2*AT298^2+((AS298*EXP(-0.0000091577*AW298*1000))/(0.0000091577*(EXP(-0.0000091577*AW298*1000)+(AJ298/1000)*EXP(-(0.0000091577-0.0000028263)*AW298*1000)-AS298*AU298*EXP(-0.0000091577*AW298*1000))))^2*AV298^2+((0.0000091577/(0.0000091577-0.0000028263))*(EXP(-(0.0000091577-0.0000028263)*AW298*1000)-1)/(0.0000091577*(EXP(-0.0000091577*AW298*1000)+(AJ298/1000)*EXP(-(0.0000091577-0.0000028263)*AW298*1000)-AS298*AU298*EXP(-0.0000091577*AW298*1000))))^2*T298^2+(1/(0.0000091577*(EXP(-0.0000091577*AW298*1000)+(AJ298/1000)*EXP(-(0.0000091577-0.0000028263)*AW298*1000)-AS298*AU298*EXP(-0.0000091577*AW298*1000))))^2*AO298^2)/1000</f>
        <v>#VALUE!</v>
      </c>
      <c r="AZ298" s="9" t="str">
        <f>Input!B298</f>
        <v>5.1.2 bottom</v>
      </c>
      <c r="BA298" s="48">
        <f>Input!E298</f>
        <v>0</v>
      </c>
      <c r="BB298" s="58" t="e">
        <f t="shared" ref="BB298:BB301" si="1013">((U298-1)*EXP(0.0000028263*AW298*1000))*1000</f>
        <v>#VALUE!</v>
      </c>
      <c r="BC298" s="22" t="e">
        <f>SQRT((EXP(0.0000028263*AW298*1000)*V298)^2+((U298-1)*0.0000028263*EXP(0.0000028263*AW298*1000)*AY298*1000)^2)*1000</f>
        <v>#VALUE!</v>
      </c>
      <c r="BD298" s="9" t="e">
        <f t="shared" ref="BD298:BD301" si="1014">AW298*1000-58</f>
        <v>#VALUE!</v>
      </c>
      <c r="BE298" s="49" t="e">
        <f t="shared" ref="BE298:BE301" si="1015">AY298/2*1000</f>
        <v>#VALUE!</v>
      </c>
      <c r="BF298" s="89" t="e">
        <f t="shared" ref="BF298:BF301" si="1016">AY298/AW298*100</f>
        <v>#VALUE!</v>
      </c>
      <c r="BG298" s="85"/>
      <c r="BH298" s="85"/>
      <c r="BI298" s="85"/>
      <c r="BJ298" s="85"/>
      <c r="BK298" s="85"/>
      <c r="BL298" s="85"/>
      <c r="BM298" s="90"/>
      <c r="BN298" s="85"/>
      <c r="BO298" s="85"/>
      <c r="BP298" s="85"/>
      <c r="BQ298" s="85"/>
      <c r="BR298" s="85"/>
      <c r="BS298" s="85"/>
      <c r="BT298" s="85"/>
      <c r="BU298" s="85"/>
      <c r="BV298" s="85"/>
      <c r="BW298" s="85"/>
      <c r="BX298" s="85"/>
      <c r="BY298" s="85"/>
      <c r="BZ298" s="85"/>
      <c r="CA298" s="85"/>
      <c r="CB298" s="85"/>
      <c r="CC298" s="85"/>
      <c r="CD298" s="85"/>
      <c r="CE298" s="85"/>
      <c r="CF298" s="85"/>
      <c r="CG298" s="85"/>
      <c r="CH298" s="85"/>
      <c r="CI298" s="85"/>
      <c r="CJ298" s="85"/>
      <c r="CK298" s="85"/>
      <c r="CL298" s="85"/>
      <c r="CM298" s="85"/>
      <c r="CN298" s="85"/>
      <c r="CO298" s="85"/>
      <c r="CP298" s="85"/>
      <c r="CQ298" s="85"/>
      <c r="CR298" s="85"/>
      <c r="CS298" s="85"/>
      <c r="CT298" s="85"/>
      <c r="CU298" s="85"/>
      <c r="CV298" s="85"/>
      <c r="CW298" s="85"/>
      <c r="CX298" s="85"/>
      <c r="CY298" s="85"/>
      <c r="CZ298" s="85"/>
      <c r="DA298" s="85"/>
      <c r="DB298" s="85"/>
      <c r="DC298" s="85"/>
      <c r="DD298" s="85"/>
      <c r="DE298" s="85"/>
    </row>
    <row r="299" spans="1:109" s="158" customFormat="1" ht="15" customHeight="1" x14ac:dyDescent="0.2">
      <c r="A299" s="141">
        <f>Input!A299</f>
        <v>10368</v>
      </c>
      <c r="B299" s="141" t="str">
        <f>Input!B299</f>
        <v>Hu1-13</v>
      </c>
      <c r="C299" s="141">
        <f>Input!O299</f>
        <v>2.7129960512131865</v>
      </c>
      <c r="D299" s="141">
        <f>C299*Input!P299/100</f>
        <v>0.33177267488864909</v>
      </c>
      <c r="E299" s="142">
        <f>Input!M299</f>
        <v>3.0160429140157619</v>
      </c>
      <c r="F299" s="143">
        <f>E299*Input!N299/100</f>
        <v>2.4771120166099292E-3</v>
      </c>
      <c r="G299" s="144">
        <f t="shared" si="992"/>
        <v>415.85199698449321</v>
      </c>
      <c r="H299" s="143">
        <f>G299*Input!L299/100</f>
        <v>0.13505861021244725</v>
      </c>
      <c r="I299" s="141">
        <v>0</v>
      </c>
      <c r="J299" s="145">
        <f>(((C299*$G$4*0.000000001*Input!G299*(234/233))-(I299*0.000000000000001))/Input!F299)*1000000000000</f>
        <v>888.7200897081899</v>
      </c>
      <c r="K299" s="141">
        <f>J299*Input!P299/100</f>
        <v>108.68170680083193</v>
      </c>
      <c r="L299" s="146">
        <f t="shared" si="993"/>
        <v>12.290352837936714</v>
      </c>
      <c r="M299" s="147">
        <f>L299*Input!P299/100</f>
        <v>1.5029890052896158</v>
      </c>
      <c r="N299" s="141">
        <v>0</v>
      </c>
      <c r="O299" s="145">
        <f>(((G299*$D$4*0.000000001*Input!G299*(238/236))-(N299*0.000000001))/Input!F299)*1000000</f>
        <v>13.722450804605057</v>
      </c>
      <c r="P299" s="141">
        <f>O299*Input!N299/100</f>
        <v>1.1270412508874578E-2</v>
      </c>
      <c r="Q299" s="148">
        <f t="shared" si="994"/>
        <v>10.238309290532603</v>
      </c>
      <c r="R299" s="149">
        <f>Q299*Input!N299/100</f>
        <v>8.4088455291836256E-3</v>
      </c>
      <c r="S299" s="147">
        <f>Input!S299*$G$6/0.000000000155125</f>
        <v>1.0030051761436161</v>
      </c>
      <c r="T299" s="141">
        <f>S299*Input!T299/100</f>
        <v>2.4347820596708966E-3</v>
      </c>
      <c r="U299" s="147">
        <f>S299</f>
        <v>1.0030051761436161</v>
      </c>
      <c r="V299" s="141">
        <f>U299*Input!T299/100</f>
        <v>2.4347820596708966E-3</v>
      </c>
      <c r="W299" s="150">
        <v>0</v>
      </c>
      <c r="X299" s="145">
        <f>((($L$4*0.000000001*Input!G299/Input!W299*(232/229))-(W299*0.000000001))/Input!F299)*1000000000</f>
        <v>0.85176510279867568</v>
      </c>
      <c r="Y299" s="145">
        <f>X299*Input!X299/100</f>
        <v>3.6416430099577519E-2</v>
      </c>
      <c r="Z299" s="145">
        <f t="shared" si="995"/>
        <v>2.0797666660379854E-4</v>
      </c>
      <c r="AA299" s="145">
        <f>Z299*Input!X299/100</f>
        <v>8.8918502493644823E-6</v>
      </c>
      <c r="AB299" s="146">
        <v>0</v>
      </c>
      <c r="AC299" s="146">
        <v>0.9</v>
      </c>
      <c r="AD299" s="145">
        <f>(((Input!G299*$L$4*0.000000001*Input!U299*(230/229))-((AB299*0.000000000000001)+(Input!G299*AC299*0.000000000000001)))/Input!F299)*1000000000000</f>
        <v>223.9720794980847</v>
      </c>
      <c r="AE299" s="145">
        <f>AD299*Input!V299/100</f>
        <v>1.8328169025848233</v>
      </c>
      <c r="AF299" s="145">
        <f t="shared" si="996"/>
        <v>10.210556452642438</v>
      </c>
      <c r="AG299" s="145">
        <f>AF299*Input!V299/100</f>
        <v>8.3555416787384124E-2</v>
      </c>
      <c r="AH299" s="141">
        <f t="shared" si="997"/>
        <v>49094.721150107849</v>
      </c>
      <c r="AI299" s="150">
        <f t="shared" si="998"/>
        <v>2137.1019636822925</v>
      </c>
      <c r="AJ299" s="147">
        <f t="shared" si="999"/>
        <v>3.0051761436160618</v>
      </c>
      <c r="AK299" s="150">
        <f t="shared" si="1000"/>
        <v>2.4347820596708964</v>
      </c>
      <c r="AL299" s="150">
        <f t="shared" si="1001"/>
        <v>0.99728931436796608</v>
      </c>
      <c r="AM299" s="150">
        <f t="shared" si="1002"/>
        <v>8.2020569600764169E-3</v>
      </c>
      <c r="AN299" s="141">
        <f>AF299/Q299</f>
        <v>0.99728931436796608</v>
      </c>
      <c r="AO299" s="145">
        <f t="shared" si="1003"/>
        <v>8.2020569600764169E-3</v>
      </c>
      <c r="AP299" s="141">
        <f t="shared" si="1004"/>
        <v>543.11260000000004</v>
      </c>
      <c r="AQ299" s="141" t="e">
        <f t="shared" si="1005"/>
        <v>#VALUE!</v>
      </c>
      <c r="AR299" s="141" t="e">
        <f t="shared" si="1006"/>
        <v>#VALUE!</v>
      </c>
      <c r="AS299" s="149">
        <f t="shared" si="1007"/>
        <v>2.0313575288853132E-5</v>
      </c>
      <c r="AT299" s="149">
        <f t="shared" si="1008"/>
        <v>8.6864837969220187E-7</v>
      </c>
      <c r="AU299" s="141">
        <v>8</v>
      </c>
      <c r="AV299" s="141">
        <f t="shared" si="1009"/>
        <v>4</v>
      </c>
      <c r="AW299" s="141">
        <f t="shared" si="1010"/>
        <v>543.0951</v>
      </c>
      <c r="AX299" s="151">
        <f t="shared" si="1011"/>
        <v>263.80514549669999</v>
      </c>
      <c r="AY299" s="151">
        <f t="shared" si="1012"/>
        <v>138.27670411803845</v>
      </c>
      <c r="AZ299" s="141" t="str">
        <f>Input!B299</f>
        <v>Hu1-13</v>
      </c>
      <c r="BA299" s="152">
        <f>Input!E299</f>
        <v>0</v>
      </c>
      <c r="BB299" s="141">
        <f t="shared" si="1013"/>
        <v>13.947298927394739</v>
      </c>
      <c r="BC299" s="147">
        <f t="shared" ref="BC299" si="1017">SQRT((EXP(0.0000028263*AW299*1000)*V299)^2+((U299-1)*0.0000028263*EXP(0.0000028263*AW299*1000)*AX299*1000)^2)*1000</f>
        <v>15.356767253622484</v>
      </c>
      <c r="BD299" s="141">
        <f t="shared" si="1014"/>
        <v>543037.1</v>
      </c>
      <c r="BE299" s="153">
        <f t="shared" si="1015"/>
        <v>69138.35205901922</v>
      </c>
      <c r="BF299" s="154">
        <f t="shared" si="1016"/>
        <v>25.460863874124158</v>
      </c>
      <c r="BG299" s="155"/>
      <c r="BH299" s="155"/>
      <c r="BI299" s="155"/>
      <c r="BJ299" s="155"/>
      <c r="BK299" s="155"/>
      <c r="BL299" s="155"/>
      <c r="BM299" s="159"/>
      <c r="BN299" s="155"/>
      <c r="BO299" s="155"/>
      <c r="BP299" s="155"/>
      <c r="BQ299" s="155"/>
      <c r="BR299" s="155"/>
      <c r="BS299" s="155"/>
      <c r="BT299" s="155"/>
      <c r="BU299" s="155"/>
      <c r="BV299" s="155"/>
      <c r="BW299" s="155"/>
      <c r="BX299" s="155"/>
      <c r="BY299" s="155"/>
      <c r="BZ299" s="155"/>
      <c r="CA299" s="155"/>
      <c r="CB299" s="155"/>
      <c r="CC299" s="155"/>
      <c r="CD299" s="155"/>
      <c r="CE299" s="155"/>
      <c r="CF299" s="155"/>
      <c r="CG299" s="155"/>
      <c r="CH299" s="155"/>
      <c r="CI299" s="155"/>
      <c r="CJ299" s="155"/>
      <c r="CK299" s="155"/>
      <c r="CL299" s="155"/>
      <c r="CM299" s="155"/>
      <c r="CN299" s="155"/>
      <c r="CO299" s="155"/>
      <c r="CP299" s="155"/>
      <c r="CQ299" s="155"/>
      <c r="CR299" s="155"/>
      <c r="CS299" s="155"/>
      <c r="CT299" s="155"/>
      <c r="CU299" s="155"/>
      <c r="CV299" s="155"/>
      <c r="CW299" s="155"/>
      <c r="CX299" s="155"/>
      <c r="CY299" s="155"/>
      <c r="CZ299" s="155"/>
      <c r="DA299" s="155"/>
      <c r="DB299" s="155"/>
      <c r="DC299" s="155"/>
      <c r="DD299" s="155"/>
      <c r="DE299" s="155"/>
    </row>
    <row r="300" spans="1:109" ht="15" customHeight="1" x14ac:dyDescent="0.2">
      <c r="A300" s="9">
        <f>Input!A300</f>
        <v>10647</v>
      </c>
      <c r="B300" s="9" t="str">
        <f>Input!B300</f>
        <v>5.2.2 top</v>
      </c>
      <c r="C300" s="9">
        <f>Input!O300</f>
        <v>4.5951808566180107E-2</v>
      </c>
      <c r="D300" s="9">
        <f>C300*Input!P300/100</f>
        <v>1.565352115652743E-4</v>
      </c>
      <c r="E300" s="11">
        <f>Input!M300</f>
        <v>5.3400368653350135E-2</v>
      </c>
      <c r="F300" s="12">
        <f>E300*Input!N300/100</f>
        <v>1.2866963285765306E-5</v>
      </c>
      <c r="G300" s="13">
        <f t="shared" si="992"/>
        <v>7.3628428299239159</v>
      </c>
      <c r="H300" s="12">
        <f>G300*Input!L300/100</f>
        <v>2.8206089162136124E-3</v>
      </c>
      <c r="I300" s="9">
        <v>0.3</v>
      </c>
      <c r="J300" s="21">
        <f>(((C300*$G$4*0.000000001*Input!G300*(234/233))-(I300*0.000000000000001))/Input!F300)*1000000000000</f>
        <v>0.90501274332901482</v>
      </c>
      <c r="K300" s="9">
        <f>J300*Input!P300/100</f>
        <v>3.0829333091916883E-3</v>
      </c>
      <c r="L300" s="14">
        <f t="shared" si="993"/>
        <v>1.2515668394527736E-2</v>
      </c>
      <c r="M300" s="22">
        <f>L300*Input!P300/100</f>
        <v>4.2634726709322986E-5</v>
      </c>
      <c r="N300" s="9">
        <v>5.0000000000000001E-3</v>
      </c>
      <c r="O300" s="21">
        <f>(((G300*$D$4*0.000000001*Input!G300*(238/236))-(N300*0.000000001))/Input!F300)*1000000</f>
        <v>1.4606644155295175E-2</v>
      </c>
      <c r="P300" s="9">
        <f>O300*Input!N300/100</f>
        <v>3.5195104231294581E-6</v>
      </c>
      <c r="Q300" s="23">
        <f t="shared" si="994"/>
        <v>1.0898005224291015E-2</v>
      </c>
      <c r="R300" s="24">
        <f>Q300*Input!N300/100</f>
        <v>2.6259038400895726E-6</v>
      </c>
      <c r="S300" s="65">
        <f>Input!S300*$G$6/0.000000000155125</f>
        <v>1.1500350543672186</v>
      </c>
      <c r="T300" s="9">
        <f>S300*Input!T300/100</f>
        <v>2.3207995312043987E-3</v>
      </c>
      <c r="U300" s="9">
        <f>S300*1/((U299+U301)/2)</f>
        <v>1.1474910700675074</v>
      </c>
      <c r="V300" s="9">
        <f>U300*Input!T300/100</f>
        <v>2.3156657071981297E-3</v>
      </c>
      <c r="W300" s="3">
        <v>3.0000000000000001E-3</v>
      </c>
      <c r="X300" s="21">
        <f>((($L$4*0.000000001*Input!G300/Input!W300*(232/229))-(W300*0.000000001))/Input!F300)*1000000000</f>
        <v>3.9879626965957122</v>
      </c>
      <c r="Y300" s="21">
        <f>X300*Input!X300/100</f>
        <v>1.0446948413228288E-2</v>
      </c>
      <c r="Z300" s="21">
        <f t="shared" si="995"/>
        <v>9.7374638319070784E-4</v>
      </c>
      <c r="AA300" s="21">
        <f>Z300*Input!X300/100</f>
        <v>2.5508458846530241E-6</v>
      </c>
      <c r="AB300" s="14">
        <v>0.05</v>
      </c>
      <c r="AC300" s="14">
        <v>0.9</v>
      </c>
      <c r="AD300" s="21">
        <f>(((Input!G300*$L$4*0.000000001*Input!U300*(230/229))-((AB300*0.000000000000001)+(Input!G300*AC300*0.000000000000001)))/Input!F300)*1000000000000</f>
        <v>0.20383367576802489</v>
      </c>
      <c r="AE300" s="21">
        <f>AD300*Input!V300/100</f>
        <v>1.3372952217021567E-3</v>
      </c>
      <c r="AF300" s="63">
        <f t="shared" si="996"/>
        <v>9.2924763570667798E-3</v>
      </c>
      <c r="AG300" s="21">
        <f>AF300*Input!V300/100</f>
        <v>6.0965314898349295E-5</v>
      </c>
      <c r="AH300" s="9">
        <f t="shared" si="997"/>
        <v>9.5430150165157048</v>
      </c>
      <c r="AI300" s="3">
        <f t="shared" si="998"/>
        <v>6.7415460158411614E-2</v>
      </c>
      <c r="AJ300" s="22">
        <f t="shared" si="999"/>
        <v>147.49107006750739</v>
      </c>
      <c r="AK300" s="3">
        <f t="shared" si="1000"/>
        <v>2.3156657071981295</v>
      </c>
      <c r="AL300" s="3">
        <f t="shared" si="1001"/>
        <v>0.85267681248256277</v>
      </c>
      <c r="AM300" s="3">
        <f t="shared" si="1002"/>
        <v>5.5979434822094861E-3</v>
      </c>
      <c r="AN300" s="9">
        <f>AL300*1/((AN299+AN301)/2)</f>
        <v>0.85262557580751708</v>
      </c>
      <c r="AO300" s="21">
        <f t="shared" si="1003"/>
        <v>5.597607106214591E-3</v>
      </c>
      <c r="AP300" s="58">
        <f t="shared" si="1004"/>
        <v>141.5198</v>
      </c>
      <c r="AQ300" s="58">
        <f t="shared" si="1005"/>
        <v>1.8174999999999999</v>
      </c>
      <c r="AR300" s="58">
        <f t="shared" si="1006"/>
        <v>1.2842725894185831</v>
      </c>
      <c r="AS300" s="67">
        <f t="shared" si="1007"/>
        <v>8.9350882400045489E-2</v>
      </c>
      <c r="AT300" s="67">
        <f t="shared" si="1008"/>
        <v>2.3505344270464425E-4</v>
      </c>
      <c r="AU300" s="58">
        <v>8</v>
      </c>
      <c r="AV300" s="58">
        <f t="shared" si="1009"/>
        <v>4</v>
      </c>
      <c r="AW300" s="58">
        <f t="shared" si="1010"/>
        <v>40.9191</v>
      </c>
      <c r="AX300" s="57">
        <f t="shared" si="1011"/>
        <v>47.837309600600001</v>
      </c>
      <c r="AY300" s="47">
        <f t="shared" si="1012"/>
        <v>86.604668964278815</v>
      </c>
      <c r="AZ300" s="9" t="str">
        <f>Input!B300</f>
        <v>5.2.2 top</v>
      </c>
      <c r="BA300" s="48">
        <f>Input!E300</f>
        <v>0</v>
      </c>
      <c r="BB300" s="58">
        <f t="shared" si="1013"/>
        <v>165.57384428902529</v>
      </c>
      <c r="BC300" s="22">
        <f>SQRT((EXP(0.0000028263*AW300*1000)*V300)^2+((U300-1)*0.0000028263*EXP(0.0000028263*AW300*1000)*AY300*1000)^2)*1000</f>
        <v>40.61092518213789</v>
      </c>
      <c r="BD300" s="9">
        <f t="shared" si="1014"/>
        <v>40861.1</v>
      </c>
      <c r="BE300" s="49">
        <f t="shared" si="1015"/>
        <v>43302.334482139406</v>
      </c>
      <c r="BF300" s="89">
        <f t="shared" si="1016"/>
        <v>211.64851857513685</v>
      </c>
      <c r="BG300" s="85"/>
      <c r="BH300" s="85"/>
      <c r="BI300" s="85"/>
      <c r="BJ300" s="85"/>
      <c r="BK300" s="85"/>
      <c r="BL300" s="85"/>
      <c r="BM300" s="90"/>
      <c r="BN300" s="85"/>
      <c r="BO300" s="85"/>
      <c r="BP300" s="85"/>
      <c r="BQ300" s="85"/>
      <c r="BR300" s="85"/>
      <c r="BS300" s="85"/>
      <c r="BT300" s="85"/>
      <c r="BU300" s="85"/>
      <c r="BV300" s="85"/>
      <c r="BW300" s="85"/>
      <c r="BX300" s="85"/>
      <c r="BY300" s="85"/>
      <c r="BZ300" s="85"/>
      <c r="CA300" s="85"/>
      <c r="CB300" s="85"/>
      <c r="CC300" s="85"/>
      <c r="CD300" s="85"/>
      <c r="CE300" s="85"/>
      <c r="CF300" s="85"/>
      <c r="CG300" s="85"/>
      <c r="CH300" s="85"/>
      <c r="CI300" s="85"/>
      <c r="CJ300" s="85"/>
      <c r="CK300" s="85"/>
      <c r="CL300" s="85"/>
      <c r="CM300" s="85"/>
      <c r="CN300" s="85"/>
      <c r="CO300" s="85"/>
      <c r="CP300" s="85"/>
      <c r="CQ300" s="85"/>
      <c r="CR300" s="85"/>
      <c r="CS300" s="85"/>
      <c r="CT300" s="85"/>
      <c r="CU300" s="85"/>
      <c r="CV300" s="85"/>
      <c r="CW300" s="85"/>
      <c r="CX300" s="85"/>
      <c r="CY300" s="85"/>
      <c r="CZ300" s="85"/>
      <c r="DA300" s="85"/>
      <c r="DB300" s="85"/>
      <c r="DC300" s="85"/>
      <c r="DD300" s="85"/>
      <c r="DE300" s="85"/>
    </row>
    <row r="301" spans="1:109" s="158" customFormat="1" ht="15" customHeight="1" x14ac:dyDescent="0.2">
      <c r="A301" s="141">
        <f>Input!A301</f>
        <v>10368</v>
      </c>
      <c r="B301" s="141" t="str">
        <f>Input!B301</f>
        <v>Hu1-13</v>
      </c>
      <c r="C301" s="141">
        <f>Input!O301</f>
        <v>2.4271532442928057</v>
      </c>
      <c r="D301" s="141">
        <f>C301*Input!P301/100</f>
        <v>0.19060249805977189</v>
      </c>
      <c r="E301" s="142">
        <f>Input!M301</f>
        <v>3.0126363725936294</v>
      </c>
      <c r="F301" s="143">
        <f>E301*Input!N301/100</f>
        <v>2.9348967849096271E-3</v>
      </c>
      <c r="G301" s="144">
        <f t="shared" si="992"/>
        <v>415.38230305320963</v>
      </c>
      <c r="H301" s="143">
        <f>G301*Input!L301/100</f>
        <v>0.1516103110701485</v>
      </c>
      <c r="I301" s="141">
        <v>0</v>
      </c>
      <c r="J301" s="145">
        <f>(((C301*$G$4*0.000000001*Input!G301*(234/233))-(I301*0.000000000000001))/Input!F301)*1000000000000</f>
        <v>795.08403561399996</v>
      </c>
      <c r="K301" s="141">
        <f>J301*Input!P301/100</f>
        <v>62.437344535955901</v>
      </c>
      <c r="L301" s="146">
        <f t="shared" si="993"/>
        <v>10.995434273028843</v>
      </c>
      <c r="M301" s="147">
        <f>L301*Input!P301/100</f>
        <v>0.86346308978194164</v>
      </c>
      <c r="N301" s="141">
        <v>0</v>
      </c>
      <c r="O301" s="145">
        <f>(((G301*$D$4*0.000000001*Input!G301*(238/236))-(N301*0.000000001))/Input!F301)*1000000</f>
        <v>13.706951656081069</v>
      </c>
      <c r="P301" s="141">
        <f>O301*Input!N301/100</f>
        <v>1.3353250565620249E-2</v>
      </c>
      <c r="Q301" s="148">
        <f t="shared" si="994"/>
        <v>10.226745388530839</v>
      </c>
      <c r="R301" s="149">
        <f>Q301*Input!N301/100</f>
        <v>9.9628492950340954E-3</v>
      </c>
      <c r="S301" s="147">
        <f>Input!S301*$G$6/0.000000000155125</f>
        <v>1.001428817925831</v>
      </c>
      <c r="T301" s="141">
        <f>S301*Input!T301/100</f>
        <v>2.9065569317331106E-3</v>
      </c>
      <c r="U301" s="147">
        <f>S301</f>
        <v>1.001428817925831</v>
      </c>
      <c r="V301" s="141">
        <f>U301*Input!T301/100</f>
        <v>2.9065569317331106E-3</v>
      </c>
      <c r="W301" s="150">
        <v>0</v>
      </c>
      <c r="X301" s="145">
        <f>((($L$4*0.000000001*Input!G301/Input!W301*(232/229))-(W301*0.000000001))/Input!F301)*1000000000</f>
        <v>0.8838085058684082</v>
      </c>
      <c r="Y301" s="145">
        <f>X301*Input!X301/100</f>
        <v>2.9486506225179423E-2</v>
      </c>
      <c r="Z301" s="145">
        <f t="shared" si="995"/>
        <v>2.1580074877761363E-4</v>
      </c>
      <c r="AA301" s="145">
        <f>Z301*Input!X301/100</f>
        <v>7.199761124698787E-6</v>
      </c>
      <c r="AB301" s="146">
        <v>0</v>
      </c>
      <c r="AC301" s="146">
        <v>0.9</v>
      </c>
      <c r="AD301" s="145">
        <f>(((Input!G301*$L$4*0.000000001*Input!U301*(230/229))-((AB301*0.000000000000001)+(Input!G301*AC301*0.000000000000001)))/Input!F301)*1000000000000</f>
        <v>224.96223078955282</v>
      </c>
      <c r="AE301" s="145">
        <f>AD301*Input!V301/100</f>
        <v>1.4153786258288801</v>
      </c>
      <c r="AF301" s="145">
        <f t="shared" si="996"/>
        <v>10.255695988252629</v>
      </c>
      <c r="AG301" s="145">
        <f>AF301*Input!V301/100</f>
        <v>6.4525022017366429E-2</v>
      </c>
      <c r="AH301" s="141">
        <f t="shared" si="997"/>
        <v>47523.912898102593</v>
      </c>
      <c r="AI301" s="150">
        <f t="shared" si="998"/>
        <v>1613.4872910928962</v>
      </c>
      <c r="AJ301" s="147">
        <f t="shared" si="999"/>
        <v>1.4288179258310496</v>
      </c>
      <c r="AK301" s="150">
        <f t="shared" si="1000"/>
        <v>2.9065569317331108</v>
      </c>
      <c r="AL301" s="150">
        <f t="shared" si="1001"/>
        <v>1.0028308712715444</v>
      </c>
      <c r="AM301" s="150">
        <f t="shared" si="1002"/>
        <v>6.3846263103065062E-3</v>
      </c>
      <c r="AN301" s="141">
        <f>AF301/Q301</f>
        <v>1.0028308712715444</v>
      </c>
      <c r="AO301" s="145">
        <f t="shared" si="1003"/>
        <v>6.3846263103065062E-3</v>
      </c>
      <c r="AP301" s="141" t="str">
        <f t="shared" si="1004"/>
        <v>Out of range</v>
      </c>
      <c r="AQ301" s="141" t="e">
        <f t="shared" si="1005"/>
        <v>#VALUE!</v>
      </c>
      <c r="AR301" s="141" t="e">
        <f t="shared" si="1006"/>
        <v>#VALUE!</v>
      </c>
      <c r="AS301" s="149">
        <f t="shared" si="1007"/>
        <v>2.1101605699466355E-5</v>
      </c>
      <c r="AT301" s="149">
        <f t="shared" si="1008"/>
        <v>7.0431301188551964E-7</v>
      </c>
      <c r="AU301" s="141">
        <v>8</v>
      </c>
      <c r="AV301" s="141">
        <f t="shared" si="1009"/>
        <v>4</v>
      </c>
      <c r="AW301" s="141" t="str">
        <f t="shared" si="1010"/>
        <v>Out of range</v>
      </c>
      <c r="AX301" s="151">
        <f t="shared" si="1011"/>
        <v>304.18024346440001</v>
      </c>
      <c r="AY301" s="151" t="e">
        <f t="shared" si="1012"/>
        <v>#VALUE!</v>
      </c>
      <c r="AZ301" s="141" t="str">
        <f>Input!B301</f>
        <v>Hu1-13</v>
      </c>
      <c r="BA301" s="152">
        <f>Input!E301</f>
        <v>0</v>
      </c>
      <c r="BB301" s="141" t="e">
        <f t="shared" si="1013"/>
        <v>#VALUE!</v>
      </c>
      <c r="BC301" s="147" t="e">
        <f t="shared" ref="BC301" si="1018">SQRT((EXP(0.0000028263*AW301*1000)*V301)^2+((U301-1)*0.0000028263*EXP(0.0000028263*AW301*1000)*AX301*1000)^2)*1000</f>
        <v>#VALUE!</v>
      </c>
      <c r="BD301" s="141" t="e">
        <f t="shared" si="1014"/>
        <v>#VALUE!</v>
      </c>
      <c r="BE301" s="153" t="e">
        <f t="shared" si="1015"/>
        <v>#VALUE!</v>
      </c>
      <c r="BF301" s="154" t="e">
        <f t="shared" si="1016"/>
        <v>#VALUE!</v>
      </c>
      <c r="BG301" s="155"/>
      <c r="BH301" s="155"/>
      <c r="BI301" s="155"/>
      <c r="BJ301" s="155"/>
      <c r="BK301" s="155"/>
      <c r="BL301" s="155"/>
      <c r="BM301" s="159"/>
      <c r="BN301" s="155"/>
      <c r="BO301" s="155"/>
      <c r="BP301" s="155"/>
      <c r="BQ301" s="155"/>
      <c r="BR301" s="155"/>
      <c r="BS301" s="155"/>
      <c r="BT301" s="155"/>
      <c r="BU301" s="155"/>
      <c r="BV301" s="155"/>
      <c r="BW301" s="155"/>
      <c r="BX301" s="155"/>
      <c r="BY301" s="155"/>
      <c r="BZ301" s="155"/>
      <c r="CA301" s="155"/>
      <c r="CB301" s="155"/>
      <c r="CC301" s="155"/>
      <c r="CD301" s="155"/>
      <c r="CE301" s="155"/>
      <c r="CF301" s="155"/>
      <c r="CG301" s="155"/>
      <c r="CH301" s="155"/>
      <c r="CI301" s="155"/>
      <c r="CJ301" s="155"/>
      <c r="CK301" s="155"/>
      <c r="CL301" s="155"/>
      <c r="CM301" s="155"/>
      <c r="CN301" s="155"/>
      <c r="CO301" s="155"/>
      <c r="CP301" s="155"/>
      <c r="CQ301" s="155"/>
      <c r="CR301" s="155"/>
      <c r="CS301" s="155"/>
      <c r="CT301" s="155"/>
      <c r="CU301" s="155"/>
      <c r="CV301" s="155"/>
      <c r="CW301" s="155"/>
      <c r="CX301" s="155"/>
      <c r="CY301" s="155"/>
      <c r="CZ301" s="155"/>
      <c r="DA301" s="155"/>
      <c r="DB301" s="155"/>
      <c r="DC301" s="155"/>
      <c r="DD301" s="155"/>
      <c r="DE301" s="155"/>
    </row>
    <row r="302" spans="1:109" s="76" customFormat="1" ht="15" customHeight="1" x14ac:dyDescent="0.2">
      <c r="A302" s="58"/>
      <c r="B302" s="58"/>
      <c r="C302" s="58"/>
      <c r="D302" s="58"/>
      <c r="E302" s="60"/>
      <c r="F302" s="61"/>
      <c r="G302" s="59"/>
      <c r="H302" s="61"/>
      <c r="I302" s="58"/>
      <c r="J302" s="63"/>
      <c r="K302" s="58"/>
      <c r="L302" s="64"/>
      <c r="M302" s="65"/>
      <c r="N302" s="58"/>
      <c r="O302" s="63"/>
      <c r="P302" s="58"/>
      <c r="Q302" s="66"/>
      <c r="R302" s="67"/>
      <c r="S302" s="65"/>
      <c r="T302" s="58"/>
      <c r="U302" s="58"/>
      <c r="V302" s="58"/>
      <c r="W302" s="68"/>
      <c r="X302" s="63"/>
      <c r="Y302" s="63"/>
      <c r="Z302" s="63"/>
      <c r="AA302" s="63"/>
      <c r="AB302" s="64"/>
      <c r="AC302" s="64"/>
      <c r="AD302" s="63"/>
      <c r="AE302" s="63"/>
      <c r="AF302" s="63"/>
      <c r="AG302" s="63"/>
      <c r="AH302" s="58"/>
      <c r="AI302" s="68"/>
      <c r="AJ302" s="65"/>
      <c r="AK302" s="68"/>
      <c r="AL302" s="68"/>
      <c r="AM302" s="68"/>
      <c r="AN302" s="58"/>
      <c r="AO302" s="63"/>
      <c r="AP302" s="58"/>
      <c r="AQ302" s="58"/>
      <c r="AR302" s="58"/>
      <c r="AS302" s="67"/>
      <c r="AT302" s="67"/>
      <c r="AU302" s="58"/>
      <c r="AV302" s="58"/>
      <c r="AW302" s="58"/>
      <c r="AX302" s="57"/>
      <c r="AY302" s="57"/>
      <c r="AZ302" s="58"/>
      <c r="BA302" s="69"/>
      <c r="BB302" s="58"/>
      <c r="BC302" s="65"/>
      <c r="BD302" s="58"/>
      <c r="BE302" s="62"/>
      <c r="BF302" s="74"/>
      <c r="BG302" s="75"/>
      <c r="BH302" s="75"/>
      <c r="BI302" s="75"/>
      <c r="BJ302" s="75"/>
      <c r="BK302" s="75"/>
      <c r="BL302" s="75"/>
      <c r="BM302" s="103"/>
      <c r="BN302" s="75"/>
      <c r="BO302" s="75"/>
      <c r="BP302" s="75"/>
      <c r="BQ302" s="75"/>
      <c r="BR302" s="75"/>
      <c r="BS302" s="75"/>
      <c r="BT302" s="75"/>
      <c r="BU302" s="75"/>
      <c r="BV302" s="75"/>
      <c r="BW302" s="75"/>
      <c r="BX302" s="75"/>
      <c r="BY302" s="75"/>
      <c r="BZ302" s="75"/>
      <c r="CA302" s="75"/>
      <c r="CB302" s="75"/>
      <c r="CC302" s="75"/>
      <c r="CD302" s="75"/>
      <c r="CE302" s="75"/>
      <c r="CF302" s="75"/>
      <c r="CG302" s="75"/>
      <c r="CH302" s="75"/>
      <c r="CI302" s="75"/>
      <c r="CJ302" s="75"/>
      <c r="CK302" s="75"/>
      <c r="CL302" s="75"/>
      <c r="CM302" s="75"/>
      <c r="CN302" s="75"/>
      <c r="CO302" s="75"/>
      <c r="CP302" s="75"/>
      <c r="CQ302" s="75"/>
      <c r="CR302" s="75"/>
      <c r="CS302" s="75"/>
      <c r="CT302" s="75"/>
      <c r="CU302" s="75"/>
      <c r="CV302" s="75"/>
      <c r="CW302" s="75"/>
      <c r="CX302" s="75"/>
      <c r="CY302" s="75"/>
      <c r="CZ302" s="75"/>
      <c r="DA302" s="75"/>
      <c r="DB302" s="75"/>
      <c r="DC302" s="75"/>
      <c r="DD302" s="75"/>
      <c r="DE302" s="75"/>
    </row>
    <row r="303" spans="1:109" s="158" customFormat="1" ht="15" customHeight="1" x14ac:dyDescent="0.2">
      <c r="A303" s="141">
        <f>Input!A303</f>
        <v>10368</v>
      </c>
      <c r="B303" s="141" t="str">
        <f>Input!B303</f>
        <v>Hu1-13</v>
      </c>
      <c r="C303" s="141">
        <f>Input!O303</f>
        <v>2.3033967539583862</v>
      </c>
      <c r="D303" s="141">
        <f>C303*Input!P303/100</f>
        <v>3.4210125765751415E-2</v>
      </c>
      <c r="E303" s="142">
        <f>Input!M303</f>
        <v>3.0137350909143388</v>
      </c>
      <c r="F303" s="143">
        <f>E303*Input!N303/100</f>
        <v>5.8878932631557985E-4</v>
      </c>
      <c r="G303" s="144">
        <f t="shared" ref="G303:G305" si="1019">E303*137.88</f>
        <v>415.53379433526902</v>
      </c>
      <c r="H303" s="143">
        <f>G303*Input!L303/100</f>
        <v>3.1804407362699141E-2</v>
      </c>
      <c r="I303" s="141">
        <v>0</v>
      </c>
      <c r="J303" s="145">
        <f>(((C303*$G$4*0.000000001*Input!G303*(234/233))-(I303*0.000000000000001))/Input!F303)*1000000000000</f>
        <v>754.54402850901602</v>
      </c>
      <c r="K303" s="141">
        <f>J303*Input!P303/100</f>
        <v>11.206513192627563</v>
      </c>
      <c r="L303" s="146">
        <f t="shared" ref="L303:L305" si="1020">(J303/234)*602200000000*0.0000028263/(365.2425*24*60)</f>
        <v>10.434795442937455</v>
      </c>
      <c r="M303" s="147">
        <f>L303*Input!P303/100</f>
        <v>0.1549779315392876</v>
      </c>
      <c r="N303" s="141">
        <v>0</v>
      </c>
      <c r="O303" s="145">
        <f>(((G303*$D$4*0.000000001*Input!G303*(238/236))-(N303*0.000000001))/Input!F303)*1000000</f>
        <v>13.711950626100357</v>
      </c>
      <c r="P303" s="141">
        <f>O303*Input!N303/100</f>
        <v>2.6788851468576534E-3</v>
      </c>
      <c r="Q303" s="148">
        <f t="shared" ref="Q303:Q305" si="1021">(O303/238.05)*602200000000000000*0.00000000015512/(365.2425*24*60)</f>
        <v>10.230475115962209</v>
      </c>
      <c r="R303" s="149">
        <f>Q303*Input!N303/100</f>
        <v>1.9987140109213085E-3</v>
      </c>
      <c r="S303" s="147">
        <f>Input!S303*$G$6/0.000000000155125</f>
        <v>0.99968020996430795</v>
      </c>
      <c r="T303" s="141">
        <f>S303*Input!T303/100</f>
        <v>1.9520718565941458E-3</v>
      </c>
      <c r="U303" s="147">
        <f>S303</f>
        <v>0.99968020996430795</v>
      </c>
      <c r="V303" s="141">
        <f>U303*Input!T303/100</f>
        <v>1.9520718565941458E-3</v>
      </c>
      <c r="W303" s="150">
        <v>0</v>
      </c>
      <c r="X303" s="145">
        <f>((($L$4*0.000000001*Input!G303/Input!W303*(232/229))-(W303*0.000000001))/Input!F303)*1000000000</f>
        <v>0.85927954880203328</v>
      </c>
      <c r="Y303" s="145">
        <f>X303*Input!X303/100</f>
        <v>5.6346380071792832E-3</v>
      </c>
      <c r="Z303" s="145">
        <f t="shared" ref="Z303:Z305" si="1022">(X303/232)*6.022E+23*0.000000001*0.000000000049475/(365.2425*24*60)</f>
        <v>2.0981147930746236E-4</v>
      </c>
      <c r="AA303" s="145">
        <f>Z303*Input!X303/100</f>
        <v>1.3758173778213626E-6</v>
      </c>
      <c r="AB303" s="146">
        <v>0</v>
      </c>
      <c r="AC303" s="146">
        <v>0.9</v>
      </c>
      <c r="AD303" s="145">
        <f>(((Input!G303*$L$4*0.000000001*Input!U303*(230/229))-((AB303*0.000000000000001)+(Input!G303*AC303*0.000000000000001)))/Input!F303)*1000000000000</f>
        <v>225.27871020974922</v>
      </c>
      <c r="AE303" s="145">
        <f>AD303*Input!V303/100</f>
        <v>0.90619596885519871</v>
      </c>
      <c r="AF303" s="145">
        <f t="shared" ref="AF303:AF305" si="1023">(AD303/230)*602200000000*$D$6/(365.2425*24*60)</f>
        <v>10.270123817798419</v>
      </c>
      <c r="AG303" s="145">
        <f>AF303*Input!V303/100</f>
        <v>4.1312136396144589E-2</v>
      </c>
      <c r="AH303" s="141">
        <f t="shared" ref="AH303:AH305" si="1024">AF303/Z303</f>
        <v>48949.294155389631</v>
      </c>
      <c r="AI303" s="150">
        <f t="shared" ref="AI303:AI305" si="1025">AH303*SQRT((AG303/AF303)^2+(AA303/Z303)^2)</f>
        <v>376.56108917779937</v>
      </c>
      <c r="AJ303" s="147">
        <f t="shared" ref="AJ303:AJ305" si="1026">(U303-1)*1000</f>
        <v>-0.31979003569204689</v>
      </c>
      <c r="AK303" s="150">
        <f t="shared" ref="AK303:AK305" si="1027">V303*1000</f>
        <v>1.9520718565941457</v>
      </c>
      <c r="AL303" s="150">
        <f t="shared" ref="AL303:AL305" si="1028">AF303/Q303</f>
        <v>1.0038755484360984</v>
      </c>
      <c r="AM303" s="150">
        <f t="shared" ref="AM303:AM305" si="1029">AL303*SQRT((R303/Q303)^2+(AG303/AF303)^2)</f>
        <v>4.0429044011051447E-3</v>
      </c>
      <c r="AN303" s="141">
        <f>AF303/Q303</f>
        <v>1.0038755484360984</v>
      </c>
      <c r="AO303" s="145">
        <f t="shared" ref="AO303:AO305" si="1030">AN303*SQRT((R303/Q303)^2+(AG303/AF303)^2)</f>
        <v>4.0429044011051447E-3</v>
      </c>
      <c r="AP303" s="141" t="str">
        <f t="shared" ref="AP303:AP305" si="1031">ThU_Alter_Kombi(AN303,U303)</f>
        <v>Out of range</v>
      </c>
      <c r="AQ303" s="141" t="e">
        <f t="shared" ref="AQ303:AQ305" si="1032">Montealter(AN303,AO303,U303,V303)</f>
        <v>#VALUE!</v>
      </c>
      <c r="AR303" s="141" t="e">
        <f t="shared" ref="AR303:AR305" si="1033">(AQ303/AP303)*100</f>
        <v>#VALUE!</v>
      </c>
      <c r="AS303" s="149">
        <f t="shared" ref="AS303:AS305" si="1034">Z303/Q303</f>
        <v>2.0508478533914982E-5</v>
      </c>
      <c r="AT303" s="149">
        <f t="shared" ref="AT303:AT305" si="1035">AS303*SQRT((Y303/X303)^2+(P303/O303)^2)</f>
        <v>1.3454193043361395E-7</v>
      </c>
      <c r="AU303" s="141">
        <v>8</v>
      </c>
      <c r="AV303" s="141">
        <f t="shared" ref="AV303:AV305" si="1036">AU303/2</f>
        <v>4</v>
      </c>
      <c r="AW303" s="141" t="str">
        <f t="shared" ref="AW303:AW305" si="1037">marincorr_age(AN303,U303,AS303,AU303)</f>
        <v>Out of range</v>
      </c>
      <c r="AX303" s="151">
        <f t="shared" ref="AX303:AX305" si="1038">marincorr_age_error(AN303, AO303, U303, V303, AS303, AT303, AU303, AV303)</f>
        <v>252.25620816669999</v>
      </c>
      <c r="AY303" s="151" t="e">
        <f t="shared" ref="AY303:AY305" si="1039">SQRT(((AU303*EXP(-0.0000091577*AW303*1000))/(0.0000091577*(EXP(-0.0000091577*AW303*1000)+(AJ303/1000)*EXP(-(0.0000091577-0.0000028263)*AW303*1000)-AS303*AU303*EXP(-0.0000091577*AW303*1000))))^2*AT303^2+((AS303*EXP(-0.0000091577*AW303*1000))/(0.0000091577*(EXP(-0.0000091577*AW303*1000)+(AJ303/1000)*EXP(-(0.0000091577-0.0000028263)*AW303*1000)-AS303*AU303*EXP(-0.0000091577*AW303*1000))))^2*AV303^2+((0.0000091577/(0.0000091577-0.0000028263))*(EXP(-(0.0000091577-0.0000028263)*AW303*1000)-1)/(0.0000091577*(EXP(-0.0000091577*AW303*1000)+(AJ303/1000)*EXP(-(0.0000091577-0.0000028263)*AW303*1000)-AS303*AU303*EXP(-0.0000091577*AW303*1000))))^2*T303^2+(1/(0.0000091577*(EXP(-0.0000091577*AW303*1000)+(AJ303/1000)*EXP(-(0.0000091577-0.0000028263)*AW303*1000)-AS303*AU303*EXP(-0.0000091577*AW303*1000))))^2*AO303^2)/1000</f>
        <v>#VALUE!</v>
      </c>
      <c r="AZ303" s="141" t="str">
        <f>Input!B303</f>
        <v>Hu1-13</v>
      </c>
      <c r="BA303" s="152">
        <f>Input!E303</f>
        <v>0</v>
      </c>
      <c r="BB303" s="141" t="e">
        <f t="shared" ref="BB303:BB305" si="1040">((U303-1)*EXP(0.0000028263*AW303*1000))*1000</f>
        <v>#VALUE!</v>
      </c>
      <c r="BC303" s="147" t="e">
        <f t="shared" ref="BC303" si="1041">SQRT((EXP(0.0000028263*AW303*1000)*V303)^2+((U303-1)*0.0000028263*EXP(0.0000028263*AW303*1000)*AX303*1000)^2)*1000</f>
        <v>#VALUE!</v>
      </c>
      <c r="BD303" s="141" t="e">
        <f t="shared" ref="BD303:BD305" si="1042">AW303*1000-58</f>
        <v>#VALUE!</v>
      </c>
      <c r="BE303" s="153" t="e">
        <f t="shared" ref="BE303:BE305" si="1043">AY303/2*1000</f>
        <v>#VALUE!</v>
      </c>
      <c r="BF303" s="154" t="e">
        <f t="shared" ref="BF303:BF305" si="1044">AY303/AW303*100</f>
        <v>#VALUE!</v>
      </c>
      <c r="BG303" s="155"/>
      <c r="BH303" s="155"/>
      <c r="BI303" s="155"/>
      <c r="BJ303" s="155"/>
      <c r="BK303" s="155"/>
      <c r="BL303" s="155"/>
      <c r="BM303" s="159"/>
      <c r="BN303" s="155"/>
      <c r="BO303" s="155"/>
      <c r="BP303" s="155"/>
      <c r="BQ303" s="155"/>
      <c r="BR303" s="155"/>
      <c r="BS303" s="155"/>
      <c r="BT303" s="155"/>
      <c r="BU303" s="155"/>
      <c r="BV303" s="155"/>
      <c r="BW303" s="155"/>
      <c r="BX303" s="155"/>
      <c r="BY303" s="155"/>
      <c r="BZ303" s="155"/>
      <c r="CA303" s="155"/>
      <c r="CB303" s="155"/>
      <c r="CC303" s="155"/>
      <c r="CD303" s="155"/>
      <c r="CE303" s="155"/>
      <c r="CF303" s="155"/>
      <c r="CG303" s="155"/>
      <c r="CH303" s="155"/>
      <c r="CI303" s="155"/>
      <c r="CJ303" s="155"/>
      <c r="CK303" s="155"/>
      <c r="CL303" s="155"/>
      <c r="CM303" s="155"/>
      <c r="CN303" s="155"/>
      <c r="CO303" s="155"/>
      <c r="CP303" s="155"/>
      <c r="CQ303" s="155"/>
      <c r="CR303" s="155"/>
      <c r="CS303" s="155"/>
      <c r="CT303" s="155"/>
      <c r="CU303" s="155"/>
      <c r="CV303" s="155"/>
      <c r="CW303" s="155"/>
      <c r="CX303" s="155"/>
      <c r="CY303" s="155"/>
      <c r="CZ303" s="155"/>
      <c r="DA303" s="155"/>
      <c r="DB303" s="155"/>
      <c r="DC303" s="155"/>
      <c r="DD303" s="155"/>
      <c r="DE303" s="155"/>
    </row>
    <row r="304" spans="1:109" ht="15" customHeight="1" x14ac:dyDescent="0.2">
      <c r="A304" s="9">
        <f>Input!A304</f>
        <v>10670</v>
      </c>
      <c r="B304" s="9" t="str">
        <f>Input!B304</f>
        <v>Paragorgia Test</v>
      </c>
      <c r="C304" s="9">
        <f>Input!O304</f>
        <v>0.65800000139809223</v>
      </c>
      <c r="D304" s="9">
        <f>C304*Input!P304/100</f>
        <v>3.4734801367158931E-3</v>
      </c>
      <c r="E304" s="11">
        <f>Input!M304</f>
        <v>0.75418669095430191</v>
      </c>
      <c r="F304" s="12">
        <f>E304*Input!N304/100</f>
        <v>7.1378118814857997E-5</v>
      </c>
      <c r="G304" s="13">
        <f t="shared" si="1019"/>
        <v>103.98726094877914</v>
      </c>
      <c r="H304" s="12">
        <f>G304*Input!L304/100</f>
        <v>1.0428400047832707E-2</v>
      </c>
      <c r="I304" s="9">
        <v>0.3</v>
      </c>
      <c r="J304" s="21">
        <f>(((C304*$G$4*0.000000001*Input!G304*(234/233))-(I304*0.000000000000001))/Input!F304)*1000000000000</f>
        <v>8.0423795573347654</v>
      </c>
      <c r="K304" s="9">
        <f>J304*Input!P304/100</f>
        <v>4.2454476572913367E-2</v>
      </c>
      <c r="L304" s="14">
        <f t="shared" si="1020"/>
        <v>0.11122026334378098</v>
      </c>
      <c r="M304" s="22">
        <f>L304*Input!P304/100</f>
        <v>5.8711455122202692E-4</v>
      </c>
      <c r="N304" s="9">
        <v>5.0000000000000001E-3</v>
      </c>
      <c r="O304" s="21">
        <f>(((G304*$D$4*0.000000001*Input!G304*(238/236))-(N304*0.000000001))/Input!F304)*1000000</f>
        <v>0.12803051408873711</v>
      </c>
      <c r="P304" s="9">
        <f>O304*Input!N304/100</f>
        <v>1.2117128764218617E-5</v>
      </c>
      <c r="Q304" s="23">
        <f t="shared" si="1021"/>
        <v>9.5523461554439804E-2</v>
      </c>
      <c r="R304" s="24">
        <f>Q304*Input!N304/100</f>
        <v>9.040579832842027E-6</v>
      </c>
      <c r="S304" s="65">
        <f>Input!S304*$G$6/0.000000000155125</f>
        <v>1.1460440546249575</v>
      </c>
      <c r="T304" s="9">
        <f>S304*Input!T304/100</f>
        <v>2.1105749060329319E-3</v>
      </c>
      <c r="U304" s="9">
        <f>S304*1/((U303+U305)/2)</f>
        <v>1.1460991887022327</v>
      </c>
      <c r="V304" s="9">
        <f>U304*Input!T304/100</f>
        <v>2.1106764419202258E-3</v>
      </c>
      <c r="W304" s="3">
        <v>3.0000000000000001E-3</v>
      </c>
      <c r="X304" s="21">
        <f>((($L$4*0.000000001*Input!G304/Input!W304*(232/229))-(W304*0.000000001))/Input!F304)*1000000000</f>
        <v>0.23855158151200037</v>
      </c>
      <c r="Y304" s="21">
        <f>X304*Input!X304/100</f>
        <v>3.7868752204333667E-4</v>
      </c>
      <c r="Z304" s="21">
        <f t="shared" si="1022"/>
        <v>5.8247470544301934E-5</v>
      </c>
      <c r="AA304" s="21">
        <f>Z304*Input!X304/100</f>
        <v>9.2464657521477516E-8</v>
      </c>
      <c r="AB304" s="14">
        <v>0.05</v>
      </c>
      <c r="AC304" s="14">
        <v>0.9</v>
      </c>
      <c r="AD304" s="21">
        <f>(((Input!G304*$L$4*0.000000001*Input!U304*(230/229))-((AB304*0.000000000000001)+(Input!G304*AC304*0.000000000000001)))/Input!F304)*1000000000000</f>
        <v>1.7391758588578454E-2</v>
      </c>
      <c r="AE304" s="21">
        <f>AD304*Input!V304/100</f>
        <v>3.798144722913579E-4</v>
      </c>
      <c r="AF304" s="63">
        <f t="shared" si="1023"/>
        <v>7.9286459846852398E-4</v>
      </c>
      <c r="AG304" s="21">
        <f>AF304*Input!V304/100</f>
        <v>1.7315181068784379E-5</v>
      </c>
      <c r="AH304" s="9">
        <f t="shared" si="1024"/>
        <v>13.612000505077487</v>
      </c>
      <c r="AI304" s="3">
        <f t="shared" si="1025"/>
        <v>0.29805354791006999</v>
      </c>
      <c r="AJ304" s="22">
        <f t="shared" si="1026"/>
        <v>146.09918870223271</v>
      </c>
      <c r="AK304" s="3">
        <f t="shared" si="1027"/>
        <v>2.110676441920226</v>
      </c>
      <c r="AL304" s="3">
        <f t="shared" si="1028"/>
        <v>8.3002079862512339E-3</v>
      </c>
      <c r="AM304" s="3">
        <f t="shared" si="1029"/>
        <v>1.812679668807029E-4</v>
      </c>
      <c r="AN304" s="9">
        <f>AL304*1/((AN303+AN305)/2)</f>
        <v>8.284771572372748E-3</v>
      </c>
      <c r="AO304" s="21">
        <f t="shared" si="1030"/>
        <v>1.8093085155006092E-4</v>
      </c>
      <c r="AP304" s="58">
        <f t="shared" si="1031"/>
        <v>0.79210000000000003</v>
      </c>
      <c r="AQ304" s="58">
        <f t="shared" si="1032"/>
        <v>1.8100000000000002E-2</v>
      </c>
      <c r="AR304" s="58">
        <f t="shared" si="1033"/>
        <v>2.2850650170433031</v>
      </c>
      <c r="AS304" s="67">
        <f t="shared" si="1034"/>
        <v>6.0977135455990677E-4</v>
      </c>
      <c r="AT304" s="67">
        <f t="shared" si="1035"/>
        <v>9.6969730530710881E-7</v>
      </c>
      <c r="AU304" s="58">
        <v>8</v>
      </c>
      <c r="AV304" s="58">
        <f t="shared" si="1036"/>
        <v>4</v>
      </c>
      <c r="AW304" s="58">
        <f t="shared" si="1037"/>
        <v>0.32640000000000002</v>
      </c>
      <c r="AX304" s="57">
        <f t="shared" si="1038"/>
        <v>0.2182456116</v>
      </c>
      <c r="AY304" s="47">
        <f t="shared" si="1039"/>
        <v>0.23400325246208575</v>
      </c>
      <c r="AZ304" s="9" t="str">
        <f>Input!B304</f>
        <v>Paragorgia Test</v>
      </c>
      <c r="BA304" s="48">
        <f>Input!E304</f>
        <v>0</v>
      </c>
      <c r="BB304" s="58">
        <f t="shared" si="1040"/>
        <v>146.23402802032322</v>
      </c>
      <c r="BC304" s="22">
        <f>SQRT((EXP(0.0000028263*AW304*1000)*V304)^2+((U304-1)*0.0000028263*EXP(0.0000028263*AW304*1000)*AY304*1000)^2)*1000</f>
        <v>2.1148370210523071</v>
      </c>
      <c r="BD304" s="9">
        <f t="shared" si="1042"/>
        <v>268.40000000000003</v>
      </c>
      <c r="BE304" s="49">
        <f t="shared" si="1043"/>
        <v>117.00162623104288</v>
      </c>
      <c r="BF304" s="89">
        <f t="shared" si="1044"/>
        <v>71.692172935688035</v>
      </c>
      <c r="BG304" s="85"/>
      <c r="BH304" s="85"/>
      <c r="BI304" s="85"/>
      <c r="BJ304" s="85"/>
      <c r="BK304" s="85"/>
      <c r="BL304" s="85"/>
      <c r="BM304" s="90"/>
      <c r="BN304" s="85"/>
      <c r="BO304" s="85"/>
      <c r="BP304" s="85"/>
      <c r="BQ304" s="85"/>
      <c r="BR304" s="85"/>
      <c r="BS304" s="85"/>
      <c r="BT304" s="85"/>
      <c r="BU304" s="85"/>
      <c r="BV304" s="85"/>
      <c r="BW304" s="85"/>
      <c r="BX304" s="85"/>
      <c r="BY304" s="85"/>
      <c r="BZ304" s="85"/>
      <c r="CA304" s="85"/>
      <c r="CB304" s="85"/>
      <c r="CC304" s="85"/>
      <c r="CD304" s="85"/>
      <c r="CE304" s="85"/>
      <c r="CF304" s="85"/>
      <c r="CG304" s="85"/>
      <c r="CH304" s="85"/>
      <c r="CI304" s="85"/>
      <c r="CJ304" s="85"/>
      <c r="CK304" s="85"/>
      <c r="CL304" s="85"/>
      <c r="CM304" s="85"/>
      <c r="CN304" s="85"/>
      <c r="CO304" s="85"/>
      <c r="CP304" s="85"/>
      <c r="CQ304" s="85"/>
      <c r="CR304" s="85"/>
      <c r="CS304" s="85"/>
      <c r="CT304" s="85"/>
      <c r="CU304" s="85"/>
      <c r="CV304" s="85"/>
      <c r="CW304" s="85"/>
      <c r="CX304" s="85"/>
      <c r="CY304" s="85"/>
      <c r="CZ304" s="85"/>
      <c r="DA304" s="85"/>
      <c r="DB304" s="85"/>
      <c r="DC304" s="85"/>
      <c r="DD304" s="85"/>
      <c r="DE304" s="85"/>
    </row>
    <row r="305" spans="1:109" s="158" customFormat="1" ht="15" customHeight="1" x14ac:dyDescent="0.2">
      <c r="A305" s="141">
        <f>Input!A305</f>
        <v>10368</v>
      </c>
      <c r="B305" s="141" t="str">
        <f>Input!B305</f>
        <v>Hu1-13</v>
      </c>
      <c r="C305" s="141">
        <f>Input!O305</f>
        <v>2.303094245752169</v>
      </c>
      <c r="D305" s="141">
        <f>C305*Input!P305/100</f>
        <v>2.5155235450163106E-2</v>
      </c>
      <c r="E305" s="142">
        <f>Input!M305</f>
        <v>3.0140083923606906</v>
      </c>
      <c r="F305" s="143">
        <f>E305*Input!N305/100</f>
        <v>5.4914111258271957E-4</v>
      </c>
      <c r="G305" s="144">
        <f t="shared" si="1019"/>
        <v>415.57147713869199</v>
      </c>
      <c r="H305" s="143">
        <f>G305*Input!L305/100</f>
        <v>3.3431561198455077E-2</v>
      </c>
      <c r="I305" s="141">
        <v>0</v>
      </c>
      <c r="J305" s="145">
        <f>(((C305*$G$4*0.000000001*Input!G305*(234/233))-(I305*0.000000000000001))/Input!F305)*1000000000000</f>
        <v>754.44493322281153</v>
      </c>
      <c r="K305" s="141">
        <f>J305*Input!P305/100</f>
        <v>8.2403227590038508</v>
      </c>
      <c r="L305" s="146">
        <f t="shared" si="1020"/>
        <v>10.433425027160729</v>
      </c>
      <c r="M305" s="147">
        <f>L305*Input!P305/100</f>
        <v>0.11395767393971196</v>
      </c>
      <c r="N305" s="141">
        <v>0</v>
      </c>
      <c r="O305" s="145">
        <f>(((G305*$D$4*0.000000001*Input!G305*(238/236))-(N305*0.000000001))/Input!F305)*1000000</f>
        <v>13.713194098345051</v>
      </c>
      <c r="P305" s="141">
        <f>O305*Input!N305/100</f>
        <v>2.4984929316437029E-3</v>
      </c>
      <c r="Q305" s="148">
        <f t="shared" si="1021"/>
        <v>10.231402869584112</v>
      </c>
      <c r="R305" s="149">
        <f>Q305*Input!N305/100</f>
        <v>1.8641235271029985E-3</v>
      </c>
      <c r="S305" s="147">
        <f>Input!S305*$G$6/0.000000000155125</f>
        <v>1.0002235783328679</v>
      </c>
      <c r="T305" s="141">
        <f>S305*Input!T305/100</f>
        <v>1.587564278154933E-3</v>
      </c>
      <c r="U305" s="147">
        <f>S305</f>
        <v>1.0002235783328679</v>
      </c>
      <c r="V305" s="141">
        <f>U305*Input!T305/100</f>
        <v>1.587564278154933E-3</v>
      </c>
      <c r="W305" s="150">
        <v>0</v>
      </c>
      <c r="X305" s="145">
        <f>((($L$4*0.000000001*Input!G305/Input!W305*(232/229))-(W305*0.000000001))/Input!F305)*1000000000</f>
        <v>0.85392589814746278</v>
      </c>
      <c r="Y305" s="145">
        <f>X305*Input!X305/100</f>
        <v>4.8221537364546022E-3</v>
      </c>
      <c r="Z305" s="145">
        <f t="shared" si="1022"/>
        <v>2.0850427100127519E-4</v>
      </c>
      <c r="AA305" s="145">
        <f>Z305*Input!X305/100</f>
        <v>1.1774319664701336E-6</v>
      </c>
      <c r="AB305" s="146">
        <v>0</v>
      </c>
      <c r="AC305" s="146">
        <v>0.9</v>
      </c>
      <c r="AD305" s="145">
        <f>(((Input!G305*$L$4*0.000000001*Input!U305*(230/229))-((AB305*0.000000000000001)+(Input!G305*AC305*0.000000000000001)))/Input!F305)*1000000000000</f>
        <v>224.39589188574976</v>
      </c>
      <c r="AE305" s="145">
        <f>AD305*Input!V305/100</f>
        <v>0.65828878676750635</v>
      </c>
      <c r="AF305" s="145">
        <f t="shared" si="1023"/>
        <v>10.229877433718654</v>
      </c>
      <c r="AG305" s="145">
        <f>AF305*Input!V305/100</f>
        <v>3.0010413952014953E-2</v>
      </c>
      <c r="AH305" s="141">
        <f t="shared" si="1024"/>
        <v>49063.155323355888</v>
      </c>
      <c r="AI305" s="150">
        <f t="shared" si="1025"/>
        <v>312.21710516262988</v>
      </c>
      <c r="AJ305" s="147">
        <f t="shared" si="1026"/>
        <v>0.22357833286790196</v>
      </c>
      <c r="AK305" s="150">
        <f t="shared" si="1027"/>
        <v>1.5875642781549331</v>
      </c>
      <c r="AL305" s="150">
        <f t="shared" si="1028"/>
        <v>0.99985090648028407</v>
      </c>
      <c r="AM305" s="150">
        <f t="shared" si="1029"/>
        <v>2.938818577662595E-3</v>
      </c>
      <c r="AN305" s="141">
        <f>AF305/Q305</f>
        <v>0.99985090648028407</v>
      </c>
      <c r="AO305" s="145">
        <f t="shared" si="1030"/>
        <v>2.938818577662595E-3</v>
      </c>
      <c r="AP305" s="141">
        <f t="shared" si="1031"/>
        <v>836.54489999999998</v>
      </c>
      <c r="AQ305" s="141" t="e">
        <f t="shared" si="1032"/>
        <v>#VALUE!</v>
      </c>
      <c r="AR305" s="141" t="e">
        <f t="shared" si="1033"/>
        <v>#VALUE!</v>
      </c>
      <c r="AS305" s="149">
        <f t="shared" si="1034"/>
        <v>2.0378854557776837E-5</v>
      </c>
      <c r="AT305" s="149">
        <f t="shared" si="1035"/>
        <v>1.1514008943149993E-7</v>
      </c>
      <c r="AU305" s="141">
        <v>8</v>
      </c>
      <c r="AV305" s="141">
        <f t="shared" si="1036"/>
        <v>4</v>
      </c>
      <c r="AW305" s="141">
        <f t="shared" si="1037"/>
        <v>836.52710000000002</v>
      </c>
      <c r="AX305" s="151">
        <f t="shared" si="1038"/>
        <v>349.41503593620001</v>
      </c>
      <c r="AY305" s="151">
        <f t="shared" si="1039"/>
        <v>861.1259461324147</v>
      </c>
      <c r="AZ305" s="141" t="str">
        <f>Input!B305</f>
        <v>Hu1-13</v>
      </c>
      <c r="BA305" s="152">
        <f>Input!E305</f>
        <v>0</v>
      </c>
      <c r="BB305" s="141">
        <f t="shared" si="1040"/>
        <v>2.3780554098495892</v>
      </c>
      <c r="BC305" s="147">
        <f t="shared" ref="BC305" si="1045">SQRT((EXP(0.0000028263*AW305*1000)*V305)^2+((U305-1)*0.0000028263*EXP(0.0000028263*AW305*1000)*AX305*1000)^2)*1000</f>
        <v>17.048401990795671</v>
      </c>
      <c r="BD305" s="141">
        <f t="shared" si="1042"/>
        <v>836469.1</v>
      </c>
      <c r="BE305" s="153">
        <f t="shared" si="1043"/>
        <v>430562.97306620737</v>
      </c>
      <c r="BF305" s="154">
        <f t="shared" si="1044"/>
        <v>102.94059165954272</v>
      </c>
      <c r="BG305" s="155"/>
      <c r="BH305" s="155"/>
      <c r="BI305" s="155"/>
      <c r="BJ305" s="155"/>
      <c r="BK305" s="155"/>
      <c r="BL305" s="155"/>
      <c r="BM305" s="159"/>
      <c r="BN305" s="155"/>
      <c r="BO305" s="155"/>
      <c r="BP305" s="155"/>
      <c r="BQ305" s="155"/>
      <c r="BR305" s="155"/>
      <c r="BS305" s="155"/>
      <c r="BT305" s="155"/>
      <c r="BU305" s="155"/>
      <c r="BV305" s="155"/>
      <c r="BW305" s="155"/>
      <c r="BX305" s="155"/>
      <c r="BY305" s="155"/>
      <c r="BZ305" s="155"/>
      <c r="CA305" s="155"/>
      <c r="CB305" s="155"/>
      <c r="CC305" s="155"/>
      <c r="CD305" s="155"/>
      <c r="CE305" s="155"/>
      <c r="CF305" s="155"/>
      <c r="CG305" s="155"/>
      <c r="CH305" s="155"/>
      <c r="CI305" s="155"/>
      <c r="CJ305" s="155"/>
      <c r="CK305" s="155"/>
      <c r="CL305" s="155"/>
      <c r="CM305" s="155"/>
      <c r="CN305" s="155"/>
      <c r="CO305" s="155"/>
      <c r="CP305" s="155"/>
      <c r="CQ305" s="155"/>
      <c r="CR305" s="155"/>
      <c r="CS305" s="155"/>
      <c r="CT305" s="155"/>
      <c r="CU305" s="155"/>
      <c r="CV305" s="155"/>
      <c r="CW305" s="155"/>
      <c r="CX305" s="155"/>
      <c r="CY305" s="155"/>
      <c r="CZ305" s="155"/>
      <c r="DA305" s="155"/>
      <c r="DB305" s="155"/>
      <c r="DC305" s="155"/>
      <c r="DD305" s="155"/>
      <c r="DE305" s="155"/>
    </row>
    <row r="306" spans="1:109" s="76" customFormat="1" ht="15" customHeight="1" x14ac:dyDescent="0.2">
      <c r="A306" s="58"/>
      <c r="B306" s="58"/>
      <c r="C306" s="58"/>
      <c r="D306" s="58"/>
      <c r="E306" s="60"/>
      <c r="F306" s="61"/>
      <c r="G306" s="59"/>
      <c r="H306" s="61"/>
      <c r="I306" s="58"/>
      <c r="J306" s="63"/>
      <c r="K306" s="58"/>
      <c r="L306" s="64"/>
      <c r="M306" s="65"/>
      <c r="N306" s="58"/>
      <c r="O306" s="63"/>
      <c r="P306" s="58"/>
      <c r="Q306" s="66"/>
      <c r="R306" s="67"/>
      <c r="S306" s="65"/>
      <c r="T306" s="58"/>
      <c r="U306" s="58"/>
      <c r="V306" s="58"/>
      <c r="W306" s="68"/>
      <c r="X306" s="63"/>
      <c r="Y306" s="63"/>
      <c r="Z306" s="63"/>
      <c r="AA306" s="63"/>
      <c r="AB306" s="64"/>
      <c r="AC306" s="64"/>
      <c r="AD306" s="63"/>
      <c r="AE306" s="63"/>
      <c r="AF306" s="63"/>
      <c r="AG306" s="63"/>
      <c r="AH306" s="58"/>
      <c r="AI306" s="68"/>
      <c r="AJ306" s="65"/>
      <c r="AK306" s="68"/>
      <c r="AL306" s="68"/>
      <c r="AM306" s="68"/>
      <c r="AN306" s="58"/>
      <c r="AO306" s="63"/>
      <c r="AP306" s="58"/>
      <c r="AQ306" s="58"/>
      <c r="AR306" s="58"/>
      <c r="AS306" s="67"/>
      <c r="AT306" s="67"/>
      <c r="AU306" s="58"/>
      <c r="AV306" s="58"/>
      <c r="AW306" s="58"/>
      <c r="AX306" s="57"/>
      <c r="AY306" s="57"/>
      <c r="AZ306" s="58"/>
      <c r="BA306" s="69"/>
      <c r="BB306" s="58"/>
      <c r="BC306" s="65"/>
      <c r="BD306" s="58"/>
      <c r="BE306" s="62"/>
      <c r="BF306" s="74"/>
      <c r="BG306" s="75"/>
      <c r="BH306" s="75"/>
      <c r="BI306" s="75"/>
      <c r="BJ306" s="75"/>
      <c r="BK306" s="75"/>
      <c r="BL306" s="75"/>
      <c r="BM306" s="103"/>
      <c r="BN306" s="75"/>
      <c r="BO306" s="75"/>
      <c r="BP306" s="75"/>
      <c r="BQ306" s="75"/>
      <c r="BR306" s="75"/>
      <c r="BS306" s="75"/>
      <c r="BT306" s="75"/>
      <c r="BU306" s="75"/>
      <c r="BV306" s="75"/>
      <c r="BW306" s="75"/>
      <c r="BX306" s="75"/>
      <c r="BY306" s="75"/>
      <c r="BZ306" s="75"/>
      <c r="CA306" s="75"/>
      <c r="CB306" s="75"/>
      <c r="CC306" s="75"/>
      <c r="CD306" s="75"/>
      <c r="CE306" s="75"/>
      <c r="CF306" s="75"/>
      <c r="CG306" s="75"/>
      <c r="CH306" s="75"/>
      <c r="CI306" s="75"/>
      <c r="CJ306" s="75"/>
      <c r="CK306" s="75"/>
      <c r="CL306" s="75"/>
      <c r="CM306" s="75"/>
      <c r="CN306" s="75"/>
      <c r="CO306" s="75"/>
      <c r="CP306" s="75"/>
      <c r="CQ306" s="75"/>
      <c r="CR306" s="75"/>
      <c r="CS306" s="75"/>
      <c r="CT306" s="75"/>
      <c r="CU306" s="75"/>
      <c r="CV306" s="75"/>
      <c r="CW306" s="75"/>
      <c r="CX306" s="75"/>
      <c r="CY306" s="75"/>
      <c r="CZ306" s="75"/>
      <c r="DA306" s="75"/>
      <c r="DB306" s="75"/>
      <c r="DC306" s="75"/>
      <c r="DD306" s="75"/>
      <c r="DE306" s="75"/>
    </row>
    <row r="307" spans="1:109" s="158" customFormat="1" ht="15" customHeight="1" x14ac:dyDescent="0.2">
      <c r="A307" s="141">
        <f>Input!A307</f>
        <v>10368</v>
      </c>
      <c r="B307" s="141" t="str">
        <f>Input!B307</f>
        <v>Hu1-13</v>
      </c>
      <c r="C307" s="141">
        <f>Input!O307</f>
        <v>2.2743289127612556</v>
      </c>
      <c r="D307" s="141">
        <f>C307*Input!P307/100</f>
        <v>2.337615946109093E-2</v>
      </c>
      <c r="E307" s="142">
        <f>Input!M307</f>
        <v>3.0137682204211251</v>
      </c>
      <c r="F307" s="143">
        <f>E307*Input!N307/100</f>
        <v>4.4218832643745507E-4</v>
      </c>
      <c r="G307" s="144">
        <f t="shared" ref="G307:G309" si="1046">E307*137.88</f>
        <v>415.53836223166473</v>
      </c>
      <c r="H307" s="143">
        <f>G307*Input!L307/100</f>
        <v>3.4294230076375234E-2</v>
      </c>
      <c r="I307" s="141">
        <v>0</v>
      </c>
      <c r="J307" s="145">
        <f>(((C307*$G$4*0.000000001*Input!G307*(234/233))-(I307*0.000000000000001))/Input!F307)*1000000000000</f>
        <v>745.0220189119932</v>
      </c>
      <c r="K307" s="141">
        <f>J307*Input!P307/100</f>
        <v>7.6575351165747803</v>
      </c>
      <c r="L307" s="146">
        <f t="shared" ref="L307:L309" si="1047">(J307/234)*602200000000*0.0000028263/(365.2425*24*60)</f>
        <v>10.303112971674702</v>
      </c>
      <c r="M307" s="147">
        <f>L307*Input!P307/100</f>
        <v>0.10589814446807098</v>
      </c>
      <c r="N307" s="141">
        <v>0</v>
      </c>
      <c r="O307" s="145">
        <f>(((G307*$D$4*0.000000001*Input!G307*(238/236))-(N307*0.000000001))/Input!F307)*1000000</f>
        <v>13.712101359375716</v>
      </c>
      <c r="P307" s="141">
        <f>O307*Input!N307/100</f>
        <v>2.0118770617323215E-3</v>
      </c>
      <c r="Q307" s="148">
        <f t="shared" ref="Q307:Q309" si="1048">(O307/238.05)*602200000000000000*0.00000000015512/(365.2425*24*60)</f>
        <v>10.230587577935326</v>
      </c>
      <c r="R307" s="149">
        <f>Q307*Input!N307/100</f>
        <v>1.5010598256713001E-3</v>
      </c>
      <c r="S307" s="147">
        <f>Input!S307*$G$6/0.000000000155125</f>
        <v>0.99844670200660168</v>
      </c>
      <c r="T307" s="141">
        <f>S307*Input!T307/100</f>
        <v>1.585384441606883E-3</v>
      </c>
      <c r="U307" s="147">
        <f>S307</f>
        <v>0.99844670200660168</v>
      </c>
      <c r="V307" s="141">
        <f>U307*Input!T307/100</f>
        <v>1.585384441606883E-3</v>
      </c>
      <c r="W307" s="150">
        <v>0</v>
      </c>
      <c r="X307" s="145">
        <f>((($L$4*0.000000001*Input!G307/Input!W307*(232/229))-(W307*0.000000001))/Input!F307)*1000000000</f>
        <v>0.87835421574073558</v>
      </c>
      <c r="Y307" s="145">
        <f>X307*Input!X307/100</f>
        <v>4.3564022067309202E-3</v>
      </c>
      <c r="Z307" s="145">
        <f t="shared" ref="Z307:Z309" si="1049">(X307/232)*6.022E+23*0.000000001*0.000000000049475/(365.2425*24*60)</f>
        <v>2.1446896719168559E-4</v>
      </c>
      <c r="AA307" s="145">
        <f>Z307*Input!X307/100</f>
        <v>1.0637087694299201E-6</v>
      </c>
      <c r="AB307" s="146">
        <v>0</v>
      </c>
      <c r="AC307" s="146">
        <v>0.9</v>
      </c>
      <c r="AD307" s="145">
        <f>(((Input!G307*$L$4*0.000000001*Input!U307*(230/229))-((AB307*0.000000000000001)+(Input!G307*AC307*0.000000000000001)))/Input!F307)*1000000000000</f>
        <v>224.68939501876002</v>
      </c>
      <c r="AE307" s="145">
        <f>AD307*Input!V307/100</f>
        <v>0.6764956057221998</v>
      </c>
      <c r="AF307" s="145">
        <f t="shared" ref="AF307:AF309" si="1050">(AD307/230)*602200000000*$D$6/(365.2425*24*60)</f>
        <v>10.243257808251697</v>
      </c>
      <c r="AG307" s="145">
        <f>AF307*Input!V307/100</f>
        <v>3.0840435949294878E-2</v>
      </c>
      <c r="AH307" s="141">
        <f t="shared" ref="AH307:AH309" si="1051">AF307/Z307</f>
        <v>47761.025487182</v>
      </c>
      <c r="AI307" s="150">
        <f t="shared" ref="AI307:AI309" si="1052">AH307*SQRT((AG307/AF307)^2+(AA307/Z307)^2)</f>
        <v>277.11228013344345</v>
      </c>
      <c r="AJ307" s="147">
        <f t="shared" ref="AJ307:AJ309" si="1053">(U307-1)*1000</f>
        <v>-1.5532979933983171</v>
      </c>
      <c r="AK307" s="150">
        <f t="shared" ref="AK307:AK309" si="1054">V307*1000</f>
        <v>1.585384441606883</v>
      </c>
      <c r="AL307" s="150">
        <f t="shared" ref="AL307:AL309" si="1055">AF307/Q307</f>
        <v>1.0012384655543829</v>
      </c>
      <c r="AM307" s="150">
        <f t="shared" ref="AM307:AM309" si="1056">AL307*SQRT((R307/Q307)^2+(AG307/AF307)^2)</f>
        <v>3.0181095841025738E-3</v>
      </c>
      <c r="AN307" s="141">
        <f>AF307/Q307</f>
        <v>1.0012384655543829</v>
      </c>
      <c r="AO307" s="145">
        <f t="shared" ref="AO307:AO309" si="1057">AN307*SQRT((R307/Q307)^2+(AG307/AF307)^2)</f>
        <v>3.0181095841025738E-3</v>
      </c>
      <c r="AP307" s="141" t="str">
        <f t="shared" ref="AP307:AP309" si="1058">ThU_Alter_Kombi(AN307,U307)</f>
        <v>Out of range</v>
      </c>
      <c r="AQ307" s="141" t="e">
        <f t="shared" ref="AQ307:AQ309" si="1059">Montealter(AN307,AO307,U307,V307)</f>
        <v>#VALUE!</v>
      </c>
      <c r="AR307" s="141" t="e">
        <f t="shared" ref="AR307:AR309" si="1060">(AQ307/AP307)*100</f>
        <v>#VALUE!</v>
      </c>
      <c r="AS307" s="149">
        <f t="shared" ref="AS307:AS309" si="1061">Z307/Q307</f>
        <v>2.0963504349861437E-5</v>
      </c>
      <c r="AT307" s="149">
        <f t="shared" ref="AT307:AT309" si="1062">AS307*SQRT((Y307/X307)^2+(P307/O307)^2)</f>
        <v>1.0401886571911864E-7</v>
      </c>
      <c r="AU307" s="141">
        <v>8</v>
      </c>
      <c r="AV307" s="141">
        <f t="shared" ref="AV307:AV309" si="1063">AU307/2</f>
        <v>4</v>
      </c>
      <c r="AW307" s="141" t="str">
        <f t="shared" ref="AW307:AW309" si="1064">marincorr_age(AN307,U307,AS307,AU307)</f>
        <v>Out of range</v>
      </c>
      <c r="AX307" s="151">
        <f t="shared" ref="AX307:AX309" si="1065">marincorr_age_error(AN307, AO307, U307, V307, AS307, AT307, AU307, AV307)</f>
        <v>264.72294057329998</v>
      </c>
      <c r="AY307" s="151" t="e">
        <f t="shared" ref="AY307:AY309" si="1066">SQRT(((AU307*EXP(-0.0000091577*AW307*1000))/(0.0000091577*(EXP(-0.0000091577*AW307*1000)+(AJ307/1000)*EXP(-(0.0000091577-0.0000028263)*AW307*1000)-AS307*AU307*EXP(-0.0000091577*AW307*1000))))^2*AT307^2+((AS307*EXP(-0.0000091577*AW307*1000))/(0.0000091577*(EXP(-0.0000091577*AW307*1000)+(AJ307/1000)*EXP(-(0.0000091577-0.0000028263)*AW307*1000)-AS307*AU307*EXP(-0.0000091577*AW307*1000))))^2*AV307^2+((0.0000091577/(0.0000091577-0.0000028263))*(EXP(-(0.0000091577-0.0000028263)*AW307*1000)-1)/(0.0000091577*(EXP(-0.0000091577*AW307*1000)+(AJ307/1000)*EXP(-(0.0000091577-0.0000028263)*AW307*1000)-AS307*AU307*EXP(-0.0000091577*AW307*1000))))^2*T307^2+(1/(0.0000091577*(EXP(-0.0000091577*AW307*1000)+(AJ307/1000)*EXP(-(0.0000091577-0.0000028263)*AW307*1000)-AS307*AU307*EXP(-0.0000091577*AW307*1000))))^2*AO307^2)/1000</f>
        <v>#VALUE!</v>
      </c>
      <c r="AZ307" s="141" t="str">
        <f>Input!B307</f>
        <v>Hu1-13</v>
      </c>
      <c r="BA307" s="152">
        <f>Input!E307</f>
        <v>0</v>
      </c>
      <c r="BB307" s="141" t="e">
        <f t="shared" ref="BB307:BB309" si="1067">((U307-1)*EXP(0.0000028263*AW307*1000))*1000</f>
        <v>#VALUE!</v>
      </c>
      <c r="BC307" s="147" t="e">
        <f t="shared" ref="BC307" si="1068">SQRT((EXP(0.0000028263*AW307*1000)*V307)^2+((U307-1)*0.0000028263*EXP(0.0000028263*AW307*1000)*AX307*1000)^2)*1000</f>
        <v>#VALUE!</v>
      </c>
      <c r="BD307" s="141" t="e">
        <f t="shared" ref="BD307:BD309" si="1069">AW307*1000-58</f>
        <v>#VALUE!</v>
      </c>
      <c r="BE307" s="153" t="e">
        <f t="shared" ref="BE307:BE309" si="1070">AY307/2*1000</f>
        <v>#VALUE!</v>
      </c>
      <c r="BF307" s="154" t="e">
        <f t="shared" ref="BF307:BF309" si="1071">AY307/AW307*100</f>
        <v>#VALUE!</v>
      </c>
      <c r="BG307" s="155"/>
      <c r="BH307" s="155"/>
      <c r="BI307" s="155"/>
      <c r="BJ307" s="155"/>
      <c r="BK307" s="155"/>
      <c r="BL307" s="155"/>
      <c r="BM307" s="159"/>
      <c r="BN307" s="155"/>
      <c r="BO307" s="155"/>
      <c r="BP307" s="155"/>
      <c r="BQ307" s="155"/>
      <c r="BR307" s="155"/>
      <c r="BS307" s="155"/>
      <c r="BT307" s="155"/>
      <c r="BU307" s="155"/>
      <c r="BV307" s="155"/>
      <c r="BW307" s="155"/>
      <c r="BX307" s="155"/>
      <c r="BY307" s="155"/>
      <c r="BZ307" s="155"/>
      <c r="CA307" s="155"/>
      <c r="CB307" s="155"/>
      <c r="CC307" s="155"/>
      <c r="CD307" s="155"/>
      <c r="CE307" s="155"/>
      <c r="CF307" s="155"/>
      <c r="CG307" s="155"/>
      <c r="CH307" s="155"/>
      <c r="CI307" s="155"/>
      <c r="CJ307" s="155"/>
      <c r="CK307" s="155"/>
      <c r="CL307" s="155"/>
      <c r="CM307" s="155"/>
      <c r="CN307" s="155"/>
      <c r="CO307" s="155"/>
      <c r="CP307" s="155"/>
      <c r="CQ307" s="155"/>
      <c r="CR307" s="155"/>
      <c r="CS307" s="155"/>
      <c r="CT307" s="155"/>
      <c r="CU307" s="155"/>
      <c r="CV307" s="155"/>
      <c r="CW307" s="155"/>
      <c r="CX307" s="155"/>
      <c r="CY307" s="155"/>
      <c r="CZ307" s="155"/>
      <c r="DA307" s="155"/>
      <c r="DB307" s="155"/>
      <c r="DC307" s="155"/>
      <c r="DD307" s="155"/>
      <c r="DE307" s="155"/>
    </row>
    <row r="308" spans="1:109" ht="15" customHeight="1" x14ac:dyDescent="0.2">
      <c r="A308" s="9">
        <f>Input!A308</f>
        <v>10658</v>
      </c>
      <c r="B308" s="9" t="str">
        <f>Input!B308</f>
        <v>GeoB20928-1, 1-3</v>
      </c>
      <c r="C308" s="9">
        <f>Input!O308</f>
        <v>1.5805054993899297</v>
      </c>
      <c r="D308" s="9">
        <f>C308*Input!P308/100</f>
        <v>1.5878537225496214E-3</v>
      </c>
      <c r="E308" s="11">
        <f>Input!M308</f>
        <v>1.8363053977511969</v>
      </c>
      <c r="F308" s="12">
        <f>E308*Input!N308/100</f>
        <v>5.706716481107466E-5</v>
      </c>
      <c r="G308" s="13">
        <f t="shared" si="1046"/>
        <v>253.18978824193502</v>
      </c>
      <c r="H308" s="12">
        <f>G308*Input!L308/100</f>
        <v>9.2233467917296925E-3</v>
      </c>
      <c r="I308" s="9">
        <v>0.3</v>
      </c>
      <c r="J308" s="21">
        <f>(((C308*$G$4*0.000000001*Input!G308*(234/233))-(I308*0.000000000000001))/Input!F308)*1000000000000</f>
        <v>233.29434226859377</v>
      </c>
      <c r="K308" s="9">
        <f>J308*Input!P308/100</f>
        <v>0.23437899454569425</v>
      </c>
      <c r="L308" s="14">
        <f t="shared" si="1047"/>
        <v>3.2262911739925388</v>
      </c>
      <c r="M308" s="22">
        <f>L308*Input!P308/100</f>
        <v>3.241291126560747E-3</v>
      </c>
      <c r="N308" s="9">
        <v>5.0000000000000001E-3</v>
      </c>
      <c r="O308" s="21">
        <f>(((G308*$D$4*0.000000001*Input!G308*(238/236))-(N308*0.000000001))/Input!F308)*1000000</f>
        <v>3.7647062802749751</v>
      </c>
      <c r="P308" s="9">
        <f>O308*Input!N308/100</f>
        <v>1.1699639614676387E-4</v>
      </c>
      <c r="Q308" s="23">
        <f t="shared" si="1048"/>
        <v>2.8088442680028285</v>
      </c>
      <c r="R308" s="24">
        <f>Q308*Input!N308/100</f>
        <v>8.7290915207818845E-5</v>
      </c>
      <c r="S308" s="65">
        <f>Input!S308*$G$6/0.000000000155125</f>
        <v>1.1449430407621171</v>
      </c>
      <c r="T308" s="9">
        <f>S308*Input!T308/100</f>
        <v>4.1496314529284423E-4</v>
      </c>
      <c r="U308" s="9">
        <f>S308*1/((U307+U309)/2)</f>
        <v>1.1454694045826588</v>
      </c>
      <c r="V308" s="9">
        <f>U308*Input!T308/100</f>
        <v>4.1515391599388705E-4</v>
      </c>
      <c r="W308" s="3">
        <v>3.0000000000000001E-3</v>
      </c>
      <c r="X308" s="21">
        <f>((($L$4*0.000000001*Input!G308/Input!W308*(232/229))-(W308*0.000000001))/Input!F308)*1000000000</f>
        <v>0.2695150493137865</v>
      </c>
      <c r="Y308" s="21">
        <f>X308*Input!X308/100</f>
        <v>4.6869047077175981E-4</v>
      </c>
      <c r="Z308" s="21">
        <f t="shared" si="1049"/>
        <v>6.5807863425802293E-5</v>
      </c>
      <c r="AA308" s="21">
        <f>Z308*Input!X308/100</f>
        <v>1.1444080235242437E-7</v>
      </c>
      <c r="AB308" s="14">
        <v>0.05</v>
      </c>
      <c r="AC308" s="14">
        <v>0.9</v>
      </c>
      <c r="AD308" s="21">
        <f>(((Input!G308*$L$4*0.000000001*Input!U308*(230/229))-((AB308*0.000000000000001)+(Input!G308*AC308*0.000000000000001)))/Input!F308)*1000000000000</f>
        <v>2.4251922370156809</v>
      </c>
      <c r="AE308" s="21">
        <f>AD308*Input!V308/100</f>
        <v>8.5755670763577423E-3</v>
      </c>
      <c r="AF308" s="63">
        <f t="shared" si="1050"/>
        <v>0.11056093375589954</v>
      </c>
      <c r="AG308" s="21">
        <f>AF308*Input!V308/100</f>
        <v>3.909474428366031E-4</v>
      </c>
      <c r="AH308" s="9">
        <f t="shared" si="1051"/>
        <v>1680.0565768337985</v>
      </c>
      <c r="AI308" s="3">
        <f t="shared" si="1052"/>
        <v>6.6203014062932253</v>
      </c>
      <c r="AJ308" s="22">
        <f t="shared" si="1053"/>
        <v>145.46940458265877</v>
      </c>
      <c r="AK308" s="3">
        <f t="shared" si="1054"/>
        <v>0.41515391599388707</v>
      </c>
      <c r="AL308" s="3">
        <f t="shared" si="1055"/>
        <v>3.9361717207095873E-2</v>
      </c>
      <c r="AM308" s="3">
        <f t="shared" si="1056"/>
        <v>1.3918982466828498E-4</v>
      </c>
      <c r="AN308" s="9">
        <f>AL308*1/((AN307+AN309)/2)</f>
        <v>3.9291399117864577E-2</v>
      </c>
      <c r="AO308" s="21">
        <f t="shared" si="1057"/>
        <v>1.3894116777001968E-4</v>
      </c>
      <c r="AP308" s="58">
        <f t="shared" si="1058"/>
        <v>3.8088000000000002</v>
      </c>
      <c r="AQ308" s="58">
        <f t="shared" si="1059"/>
        <v>1.4999999999999999E-2</v>
      </c>
      <c r="AR308" s="58">
        <f t="shared" si="1060"/>
        <v>0.39382482671707619</v>
      </c>
      <c r="AS308" s="67">
        <f t="shared" si="1061"/>
        <v>2.3428804571139018E-5</v>
      </c>
      <c r="AT308" s="67">
        <f t="shared" si="1062"/>
        <v>4.0749526749667038E-8</v>
      </c>
      <c r="AU308" s="58">
        <v>8</v>
      </c>
      <c r="AV308" s="58">
        <f t="shared" si="1063"/>
        <v>4</v>
      </c>
      <c r="AW308" s="58">
        <f t="shared" si="1064"/>
        <v>3.7909000000000002</v>
      </c>
      <c r="AX308" s="57">
        <f t="shared" si="1065"/>
        <v>1.6356568799999999E-2</v>
      </c>
      <c r="AY308" s="47">
        <f t="shared" si="1066"/>
        <v>1.6407049856883554E-2</v>
      </c>
      <c r="AZ308" s="9" t="str">
        <f>Input!B308</f>
        <v>GeoB20928-1, 1-3</v>
      </c>
      <c r="BA308" s="48">
        <f>Input!E308</f>
        <v>2</v>
      </c>
      <c r="BB308" s="58">
        <f t="shared" si="1067"/>
        <v>147.03637532932939</v>
      </c>
      <c r="BC308" s="22">
        <f>SQRT((EXP(0.0000028263*AW308*1000)*V308)^2+((U308-1)*0.0000028263*EXP(0.0000028263*AW308*1000)*AY308*1000)^2)*1000</f>
        <v>0.41968127002734945</v>
      </c>
      <c r="BD308" s="9">
        <f t="shared" si="1069"/>
        <v>3732.9</v>
      </c>
      <c r="BE308" s="49">
        <f t="shared" si="1070"/>
        <v>8.2035249284417766</v>
      </c>
      <c r="BF308" s="89">
        <f t="shared" si="1071"/>
        <v>0.43280091421254985</v>
      </c>
      <c r="BG308" s="85"/>
      <c r="BH308" s="85"/>
      <c r="BI308" s="85"/>
      <c r="BJ308" s="85"/>
      <c r="BK308" s="85"/>
      <c r="BL308" s="85"/>
      <c r="BM308" s="90"/>
      <c r="BN308" s="85"/>
      <c r="BO308" s="85"/>
      <c r="BP308" s="85"/>
      <c r="BQ308" s="85"/>
      <c r="BR308" s="85"/>
      <c r="BS308" s="85"/>
      <c r="BT308" s="85"/>
      <c r="BU308" s="85"/>
      <c r="BV308" s="85"/>
      <c r="BW308" s="85"/>
      <c r="BX308" s="85"/>
      <c r="BY308" s="85"/>
      <c r="BZ308" s="85"/>
      <c r="CA308" s="85"/>
      <c r="CB308" s="85"/>
      <c r="CC308" s="85"/>
      <c r="CD308" s="85"/>
      <c r="CE308" s="85"/>
      <c r="CF308" s="85"/>
      <c r="CG308" s="85"/>
      <c r="CH308" s="85"/>
      <c r="CI308" s="85"/>
      <c r="CJ308" s="85"/>
      <c r="CK308" s="85"/>
      <c r="CL308" s="85"/>
      <c r="CM308" s="85"/>
      <c r="CN308" s="85"/>
      <c r="CO308" s="85"/>
      <c r="CP308" s="85"/>
      <c r="CQ308" s="85"/>
      <c r="CR308" s="85"/>
      <c r="CS308" s="85"/>
      <c r="CT308" s="85"/>
      <c r="CU308" s="85"/>
      <c r="CV308" s="85"/>
      <c r="CW308" s="85"/>
      <c r="CX308" s="85"/>
      <c r="CY308" s="85"/>
      <c r="CZ308" s="85"/>
      <c r="DA308" s="85"/>
      <c r="DB308" s="85"/>
      <c r="DC308" s="85"/>
      <c r="DD308" s="85"/>
      <c r="DE308" s="85"/>
    </row>
    <row r="309" spans="1:109" s="158" customFormat="1" ht="15" customHeight="1" x14ac:dyDescent="0.2">
      <c r="A309" s="141">
        <f>Input!A309</f>
        <v>10368</v>
      </c>
      <c r="B309" s="141" t="str">
        <f>Input!B309</f>
        <v>Hu1-13</v>
      </c>
      <c r="C309" s="141">
        <f>Input!O309</f>
        <v>2.2801594171262005</v>
      </c>
      <c r="D309" s="141">
        <f>C309*Input!P309/100</f>
        <v>2.4998010231306048E-2</v>
      </c>
      <c r="E309" s="142">
        <f>Input!M309</f>
        <v>3.0132114200672291</v>
      </c>
      <c r="F309" s="143">
        <f>E309*Input!N309/100</f>
        <v>4.9769208945074444E-4</v>
      </c>
      <c r="G309" s="144">
        <f t="shared" si="1046"/>
        <v>415.46159059886952</v>
      </c>
      <c r="H309" s="143">
        <f>G309*Input!L309/100</f>
        <v>3.1703755049356526E-2</v>
      </c>
      <c r="I309" s="141">
        <v>0</v>
      </c>
      <c r="J309" s="145">
        <f>(((C309*$G$4*0.000000001*Input!G309*(234/233))-(I309*0.000000000000001))/Input!F309)*1000000000000</f>
        <v>746.93196874768887</v>
      </c>
      <c r="K309" s="141">
        <f>J309*Input!P309/100</f>
        <v>8.1888191047524739</v>
      </c>
      <c r="L309" s="146">
        <f t="shared" si="1047"/>
        <v>10.329526189576827</v>
      </c>
      <c r="M309" s="147">
        <f>L309*Input!P309/100</f>
        <v>0.11324541583896354</v>
      </c>
      <c r="N309" s="141">
        <v>0</v>
      </c>
      <c r="O309" s="145">
        <f>(((G309*$D$4*0.000000001*Input!G309*(238/236))-(N309*0.000000001))/Input!F309)*1000000</f>
        <v>13.709568018278739</v>
      </c>
      <c r="P309" s="141">
        <f>O309*Input!N309/100</f>
        <v>2.2644091639384576E-3</v>
      </c>
      <c r="Q309" s="148">
        <f t="shared" si="1048"/>
        <v>10.228697454220651</v>
      </c>
      <c r="R309" s="149">
        <f>Q309*Input!N309/100</f>
        <v>1.6894738200072944E-3</v>
      </c>
      <c r="S309" s="147">
        <f>Input!S309*$G$6/0.000000000155125</f>
        <v>1.0006342619747393</v>
      </c>
      <c r="T309" s="141">
        <f>S309*Input!T309/100</f>
        <v>1.800702666075662E-3</v>
      </c>
      <c r="U309" s="147">
        <f>S309</f>
        <v>1.0006342619747393</v>
      </c>
      <c r="V309" s="141">
        <f>U309*Input!T309/100</f>
        <v>1.800702666075662E-3</v>
      </c>
      <c r="W309" s="150">
        <v>0</v>
      </c>
      <c r="X309" s="145">
        <f>((($L$4*0.000000001*Input!G309/Input!W309*(232/229))-(W309*0.000000001))/Input!F309)*1000000000</f>
        <v>0.87905121125589702</v>
      </c>
      <c r="Y309" s="145">
        <f>X309*Input!X309/100</f>
        <v>4.1475929689748286E-3</v>
      </c>
      <c r="Z309" s="145">
        <f t="shared" si="1049"/>
        <v>2.1463915355340057E-4</v>
      </c>
      <c r="AA309" s="145">
        <f>Z309*Input!X309/100</f>
        <v>1.0127235282150586E-6</v>
      </c>
      <c r="AB309" s="146">
        <v>0</v>
      </c>
      <c r="AC309" s="146">
        <v>0.9</v>
      </c>
      <c r="AD309" s="145">
        <f>(((Input!G309*$L$4*0.000000001*Input!U309*(230/229))-((AB309*0.000000000000001)+(Input!G309*AC309*0.000000000000001)))/Input!F309)*1000000000000</f>
        <v>224.89522437745563</v>
      </c>
      <c r="AE309" s="145">
        <f>AD309*Input!V309/100</f>
        <v>0.60013516447500237</v>
      </c>
      <c r="AF309" s="145">
        <f t="shared" si="1050"/>
        <v>10.25264126484719</v>
      </c>
      <c r="AG309" s="145">
        <f>AF309*Input!V309/100</f>
        <v>2.7359276164332206E-2</v>
      </c>
      <c r="AH309" s="141">
        <f t="shared" si="1051"/>
        <v>47766.873355174743</v>
      </c>
      <c r="AI309" s="150">
        <f t="shared" si="1052"/>
        <v>258.92523490134954</v>
      </c>
      <c r="AJ309" s="147">
        <f t="shared" si="1053"/>
        <v>0.6342619747392586</v>
      </c>
      <c r="AK309" s="150">
        <f t="shared" si="1054"/>
        <v>1.800702666075662</v>
      </c>
      <c r="AL309" s="150">
        <f t="shared" si="1055"/>
        <v>1.0023408464991463</v>
      </c>
      <c r="AM309" s="150">
        <f t="shared" si="1056"/>
        <v>2.6798753586381482E-3</v>
      </c>
      <c r="AN309" s="141">
        <f>AF309/Q309</f>
        <v>1.0023408464991463</v>
      </c>
      <c r="AO309" s="145">
        <f t="shared" si="1057"/>
        <v>2.6798753586381482E-3</v>
      </c>
      <c r="AP309" s="141" t="str">
        <f t="shared" si="1058"/>
        <v>Out of range</v>
      </c>
      <c r="AQ309" s="141" t="e">
        <f t="shared" si="1059"/>
        <v>#VALUE!</v>
      </c>
      <c r="AR309" s="141" t="e">
        <f t="shared" si="1060"/>
        <v>#VALUE!</v>
      </c>
      <c r="AS309" s="149">
        <f t="shared" si="1061"/>
        <v>2.0984016245864653E-5</v>
      </c>
      <c r="AT309" s="149">
        <f t="shared" si="1062"/>
        <v>9.90687101396433E-8</v>
      </c>
      <c r="AU309" s="141">
        <v>8</v>
      </c>
      <c r="AV309" s="141">
        <f t="shared" si="1063"/>
        <v>4</v>
      </c>
      <c r="AW309" s="141" t="str">
        <f t="shared" si="1064"/>
        <v>Out of range</v>
      </c>
      <c r="AX309" s="151">
        <f t="shared" si="1065"/>
        <v>322.97458187400002</v>
      </c>
      <c r="AY309" s="151" t="e">
        <f t="shared" si="1066"/>
        <v>#VALUE!</v>
      </c>
      <c r="AZ309" s="141" t="str">
        <f>Input!B309</f>
        <v>Hu1-13</v>
      </c>
      <c r="BA309" s="152">
        <f>Input!E309</f>
        <v>0</v>
      </c>
      <c r="BB309" s="141" t="e">
        <f t="shared" si="1067"/>
        <v>#VALUE!</v>
      </c>
      <c r="BC309" s="147" t="e">
        <f t="shared" ref="BC309" si="1072">SQRT((EXP(0.0000028263*AW309*1000)*V309)^2+((U309-1)*0.0000028263*EXP(0.0000028263*AW309*1000)*AX309*1000)^2)*1000</f>
        <v>#VALUE!</v>
      </c>
      <c r="BD309" s="141" t="e">
        <f t="shared" si="1069"/>
        <v>#VALUE!</v>
      </c>
      <c r="BE309" s="153" t="e">
        <f t="shared" si="1070"/>
        <v>#VALUE!</v>
      </c>
      <c r="BF309" s="154" t="e">
        <f t="shared" si="1071"/>
        <v>#VALUE!</v>
      </c>
      <c r="BG309" s="155"/>
      <c r="BH309" s="155"/>
      <c r="BI309" s="155"/>
      <c r="BJ309" s="155"/>
      <c r="BK309" s="155"/>
      <c r="BL309" s="155"/>
      <c r="BM309" s="159"/>
      <c r="BN309" s="155"/>
      <c r="BO309" s="155"/>
      <c r="BP309" s="155"/>
      <c r="BQ309" s="155"/>
      <c r="BR309" s="155"/>
      <c r="BS309" s="155"/>
      <c r="BT309" s="155"/>
      <c r="BU309" s="155"/>
      <c r="BV309" s="155"/>
      <c r="BW309" s="155"/>
      <c r="BX309" s="155"/>
      <c r="BY309" s="155"/>
      <c r="BZ309" s="155"/>
      <c r="CA309" s="155"/>
      <c r="CB309" s="155"/>
      <c r="CC309" s="155"/>
      <c r="CD309" s="155"/>
      <c r="CE309" s="155"/>
      <c r="CF309" s="155"/>
      <c r="CG309" s="155"/>
      <c r="CH309" s="155"/>
      <c r="CI309" s="155"/>
      <c r="CJ309" s="155"/>
      <c r="CK309" s="155"/>
      <c r="CL309" s="155"/>
      <c r="CM309" s="155"/>
      <c r="CN309" s="155"/>
      <c r="CO309" s="155"/>
      <c r="CP309" s="155"/>
      <c r="CQ309" s="155"/>
      <c r="CR309" s="155"/>
      <c r="CS309" s="155"/>
      <c r="CT309" s="155"/>
      <c r="CU309" s="155"/>
      <c r="CV309" s="155"/>
      <c r="CW309" s="155"/>
      <c r="CX309" s="155"/>
      <c r="CY309" s="155"/>
      <c r="CZ309" s="155"/>
      <c r="DA309" s="155"/>
      <c r="DB309" s="155"/>
      <c r="DC309" s="155"/>
      <c r="DD309" s="155"/>
      <c r="DE309" s="155"/>
    </row>
    <row r="310" spans="1:109" ht="15" customHeight="1" x14ac:dyDescent="0.2">
      <c r="A310" s="9">
        <f>Input!A310</f>
        <v>10659</v>
      </c>
      <c r="B310" s="9" t="str">
        <f>Input!B310</f>
        <v>GeoB20928-1, 13-16</v>
      </c>
      <c r="C310" s="9">
        <f>Input!O310</f>
        <v>1.8004484256515059</v>
      </c>
      <c r="D310" s="9">
        <f>C310*Input!P310/100</f>
        <v>2.4388909931457544E-3</v>
      </c>
      <c r="E310" s="11">
        <f>Input!M310</f>
        <v>2.0909545293136382</v>
      </c>
      <c r="F310" s="12">
        <f>E310*Input!N310/100</f>
        <v>6.0326673526388096E-5</v>
      </c>
      <c r="G310" s="13">
        <f t="shared" ref="G310:G313" si="1073">E310*137.88</f>
        <v>288.30081050176443</v>
      </c>
      <c r="H310" s="12">
        <f>G310*Input!L310/100</f>
        <v>8.7334081544357418E-3</v>
      </c>
      <c r="I310" s="9">
        <v>0.3</v>
      </c>
      <c r="J310" s="21">
        <f>(((C310*$G$4*0.000000001*Input!G310*(234/233))-(I310*0.000000000000001))/Input!F310)*1000000000000</f>
        <v>275.00744683408448</v>
      </c>
      <c r="K310" s="9">
        <f>J310*Input!P310/100</f>
        <v>0.37252563060169636</v>
      </c>
      <c r="L310" s="14">
        <f t="shared" ref="L310:L313" si="1074">(J310/234)*602200000000*0.0000028263/(365.2425*24*60)</f>
        <v>3.803153089248628</v>
      </c>
      <c r="M310" s="22">
        <f>L310*Input!P310/100</f>
        <v>5.1517586856543972E-3</v>
      </c>
      <c r="N310" s="9">
        <v>5.0000000000000001E-3</v>
      </c>
      <c r="O310" s="21">
        <f>(((G310*$D$4*0.000000001*Input!G310*(238/236))-(N310*0.000000001))/Input!F310)*1000000</f>
        <v>4.435947382693664</v>
      </c>
      <c r="P310" s="9">
        <f>O310*Input!N310/100</f>
        <v>1.2798267288186262E-4</v>
      </c>
      <c r="Q310" s="23">
        <f t="shared" ref="Q310:Q313" si="1075">(O310/238.05)*602200000000000000*0.00000000015512/(365.2425*24*60)</f>
        <v>3.3096567039836038</v>
      </c>
      <c r="R310" s="24">
        <f>Q310*Input!N310/100</f>
        <v>9.5487767269228813E-5</v>
      </c>
      <c r="S310" s="65">
        <f>Input!S310*$G$6/0.000000000155125</f>
        <v>1.1455266568981197</v>
      </c>
      <c r="T310" s="9">
        <f>S310*Input!T310/100</f>
        <v>4.1353494603891568E-4</v>
      </c>
      <c r="U310" s="9">
        <f>S310*1/((U309+U311)/2)</f>
        <v>1.1448571358270241</v>
      </c>
      <c r="V310" s="9">
        <f>U310*Input!T310/100</f>
        <v>4.132932490357598E-4</v>
      </c>
      <c r="W310" s="3">
        <v>3.0000000000000001E-3</v>
      </c>
      <c r="X310" s="21">
        <f>((($L$4*0.000000001*Input!G310/Input!W310*(232/229))-(W310*0.000000001))/Input!F310)*1000000000</f>
        <v>1.3224954491848955</v>
      </c>
      <c r="Y310" s="21">
        <f>X310*Input!X310/100</f>
        <v>1.8177420372972866E-3</v>
      </c>
      <c r="Z310" s="21">
        <f t="shared" ref="Z310:Z313" si="1076">(X310/232)*6.022E+23*0.000000001*0.000000000049475/(365.2425*24*60)</f>
        <v>3.2291554821444536E-4</v>
      </c>
      <c r="AA310" s="21">
        <f>Z310*Input!X310/100</f>
        <v>4.4384059457298896E-7</v>
      </c>
      <c r="AB310" s="14">
        <v>0.05</v>
      </c>
      <c r="AC310" s="14">
        <v>0.9</v>
      </c>
      <c r="AD310" s="21">
        <f>(((Input!G310*$L$4*0.000000001*Input!U310*(230/229))-((AB310*0.000000000000001)+(Input!G310*AC310*0.000000000000001)))/Input!F310)*1000000000000</f>
        <v>3.3273996919122846</v>
      </c>
      <c r="AE310" s="21">
        <f>AD310*Input!V310/100</f>
        <v>1.0067796954733844E-2</v>
      </c>
      <c r="AF310" s="63">
        <f t="shared" ref="AF310:AF313" si="1077">(AD310/230)*602200000000*$D$6/(365.2425*24*60)</f>
        <v>0.15169123968894513</v>
      </c>
      <c r="AG310" s="21">
        <f>AF310*Input!V310/100</f>
        <v>4.5897600000151186E-4</v>
      </c>
      <c r="AH310" s="9">
        <f t="shared" ref="AH310:AH313" si="1078">AF310/Z310</f>
        <v>469.75514349717321</v>
      </c>
      <c r="AI310" s="3">
        <f t="shared" ref="AI310:AI313" si="1079">AH310*SQRT((AG310/AF310)^2+(AA310/Z310)^2)</f>
        <v>1.5611289265651995</v>
      </c>
      <c r="AJ310" s="22">
        <f t="shared" ref="AJ310:AJ313" si="1080">(U310-1)*1000</f>
        <v>144.85713582702408</v>
      </c>
      <c r="AK310" s="3">
        <f t="shared" ref="AK310:AK313" si="1081">V310*1000</f>
        <v>0.41329324903575981</v>
      </c>
      <c r="AL310" s="3">
        <f t="shared" ref="AL310:AL313" si="1082">AF310/Q310</f>
        <v>4.5832922643114289E-2</v>
      </c>
      <c r="AM310" s="3">
        <f t="shared" ref="AM310:AM313" si="1083">AL310*SQRT((R310/Q310)^2+(AG310/AF310)^2)</f>
        <v>1.38684131366817E-4</v>
      </c>
      <c r="AN310" s="9">
        <f>AL310*1/((AN309+AN311)/2)</f>
        <v>4.5720095455163666E-2</v>
      </c>
      <c r="AO310" s="21">
        <f t="shared" ref="AO310:AO313" si="1084">AN310*SQRT((R310/Q310)^2+(AG310/AF310)^2)</f>
        <v>1.3834273178649057E-4</v>
      </c>
      <c r="AP310" s="58">
        <f t="shared" ref="AP310:AP313" si="1085">ThU_Alter_Kombi(AN310,U310)</f>
        <v>4.4466999999999999</v>
      </c>
      <c r="AQ310" s="58">
        <f t="shared" ref="AQ310:AQ313" si="1086">Montealter(AN310,AO310,U310,V310)</f>
        <v>1.5100000000000001E-2</v>
      </c>
      <c r="AR310" s="58">
        <f t="shared" ref="AR310:AR313" si="1087">(AQ310/AP310)*100</f>
        <v>0.3395776643353498</v>
      </c>
      <c r="AS310" s="67">
        <f t="shared" ref="AS310:AS313" si="1088">Z310/Q310</f>
        <v>9.7567686650332753E-5</v>
      </c>
      <c r="AT310" s="67">
        <f t="shared" ref="AT310:AT313" si="1089">AS310*SQRT((Y310/X310)^2+(P310/O310)^2)</f>
        <v>1.3413426334221495E-7</v>
      </c>
      <c r="AU310" s="58">
        <v>8</v>
      </c>
      <c r="AV310" s="58">
        <f t="shared" ref="AV310:AV313" si="1090">AU310/2</f>
        <v>4</v>
      </c>
      <c r="AW310" s="58">
        <f t="shared" ref="AW310:AW313" si="1091">marincorr_age(AN310,U310,AS310,AU310)</f>
        <v>4.3723000000000001</v>
      </c>
      <c r="AX310" s="57">
        <f t="shared" ref="AX310:AX313" si="1092">marincorr_age_error(AN310, AO310, U310, V310, AS310, AT310, AU310, AV310)</f>
        <v>3.7219307600000001E-2</v>
      </c>
      <c r="AY310" s="47">
        <f t="shared" ref="AY310:AY313" si="1093">SQRT(((AU310*EXP(-0.0000091577*AW310*1000))/(0.0000091577*(EXP(-0.0000091577*AW310*1000)+(AJ310/1000)*EXP(-(0.0000091577-0.0000028263)*AW310*1000)-AS310*AU310*EXP(-0.0000091577*AW310*1000))))^2*AT310^2+((AS310*EXP(-0.0000091577*AW310*1000))/(0.0000091577*(EXP(-0.0000091577*AW310*1000)+(AJ310/1000)*EXP(-(0.0000091577-0.0000028263)*AW310*1000)-AS310*AU310*EXP(-0.0000091577*AW310*1000))))^2*AV310^2+((0.0000091577/(0.0000091577-0.0000028263))*(EXP(-(0.0000091577-0.0000028263)*AW310*1000)-1)/(0.0000091577*(EXP(-0.0000091577*AW310*1000)+(AJ310/1000)*EXP(-(0.0000091577-0.0000028263)*AW310*1000)-AS310*AU310*EXP(-0.0000091577*AW310*1000))))^2*T310^2+(1/(0.0000091577*(EXP(-0.0000091577*AW310*1000)+(AJ310/1000)*EXP(-(0.0000091577-0.0000028263)*AW310*1000)-AS310*AU310*EXP(-0.0000091577*AW310*1000))))^2*AO310^2)/1000</f>
        <v>3.9675219826118276E-2</v>
      </c>
      <c r="AZ310" s="9" t="str">
        <f>Input!B310</f>
        <v>GeoB20928-1, 13-16</v>
      </c>
      <c r="BA310" s="48">
        <f>Input!E310</f>
        <v>14.5</v>
      </c>
      <c r="BB310" s="58">
        <f t="shared" ref="BB310:BB313" si="1094">((U310-1)*EXP(0.0000028263*AW310*1000))*1000</f>
        <v>146.65830394392393</v>
      </c>
      <c r="BC310" s="22">
        <f>SQRT((EXP(0.0000028263*AW310*1000)*V310)^2+((U310-1)*0.0000028263*EXP(0.0000028263*AW310*1000)*AY310*1000)^2)*1000</f>
        <v>0.41875522572434198</v>
      </c>
      <c r="BD310" s="9">
        <f t="shared" ref="BD310:BD313" si="1095">AW310*1000-58</f>
        <v>4314.3</v>
      </c>
      <c r="BE310" s="49">
        <f t="shared" ref="BE310:BE313" si="1096">AY310/2*1000</f>
        <v>19.837609913059136</v>
      </c>
      <c r="BF310" s="89">
        <f t="shared" ref="BF310:BF313" si="1097">AY310/AW310*100</f>
        <v>0.90742217656881452</v>
      </c>
      <c r="BG310" s="85"/>
      <c r="BH310" s="85"/>
      <c r="BI310" s="85"/>
      <c r="BJ310" s="85"/>
      <c r="BK310" s="85"/>
      <c r="BL310" s="85"/>
      <c r="BM310" s="90"/>
      <c r="BN310" s="85"/>
      <c r="BO310" s="85"/>
      <c r="BP310" s="85"/>
      <c r="BQ310" s="85"/>
      <c r="BR310" s="85"/>
      <c r="BS310" s="85"/>
      <c r="BT310" s="85"/>
      <c r="BU310" s="85"/>
      <c r="BV310" s="85"/>
      <c r="BW310" s="85"/>
      <c r="BX310" s="85"/>
      <c r="BY310" s="85"/>
      <c r="BZ310" s="85"/>
      <c r="CA310" s="85"/>
      <c r="CB310" s="85"/>
      <c r="CC310" s="85"/>
      <c r="CD310" s="85"/>
      <c r="CE310" s="85"/>
      <c r="CF310" s="85"/>
      <c r="CG310" s="85"/>
      <c r="CH310" s="85"/>
      <c r="CI310" s="85"/>
      <c r="CJ310" s="85"/>
      <c r="CK310" s="85"/>
      <c r="CL310" s="85"/>
      <c r="CM310" s="85"/>
      <c r="CN310" s="85"/>
      <c r="CO310" s="85"/>
      <c r="CP310" s="85"/>
      <c r="CQ310" s="85"/>
      <c r="CR310" s="85"/>
      <c r="CS310" s="85"/>
      <c r="CT310" s="85"/>
      <c r="CU310" s="85"/>
      <c r="CV310" s="85"/>
      <c r="CW310" s="85"/>
      <c r="CX310" s="85"/>
      <c r="CY310" s="85"/>
      <c r="CZ310" s="85"/>
      <c r="DA310" s="85"/>
      <c r="DB310" s="85"/>
      <c r="DC310" s="85"/>
      <c r="DD310" s="85"/>
      <c r="DE310" s="85"/>
    </row>
    <row r="311" spans="1:109" s="158" customFormat="1" ht="15" customHeight="1" x14ac:dyDescent="0.2">
      <c r="A311" s="141">
        <f>Input!A311</f>
        <v>10368</v>
      </c>
      <c r="B311" s="141" t="str">
        <f>Input!B311</f>
        <v>Hu1-13</v>
      </c>
      <c r="C311" s="141">
        <f>Input!O311</f>
        <v>2.2643439040523052</v>
      </c>
      <c r="D311" s="141">
        <f>C311*Input!P311/100</f>
        <v>2.5540293297245074E-2</v>
      </c>
      <c r="E311" s="142">
        <f>Input!M311</f>
        <v>3.0126979770145117</v>
      </c>
      <c r="F311" s="143">
        <f>E311*Input!N311/100</f>
        <v>5.7937658645481694E-4</v>
      </c>
      <c r="G311" s="144">
        <f t="shared" si="1073"/>
        <v>415.39079707076087</v>
      </c>
      <c r="H311" s="143">
        <f>G311*Input!L311/100</f>
        <v>2.4972141624579117E-2</v>
      </c>
      <c r="I311" s="141">
        <v>0</v>
      </c>
      <c r="J311" s="145">
        <f>(((C311*$G$4*0.000000001*Input!G311*(234/233))-(I311*0.000000000000001))/Input!F311)*1000000000000</f>
        <v>741.75114137732533</v>
      </c>
      <c r="K311" s="141">
        <f>J311*Input!P311/100</f>
        <v>8.3664595605109895</v>
      </c>
      <c r="L311" s="146">
        <f t="shared" si="1074"/>
        <v>10.257879112942026</v>
      </c>
      <c r="M311" s="147">
        <f>L311*Input!P311/100</f>
        <v>0.11570205421683671</v>
      </c>
      <c r="N311" s="141">
        <v>0</v>
      </c>
      <c r="O311" s="145">
        <f>(((G311*$D$4*0.000000001*Input!G311*(238/236))-(N311*0.000000001))/Input!F311)*1000000</f>
        <v>13.707231945075289</v>
      </c>
      <c r="P311" s="141">
        <f>O311*Input!N311/100</f>
        <v>2.6360588796730516E-3</v>
      </c>
      <c r="Q311" s="148">
        <f t="shared" si="1075"/>
        <v>10.226954511919541</v>
      </c>
      <c r="R311" s="149">
        <f>Q311*Input!N311/100</f>
        <v>1.9667613680998237E-3</v>
      </c>
      <c r="S311" s="147">
        <f>Input!S311*$G$6/0.000000000155125</f>
        <v>1.0005353530805261</v>
      </c>
      <c r="T311" s="141">
        <f>S311*Input!T311/100</f>
        <v>2.0098376791055079E-3</v>
      </c>
      <c r="U311" s="147">
        <f>S311</f>
        <v>1.0005353530805261</v>
      </c>
      <c r="V311" s="141">
        <f>U311*Input!T311/100</f>
        <v>2.0098376791055079E-3</v>
      </c>
      <c r="W311" s="150">
        <v>0</v>
      </c>
      <c r="X311" s="145">
        <f>((($L$4*0.000000001*Input!G311/Input!W311*(232/229))-(W311*0.000000001))/Input!F311)*1000000000</f>
        <v>0.86935593321534277</v>
      </c>
      <c r="Y311" s="145">
        <f>X311*Input!X311/100</f>
        <v>3.7724357730959572E-3</v>
      </c>
      <c r="Z311" s="145">
        <f t="shared" si="1076"/>
        <v>2.122718440662589E-4</v>
      </c>
      <c r="AA311" s="145">
        <f>Z311*Input!X311/100</f>
        <v>9.2112087532994991E-7</v>
      </c>
      <c r="AB311" s="146">
        <v>0</v>
      </c>
      <c r="AC311" s="146">
        <v>0.9</v>
      </c>
      <c r="AD311" s="145">
        <f>(((Input!G311*$L$4*0.000000001*Input!U311*(230/229))-((AB311*0.000000000000001)+(Input!G311*AC311*0.000000000000001)))/Input!F311)*1000000000000</f>
        <v>224.9138537751534</v>
      </c>
      <c r="AE311" s="145">
        <f>AD311*Input!V311/100</f>
        <v>0.50179621227471172</v>
      </c>
      <c r="AF311" s="145">
        <f t="shared" si="1077"/>
        <v>10.253490551585509</v>
      </c>
      <c r="AG311" s="145">
        <f>AF311*Input!V311/100</f>
        <v>2.2876148512059987E-2</v>
      </c>
      <c r="AH311" s="141">
        <f t="shared" si="1078"/>
        <v>48303.582590939222</v>
      </c>
      <c r="AI311" s="150">
        <f t="shared" si="1079"/>
        <v>235.68756150877093</v>
      </c>
      <c r="AJ311" s="147">
        <f t="shared" si="1080"/>
        <v>0.53535308052610198</v>
      </c>
      <c r="AK311" s="150">
        <f t="shared" si="1081"/>
        <v>2.0098376791055079</v>
      </c>
      <c r="AL311" s="150">
        <f t="shared" si="1082"/>
        <v>1.0025947157225585</v>
      </c>
      <c r="AM311" s="150">
        <f t="shared" si="1083"/>
        <v>2.2451430687562331E-3</v>
      </c>
      <c r="AN311" s="141">
        <f>AF311/Q311</f>
        <v>1.0025947157225585</v>
      </c>
      <c r="AO311" s="145">
        <f t="shared" si="1084"/>
        <v>2.2451430687562331E-3</v>
      </c>
      <c r="AP311" s="141" t="str">
        <f t="shared" si="1085"/>
        <v>Out of range</v>
      </c>
      <c r="AQ311" s="141" t="e">
        <f t="shared" si="1086"/>
        <v>#VALUE!</v>
      </c>
      <c r="AR311" s="141" t="e">
        <f t="shared" si="1087"/>
        <v>#VALUE!</v>
      </c>
      <c r="AS311" s="149">
        <f t="shared" si="1088"/>
        <v>2.0756115011448965E-5</v>
      </c>
      <c r="AT311" s="149">
        <f t="shared" si="1089"/>
        <v>9.0156362230910876E-8</v>
      </c>
      <c r="AU311" s="141">
        <v>8</v>
      </c>
      <c r="AV311" s="141">
        <f t="shared" si="1090"/>
        <v>4</v>
      </c>
      <c r="AW311" s="141" t="str">
        <f t="shared" si="1091"/>
        <v>Out of range</v>
      </c>
      <c r="AX311" s="151">
        <f t="shared" si="1092"/>
        <v>310.68926644179999</v>
      </c>
      <c r="AY311" s="151" t="e">
        <f t="shared" si="1093"/>
        <v>#VALUE!</v>
      </c>
      <c r="AZ311" s="141" t="str">
        <f>Input!B311</f>
        <v>Hu1-13</v>
      </c>
      <c r="BA311" s="152">
        <f>Input!E311</f>
        <v>0</v>
      </c>
      <c r="BB311" s="141" t="e">
        <f t="shared" si="1094"/>
        <v>#VALUE!</v>
      </c>
      <c r="BC311" s="147" t="e">
        <f t="shared" ref="BC311" si="1098">SQRT((EXP(0.0000028263*AW311*1000)*V311)^2+((U311-1)*0.0000028263*EXP(0.0000028263*AW311*1000)*AX311*1000)^2)*1000</f>
        <v>#VALUE!</v>
      </c>
      <c r="BD311" s="141" t="e">
        <f t="shared" si="1095"/>
        <v>#VALUE!</v>
      </c>
      <c r="BE311" s="153" t="e">
        <f t="shared" si="1096"/>
        <v>#VALUE!</v>
      </c>
      <c r="BF311" s="154" t="e">
        <f t="shared" si="1097"/>
        <v>#VALUE!</v>
      </c>
      <c r="BG311" s="155"/>
      <c r="BH311" s="155"/>
      <c r="BI311" s="155"/>
      <c r="BJ311" s="155"/>
      <c r="BK311" s="155"/>
      <c r="BL311" s="155"/>
      <c r="BM311" s="159"/>
      <c r="BN311" s="155"/>
      <c r="BO311" s="155"/>
      <c r="BP311" s="155"/>
      <c r="BQ311" s="155"/>
      <c r="BR311" s="155"/>
      <c r="BS311" s="155"/>
      <c r="BT311" s="155"/>
      <c r="BU311" s="155"/>
      <c r="BV311" s="155"/>
      <c r="BW311" s="155"/>
      <c r="BX311" s="155"/>
      <c r="BY311" s="155"/>
      <c r="BZ311" s="155"/>
      <c r="CA311" s="155"/>
      <c r="CB311" s="155"/>
      <c r="CC311" s="155"/>
      <c r="CD311" s="155"/>
      <c r="CE311" s="155"/>
      <c r="CF311" s="155"/>
      <c r="CG311" s="155"/>
      <c r="CH311" s="155"/>
      <c r="CI311" s="155"/>
      <c r="CJ311" s="155"/>
      <c r="CK311" s="155"/>
      <c r="CL311" s="155"/>
      <c r="CM311" s="155"/>
      <c r="CN311" s="155"/>
      <c r="CO311" s="155"/>
      <c r="CP311" s="155"/>
      <c r="CQ311" s="155"/>
      <c r="CR311" s="155"/>
      <c r="CS311" s="155"/>
      <c r="CT311" s="155"/>
      <c r="CU311" s="155"/>
      <c r="CV311" s="155"/>
      <c r="CW311" s="155"/>
      <c r="CX311" s="155"/>
      <c r="CY311" s="155"/>
      <c r="CZ311" s="155"/>
      <c r="DA311" s="155"/>
      <c r="DB311" s="155"/>
      <c r="DC311" s="155"/>
      <c r="DD311" s="155"/>
      <c r="DE311" s="155"/>
    </row>
    <row r="312" spans="1:109" ht="15" customHeight="1" x14ac:dyDescent="0.2">
      <c r="A312" s="9">
        <f>Input!A312</f>
        <v>10660</v>
      </c>
      <c r="B312" s="9" t="str">
        <f>Input!B312</f>
        <v>GeoB20928-1, 28-36</v>
      </c>
      <c r="C312" s="9">
        <f>Input!O312</f>
        <v>1.4299967936791949</v>
      </c>
      <c r="D312" s="9">
        <f>C312*Input!P312/100</f>
        <v>1.5802977242125125E-3</v>
      </c>
      <c r="E312" s="11">
        <f>Input!M312</f>
        <v>1.6574948713640878</v>
      </c>
      <c r="F312" s="12">
        <f>E312*Input!N312/100</f>
        <v>4.986192228286888E-5</v>
      </c>
      <c r="G312" s="13">
        <f t="shared" si="1073"/>
        <v>228.53539286368041</v>
      </c>
      <c r="H312" s="12">
        <f>G312*Input!L312/100</f>
        <v>6.2813999621327285E-3</v>
      </c>
      <c r="I312" s="9">
        <v>0.3</v>
      </c>
      <c r="J312" s="21">
        <f>(((C312*$G$4*0.000000001*Input!G312*(234/233))-(I312*0.000000000000001))/Input!F312)*1000000000000</f>
        <v>234.21268204788007</v>
      </c>
      <c r="K312" s="9">
        <f>J312*Input!P312/100</f>
        <v>0.25882978903028758</v>
      </c>
      <c r="L312" s="14">
        <f t="shared" si="1074"/>
        <v>3.2389911456070521</v>
      </c>
      <c r="M312" s="22">
        <f>L312*Input!P312/100</f>
        <v>3.579427841217665E-3</v>
      </c>
      <c r="N312" s="9">
        <v>5.0000000000000001E-3</v>
      </c>
      <c r="O312" s="21">
        <f>(((G312*$D$4*0.000000001*Input!G312*(238/236))-(N312*0.000000001))/Input!F312)*1000000</f>
        <v>3.7705565907627592</v>
      </c>
      <c r="P312" s="9">
        <f>O312*Input!N312/100</f>
        <v>1.1342852574683702E-4</v>
      </c>
      <c r="Q312" s="23">
        <f t="shared" si="1075"/>
        <v>2.813209179859498</v>
      </c>
      <c r="R312" s="24">
        <f>Q312*Input!N312/100</f>
        <v>8.462893002870428E-5</v>
      </c>
      <c r="S312" s="65">
        <f>Input!S312*$G$6/0.000000000155125</f>
        <v>1.1463346576171209</v>
      </c>
      <c r="T312" s="9">
        <f>S312*Input!T312/100</f>
        <v>4.0395201860839766E-4</v>
      </c>
      <c r="U312" s="9">
        <f>S312*1/((U311+U313)/2)</f>
        <v>1.1459436351946914</v>
      </c>
      <c r="V312" s="9">
        <f>U312*Input!T312/100</f>
        <v>4.0381422787179907E-4</v>
      </c>
      <c r="W312" s="3">
        <v>3.0000000000000001E-3</v>
      </c>
      <c r="X312" s="21">
        <f>((($L$4*0.000000001*Input!G312/Input!W312*(232/229))-(W312*0.000000001))/Input!F312)*1000000000</f>
        <v>0.76739221799395652</v>
      </c>
      <c r="Y312" s="21">
        <f>X312*Input!X312/100</f>
        <v>1.1633286319411031E-3</v>
      </c>
      <c r="Z312" s="21">
        <f t="shared" si="1076"/>
        <v>1.8737522229036633E-4</v>
      </c>
      <c r="AA312" s="21">
        <f>Z312*Input!X312/100</f>
        <v>2.8405156567332901E-7</v>
      </c>
      <c r="AB312" s="14">
        <v>0.05</v>
      </c>
      <c r="AC312" s="14">
        <v>0.9</v>
      </c>
      <c r="AD312" s="21">
        <f>(((Input!G312*$L$4*0.000000001*Input!U312*(230/229))-((AB312*0.000000000000001)+(Input!G312*AC312*0.000000000000001)))/Input!F312)*1000000000000</f>
        <v>3.4205590290518231</v>
      </c>
      <c r="AE312" s="21">
        <f>AD312*Input!V312/100</f>
        <v>1.1666791138723438E-2</v>
      </c>
      <c r="AF312" s="63">
        <f t="shared" si="1077"/>
        <v>0.15593823633730255</v>
      </c>
      <c r="AG312" s="21">
        <f>AF312*Input!V312/100</f>
        <v>5.3187178424238778E-4</v>
      </c>
      <c r="AH312" s="9">
        <f t="shared" si="1078"/>
        <v>832.2244234387224</v>
      </c>
      <c r="AI312" s="3">
        <f t="shared" si="1079"/>
        <v>3.1062780471900036</v>
      </c>
      <c r="AJ312" s="22">
        <f t="shared" si="1080"/>
        <v>145.94363519469144</v>
      </c>
      <c r="AK312" s="3">
        <f t="shared" si="1081"/>
        <v>0.40381422787179905</v>
      </c>
      <c r="AL312" s="3">
        <f t="shared" si="1082"/>
        <v>5.5430729237521785E-2</v>
      </c>
      <c r="AM312" s="3">
        <f t="shared" si="1083"/>
        <v>1.8906964859162088E-4</v>
      </c>
      <c r="AN312" s="9">
        <f>AL312*1/((AN311+AN313)/2)</f>
        <v>5.5203842121054607E-2</v>
      </c>
      <c r="AO312" s="21">
        <f t="shared" si="1084"/>
        <v>1.8829575533835699E-4</v>
      </c>
      <c r="AP312" s="58">
        <f t="shared" si="1085"/>
        <v>5.3860000000000001</v>
      </c>
      <c r="AQ312" s="58">
        <f t="shared" si="1086"/>
        <v>2.0799999999999999E-2</v>
      </c>
      <c r="AR312" s="58">
        <f t="shared" si="1087"/>
        <v>0.3861864092090605</v>
      </c>
      <c r="AS312" s="67">
        <f t="shared" si="1088"/>
        <v>6.6605506491246598E-5</v>
      </c>
      <c r="AT312" s="67">
        <f t="shared" si="1089"/>
        <v>1.0099053081277685E-7</v>
      </c>
      <c r="AU312" s="58">
        <v>8</v>
      </c>
      <c r="AV312" s="58">
        <f t="shared" si="1090"/>
        <v>4</v>
      </c>
      <c r="AW312" s="58">
        <f t="shared" si="1091"/>
        <v>5.3353000000000002</v>
      </c>
      <c r="AX312" s="57">
        <f t="shared" si="1092"/>
        <v>3.3382893199999999E-2</v>
      </c>
      <c r="AY312" s="47">
        <f t="shared" si="1093"/>
        <v>3.1628369731573923E-2</v>
      </c>
      <c r="AZ312" s="9" t="str">
        <f>Input!B312</f>
        <v>GeoB20928-1, 28-36</v>
      </c>
      <c r="BA312" s="48">
        <f>Input!E312</f>
        <v>32</v>
      </c>
      <c r="BB312" s="58">
        <f t="shared" si="1094"/>
        <v>148.16101850714756</v>
      </c>
      <c r="BC312" s="22">
        <f>SQRT((EXP(0.0000028263*AW312*1000)*V312)^2+((U312-1)*0.0000028263*EXP(0.0000028263*AW312*1000)*AY312*1000)^2)*1000</f>
        <v>0.4101634350347102</v>
      </c>
      <c r="BD312" s="9">
        <f t="shared" si="1095"/>
        <v>5277.3</v>
      </c>
      <c r="BE312" s="49">
        <f t="shared" si="1096"/>
        <v>15.814184865786961</v>
      </c>
      <c r="BF312" s="89">
        <f t="shared" si="1097"/>
        <v>0.59281333255063295</v>
      </c>
      <c r="BG312" s="85"/>
      <c r="BH312" s="85"/>
      <c r="BI312" s="85"/>
      <c r="BJ312" s="85"/>
      <c r="BK312" s="85"/>
      <c r="BL312" s="85"/>
      <c r="BM312" s="90"/>
      <c r="BN312" s="85"/>
      <c r="BO312" s="85"/>
      <c r="BP312" s="85"/>
      <c r="BQ312" s="85"/>
      <c r="BR312" s="85"/>
      <c r="BS312" s="85"/>
      <c r="BT312" s="85"/>
      <c r="BU312" s="85"/>
      <c r="BV312" s="85"/>
      <c r="BW312" s="85"/>
      <c r="BX312" s="85"/>
      <c r="BY312" s="85"/>
      <c r="BZ312" s="85"/>
      <c r="CA312" s="85"/>
      <c r="CB312" s="85"/>
      <c r="CC312" s="85"/>
      <c r="CD312" s="85"/>
      <c r="CE312" s="85"/>
      <c r="CF312" s="85"/>
      <c r="CG312" s="85"/>
      <c r="CH312" s="85"/>
      <c r="CI312" s="85"/>
      <c r="CJ312" s="85"/>
      <c r="CK312" s="85"/>
      <c r="CL312" s="85"/>
      <c r="CM312" s="85"/>
      <c r="CN312" s="85"/>
      <c r="CO312" s="85"/>
      <c r="CP312" s="85"/>
      <c r="CQ312" s="85"/>
      <c r="CR312" s="85"/>
      <c r="CS312" s="85"/>
      <c r="CT312" s="85"/>
      <c r="CU312" s="85"/>
      <c r="CV312" s="85"/>
      <c r="CW312" s="85"/>
      <c r="CX312" s="85"/>
      <c r="CY312" s="85"/>
      <c r="CZ312" s="85"/>
      <c r="DA312" s="85"/>
      <c r="DB312" s="85"/>
      <c r="DC312" s="85"/>
      <c r="DD312" s="85"/>
      <c r="DE312" s="85"/>
    </row>
    <row r="313" spans="1:109" s="158" customFormat="1" ht="15" customHeight="1" x14ac:dyDescent="0.2">
      <c r="A313" s="141">
        <f>Input!A313</f>
        <v>10368</v>
      </c>
      <c r="B313" s="141" t="str">
        <f>Input!B313</f>
        <v>Hu1-13</v>
      </c>
      <c r="C313" s="141">
        <f>Input!O313</f>
        <v>2.2588883054309705</v>
      </c>
      <c r="D313" s="141">
        <f>C313*Input!P313/100</f>
        <v>2.4158873135428485E-2</v>
      </c>
      <c r="E313" s="142">
        <f>Input!M313</f>
        <v>3.0132096733238392</v>
      </c>
      <c r="F313" s="143">
        <f>E313*Input!N313/100</f>
        <v>4.2415624442390448E-4</v>
      </c>
      <c r="G313" s="144">
        <f t="shared" si="1073"/>
        <v>415.46134975789096</v>
      </c>
      <c r="H313" s="143">
        <f>G313*Input!L313/100</f>
        <v>2.8475358239981839E-2</v>
      </c>
      <c r="I313" s="141">
        <v>0</v>
      </c>
      <c r="J313" s="145">
        <f>(((C313*$G$4*0.000000001*Input!G313*(234/233))-(I313*0.000000000000001))/Input!F313)*1000000000000</f>
        <v>739.96400272889423</v>
      </c>
      <c r="K313" s="141">
        <f>J313*Input!P313/100</f>
        <v>7.9139355512757605</v>
      </c>
      <c r="L313" s="146">
        <f t="shared" si="1074"/>
        <v>10.233164284489414</v>
      </c>
      <c r="M313" s="147">
        <f>L313*Input!P313/100</f>
        <v>0.10944397610479038</v>
      </c>
      <c r="N313" s="141">
        <v>0</v>
      </c>
      <c r="O313" s="145">
        <f>(((G313*$D$4*0.000000001*Input!G313*(238/236))-(N313*0.000000001))/Input!F313)*1000000</f>
        <v>13.709560070911634</v>
      </c>
      <c r="P313" s="141">
        <f>O313*Input!N313/100</f>
        <v>1.9298343437107507E-3</v>
      </c>
      <c r="Q313" s="148">
        <f t="shared" si="1075"/>
        <v>10.22869152469657</v>
      </c>
      <c r="R313" s="149">
        <f>Q313*Input!N313/100</f>
        <v>1.4398478210446259E-3</v>
      </c>
      <c r="S313" s="147">
        <f>Input!S313*$G$6/0.000000000155125</f>
        <v>1.0001470930894607</v>
      </c>
      <c r="T313" s="141">
        <f>S313*Input!T313/100</f>
        <v>1.8363589987657539E-3</v>
      </c>
      <c r="U313" s="147">
        <f>S313</f>
        <v>1.0001470930894607</v>
      </c>
      <c r="V313" s="141">
        <f>U313*Input!T313/100</f>
        <v>1.8363589987657539E-3</v>
      </c>
      <c r="W313" s="150">
        <v>0</v>
      </c>
      <c r="X313" s="145">
        <f>((($L$4*0.000000001*Input!G313/Input!W313*(232/229))-(W313*0.000000001))/Input!F313)*1000000000</f>
        <v>0.86527513558623481</v>
      </c>
      <c r="Y313" s="145">
        <f>X313*Input!X313/100</f>
        <v>5.1424522108595118E-3</v>
      </c>
      <c r="Z313" s="145">
        <f t="shared" si="1076"/>
        <v>2.1127543004882863E-4</v>
      </c>
      <c r="AA313" s="145">
        <f>Z313*Input!X313/100</f>
        <v>1.2556396892403401E-6</v>
      </c>
      <c r="AB313" s="146">
        <v>0</v>
      </c>
      <c r="AC313" s="146">
        <v>0.9</v>
      </c>
      <c r="AD313" s="145">
        <f>(((Input!G313*$L$4*0.000000001*Input!U313*(230/229))-((AB313*0.000000000000001)+(Input!G313*AC313*0.000000000000001)))/Input!F313)*1000000000000</f>
        <v>225.63201742821181</v>
      </c>
      <c r="AE313" s="145">
        <f>AD313*Input!V313/100</f>
        <v>0.59545795934373058</v>
      </c>
      <c r="AF313" s="145">
        <f t="shared" si="1077"/>
        <v>10.28623057229801</v>
      </c>
      <c r="AG313" s="145">
        <f>AF313*Input!V313/100</f>
        <v>2.7146049287390842E-2</v>
      </c>
      <c r="AH313" s="141">
        <f t="shared" si="1078"/>
        <v>48686.354915575001</v>
      </c>
      <c r="AI313" s="150">
        <f t="shared" si="1079"/>
        <v>316.59460237168543</v>
      </c>
      <c r="AJ313" s="147">
        <f t="shared" si="1080"/>
        <v>0.14709308946070365</v>
      </c>
      <c r="AK313" s="150">
        <f t="shared" si="1081"/>
        <v>1.8363589987657538</v>
      </c>
      <c r="AL313" s="150">
        <f t="shared" si="1082"/>
        <v>1.0056252598352893</v>
      </c>
      <c r="AM313" s="150">
        <f t="shared" si="1083"/>
        <v>2.6576848014625855E-3</v>
      </c>
      <c r="AN313" s="141">
        <f>AF313/Q313</f>
        <v>1.0056252598352893</v>
      </c>
      <c r="AO313" s="145">
        <f t="shared" si="1084"/>
        <v>2.6576848014625855E-3</v>
      </c>
      <c r="AP313" s="141" t="str">
        <f t="shared" si="1085"/>
        <v>Out of range</v>
      </c>
      <c r="AQ313" s="141" t="e">
        <f t="shared" si="1086"/>
        <v>#VALUE!</v>
      </c>
      <c r="AR313" s="141" t="e">
        <f t="shared" si="1087"/>
        <v>#VALUE!</v>
      </c>
      <c r="AS313" s="149">
        <f t="shared" si="1088"/>
        <v>2.065517662143947E-5</v>
      </c>
      <c r="AT313" s="149">
        <f t="shared" si="1089"/>
        <v>1.2279105711640289E-7</v>
      </c>
      <c r="AU313" s="141">
        <v>8</v>
      </c>
      <c r="AV313" s="141">
        <f t="shared" si="1090"/>
        <v>4</v>
      </c>
      <c r="AW313" s="141" t="str">
        <f t="shared" si="1091"/>
        <v>Out of range</v>
      </c>
      <c r="AX313" s="151">
        <f t="shared" si="1092"/>
        <v>205.2772044422</v>
      </c>
      <c r="AY313" s="151" t="e">
        <f t="shared" si="1093"/>
        <v>#VALUE!</v>
      </c>
      <c r="AZ313" s="141" t="str">
        <f>Input!B313</f>
        <v>Hu1-13</v>
      </c>
      <c r="BA313" s="152">
        <f>Input!E313</f>
        <v>0</v>
      </c>
      <c r="BB313" s="141" t="e">
        <f t="shared" si="1094"/>
        <v>#VALUE!</v>
      </c>
      <c r="BC313" s="147" t="e">
        <f t="shared" ref="BC313" si="1099">SQRT((EXP(0.0000028263*AW313*1000)*V313)^2+((U313-1)*0.0000028263*EXP(0.0000028263*AW313*1000)*AX313*1000)^2)*1000</f>
        <v>#VALUE!</v>
      </c>
      <c r="BD313" s="141" t="e">
        <f t="shared" si="1095"/>
        <v>#VALUE!</v>
      </c>
      <c r="BE313" s="153" t="e">
        <f t="shared" si="1096"/>
        <v>#VALUE!</v>
      </c>
      <c r="BF313" s="154" t="e">
        <f t="shared" si="1097"/>
        <v>#VALUE!</v>
      </c>
      <c r="BG313" s="155"/>
      <c r="BH313" s="155"/>
      <c r="BI313" s="155"/>
      <c r="BJ313" s="155"/>
      <c r="BK313" s="155"/>
      <c r="BL313" s="155"/>
      <c r="BM313" s="159"/>
      <c r="BN313" s="155"/>
      <c r="BO313" s="155"/>
      <c r="BP313" s="155"/>
      <c r="BQ313" s="155"/>
      <c r="BR313" s="155"/>
      <c r="BS313" s="155"/>
      <c r="BT313" s="155"/>
      <c r="BU313" s="155"/>
      <c r="BV313" s="155"/>
      <c r="BW313" s="155"/>
      <c r="BX313" s="155"/>
      <c r="BY313" s="155"/>
      <c r="BZ313" s="155"/>
      <c r="CA313" s="155"/>
      <c r="CB313" s="155"/>
      <c r="CC313" s="155"/>
      <c r="CD313" s="155"/>
      <c r="CE313" s="155"/>
      <c r="CF313" s="155"/>
      <c r="CG313" s="155"/>
      <c r="CH313" s="155"/>
      <c r="CI313" s="155"/>
      <c r="CJ313" s="155"/>
      <c r="CK313" s="155"/>
      <c r="CL313" s="155"/>
      <c r="CM313" s="155"/>
      <c r="CN313" s="155"/>
      <c r="CO313" s="155"/>
      <c r="CP313" s="155"/>
      <c r="CQ313" s="155"/>
      <c r="CR313" s="155"/>
      <c r="CS313" s="155"/>
      <c r="CT313" s="155"/>
      <c r="CU313" s="155"/>
      <c r="CV313" s="155"/>
      <c r="CW313" s="155"/>
      <c r="CX313" s="155"/>
      <c r="CY313" s="155"/>
      <c r="CZ313" s="155"/>
      <c r="DA313" s="155"/>
      <c r="DB313" s="155"/>
      <c r="DC313" s="155"/>
      <c r="DD313" s="155"/>
      <c r="DE313" s="155"/>
    </row>
    <row r="314" spans="1:109" ht="15" customHeight="1" x14ac:dyDescent="0.2">
      <c r="A314" s="9">
        <f>Input!A314</f>
        <v>10661</v>
      </c>
      <c r="B314" s="9" t="str">
        <f>Input!B314</f>
        <v>GeoB20928-1, 87-93</v>
      </c>
      <c r="C314" s="9">
        <f>Input!O314</f>
        <v>2.0168509405887809</v>
      </c>
      <c r="D314" s="9">
        <f>C314*Input!P314/100</f>
        <v>2.393232419497788E-3</v>
      </c>
      <c r="E314" s="11">
        <f>Input!M314</f>
        <v>2.3456009331702465</v>
      </c>
      <c r="F314" s="12">
        <f>E314*Input!N314/100</f>
        <v>8.0883171048225339E-5</v>
      </c>
      <c r="G314" s="13">
        <f t="shared" ref="G314:G315" si="1100">E314*137.88</f>
        <v>323.41145666551358</v>
      </c>
      <c r="H314" s="12">
        <f>G314*Input!L314/100</f>
        <v>1.0306313321136941E-2</v>
      </c>
      <c r="I314" s="9">
        <v>0.3</v>
      </c>
      <c r="J314" s="21">
        <f>(((C314*$G$4*0.000000001*Input!G314*(234/233))-(I314*0.000000000000001))/Input!F314)*1000000000000</f>
        <v>257.13663848104636</v>
      </c>
      <c r="K314" s="9">
        <f>J314*Input!P314/100</f>
        <v>0.30512306441142939</v>
      </c>
      <c r="L314" s="14">
        <f t="shared" ref="L314:L315" si="1101">(J314/234)*602200000000*0.0000028263/(365.2425*24*60)</f>
        <v>3.5560127998577316</v>
      </c>
      <c r="M314" s="22">
        <f>L314*Input!P314/100</f>
        <v>4.2196301895687863E-3</v>
      </c>
      <c r="N314" s="9">
        <v>5.0000000000000001E-3</v>
      </c>
      <c r="O314" s="21">
        <f>(((G314*$D$4*0.000000001*Input!G314*(238/236))-(N314*0.000000001))/Input!F314)*1000000</f>
        <v>4.153577891847358</v>
      </c>
      <c r="P314" s="9">
        <f>O314*Input!N314/100</f>
        <v>1.4322749720019532E-4</v>
      </c>
      <c r="Q314" s="23">
        <f t="shared" ref="Q314:Q315" si="1102">(O314/238.05)*602200000000000000*0.00000000015512/(365.2425*24*60)</f>
        <v>3.0989810584549993</v>
      </c>
      <c r="R314" s="24">
        <f>Q314*Input!N314/100</f>
        <v>1.0686191818974401E-4</v>
      </c>
      <c r="S314" s="65">
        <f>Input!S314*$G$6/0.000000000155125</f>
        <v>1.1432326929251231</v>
      </c>
      <c r="T314" s="9">
        <f>S314*Input!T314/100</f>
        <v>4.1224203640089711E-4</v>
      </c>
      <c r="U314" s="9">
        <f>S314*1/((U313+U315)/2)</f>
        <v>1.1431194031748377</v>
      </c>
      <c r="V314" s="9">
        <f>U314*Input!T314/100</f>
        <v>4.1220118487727468E-4</v>
      </c>
      <c r="W314" s="3">
        <v>3.0000000000000001E-3</v>
      </c>
      <c r="X314" s="21">
        <f>((($L$4*0.000000001*Input!G314/Input!W314*(232/229))-(W314*0.000000001))/Input!F314)*1000000000</f>
        <v>0.37038537942452116</v>
      </c>
      <c r="Y314" s="21">
        <f>X314*Input!X314/100</f>
        <v>6.5489234603068589E-4</v>
      </c>
      <c r="Z314" s="21">
        <f t="shared" ref="Z314:Z315" si="1103">(X314/232)*6.022E+23*0.000000001*0.000000000049475/(365.2425*24*60)</f>
        <v>9.0437511842631011E-5</v>
      </c>
      <c r="AA314" s="21">
        <f>Z314*Input!X314/100</f>
        <v>1.5990597250847497E-7</v>
      </c>
      <c r="AB314" s="14">
        <v>0.05</v>
      </c>
      <c r="AC314" s="14">
        <v>0.9</v>
      </c>
      <c r="AD314" s="21">
        <f>(((Input!G314*$L$4*0.000000001*Input!U314*(230/229))-((AB314*0.000000000000001)+(Input!G314*AC314*0.000000000000001)))/Input!F314)*1000000000000</f>
        <v>6.7581441177939405</v>
      </c>
      <c r="AE314" s="21">
        <f>AD314*Input!V314/100</f>
        <v>1.4390186753328996E-2</v>
      </c>
      <c r="AF314" s="63">
        <f t="shared" ref="AF314:AF315" si="1104">(AD314/230)*602200000000*$D$6/(365.2425*24*60)</f>
        <v>0.30809381323094132</v>
      </c>
      <c r="AG314" s="21">
        <f>AF314*Input!V314/100</f>
        <v>6.5602736974270737E-4</v>
      </c>
      <c r="AH314" s="9">
        <f t="shared" ref="AH314:AH315" si="1105">AF314/Z314</f>
        <v>3406.7037775989552</v>
      </c>
      <c r="AI314" s="3">
        <f t="shared" ref="AI314:AI315" si="1106">AH314*SQRT((AG314/AF314)^2+(AA314/Z314)^2)</f>
        <v>9.4288020359279958</v>
      </c>
      <c r="AJ314" s="22">
        <f t="shared" ref="AJ314:AJ315" si="1107">(U314-1)*1000</f>
        <v>143.11940317483774</v>
      </c>
      <c r="AK314" s="3">
        <f t="shared" ref="AK314:AK315" si="1108">V314*1000</f>
        <v>0.4122011848772747</v>
      </c>
      <c r="AL314" s="3">
        <f t="shared" ref="AL314:AL315" si="1109">AF314/Q314</f>
        <v>9.9417778753556452E-2</v>
      </c>
      <c r="AM314" s="3">
        <f t="shared" ref="AM314:AM315" si="1110">AL314*SQRT((R314/Q314)^2+(AG314/AF314)^2)</f>
        <v>2.1171907030523388E-4</v>
      </c>
      <c r="AN314" s="9">
        <f>AL314*1/((AN313+AN315)/2)</f>
        <v>9.9174911078851624E-2</v>
      </c>
      <c r="AO314" s="21">
        <f t="shared" ref="AO314:AO315" si="1111">AN314*SQRT((R314/Q314)^2+(AG314/AF314)^2)</f>
        <v>2.112018618246143E-4</v>
      </c>
      <c r="AP314" s="58">
        <f t="shared" ref="AP314:AP315" si="1112">ThU_Alter_Kombi(AN314,U314)</f>
        <v>9.8922000000000008</v>
      </c>
      <c r="AQ314" s="58">
        <f t="shared" ref="AQ314:AQ315" si="1113">Montealter(AN314,AO314,U314,V314)</f>
        <v>2.3E-2</v>
      </c>
      <c r="AR314" s="58">
        <f t="shared" ref="AR314:AR315" si="1114">(AQ314/AP314)*100</f>
        <v>0.23250641919896481</v>
      </c>
      <c r="AS314" s="67">
        <f t="shared" ref="AS314:AS315" si="1115">Z314/Q314</f>
        <v>2.9182983095649751E-5</v>
      </c>
      <c r="AT314" s="67">
        <f t="shared" ref="AT314:AT315" si="1116">AS314*SQRT((Y314/X314)^2+(P314/O314)^2)</f>
        <v>5.1609343908329839E-8</v>
      </c>
      <c r="AU314" s="58">
        <v>8</v>
      </c>
      <c r="AV314" s="58">
        <f t="shared" ref="AV314:AV315" si="1117">AU314/2</f>
        <v>4</v>
      </c>
      <c r="AW314" s="58">
        <f t="shared" ref="AW314:AW315" si="1118">marincorr_age(AN314,U314,AS314,AU314)</f>
        <v>9.8698999999999995</v>
      </c>
      <c r="AX314" s="57">
        <f t="shared" ref="AX314:AX315" si="1119">marincorr_age_error(AN314, AO314, U314, V314, AS314, AT314, AU314, AV314)</f>
        <v>2.2953335200000001E-2</v>
      </c>
      <c r="AY314" s="47">
        <f t="shared" ref="AY314:AY315" si="1120">SQRT(((AU314*EXP(-0.0000091577*AW314*1000))/(0.0000091577*(EXP(-0.0000091577*AW314*1000)+(AJ314/1000)*EXP(-(0.0000091577-0.0000028263)*AW314*1000)-AS314*AU314*EXP(-0.0000091577*AW314*1000))))^2*AT314^2+((AS314*EXP(-0.0000091577*AW314*1000))/(0.0000091577*(EXP(-0.0000091577*AW314*1000)+(AJ314/1000)*EXP(-(0.0000091577-0.0000028263)*AW314*1000)-AS314*AU314*EXP(-0.0000091577*AW314*1000))))^2*AV314^2+((0.0000091577/(0.0000091577-0.0000028263))*(EXP(-(0.0000091577-0.0000028263)*AW314*1000)-1)/(0.0000091577*(EXP(-0.0000091577*AW314*1000)+(AJ314/1000)*EXP(-(0.0000091577-0.0000028263)*AW314*1000)-AS314*AU314*EXP(-0.0000091577*AW314*1000))))^2*T314^2+(1/(0.0000091577*(EXP(-0.0000091577*AW314*1000)+(AJ314/1000)*EXP(-(0.0000091577-0.0000028263)*AW314*1000)-AS314*AU314*EXP(-0.0000091577*AW314*1000))))^2*AO314^2)/1000</f>
        <v>2.4942813296391794E-2</v>
      </c>
      <c r="AZ314" s="9" t="str">
        <f>Input!B314</f>
        <v>GeoB20928-1, 87-93</v>
      </c>
      <c r="BA314" s="48">
        <f>Input!E314</f>
        <v>90</v>
      </c>
      <c r="BB314" s="58">
        <f t="shared" ref="BB314:BB315" si="1121">((U314-1)*EXP(0.0000028263*AW314*1000))*1000</f>
        <v>147.16796704925176</v>
      </c>
      <c r="BC314" s="22">
        <f>SQRT((EXP(0.0000028263*AW314*1000)*V314)^2+((U314-1)*0.0000028263*EXP(0.0000028263*AW314*1000)*AY314*1000)^2)*1000</f>
        <v>0.42398848897470387</v>
      </c>
      <c r="BD314" s="9">
        <f t="shared" ref="BD314:BD315" si="1122">AW314*1000-58</f>
        <v>9811.9</v>
      </c>
      <c r="BE314" s="49">
        <f t="shared" ref="BE314:BE315" si="1123">AY314/2*1000</f>
        <v>12.471406648195897</v>
      </c>
      <c r="BF314" s="89">
        <f t="shared" ref="BF314:BF315" si="1124">AY314/AW314*100</f>
        <v>0.25271596770374366</v>
      </c>
      <c r="BG314" s="85"/>
      <c r="BH314" s="85"/>
      <c r="BI314" s="85"/>
      <c r="BJ314" s="85"/>
      <c r="BK314" s="85"/>
      <c r="BL314" s="85"/>
      <c r="BM314" s="90"/>
      <c r="BN314" s="85"/>
      <c r="BO314" s="85"/>
      <c r="BP314" s="85"/>
      <c r="BQ314" s="85"/>
      <c r="BR314" s="85"/>
      <c r="BS314" s="85"/>
      <c r="BT314" s="85"/>
      <c r="BU314" s="85"/>
      <c r="BV314" s="85"/>
      <c r="BW314" s="85"/>
      <c r="BX314" s="85"/>
      <c r="BY314" s="85"/>
      <c r="BZ314" s="85"/>
      <c r="CA314" s="85"/>
      <c r="CB314" s="85"/>
      <c r="CC314" s="85"/>
      <c r="CD314" s="85"/>
      <c r="CE314" s="85"/>
      <c r="CF314" s="85"/>
      <c r="CG314" s="85"/>
      <c r="CH314" s="85"/>
      <c r="CI314" s="85"/>
      <c r="CJ314" s="85"/>
      <c r="CK314" s="85"/>
      <c r="CL314" s="85"/>
      <c r="CM314" s="85"/>
      <c r="CN314" s="85"/>
      <c r="CO314" s="85"/>
      <c r="CP314" s="85"/>
      <c r="CQ314" s="85"/>
      <c r="CR314" s="85"/>
      <c r="CS314" s="85"/>
      <c r="CT314" s="85"/>
      <c r="CU314" s="85"/>
      <c r="CV314" s="85"/>
      <c r="CW314" s="85"/>
      <c r="CX314" s="85"/>
      <c r="CY314" s="85"/>
      <c r="CZ314" s="85"/>
      <c r="DA314" s="85"/>
      <c r="DB314" s="85"/>
      <c r="DC314" s="85"/>
      <c r="DD314" s="85"/>
      <c r="DE314" s="85"/>
    </row>
    <row r="315" spans="1:109" s="158" customFormat="1" ht="15" customHeight="1" x14ac:dyDescent="0.2">
      <c r="A315" s="141">
        <f>Input!A315</f>
        <v>10368</v>
      </c>
      <c r="B315" s="141" t="str">
        <f>Input!B315</f>
        <v>Hu1-13</v>
      </c>
      <c r="C315" s="141">
        <f>Input!O315</f>
        <v>2.3015934312500486</v>
      </c>
      <c r="D315" s="141">
        <f>C315*Input!P315/100</f>
        <v>1.6450790636292057E-2</v>
      </c>
      <c r="E315" s="142">
        <f>Input!M315</f>
        <v>3.0131095741283769</v>
      </c>
      <c r="F315" s="143">
        <f>E315*Input!N315/100</f>
        <v>2.5943056631012477E-4</v>
      </c>
      <c r="G315" s="144">
        <f t="shared" si="1100"/>
        <v>415.44754808082058</v>
      </c>
      <c r="H315" s="143">
        <f>G315*Input!L315/100</f>
        <v>2.300607155129944E-2</v>
      </c>
      <c r="I315" s="141">
        <v>0</v>
      </c>
      <c r="J315" s="145">
        <f>(((C315*$G$4*0.000000001*Input!G315*(234/233))-(I315*0.000000000000001))/Input!F315)*1000000000000</f>
        <v>753.9532981545027</v>
      </c>
      <c r="K315" s="141">
        <f>J315*Input!P315/100</f>
        <v>5.388930855066433</v>
      </c>
      <c r="L315" s="146">
        <f t="shared" si="1101"/>
        <v>10.426626071531174</v>
      </c>
      <c r="M315" s="147">
        <f>L315*Input!P315/100</f>
        <v>7.4524996559667725E-2</v>
      </c>
      <c r="N315" s="141">
        <v>0</v>
      </c>
      <c r="O315" s="145">
        <f>(((G315*$D$4*0.000000001*Input!G315*(238/236))-(N315*0.000000001))/Input!F315)*1000000</f>
        <v>13.709104637642126</v>
      </c>
      <c r="P315" s="141">
        <f>O315*Input!N315/100</f>
        <v>1.180362244468685E-3</v>
      </c>
      <c r="Q315" s="148">
        <f t="shared" si="1102"/>
        <v>10.228351726307727</v>
      </c>
      <c r="R315" s="149">
        <f>Q315*Input!N315/100</f>
        <v>8.8066730249687847E-4</v>
      </c>
      <c r="S315" s="147">
        <f>Input!S315*$G$6/0.000000000155125</f>
        <v>1.0000511184883865</v>
      </c>
      <c r="T315" s="141">
        <f>S315*Input!T315/100</f>
        <v>9.596569090084187E-4</v>
      </c>
      <c r="U315" s="147">
        <f>S315</f>
        <v>1.0000511184883865</v>
      </c>
      <c r="V315" s="141">
        <f>U315*Input!T315/100</f>
        <v>9.596569090084187E-4</v>
      </c>
      <c r="W315" s="150">
        <v>0</v>
      </c>
      <c r="X315" s="145">
        <f>((($L$4*0.000000001*Input!G315/Input!W315*(232/229))-(W315*0.000000001))/Input!F315)*1000000000</f>
        <v>0.87212541130765164</v>
      </c>
      <c r="Y315" s="145">
        <f>X315*Input!X315/100</f>
        <v>3.1799506820996575E-3</v>
      </c>
      <c r="Z315" s="145">
        <f t="shared" si="1103"/>
        <v>2.1294807137350375E-4</v>
      </c>
      <c r="AA315" s="145">
        <f>Z315*Input!X315/100</f>
        <v>7.7645296884613177E-7</v>
      </c>
      <c r="AB315" s="146">
        <v>0</v>
      </c>
      <c r="AC315" s="146">
        <v>0.9</v>
      </c>
      <c r="AD315" s="145">
        <f>(((Input!G315*$L$4*0.000000001*Input!U315*(230/229))-((AB315*0.000000000000001)+(Input!G315*AC315*0.000000000000001)))/Input!F315)*1000000000000</f>
        <v>224.19920232840292</v>
      </c>
      <c r="AE315" s="145">
        <f>AD315*Input!V315/100</f>
        <v>0.45754350023935081</v>
      </c>
      <c r="AF315" s="145">
        <f t="shared" si="1104"/>
        <v>10.220910647173492</v>
      </c>
      <c r="AG315" s="145">
        <f>AF315*Input!V315/100</f>
        <v>2.0858732700981424E-2</v>
      </c>
      <c r="AH315" s="141">
        <f t="shared" si="1105"/>
        <v>47997.197538579057</v>
      </c>
      <c r="AI315" s="150">
        <f t="shared" si="1106"/>
        <v>200.55511132771508</v>
      </c>
      <c r="AJ315" s="147">
        <f t="shared" si="1107"/>
        <v>5.1118488386459049E-2</v>
      </c>
      <c r="AK315" s="150">
        <f t="shared" si="1108"/>
        <v>0.95965690900841871</v>
      </c>
      <c r="AL315" s="150">
        <f t="shared" si="1109"/>
        <v>0.9992725045703017</v>
      </c>
      <c r="AM315" s="150">
        <f t="shared" si="1110"/>
        <v>2.0411195369241233E-3</v>
      </c>
      <c r="AN315" s="141">
        <f>AF315/Q315</f>
        <v>0.9992725045703017</v>
      </c>
      <c r="AO315" s="145">
        <f t="shared" si="1111"/>
        <v>2.0411195369241233E-3</v>
      </c>
      <c r="AP315" s="141">
        <f t="shared" si="1112"/>
        <v>778.55380000000002</v>
      </c>
      <c r="AQ315" s="141" t="e">
        <f t="shared" si="1113"/>
        <v>#VALUE!</v>
      </c>
      <c r="AR315" s="141" t="e">
        <f t="shared" si="1114"/>
        <v>#VALUE!</v>
      </c>
      <c r="AS315" s="149">
        <f t="shared" si="1115"/>
        <v>2.0819392710732939E-5</v>
      </c>
      <c r="AT315" s="149">
        <f t="shared" si="1116"/>
        <v>7.5932998583588351E-8</v>
      </c>
      <c r="AU315" s="141">
        <v>8</v>
      </c>
      <c r="AV315" s="141">
        <f t="shared" si="1117"/>
        <v>4</v>
      </c>
      <c r="AW315" s="141">
        <f t="shared" si="1118"/>
        <v>778.53560000000004</v>
      </c>
      <c r="AX315" s="151">
        <f t="shared" si="1119"/>
        <v>362.27223926149998</v>
      </c>
      <c r="AY315" s="151">
        <f t="shared" si="1120"/>
        <v>335.61945816901039</v>
      </c>
      <c r="AZ315" s="141" t="str">
        <f>Input!B315</f>
        <v>Hu1-13</v>
      </c>
      <c r="BA315" s="152">
        <f>Input!E315</f>
        <v>0</v>
      </c>
      <c r="BB315" s="141">
        <f t="shared" si="1121"/>
        <v>0.46151816133498108</v>
      </c>
      <c r="BC315" s="147">
        <f t="shared" ref="BC315" si="1125">SQRT((EXP(0.0000028263*AW315*1000)*V315)^2+((U315-1)*0.0000028263*EXP(0.0000028263*AW315*1000)*AX315*1000)^2)*1000</f>
        <v>8.6770431595952928</v>
      </c>
      <c r="BD315" s="141">
        <f t="shared" si="1122"/>
        <v>778477.60000000009</v>
      </c>
      <c r="BE315" s="153">
        <f t="shared" si="1123"/>
        <v>167809.7290845052</v>
      </c>
      <c r="BF315" s="154">
        <f t="shared" si="1124"/>
        <v>43.109070178551931</v>
      </c>
      <c r="BG315" s="155"/>
      <c r="BH315" s="155"/>
      <c r="BI315" s="155"/>
      <c r="BJ315" s="155"/>
      <c r="BK315" s="155"/>
      <c r="BL315" s="155"/>
      <c r="BM315" s="159"/>
      <c r="BN315" s="155"/>
      <c r="BO315" s="155"/>
      <c r="BP315" s="155"/>
      <c r="BQ315" s="155"/>
      <c r="BR315" s="155"/>
      <c r="BS315" s="155"/>
      <c r="BT315" s="155"/>
      <c r="BU315" s="155"/>
      <c r="BV315" s="155"/>
      <c r="BW315" s="155"/>
      <c r="BX315" s="155"/>
      <c r="BY315" s="155"/>
      <c r="BZ315" s="155"/>
      <c r="CA315" s="155"/>
      <c r="CB315" s="155"/>
      <c r="CC315" s="155"/>
      <c r="CD315" s="155"/>
      <c r="CE315" s="155"/>
      <c r="CF315" s="155"/>
      <c r="CG315" s="155"/>
      <c r="CH315" s="155"/>
      <c r="CI315" s="155"/>
      <c r="CJ315" s="155"/>
      <c r="CK315" s="155"/>
      <c r="CL315" s="155"/>
      <c r="CM315" s="155"/>
      <c r="CN315" s="155"/>
      <c r="CO315" s="155"/>
      <c r="CP315" s="155"/>
      <c r="CQ315" s="155"/>
      <c r="CR315" s="155"/>
      <c r="CS315" s="155"/>
      <c r="CT315" s="155"/>
      <c r="CU315" s="155"/>
      <c r="CV315" s="155"/>
      <c r="CW315" s="155"/>
      <c r="CX315" s="155"/>
      <c r="CY315" s="155"/>
      <c r="CZ315" s="155"/>
      <c r="DA315" s="155"/>
      <c r="DB315" s="155"/>
      <c r="DC315" s="155"/>
      <c r="DD315" s="155"/>
      <c r="DE315" s="155"/>
    </row>
    <row r="316" spans="1:109" ht="15" customHeight="1" x14ac:dyDescent="0.2">
      <c r="A316" s="9">
        <f>Input!A316</f>
        <v>10662</v>
      </c>
      <c r="B316" s="9" t="str">
        <f>Input!B316</f>
        <v>GeoB20928-1, 129-132</v>
      </c>
      <c r="C316" s="9">
        <f>Input!O316</f>
        <v>1.6240125614087997</v>
      </c>
      <c r="D316" s="9">
        <f>C316*Input!P316/100</f>
        <v>1.6910534741494845E-3</v>
      </c>
      <c r="E316" s="11">
        <f>Input!M316</f>
        <v>1.8896461588731883</v>
      </c>
      <c r="F316" s="12">
        <f>E316*Input!N316/100</f>
        <v>6.3064787844393258E-5</v>
      </c>
      <c r="G316" s="13">
        <f t="shared" ref="G316:G317" si="1126">E316*137.88</f>
        <v>260.54441238543518</v>
      </c>
      <c r="H316" s="12">
        <f>G316*Input!L316/100</f>
        <v>5.3494927979669564E-3</v>
      </c>
      <c r="I316" s="9">
        <v>0.3</v>
      </c>
      <c r="J316" s="21">
        <f>(((C316*$G$4*0.000000001*Input!G316*(234/233))-(I316*0.000000000000001))/Input!F316)*1000000000000</f>
        <v>254.20320996686138</v>
      </c>
      <c r="K316" s="9">
        <f>J316*Input!P316/100</f>
        <v>0.2646969805341326</v>
      </c>
      <c r="L316" s="14">
        <f t="shared" ref="L316:L317" si="1127">(J316/234)*602200000000*0.0000028263/(365.2425*24*60)</f>
        <v>3.5154456157896461</v>
      </c>
      <c r="M316" s="22">
        <f>L316*Input!P316/100</f>
        <v>3.6605668349065294E-3</v>
      </c>
      <c r="N316" s="9">
        <v>5.0000000000000001E-3</v>
      </c>
      <c r="O316" s="21">
        <f>(((G316*$D$4*0.000000001*Input!G316*(238/236))-(N316*0.000000001))/Input!F316)*1000000</f>
        <v>4.1081864724231236</v>
      </c>
      <c r="P316" s="9">
        <f>O316*Input!N316/100</f>
        <v>1.3710604342088219E-4</v>
      </c>
      <c r="Q316" s="23">
        <f t="shared" ref="Q316:Q317" si="1128">(O316/238.05)*602200000000000000*0.00000000015512/(365.2425*24*60)</f>
        <v>3.065114557651393</v>
      </c>
      <c r="R316" s="24">
        <f>Q316*Input!N316/100</f>
        <v>1.022947065456494E-4</v>
      </c>
      <c r="S316" s="65">
        <f>Input!S316*$G$6/0.000000000155125</f>
        <v>1.1434172636252504</v>
      </c>
      <c r="T316" s="9">
        <f>S316*Input!T316/100</f>
        <v>3.4500262720685223E-4</v>
      </c>
      <c r="U316" s="9">
        <f>S316*1/((U315+U317)/2)</f>
        <v>1.1435584518249999</v>
      </c>
      <c r="V316" s="9">
        <f>U316*Input!T316/100</f>
        <v>3.4504522784040376E-4</v>
      </c>
      <c r="W316" s="3">
        <v>3.0000000000000001E-3</v>
      </c>
      <c r="X316" s="21">
        <f>((($L$4*0.000000001*Input!G316/Input!W316*(232/229))-(W316*0.000000001))/Input!F316)*1000000000</f>
        <v>0.72609447539199812</v>
      </c>
      <c r="Y316" s="21">
        <f>X316*Input!X316/100</f>
        <v>9.9757880498021752E-4</v>
      </c>
      <c r="Z316" s="21">
        <f t="shared" ref="Z316:Z317" si="1129">(X316/232)*6.022E+23*0.000000001*0.000000000049475/(365.2425*24*60)</f>
        <v>1.7729149519659843E-4</v>
      </c>
      <c r="AA316" s="21">
        <f>Z316*Input!X316/100</f>
        <v>2.4358020051852848E-7</v>
      </c>
      <c r="AB316" s="14">
        <v>0.05</v>
      </c>
      <c r="AC316" s="14">
        <v>0.9</v>
      </c>
      <c r="AD316" s="21">
        <f>(((Input!G316*$L$4*0.000000001*Input!U316*(230/229))-((AB316*0.000000000000001)+(Input!G316*AC316*0.000000000000001)))/Input!F316)*1000000000000</f>
        <v>7.2346537723632576</v>
      </c>
      <c r="AE316" s="21">
        <f>AD316*Input!V316/100</f>
        <v>1.8451136567647238E-2</v>
      </c>
      <c r="AF316" s="63">
        <f t="shared" ref="AF316:AF317" si="1130">(AD316/230)*602200000000*$D$6/(365.2425*24*60)</f>
        <v>0.32981718490794887</v>
      </c>
      <c r="AG316" s="21">
        <f>AF316*Input!V316/100</f>
        <v>8.4116007656654561E-4</v>
      </c>
      <c r="AH316" s="9">
        <f t="shared" ref="AH316:AH317" si="1131">AF316/Z316</f>
        <v>1860.3102452388639</v>
      </c>
      <c r="AI316" s="3">
        <f t="shared" ref="AI316:AI317" si="1132">AH316*SQRT((AG316/AF316)^2+(AA316/Z316)^2)</f>
        <v>5.3891375592699458</v>
      </c>
      <c r="AJ316" s="22">
        <f t="shared" ref="AJ316:AJ317" si="1133">(U316-1)*1000</f>
        <v>143.55845182499993</v>
      </c>
      <c r="AK316" s="3">
        <f t="shared" ref="AK316:AK317" si="1134">V316*1000</f>
        <v>0.34504522784040376</v>
      </c>
      <c r="AL316" s="3">
        <f t="shared" ref="AL316:AL317" si="1135">AF316/Q316</f>
        <v>0.10760354260973114</v>
      </c>
      <c r="AM316" s="3">
        <f t="shared" ref="AM316:AM317" si="1136">AL316*SQRT((R316/Q316)^2+(AG316/AF316)^2)</f>
        <v>2.744537201722972E-4</v>
      </c>
      <c r="AN316" s="9">
        <f>AL316*1/((AN315+AN317)/2)</f>
        <v>0.10779923158081516</v>
      </c>
      <c r="AO316" s="21">
        <f t="shared" ref="AO316:AO317" si="1137">AN316*SQRT((R316/Q316)^2+(AG316/AF316)^2)</f>
        <v>2.7495284468816459E-4</v>
      </c>
      <c r="AP316" s="58">
        <f t="shared" ref="AP316:AP317" si="1138">ThU_Alter_Kombi(AN316,U316)</f>
        <v>10.790100000000001</v>
      </c>
      <c r="AQ316" s="58">
        <f t="shared" ref="AQ316:AQ317" si="1139">Montealter(AN316,AO316,U316,V316)</f>
        <v>2.98E-2</v>
      </c>
      <c r="AR316" s="58">
        <f t="shared" ref="AR316:AR317" si="1140">(AQ316/AP316)*100</f>
        <v>0.27617909009184344</v>
      </c>
      <c r="AS316" s="67">
        <f t="shared" ref="AS316:AS317" si="1141">Z316/Q316</f>
        <v>5.7841719081601275E-5</v>
      </c>
      <c r="AT316" s="67">
        <f t="shared" ref="AT316:AT317" si="1142">AS316*SQRT((Y316/X316)^2+(P316/O316)^2)</f>
        <v>7.9491989686197068E-8</v>
      </c>
      <c r="AU316" s="58">
        <v>8</v>
      </c>
      <c r="AV316" s="58">
        <f t="shared" ref="AV316:AV317" si="1143">AU316/2</f>
        <v>4</v>
      </c>
      <c r="AW316" s="58">
        <f t="shared" ref="AW316:AW317" si="1144">marincorr_age(AN316,U316,AS316,AU316)</f>
        <v>10.7461</v>
      </c>
      <c r="AX316" s="57">
        <f t="shared" ref="AX316:AX317" si="1145">marincorr_age_error(AN316, AO316, U316, V316, AS316, AT316, AU316, AV316)</f>
        <v>3.5258920999999999E-2</v>
      </c>
      <c r="AY316" s="47">
        <f t="shared" ref="AY316:AY317" si="1146">SQRT(((AU316*EXP(-0.0000091577*AW316*1000))/(0.0000091577*(EXP(-0.0000091577*AW316*1000)+(AJ316/1000)*EXP(-(0.0000091577-0.0000028263)*AW316*1000)-AS316*AU316*EXP(-0.0000091577*AW316*1000))))^2*AT316^2+((AS316*EXP(-0.0000091577*AW316*1000))/(0.0000091577*(EXP(-0.0000091577*AW316*1000)+(AJ316/1000)*EXP(-(0.0000091577-0.0000028263)*AW316*1000)-AS316*AU316*EXP(-0.0000091577*AW316*1000))))^2*AV316^2+((0.0000091577/(0.0000091577-0.0000028263))*(EXP(-(0.0000091577-0.0000028263)*AW316*1000)-1)/(0.0000091577*(EXP(-0.0000091577*AW316*1000)+(AJ316/1000)*EXP(-(0.0000091577-0.0000028263)*AW316*1000)-AS316*AU316*EXP(-0.0000091577*AW316*1000))))^2*T316^2+(1/(0.0000091577*(EXP(-0.0000091577*AW316*1000)+(AJ316/1000)*EXP(-(0.0000091577-0.0000028263)*AW316*1000)-AS316*AU316*EXP(-0.0000091577*AW316*1000))))^2*AO316^2)/1000</f>
        <v>3.6470607961376855E-2</v>
      </c>
      <c r="AZ316" s="9" t="str">
        <f>Input!B316</f>
        <v>GeoB20928-1, 129-132</v>
      </c>
      <c r="BA316" s="48">
        <f>Input!E316</f>
        <v>130.5</v>
      </c>
      <c r="BB316" s="58">
        <f t="shared" ref="BB316:BB317" si="1147">((U316-1)*EXP(0.0000028263*AW316*1000))*1000</f>
        <v>147.98545390147038</v>
      </c>
      <c r="BC316" s="22">
        <f>SQRT((EXP(0.0000028263*AW316*1000)*V316)^2+((U316-1)*0.0000028263*EXP(0.0000028263*AW316*1000)*AY316*1000)^2)*1000</f>
        <v>0.35601254158927059</v>
      </c>
      <c r="BD316" s="9">
        <f t="shared" ref="BD316:BD317" si="1148">AW316*1000-58</f>
        <v>10688.1</v>
      </c>
      <c r="BE316" s="49">
        <f t="shared" ref="BE316:BE317" si="1149">AY316/2*1000</f>
        <v>18.235303980688428</v>
      </c>
      <c r="BF316" s="89">
        <f t="shared" ref="BF316:BF317" si="1150">AY316/AW316*100</f>
        <v>0.33938459498215029</v>
      </c>
      <c r="BG316" s="85"/>
      <c r="BH316" s="85"/>
      <c r="BI316" s="85"/>
      <c r="BJ316" s="85"/>
      <c r="BK316" s="85"/>
      <c r="BL316" s="85"/>
      <c r="BM316" s="90"/>
      <c r="BN316" s="85"/>
      <c r="BO316" s="85"/>
      <c r="BP316" s="85"/>
      <c r="BQ316" s="85"/>
      <c r="BR316" s="85"/>
      <c r="BS316" s="85"/>
      <c r="BT316" s="85"/>
      <c r="BU316" s="85"/>
      <c r="BV316" s="85"/>
      <c r="BW316" s="85"/>
      <c r="BX316" s="85"/>
      <c r="BY316" s="85"/>
      <c r="BZ316" s="85"/>
      <c r="CA316" s="85"/>
      <c r="CB316" s="85"/>
      <c r="CC316" s="85"/>
      <c r="CD316" s="85"/>
      <c r="CE316" s="85"/>
      <c r="CF316" s="85"/>
      <c r="CG316" s="85"/>
      <c r="CH316" s="85"/>
      <c r="CI316" s="85"/>
      <c r="CJ316" s="85"/>
      <c r="CK316" s="85"/>
      <c r="CL316" s="85"/>
      <c r="CM316" s="85"/>
      <c r="CN316" s="85"/>
      <c r="CO316" s="85"/>
      <c r="CP316" s="85"/>
      <c r="CQ316" s="85"/>
      <c r="CR316" s="85"/>
      <c r="CS316" s="85"/>
      <c r="CT316" s="85"/>
      <c r="CU316" s="85"/>
      <c r="CV316" s="85"/>
      <c r="CW316" s="85"/>
      <c r="CX316" s="85"/>
      <c r="CY316" s="85"/>
      <c r="CZ316" s="85"/>
      <c r="DA316" s="85"/>
      <c r="DB316" s="85"/>
      <c r="DC316" s="85"/>
      <c r="DD316" s="85"/>
      <c r="DE316" s="85"/>
    </row>
    <row r="317" spans="1:109" s="158" customFormat="1" ht="15" customHeight="1" x14ac:dyDescent="0.2">
      <c r="A317" s="141">
        <f>Input!A317</f>
        <v>10368</v>
      </c>
      <c r="B317" s="141" t="str">
        <f>Input!B317</f>
        <v>Hu1-13</v>
      </c>
      <c r="C317" s="141">
        <f>Input!O317</f>
        <v>2.298656194002155</v>
      </c>
      <c r="D317" s="141">
        <f>C317*Input!P317/100</f>
        <v>9.0892718708565252E-3</v>
      </c>
      <c r="E317" s="142">
        <f>Input!M317</f>
        <v>3.0127673002678312</v>
      </c>
      <c r="F317" s="143">
        <f>E317*Input!N317/100</f>
        <v>2.7638673611550914E-4</v>
      </c>
      <c r="G317" s="144">
        <f t="shared" si="1126"/>
        <v>415.40035536092853</v>
      </c>
      <c r="H317" s="143">
        <f>G317*Input!L317/100</f>
        <v>1.9441629273287894E-2</v>
      </c>
      <c r="I317" s="141">
        <v>0</v>
      </c>
      <c r="J317" s="145">
        <f>(((C317*$G$4*0.000000001*Input!G317*(234/233))-(I317*0.000000000000001))/Input!F317)*1000000000000</f>
        <v>752.99112139450517</v>
      </c>
      <c r="K317" s="141">
        <f>J317*Input!P317/100</f>
        <v>2.9774531034932887</v>
      </c>
      <c r="L317" s="146">
        <f t="shared" si="1127"/>
        <v>10.413319866338139</v>
      </c>
      <c r="M317" s="147">
        <f>L317*Input!P317/100</f>
        <v>4.1176012137137355E-2</v>
      </c>
      <c r="N317" s="141">
        <v>0</v>
      </c>
      <c r="O317" s="145">
        <f>(((G317*$D$4*0.000000001*Input!G317*(238/236))-(N317*0.000000001))/Input!F317)*1000000</f>
        <v>13.707547353363703</v>
      </c>
      <c r="P317" s="141">
        <f>O317*Input!N317/100</f>
        <v>1.257509756166093E-3</v>
      </c>
      <c r="Q317" s="148">
        <f t="shared" si="1128"/>
        <v>10.227189837784836</v>
      </c>
      <c r="R317" s="149">
        <f>Q317*Input!N317/100</f>
        <v>9.3822699770001073E-4</v>
      </c>
      <c r="S317" s="147">
        <f>Input!S317*$G$6/0.000000000155125</f>
        <v>0.99970195368816195</v>
      </c>
      <c r="T317" s="141">
        <f>S317*Input!T317/100</f>
        <v>8.4603420679831768E-4</v>
      </c>
      <c r="U317" s="147">
        <f>S317</f>
        <v>0.99970195368816195</v>
      </c>
      <c r="V317" s="141">
        <f>U317*Input!T317/100</f>
        <v>8.4603420679831768E-4</v>
      </c>
      <c r="W317" s="150">
        <v>0</v>
      </c>
      <c r="X317" s="145">
        <f>((($L$4*0.000000001*Input!G317/Input!W317*(232/229))-(W317*0.000000001))/Input!F317)*1000000000</f>
        <v>0.8747037031371474</v>
      </c>
      <c r="Y317" s="145">
        <f>X317*Input!X317/100</f>
        <v>2.5361717731661303E-3</v>
      </c>
      <c r="Z317" s="145">
        <f t="shared" si="1129"/>
        <v>2.1357761646576969E-4</v>
      </c>
      <c r="AA317" s="145">
        <f>Z317*Input!X317/100</f>
        <v>6.1926057968872787E-7</v>
      </c>
      <c r="AB317" s="146">
        <v>0</v>
      </c>
      <c r="AC317" s="146">
        <v>0.9</v>
      </c>
      <c r="AD317" s="145">
        <f>(((Input!G317*$L$4*0.000000001*Input!U317*(230/229))-((AB317*0.000000000000001)+(Input!G317*AC317*0.000000000000001)))/Input!F317)*1000000000000</f>
        <v>223.6856606795518</v>
      </c>
      <c r="AE317" s="145">
        <f>AD317*Input!V317/100</f>
        <v>0.50798472695469066</v>
      </c>
      <c r="AF317" s="145">
        <f t="shared" si="1130"/>
        <v>10.197499041547792</v>
      </c>
      <c r="AG317" s="145">
        <f>AF317*Input!V317/100</f>
        <v>2.3158273760169195E-2</v>
      </c>
      <c r="AH317" s="141">
        <f t="shared" si="1131"/>
        <v>47746.10378322185</v>
      </c>
      <c r="AI317" s="150">
        <f t="shared" si="1132"/>
        <v>175.84716851030822</v>
      </c>
      <c r="AJ317" s="147">
        <f t="shared" si="1133"/>
        <v>-0.29804631183805164</v>
      </c>
      <c r="AK317" s="150">
        <f t="shared" si="1134"/>
        <v>0.84603420679831765</v>
      </c>
      <c r="AL317" s="150">
        <f t="shared" si="1135"/>
        <v>0.99709687639439815</v>
      </c>
      <c r="AM317" s="150">
        <f t="shared" si="1136"/>
        <v>2.2662297025168761E-3</v>
      </c>
      <c r="AN317" s="141">
        <f>AF317/Q317</f>
        <v>0.99709687639439815</v>
      </c>
      <c r="AO317" s="145">
        <f t="shared" si="1137"/>
        <v>2.2662297025168761E-3</v>
      </c>
      <c r="AP317" s="141">
        <f t="shared" si="1138"/>
        <v>655.18190000000004</v>
      </c>
      <c r="AQ317" s="141" t="e">
        <f t="shared" si="1139"/>
        <v>#VALUE!</v>
      </c>
      <c r="AR317" s="141" t="e">
        <f t="shared" si="1140"/>
        <v>#VALUE!</v>
      </c>
      <c r="AS317" s="149">
        <f t="shared" si="1141"/>
        <v>2.0883313975134899E-5</v>
      </c>
      <c r="AT317" s="149">
        <f t="shared" si="1142"/>
        <v>6.0580714348734237E-8</v>
      </c>
      <c r="AU317" s="141">
        <v>8</v>
      </c>
      <c r="AV317" s="141">
        <f t="shared" si="1143"/>
        <v>4</v>
      </c>
      <c r="AW317" s="141">
        <f t="shared" si="1144"/>
        <v>655.16359999999997</v>
      </c>
      <c r="AX317" s="151">
        <f t="shared" si="1145"/>
        <v>253.34722255720001</v>
      </c>
      <c r="AY317" s="151">
        <f t="shared" si="1146"/>
        <v>113.26848968839666</v>
      </c>
      <c r="AZ317" s="141" t="str">
        <f>Input!B317</f>
        <v>Hu1-13</v>
      </c>
      <c r="BA317" s="152">
        <f>Input!E317</f>
        <v>0</v>
      </c>
      <c r="BB317" s="141">
        <f t="shared" si="1147"/>
        <v>-1.8987247696787177</v>
      </c>
      <c r="BC317" s="147">
        <f t="shared" ref="BC317" si="1151">SQRT((EXP(0.0000028263*AW317*1000)*V317)^2+((U317-1)*0.0000028263*EXP(0.0000028263*AW317*1000)*AX317*1000)^2)*1000</f>
        <v>5.5585489225297628</v>
      </c>
      <c r="BD317" s="141">
        <f t="shared" si="1148"/>
        <v>655105.6</v>
      </c>
      <c r="BE317" s="153">
        <f t="shared" si="1149"/>
        <v>56634.244844198329</v>
      </c>
      <c r="BF317" s="154">
        <f t="shared" si="1150"/>
        <v>17.288581003034455</v>
      </c>
      <c r="BG317" s="155"/>
      <c r="BH317" s="155"/>
      <c r="BI317" s="155"/>
      <c r="BJ317" s="155"/>
      <c r="BK317" s="155"/>
      <c r="BL317" s="155"/>
      <c r="BM317" s="159"/>
      <c r="BN317" s="155"/>
      <c r="BO317" s="155"/>
      <c r="BP317" s="155"/>
      <c r="BQ317" s="155"/>
      <c r="BR317" s="155"/>
      <c r="BS317" s="155"/>
      <c r="BT317" s="155"/>
      <c r="BU317" s="155"/>
      <c r="BV317" s="155"/>
      <c r="BW317" s="155"/>
      <c r="BX317" s="155"/>
      <c r="BY317" s="155"/>
      <c r="BZ317" s="155"/>
      <c r="CA317" s="155"/>
      <c r="CB317" s="155"/>
      <c r="CC317" s="155"/>
      <c r="CD317" s="155"/>
      <c r="CE317" s="155"/>
      <c r="CF317" s="155"/>
      <c r="CG317" s="155"/>
      <c r="CH317" s="155"/>
      <c r="CI317" s="155"/>
      <c r="CJ317" s="155"/>
      <c r="CK317" s="155"/>
      <c r="CL317" s="155"/>
      <c r="CM317" s="155"/>
      <c r="CN317" s="155"/>
      <c r="CO317" s="155"/>
      <c r="CP317" s="155"/>
      <c r="CQ317" s="155"/>
      <c r="CR317" s="155"/>
      <c r="CS317" s="155"/>
      <c r="CT317" s="155"/>
      <c r="CU317" s="155"/>
      <c r="CV317" s="155"/>
      <c r="CW317" s="155"/>
      <c r="CX317" s="155"/>
      <c r="CY317" s="155"/>
      <c r="CZ317" s="155"/>
      <c r="DA317" s="155"/>
      <c r="DB317" s="155"/>
      <c r="DC317" s="155"/>
      <c r="DD317" s="155"/>
      <c r="DE317" s="155"/>
    </row>
    <row r="318" spans="1:109" s="76" customFormat="1" ht="15" customHeight="1" x14ac:dyDescent="0.2">
      <c r="A318" s="58"/>
      <c r="B318" s="58"/>
      <c r="C318" s="58"/>
      <c r="D318" s="58"/>
      <c r="E318" s="60"/>
      <c r="F318" s="61"/>
      <c r="G318" s="59"/>
      <c r="H318" s="61"/>
      <c r="I318" s="58"/>
      <c r="J318" s="63"/>
      <c r="K318" s="58"/>
      <c r="L318" s="64"/>
      <c r="M318" s="65"/>
      <c r="N318" s="58"/>
      <c r="O318" s="63"/>
      <c r="P318" s="58"/>
      <c r="Q318" s="66"/>
      <c r="R318" s="67"/>
      <c r="S318" s="65"/>
      <c r="T318" s="58"/>
      <c r="U318" s="58"/>
      <c r="V318" s="58"/>
      <c r="W318" s="68"/>
      <c r="X318" s="63"/>
      <c r="Y318" s="63"/>
      <c r="Z318" s="63"/>
      <c r="AA318" s="63"/>
      <c r="AB318" s="64"/>
      <c r="AC318" s="64"/>
      <c r="AD318" s="63"/>
      <c r="AE318" s="63"/>
      <c r="AF318" s="63"/>
      <c r="AG318" s="63"/>
      <c r="AH318" s="58"/>
      <c r="AI318" s="68"/>
      <c r="AJ318" s="65"/>
      <c r="AK318" s="68"/>
      <c r="AL318" s="68"/>
      <c r="AM318" s="68"/>
      <c r="AN318" s="58"/>
      <c r="AO318" s="63"/>
      <c r="AP318" s="58"/>
      <c r="AQ318" s="58"/>
      <c r="AR318" s="58"/>
      <c r="AS318" s="67"/>
      <c r="AT318" s="67"/>
      <c r="AU318" s="58"/>
      <c r="AV318" s="58"/>
      <c r="AW318" s="58"/>
      <c r="AX318" s="57"/>
      <c r="AY318" s="57"/>
      <c r="AZ318" s="58"/>
      <c r="BA318" s="69"/>
      <c r="BB318" s="58"/>
      <c r="BC318" s="65"/>
      <c r="BD318" s="58"/>
      <c r="BE318" s="62"/>
      <c r="BF318" s="74"/>
      <c r="BG318" s="75"/>
      <c r="BH318" s="75"/>
      <c r="BI318" s="75"/>
      <c r="BJ318" s="75"/>
      <c r="BK318" s="75"/>
      <c r="BL318" s="75"/>
      <c r="BM318" s="103"/>
      <c r="BN318" s="75"/>
      <c r="BO318" s="75"/>
      <c r="BP318" s="75"/>
      <c r="BQ318" s="75"/>
      <c r="BR318" s="75"/>
      <c r="BS318" s="75"/>
      <c r="BT318" s="75"/>
      <c r="BU318" s="75"/>
      <c r="BV318" s="75"/>
      <c r="BW318" s="75"/>
      <c r="BX318" s="75"/>
      <c r="BY318" s="75"/>
      <c r="BZ318" s="75"/>
      <c r="CA318" s="75"/>
      <c r="CB318" s="75"/>
      <c r="CC318" s="75"/>
      <c r="CD318" s="75"/>
      <c r="CE318" s="75"/>
      <c r="CF318" s="75"/>
      <c r="CG318" s="75"/>
      <c r="CH318" s="75"/>
      <c r="CI318" s="75"/>
      <c r="CJ318" s="75"/>
      <c r="CK318" s="75"/>
      <c r="CL318" s="75"/>
      <c r="CM318" s="75"/>
      <c r="CN318" s="75"/>
      <c r="CO318" s="75"/>
      <c r="CP318" s="75"/>
      <c r="CQ318" s="75"/>
      <c r="CR318" s="75"/>
      <c r="CS318" s="75"/>
      <c r="CT318" s="75"/>
      <c r="CU318" s="75"/>
      <c r="CV318" s="75"/>
      <c r="CW318" s="75"/>
      <c r="CX318" s="75"/>
      <c r="CY318" s="75"/>
      <c r="CZ318" s="75"/>
      <c r="DA318" s="75"/>
      <c r="DB318" s="75"/>
      <c r="DC318" s="75"/>
      <c r="DD318" s="75"/>
      <c r="DE318" s="75"/>
    </row>
    <row r="319" spans="1:109" s="158" customFormat="1" ht="15" customHeight="1" x14ac:dyDescent="0.2">
      <c r="A319" s="141">
        <f>Input!A319</f>
        <v>10368</v>
      </c>
      <c r="B319" s="141" t="str">
        <f>Input!B319</f>
        <v>Hu1-13</v>
      </c>
      <c r="C319" s="141">
        <f>Input!O319</f>
        <v>2.2928434133989946</v>
      </c>
      <c r="D319" s="141">
        <f>C319*Input!P319/100</f>
        <v>1.0962860903664098E-2</v>
      </c>
      <c r="E319" s="142">
        <f>Input!M319</f>
        <v>3.0134209995667556</v>
      </c>
      <c r="F319" s="143">
        <f>E319*Input!N319/100</f>
        <v>2.756344172884041E-4</v>
      </c>
      <c r="G319" s="144">
        <f t="shared" ref="G319:G329" si="1152">E319*137.88</f>
        <v>415.49048742026423</v>
      </c>
      <c r="H319" s="143">
        <f>G319*Input!L319/100</f>
        <v>1.6840924740225E-2</v>
      </c>
      <c r="I319" s="141">
        <v>0</v>
      </c>
      <c r="J319" s="145">
        <f>(((C319*$G$4*0.000000001*Input!G319*(234/233))-(I319*0.000000000000001))/Input!F319)*1000000000000</f>
        <v>751.08697748807208</v>
      </c>
      <c r="K319" s="141">
        <f>J319*Input!P319/100</f>
        <v>3.5912012188170963</v>
      </c>
      <c r="L319" s="146">
        <f t="shared" ref="L319:L329" si="1153">(J319/234)*602200000000*0.0000028263/(365.2425*24*60)</f>
        <v>10.386986940217433</v>
      </c>
      <c r="M319" s="147">
        <f>L319*Input!P319/100</f>
        <v>4.96637024440202E-2</v>
      </c>
      <c r="N319" s="141">
        <v>0</v>
      </c>
      <c r="O319" s="145">
        <f>(((G319*$D$4*0.000000001*Input!G319*(238/236))-(N319*0.000000001))/Input!F319)*1000000</f>
        <v>13.710521567168421</v>
      </c>
      <c r="P319" s="141">
        <f>O319*Input!N319/100</f>
        <v>1.2540868413108857E-3</v>
      </c>
      <c r="Q319" s="148">
        <f t="shared" ref="Q319:Q329" si="1154">(O319/238.05)*602200000000000000*0.00000000015512/(365.2425*24*60)</f>
        <v>10.229408896265166</v>
      </c>
      <c r="R319" s="149">
        <f>Q319*Input!N319/100</f>
        <v>9.3567316373392273E-4</v>
      </c>
      <c r="S319" s="147">
        <f>Input!S319*$G$6/0.000000000155125</f>
        <v>1.0002187788301125</v>
      </c>
      <c r="T319" s="141">
        <f>S319*Input!T319/100</f>
        <v>9.15198218254709E-4</v>
      </c>
      <c r="U319" s="147">
        <f>S319</f>
        <v>1.0002187788301125</v>
      </c>
      <c r="V319" s="141">
        <f>U319*Input!T319/100</f>
        <v>9.15198218254709E-4</v>
      </c>
      <c r="W319" s="150">
        <v>0</v>
      </c>
      <c r="X319" s="145">
        <f>((($L$4*0.000000001*Input!G319/Input!W319*(232/229))-(W319*0.000000001))/Input!F319)*1000000000</f>
        <v>0.87627856015165229</v>
      </c>
      <c r="Y319" s="145">
        <f>X319*Input!X319/100</f>
        <v>2.4178270402906623E-3</v>
      </c>
      <c r="Z319" s="145">
        <f t="shared" ref="Z319:Z329" si="1155">(X319/232)*6.022E+23*0.000000001*0.000000000049475/(365.2425*24*60)</f>
        <v>2.1396215148743021E-4</v>
      </c>
      <c r="AA319" s="145">
        <f>Z319*Input!X319/100</f>
        <v>5.9036418211070411E-7</v>
      </c>
      <c r="AB319" s="146">
        <v>0</v>
      </c>
      <c r="AC319" s="146">
        <v>0.9</v>
      </c>
      <c r="AD319" s="145">
        <f>(((Input!G319*$L$4*0.000000001*Input!U319*(230/229))-((AB319*0.000000000000001)+(Input!G319*AC319*0.000000000000001)))/Input!F319)*1000000000000</f>
        <v>224.55474152416258</v>
      </c>
      <c r="AE319" s="145">
        <f>AD319*Input!V319/100</f>
        <v>0.42921344615161472</v>
      </c>
      <c r="AF319" s="145">
        <f t="shared" ref="AF319:AF329" si="1156">(AD319/230)*602200000000*$D$6/(365.2425*24*60)</f>
        <v>10.237119154222974</v>
      </c>
      <c r="AG319" s="145">
        <f>AF319*Input!V319/100</f>
        <v>1.9567207358994698E-2</v>
      </c>
      <c r="AH319" s="141">
        <f t="shared" ref="AH319:AH329" si="1157">AF319/Z319</f>
        <v>47845.467448593969</v>
      </c>
      <c r="AI319" s="150">
        <f t="shared" ref="AI319:AI329" si="1158">AH319*SQRT((AG319/AF319)^2+(AA319/Z319)^2)</f>
        <v>160.59708362360323</v>
      </c>
      <c r="AJ319" s="147">
        <f t="shared" ref="AJ319:AJ329" si="1159">(U319-1)*1000</f>
        <v>0.2187788301124538</v>
      </c>
      <c r="AK319" s="150">
        <f t="shared" ref="AK319:AK329" si="1160">V319*1000</f>
        <v>0.91519821825470904</v>
      </c>
      <c r="AL319" s="150">
        <f t="shared" ref="AL319:AL329" si="1161">AF319/Q319</f>
        <v>1.0007537344567996</v>
      </c>
      <c r="AM319" s="150">
        <f t="shared" ref="AM319:AM329" si="1162">AL319*SQRT((R319/Q319)^2+(AG319/AF319)^2)</f>
        <v>1.9150275146231797E-3</v>
      </c>
      <c r="AN319" s="141">
        <f>AF319/Q319</f>
        <v>1.0007537344567996</v>
      </c>
      <c r="AO319" s="145">
        <f t="shared" ref="AO319:AO329" si="1163">AN319*SQRT((R319/Q319)^2+(AG319/AF319)^2)</f>
        <v>1.9150275146231797E-3</v>
      </c>
      <c r="AP319" s="141" t="str">
        <f t="shared" ref="AP319:AP329" si="1164">ThU_Alter_Kombi(AN319,U319)</f>
        <v>Out of range</v>
      </c>
      <c r="AQ319" s="141" t="e">
        <f t="shared" ref="AQ319:AQ329" si="1165">Montealter(AN319,AO319,U319,V319)</f>
        <v>#VALUE!</v>
      </c>
      <c r="AR319" s="141" t="e">
        <f t="shared" ref="AR319:AR329" si="1166">(AQ319/AP319)*100</f>
        <v>#VALUE!</v>
      </c>
      <c r="AS319" s="149">
        <f t="shared" ref="AS319:AS329" si="1167">Z319/Q319</f>
        <v>2.091637490075789E-5</v>
      </c>
      <c r="AT319" s="149">
        <f t="shared" ref="AT319:AT329" si="1168">AS319*SQRT((Y319/X319)^2+(P319/O319)^2)</f>
        <v>5.7744146490845241E-8</v>
      </c>
      <c r="AU319" s="141">
        <v>8</v>
      </c>
      <c r="AV319" s="141">
        <f t="shared" ref="AV319:AV329" si="1169">AU319/2</f>
        <v>4</v>
      </c>
      <c r="AW319" s="141" t="str">
        <f t="shared" ref="AW319:AW329" si="1170">marincorr_age(AN319,U319,AS319,AU319)</f>
        <v>Out of range</v>
      </c>
      <c r="AX319" s="151">
        <f t="shared" ref="AX319:AX329" si="1171">marincorr_age_error(AN319, AO319, U319, V319, AS319, AT319, AU319, AV319)</f>
        <v>362.6708444615</v>
      </c>
      <c r="AY319" s="151" t="e">
        <f t="shared" ref="AY319:AY329" si="1172">SQRT(((AU319*EXP(-0.0000091577*AW319*1000))/(0.0000091577*(EXP(-0.0000091577*AW319*1000)+(AJ319/1000)*EXP(-(0.0000091577-0.0000028263)*AW319*1000)-AS319*AU319*EXP(-0.0000091577*AW319*1000))))^2*AT319^2+((AS319*EXP(-0.0000091577*AW319*1000))/(0.0000091577*(EXP(-0.0000091577*AW319*1000)+(AJ319/1000)*EXP(-(0.0000091577-0.0000028263)*AW319*1000)-AS319*AU319*EXP(-0.0000091577*AW319*1000))))^2*AV319^2+((0.0000091577/(0.0000091577-0.0000028263))*(EXP(-(0.0000091577-0.0000028263)*AW319*1000)-1)/(0.0000091577*(EXP(-0.0000091577*AW319*1000)+(AJ319/1000)*EXP(-(0.0000091577-0.0000028263)*AW319*1000)-AS319*AU319*EXP(-0.0000091577*AW319*1000))))^2*T319^2+(1/(0.0000091577*(EXP(-0.0000091577*AW319*1000)+(AJ319/1000)*EXP(-(0.0000091577-0.0000028263)*AW319*1000)-AS319*AU319*EXP(-0.0000091577*AW319*1000))))^2*AO319^2)/1000</f>
        <v>#VALUE!</v>
      </c>
      <c r="AZ319" s="141" t="str">
        <f>Input!B319</f>
        <v>Hu1-13</v>
      </c>
      <c r="BA319" s="152">
        <f>Input!E319</f>
        <v>0</v>
      </c>
      <c r="BB319" s="141" t="e">
        <f t="shared" ref="BB319:BB329" si="1173">((U319-1)*EXP(0.0000028263*AW319*1000))*1000</f>
        <v>#VALUE!</v>
      </c>
      <c r="BC319" s="147" t="e">
        <f t="shared" ref="BC319" si="1174">SQRT((EXP(0.0000028263*AW319*1000)*V319)^2+((U319-1)*0.0000028263*EXP(0.0000028263*AW319*1000)*AX319*1000)^2)*1000</f>
        <v>#VALUE!</v>
      </c>
      <c r="BD319" s="141" t="e">
        <f t="shared" ref="BD319:BD329" si="1175">AW319*1000-58</f>
        <v>#VALUE!</v>
      </c>
      <c r="BE319" s="153" t="e">
        <f t="shared" ref="BE319:BE329" si="1176">AY319/2*1000</f>
        <v>#VALUE!</v>
      </c>
      <c r="BF319" s="154" t="e">
        <f t="shared" ref="BF319:BF329" si="1177">AY319/AW319*100</f>
        <v>#VALUE!</v>
      </c>
      <c r="BG319" s="155"/>
      <c r="BH319" s="155"/>
      <c r="BI319" s="155"/>
      <c r="BJ319" s="155"/>
      <c r="BK319" s="155"/>
      <c r="BL319" s="155"/>
      <c r="BM319" s="159"/>
      <c r="BN319" s="155"/>
      <c r="BO319" s="155"/>
      <c r="BP319" s="155"/>
      <c r="BQ319" s="155"/>
      <c r="BR319" s="155"/>
      <c r="BS319" s="155"/>
      <c r="BT319" s="155"/>
      <c r="BU319" s="155"/>
      <c r="BV319" s="155"/>
      <c r="BW319" s="155"/>
      <c r="BX319" s="155"/>
      <c r="BY319" s="155"/>
      <c r="BZ319" s="155"/>
      <c r="CA319" s="155"/>
      <c r="CB319" s="155"/>
      <c r="CC319" s="155"/>
      <c r="CD319" s="155"/>
      <c r="CE319" s="155"/>
      <c r="CF319" s="155"/>
      <c r="CG319" s="155"/>
      <c r="CH319" s="155"/>
      <c r="CI319" s="155"/>
      <c r="CJ319" s="155"/>
      <c r="CK319" s="155"/>
      <c r="CL319" s="155"/>
      <c r="CM319" s="155"/>
      <c r="CN319" s="155"/>
      <c r="CO319" s="155"/>
      <c r="CP319" s="155"/>
      <c r="CQ319" s="155"/>
      <c r="CR319" s="155"/>
      <c r="CS319" s="155"/>
      <c r="CT319" s="155"/>
      <c r="CU319" s="155"/>
      <c r="CV319" s="155"/>
      <c r="CW319" s="155"/>
      <c r="CX319" s="155"/>
      <c r="CY319" s="155"/>
      <c r="CZ319" s="155"/>
      <c r="DA319" s="155"/>
      <c r="DB319" s="155"/>
      <c r="DC319" s="155"/>
      <c r="DD319" s="155"/>
      <c r="DE319" s="155"/>
    </row>
    <row r="320" spans="1:109" ht="15" customHeight="1" x14ac:dyDescent="0.2">
      <c r="A320" s="9">
        <f>Input!A320</f>
        <v>10663</v>
      </c>
      <c r="B320" s="9" t="str">
        <f>Input!B320</f>
        <v>GeoB20928-1, 275-280</v>
      </c>
      <c r="C320" s="9">
        <f>Input!O320</f>
        <v>1.090936883440264</v>
      </c>
      <c r="D320" s="9">
        <f>C320*Input!P320/100</f>
        <v>1.3354407382323117E-3</v>
      </c>
      <c r="E320" s="11">
        <f>Input!M320</f>
        <v>1.2709677029023871</v>
      </c>
      <c r="F320" s="12">
        <f>E320*Input!N320/100</f>
        <v>3.6243694155812277E-5</v>
      </c>
      <c r="G320" s="13">
        <f t="shared" si="1152"/>
        <v>175.24102687618114</v>
      </c>
      <c r="H320" s="12">
        <f>G320*Input!L320/100</f>
        <v>5.2677230781968546E-3</v>
      </c>
      <c r="I320" s="9">
        <v>0.3</v>
      </c>
      <c r="J320" s="21">
        <f>(((C320*$G$4*0.000000001*Input!G320*(234/233))-(I320*0.000000000000001))/Input!F320)*1000000000000</f>
        <v>209.90718179036688</v>
      </c>
      <c r="K320" s="9">
        <f>J320*Input!P320/100</f>
        <v>0.25695217208754395</v>
      </c>
      <c r="L320" s="14">
        <f t="shared" si="1153"/>
        <v>2.9028637444975707</v>
      </c>
      <c r="M320" s="22">
        <f>L320*Input!P320/100</f>
        <v>3.5534617637225738E-3</v>
      </c>
      <c r="N320" s="9">
        <v>5.0000000000000001E-3</v>
      </c>
      <c r="O320" s="21">
        <f>(((G320*$D$4*0.000000001*Input!G320*(238/236))-(N320*0.000000001))/Input!F320)*1000000</f>
        <v>3.3965660671982727</v>
      </c>
      <c r="P320" s="9">
        <f>O320*Input!N320/100</f>
        <v>9.685856016515863E-5</v>
      </c>
      <c r="Q320" s="23">
        <f t="shared" si="1154"/>
        <v>2.5341751569649524</v>
      </c>
      <c r="R320" s="24">
        <f>Q320*Input!N320/100</f>
        <v>7.2266092298451897E-5</v>
      </c>
      <c r="S320" s="65">
        <f>Input!S320*$G$6/0.000000000155125</f>
        <v>1.1426221082129007</v>
      </c>
      <c r="T320" s="9">
        <f>S320*Input!T320/100</f>
        <v>4.7533877064990647E-4</v>
      </c>
      <c r="U320" s="9">
        <f>S320*1/((U319+U321)/2)</f>
        <v>1.1422165671298188</v>
      </c>
      <c r="V320" s="9">
        <f>U320*Input!T320/100</f>
        <v>4.7517006272933092E-4</v>
      </c>
      <c r="W320" s="3">
        <v>3.0000000000000001E-3</v>
      </c>
      <c r="X320" s="21">
        <f>((($L$4*0.000000001*Input!G320/Input!W320*(232/229))-(W320*0.000000001))/Input!F320)*1000000000</f>
        <v>0.25244830180967576</v>
      </c>
      <c r="Y320" s="21">
        <f>X320*Input!X320/100</f>
        <v>3.4107750879957947E-4</v>
      </c>
      <c r="Z320" s="21">
        <f t="shared" si="1155"/>
        <v>6.1640652015037758E-5</v>
      </c>
      <c r="AA320" s="21">
        <f>Z320*Input!X320/100</f>
        <v>8.3281368420221424E-8</v>
      </c>
      <c r="AB320" s="14">
        <v>0.05</v>
      </c>
      <c r="AC320" s="14">
        <v>0.9</v>
      </c>
      <c r="AD320" s="21">
        <f>(((Input!G320*$L$4*0.000000001*Input!U320*(230/229))-((AB320*0.000000000000001)+(Input!G320*AC320*0.000000000000001)))/Input!F320)*1000000000000</f>
        <v>6.475074563402492</v>
      </c>
      <c r="AE320" s="21">
        <f>AD320*Input!V320/100</f>
        <v>1.2969531821916848E-2</v>
      </c>
      <c r="AF320" s="63">
        <f t="shared" si="1156"/>
        <v>0.29518909014395972</v>
      </c>
      <c r="AG320" s="21">
        <f>AF320*Input!V320/100</f>
        <v>5.9126180874324993E-4</v>
      </c>
      <c r="AH320" s="9">
        <f t="shared" si="1157"/>
        <v>4788.8703395276525</v>
      </c>
      <c r="AI320" s="3">
        <f t="shared" si="1158"/>
        <v>11.570247884434821</v>
      </c>
      <c r="AJ320" s="22">
        <f t="shared" si="1159"/>
        <v>142.21656712981877</v>
      </c>
      <c r="AK320" s="3">
        <f t="shared" si="1160"/>
        <v>0.47517006272933093</v>
      </c>
      <c r="AL320" s="3">
        <f t="shared" si="1161"/>
        <v>0.1164833020056483</v>
      </c>
      <c r="AM320" s="3">
        <f t="shared" si="1162"/>
        <v>2.3333893323530152E-4</v>
      </c>
      <c r="AN320" s="9">
        <f>AL320*1/((AN319+AN321)/2)</f>
        <v>0.11652689783356811</v>
      </c>
      <c r="AO320" s="21">
        <f t="shared" si="1163"/>
        <v>2.3342626424159311E-4</v>
      </c>
      <c r="AP320" s="58">
        <f t="shared" si="1164"/>
        <v>11.7249</v>
      </c>
      <c r="AQ320" s="58">
        <f t="shared" si="1165"/>
        <v>2.1700000000000001E-2</v>
      </c>
      <c r="AR320" s="58">
        <f t="shared" si="1166"/>
        <v>0.18507620534077052</v>
      </c>
      <c r="AS320" s="67">
        <f t="shared" si="1167"/>
        <v>2.4323753567555887E-5</v>
      </c>
      <c r="AT320" s="67">
        <f t="shared" si="1168"/>
        <v>3.2870623205272478E-8</v>
      </c>
      <c r="AU320" s="58">
        <v>8</v>
      </c>
      <c r="AV320" s="58">
        <f t="shared" si="1169"/>
        <v>4</v>
      </c>
      <c r="AW320" s="58">
        <f t="shared" si="1170"/>
        <v>11.7064</v>
      </c>
      <c r="AX320" s="57">
        <f t="shared" si="1171"/>
        <v>2.6368081200000001E-2</v>
      </c>
      <c r="AY320" s="47">
        <f t="shared" si="1172"/>
        <v>2.6927441331831978E-2</v>
      </c>
      <c r="AZ320" s="9" t="str">
        <f>Input!B320</f>
        <v>GeoB20928-1, 275-280</v>
      </c>
      <c r="BA320" s="48">
        <f>Input!E320</f>
        <v>277.5</v>
      </c>
      <c r="BB320" s="58">
        <f t="shared" si="1173"/>
        <v>147.00062151138999</v>
      </c>
      <c r="BC320" s="22">
        <f>SQRT((EXP(0.0000028263*AW320*1000)*V320)^2+((U320-1)*0.0000028263*EXP(0.0000028263*AW320*1000)*AY320*1000)^2)*1000</f>
        <v>0.49128181041145658</v>
      </c>
      <c r="BD320" s="9">
        <f t="shared" si="1175"/>
        <v>11648.4</v>
      </c>
      <c r="BE320" s="49">
        <f t="shared" si="1176"/>
        <v>13.463720665915989</v>
      </c>
      <c r="BF320" s="89">
        <f t="shared" si="1177"/>
        <v>0.23002324653037637</v>
      </c>
      <c r="BG320" s="85"/>
      <c r="BH320" s="85"/>
      <c r="BI320" s="85"/>
      <c r="BJ320" s="85"/>
      <c r="BK320" s="85"/>
      <c r="BL320" s="85"/>
      <c r="BM320" s="90"/>
      <c r="BN320" s="85"/>
      <c r="BO320" s="85"/>
      <c r="BP320" s="85"/>
      <c r="BQ320" s="85"/>
      <c r="BR320" s="85"/>
      <c r="BS320" s="85"/>
      <c r="BT320" s="85"/>
      <c r="BU320" s="85"/>
      <c r="BV320" s="85"/>
      <c r="BW320" s="85"/>
      <c r="BX320" s="85"/>
      <c r="BY320" s="85"/>
      <c r="BZ320" s="85"/>
      <c r="CA320" s="85"/>
      <c r="CB320" s="85"/>
      <c r="CC320" s="85"/>
      <c r="CD320" s="85"/>
      <c r="CE320" s="85"/>
      <c r="CF320" s="85"/>
      <c r="CG320" s="85"/>
      <c r="CH320" s="85"/>
      <c r="CI320" s="85"/>
      <c r="CJ320" s="85"/>
      <c r="CK320" s="85"/>
      <c r="CL320" s="85"/>
      <c r="CM320" s="85"/>
      <c r="CN320" s="85"/>
      <c r="CO320" s="85"/>
      <c r="CP320" s="85"/>
      <c r="CQ320" s="85"/>
      <c r="CR320" s="85"/>
      <c r="CS320" s="85"/>
      <c r="CT320" s="85"/>
      <c r="CU320" s="85"/>
      <c r="CV320" s="85"/>
      <c r="CW320" s="85"/>
      <c r="CX320" s="85"/>
      <c r="CY320" s="85"/>
      <c r="CZ320" s="85"/>
      <c r="DA320" s="85"/>
      <c r="DB320" s="85"/>
      <c r="DC320" s="85"/>
      <c r="DD320" s="85"/>
      <c r="DE320" s="85"/>
    </row>
    <row r="321" spans="1:109" s="158" customFormat="1" ht="15" customHeight="1" x14ac:dyDescent="0.2">
      <c r="A321" s="141">
        <f>Input!A321</f>
        <v>10368</v>
      </c>
      <c r="B321" s="141" t="str">
        <f>Input!B321</f>
        <v>Hu1-13</v>
      </c>
      <c r="C321" s="141">
        <f>Input!O321</f>
        <v>2.286945356696247</v>
      </c>
      <c r="D321" s="141">
        <f>C321*Input!P321/100</f>
        <v>1.385048722692136E-2</v>
      </c>
      <c r="E321" s="142">
        <f>Input!M321</f>
        <v>3.0131990364107182</v>
      </c>
      <c r="F321" s="143">
        <f>E321*Input!N321/100</f>
        <v>2.3200784664433282E-4</v>
      </c>
      <c r="G321" s="144">
        <f t="shared" si="1152"/>
        <v>415.45988314030978</v>
      </c>
      <c r="H321" s="143">
        <f>G321*Input!L321/100</f>
        <v>1.7386742654396641E-2</v>
      </c>
      <c r="I321" s="141">
        <v>0</v>
      </c>
      <c r="J321" s="145">
        <f>(((C321*$G$4*0.000000001*Input!G321*(234/233))-(I321*0.000000000000001))/Input!F321)*1000000000000</f>
        <v>749.15489893616052</v>
      </c>
      <c r="K321" s="141">
        <f>J321*Input!P321/100</f>
        <v>4.5371264898477497</v>
      </c>
      <c r="L321" s="146">
        <f t="shared" si="1153"/>
        <v>10.36026769825521</v>
      </c>
      <c r="M321" s="147">
        <f>L321*Input!P321/100</f>
        <v>6.2745161357709162E-2</v>
      </c>
      <c r="N321" s="141">
        <v>0</v>
      </c>
      <c r="O321" s="145">
        <f>(((G321*$D$4*0.000000001*Input!G321*(238/236))-(N321*0.000000001))/Input!F321)*1000000</f>
        <v>13.709511674877101</v>
      </c>
      <c r="P321" s="141">
        <f>O321*Input!N321/100</f>
        <v>1.0555938203214085E-3</v>
      </c>
      <c r="Q321" s="148">
        <f t="shared" si="1154"/>
        <v>10.228655416454901</v>
      </c>
      <c r="R321" s="149">
        <f>Q321*Input!N321/100</f>
        <v>7.8757768357228452E-4</v>
      </c>
      <c r="S321" s="147">
        <f>Input!S321*$G$6/0.000000000155125</f>
        <v>1.0004913160761466</v>
      </c>
      <c r="T321" s="141">
        <f>S321*Input!T321/100</f>
        <v>9.3975521979583379E-4</v>
      </c>
      <c r="U321" s="147">
        <f>S321</f>
        <v>1.0004913160761466</v>
      </c>
      <c r="V321" s="141">
        <f>U321*Input!T321/100</f>
        <v>9.3975521979583379E-4</v>
      </c>
      <c r="W321" s="150">
        <v>0</v>
      </c>
      <c r="X321" s="145">
        <f>((($L$4*0.000000001*Input!G321/Input!W321*(232/229))-(W321*0.000000001))/Input!F321)*1000000000</f>
        <v>0.87255295024003343</v>
      </c>
      <c r="Y321" s="145">
        <f>X321*Input!X321/100</f>
        <v>3.1503917661926005E-3</v>
      </c>
      <c r="Z321" s="145">
        <f t="shared" si="1155"/>
        <v>2.1305246414764762E-4</v>
      </c>
      <c r="AA321" s="145">
        <f>Z321*Input!X321/100</f>
        <v>7.6923552734897186E-7</v>
      </c>
      <c r="AB321" s="146">
        <v>0</v>
      </c>
      <c r="AC321" s="146">
        <v>0.9</v>
      </c>
      <c r="AD321" s="145">
        <f>(((Input!G321*$L$4*0.000000001*Input!U321*(230/229))-((AB321*0.000000000000001)+(Input!G321*AC321*0.000000000000001)))/Input!F321)*1000000000000</f>
        <v>224.03208685589189</v>
      </c>
      <c r="AE321" s="145">
        <f>AD321*Input!V321/100</f>
        <v>0.44230696278593001</v>
      </c>
      <c r="AF321" s="145">
        <f t="shared" si="1156"/>
        <v>10.213292099495551</v>
      </c>
      <c r="AG321" s="145">
        <f>AF321*Input!V321/100</f>
        <v>2.0164121452295469E-2</v>
      </c>
      <c r="AH321" s="141">
        <f t="shared" si="1157"/>
        <v>47937.920550957017</v>
      </c>
      <c r="AI321" s="150">
        <f t="shared" si="1158"/>
        <v>197.26849569233681</v>
      </c>
      <c r="AJ321" s="147">
        <f t="shared" si="1159"/>
        <v>0.49131607614660844</v>
      </c>
      <c r="AK321" s="150">
        <f t="shared" si="1160"/>
        <v>0.93975521979583376</v>
      </c>
      <c r="AL321" s="150">
        <f t="shared" si="1161"/>
        <v>0.99849801207159306</v>
      </c>
      <c r="AM321" s="150">
        <f t="shared" si="1162"/>
        <v>1.9728350780414505E-3</v>
      </c>
      <c r="AN321" s="141">
        <f>AF321/Q321</f>
        <v>0.99849801207159306</v>
      </c>
      <c r="AO321" s="145">
        <f t="shared" si="1163"/>
        <v>1.9728350780414505E-3</v>
      </c>
      <c r="AP321" s="141">
        <f t="shared" si="1164"/>
        <v>668.10450000000003</v>
      </c>
      <c r="AQ321" s="141" t="e">
        <f t="shared" si="1165"/>
        <v>#VALUE!</v>
      </c>
      <c r="AR321" s="141" t="e">
        <f t="shared" si="1166"/>
        <v>#VALUE!</v>
      </c>
      <c r="AS321" s="149">
        <f t="shared" si="1167"/>
        <v>2.0828980493849545E-5</v>
      </c>
      <c r="AT321" s="149">
        <f t="shared" si="1168"/>
        <v>7.5221071952864051E-8</v>
      </c>
      <c r="AU321" s="141">
        <v>8</v>
      </c>
      <c r="AV321" s="141">
        <f t="shared" si="1169"/>
        <v>4</v>
      </c>
      <c r="AW321" s="141">
        <f t="shared" si="1170"/>
        <v>668.08630000000005</v>
      </c>
      <c r="AX321" s="151">
        <f t="shared" si="1171"/>
        <v>293.69211222370001</v>
      </c>
      <c r="AY321" s="151">
        <f t="shared" si="1172"/>
        <v>117.85924676273035</v>
      </c>
      <c r="AZ321" s="141" t="str">
        <f>Input!B321</f>
        <v>Hu1-13</v>
      </c>
      <c r="BA321" s="152">
        <f>Input!E321</f>
        <v>0</v>
      </c>
      <c r="BB321" s="141">
        <f t="shared" si="1173"/>
        <v>3.2463935101530383</v>
      </c>
      <c r="BC321" s="147">
        <f t="shared" ref="BC321" si="1178">SQRT((EXP(0.0000028263*AW321*1000)*V321)^2+((U321-1)*0.0000028263*EXP(0.0000028263*AW321*1000)*AX321*1000)^2)*1000</f>
        <v>6.7689762628899404</v>
      </c>
      <c r="BD321" s="141">
        <f t="shared" si="1175"/>
        <v>668028.30000000005</v>
      </c>
      <c r="BE321" s="153">
        <f t="shared" si="1176"/>
        <v>58929.623381365178</v>
      </c>
      <c r="BF321" s="154">
        <f t="shared" si="1177"/>
        <v>17.641320704036342</v>
      </c>
      <c r="BG321" s="155"/>
      <c r="BH321" s="155"/>
      <c r="BI321" s="155"/>
      <c r="BJ321" s="155"/>
      <c r="BK321" s="155"/>
      <c r="BL321" s="155"/>
      <c r="BM321" s="159"/>
      <c r="BN321" s="155"/>
      <c r="BO321" s="155"/>
      <c r="BP321" s="155"/>
      <c r="BQ321" s="155"/>
      <c r="BR321" s="155"/>
      <c r="BS321" s="155"/>
      <c r="BT321" s="155"/>
      <c r="BU321" s="155"/>
      <c r="BV321" s="155"/>
      <c r="BW321" s="155"/>
      <c r="BX321" s="155"/>
      <c r="BY321" s="155"/>
      <c r="BZ321" s="155"/>
      <c r="CA321" s="155"/>
      <c r="CB321" s="155"/>
      <c r="CC321" s="155"/>
      <c r="CD321" s="155"/>
      <c r="CE321" s="155"/>
      <c r="CF321" s="155"/>
      <c r="CG321" s="155"/>
      <c r="CH321" s="155"/>
      <c r="CI321" s="155"/>
      <c r="CJ321" s="155"/>
      <c r="CK321" s="155"/>
      <c r="CL321" s="155"/>
      <c r="CM321" s="155"/>
      <c r="CN321" s="155"/>
      <c r="CO321" s="155"/>
      <c r="CP321" s="155"/>
      <c r="CQ321" s="155"/>
      <c r="CR321" s="155"/>
      <c r="CS321" s="155"/>
      <c r="CT321" s="155"/>
      <c r="CU321" s="155"/>
      <c r="CV321" s="155"/>
      <c r="CW321" s="155"/>
      <c r="CX321" s="155"/>
      <c r="CY321" s="155"/>
      <c r="CZ321" s="155"/>
      <c r="DA321" s="155"/>
      <c r="DB321" s="155"/>
      <c r="DC321" s="155"/>
      <c r="DD321" s="155"/>
      <c r="DE321" s="155"/>
    </row>
    <row r="322" spans="1:109" ht="15" customHeight="1" x14ac:dyDescent="0.2">
      <c r="A322" s="9">
        <f>Input!A322</f>
        <v>10664</v>
      </c>
      <c r="B322" s="9" t="str">
        <f>Input!B322</f>
        <v>GeoB20928-1, 333-338</v>
      </c>
      <c r="C322" s="9">
        <f>Input!O322</f>
        <v>1.7211208828918947</v>
      </c>
      <c r="D322" s="9">
        <f>C322*Input!P322/100</f>
        <v>1.786391301471627E-3</v>
      </c>
      <c r="E322" s="11">
        <f>Input!M322</f>
        <v>2.0008220659195124</v>
      </c>
      <c r="F322" s="12">
        <f>E322*Input!N322/100</f>
        <v>7.0293330041696337E-5</v>
      </c>
      <c r="G322" s="13">
        <f t="shared" si="1152"/>
        <v>275.87334644898237</v>
      </c>
      <c r="H322" s="12">
        <f>G322*Input!L322/100</f>
        <v>5.6993296376525917E-3</v>
      </c>
      <c r="I322" s="9">
        <v>0.3</v>
      </c>
      <c r="J322" s="21">
        <f>(((C322*$G$4*0.000000001*Input!G322*(234/233))-(I322*0.000000000000001))/Input!F322)*1000000000000</f>
        <v>234.31000879233682</v>
      </c>
      <c r="K322" s="9">
        <f>J322*Input!P322/100</f>
        <v>0.2431957950862082</v>
      </c>
      <c r="L322" s="14">
        <f t="shared" si="1153"/>
        <v>3.2403371037369442</v>
      </c>
      <c r="M322" s="22">
        <f>L322*Input!P322/100</f>
        <v>3.3632210691821721E-3</v>
      </c>
      <c r="N322" s="9">
        <v>5.0000000000000001E-3</v>
      </c>
      <c r="O322" s="21">
        <f>(((G322*$D$4*0.000000001*Input!G322*(238/236))-(N322*0.000000001))/Input!F322)*1000000</f>
        <v>3.7832580055435443</v>
      </c>
      <c r="P322" s="9">
        <f>O322*Input!N322/100</f>
        <v>1.3291426966262785E-4</v>
      </c>
      <c r="Q322" s="23">
        <f t="shared" si="1154"/>
        <v>2.822685695010084</v>
      </c>
      <c r="R322" s="24">
        <f>Q322*Input!N322/100</f>
        <v>9.9167227582595328E-5</v>
      </c>
      <c r="S322" s="65">
        <f>Input!S322*$G$6/0.000000000155125</f>
        <v>1.1421100717586468</v>
      </c>
      <c r="T322" s="9">
        <f>S322*Input!T322/100</f>
        <v>3.1702302034109441E-4</v>
      </c>
      <c r="U322" s="9">
        <f>S322*1/((U321+U323)/2)</f>
        <v>1.1419450781837832</v>
      </c>
      <c r="V322" s="9">
        <f>U322*Input!T322/100</f>
        <v>3.1697722198703598E-4</v>
      </c>
      <c r="W322" s="3">
        <v>3.0000000000000001E-3</v>
      </c>
      <c r="X322" s="21">
        <f>((($L$4*0.000000001*Input!G322/Input!W322*(232/229))-(W322*0.000000001))/Input!F322)*1000000000</f>
        <v>0.3416491493745184</v>
      </c>
      <c r="Y322" s="21">
        <f>X322*Input!X322/100</f>
        <v>4.0321760329506255E-4</v>
      </c>
      <c r="Z322" s="21">
        <f t="shared" si="1155"/>
        <v>8.3420946692306833E-5</v>
      </c>
      <c r="AA322" s="21">
        <f>Z322*Input!X322/100</f>
        <v>9.8454201485525218E-8</v>
      </c>
      <c r="AB322" s="14">
        <v>0.05</v>
      </c>
      <c r="AC322" s="14">
        <v>0.9</v>
      </c>
      <c r="AD322" s="21">
        <f>(((Input!G322*$L$4*0.000000001*Input!U322*(230/229))-((AB322*0.000000000000001)+(Input!G322*AC322*0.000000000000001)))/Input!F322)*1000000000000</f>
        <v>8.1076127461732845</v>
      </c>
      <c r="AE322" s="21">
        <f>AD322*Input!V322/100</f>
        <v>1.5827048685320397E-2</v>
      </c>
      <c r="AF322" s="63">
        <f t="shared" si="1156"/>
        <v>0.36961409576801119</v>
      </c>
      <c r="AG322" s="21">
        <f>AF322*Input!V322/100</f>
        <v>7.2153178397205587E-4</v>
      </c>
      <c r="AH322" s="9">
        <f t="shared" si="1157"/>
        <v>4430.710875666643</v>
      </c>
      <c r="AI322" s="3">
        <f t="shared" si="1158"/>
        <v>10.107144675565774</v>
      </c>
      <c r="AJ322" s="22">
        <f t="shared" si="1159"/>
        <v>141.94507818378321</v>
      </c>
      <c r="AK322" s="3">
        <f t="shared" si="1160"/>
        <v>0.31697722198703598</v>
      </c>
      <c r="AL322" s="3">
        <f t="shared" si="1161"/>
        <v>0.13094412049538898</v>
      </c>
      <c r="AM322" s="3">
        <f t="shared" si="1162"/>
        <v>2.5566028276521722E-4</v>
      </c>
      <c r="AN322" s="9">
        <f>AL322*1/((AN321+AN323)/2)</f>
        <v>0.13103180848711596</v>
      </c>
      <c r="AO322" s="21">
        <f t="shared" si="1163"/>
        <v>2.55831488136449E-4</v>
      </c>
      <c r="AP322" s="58">
        <f t="shared" si="1164"/>
        <v>13.276199999999999</v>
      </c>
      <c r="AQ322" s="58">
        <f t="shared" si="1165"/>
        <v>2.8000000000000001E-2</v>
      </c>
      <c r="AR322" s="58">
        <f t="shared" si="1166"/>
        <v>0.21090372245070127</v>
      </c>
      <c r="AS322" s="67">
        <f t="shared" si="1167"/>
        <v>2.9553749763842838E-5</v>
      </c>
      <c r="AT322" s="67">
        <f t="shared" si="1168"/>
        <v>3.4895069318997764E-8</v>
      </c>
      <c r="AU322" s="58">
        <v>8</v>
      </c>
      <c r="AV322" s="58">
        <f t="shared" si="1169"/>
        <v>4</v>
      </c>
      <c r="AW322" s="58">
        <f t="shared" si="1170"/>
        <v>13.2537</v>
      </c>
      <c r="AX322" s="57">
        <f t="shared" si="1171"/>
        <v>2.9805226000000001E-2</v>
      </c>
      <c r="AY322" s="47">
        <f t="shared" si="1172"/>
        <v>2.9973228098435452E-2</v>
      </c>
      <c r="AZ322" s="9" t="str">
        <f>Input!B322</f>
        <v>GeoB20928-1, 333-338</v>
      </c>
      <c r="BA322" s="48">
        <f>Input!E322</f>
        <v>335.5</v>
      </c>
      <c r="BB322" s="58">
        <f t="shared" si="1173"/>
        <v>147.3630311135725</v>
      </c>
      <c r="BC322" s="22">
        <f>SQRT((EXP(0.0000028263*AW322*1000)*V322)^2+((U322-1)*0.0000028263*EXP(0.0000028263*AW322*1000)*AY322*1000)^2)*1000</f>
        <v>0.32931273998046612</v>
      </c>
      <c r="BD322" s="9">
        <f t="shared" si="1175"/>
        <v>13195.7</v>
      </c>
      <c r="BE322" s="49">
        <f t="shared" si="1176"/>
        <v>14.986614049217726</v>
      </c>
      <c r="BF322" s="89">
        <f t="shared" si="1177"/>
        <v>0.22614989096203666</v>
      </c>
      <c r="BG322" s="85"/>
      <c r="BH322" s="85"/>
      <c r="BI322" s="85"/>
      <c r="BJ322" s="85"/>
      <c r="BK322" s="85"/>
      <c r="BL322" s="85"/>
      <c r="BM322" s="90"/>
      <c r="BN322" s="85"/>
      <c r="BO322" s="85"/>
      <c r="BP322" s="85"/>
      <c r="BQ322" s="85"/>
      <c r="BR322" s="85"/>
      <c r="BS322" s="85"/>
      <c r="BT322" s="85"/>
      <c r="BU322" s="85"/>
      <c r="BV322" s="85"/>
      <c r="BW322" s="85"/>
      <c r="BX322" s="85"/>
      <c r="BY322" s="85"/>
      <c r="BZ322" s="85"/>
      <c r="CA322" s="85"/>
      <c r="CB322" s="85"/>
      <c r="CC322" s="85"/>
      <c r="CD322" s="85"/>
      <c r="CE322" s="85"/>
      <c r="CF322" s="85"/>
      <c r="CG322" s="85"/>
      <c r="CH322" s="85"/>
      <c r="CI322" s="85"/>
      <c r="CJ322" s="85"/>
      <c r="CK322" s="85"/>
      <c r="CL322" s="85"/>
      <c r="CM322" s="85"/>
      <c r="CN322" s="85"/>
      <c r="CO322" s="85"/>
      <c r="CP322" s="85"/>
      <c r="CQ322" s="85"/>
      <c r="CR322" s="85"/>
      <c r="CS322" s="85"/>
      <c r="CT322" s="85"/>
      <c r="CU322" s="85"/>
      <c r="CV322" s="85"/>
      <c r="CW322" s="85"/>
      <c r="CX322" s="85"/>
      <c r="CY322" s="85"/>
      <c r="CZ322" s="85"/>
      <c r="DA322" s="85"/>
      <c r="DB322" s="85"/>
      <c r="DC322" s="85"/>
      <c r="DD322" s="85"/>
      <c r="DE322" s="85"/>
    </row>
    <row r="323" spans="1:109" s="158" customFormat="1" ht="15" customHeight="1" x14ac:dyDescent="0.2">
      <c r="A323" s="141">
        <f>Input!A323</f>
        <v>10368</v>
      </c>
      <c r="B323" s="141" t="str">
        <f>Input!B323</f>
        <v>Hu1-13</v>
      </c>
      <c r="C323" s="141">
        <f>Input!O323</f>
        <v>2.3037328991041801</v>
      </c>
      <c r="D323" s="141">
        <f>C323*Input!P323/100</f>
        <v>1.2026649025884984E-2</v>
      </c>
      <c r="E323" s="142">
        <f>Input!M323</f>
        <v>3.0133371461990013</v>
      </c>
      <c r="F323" s="143">
        <f>E323*Input!N323/100</f>
        <v>3.1981464116093671E-4</v>
      </c>
      <c r="G323" s="144">
        <f t="shared" si="1152"/>
        <v>415.47892571791829</v>
      </c>
      <c r="H323" s="143">
        <f>G323*Input!L323/100</f>
        <v>1.8985276050917134E-2</v>
      </c>
      <c r="I323" s="141">
        <v>0</v>
      </c>
      <c r="J323" s="145">
        <f>(((C323*$G$4*0.000000001*Input!G323*(234/233))-(I323*0.000000000000001))/Input!F323)*1000000000000</f>
        <v>754.65414254474842</v>
      </c>
      <c r="K323" s="141">
        <f>J323*Input!P323/100</f>
        <v>3.9396756941072058</v>
      </c>
      <c r="L323" s="146">
        <f t="shared" si="1153"/>
        <v>10.436318240010721</v>
      </c>
      <c r="M323" s="147">
        <f>L323*Input!P323/100</f>
        <v>5.4482851134286206E-2</v>
      </c>
      <c r="N323" s="141">
        <v>0</v>
      </c>
      <c r="O323" s="145">
        <f>(((G323*$D$4*0.000000001*Input!G323*(238/236))-(N323*0.000000001))/Input!F323)*1000000</f>
        <v>13.710140049482298</v>
      </c>
      <c r="P323" s="141">
        <f>O323*Input!N323/100</f>
        <v>1.4550988845447304E-3</v>
      </c>
      <c r="Q323" s="148">
        <f t="shared" si="1154"/>
        <v>10.229124246232461</v>
      </c>
      <c r="R323" s="149">
        <f>Q323*Input!N323/100</f>
        <v>1.0856480843260499E-3</v>
      </c>
      <c r="S323" s="147">
        <f>Input!S323*$G$6/0.000000000155125</f>
        <v>0.99979765329377446</v>
      </c>
      <c r="T323" s="141">
        <f>S323*Input!T323/100</f>
        <v>8.6903279141901392E-4</v>
      </c>
      <c r="U323" s="147">
        <f>S323</f>
        <v>0.99979765329377446</v>
      </c>
      <c r="V323" s="141">
        <f>U323*Input!T323/100</f>
        <v>8.6903279141901392E-4</v>
      </c>
      <c r="W323" s="150">
        <v>0</v>
      </c>
      <c r="X323" s="145">
        <f>((($L$4*0.000000001*Input!G323/Input!W323*(232/229))-(W323*0.000000001))/Input!F323)*1000000000</f>
        <v>0.87133237188802848</v>
      </c>
      <c r="Y323" s="145">
        <f>X323*Input!X323/100</f>
        <v>2.7794666063150108E-3</v>
      </c>
      <c r="Z323" s="145">
        <f t="shared" si="1155"/>
        <v>2.1275443383841718E-4</v>
      </c>
      <c r="AA323" s="145">
        <f>Z323*Input!X323/100</f>
        <v>6.7866621656440443E-7</v>
      </c>
      <c r="AB323" s="146">
        <v>0</v>
      </c>
      <c r="AC323" s="146">
        <v>0.9</v>
      </c>
      <c r="AD323" s="145">
        <f>(((Input!G323*$L$4*0.000000001*Input!U323*(230/229))-((AB323*0.000000000000001)+(Input!G323*AC323*0.000000000000001)))/Input!F323)*1000000000000</f>
        <v>224.41607105869747</v>
      </c>
      <c r="AE323" s="145">
        <f>AD323*Input!V323/100</f>
        <v>0.51365520501198292</v>
      </c>
      <c r="AF323" s="145">
        <f t="shared" si="1156"/>
        <v>10.230797372422673</v>
      </c>
      <c r="AG323" s="145">
        <f>AF323*Input!V323/100</f>
        <v>2.3416782483431497E-2</v>
      </c>
      <c r="AH323" s="141">
        <f t="shared" si="1157"/>
        <v>48087.352107513601</v>
      </c>
      <c r="AI323" s="150">
        <f t="shared" si="1158"/>
        <v>188.79618399767494</v>
      </c>
      <c r="AJ323" s="147">
        <f t="shared" si="1159"/>
        <v>-0.20234670622554241</v>
      </c>
      <c r="AK323" s="150">
        <f t="shared" si="1160"/>
        <v>0.86903279141901391</v>
      </c>
      <c r="AL323" s="150">
        <f t="shared" si="1161"/>
        <v>1.000163564949446</v>
      </c>
      <c r="AM323" s="150">
        <f t="shared" si="1162"/>
        <v>2.2916862699929675E-3</v>
      </c>
      <c r="AN323" s="141">
        <f>AF323/Q323</f>
        <v>1.000163564949446</v>
      </c>
      <c r="AO323" s="145">
        <f t="shared" si="1163"/>
        <v>2.2916862699929675E-3</v>
      </c>
      <c r="AP323" s="141" t="str">
        <f t="shared" si="1164"/>
        <v>Out of range</v>
      </c>
      <c r="AQ323" s="141" t="e">
        <f t="shared" si="1165"/>
        <v>#VALUE!</v>
      </c>
      <c r="AR323" s="141" t="e">
        <f t="shared" si="1166"/>
        <v>#VALUE!</v>
      </c>
      <c r="AS323" s="149">
        <f t="shared" si="1167"/>
        <v>2.0798890375857719E-5</v>
      </c>
      <c r="AT323" s="149">
        <f t="shared" si="1168"/>
        <v>6.6383175790643468E-8</v>
      </c>
      <c r="AU323" s="141">
        <v>8</v>
      </c>
      <c r="AV323" s="141">
        <f t="shared" si="1169"/>
        <v>4</v>
      </c>
      <c r="AW323" s="141" t="str">
        <f t="shared" si="1170"/>
        <v>Out of range</v>
      </c>
      <c r="AX323" s="151">
        <f t="shared" si="1171"/>
        <v>350.13227577219999</v>
      </c>
      <c r="AY323" s="151" t="e">
        <f t="shared" si="1172"/>
        <v>#VALUE!</v>
      </c>
      <c r="AZ323" s="141" t="str">
        <f>Input!B323</f>
        <v>Hu1-13</v>
      </c>
      <c r="BA323" s="152">
        <f>Input!E323</f>
        <v>0</v>
      </c>
      <c r="BB323" s="141" t="e">
        <f t="shared" si="1173"/>
        <v>#VALUE!</v>
      </c>
      <c r="BC323" s="147" t="e">
        <f t="shared" ref="BC323" si="1179">SQRT((EXP(0.0000028263*AW323*1000)*V323)^2+((U323-1)*0.0000028263*EXP(0.0000028263*AW323*1000)*AX323*1000)^2)*1000</f>
        <v>#VALUE!</v>
      </c>
      <c r="BD323" s="141" t="e">
        <f t="shared" si="1175"/>
        <v>#VALUE!</v>
      </c>
      <c r="BE323" s="153" t="e">
        <f t="shared" si="1176"/>
        <v>#VALUE!</v>
      </c>
      <c r="BF323" s="154" t="e">
        <f t="shared" si="1177"/>
        <v>#VALUE!</v>
      </c>
      <c r="BG323" s="155"/>
      <c r="BH323" s="155"/>
      <c r="BI323" s="155"/>
      <c r="BJ323" s="155"/>
      <c r="BK323" s="155"/>
      <c r="BL323" s="155"/>
      <c r="BM323" s="159"/>
      <c r="BN323" s="155"/>
      <c r="BO323" s="155"/>
      <c r="BP323" s="155"/>
      <c r="BQ323" s="155"/>
      <c r="BR323" s="155"/>
      <c r="BS323" s="155"/>
      <c r="BT323" s="155"/>
      <c r="BU323" s="155"/>
      <c r="BV323" s="155"/>
      <c r="BW323" s="155"/>
      <c r="BX323" s="155"/>
      <c r="BY323" s="155"/>
      <c r="BZ323" s="155"/>
      <c r="CA323" s="155"/>
      <c r="CB323" s="155"/>
      <c r="CC323" s="155"/>
      <c r="CD323" s="155"/>
      <c r="CE323" s="155"/>
      <c r="CF323" s="155"/>
      <c r="CG323" s="155"/>
      <c r="CH323" s="155"/>
      <c r="CI323" s="155"/>
      <c r="CJ323" s="155"/>
      <c r="CK323" s="155"/>
      <c r="CL323" s="155"/>
      <c r="CM323" s="155"/>
      <c r="CN323" s="155"/>
      <c r="CO323" s="155"/>
      <c r="CP323" s="155"/>
      <c r="CQ323" s="155"/>
      <c r="CR323" s="155"/>
      <c r="CS323" s="155"/>
      <c r="CT323" s="155"/>
      <c r="CU323" s="155"/>
      <c r="CV323" s="155"/>
      <c r="CW323" s="155"/>
      <c r="CX323" s="155"/>
      <c r="CY323" s="155"/>
      <c r="CZ323" s="155"/>
      <c r="DA323" s="155"/>
      <c r="DB323" s="155"/>
      <c r="DC323" s="155"/>
      <c r="DD323" s="155"/>
      <c r="DE323" s="155"/>
    </row>
    <row r="324" spans="1:109" ht="15" customHeight="1" x14ac:dyDescent="0.2">
      <c r="A324" s="9">
        <f>Input!A324</f>
        <v>10665</v>
      </c>
      <c r="B324" s="9" t="str">
        <f>Input!B324</f>
        <v>GeoB20928-1, 362-365</v>
      </c>
      <c r="C324" s="9">
        <f>Input!O324</f>
        <v>1.4466403653010806</v>
      </c>
      <c r="D324" s="9">
        <f>C324*Input!P324/100</f>
        <v>1.6960245177322572E-3</v>
      </c>
      <c r="E324" s="11">
        <f>Input!M324</f>
        <v>1.6829388081478993</v>
      </c>
      <c r="F324" s="12">
        <f>E324*Input!N324/100</f>
        <v>5.0443203498644345E-5</v>
      </c>
      <c r="G324" s="13">
        <f t="shared" si="1152"/>
        <v>232.04360286743236</v>
      </c>
      <c r="H324" s="12">
        <f>G324*Input!L324/100</f>
        <v>4.3693345038859797E-3</v>
      </c>
      <c r="I324" s="9">
        <v>0.3</v>
      </c>
      <c r="J324" s="21">
        <f>(((C324*$G$4*0.000000001*Input!G324*(234/233))-(I324*0.000000000000001))/Input!F324)*1000000000000</f>
        <v>217.5526761016522</v>
      </c>
      <c r="K324" s="9">
        <f>J324*Input!P324/100</f>
        <v>0.25505625407450461</v>
      </c>
      <c r="L324" s="14">
        <f t="shared" si="1153"/>
        <v>3.0085953733808428</v>
      </c>
      <c r="M324" s="22">
        <f>L324*Input!P324/100</f>
        <v>3.5272425957281789E-3</v>
      </c>
      <c r="N324" s="9">
        <v>5.0000000000000001E-3</v>
      </c>
      <c r="O324" s="21">
        <f>(((G324*$D$4*0.000000001*Input!G324*(238/236))-(N324*0.000000001))/Input!F324)*1000000</f>
        <v>3.5152008845180891</v>
      </c>
      <c r="P324" s="9">
        <f>O324*Input!N324/100</f>
        <v>1.0536211578096642E-4</v>
      </c>
      <c r="Q324" s="23">
        <f t="shared" si="1154"/>
        <v>2.6226884968661972</v>
      </c>
      <c r="R324" s="24">
        <f>Q324*Input!N324/100</f>
        <v>7.8610588169019627E-5</v>
      </c>
      <c r="S324" s="65">
        <f>Input!S324*$G$6/0.000000000155125</f>
        <v>1.1434098797790346</v>
      </c>
      <c r="T324" s="9">
        <f>S324*Input!T324/100</f>
        <v>4.4115141002882543E-4</v>
      </c>
      <c r="U324" s="9">
        <f>S324*1/((U323+U325)/2)</f>
        <v>1.1435060467133227</v>
      </c>
      <c r="V324" s="9">
        <f>U324*Input!T324/100</f>
        <v>4.4118851324037681E-4</v>
      </c>
      <c r="W324" s="3">
        <v>3.0000000000000001E-3</v>
      </c>
      <c r="X324" s="21">
        <f>((($L$4*0.000000001*Input!G324/Input!W324*(232/229))-(W324*0.000000001))/Input!F324)*1000000000</f>
        <v>0.43079969292106229</v>
      </c>
      <c r="Y324" s="21">
        <f>X324*Input!X324/100</f>
        <v>5.0537929087970024E-4</v>
      </c>
      <c r="Z324" s="21">
        <f t="shared" si="1155"/>
        <v>1.0518895856765296E-4</v>
      </c>
      <c r="AA324" s="21">
        <f>Z324*Input!X324/100</f>
        <v>1.2339916244795344E-7</v>
      </c>
      <c r="AB324" s="14">
        <v>0.05</v>
      </c>
      <c r="AC324" s="14">
        <v>0.9</v>
      </c>
      <c r="AD324" s="21">
        <f>(((Input!G324*$L$4*0.000000001*Input!U324*(230/229))-((AB324*0.000000000000001)+(Input!G324*AC324*0.000000000000001)))/Input!F324)*1000000000000</f>
        <v>7.6474998355160109</v>
      </c>
      <c r="AE324" s="21">
        <f>AD324*Input!V324/100</f>
        <v>1.4696588342371282E-2</v>
      </c>
      <c r="AF324" s="63">
        <f t="shared" si="1156"/>
        <v>0.34863822743931677</v>
      </c>
      <c r="AG324" s="21">
        <f>AF324*Input!V324/100</f>
        <v>6.6999576584416169E-4</v>
      </c>
      <c r="AH324" s="9">
        <f t="shared" si="1157"/>
        <v>3314.3994596646553</v>
      </c>
      <c r="AI324" s="3">
        <f t="shared" si="1158"/>
        <v>7.4624305215482725</v>
      </c>
      <c r="AJ324" s="22">
        <f t="shared" si="1159"/>
        <v>143.50604671332269</v>
      </c>
      <c r="AK324" s="3">
        <f t="shared" si="1160"/>
        <v>0.44118851324037683</v>
      </c>
      <c r="AL324" s="3">
        <f t="shared" si="1161"/>
        <v>0.13293161877817294</v>
      </c>
      <c r="AM324" s="3">
        <f t="shared" si="1162"/>
        <v>2.5549250473270264E-4</v>
      </c>
      <c r="AN324" s="9">
        <f>AL324*1/((AN323+AN325)/2)</f>
        <v>0.13286860844338327</v>
      </c>
      <c r="AO324" s="21">
        <f t="shared" si="1163"/>
        <v>2.5537139984879747E-4</v>
      </c>
      <c r="AP324" s="58">
        <f t="shared" si="1164"/>
        <v>13.454000000000001</v>
      </c>
      <c r="AQ324" s="58">
        <f t="shared" si="1165"/>
        <v>2.81E-2</v>
      </c>
      <c r="AR324" s="58">
        <f t="shared" si="1166"/>
        <v>0.20885981864129624</v>
      </c>
      <c r="AS324" s="67">
        <f t="shared" si="1167"/>
        <v>4.0107301608003134E-5</v>
      </c>
      <c r="AT324" s="67">
        <f t="shared" si="1168"/>
        <v>4.7065991222269763E-8</v>
      </c>
      <c r="AU324" s="58">
        <v>8</v>
      </c>
      <c r="AV324" s="58">
        <f t="shared" si="1169"/>
        <v>4</v>
      </c>
      <c r="AW324" s="58">
        <f t="shared" si="1170"/>
        <v>13.423500000000001</v>
      </c>
      <c r="AX324" s="57">
        <f t="shared" si="1171"/>
        <v>3.3689969799999997E-2</v>
      </c>
      <c r="AY324" s="47">
        <f t="shared" si="1172"/>
        <v>3.1895834932841545E-2</v>
      </c>
      <c r="AZ324" s="9" t="str">
        <f>Input!B324</f>
        <v>GeoB20928-1, 362-365</v>
      </c>
      <c r="BA324" s="48">
        <f>Input!E324</f>
        <v>363.5</v>
      </c>
      <c r="BB324" s="58">
        <f t="shared" si="1173"/>
        <v>149.05509604892003</v>
      </c>
      <c r="BC324" s="22">
        <f>SQRT((EXP(0.0000028263*AW324*1000)*V324)^2+((U324-1)*0.0000028263*EXP(0.0000028263*AW324*1000)*AY324*1000)^2)*1000</f>
        <v>0.45844521823783169</v>
      </c>
      <c r="BD324" s="9">
        <f t="shared" si="1175"/>
        <v>13365.5</v>
      </c>
      <c r="BE324" s="49">
        <f t="shared" si="1176"/>
        <v>15.947917466420773</v>
      </c>
      <c r="BF324" s="89">
        <f t="shared" si="1177"/>
        <v>0.23761191144516364</v>
      </c>
      <c r="BG324" s="85"/>
      <c r="BH324" s="85"/>
      <c r="BI324" s="85"/>
      <c r="BJ324" s="85"/>
      <c r="BK324" s="85"/>
      <c r="BL324" s="85"/>
      <c r="BM324" s="90"/>
      <c r="BN324" s="85"/>
      <c r="BO324" s="85"/>
      <c r="BP324" s="85"/>
      <c r="BQ324" s="85"/>
      <c r="BR324" s="85"/>
      <c r="BS324" s="85"/>
      <c r="BT324" s="85"/>
      <c r="BU324" s="85"/>
      <c r="BV324" s="85"/>
      <c r="BW324" s="85"/>
      <c r="BX324" s="85"/>
      <c r="BY324" s="85"/>
      <c r="BZ324" s="85"/>
      <c r="CA324" s="85"/>
      <c r="CB324" s="85"/>
      <c r="CC324" s="85"/>
      <c r="CD324" s="85"/>
      <c r="CE324" s="85"/>
      <c r="CF324" s="85"/>
      <c r="CG324" s="85"/>
      <c r="CH324" s="85"/>
      <c r="CI324" s="85"/>
      <c r="CJ324" s="85"/>
      <c r="CK324" s="85"/>
      <c r="CL324" s="85"/>
      <c r="CM324" s="85"/>
      <c r="CN324" s="85"/>
      <c r="CO324" s="85"/>
      <c r="CP324" s="85"/>
      <c r="CQ324" s="85"/>
      <c r="CR324" s="85"/>
      <c r="CS324" s="85"/>
      <c r="CT324" s="85"/>
      <c r="CU324" s="85"/>
      <c r="CV324" s="85"/>
      <c r="CW324" s="85"/>
      <c r="CX324" s="85"/>
      <c r="CY324" s="85"/>
      <c r="CZ324" s="85"/>
      <c r="DA324" s="85"/>
      <c r="DB324" s="85"/>
      <c r="DC324" s="85"/>
      <c r="DD324" s="85"/>
      <c r="DE324" s="85"/>
    </row>
    <row r="325" spans="1:109" s="158" customFormat="1" ht="15" customHeight="1" x14ac:dyDescent="0.2">
      <c r="A325" s="141">
        <f>Input!A325</f>
        <v>10368</v>
      </c>
      <c r="B325" s="141" t="str">
        <f>Input!B325</f>
        <v>Hu1-13</v>
      </c>
      <c r="C325" s="141">
        <f>Input!O325</f>
        <v>2.3263121632286752</v>
      </c>
      <c r="D325" s="141">
        <f>C325*Input!P325/100</f>
        <v>1.4302948936585349E-2</v>
      </c>
      <c r="E325" s="142">
        <f>Input!M325</f>
        <v>3.0130057179008967</v>
      </c>
      <c r="F325" s="143">
        <f>E325*Input!N325/100</f>
        <v>2.8434302685715376E-4</v>
      </c>
      <c r="G325" s="144">
        <f t="shared" si="1152"/>
        <v>415.43322838417561</v>
      </c>
      <c r="H325" s="143">
        <f>G325*Input!L325/100</f>
        <v>1.6592798916442865E-2</v>
      </c>
      <c r="I325" s="141">
        <v>0</v>
      </c>
      <c r="J325" s="145">
        <f>(((C325*$G$4*0.000000001*Input!G325*(234/233))-(I325*0.000000000000001))/Input!F325)*1000000000000</f>
        <v>762.05063161420082</v>
      </c>
      <c r="K325" s="141">
        <f>J325*Input!P325/100</f>
        <v>4.685343370230707</v>
      </c>
      <c r="L325" s="146">
        <f t="shared" si="1153"/>
        <v>10.538606307399139</v>
      </c>
      <c r="M325" s="147">
        <f>L325*Input!P325/100</f>
        <v>6.4794893075873577E-2</v>
      </c>
      <c r="N325" s="141">
        <v>0</v>
      </c>
      <c r="O325" s="145">
        <f>(((G325*$D$4*0.000000001*Input!G325*(238/236))-(N325*0.000000001))/Input!F325)*1000000</f>
        <v>13.708632110555149</v>
      </c>
      <c r="P325" s="141">
        <f>O325*Input!N325/100</f>
        <v>1.2937094427759839E-3</v>
      </c>
      <c r="Q325" s="148">
        <f t="shared" si="1154"/>
        <v>10.227999174235686</v>
      </c>
      <c r="R325" s="149">
        <f>Q325*Input!N325/100</f>
        <v>9.6523555418964594E-4</v>
      </c>
      <c r="S325" s="147">
        <f>Input!S325*$G$6/0.000000000155125</f>
        <v>1.0000341500717356</v>
      </c>
      <c r="T325" s="141">
        <f>S325*Input!T325/100</f>
        <v>1.0185963777076612E-3</v>
      </c>
      <c r="U325" s="147">
        <f>S325</f>
        <v>1.0000341500717356</v>
      </c>
      <c r="V325" s="141">
        <f>U325*Input!T325/100</f>
        <v>1.0185963777076612E-3</v>
      </c>
      <c r="W325" s="150">
        <v>0</v>
      </c>
      <c r="X325" s="145">
        <f>((($L$4*0.000000001*Input!G325/Input!W325*(232/229))-(W325*0.000000001))/Input!F325)*1000000000</f>
        <v>0.87432864859470394</v>
      </c>
      <c r="Y325" s="145">
        <f>X325*Input!X325/100</f>
        <v>2.6781468355390925E-3</v>
      </c>
      <c r="Z325" s="145">
        <f t="shared" si="1155"/>
        <v>2.134860388779163E-4</v>
      </c>
      <c r="AA325" s="145">
        <f>Z325*Input!X325/100</f>
        <v>6.5392682759695463E-7</v>
      </c>
      <c r="AB325" s="146">
        <v>0</v>
      </c>
      <c r="AC325" s="146">
        <v>0.9</v>
      </c>
      <c r="AD325" s="145">
        <f>(((Input!G325*$L$4*0.000000001*Input!U325*(230/229))-((AB325*0.000000000000001)+(Input!G325*AC325*0.000000000000001)))/Input!F325)*1000000000000</f>
        <v>224.5307866872275</v>
      </c>
      <c r="AE325" s="145">
        <f>AD325*Input!V325/100</f>
        <v>0.48425201206233248</v>
      </c>
      <c r="AF325" s="145">
        <f t="shared" si="1156"/>
        <v>10.236027088571809</v>
      </c>
      <c r="AG325" s="145">
        <f>AF325*Input!V325/100</f>
        <v>2.2076334325013113E-2</v>
      </c>
      <c r="AH325" s="141">
        <f t="shared" si="1157"/>
        <v>47947.056127756267</v>
      </c>
      <c r="AI325" s="150">
        <f t="shared" si="1158"/>
        <v>179.61914294901925</v>
      </c>
      <c r="AJ325" s="147">
        <f t="shared" si="1159"/>
        <v>3.4150071735572496E-2</v>
      </c>
      <c r="AK325" s="150">
        <f t="shared" si="1160"/>
        <v>1.0185963777076612</v>
      </c>
      <c r="AL325" s="150">
        <f t="shared" si="1161"/>
        <v>1.0007848958725325</v>
      </c>
      <c r="AM325" s="150">
        <f t="shared" si="1162"/>
        <v>2.1604869438757515E-3</v>
      </c>
      <c r="AN325" s="141">
        <f>AF325/Q325</f>
        <v>1.0007848958725325</v>
      </c>
      <c r="AO325" s="145">
        <f t="shared" si="1163"/>
        <v>2.1604869438757515E-3</v>
      </c>
      <c r="AP325" s="141" t="str">
        <f t="shared" si="1164"/>
        <v>Out of range</v>
      </c>
      <c r="AQ325" s="141" t="e">
        <f t="shared" si="1165"/>
        <v>#VALUE!</v>
      </c>
      <c r="AR325" s="141" t="e">
        <f t="shared" si="1166"/>
        <v>#VALUE!</v>
      </c>
      <c r="AS325" s="149">
        <f t="shared" si="1167"/>
        <v>2.0872707871905907E-5</v>
      </c>
      <c r="AT325" s="149">
        <f t="shared" si="1168"/>
        <v>6.3965307617780879E-8</v>
      </c>
      <c r="AU325" s="141">
        <v>8</v>
      </c>
      <c r="AV325" s="141">
        <f t="shared" si="1169"/>
        <v>4</v>
      </c>
      <c r="AW325" s="141" t="str">
        <f t="shared" si="1170"/>
        <v>Out of range</v>
      </c>
      <c r="AX325" s="151">
        <f t="shared" si="1171"/>
        <v>338.01522688239999</v>
      </c>
      <c r="AY325" s="151" t="e">
        <f t="shared" si="1172"/>
        <v>#VALUE!</v>
      </c>
      <c r="AZ325" s="141" t="str">
        <f>Input!B325</f>
        <v>Hu1-13</v>
      </c>
      <c r="BA325" s="152">
        <f>Input!E325</f>
        <v>0</v>
      </c>
      <c r="BB325" s="141" t="e">
        <f t="shared" si="1173"/>
        <v>#VALUE!</v>
      </c>
      <c r="BC325" s="147" t="e">
        <f t="shared" ref="BC325" si="1180">SQRT((EXP(0.0000028263*AW325*1000)*V325)^2+((U325-1)*0.0000028263*EXP(0.0000028263*AW325*1000)*AX325*1000)^2)*1000</f>
        <v>#VALUE!</v>
      </c>
      <c r="BD325" s="141" t="e">
        <f t="shared" si="1175"/>
        <v>#VALUE!</v>
      </c>
      <c r="BE325" s="153" t="e">
        <f t="shared" si="1176"/>
        <v>#VALUE!</v>
      </c>
      <c r="BF325" s="154" t="e">
        <f t="shared" si="1177"/>
        <v>#VALUE!</v>
      </c>
      <c r="BG325" s="155"/>
      <c r="BH325" s="155"/>
      <c r="BI325" s="155"/>
      <c r="BJ325" s="155"/>
      <c r="BK325" s="155"/>
      <c r="BL325" s="155"/>
      <c r="BM325" s="159"/>
      <c r="BN325" s="155"/>
      <c r="BO325" s="155"/>
      <c r="BP325" s="155"/>
      <c r="BQ325" s="155"/>
      <c r="BR325" s="155"/>
      <c r="BS325" s="155"/>
      <c r="BT325" s="155"/>
      <c r="BU325" s="155"/>
      <c r="BV325" s="155"/>
      <c r="BW325" s="155"/>
      <c r="BX325" s="155"/>
      <c r="BY325" s="155"/>
      <c r="BZ325" s="155"/>
      <c r="CA325" s="155"/>
      <c r="CB325" s="155"/>
      <c r="CC325" s="155"/>
      <c r="CD325" s="155"/>
      <c r="CE325" s="155"/>
      <c r="CF325" s="155"/>
      <c r="CG325" s="155"/>
      <c r="CH325" s="155"/>
      <c r="CI325" s="155"/>
      <c r="CJ325" s="155"/>
      <c r="CK325" s="155"/>
      <c r="CL325" s="155"/>
      <c r="CM325" s="155"/>
      <c r="CN325" s="155"/>
      <c r="CO325" s="155"/>
      <c r="CP325" s="155"/>
      <c r="CQ325" s="155"/>
      <c r="CR325" s="155"/>
      <c r="CS325" s="155"/>
      <c r="CT325" s="155"/>
      <c r="CU325" s="155"/>
      <c r="CV325" s="155"/>
      <c r="CW325" s="155"/>
      <c r="CX325" s="155"/>
      <c r="CY325" s="155"/>
      <c r="CZ325" s="155"/>
      <c r="DA325" s="155"/>
      <c r="DB325" s="155"/>
      <c r="DC325" s="155"/>
      <c r="DD325" s="155"/>
      <c r="DE325" s="155"/>
    </row>
    <row r="326" spans="1:109" ht="15" customHeight="1" x14ac:dyDescent="0.2">
      <c r="A326" s="9">
        <f>Input!A326</f>
        <v>10666</v>
      </c>
      <c r="B326" s="9" t="str">
        <f>Input!B326</f>
        <v>GeoB20928-1, 371-375</v>
      </c>
      <c r="C326" s="9">
        <f>Input!O326</f>
        <v>1.2632074088371557</v>
      </c>
      <c r="D326" s="9">
        <f>C326*Input!P326/100</f>
        <v>1.3477664247019071E-3</v>
      </c>
      <c r="E326" s="11">
        <f>Input!M326</f>
        <v>1.4693071799142783</v>
      </c>
      <c r="F326" s="12">
        <f>E326*Input!N326/100</f>
        <v>4.4951837306398644E-5</v>
      </c>
      <c r="G326" s="13">
        <f t="shared" si="1152"/>
        <v>202.58807396658068</v>
      </c>
      <c r="H326" s="12">
        <f>G326*Input!L326/100</f>
        <v>4.3724834916367859E-3</v>
      </c>
      <c r="I326" s="9">
        <v>0.3</v>
      </c>
      <c r="J326" s="21">
        <f>(((C326*$G$4*0.000000001*Input!G326*(234/233))-(I326*0.000000000000001))/Input!F326)*1000000000000</f>
        <v>215.11335695808194</v>
      </c>
      <c r="K326" s="9">
        <f>J326*Input!P326/100</f>
        <v>0.22951303007311138</v>
      </c>
      <c r="L326" s="14">
        <f t="shared" si="1153"/>
        <v>2.9748613627446527</v>
      </c>
      <c r="M326" s="22">
        <f>L326*Input!P326/100</f>
        <v>3.1739983749312158E-3</v>
      </c>
      <c r="N326" s="9">
        <v>5.0000000000000001E-3</v>
      </c>
      <c r="O326" s="21">
        <f>(((G326*$D$4*0.000000001*Input!G326*(238/236))-(N326*0.000000001))/Input!F326)*1000000</f>
        <v>3.4752274455770769</v>
      </c>
      <c r="P326" s="9">
        <f>O326*Input!N326/100</f>
        <v>1.0632076183376857E-4</v>
      </c>
      <c r="Q326" s="23">
        <f t="shared" si="1154"/>
        <v>2.5928643468574424</v>
      </c>
      <c r="R326" s="24">
        <f>Q326*Input!N326/100</f>
        <v>7.9325833202759747E-5</v>
      </c>
      <c r="S326" s="65">
        <f>Input!S326*$G$6/0.000000000155125</f>
        <v>1.1432070779164178</v>
      </c>
      <c r="T326" s="9">
        <f>S326*Input!T326/100</f>
        <v>5.2055676699132357E-4</v>
      </c>
      <c r="U326" s="9">
        <f>S326*1/((U325+U327)/2)</f>
        <v>1.1424182379819969</v>
      </c>
      <c r="V326" s="9">
        <f>U326*Input!T326/100</f>
        <v>5.2019757050464311E-4</v>
      </c>
      <c r="W326" s="3">
        <v>3.0000000000000001E-3</v>
      </c>
      <c r="X326" s="21">
        <f>((($L$4*0.000000001*Input!G326/Input!W326*(232/229))-(W326*0.000000001))/Input!F326)*1000000000</f>
        <v>0.58509985539896248</v>
      </c>
      <c r="Y326" s="21">
        <f>X326*Input!X326/100</f>
        <v>6.363714913963708E-4</v>
      </c>
      <c r="Z326" s="21">
        <f t="shared" si="1155"/>
        <v>1.4286464326421564E-4</v>
      </c>
      <c r="AA326" s="21">
        <f>Z326*Input!X326/100</f>
        <v>1.5538370974278761E-7</v>
      </c>
      <c r="AB326" s="14">
        <v>0.05</v>
      </c>
      <c r="AC326" s="14">
        <v>0.9</v>
      </c>
      <c r="AD326" s="21">
        <f>(((Input!G326*$L$4*0.000000001*Input!U326*(230/229))-((AB326*0.000000000000001)+(Input!G326*AC326*0.000000000000001)))/Input!F326)*1000000000000</f>
        <v>7.4507018982385373</v>
      </c>
      <c r="AE326" s="21">
        <f>AD326*Input!V326/100</f>
        <v>1.4048206958990889E-2</v>
      </c>
      <c r="AF326" s="63">
        <f t="shared" si="1156"/>
        <v>0.33966650001312032</v>
      </c>
      <c r="AG326" s="21">
        <f>AF326*Input!V326/100</f>
        <v>6.4043701578619082E-4</v>
      </c>
      <c r="AH326" s="9">
        <f t="shared" si="1157"/>
        <v>2377.5406724317149</v>
      </c>
      <c r="AI326" s="3">
        <f t="shared" si="1158"/>
        <v>5.1751805546728038</v>
      </c>
      <c r="AJ326" s="22">
        <f t="shared" si="1159"/>
        <v>142.41823798199692</v>
      </c>
      <c r="AK326" s="3">
        <f t="shared" si="1160"/>
        <v>0.5201975705046431</v>
      </c>
      <c r="AL326" s="3">
        <f t="shared" si="1161"/>
        <v>0.13100049002748521</v>
      </c>
      <c r="AM326" s="3">
        <f t="shared" si="1162"/>
        <v>2.4703232893692327E-4</v>
      </c>
      <c r="AN326" s="9">
        <f>AL326*1/((AN325+AN327)/2)</f>
        <v>0.13106198567109656</v>
      </c>
      <c r="AO326" s="21">
        <f t="shared" si="1163"/>
        <v>2.4714829348070169E-4</v>
      </c>
      <c r="AP326" s="58">
        <f t="shared" si="1164"/>
        <v>13.2735</v>
      </c>
      <c r="AQ326" s="58">
        <f t="shared" si="1165"/>
        <v>2.7699999999999999E-2</v>
      </c>
      <c r="AR326" s="58">
        <f t="shared" si="1166"/>
        <v>0.20868648058160996</v>
      </c>
      <c r="AS326" s="67">
        <f t="shared" si="1167"/>
        <v>5.5099158364134213E-5</v>
      </c>
      <c r="AT326" s="67">
        <f t="shared" si="1168"/>
        <v>5.9951138855589174E-8</v>
      </c>
      <c r="AU326" s="58">
        <v>8</v>
      </c>
      <c r="AV326" s="58">
        <f t="shared" si="1169"/>
        <v>4</v>
      </c>
      <c r="AW326" s="58">
        <f t="shared" si="1170"/>
        <v>13.2316</v>
      </c>
      <c r="AX326" s="57">
        <f t="shared" si="1171"/>
        <v>3.3000717899999997E-2</v>
      </c>
      <c r="AY326" s="47">
        <f t="shared" si="1172"/>
        <v>3.4455091840784137E-2</v>
      </c>
      <c r="AZ326" s="9" t="str">
        <f>Input!B326</f>
        <v>GeoB20928-1, 371-375</v>
      </c>
      <c r="BA326" s="48">
        <f>Input!E326</f>
        <v>373</v>
      </c>
      <c r="BB326" s="58">
        <f t="shared" si="1173"/>
        <v>147.84501624895768</v>
      </c>
      <c r="BC326" s="22">
        <f>SQRT((EXP(0.0000028263*AW326*1000)*V326)^2+((U326-1)*0.0000028263*EXP(0.0000028263*AW326*1000)*AY326*1000)^2)*1000</f>
        <v>0.54021133264854981</v>
      </c>
      <c r="BD326" s="9">
        <f t="shared" si="1175"/>
        <v>13173.6</v>
      </c>
      <c r="BE326" s="49">
        <f t="shared" si="1176"/>
        <v>17.227545920392068</v>
      </c>
      <c r="BF326" s="89">
        <f t="shared" si="1177"/>
        <v>0.26040004111962378</v>
      </c>
      <c r="BG326" s="85"/>
      <c r="BH326" s="85"/>
      <c r="BI326" s="85"/>
      <c r="BJ326" s="85"/>
      <c r="BK326" s="85"/>
      <c r="BL326" s="85"/>
      <c r="BM326" s="90"/>
      <c r="BN326" s="85"/>
      <c r="BO326" s="85"/>
      <c r="BP326" s="85"/>
      <c r="BQ326" s="85"/>
      <c r="BR326" s="85"/>
      <c r="BS326" s="85"/>
      <c r="BT326" s="85"/>
      <c r="BU326" s="85"/>
      <c r="BV326" s="85"/>
      <c r="BW326" s="85"/>
      <c r="BX326" s="85"/>
      <c r="BY326" s="85"/>
      <c r="BZ326" s="85"/>
      <c r="CA326" s="85"/>
      <c r="CB326" s="85"/>
      <c r="CC326" s="85"/>
      <c r="CD326" s="85"/>
      <c r="CE326" s="85"/>
      <c r="CF326" s="85"/>
      <c r="CG326" s="85"/>
      <c r="CH326" s="85"/>
      <c r="CI326" s="85"/>
      <c r="CJ326" s="85"/>
      <c r="CK326" s="85"/>
      <c r="CL326" s="85"/>
      <c r="CM326" s="85"/>
      <c r="CN326" s="85"/>
      <c r="CO326" s="85"/>
      <c r="CP326" s="85"/>
      <c r="CQ326" s="85"/>
      <c r="CR326" s="85"/>
      <c r="CS326" s="85"/>
      <c r="CT326" s="85"/>
      <c r="CU326" s="85"/>
      <c r="CV326" s="85"/>
      <c r="CW326" s="85"/>
      <c r="CX326" s="85"/>
      <c r="CY326" s="85"/>
      <c r="CZ326" s="85"/>
      <c r="DA326" s="85"/>
      <c r="DB326" s="85"/>
      <c r="DC326" s="85"/>
      <c r="DD326" s="85"/>
      <c r="DE326" s="85"/>
    </row>
    <row r="327" spans="1:109" s="158" customFormat="1" ht="15" customHeight="1" x14ac:dyDescent="0.2">
      <c r="A327" s="141">
        <f>Input!A327</f>
        <v>10368</v>
      </c>
      <c r="B327" s="141" t="str">
        <f>Input!B327</f>
        <v>Hu1-13</v>
      </c>
      <c r="C327" s="141">
        <f>Input!O327</f>
        <v>2.3005093564565149</v>
      </c>
      <c r="D327" s="141">
        <f>C327*Input!P327/100</f>
        <v>1.1949671448807209E-2</v>
      </c>
      <c r="E327" s="142">
        <f>Input!M327</f>
        <v>3.0130098532446734</v>
      </c>
      <c r="F327" s="143">
        <f>E327*Input!N327/100</f>
        <v>2.5391487685076869E-4</v>
      </c>
      <c r="G327" s="144">
        <f t="shared" si="1152"/>
        <v>415.43379856537558</v>
      </c>
      <c r="H327" s="143">
        <f>G327*Input!L327/100</f>
        <v>1.8373423318360203E-2</v>
      </c>
      <c r="I327" s="141">
        <v>0</v>
      </c>
      <c r="J327" s="145">
        <f>(((C327*$G$4*0.000000001*Input!G327*(234/233))-(I327*0.000000000000001))/Input!F327)*1000000000000</f>
        <v>753.59817819502871</v>
      </c>
      <c r="K327" s="141">
        <f>J327*Input!P327/100</f>
        <v>3.9144594689765095</v>
      </c>
      <c r="L327" s="146">
        <f t="shared" si="1153"/>
        <v>10.421715020625189</v>
      </c>
      <c r="M327" s="147">
        <f>L327*Input!P327/100</f>
        <v>5.4134129070178415E-2</v>
      </c>
      <c r="N327" s="141">
        <v>0</v>
      </c>
      <c r="O327" s="145">
        <f>(((G327*$D$4*0.000000001*Input!G327*(238/236))-(N327*0.000000001))/Input!F327)*1000000</f>
        <v>13.708650925622825</v>
      </c>
      <c r="P327" s="141">
        <f>O327*Input!N327/100</f>
        <v>1.155266853117401E-3</v>
      </c>
      <c r="Q327" s="148">
        <f t="shared" si="1154"/>
        <v>10.228013212142248</v>
      </c>
      <c r="R327" s="149">
        <f>Q327*Input!N327/100</f>
        <v>8.6194365159224695E-4</v>
      </c>
      <c r="S327" s="147">
        <f>Input!S327*$G$6/0.000000000155125</f>
        <v>1.0013468501752745</v>
      </c>
      <c r="T327" s="141">
        <f>S327*Input!T327/100</f>
        <v>8.019089535425811E-4</v>
      </c>
      <c r="U327" s="147">
        <f>S327</f>
        <v>1.0013468501752745</v>
      </c>
      <c r="V327" s="141">
        <f>U327*Input!T327/100</f>
        <v>8.019089535425811E-4</v>
      </c>
      <c r="W327" s="150">
        <v>0</v>
      </c>
      <c r="X327" s="145">
        <f>((($L$4*0.000000001*Input!G327/Input!W327*(232/229))-(W327*0.000000001))/Input!F327)*1000000000</f>
        <v>0.87634848943819876</v>
      </c>
      <c r="Y327" s="145">
        <f>X327*Input!X327/100</f>
        <v>2.0788140878671675E-3</v>
      </c>
      <c r="Z327" s="145">
        <f t="shared" si="1155"/>
        <v>2.1397922621832271E-4</v>
      </c>
      <c r="AA327" s="145">
        <f>Z327*Input!X327/100</f>
        <v>5.0758691928450492E-7</v>
      </c>
      <c r="AB327" s="146">
        <v>0</v>
      </c>
      <c r="AC327" s="146">
        <v>0.9</v>
      </c>
      <c r="AD327" s="145">
        <f>(((Input!G327*$L$4*0.000000001*Input!U327*(230/229))-((AB327*0.000000000000001)+(Input!G327*AC327*0.000000000000001)))/Input!F327)*1000000000000</f>
        <v>223.96836484149111</v>
      </c>
      <c r="AE327" s="145">
        <f>AD327*Input!V327/100</f>
        <v>0.37800963165582402</v>
      </c>
      <c r="AF327" s="145">
        <f t="shared" si="1156"/>
        <v>10.210387106932313</v>
      </c>
      <c r="AG327" s="145">
        <f>AF327*Input!V327/100</f>
        <v>1.7232901048710277E-2</v>
      </c>
      <c r="AH327" s="141">
        <f t="shared" si="1157"/>
        <v>47716.721325623774</v>
      </c>
      <c r="AI327" s="150">
        <f t="shared" si="1158"/>
        <v>138.91725921862641</v>
      </c>
      <c r="AJ327" s="147">
        <f t="shared" si="1159"/>
        <v>1.3468501752744722</v>
      </c>
      <c r="AK327" s="150">
        <f t="shared" si="1160"/>
        <v>0.80190895354258107</v>
      </c>
      <c r="AL327" s="150">
        <f t="shared" si="1161"/>
        <v>0.99827668337492859</v>
      </c>
      <c r="AM327" s="150">
        <f t="shared" si="1162"/>
        <v>1.6869717652254603E-3</v>
      </c>
      <c r="AN327" s="141">
        <f>AF327/Q327</f>
        <v>0.99827668337492859</v>
      </c>
      <c r="AO327" s="145">
        <f t="shared" si="1163"/>
        <v>1.6869717652254603E-3</v>
      </c>
      <c r="AP327" s="141">
        <f t="shared" si="1164"/>
        <v>613.49149999999997</v>
      </c>
      <c r="AQ327" s="141" t="e">
        <f t="shared" si="1165"/>
        <v>#VALUE!</v>
      </c>
      <c r="AR327" s="141" t="e">
        <f t="shared" si="1166"/>
        <v>#VALUE!</v>
      </c>
      <c r="AS327" s="149">
        <f t="shared" si="1167"/>
        <v>2.0920898495154071E-5</v>
      </c>
      <c r="AT327" s="149">
        <f t="shared" si="1168"/>
        <v>4.9658435443640425E-8</v>
      </c>
      <c r="AU327" s="141">
        <v>8</v>
      </c>
      <c r="AV327" s="141">
        <f t="shared" si="1169"/>
        <v>4</v>
      </c>
      <c r="AW327" s="141">
        <f t="shared" si="1170"/>
        <v>613.47339999999997</v>
      </c>
      <c r="AX327" s="151">
        <f t="shared" si="1171"/>
        <v>146.70104046910001</v>
      </c>
      <c r="AY327" s="151">
        <f t="shared" si="1172"/>
        <v>60.697012242357218</v>
      </c>
      <c r="AZ327" s="141" t="str">
        <f>Input!B327</f>
        <v>Hu1-13</v>
      </c>
      <c r="BA327" s="152">
        <f>Input!E327</f>
        <v>0</v>
      </c>
      <c r="BB327" s="141">
        <f t="shared" si="1173"/>
        <v>7.6264962534944276</v>
      </c>
      <c r="BC327" s="147">
        <f t="shared" ref="BC327" si="1181">SQRT((EXP(0.0000028263*AW327*1000)*V327)^2+((U327-1)*0.0000028263*EXP(0.0000028263*AW327*1000)*AX327*1000)^2)*1000</f>
        <v>5.5333206273105482</v>
      </c>
      <c r="BD327" s="141">
        <f t="shared" si="1175"/>
        <v>613415.4</v>
      </c>
      <c r="BE327" s="153">
        <f t="shared" si="1176"/>
        <v>30348.506121178609</v>
      </c>
      <c r="BF327" s="154">
        <f t="shared" si="1177"/>
        <v>9.8939925092688981</v>
      </c>
      <c r="BG327" s="155"/>
      <c r="BH327" s="155"/>
      <c r="BI327" s="155"/>
      <c r="BJ327" s="155"/>
      <c r="BK327" s="155"/>
      <c r="BL327" s="155"/>
      <c r="BM327" s="159"/>
      <c r="BN327" s="155"/>
      <c r="BO327" s="155"/>
      <c r="BP327" s="155"/>
      <c r="BQ327" s="155"/>
      <c r="BR327" s="155"/>
      <c r="BS327" s="155"/>
      <c r="BT327" s="155"/>
      <c r="BU327" s="155"/>
      <c r="BV327" s="155"/>
      <c r="BW327" s="155"/>
      <c r="BX327" s="155"/>
      <c r="BY327" s="155"/>
      <c r="BZ327" s="155"/>
      <c r="CA327" s="155"/>
      <c r="CB327" s="155"/>
      <c r="CC327" s="155"/>
      <c r="CD327" s="155"/>
      <c r="CE327" s="155"/>
      <c r="CF327" s="155"/>
      <c r="CG327" s="155"/>
      <c r="CH327" s="155"/>
      <c r="CI327" s="155"/>
      <c r="CJ327" s="155"/>
      <c r="CK327" s="155"/>
      <c r="CL327" s="155"/>
      <c r="CM327" s="155"/>
      <c r="CN327" s="155"/>
      <c r="CO327" s="155"/>
      <c r="CP327" s="155"/>
      <c r="CQ327" s="155"/>
      <c r="CR327" s="155"/>
      <c r="CS327" s="155"/>
      <c r="CT327" s="155"/>
      <c r="CU327" s="155"/>
      <c r="CV327" s="155"/>
      <c r="CW327" s="155"/>
      <c r="CX327" s="155"/>
      <c r="CY327" s="155"/>
      <c r="CZ327" s="155"/>
      <c r="DA327" s="155"/>
      <c r="DB327" s="155"/>
      <c r="DC327" s="155"/>
      <c r="DD327" s="155"/>
      <c r="DE327" s="155"/>
    </row>
    <row r="328" spans="1:109" ht="15" customHeight="1" x14ac:dyDescent="0.2">
      <c r="A328" s="9">
        <f>Input!A328</f>
        <v>10667</v>
      </c>
      <c r="B328" s="9" t="str">
        <f>Input!B328</f>
        <v>GeoB20928-1, 413-415</v>
      </c>
      <c r="C328" s="9">
        <f>Input!O328</f>
        <v>1.1279481802784621</v>
      </c>
      <c r="D328" s="9">
        <f>C328*Input!P328/100</f>
        <v>1.3608561054932963E-3</v>
      </c>
      <c r="E328" s="11">
        <f>Input!M328</f>
        <v>1.3113364567386785</v>
      </c>
      <c r="F328" s="12">
        <f>E328*Input!N328/100</f>
        <v>4.3315834095290477E-5</v>
      </c>
      <c r="G328" s="13">
        <f t="shared" si="1152"/>
        <v>180.807070655129</v>
      </c>
      <c r="H328" s="12">
        <f>G328*Input!L328/100</f>
        <v>5.3896209885227302E-3</v>
      </c>
      <c r="I328" s="9">
        <v>0.3</v>
      </c>
      <c r="J328" s="21">
        <f>(((C328*$G$4*0.000000001*Input!G328*(234/233))-(I328*0.000000000000001))/Input!F328)*1000000000000</f>
        <v>180.31922950350003</v>
      </c>
      <c r="K328" s="9">
        <f>J328*Input!P328/100</f>
        <v>0.2175530123618841</v>
      </c>
      <c r="L328" s="14">
        <f t="shared" si="1153"/>
        <v>2.4936838715895191</v>
      </c>
      <c r="M328" s="22">
        <f>L328*Input!P328/100</f>
        <v>3.0086000236154266E-3</v>
      </c>
      <c r="N328" s="9">
        <v>5.0000000000000001E-3</v>
      </c>
      <c r="O328" s="21">
        <f>(((G328*$D$4*0.000000001*Input!G328*(238/236))-(N328*0.000000001))/Input!F328)*1000000</f>
        <v>2.9116883777831313</v>
      </c>
      <c r="P328" s="9">
        <f>O328*Input!N328/100</f>
        <v>9.6178375931763691E-5</v>
      </c>
      <c r="Q328" s="23">
        <f t="shared" si="1154"/>
        <v>2.1724083105758902</v>
      </c>
      <c r="R328" s="24">
        <f>Q328*Input!N328/100</f>
        <v>7.1758607399784671E-5</v>
      </c>
      <c r="S328" s="65">
        <f>Input!S328*$G$6/0.000000000155125</f>
        <v>1.1433583854328628</v>
      </c>
      <c r="T328" s="9">
        <f>S328*Input!T328/100</f>
        <v>5.0887362208231401E-4</v>
      </c>
      <c r="U328" s="9">
        <f>S328*1/((U327+U329)/2)</f>
        <v>1.1418205242596318</v>
      </c>
      <c r="V328" s="9">
        <f>U328*Input!T328/100</f>
        <v>5.0818916741311097E-4</v>
      </c>
      <c r="W328" s="3">
        <v>3.0000000000000001E-3</v>
      </c>
      <c r="X328" s="21">
        <f>((($L$4*0.000000001*Input!G328/Input!W328*(232/229))-(W328*0.000000001))/Input!F328)*1000000000</f>
        <v>1.5164996658681007</v>
      </c>
      <c r="Y328" s="21">
        <f>X328*Input!X328/100</f>
        <v>1.7201867720444152E-3</v>
      </c>
      <c r="Z328" s="21">
        <f t="shared" si="1155"/>
        <v>3.7028582689841583E-4</v>
      </c>
      <c r="AA328" s="21">
        <f>Z328*Input!X328/100</f>
        <v>4.2002039014071468E-7</v>
      </c>
      <c r="AB328" s="14">
        <v>0.05</v>
      </c>
      <c r="AC328" s="14">
        <v>0.9</v>
      </c>
      <c r="AD328" s="21">
        <f>(((Input!G328*$L$4*0.000000001*Input!U328*(230/229))-((AB328*0.000000000000001)+(Input!G328*AC328*0.000000000000001)))/Input!F328)*1000000000000</f>
        <v>6.427677955414115</v>
      </c>
      <c r="AE328" s="21">
        <f>AD328*Input!V328/100</f>
        <v>1.5055173485539076E-2</v>
      </c>
      <c r="AF328" s="63">
        <f t="shared" si="1156"/>
        <v>0.29302834875774053</v>
      </c>
      <c r="AG328" s="21">
        <f>AF328*Input!V328/100</f>
        <v>6.8634313313922215E-4</v>
      </c>
      <c r="AH328" s="9">
        <f t="shared" si="1157"/>
        <v>791.35718267210348</v>
      </c>
      <c r="AI328" s="3">
        <f t="shared" si="1158"/>
        <v>2.0594700896041416</v>
      </c>
      <c r="AJ328" s="22">
        <f t="shared" si="1159"/>
        <v>141.82052425963175</v>
      </c>
      <c r="AK328" s="3">
        <f t="shared" si="1160"/>
        <v>0.50818916741311093</v>
      </c>
      <c r="AL328" s="3">
        <f t="shared" si="1161"/>
        <v>0.13488640571443072</v>
      </c>
      <c r="AM328" s="3">
        <f t="shared" si="1162"/>
        <v>3.1596794122105531E-4</v>
      </c>
      <c r="AN328" s="9">
        <f>AL328*1/((AN327+AN329)/2)</f>
        <v>0.13511925897979793</v>
      </c>
      <c r="AO328" s="21">
        <f t="shared" si="1163"/>
        <v>3.1651339401501911E-4</v>
      </c>
      <c r="AP328" s="58">
        <f t="shared" si="1164"/>
        <v>13.718</v>
      </c>
      <c r="AQ328" s="58">
        <f t="shared" si="1165"/>
        <v>3.5299999999999998E-2</v>
      </c>
      <c r="AR328" s="58">
        <f t="shared" si="1166"/>
        <v>0.25732614083685668</v>
      </c>
      <c r="AS328" s="67">
        <f t="shared" si="1167"/>
        <v>1.7044946159327462E-4</v>
      </c>
      <c r="AT328" s="67">
        <f t="shared" si="1168"/>
        <v>1.9342516786394017E-7</v>
      </c>
      <c r="AU328" s="58">
        <v>8</v>
      </c>
      <c r="AV328" s="58">
        <f t="shared" si="1169"/>
        <v>4</v>
      </c>
      <c r="AW328" s="58">
        <f t="shared" si="1170"/>
        <v>13.588200000000001</v>
      </c>
      <c r="AX328" s="57">
        <f t="shared" si="1171"/>
        <v>6.9149194499999997E-2</v>
      </c>
      <c r="AY328" s="47">
        <f t="shared" si="1172"/>
        <v>7.3688310507444385E-2</v>
      </c>
      <c r="AZ328" s="9" t="str">
        <f>Input!B328</f>
        <v>GeoB20928-1, 413-415</v>
      </c>
      <c r="BA328" s="48">
        <f>Input!E328</f>
        <v>414</v>
      </c>
      <c r="BB328" s="58">
        <f t="shared" si="1173"/>
        <v>147.3729832350603</v>
      </c>
      <c r="BC328" s="22">
        <f>SQRT((EXP(0.0000028263*AW328*1000)*V328)^2+((U328-1)*0.0000028263*EXP(0.0000028263*AW328*1000)*AY328*1000)^2)*1000</f>
        <v>0.52897662512694943</v>
      </c>
      <c r="BD328" s="9">
        <f t="shared" si="1175"/>
        <v>13530.2</v>
      </c>
      <c r="BE328" s="49">
        <f t="shared" si="1176"/>
        <v>36.844155253722192</v>
      </c>
      <c r="BF328" s="89">
        <f t="shared" si="1177"/>
        <v>0.54229633437426872</v>
      </c>
      <c r="BG328" s="85"/>
      <c r="BH328" s="85"/>
      <c r="BI328" s="85"/>
      <c r="BJ328" s="85"/>
      <c r="BK328" s="85"/>
      <c r="BL328" s="85"/>
      <c r="BM328" s="90"/>
      <c r="BN328" s="85"/>
      <c r="BO328" s="85"/>
      <c r="BP328" s="85"/>
      <c r="BQ328" s="85"/>
      <c r="BR328" s="85"/>
      <c r="BS328" s="85"/>
      <c r="BT328" s="85"/>
      <c r="BU328" s="85"/>
      <c r="BV328" s="85"/>
      <c r="BW328" s="85"/>
      <c r="BX328" s="85"/>
      <c r="BY328" s="85"/>
      <c r="BZ328" s="85"/>
      <c r="CA328" s="85"/>
      <c r="CB328" s="85"/>
      <c r="CC328" s="85"/>
      <c r="CD328" s="85"/>
      <c r="CE328" s="85"/>
      <c r="CF328" s="85"/>
      <c r="CG328" s="85"/>
      <c r="CH328" s="85"/>
      <c r="CI328" s="85"/>
      <c r="CJ328" s="85"/>
      <c r="CK328" s="85"/>
      <c r="CL328" s="85"/>
      <c r="CM328" s="85"/>
      <c r="CN328" s="85"/>
      <c r="CO328" s="85"/>
      <c r="CP328" s="85"/>
      <c r="CQ328" s="85"/>
      <c r="CR328" s="85"/>
      <c r="CS328" s="85"/>
      <c r="CT328" s="85"/>
      <c r="CU328" s="85"/>
      <c r="CV328" s="85"/>
      <c r="CW328" s="85"/>
      <c r="CX328" s="85"/>
      <c r="CY328" s="85"/>
      <c r="CZ328" s="85"/>
      <c r="DA328" s="85"/>
      <c r="DB328" s="85"/>
      <c r="DC328" s="85"/>
      <c r="DD328" s="85"/>
      <c r="DE328" s="85"/>
    </row>
    <row r="329" spans="1:109" s="158" customFormat="1" ht="15" customHeight="1" x14ac:dyDescent="0.2">
      <c r="A329" s="141">
        <f>Input!A329</f>
        <v>10368</v>
      </c>
      <c r="B329" s="141" t="str">
        <f>Input!B329</f>
        <v>Hu1-13</v>
      </c>
      <c r="C329" s="141">
        <f>Input!O329</f>
        <v>2.3005093564565149</v>
      </c>
      <c r="D329" s="141">
        <f>C329*Input!P329/100</f>
        <v>1.1949671448807209E-2</v>
      </c>
      <c r="E329" s="142">
        <f>Input!M329</f>
        <v>3.0130098532446734</v>
      </c>
      <c r="F329" s="143">
        <f>E329*Input!N329/100</f>
        <v>2.5391487685076869E-4</v>
      </c>
      <c r="G329" s="144">
        <f t="shared" si="1152"/>
        <v>415.43379856537558</v>
      </c>
      <c r="H329" s="143">
        <f>G329*Input!L329/100</f>
        <v>1.8373423318360203E-2</v>
      </c>
      <c r="I329" s="141">
        <v>0</v>
      </c>
      <c r="J329" s="145">
        <f>(((C329*$G$4*0.000000001*Input!G329*(234/233))-(I329*0.000000000000001))/Input!F329)*1000000000000</f>
        <v>753.59817819502871</v>
      </c>
      <c r="K329" s="141">
        <f>J329*Input!P329/100</f>
        <v>3.9144594689765095</v>
      </c>
      <c r="L329" s="146">
        <f t="shared" si="1153"/>
        <v>10.421715020625189</v>
      </c>
      <c r="M329" s="147">
        <f>L329*Input!P329/100</f>
        <v>5.4134129070178415E-2</v>
      </c>
      <c r="N329" s="141">
        <v>0</v>
      </c>
      <c r="O329" s="145">
        <f>(((G329*$D$4*0.000000001*Input!G329*(238/236))-(N329*0.000000001))/Input!F329)*1000000</f>
        <v>13.708650925622825</v>
      </c>
      <c r="P329" s="141">
        <f>O329*Input!N329/100</f>
        <v>1.155266853117401E-3</v>
      </c>
      <c r="Q329" s="148">
        <f t="shared" si="1154"/>
        <v>10.228013212142248</v>
      </c>
      <c r="R329" s="149">
        <f>Q329*Input!N329/100</f>
        <v>8.6194365159224695E-4</v>
      </c>
      <c r="S329" s="147">
        <f>Input!S329*$G$6/0.000000000155125</f>
        <v>1.0013468501752745</v>
      </c>
      <c r="T329" s="141">
        <f>S329*Input!T329/100</f>
        <v>8.019089535425811E-4</v>
      </c>
      <c r="U329" s="147">
        <f>S329</f>
        <v>1.0013468501752745</v>
      </c>
      <c r="V329" s="141">
        <f>U329*Input!T329/100</f>
        <v>8.019089535425811E-4</v>
      </c>
      <c r="W329" s="150">
        <v>0</v>
      </c>
      <c r="X329" s="145">
        <f>((($L$4*0.000000001*Input!G329/Input!W329*(232/229))-(W329*0.000000001))/Input!F329)*1000000000</f>
        <v>0.87634848943819876</v>
      </c>
      <c r="Y329" s="145">
        <f>X329*Input!X329/100</f>
        <v>2.0788140878671675E-3</v>
      </c>
      <c r="Z329" s="145">
        <f t="shared" si="1155"/>
        <v>2.1397922621832271E-4</v>
      </c>
      <c r="AA329" s="145">
        <f>Z329*Input!X329/100</f>
        <v>5.0758691928450492E-7</v>
      </c>
      <c r="AB329" s="146">
        <v>0</v>
      </c>
      <c r="AC329" s="146">
        <v>0.9</v>
      </c>
      <c r="AD329" s="145">
        <f>(((Input!G329*$L$4*0.000000001*Input!U329*(230/229))-((AB329*0.000000000000001)+(Input!G329*AC329*0.000000000000001)))/Input!F329)*1000000000000</f>
        <v>223.96836484149111</v>
      </c>
      <c r="AE329" s="145">
        <f>AD329*Input!V329/100</f>
        <v>0.37800963165582402</v>
      </c>
      <c r="AF329" s="145">
        <f t="shared" si="1156"/>
        <v>10.210387106932313</v>
      </c>
      <c r="AG329" s="145">
        <f>AF329*Input!V329/100</f>
        <v>1.7232901048710277E-2</v>
      </c>
      <c r="AH329" s="141">
        <f t="shared" si="1157"/>
        <v>47716.721325623774</v>
      </c>
      <c r="AI329" s="150">
        <f t="shared" si="1158"/>
        <v>138.91725921862641</v>
      </c>
      <c r="AJ329" s="147">
        <f t="shared" si="1159"/>
        <v>1.3468501752744722</v>
      </c>
      <c r="AK329" s="150">
        <f t="shared" si="1160"/>
        <v>0.80190895354258107</v>
      </c>
      <c r="AL329" s="150">
        <f t="shared" si="1161"/>
        <v>0.99827668337492859</v>
      </c>
      <c r="AM329" s="150">
        <f t="shared" si="1162"/>
        <v>1.6869717652254603E-3</v>
      </c>
      <c r="AN329" s="141">
        <f>AF329/Q329</f>
        <v>0.99827668337492859</v>
      </c>
      <c r="AO329" s="145">
        <f t="shared" si="1163"/>
        <v>1.6869717652254603E-3</v>
      </c>
      <c r="AP329" s="141">
        <f t="shared" si="1164"/>
        <v>613.49149999999997</v>
      </c>
      <c r="AQ329" s="141" t="e">
        <f t="shared" si="1165"/>
        <v>#VALUE!</v>
      </c>
      <c r="AR329" s="141" t="e">
        <f t="shared" si="1166"/>
        <v>#VALUE!</v>
      </c>
      <c r="AS329" s="149">
        <f t="shared" si="1167"/>
        <v>2.0920898495154071E-5</v>
      </c>
      <c r="AT329" s="149">
        <f t="shared" si="1168"/>
        <v>4.9658435443640425E-8</v>
      </c>
      <c r="AU329" s="141">
        <v>8</v>
      </c>
      <c r="AV329" s="141">
        <f t="shared" si="1169"/>
        <v>4</v>
      </c>
      <c r="AW329" s="141">
        <f t="shared" si="1170"/>
        <v>613.47339999999997</v>
      </c>
      <c r="AX329" s="151">
        <f t="shared" si="1171"/>
        <v>169.9483368361</v>
      </c>
      <c r="AY329" s="151">
        <f t="shared" si="1172"/>
        <v>60.697012242357218</v>
      </c>
      <c r="AZ329" s="141" t="str">
        <f>Input!B329</f>
        <v>Hu1-13</v>
      </c>
      <c r="BA329" s="152">
        <f>Input!E329</f>
        <v>0</v>
      </c>
      <c r="BB329" s="141">
        <f t="shared" si="1173"/>
        <v>7.6264962534944276</v>
      </c>
      <c r="BC329" s="147">
        <f t="shared" ref="BC329" si="1182">SQRT((EXP(0.0000028263*AW329*1000)*V329)^2+((U329-1)*0.0000028263*EXP(0.0000028263*AW329*1000)*AX329*1000)^2)*1000</f>
        <v>5.8341862074460762</v>
      </c>
      <c r="BD329" s="141">
        <f t="shared" si="1175"/>
        <v>613415.4</v>
      </c>
      <c r="BE329" s="153">
        <f t="shared" si="1176"/>
        <v>30348.506121178609</v>
      </c>
      <c r="BF329" s="154">
        <f t="shared" si="1177"/>
        <v>9.8939925092688981</v>
      </c>
      <c r="BG329" s="155"/>
      <c r="BH329" s="155"/>
      <c r="BI329" s="155"/>
      <c r="BJ329" s="155"/>
      <c r="BK329" s="155"/>
      <c r="BL329" s="155"/>
      <c r="BM329" s="159"/>
      <c r="BN329" s="155"/>
      <c r="BO329" s="155"/>
      <c r="BP329" s="155"/>
      <c r="BQ329" s="155"/>
      <c r="BR329" s="155"/>
      <c r="BS329" s="155"/>
      <c r="BT329" s="155"/>
      <c r="BU329" s="155"/>
      <c r="BV329" s="155"/>
      <c r="BW329" s="155"/>
      <c r="BX329" s="155"/>
      <c r="BY329" s="155"/>
      <c r="BZ329" s="155"/>
      <c r="CA329" s="155"/>
      <c r="CB329" s="155"/>
      <c r="CC329" s="155"/>
      <c r="CD329" s="155"/>
      <c r="CE329" s="155"/>
      <c r="CF329" s="155"/>
      <c r="CG329" s="155"/>
      <c r="CH329" s="155"/>
      <c r="CI329" s="155"/>
      <c r="CJ329" s="155"/>
      <c r="CK329" s="155"/>
      <c r="CL329" s="155"/>
      <c r="CM329" s="155"/>
      <c r="CN329" s="155"/>
      <c r="CO329" s="155"/>
      <c r="CP329" s="155"/>
      <c r="CQ329" s="155"/>
      <c r="CR329" s="155"/>
      <c r="CS329" s="155"/>
      <c r="CT329" s="155"/>
      <c r="CU329" s="155"/>
      <c r="CV329" s="155"/>
      <c r="CW329" s="155"/>
      <c r="CX329" s="155"/>
      <c r="CY329" s="155"/>
      <c r="CZ329" s="155"/>
      <c r="DA329" s="155"/>
      <c r="DB329" s="155"/>
      <c r="DC329" s="155"/>
      <c r="DD329" s="155"/>
      <c r="DE329" s="155"/>
    </row>
    <row r="330" spans="1:109" s="76" customFormat="1" ht="15" customHeight="1" x14ac:dyDescent="0.2">
      <c r="A330" s="58"/>
      <c r="B330" s="58"/>
      <c r="C330" s="58"/>
      <c r="D330" s="58"/>
      <c r="E330" s="60"/>
      <c r="F330" s="61"/>
      <c r="G330" s="59"/>
      <c r="H330" s="61"/>
      <c r="I330" s="58"/>
      <c r="J330" s="63"/>
      <c r="K330" s="58"/>
      <c r="L330" s="64"/>
      <c r="M330" s="65"/>
      <c r="N330" s="58"/>
      <c r="O330" s="63"/>
      <c r="P330" s="58"/>
      <c r="Q330" s="66"/>
      <c r="R330" s="67"/>
      <c r="S330" s="65"/>
      <c r="T330" s="58"/>
      <c r="U330" s="58"/>
      <c r="V330" s="58"/>
      <c r="W330" s="68"/>
      <c r="X330" s="63"/>
      <c r="Y330" s="63"/>
      <c r="Z330" s="63"/>
      <c r="AA330" s="63"/>
      <c r="AB330" s="64"/>
      <c r="AC330" s="64"/>
      <c r="AD330" s="63"/>
      <c r="AE330" s="63"/>
      <c r="AF330" s="63"/>
      <c r="AG330" s="63"/>
      <c r="AH330" s="58"/>
      <c r="AI330" s="68"/>
      <c r="AJ330" s="65"/>
      <c r="AK330" s="68"/>
      <c r="AL330" s="68"/>
      <c r="AM330" s="68"/>
      <c r="AN330" s="58"/>
      <c r="AO330" s="63"/>
      <c r="AP330" s="58"/>
      <c r="AQ330" s="58"/>
      <c r="AR330" s="58"/>
      <c r="AS330" s="67"/>
      <c r="AT330" s="67"/>
      <c r="AU330" s="58"/>
      <c r="AV330" s="58"/>
      <c r="AW330" s="58"/>
      <c r="AX330" s="57"/>
      <c r="AY330" s="57"/>
      <c r="AZ330" s="58"/>
      <c r="BA330" s="69"/>
      <c r="BB330" s="58"/>
      <c r="BC330" s="65"/>
      <c r="BD330" s="58"/>
      <c r="BE330" s="62"/>
      <c r="BF330" s="74"/>
      <c r="BG330" s="75"/>
      <c r="BH330" s="75"/>
      <c r="BI330" s="75"/>
      <c r="BJ330" s="75"/>
      <c r="BK330" s="75"/>
      <c r="BL330" s="75"/>
      <c r="BM330" s="103"/>
      <c r="BN330" s="75"/>
      <c r="BO330" s="75"/>
      <c r="BP330" s="75"/>
      <c r="BQ330" s="75"/>
      <c r="BR330" s="75"/>
      <c r="BS330" s="75"/>
      <c r="BT330" s="75"/>
      <c r="BU330" s="75"/>
      <c r="BV330" s="75"/>
      <c r="BW330" s="75"/>
      <c r="BX330" s="75"/>
      <c r="BY330" s="75"/>
      <c r="BZ330" s="75"/>
      <c r="CA330" s="75"/>
      <c r="CB330" s="75"/>
      <c r="CC330" s="75"/>
      <c r="CD330" s="75"/>
      <c r="CE330" s="75"/>
      <c r="CF330" s="75"/>
      <c r="CG330" s="75"/>
      <c r="CH330" s="75"/>
      <c r="CI330" s="75"/>
      <c r="CJ330" s="75"/>
      <c r="CK330" s="75"/>
      <c r="CL330" s="75"/>
      <c r="CM330" s="75"/>
      <c r="CN330" s="75"/>
      <c r="CO330" s="75"/>
      <c r="CP330" s="75"/>
      <c r="CQ330" s="75"/>
      <c r="CR330" s="75"/>
      <c r="CS330" s="75"/>
      <c r="CT330" s="75"/>
      <c r="CU330" s="75"/>
      <c r="CV330" s="75"/>
      <c r="CW330" s="75"/>
      <c r="CX330" s="75"/>
      <c r="CY330" s="75"/>
      <c r="CZ330" s="75"/>
      <c r="DA330" s="75"/>
      <c r="DB330" s="75"/>
      <c r="DC330" s="75"/>
      <c r="DD330" s="75"/>
      <c r="DE330" s="75"/>
    </row>
    <row r="331" spans="1:109" s="158" customFormat="1" ht="15" customHeight="1" x14ac:dyDescent="0.2">
      <c r="A331" s="141">
        <f>Input!A331</f>
        <v>10368</v>
      </c>
      <c r="B331" s="141" t="str">
        <f>Input!B331</f>
        <v>Hu1-13</v>
      </c>
      <c r="C331" s="141">
        <f>Input!O331</f>
        <v>2.2615722236565068</v>
      </c>
      <c r="D331" s="141">
        <f>C331*Input!P331/100</f>
        <v>2.449846284516578E-2</v>
      </c>
      <c r="E331" s="142">
        <f>Input!M331</f>
        <v>3.0132294173127794</v>
      </c>
      <c r="F331" s="143">
        <f>E331*Input!N331/100</f>
        <v>5.8013598420253529E-4</v>
      </c>
      <c r="G331" s="144">
        <f t="shared" ref="G331:G341" si="1183">E331*137.88</f>
        <v>415.46407205908599</v>
      </c>
      <c r="H331" s="143">
        <f>G331*Input!L331/100</f>
        <v>7.2070034874750138E-2</v>
      </c>
      <c r="I331" s="141">
        <v>0</v>
      </c>
      <c r="J331" s="145">
        <f>(((C331*$G$4*0.000000001*Input!G331*(234/233))-(I331*0.000000000000001))/Input!F331)*1000000000000</f>
        <v>740.84319753830096</v>
      </c>
      <c r="K331" s="141">
        <f>J331*Input!P331/100</f>
        <v>8.0251779532566765</v>
      </c>
      <c r="L331" s="146">
        <f t="shared" ref="L331:L341" si="1184">(J331/234)*602200000000*0.0000028263/(365.2425*24*60)</f>
        <v>10.245322909624621</v>
      </c>
      <c r="M331" s="147">
        <f>L331*Input!P331/100</f>
        <v>0.11098237766307401</v>
      </c>
      <c r="N331" s="141">
        <v>0</v>
      </c>
      <c r="O331" s="145">
        <f>(((G331*$D$4*0.000000001*Input!G331*(238/236))-(N331*0.000000001))/Input!F331)*1000000</f>
        <v>13.709649902497139</v>
      </c>
      <c r="P331" s="141">
        <f>O331*Input!N331/100</f>
        <v>2.6395140023391665E-3</v>
      </c>
      <c r="Q331" s="148">
        <f t="shared" ref="Q331:Q341" si="1185">(O331/238.05)*602200000000000000*0.00000000015512/(365.2425*24*60)</f>
        <v>10.228758547968839</v>
      </c>
      <c r="R331" s="149">
        <f>Q331*Input!N331/100</f>
        <v>1.9693392322872138E-3</v>
      </c>
      <c r="S331" s="147">
        <f>Input!S331*$G$6/0.000000000155125</f>
        <v>1.0007089358514769</v>
      </c>
      <c r="T331" s="141">
        <f>S331*Input!T331/100</f>
        <v>2.2202393396075475E-3</v>
      </c>
      <c r="U331" s="147">
        <f>S331</f>
        <v>1.0007089358514769</v>
      </c>
      <c r="V331" s="141">
        <f>U331*Input!T331/100</f>
        <v>2.2202393396075475E-3</v>
      </c>
      <c r="W331" s="150">
        <v>0</v>
      </c>
      <c r="X331" s="145">
        <f>((($L$4*0.000000001*Input!G331/Input!W331*(232/229))-(W331*0.000000001))/Input!F331)*1000000000</f>
        <v>0.89431869110746953</v>
      </c>
      <c r="Y331" s="145">
        <f>X331*Input!X331/100</f>
        <v>7.3700627018598282E-3</v>
      </c>
      <c r="Z331" s="145">
        <f t="shared" ref="Z331:Z341" si="1186">(X331/232)*6.022E+23*0.000000001*0.000000000049475/(365.2425*24*60)</f>
        <v>2.1836703528574385E-4</v>
      </c>
      <c r="AA331" s="145">
        <f>Z331*Input!X331/100</f>
        <v>1.7995584326681282E-6</v>
      </c>
      <c r="AB331" s="146">
        <v>0</v>
      </c>
      <c r="AC331" s="146">
        <v>0.9</v>
      </c>
      <c r="AD331" s="145">
        <f>(((Input!G331*$L$4*0.000000001*Input!U331*(230/229))-((AB331*0.000000000000001)+(Input!G331*AC331*0.000000000000001)))/Input!F331)*1000000000000</f>
        <v>223.86273346500323</v>
      </c>
      <c r="AE331" s="145">
        <f>AD331*Input!V331/100</f>
        <v>0.70423569038518352</v>
      </c>
      <c r="AF331" s="145">
        <f t="shared" ref="AF331:AF341" si="1187">(AD331/230)*602200000000*$D$6/(365.2425*24*60)</f>
        <v>10.205571528422629</v>
      </c>
      <c r="AG331" s="145">
        <f>AF331*Input!V331/100</f>
        <v>3.2105065456183468E-2</v>
      </c>
      <c r="AH331" s="141">
        <f t="shared" ref="AH331:AH341" si="1188">AF331/Z331</f>
        <v>46735.861551026435</v>
      </c>
      <c r="AI331" s="150">
        <f t="shared" ref="AI331:AI341" si="1189">AH331*SQRT((AG331/AF331)^2+(AA331/Z331)^2)</f>
        <v>412.25705080627739</v>
      </c>
      <c r="AJ331" s="147">
        <f t="shared" ref="AJ331:AJ341" si="1190">(U331-1)*1000</f>
        <v>0.70893585147691063</v>
      </c>
      <c r="AK331" s="150">
        <f t="shared" ref="AK331:AK341" si="1191">V331*1000</f>
        <v>2.2202393396075477</v>
      </c>
      <c r="AL331" s="150">
        <f t="shared" ref="AL331:AL341" si="1192">AF331/Q331</f>
        <v>0.99773315408341379</v>
      </c>
      <c r="AM331" s="150">
        <f t="shared" ref="AM331:AM341" si="1193">AL331*SQRT((R331/Q331)^2+(AG331/AF331)^2)</f>
        <v>3.1445786565771549E-3</v>
      </c>
      <c r="AN331" s="141">
        <f>AF331/Q331</f>
        <v>0.99773315408341379</v>
      </c>
      <c r="AO331" s="145">
        <f t="shared" ref="AO331:AO341" si="1194">AN331*SQRT((R331/Q331)^2+(AG331/AF331)^2)</f>
        <v>3.1445786565771549E-3</v>
      </c>
      <c r="AP331" s="141">
        <f t="shared" ref="AP331:AP341" si="1195">ThU_Alter_Kombi(AN331,U331)</f>
        <v>624.84780000000001</v>
      </c>
      <c r="AQ331" s="141" t="e">
        <f t="shared" ref="AQ331:AQ341" si="1196">Montealter(AN331,AO331,U331,V331)</f>
        <v>#VALUE!</v>
      </c>
      <c r="AR331" s="141" t="e">
        <f t="shared" ref="AR331:AR341" si="1197">(AQ331/AP331)*100</f>
        <v>#VALUE!</v>
      </c>
      <c r="AS331" s="149">
        <f t="shared" ref="AS331:AS341" si="1198">Z331/Q331</f>
        <v>2.1348341957793671E-5</v>
      </c>
      <c r="AT331" s="149">
        <f t="shared" ref="AT331:AT341" si="1199">AS331*SQRT((Y331/X331)^2+(P331/O331)^2)</f>
        <v>1.7597927071727755E-7</v>
      </c>
      <c r="AU331" s="141">
        <v>8</v>
      </c>
      <c r="AV331" s="141">
        <f t="shared" ref="AV331:AV341" si="1200">AU331/2</f>
        <v>4</v>
      </c>
      <c r="AW331" s="141">
        <f t="shared" ref="AW331:AW341" si="1201">marincorr_age(AN331,U331,AS331,AU331)</f>
        <v>624.82920000000001</v>
      </c>
      <c r="AX331" s="151">
        <f t="shared" ref="AX331:AX341" si="1202">marincorr_age_error(AN331, AO331, U331, V331, AS331, AT331, AU331, AV331)</f>
        <v>281.18042561210001</v>
      </c>
      <c r="AY331" s="151">
        <f t="shared" ref="AY331:AY341" si="1203">SQRT(((AU331*EXP(-0.0000091577*AW331*1000))/(0.0000091577*(EXP(-0.0000091577*AW331*1000)+(AJ331/1000)*EXP(-(0.0000091577-0.0000028263)*AW331*1000)-AS331*AU331*EXP(-0.0000091577*AW331*1000))))^2*AT331^2+((AS331*EXP(-0.0000091577*AW331*1000))/(0.0000091577*(EXP(-0.0000091577*AW331*1000)+(AJ331/1000)*EXP(-(0.0000091577-0.0000028263)*AW331*1000)-AS331*AU331*EXP(-0.0000091577*AW331*1000))))^2*AV331^2+((0.0000091577/(0.0000091577-0.0000028263))*(EXP(-(0.0000091577-0.0000028263)*AW331*1000)-1)/(0.0000091577*(EXP(-0.0000091577*AW331*1000)+(AJ331/1000)*EXP(-(0.0000091577-0.0000028263)*AW331*1000)-AS331*AU331*EXP(-0.0000091577*AW331*1000))))^2*T331^2+(1/(0.0000091577*(EXP(-0.0000091577*AW331*1000)+(AJ331/1000)*EXP(-(0.0000091577-0.0000028263)*AW331*1000)-AS331*AU331*EXP(-0.0000091577*AW331*1000))))^2*AO331^2)/1000</f>
        <v>147.8995328290377</v>
      </c>
      <c r="AZ331" s="141" t="str">
        <f>Input!B331</f>
        <v>Hu1-13</v>
      </c>
      <c r="BA331" s="152">
        <f>Input!E331</f>
        <v>0</v>
      </c>
      <c r="BB331" s="141">
        <f t="shared" ref="BB331:BB341" si="1204">((U331-1)*EXP(0.0000028263*AW331*1000))*1000</f>
        <v>4.1452559424346198</v>
      </c>
      <c r="BC331" s="147">
        <f t="shared" ref="BC331" si="1205">SQRT((EXP(0.0000028263*AW331*1000)*V331)^2+((U331-1)*0.0000028263*EXP(0.0000028263*AW331*1000)*AX331*1000)^2)*1000</f>
        <v>13.393518273016188</v>
      </c>
      <c r="BD331" s="141">
        <f t="shared" ref="BD331:BD341" si="1206">AW331*1000-58</f>
        <v>624771.20000000007</v>
      </c>
      <c r="BE331" s="153">
        <f t="shared" ref="BE331:BE341" si="1207">AY331/2*1000</f>
        <v>73949.766414518846</v>
      </c>
      <c r="BF331" s="154">
        <f t="shared" ref="BF331:BF341" si="1208">AY331/AW331*100</f>
        <v>23.670393897890445</v>
      </c>
      <c r="BG331" s="155"/>
      <c r="BH331" s="155"/>
      <c r="BI331" s="155"/>
      <c r="BJ331" s="155"/>
      <c r="BK331" s="155"/>
      <c r="BL331" s="155"/>
      <c r="BM331" s="159"/>
      <c r="BN331" s="155"/>
      <c r="BO331" s="155"/>
      <c r="BP331" s="155"/>
      <c r="BQ331" s="155"/>
      <c r="BR331" s="155"/>
      <c r="BS331" s="155"/>
      <c r="BT331" s="155"/>
      <c r="BU331" s="155"/>
      <c r="BV331" s="155"/>
      <c r="BW331" s="155"/>
      <c r="BX331" s="155"/>
      <c r="BY331" s="155"/>
      <c r="BZ331" s="155"/>
      <c r="CA331" s="155"/>
      <c r="CB331" s="155"/>
      <c r="CC331" s="155"/>
      <c r="CD331" s="155"/>
      <c r="CE331" s="155"/>
      <c r="CF331" s="155"/>
      <c r="CG331" s="155"/>
      <c r="CH331" s="155"/>
      <c r="CI331" s="155"/>
      <c r="CJ331" s="155"/>
      <c r="CK331" s="155"/>
      <c r="CL331" s="155"/>
      <c r="CM331" s="155"/>
      <c r="CN331" s="155"/>
      <c r="CO331" s="155"/>
      <c r="CP331" s="155"/>
      <c r="CQ331" s="155"/>
      <c r="CR331" s="155"/>
      <c r="CS331" s="155"/>
      <c r="CT331" s="155"/>
      <c r="CU331" s="155"/>
      <c r="CV331" s="155"/>
      <c r="CW331" s="155"/>
      <c r="CX331" s="155"/>
      <c r="CY331" s="155"/>
      <c r="CZ331" s="155"/>
      <c r="DA331" s="155"/>
      <c r="DB331" s="155"/>
      <c r="DC331" s="155"/>
      <c r="DD331" s="155"/>
      <c r="DE331" s="155"/>
    </row>
    <row r="332" spans="1:109" ht="15" customHeight="1" x14ac:dyDescent="0.2">
      <c r="A332" s="9">
        <f>Input!A332</f>
        <v>10686</v>
      </c>
      <c r="B332" s="9" t="str">
        <f>Input!B332</f>
        <v>L.p. 60N/48W</v>
      </c>
      <c r="C332" s="9">
        <f>Input!O332</f>
        <v>3.9419310205887892</v>
      </c>
      <c r="D332" s="9">
        <f>C332*Input!P332/100</f>
        <v>1.5979195060794035E-2</v>
      </c>
      <c r="E332" s="11">
        <f>Input!M332</f>
        <v>4.567851722337922</v>
      </c>
      <c r="F332" s="12">
        <f>E332*Input!N332/100</f>
        <v>3.6654571239822615E-4</v>
      </c>
      <c r="G332" s="13">
        <f t="shared" si="1183"/>
        <v>629.81539547595264</v>
      </c>
      <c r="H332" s="12">
        <f>G332*Input!L332/100</f>
        <v>3.7229145263166494E-2</v>
      </c>
      <c r="I332" s="9">
        <v>0.3</v>
      </c>
      <c r="J332" s="21">
        <f>(((C332*$G$4*0.000000001*Input!G332*(234/233))-(I332*0.000000000000001))/Input!F332)*1000000000000</f>
        <v>270.8169336064455</v>
      </c>
      <c r="K332" s="9">
        <f>J332*Input!P332/100</f>
        <v>1.0977961271420547</v>
      </c>
      <c r="L332" s="14">
        <f t="shared" si="1184"/>
        <v>3.7452013373571691</v>
      </c>
      <c r="M332" s="22">
        <f>L332*Input!P332/100</f>
        <v>1.5181722460135301E-2</v>
      </c>
      <c r="N332" s="9">
        <v>5.0000000000000001E-3</v>
      </c>
      <c r="O332" s="21">
        <f>(((G332*$D$4*0.000000001*Input!G332*(238/236))-(N332*0.000000001))/Input!F332)*1000000</f>
        <v>4.3586984099738633</v>
      </c>
      <c r="P332" s="9">
        <f>O332*Input!N332/100</f>
        <v>3.4976227577614291E-4</v>
      </c>
      <c r="Q332" s="23">
        <f t="shared" si="1185"/>
        <v>3.2520213087948799</v>
      </c>
      <c r="R332" s="24">
        <f>Q332*Input!N332/100</f>
        <v>2.6095734709101573E-4</v>
      </c>
      <c r="S332" s="65">
        <f>Input!S332*$G$6/0.000000000155125</f>
        <v>1.1470868761544806</v>
      </c>
      <c r="T332" s="9">
        <f>S332*Input!T332/100</f>
        <v>8.2072714970721108E-4</v>
      </c>
      <c r="U332" s="9">
        <f>S332*1/((U331+U333)/2)</f>
        <v>1.1474210500280964</v>
      </c>
      <c r="V332" s="9">
        <f>U332*Input!T332/100</f>
        <v>8.2096624717794382E-4</v>
      </c>
      <c r="W332" s="3">
        <v>3.0000000000000001E-3</v>
      </c>
      <c r="X332" s="21">
        <f>((($L$4*0.000000001*Input!G332/Input!W332*(232/229))-(W332*0.000000001))/Input!F332)*1000000000</f>
        <v>0.44339250142352959</v>
      </c>
      <c r="Y332" s="21">
        <f>X332*Input!X332/100</f>
        <v>1.1271520816023882E-3</v>
      </c>
      <c r="Z332" s="21">
        <f t="shared" si="1186"/>
        <v>1.0826376208674261E-4</v>
      </c>
      <c r="AA332" s="21">
        <f>Z332*Input!X332/100</f>
        <v>2.7521828719790319E-7</v>
      </c>
      <c r="AB332" s="14">
        <v>0.05</v>
      </c>
      <c r="AC332" s="14">
        <v>0.9</v>
      </c>
      <c r="AD332" s="21">
        <f>(((Input!G332*$L$4*0.000000001*Input!U332*(230/229))-((AB332*0.000000000000001)+(Input!G332*AC332*0.000000000000001)))/Input!F332)*1000000000000</f>
        <v>0.18456123591966789</v>
      </c>
      <c r="AE332" s="21">
        <f>AD332*Input!V332/100</f>
        <v>3.0165395171822028E-3</v>
      </c>
      <c r="AF332" s="63">
        <f t="shared" si="1187"/>
        <v>8.4138742764289214E-3</v>
      </c>
      <c r="AG332" s="21">
        <f>AF332*Input!V332/100</f>
        <v>1.3751958324822821E-4</v>
      </c>
      <c r="AH332" s="9">
        <f t="shared" si="1188"/>
        <v>77.716440979462689</v>
      </c>
      <c r="AI332" s="3">
        <f t="shared" si="1189"/>
        <v>1.285499407466004</v>
      </c>
      <c r="AJ332" s="22">
        <f t="shared" si="1190"/>
        <v>147.42105002809635</v>
      </c>
      <c r="AK332" s="3">
        <f t="shared" si="1191"/>
        <v>0.82096624717794386</v>
      </c>
      <c r="AL332" s="3">
        <f t="shared" si="1192"/>
        <v>2.5872752597512648E-3</v>
      </c>
      <c r="AM332" s="3">
        <f t="shared" si="1193"/>
        <v>4.2287927288691806E-5</v>
      </c>
      <c r="AN332" s="9">
        <f>AL332*1/((AN331+AN333)/2)</f>
        <v>2.5954879366960151E-3</v>
      </c>
      <c r="AO332" s="21">
        <f t="shared" si="1194"/>
        <v>4.2422160043469703E-5</v>
      </c>
      <c r="AP332" s="58">
        <f t="shared" si="1195"/>
        <v>0.24729999999999999</v>
      </c>
      <c r="AQ332" s="58">
        <f t="shared" si="1196"/>
        <v>5.0000000000000001E-3</v>
      </c>
      <c r="AR332" s="58">
        <f t="shared" si="1197"/>
        <v>2.0218358269308534</v>
      </c>
      <c r="AS332" s="67">
        <f t="shared" si="1198"/>
        <v>3.3291221614677093E-5</v>
      </c>
      <c r="AT332" s="67">
        <f t="shared" si="1199"/>
        <v>8.4672068197402379E-8</v>
      </c>
      <c r="AU332" s="58">
        <v>8</v>
      </c>
      <c r="AV332" s="58">
        <f t="shared" si="1200"/>
        <v>4</v>
      </c>
      <c r="AW332" s="58">
        <f t="shared" si="1201"/>
        <v>0.22189999999999999</v>
      </c>
      <c r="AX332" s="57">
        <f t="shared" si="1202"/>
        <v>1.39081936E-2</v>
      </c>
      <c r="AY332" s="47">
        <f t="shared" si="1203"/>
        <v>1.3306178469769661E-2</v>
      </c>
      <c r="AZ332" s="9" t="str">
        <f>Input!B332</f>
        <v>L.p. 60N/48W</v>
      </c>
      <c r="BA332" s="48">
        <f>Input!E332</f>
        <v>0</v>
      </c>
      <c r="BB332" s="58">
        <f t="shared" si="1204"/>
        <v>147.51353501795052</v>
      </c>
      <c r="BC332" s="22">
        <f>SQRT((EXP(0.0000028263*AW332*1000)*V332)^2+((U332-1)*0.0000028263*EXP(0.0000028263*AW332*1000)*AY332*1000)^2)*1000</f>
        <v>0.821500014124256</v>
      </c>
      <c r="BD332" s="9">
        <f t="shared" si="1206"/>
        <v>163.89999999999998</v>
      </c>
      <c r="BE332" s="49">
        <f t="shared" si="1207"/>
        <v>6.6530892348848303</v>
      </c>
      <c r="BF332" s="89">
        <f t="shared" si="1208"/>
        <v>5.996475200436981</v>
      </c>
      <c r="BG332" s="85"/>
      <c r="BH332" s="85"/>
      <c r="BI332" s="85"/>
      <c r="BJ332" s="85"/>
      <c r="BK332" s="85"/>
      <c r="BL332" s="85"/>
      <c r="BM332" s="90"/>
      <c r="BN332" s="85"/>
      <c r="BO332" s="85"/>
      <c r="BP332" s="85"/>
      <c r="BQ332" s="85"/>
      <c r="BR332" s="85"/>
      <c r="BS332" s="85"/>
      <c r="BT332" s="85"/>
      <c r="BU332" s="85"/>
      <c r="BV332" s="85"/>
      <c r="BW332" s="85"/>
      <c r="BX332" s="85"/>
      <c r="BY332" s="85"/>
      <c r="BZ332" s="85"/>
      <c r="CA332" s="85"/>
      <c r="CB332" s="85"/>
      <c r="CC332" s="85"/>
      <c r="CD332" s="85"/>
      <c r="CE332" s="85"/>
      <c r="CF332" s="85"/>
      <c r="CG332" s="85"/>
      <c r="CH332" s="85"/>
      <c r="CI332" s="85"/>
      <c r="CJ332" s="85"/>
      <c r="CK332" s="85"/>
      <c r="CL332" s="85"/>
      <c r="CM332" s="85"/>
      <c r="CN332" s="85"/>
      <c r="CO332" s="85"/>
      <c r="CP332" s="85"/>
      <c r="CQ332" s="85"/>
      <c r="CR332" s="85"/>
      <c r="CS332" s="85"/>
      <c r="CT332" s="85"/>
      <c r="CU332" s="85"/>
      <c r="CV332" s="85"/>
      <c r="CW332" s="85"/>
      <c r="CX332" s="85"/>
      <c r="CY332" s="85"/>
      <c r="CZ332" s="85"/>
      <c r="DA332" s="85"/>
      <c r="DB332" s="85"/>
      <c r="DC332" s="85"/>
      <c r="DD332" s="85"/>
      <c r="DE332" s="85"/>
    </row>
    <row r="333" spans="1:109" s="158" customFormat="1" ht="15" customHeight="1" x14ac:dyDescent="0.2">
      <c r="A333" s="141">
        <f>Input!A333</f>
        <v>10368</v>
      </c>
      <c r="B333" s="141" t="str">
        <f>Input!B333</f>
        <v>Hu1-13</v>
      </c>
      <c r="C333" s="141">
        <f>Input!O333</f>
        <v>2.251557976702987</v>
      </c>
      <c r="D333" s="141">
        <f>C333*Input!P333/100</f>
        <v>2.4399771421986061E-2</v>
      </c>
      <c r="E333" s="142">
        <f>Input!M333</f>
        <v>3.0131275918561813</v>
      </c>
      <c r="F333" s="143">
        <f>E333*Input!N333/100</f>
        <v>4.3500069956121283E-4</v>
      </c>
      <c r="G333" s="144">
        <f t="shared" si="1183"/>
        <v>415.45003236513026</v>
      </c>
      <c r="H333" s="143">
        <f>G333*Input!L333/100</f>
        <v>3.787681375771975E-2</v>
      </c>
      <c r="I333" s="141">
        <v>0</v>
      </c>
      <c r="J333" s="145">
        <f>(((C333*$G$4*0.000000001*Input!G333*(234/233))-(I333*0.000000000000001))/Input!F333)*1000000000000</f>
        <v>737.56274217349778</v>
      </c>
      <c r="K333" s="141">
        <f>J333*Input!P333/100</f>
        <v>7.9928487316853865</v>
      </c>
      <c r="L333" s="146">
        <f t="shared" si="1184"/>
        <v>10.199956596463217</v>
      </c>
      <c r="M333" s="147">
        <f>L333*Input!P333/100</f>
        <v>0.11053528802856663</v>
      </c>
      <c r="N333" s="141">
        <v>0</v>
      </c>
      <c r="O333" s="145">
        <f>(((G333*$D$4*0.000000001*Input!G333*(238/236))-(N333*0.000000001))/Input!F333)*1000000</f>
        <v>13.709186615051086</v>
      </c>
      <c r="P333" s="141">
        <f>O333*Input!N333/100</f>
        <v>1.9791746569512944E-3</v>
      </c>
      <c r="Q333" s="148">
        <f t="shared" si="1185"/>
        <v>10.228412889585314</v>
      </c>
      <c r="R333" s="149">
        <f>Q333*Input!N333/100</f>
        <v>1.4766605882858045E-3</v>
      </c>
      <c r="S333" s="147">
        <f>Input!S333*$G$6/0.000000000155125</f>
        <v>0.99870858594907264</v>
      </c>
      <c r="T333" s="141">
        <f>S333*Input!T333/100</f>
        <v>1.6198648955142044E-3</v>
      </c>
      <c r="U333" s="147">
        <f>S333</f>
        <v>0.99870858594907264</v>
      </c>
      <c r="V333" s="141">
        <f>U333*Input!T333/100</f>
        <v>1.6198648955142044E-3</v>
      </c>
      <c r="W333" s="150">
        <v>0</v>
      </c>
      <c r="X333" s="145">
        <f>((($L$4*0.000000001*Input!G333/Input!W333*(232/229))-(W333*0.000000001))/Input!F333)*1000000000</f>
        <v>0.88014626604255719</v>
      </c>
      <c r="Y333" s="145">
        <f>X333*Input!X333/100</f>
        <v>5.5916104834334021E-3</v>
      </c>
      <c r="Z333" s="145">
        <f t="shared" si="1186"/>
        <v>2.1490653459957138E-4</v>
      </c>
      <c r="AA333" s="145">
        <f>Z333*Input!X333/100</f>
        <v>1.3653112876663647E-6</v>
      </c>
      <c r="AB333" s="146">
        <v>0</v>
      </c>
      <c r="AC333" s="146">
        <v>0.9</v>
      </c>
      <c r="AD333" s="145">
        <f>(((Input!G333*$L$4*0.000000001*Input!U333*(230/229))-((AB333*0.000000000000001)+(Input!G333*AC333*0.000000000000001)))/Input!F333)*1000000000000</f>
        <v>223.45249515149166</v>
      </c>
      <c r="AE333" s="145">
        <f>AD333*Input!V333/100</f>
        <v>0.65945692124457844</v>
      </c>
      <c r="AF333" s="145">
        <f t="shared" si="1187"/>
        <v>10.186869369347562</v>
      </c>
      <c r="AG333" s="145">
        <f>AF333*Input!V333/100</f>
        <v>3.0063667478298913E-2</v>
      </c>
      <c r="AH333" s="141">
        <f t="shared" si="1188"/>
        <v>47401.394230884776</v>
      </c>
      <c r="AI333" s="150">
        <f t="shared" si="1189"/>
        <v>332.0496915001558</v>
      </c>
      <c r="AJ333" s="147">
        <f t="shared" si="1190"/>
        <v>-1.2914140509273642</v>
      </c>
      <c r="AK333" s="150">
        <f t="shared" si="1191"/>
        <v>1.6198648955142043</v>
      </c>
      <c r="AL333" s="150">
        <f t="shared" si="1192"/>
        <v>0.9959384197053629</v>
      </c>
      <c r="AM333" s="150">
        <f t="shared" si="1193"/>
        <v>2.942745611112282E-3</v>
      </c>
      <c r="AN333" s="141">
        <f>AF333/Q333</f>
        <v>0.9959384197053629</v>
      </c>
      <c r="AO333" s="145">
        <f t="shared" si="1194"/>
        <v>2.942745611112282E-3</v>
      </c>
      <c r="AP333" s="141">
        <f t="shared" si="1195"/>
        <v>667.17319999999995</v>
      </c>
      <c r="AQ333" s="141" t="e">
        <f t="shared" si="1196"/>
        <v>#VALUE!</v>
      </c>
      <c r="AR333" s="141" t="e">
        <f t="shared" si="1197"/>
        <v>#VALUE!</v>
      </c>
      <c r="AS333" s="149">
        <f t="shared" si="1198"/>
        <v>2.1010741052347589E-5</v>
      </c>
      <c r="AT333" s="149">
        <f t="shared" si="1199"/>
        <v>1.3351668297236836E-7</v>
      </c>
      <c r="AU333" s="141">
        <v>8</v>
      </c>
      <c r="AV333" s="141">
        <f t="shared" si="1200"/>
        <v>4</v>
      </c>
      <c r="AW333" s="141">
        <f t="shared" si="1201"/>
        <v>667.15470000000005</v>
      </c>
      <c r="AX333" s="151">
        <f t="shared" si="1202"/>
        <v>305.49253749209998</v>
      </c>
      <c r="AY333" s="151">
        <f t="shared" si="1203"/>
        <v>185.46830151083719</v>
      </c>
      <c r="AZ333" s="141" t="str">
        <f>Input!B333</f>
        <v>Hu1-13</v>
      </c>
      <c r="BA333" s="152">
        <f>Input!E333</f>
        <v>0</v>
      </c>
      <c r="BB333" s="141">
        <f t="shared" si="1204"/>
        <v>-8.5106396999720513</v>
      </c>
      <c r="BC333" s="147">
        <f t="shared" ref="BC333" si="1209">SQRT((EXP(0.0000028263*AW333*1000)*V333)^2+((U333-1)*0.0000028263*EXP(0.0000028263*AW333*1000)*AX333*1000)^2)*1000</f>
        <v>12.959771829186808</v>
      </c>
      <c r="BD333" s="141">
        <f t="shared" si="1206"/>
        <v>667096.70000000007</v>
      </c>
      <c r="BE333" s="153">
        <f t="shared" si="1207"/>
        <v>92734.150755418596</v>
      </c>
      <c r="BF333" s="154">
        <f t="shared" si="1208"/>
        <v>27.799894313993018</v>
      </c>
      <c r="BG333" s="155"/>
      <c r="BH333" s="155"/>
      <c r="BI333" s="155"/>
      <c r="BJ333" s="155"/>
      <c r="BK333" s="155"/>
      <c r="BL333" s="155"/>
      <c r="BM333" s="159"/>
      <c r="BN333" s="155"/>
      <c r="BO333" s="155"/>
      <c r="BP333" s="155"/>
      <c r="BQ333" s="155"/>
      <c r="BR333" s="155"/>
      <c r="BS333" s="155"/>
      <c r="BT333" s="155"/>
      <c r="BU333" s="155"/>
      <c r="BV333" s="155"/>
      <c r="BW333" s="155"/>
      <c r="BX333" s="155"/>
      <c r="BY333" s="155"/>
      <c r="BZ333" s="155"/>
      <c r="CA333" s="155"/>
      <c r="CB333" s="155"/>
      <c r="CC333" s="155"/>
      <c r="CD333" s="155"/>
      <c r="CE333" s="155"/>
      <c r="CF333" s="155"/>
      <c r="CG333" s="155"/>
      <c r="CH333" s="155"/>
      <c r="CI333" s="155"/>
      <c r="CJ333" s="155"/>
      <c r="CK333" s="155"/>
      <c r="CL333" s="155"/>
      <c r="CM333" s="155"/>
      <c r="CN333" s="155"/>
      <c r="CO333" s="155"/>
      <c r="CP333" s="155"/>
      <c r="CQ333" s="155"/>
      <c r="CR333" s="155"/>
      <c r="CS333" s="155"/>
      <c r="CT333" s="155"/>
      <c r="CU333" s="155"/>
      <c r="CV333" s="155"/>
      <c r="CW333" s="155"/>
      <c r="CX333" s="155"/>
      <c r="CY333" s="155"/>
      <c r="CZ333" s="155"/>
      <c r="DA333" s="155"/>
      <c r="DB333" s="155"/>
      <c r="DC333" s="155"/>
      <c r="DD333" s="155"/>
      <c r="DE333" s="155"/>
    </row>
    <row r="334" spans="1:109" ht="15" customHeight="1" x14ac:dyDescent="0.2">
      <c r="A334" s="9">
        <f>Input!A334</f>
        <v>10687</v>
      </c>
      <c r="B334" s="9" t="str">
        <f>Input!B334</f>
        <v>GeoB20928-1_57-59</v>
      </c>
      <c r="C334" s="9">
        <f>Input!O334</f>
        <v>4.1836273800682902</v>
      </c>
      <c r="D334" s="9">
        <f>C334*Input!P334/100</f>
        <v>1.3737331242852186E-2</v>
      </c>
      <c r="E334" s="11">
        <f>Input!M334</f>
        <v>4.882563187900967</v>
      </c>
      <c r="F334" s="12">
        <f>E334*Input!N334/100</f>
        <v>2.6205099513269879E-4</v>
      </c>
      <c r="G334" s="13">
        <f t="shared" si="1183"/>
        <v>673.20781234778531</v>
      </c>
      <c r="H334" s="12">
        <f>G334*Input!L334/100</f>
        <v>5.1278011307079312E-2</v>
      </c>
      <c r="I334" s="9">
        <v>0.3</v>
      </c>
      <c r="J334" s="21">
        <f>(((C334*$G$4*0.000000001*Input!G334*(234/233))-(I334*0.000000000000001))/Input!F334)*1000000000000</f>
        <v>229.98663271374019</v>
      </c>
      <c r="K334" s="9">
        <f>J334*Input!P334/100</f>
        <v>0.75518258869537813</v>
      </c>
      <c r="L334" s="14">
        <f t="shared" si="1184"/>
        <v>3.1805479551935654</v>
      </c>
      <c r="M334" s="22">
        <f>L334*Input!P334/100</f>
        <v>1.0443626266151123E-2</v>
      </c>
      <c r="N334" s="9">
        <v>5.0000000000000001E-3</v>
      </c>
      <c r="O334" s="21">
        <f>(((G334*$D$4*0.000000001*Input!G334*(238/236))-(N334*0.000000001))/Input!F334)*1000000</f>
        <v>3.7279972192486199</v>
      </c>
      <c r="P334" s="9">
        <f>O334*Input!N334/100</f>
        <v>2.00084534200574E-4</v>
      </c>
      <c r="Q334" s="23">
        <f t="shared" si="1185"/>
        <v>2.7814556676788449</v>
      </c>
      <c r="R334" s="24">
        <f>Q334*Input!N334/100</f>
        <v>1.4928290686312166E-4</v>
      </c>
      <c r="S334" s="65">
        <f>Input!S334*$G$6/0.000000000155125</f>
        <v>1.1452696796438957</v>
      </c>
      <c r="T334" s="9">
        <f>S334*Input!T334/100</f>
        <v>6.267113296666725E-4</v>
      </c>
      <c r="U334" s="9">
        <f>S334*1/((U333+U335)/2)</f>
        <v>1.14591779395035</v>
      </c>
      <c r="V334" s="9">
        <f>U334*Input!T334/100</f>
        <v>6.2706598899800155E-4</v>
      </c>
      <c r="W334" s="3">
        <v>3.0000000000000001E-3</v>
      </c>
      <c r="X334" s="21">
        <f>((($L$4*0.000000001*Input!G334/Input!W334*(232/229))-(W334*0.000000001))/Input!F334)*1000000000</f>
        <v>0.27945466692690218</v>
      </c>
      <c r="Y334" s="21">
        <f>X334*Input!X334/100</f>
        <v>5.0975261930357319E-4</v>
      </c>
      <c r="Z334" s="21">
        <f t="shared" si="1186"/>
        <v>6.8234833645291102E-5</v>
      </c>
      <c r="AA334" s="21">
        <f>Z334*Input!X334/100</f>
        <v>1.2446700411530071E-7</v>
      </c>
      <c r="AB334" s="14">
        <v>0.05</v>
      </c>
      <c r="AC334" s="14">
        <v>0.9</v>
      </c>
      <c r="AD334" s="21">
        <f>(((Input!G334*$L$4*0.000000001*Input!U334*(230/229))-((AB334*0.000000000000001)+(Input!G334*AC334*0.000000000000001)))/Input!F334)*1000000000000</f>
        <v>4.9721310933492306</v>
      </c>
      <c r="AE334" s="21">
        <f>AD334*Input!V334/100</f>
        <v>1.7473714036482738E-2</v>
      </c>
      <c r="AF334" s="63">
        <f t="shared" si="1187"/>
        <v>0.22667211615104566</v>
      </c>
      <c r="AG334" s="21">
        <f>AF334*Input!V334/100</f>
        <v>7.9660082634703253E-4</v>
      </c>
      <c r="AH334" s="9">
        <f t="shared" si="1188"/>
        <v>3321.9413610556717</v>
      </c>
      <c r="AI334" s="3">
        <f t="shared" si="1189"/>
        <v>13.153316603734286</v>
      </c>
      <c r="AJ334" s="22">
        <f t="shared" si="1190"/>
        <v>145.91779395034999</v>
      </c>
      <c r="AK334" s="3">
        <f t="shared" si="1191"/>
        <v>0.62706598899800159</v>
      </c>
      <c r="AL334" s="3">
        <f t="shared" si="1192"/>
        <v>8.1494060388963882E-2</v>
      </c>
      <c r="AM334" s="3">
        <f t="shared" si="1193"/>
        <v>2.8643049289344319E-4</v>
      </c>
      <c r="AN334" s="9">
        <f>AL334*1/((AN333+AN335)/2)</f>
        <v>8.1913712043870976E-2</v>
      </c>
      <c r="AO334" s="21">
        <f t="shared" si="1194"/>
        <v>2.8790545965525231E-4</v>
      </c>
      <c r="AP334" s="58">
        <f t="shared" si="1195"/>
        <v>8.0867000000000004</v>
      </c>
      <c r="AQ334" s="58">
        <f t="shared" si="1196"/>
        <v>3.1099999999999999E-2</v>
      </c>
      <c r="AR334" s="58">
        <f t="shared" si="1197"/>
        <v>0.38458209158247492</v>
      </c>
      <c r="AS334" s="67">
        <f t="shared" si="1198"/>
        <v>2.4532058676395809E-5</v>
      </c>
      <c r="AT334" s="67">
        <f t="shared" si="1199"/>
        <v>4.4768238074393068E-8</v>
      </c>
      <c r="AU334" s="58">
        <v>8</v>
      </c>
      <c r="AV334" s="58">
        <f t="shared" si="1200"/>
        <v>4</v>
      </c>
      <c r="AW334" s="58">
        <f t="shared" si="1201"/>
        <v>8.0679999999999996</v>
      </c>
      <c r="AX334" s="57">
        <f t="shared" si="1202"/>
        <v>3.2735767399999997E-2</v>
      </c>
      <c r="AY334" s="47">
        <f t="shared" si="1203"/>
        <v>3.1241718752187314E-2</v>
      </c>
      <c r="AZ334" s="9" t="str">
        <f>Input!B334</f>
        <v>GeoB20928-1_57-59</v>
      </c>
      <c r="BA334" s="48">
        <f>Input!E334</f>
        <v>58</v>
      </c>
      <c r="BB334" s="58">
        <f t="shared" si="1204"/>
        <v>149.28332290523349</v>
      </c>
      <c r="BC334" s="22">
        <f>SQRT((EXP(0.0000028263*AW334*1000)*V334)^2+((U334-1)*0.0000028263*EXP(0.0000028263*AW334*1000)*AY334*1000)^2)*1000</f>
        <v>0.64166439252837482</v>
      </c>
      <c r="BD334" s="9">
        <f t="shared" si="1206"/>
        <v>8010</v>
      </c>
      <c r="BE334" s="49">
        <f t="shared" si="1207"/>
        <v>15.620859376093657</v>
      </c>
      <c r="BF334" s="89">
        <f t="shared" si="1208"/>
        <v>0.38723002915452798</v>
      </c>
      <c r="BG334" s="85"/>
      <c r="BH334" s="85"/>
      <c r="BI334" s="85"/>
      <c r="BJ334" s="85"/>
      <c r="BK334" s="85"/>
      <c r="BL334" s="85"/>
      <c r="BM334" s="90"/>
      <c r="BN334" s="85"/>
      <c r="BO334" s="85"/>
      <c r="BP334" s="85"/>
      <c r="BQ334" s="85"/>
      <c r="BR334" s="85"/>
      <c r="BS334" s="85"/>
      <c r="BT334" s="85"/>
      <c r="BU334" s="85"/>
      <c r="BV334" s="85"/>
      <c r="BW334" s="85"/>
      <c r="BX334" s="85"/>
      <c r="BY334" s="85"/>
      <c r="BZ334" s="85"/>
      <c r="CA334" s="85"/>
      <c r="CB334" s="85"/>
      <c r="CC334" s="85"/>
      <c r="CD334" s="85"/>
      <c r="CE334" s="85"/>
      <c r="CF334" s="85"/>
      <c r="CG334" s="85"/>
      <c r="CH334" s="85"/>
      <c r="CI334" s="85"/>
      <c r="CJ334" s="85"/>
      <c r="CK334" s="85"/>
      <c r="CL334" s="85"/>
      <c r="CM334" s="85"/>
      <c r="CN334" s="85"/>
      <c r="CO334" s="85"/>
      <c r="CP334" s="85"/>
      <c r="CQ334" s="85"/>
      <c r="CR334" s="85"/>
      <c r="CS334" s="85"/>
      <c r="CT334" s="85"/>
      <c r="CU334" s="85"/>
      <c r="CV334" s="85"/>
      <c r="CW334" s="85"/>
      <c r="CX334" s="85"/>
      <c r="CY334" s="85"/>
      <c r="CZ334" s="85"/>
      <c r="DA334" s="85"/>
      <c r="DB334" s="85"/>
      <c r="DC334" s="85"/>
      <c r="DD334" s="85"/>
      <c r="DE334" s="85"/>
    </row>
    <row r="335" spans="1:109" s="158" customFormat="1" ht="15" customHeight="1" x14ac:dyDescent="0.2">
      <c r="A335" s="141">
        <f>Input!A335</f>
        <v>10368</v>
      </c>
      <c r="B335" s="141" t="str">
        <f>Input!B335</f>
        <v>Hu1-13</v>
      </c>
      <c r="C335" s="141">
        <f>Input!O335</f>
        <v>2.2836528039827089</v>
      </c>
      <c r="D335" s="141">
        <f>C335*Input!P335/100</f>
        <v>2.7979917898225654E-2</v>
      </c>
      <c r="E335" s="142">
        <f>Input!M335</f>
        <v>3.0143581033365852</v>
      </c>
      <c r="F335" s="143">
        <f>E335*Input!N335/100</f>
        <v>3.0483084229488778E-4</v>
      </c>
      <c r="G335" s="144">
        <f t="shared" si="1183"/>
        <v>415.61969528804838</v>
      </c>
      <c r="H335" s="143">
        <f>G335*Input!L335/100</f>
        <v>4.1479730263944969E-2</v>
      </c>
      <c r="I335" s="141">
        <v>0</v>
      </c>
      <c r="J335" s="145">
        <f>(((C335*$G$4*0.000000001*Input!G335*(234/233))-(I335*0.000000000000001))/Input!F335)*1000000000000</f>
        <v>748.07632834935987</v>
      </c>
      <c r="K335" s="141">
        <f>J335*Input!P335/100</f>
        <v>9.1656289486375311</v>
      </c>
      <c r="L335" s="146">
        <f t="shared" si="1184"/>
        <v>10.345351851043121</v>
      </c>
      <c r="M335" s="147">
        <f>L335*Input!P335/100</f>
        <v>0.1267539859455076</v>
      </c>
      <c r="N335" s="141">
        <v>0</v>
      </c>
      <c r="O335" s="145">
        <f>(((G335*$D$4*0.000000001*Input!G335*(238/236))-(N335*0.000000001))/Input!F335)*1000000</f>
        <v>13.714785220155765</v>
      </c>
      <c r="P335" s="141">
        <f>O335*Input!N335/100</f>
        <v>1.3869253045701391E-3</v>
      </c>
      <c r="Q335" s="148">
        <f t="shared" si="1185"/>
        <v>10.232590004262093</v>
      </c>
      <c r="R335" s="149">
        <f>Q335*Input!N335/100</f>
        <v>1.0347838322211349E-3</v>
      </c>
      <c r="S335" s="147">
        <f>Input!S335*$G$6/0.000000000155125</f>
        <v>1.0001602433685697</v>
      </c>
      <c r="T335" s="141">
        <f>S335*Input!T335/100</f>
        <v>1.7020689843558782E-3</v>
      </c>
      <c r="U335" s="147">
        <f>S335</f>
        <v>1.0001602433685697</v>
      </c>
      <c r="V335" s="141">
        <f>U335*Input!T335/100</f>
        <v>1.7020689843558782E-3</v>
      </c>
      <c r="W335" s="150">
        <v>0</v>
      </c>
      <c r="X335" s="145">
        <f>((($L$4*0.000000001*Input!G335/Input!W335*(232/229))-(W335*0.000000001))/Input!F335)*1000000000</f>
        <v>0.87417544053568152</v>
      </c>
      <c r="Y335" s="145">
        <f>X335*Input!X335/100</f>
        <v>6.4634505513276189E-3</v>
      </c>
      <c r="Z335" s="145">
        <f t="shared" si="1186"/>
        <v>2.1344862985363529E-4</v>
      </c>
      <c r="AA335" s="145">
        <f>Z335*Input!X335/100</f>
        <v>1.5781896863428201E-6</v>
      </c>
      <c r="AB335" s="146">
        <v>0</v>
      </c>
      <c r="AC335" s="146">
        <v>0.9</v>
      </c>
      <c r="AD335" s="145">
        <f>(((Input!G335*$L$4*0.000000001*Input!U335*(230/229))-((AB335*0.000000000000001)+(Input!G335*AC335*0.000000000000001)))/Input!F335)*1000000000000</f>
        <v>223.06722445829766</v>
      </c>
      <c r="AE335" s="145">
        <f>AD335*Input!V335/100</f>
        <v>0.81633173676341331</v>
      </c>
      <c r="AF335" s="145">
        <f t="shared" si="1187"/>
        <v>10.169305447222888</v>
      </c>
      <c r="AG335" s="145">
        <f>AF335*Input!V335/100</f>
        <v>3.7215358722325731E-2</v>
      </c>
      <c r="AH335" s="141">
        <f t="shared" si="1188"/>
        <v>47642.870578256334</v>
      </c>
      <c r="AI335" s="150">
        <f t="shared" si="1189"/>
        <v>393.04736843812651</v>
      </c>
      <c r="AJ335" s="147">
        <f t="shared" si="1190"/>
        <v>0.16024336856967913</v>
      </c>
      <c r="AK335" s="150">
        <f t="shared" si="1191"/>
        <v>1.7020689843558783</v>
      </c>
      <c r="AL335" s="150">
        <f t="shared" si="1192"/>
        <v>0.99381539209400105</v>
      </c>
      <c r="AM335" s="150">
        <f t="shared" si="1193"/>
        <v>3.6383325073493745E-3</v>
      </c>
      <c r="AN335" s="141">
        <f>AF335/Q335</f>
        <v>0.99381539209400105</v>
      </c>
      <c r="AO335" s="145">
        <f t="shared" si="1194"/>
        <v>3.6383325073493745E-3</v>
      </c>
      <c r="AP335" s="141">
        <f t="shared" si="1195"/>
        <v>551.44880000000001</v>
      </c>
      <c r="AQ335" s="141" t="e">
        <f t="shared" si="1196"/>
        <v>#VALUE!</v>
      </c>
      <c r="AR335" s="141" t="e">
        <f t="shared" si="1197"/>
        <v>#VALUE!</v>
      </c>
      <c r="AS335" s="149">
        <f t="shared" si="1198"/>
        <v>2.085968750479882E-5</v>
      </c>
      <c r="AT335" s="149">
        <f t="shared" si="1199"/>
        <v>1.5424611873862096E-7</v>
      </c>
      <c r="AU335" s="141">
        <v>8</v>
      </c>
      <c r="AV335" s="141">
        <f t="shared" si="1200"/>
        <v>4</v>
      </c>
      <c r="AW335" s="141">
        <f t="shared" si="1201"/>
        <v>551.43060000000003</v>
      </c>
      <c r="AX335" s="151">
        <f t="shared" si="1202"/>
        <v>178.1646855107</v>
      </c>
      <c r="AY335" s="151">
        <f t="shared" si="1203"/>
        <v>74.079791618725224</v>
      </c>
      <c r="AZ335" s="141" t="str">
        <f>Input!B335</f>
        <v>Hu1-13</v>
      </c>
      <c r="BA335" s="152">
        <f>Input!E335</f>
        <v>0</v>
      </c>
      <c r="BB335" s="141">
        <f t="shared" si="1204"/>
        <v>0.76143287338992782</v>
      </c>
      <c r="BC335" s="147">
        <f t="shared" ref="BC335" si="1210">SQRT((EXP(0.0000028263*AW335*1000)*V335)^2+((U335-1)*0.0000028263*EXP(0.0000028263*AW335*1000)*AX335*1000)^2)*1000</f>
        <v>8.0968517888973164</v>
      </c>
      <c r="BD335" s="141">
        <f t="shared" si="1206"/>
        <v>551372.6</v>
      </c>
      <c r="BE335" s="153">
        <f t="shared" si="1207"/>
        <v>37039.895809362613</v>
      </c>
      <c r="BF335" s="154">
        <f t="shared" si="1208"/>
        <v>13.434109681023362</v>
      </c>
      <c r="BG335" s="155"/>
      <c r="BH335" s="155"/>
      <c r="BI335" s="155"/>
      <c r="BJ335" s="155"/>
      <c r="BK335" s="155"/>
      <c r="BL335" s="155"/>
      <c r="BM335" s="159"/>
      <c r="BN335" s="155"/>
      <c r="BO335" s="155"/>
      <c r="BP335" s="155"/>
      <c r="BQ335" s="155"/>
      <c r="BR335" s="155"/>
      <c r="BS335" s="155"/>
      <c r="BT335" s="155"/>
      <c r="BU335" s="155"/>
      <c r="BV335" s="155"/>
      <c r="BW335" s="155"/>
      <c r="BX335" s="155"/>
      <c r="BY335" s="155"/>
      <c r="BZ335" s="155"/>
      <c r="CA335" s="155"/>
      <c r="CB335" s="155"/>
      <c r="CC335" s="155"/>
      <c r="CD335" s="155"/>
      <c r="CE335" s="155"/>
      <c r="CF335" s="155"/>
      <c r="CG335" s="155"/>
      <c r="CH335" s="155"/>
      <c r="CI335" s="155"/>
      <c r="CJ335" s="155"/>
      <c r="CK335" s="155"/>
      <c r="CL335" s="155"/>
      <c r="CM335" s="155"/>
      <c r="CN335" s="155"/>
      <c r="CO335" s="155"/>
      <c r="CP335" s="155"/>
      <c r="CQ335" s="155"/>
      <c r="CR335" s="155"/>
      <c r="CS335" s="155"/>
      <c r="CT335" s="155"/>
      <c r="CU335" s="155"/>
      <c r="CV335" s="155"/>
      <c r="CW335" s="155"/>
      <c r="CX335" s="155"/>
      <c r="CY335" s="155"/>
      <c r="CZ335" s="155"/>
      <c r="DA335" s="155"/>
      <c r="DB335" s="155"/>
      <c r="DC335" s="155"/>
      <c r="DD335" s="155"/>
      <c r="DE335" s="155"/>
    </row>
    <row r="336" spans="1:109" ht="15" customHeight="1" x14ac:dyDescent="0.2">
      <c r="A336" s="9">
        <f>Input!A336</f>
        <v>10688</v>
      </c>
      <c r="B336" s="9" t="str">
        <f>Input!B336</f>
        <v>GeoB20928-1_64-69</v>
      </c>
      <c r="C336" s="9">
        <f>Input!O336</f>
        <v>4.3330771453327319</v>
      </c>
      <c r="D336" s="9">
        <f>C336*Input!P336/100</f>
        <v>1.5922659692521993E-2</v>
      </c>
      <c r="E336" s="11">
        <f>Input!M336</f>
        <v>4.9798983543742192</v>
      </c>
      <c r="F336" s="12">
        <f>E336*Input!N336/100</f>
        <v>3.5763145915528066E-4</v>
      </c>
      <c r="G336" s="13">
        <f t="shared" si="1183"/>
        <v>686.62838510111737</v>
      </c>
      <c r="H336" s="12">
        <f>G336*Input!L336/100</f>
        <v>8.8094227588188551E-2</v>
      </c>
      <c r="I336" s="9">
        <v>0.3</v>
      </c>
      <c r="J336" s="21">
        <f>(((C336*$G$4*0.000000001*Input!G336*(234/233))-(I336*0.000000000000001))/Input!F336)*1000000000000</f>
        <v>219.95313398956091</v>
      </c>
      <c r="K336" s="9">
        <f>J336*Input!P336/100</f>
        <v>0.80825676150073211</v>
      </c>
      <c r="L336" s="14">
        <f t="shared" si="1184"/>
        <v>3.0417919610991353</v>
      </c>
      <c r="M336" s="22">
        <f>L336*Input!P336/100</f>
        <v>1.1177603496905083E-2</v>
      </c>
      <c r="N336" s="9">
        <v>5.0000000000000001E-3</v>
      </c>
      <c r="O336" s="21">
        <f>(((G336*$D$4*0.000000001*Input!G336*(238/236))-(N336*0.000000001))/Input!F336)*1000000</f>
        <v>3.5110111295516599</v>
      </c>
      <c r="P336" s="9">
        <f>O336*Input!N336/100</f>
        <v>2.5214330575021885E-4</v>
      </c>
      <c r="Q336" s="23">
        <f t="shared" si="1185"/>
        <v>2.6195625241220681</v>
      </c>
      <c r="R336" s="24">
        <f>Q336*Input!N336/100</f>
        <v>1.8812391361911436E-4</v>
      </c>
      <c r="S336" s="65">
        <f>Input!S336*$G$6/0.000000000155125</f>
        <v>1.1442302792187053</v>
      </c>
      <c r="T336" s="9">
        <f>S336*Input!T336/100</f>
        <v>7.3246749349243398E-4</v>
      </c>
      <c r="U336" s="9">
        <f>S336*1/((U335+U337)/2)</f>
        <v>1.1441129060463762</v>
      </c>
      <c r="V336" s="9">
        <f>U336*Input!T336/100</f>
        <v>7.3239235823784347E-4</v>
      </c>
      <c r="W336" s="3">
        <v>3.0000000000000001E-3</v>
      </c>
      <c r="X336" s="21">
        <f>((($L$4*0.000000001*Input!G336/Input!W336*(232/229))-(W336*0.000000001))/Input!F336)*1000000000</f>
        <v>0.24432720668641983</v>
      </c>
      <c r="Y336" s="21">
        <f>X336*Input!X336/100</f>
        <v>6.6051526944891986E-4</v>
      </c>
      <c r="Z336" s="21">
        <f t="shared" si="1186"/>
        <v>5.9657712954306684E-5</v>
      </c>
      <c r="AA336" s="21">
        <f>Z336*Input!X336/100</f>
        <v>1.612789295188647E-7</v>
      </c>
      <c r="AB336" s="14">
        <v>0.05</v>
      </c>
      <c r="AC336" s="14">
        <v>0.9</v>
      </c>
      <c r="AD336" s="21">
        <f>(((Input!G336*$L$4*0.000000001*Input!U336*(230/229))-((AB336*0.000000000000001)+(Input!G336*AC336*0.000000000000001)))/Input!F336)*1000000000000</f>
        <v>4.7018462998405619</v>
      </c>
      <c r="AE336" s="21">
        <f>AD336*Input!V336/100</f>
        <v>1.7080998907443464E-2</v>
      </c>
      <c r="AF336" s="63">
        <f t="shared" si="1187"/>
        <v>0.21435023143847071</v>
      </c>
      <c r="AG336" s="21">
        <f>AF336*Input!V336/100</f>
        <v>7.786975233824478E-4</v>
      </c>
      <c r="AH336" s="9">
        <f t="shared" si="1188"/>
        <v>3593.0011531391901</v>
      </c>
      <c r="AI336" s="3">
        <f t="shared" si="1189"/>
        <v>16.27031974428882</v>
      </c>
      <c r="AJ336" s="22">
        <f t="shared" si="1190"/>
        <v>144.11290604637617</v>
      </c>
      <c r="AK336" s="3">
        <f t="shared" si="1191"/>
        <v>0.73239235823784343</v>
      </c>
      <c r="AL336" s="3">
        <f t="shared" si="1192"/>
        <v>8.1826728495556333E-2</v>
      </c>
      <c r="AM336" s="3">
        <f t="shared" si="1193"/>
        <v>2.973205083006094E-4</v>
      </c>
      <c r="AN336" s="9">
        <f>AL336*1/((AN335+AN337)/2)</f>
        <v>8.2223459466362545E-2</v>
      </c>
      <c r="AO336" s="21">
        <f t="shared" si="1194"/>
        <v>2.9876204526618788E-4</v>
      </c>
      <c r="AP336" s="58">
        <f t="shared" si="1195"/>
        <v>8.1318000000000001</v>
      </c>
      <c r="AQ336" s="58">
        <f t="shared" si="1196"/>
        <v>3.2199999999999999E-2</v>
      </c>
      <c r="AR336" s="58">
        <f t="shared" si="1197"/>
        <v>0.39597629061216461</v>
      </c>
      <c r="AS336" s="67">
        <f t="shared" si="1198"/>
        <v>2.2773922135834736E-5</v>
      </c>
      <c r="AT336" s="67">
        <f t="shared" si="1199"/>
        <v>6.1588843073403051E-8</v>
      </c>
      <c r="AU336" s="58">
        <v>8</v>
      </c>
      <c r="AV336" s="58">
        <f t="shared" si="1200"/>
        <v>4</v>
      </c>
      <c r="AW336" s="58">
        <f t="shared" si="1201"/>
        <v>8.1143999999999998</v>
      </c>
      <c r="AX336" s="57">
        <f t="shared" si="1202"/>
        <v>3.2143885300000001E-2</v>
      </c>
      <c r="AY336" s="47">
        <f t="shared" si="1203"/>
        <v>3.2294727394444681E-2</v>
      </c>
      <c r="AZ336" s="9" t="str">
        <f>Input!B336</f>
        <v>GeoB20928-1_64-69</v>
      </c>
      <c r="BA336" s="48">
        <f>Input!E336</f>
        <v>66.5</v>
      </c>
      <c r="BB336" s="58">
        <f t="shared" si="1204"/>
        <v>147.45614224306613</v>
      </c>
      <c r="BC336" s="22">
        <f>SQRT((EXP(0.0000028263*AW336*1000)*V336)^2+((U336-1)*0.0000028263*EXP(0.0000028263*AW336*1000)*AY336*1000)^2)*1000</f>
        <v>0.74950378258540173</v>
      </c>
      <c r="BD336" s="9">
        <f t="shared" si="1206"/>
        <v>8056.4</v>
      </c>
      <c r="BE336" s="49">
        <f t="shared" si="1207"/>
        <v>16.147363697222339</v>
      </c>
      <c r="BF336" s="89">
        <f t="shared" si="1208"/>
        <v>0.39799279545554417</v>
      </c>
      <c r="BG336" s="85"/>
      <c r="BH336" s="85"/>
      <c r="BI336" s="85"/>
      <c r="BJ336" s="85"/>
      <c r="BK336" s="85"/>
      <c r="BL336" s="85"/>
      <c r="BM336" s="90"/>
      <c r="BN336" s="85"/>
      <c r="BO336" s="85"/>
      <c r="BP336" s="85"/>
      <c r="BQ336" s="85"/>
      <c r="BR336" s="85"/>
      <c r="BS336" s="85"/>
      <c r="BT336" s="85"/>
      <c r="BU336" s="85"/>
      <c r="BV336" s="85"/>
      <c r="BW336" s="85"/>
      <c r="BX336" s="85"/>
      <c r="BY336" s="85"/>
      <c r="BZ336" s="85"/>
      <c r="CA336" s="85"/>
      <c r="CB336" s="85"/>
      <c r="CC336" s="85"/>
      <c r="CD336" s="85"/>
      <c r="CE336" s="85"/>
      <c r="CF336" s="85"/>
      <c r="CG336" s="85"/>
      <c r="CH336" s="85"/>
      <c r="CI336" s="85"/>
      <c r="CJ336" s="85"/>
      <c r="CK336" s="85"/>
      <c r="CL336" s="85"/>
      <c r="CM336" s="85"/>
      <c r="CN336" s="85"/>
      <c r="CO336" s="85"/>
      <c r="CP336" s="85"/>
      <c r="CQ336" s="85"/>
      <c r="CR336" s="85"/>
      <c r="CS336" s="85"/>
      <c r="CT336" s="85"/>
      <c r="CU336" s="85"/>
      <c r="CV336" s="85"/>
      <c r="CW336" s="85"/>
      <c r="CX336" s="85"/>
      <c r="CY336" s="85"/>
      <c r="CZ336" s="85"/>
      <c r="DA336" s="85"/>
      <c r="DB336" s="85"/>
      <c r="DC336" s="85"/>
      <c r="DD336" s="85"/>
      <c r="DE336" s="85"/>
    </row>
    <row r="337" spans="1:109" s="158" customFormat="1" ht="15" customHeight="1" x14ac:dyDescent="0.2">
      <c r="A337" s="141">
        <f>Input!A337</f>
        <v>10368</v>
      </c>
      <c r="B337" s="141" t="str">
        <f>Input!B337</f>
        <v>Hu1-13</v>
      </c>
      <c r="C337" s="141">
        <f>Input!O337</f>
        <v>2.2609681533948143</v>
      </c>
      <c r="D337" s="141">
        <f>C337*Input!P337/100</f>
        <v>1.8749593367058125E-2</v>
      </c>
      <c r="E337" s="142">
        <f>Input!M337</f>
        <v>3.0146056198938216</v>
      </c>
      <c r="F337" s="143">
        <f>E337*Input!N337/100</f>
        <v>3.8063491542896107E-4</v>
      </c>
      <c r="G337" s="144">
        <f t="shared" si="1183"/>
        <v>415.65382287096008</v>
      </c>
      <c r="H337" s="143">
        <f>G337*Input!L337/100</f>
        <v>3.3344325976146512E-2</v>
      </c>
      <c r="I337" s="141">
        <v>0</v>
      </c>
      <c r="J337" s="145">
        <f>(((C337*$G$4*0.000000001*Input!G337*(234/233))-(I337*0.000000000000001))/Input!F337)*1000000000000</f>
        <v>740.64531690485103</v>
      </c>
      <c r="K337" s="141">
        <f>J337*Input!P337/100</f>
        <v>6.1419699788035542</v>
      </c>
      <c r="L337" s="146">
        <f t="shared" si="1184"/>
        <v>10.242586364301681</v>
      </c>
      <c r="M337" s="147">
        <f>L337*Input!P337/100</f>
        <v>8.4938980263511793E-2</v>
      </c>
      <c r="N337" s="141">
        <v>0</v>
      </c>
      <c r="O337" s="145">
        <f>(((G337*$D$4*0.000000001*Input!G337*(238/236))-(N337*0.000000001))/Input!F337)*1000000</f>
        <v>13.715911375809657</v>
      </c>
      <c r="P337" s="141">
        <f>O337*Input!N337/100</f>
        <v>1.7318201532266486E-3</v>
      </c>
      <c r="Q337" s="148">
        <f t="shared" si="1185"/>
        <v>10.233430228071818</v>
      </c>
      <c r="R337" s="149">
        <f>Q337*Input!N337/100</f>
        <v>1.2921095959303242E-3</v>
      </c>
      <c r="S337" s="147">
        <f>Input!S337*$G$6/0.000000000155125</f>
        <v>1.0000449342353344</v>
      </c>
      <c r="T337" s="141">
        <f>S337*Input!T337/100</f>
        <v>1.6666590210244023E-3</v>
      </c>
      <c r="U337" s="147">
        <f>S337</f>
        <v>1.0000449342353344</v>
      </c>
      <c r="V337" s="141">
        <f>U337*Input!T337/100</f>
        <v>1.6666590210244023E-3</v>
      </c>
      <c r="W337" s="150">
        <v>0</v>
      </c>
      <c r="X337" s="145">
        <f>((($L$4*0.000000001*Input!G337/Input!W337*(232/229))-(W337*0.000000001))/Input!F337)*1000000000</f>
        <v>0.88360035145099325</v>
      </c>
      <c r="Y337" s="145">
        <f>X337*Input!X337/100</f>
        <v>3.8814532649132111E-3</v>
      </c>
      <c r="Z337" s="145">
        <f t="shared" si="1186"/>
        <v>2.1574992342478973E-4</v>
      </c>
      <c r="AA337" s="145">
        <f>Z337*Input!X337/100</f>
        <v>9.4773982752130113E-7</v>
      </c>
      <c r="AB337" s="146">
        <v>0</v>
      </c>
      <c r="AC337" s="146">
        <v>0.9</v>
      </c>
      <c r="AD337" s="145">
        <f>(((Input!G337*$L$4*0.000000001*Input!U337*(230/229))-((AB337*0.000000000000001)+(Input!G337*AC337*0.000000000000001)))/Input!F337)*1000000000000</f>
        <v>223.69591866921851</v>
      </c>
      <c r="AE337" s="145">
        <f>AD337*Input!V337/100</f>
        <v>0.66271191866835943</v>
      </c>
      <c r="AF337" s="145">
        <f t="shared" si="1187"/>
        <v>10.19796668815275</v>
      </c>
      <c r="AG337" s="145">
        <f>AF337*Input!V337/100</f>
        <v>3.0212058005471765E-2</v>
      </c>
      <c r="AH337" s="141">
        <f t="shared" si="1188"/>
        <v>47267.533291652609</v>
      </c>
      <c r="AI337" s="150">
        <f t="shared" si="1189"/>
        <v>250.44288455338634</v>
      </c>
      <c r="AJ337" s="147">
        <f t="shared" si="1190"/>
        <v>4.4934235334359585E-2</v>
      </c>
      <c r="AK337" s="150">
        <f t="shared" si="1191"/>
        <v>1.6666590210244023</v>
      </c>
      <c r="AL337" s="150">
        <f t="shared" si="1192"/>
        <v>0.99653454031261324</v>
      </c>
      <c r="AM337" s="150">
        <f t="shared" si="1193"/>
        <v>2.9549705414044468E-3</v>
      </c>
      <c r="AN337" s="141">
        <f>AF337/Q337</f>
        <v>0.99653454031261324</v>
      </c>
      <c r="AO337" s="145">
        <f t="shared" si="1194"/>
        <v>2.9549705414044468E-3</v>
      </c>
      <c r="AP337" s="141">
        <f t="shared" si="1195"/>
        <v>616.60609999999997</v>
      </c>
      <c r="AQ337" s="141" t="e">
        <f t="shared" si="1196"/>
        <v>#VALUE!</v>
      </c>
      <c r="AR337" s="141" t="e">
        <f t="shared" si="1197"/>
        <v>#VALUE!</v>
      </c>
      <c r="AS337" s="149">
        <f t="shared" si="1198"/>
        <v>2.1082854782451701E-5</v>
      </c>
      <c r="AT337" s="149">
        <f t="shared" si="1199"/>
        <v>9.2650385212897542E-8</v>
      </c>
      <c r="AU337" s="141">
        <v>8</v>
      </c>
      <c r="AV337" s="141">
        <f t="shared" si="1200"/>
        <v>4</v>
      </c>
      <c r="AW337" s="141">
        <f t="shared" si="1201"/>
        <v>616.58759999999995</v>
      </c>
      <c r="AX337" s="151">
        <f t="shared" si="1202"/>
        <v>260.92471832709998</v>
      </c>
      <c r="AY337" s="151">
        <f t="shared" si="1203"/>
        <v>117.02153922811486</v>
      </c>
      <c r="AZ337" s="141" t="str">
        <f>Input!B337</f>
        <v>Hu1-13</v>
      </c>
      <c r="BA337" s="152">
        <f>Input!E337</f>
        <v>0</v>
      </c>
      <c r="BB337" s="141">
        <f t="shared" si="1204"/>
        <v>0.25668804571272502</v>
      </c>
      <c r="BC337" s="147">
        <f t="shared" ref="BC337" si="1211">SQRT((EXP(0.0000028263*AW337*1000)*V337)^2+((U337-1)*0.0000028263*EXP(0.0000028263*AW337*1000)*AX337*1000)^2)*1000</f>
        <v>9.5227167577678742</v>
      </c>
      <c r="BD337" s="141">
        <f t="shared" si="1206"/>
        <v>616529.6</v>
      </c>
      <c r="BE337" s="153">
        <f t="shared" si="1207"/>
        <v>58510.769614057434</v>
      </c>
      <c r="BF337" s="154">
        <f t="shared" si="1208"/>
        <v>18.97889922342176</v>
      </c>
      <c r="BG337" s="155"/>
      <c r="BH337" s="155"/>
      <c r="BI337" s="155"/>
      <c r="BJ337" s="155"/>
      <c r="BK337" s="155"/>
      <c r="BL337" s="155"/>
      <c r="BM337" s="159"/>
      <c r="BN337" s="155"/>
      <c r="BO337" s="155"/>
      <c r="BP337" s="155"/>
      <c r="BQ337" s="155"/>
      <c r="BR337" s="155"/>
      <c r="BS337" s="155"/>
      <c r="BT337" s="155"/>
      <c r="BU337" s="155"/>
      <c r="BV337" s="155"/>
      <c r="BW337" s="155"/>
      <c r="BX337" s="155"/>
      <c r="BY337" s="155"/>
      <c r="BZ337" s="155"/>
      <c r="CA337" s="155"/>
      <c r="CB337" s="155"/>
      <c r="CC337" s="155"/>
      <c r="CD337" s="155"/>
      <c r="CE337" s="155"/>
      <c r="CF337" s="155"/>
      <c r="CG337" s="155"/>
      <c r="CH337" s="155"/>
      <c r="CI337" s="155"/>
      <c r="CJ337" s="155"/>
      <c r="CK337" s="155"/>
      <c r="CL337" s="155"/>
      <c r="CM337" s="155"/>
      <c r="CN337" s="155"/>
      <c r="CO337" s="155"/>
      <c r="CP337" s="155"/>
      <c r="CQ337" s="155"/>
      <c r="CR337" s="155"/>
      <c r="CS337" s="155"/>
      <c r="CT337" s="155"/>
      <c r="CU337" s="155"/>
      <c r="CV337" s="155"/>
      <c r="CW337" s="155"/>
      <c r="CX337" s="155"/>
      <c r="CY337" s="155"/>
      <c r="CZ337" s="155"/>
      <c r="DA337" s="155"/>
      <c r="DB337" s="155"/>
      <c r="DC337" s="155"/>
      <c r="DD337" s="155"/>
      <c r="DE337" s="155"/>
    </row>
    <row r="338" spans="1:109" ht="15" customHeight="1" x14ac:dyDescent="0.2">
      <c r="A338" s="9">
        <f>Input!A338</f>
        <v>10689</v>
      </c>
      <c r="B338" s="9" t="str">
        <f>Input!B338</f>
        <v>GeoB20928-1_79-81</v>
      </c>
      <c r="C338" s="9">
        <f>Input!O338</f>
        <v>4.6344591280245151</v>
      </c>
      <c r="D338" s="9">
        <f>C338*Input!P338/100</f>
        <v>1.4554019339869041E-2</v>
      </c>
      <c r="E338" s="11">
        <f>Input!M338</f>
        <v>5.3775276331244592</v>
      </c>
      <c r="F338" s="12">
        <f>E338*Input!N338/100</f>
        <v>3.4262645820331525E-4</v>
      </c>
      <c r="G338" s="13">
        <f t="shared" si="1183"/>
        <v>741.45351005520047</v>
      </c>
      <c r="H338" s="12">
        <f>G338*Input!L338/100</f>
        <v>9.039492523631272E-2</v>
      </c>
      <c r="I338" s="9">
        <v>0.3</v>
      </c>
      <c r="J338" s="21">
        <f>(((C338*$G$4*0.000000001*Input!G338*(234/233))-(I338*0.000000000000001))/Input!F338)*1000000000000</f>
        <v>221.29021561828264</v>
      </c>
      <c r="K338" s="9">
        <f>J338*Input!P338/100</f>
        <v>0.69493806911727263</v>
      </c>
      <c r="L338" s="14">
        <f t="shared" si="1184"/>
        <v>3.0602828281116148</v>
      </c>
      <c r="M338" s="22">
        <f>L338*Input!P338/100</f>
        <v>9.6104883515912981E-3</v>
      </c>
      <c r="N338" s="9">
        <v>5.0000000000000001E-3</v>
      </c>
      <c r="O338" s="21">
        <f>(((G338*$D$4*0.000000001*Input!G338*(238/236))-(N338*0.000000001))/Input!F338)*1000000</f>
        <v>3.5663494403457117</v>
      </c>
      <c r="P338" s="9">
        <f>O338*Input!N338/100</f>
        <v>2.272281540561906E-4</v>
      </c>
      <c r="Q338" s="23">
        <f t="shared" si="1185"/>
        <v>2.6608503924185234</v>
      </c>
      <c r="R338" s="24">
        <f>Q338*Input!N338/100</f>
        <v>1.6953473937493386E-4</v>
      </c>
      <c r="S338" s="65">
        <f>Input!S338*$G$6/0.000000000155125</f>
        <v>1.1478367262819824</v>
      </c>
      <c r="T338" s="9">
        <f>S338*Input!T338/100</f>
        <v>6.7826400230881854E-4</v>
      </c>
      <c r="U338" s="9">
        <f>S338*1/((U337+U339)/2)</f>
        <v>1.1470483314146023</v>
      </c>
      <c r="V338" s="9">
        <f>U338*Input!T338/100</f>
        <v>6.7779813478088086E-4</v>
      </c>
      <c r="W338" s="3">
        <v>3.0000000000000001E-3</v>
      </c>
      <c r="X338" s="21">
        <f>((($L$4*0.000000001*Input!G338/Input!W338*(232/229))-(W338*0.000000001))/Input!F338)*1000000000</f>
        <v>0.38361921481993755</v>
      </c>
      <c r="Y338" s="21">
        <f>X338*Input!X338/100</f>
        <v>7.5416066309483862E-4</v>
      </c>
      <c r="Z338" s="21">
        <f t="shared" si="1186"/>
        <v>9.3668835787317906E-5</v>
      </c>
      <c r="AA338" s="21">
        <f>Z338*Input!X338/100</f>
        <v>1.8414445517762378E-7</v>
      </c>
      <c r="AB338" s="14">
        <v>0.05</v>
      </c>
      <c r="AC338" s="14">
        <v>0.9</v>
      </c>
      <c r="AD338" s="21">
        <f>(((Input!G338*$L$4*0.000000001*Input!U338*(230/229))-((AB338*0.000000000000001)+(Input!G338*AC338*0.000000000000001)))/Input!F338)*1000000000000</f>
        <v>5.1941855603394913</v>
      </c>
      <c r="AE338" s="21">
        <f>AD338*Input!V338/100</f>
        <v>1.4201126370037911E-2</v>
      </c>
      <c r="AF338" s="63">
        <f t="shared" si="1187"/>
        <v>0.23679525148044225</v>
      </c>
      <c r="AG338" s="21">
        <f>AF338*Input!V338/100</f>
        <v>6.4740838597974115E-4</v>
      </c>
      <c r="AH338" s="9">
        <f t="shared" si="1188"/>
        <v>2528.0046398580589</v>
      </c>
      <c r="AI338" s="3">
        <f t="shared" si="1189"/>
        <v>8.5129560670226301</v>
      </c>
      <c r="AJ338" s="22">
        <f t="shared" si="1190"/>
        <v>147.04833141460227</v>
      </c>
      <c r="AK338" s="3">
        <f t="shared" si="1191"/>
        <v>0.67779813478088091</v>
      </c>
      <c r="AL338" s="3">
        <f t="shared" si="1192"/>
        <v>8.8992320708873918E-2</v>
      </c>
      <c r="AM338" s="3">
        <f t="shared" si="1193"/>
        <v>2.4337488573350572E-4</v>
      </c>
      <c r="AN338" s="9">
        <f>AL338*1/((AN337+AN339)/2)</f>
        <v>8.9251860895644144E-2</v>
      </c>
      <c r="AO338" s="21">
        <f t="shared" si="1194"/>
        <v>2.4408467240717943E-4</v>
      </c>
      <c r="AP338" s="58">
        <f t="shared" si="1195"/>
        <v>8.8308</v>
      </c>
      <c r="AQ338" s="58">
        <f t="shared" si="1196"/>
        <v>2.58E-2</v>
      </c>
      <c r="AR338" s="58">
        <f t="shared" si="1197"/>
        <v>0.29215926076912624</v>
      </c>
      <c r="AS338" s="67">
        <f t="shared" si="1198"/>
        <v>3.5202593897877741E-5</v>
      </c>
      <c r="AT338" s="67">
        <f t="shared" si="1199"/>
        <v>6.9241450708546497E-8</v>
      </c>
      <c r="AU338" s="58">
        <v>8</v>
      </c>
      <c r="AV338" s="58">
        <f t="shared" si="1200"/>
        <v>4</v>
      </c>
      <c r="AW338" s="58">
        <f t="shared" si="1201"/>
        <v>8.8041</v>
      </c>
      <c r="AX338" s="57">
        <f t="shared" si="1202"/>
        <v>2.84882568E-2</v>
      </c>
      <c r="AY338" s="47">
        <f t="shared" si="1203"/>
        <v>2.8969344776504778E-2</v>
      </c>
      <c r="AZ338" s="9" t="str">
        <f>Input!B338</f>
        <v>GeoB20928-1_79-81</v>
      </c>
      <c r="BA338" s="48">
        <f>Input!E338</f>
        <v>80</v>
      </c>
      <c r="BB338" s="58">
        <f t="shared" si="1204"/>
        <v>150.75324268196806</v>
      </c>
      <c r="BC338" s="22">
        <f>SQRT((EXP(0.0000028263*AW338*1000)*V338)^2+((U338-1)*0.0000028263*EXP(0.0000028263*AW338*1000)*AY338*1000)^2)*1000</f>
        <v>0.69498500693689103</v>
      </c>
      <c r="BD338" s="9">
        <f t="shared" si="1206"/>
        <v>8746.1</v>
      </c>
      <c r="BE338" s="49">
        <f t="shared" si="1207"/>
        <v>14.484672388252388</v>
      </c>
      <c r="BF338" s="89">
        <f t="shared" si="1208"/>
        <v>0.32904379523750044</v>
      </c>
      <c r="BG338" s="85"/>
      <c r="BH338" s="85"/>
      <c r="BI338" s="85"/>
      <c r="BJ338" s="85"/>
      <c r="BK338" s="85"/>
      <c r="BL338" s="85"/>
      <c r="BM338" s="90"/>
      <c r="BN338" s="85"/>
      <c r="BO338" s="85"/>
      <c r="BP338" s="85"/>
      <c r="BQ338" s="85"/>
      <c r="BR338" s="85"/>
      <c r="BS338" s="85"/>
      <c r="BT338" s="85"/>
      <c r="BU338" s="85"/>
      <c r="BV338" s="85"/>
      <c r="BW338" s="85"/>
      <c r="BX338" s="85"/>
      <c r="BY338" s="85"/>
      <c r="BZ338" s="85"/>
      <c r="CA338" s="85"/>
      <c r="CB338" s="85"/>
      <c r="CC338" s="85"/>
      <c r="CD338" s="85"/>
      <c r="CE338" s="85"/>
      <c r="CF338" s="85"/>
      <c r="CG338" s="85"/>
      <c r="CH338" s="85"/>
      <c r="CI338" s="85"/>
      <c r="CJ338" s="85"/>
      <c r="CK338" s="85"/>
      <c r="CL338" s="85"/>
      <c r="CM338" s="85"/>
      <c r="CN338" s="85"/>
      <c r="CO338" s="85"/>
      <c r="CP338" s="85"/>
      <c r="CQ338" s="85"/>
      <c r="CR338" s="85"/>
      <c r="CS338" s="85"/>
      <c r="CT338" s="85"/>
      <c r="CU338" s="85"/>
      <c r="CV338" s="85"/>
      <c r="CW338" s="85"/>
      <c r="CX338" s="85"/>
      <c r="CY338" s="85"/>
      <c r="CZ338" s="85"/>
      <c r="DA338" s="85"/>
      <c r="DB338" s="85"/>
      <c r="DC338" s="85"/>
      <c r="DD338" s="85"/>
      <c r="DE338" s="85"/>
    </row>
    <row r="339" spans="1:109" s="158" customFormat="1" ht="15" customHeight="1" x14ac:dyDescent="0.2">
      <c r="A339" s="141">
        <f>Input!A339</f>
        <v>10368</v>
      </c>
      <c r="B339" s="141" t="str">
        <f>Input!B339</f>
        <v>Hu1-13</v>
      </c>
      <c r="C339" s="141">
        <f>Input!O339</f>
        <v>2.279630127957855</v>
      </c>
      <c r="D339" s="141">
        <f>C339*Input!P339/100</f>
        <v>2.1862647453429414E-2</v>
      </c>
      <c r="E339" s="142">
        <f>Input!M339</f>
        <v>3.0138726420949822</v>
      </c>
      <c r="F339" s="143">
        <f>E339*Input!N339/100</f>
        <v>2.98225588543523E-4</v>
      </c>
      <c r="G339" s="144">
        <f t="shared" si="1183"/>
        <v>415.55275989205614</v>
      </c>
      <c r="H339" s="143">
        <f>G339*Input!L339/100</f>
        <v>3.3096054274864263E-2</v>
      </c>
      <c r="I339" s="141">
        <v>0</v>
      </c>
      <c r="J339" s="145">
        <f>(((C339*$G$4*0.000000001*Input!G339*(234/233))-(I339*0.000000000000001))/Input!F339)*1000000000000</f>
        <v>746.75858481778482</v>
      </c>
      <c r="K339" s="141">
        <f>J339*Input!P339/100</f>
        <v>7.1617406141751641</v>
      </c>
      <c r="L339" s="146">
        <f t="shared" si="1184"/>
        <v>10.327128415857491</v>
      </c>
      <c r="M339" s="147">
        <f>L339*Input!P339/100</f>
        <v>9.9041666888497734E-2</v>
      </c>
      <c r="N339" s="141">
        <v>0</v>
      </c>
      <c r="O339" s="145">
        <f>(((G339*$D$4*0.000000001*Input!G339*(238/236))-(N339*0.000000001))/Input!F339)*1000000</f>
        <v>13.71257645914163</v>
      </c>
      <c r="P339" s="141">
        <f>O339*Input!N339/100</f>
        <v>1.356872592377675E-3</v>
      </c>
      <c r="Q339" s="148">
        <f t="shared" si="1185"/>
        <v>10.230942049481012</v>
      </c>
      <c r="R339" s="149">
        <f>Q339*Input!N339/100</f>
        <v>1.0123615283027596E-3</v>
      </c>
      <c r="S339" s="147">
        <f>Input!S339*$G$6/0.000000000155125</f>
        <v>1.0013297155432117</v>
      </c>
      <c r="T339" s="141">
        <f>S339*Input!T339/100</f>
        <v>1.580627758984316E-3</v>
      </c>
      <c r="U339" s="147">
        <f>S339</f>
        <v>1.0013297155432117</v>
      </c>
      <c r="V339" s="141">
        <f>U339*Input!T339/100</f>
        <v>1.580627758984316E-3</v>
      </c>
      <c r="W339" s="150">
        <v>0</v>
      </c>
      <c r="X339" s="145">
        <f>((($L$4*0.000000001*Input!G339/Input!W339*(232/229))-(W339*0.000000001))/Input!F339)*1000000000</f>
        <v>0.86858534892816253</v>
      </c>
      <c r="Y339" s="145">
        <f>X339*Input!X339/100</f>
        <v>3.338612075468041E-3</v>
      </c>
      <c r="Z339" s="145">
        <f t="shared" si="1186"/>
        <v>2.1208368943200775E-4</v>
      </c>
      <c r="AA339" s="145">
        <f>Z339*Input!X339/100</f>
        <v>8.1519354133853367E-7</v>
      </c>
      <c r="AB339" s="146">
        <v>0</v>
      </c>
      <c r="AC339" s="146">
        <v>0.9</v>
      </c>
      <c r="AD339" s="145">
        <f>(((Input!G339*$L$4*0.000000001*Input!U339*(230/229))-((AB339*0.000000000000001)+(Input!G339*AC339*0.000000000000001)))/Input!F339)*1000000000000</f>
        <v>223.89175936419912</v>
      </c>
      <c r="AE339" s="145">
        <f>AD339*Input!V339/100</f>
        <v>0.65545510742257174</v>
      </c>
      <c r="AF339" s="145">
        <f t="shared" si="1187"/>
        <v>10.206894776315815</v>
      </c>
      <c r="AG339" s="145">
        <f>AF339*Input!V339/100</f>
        <v>2.9881230694061643E-2</v>
      </c>
      <c r="AH339" s="141">
        <f t="shared" si="1188"/>
        <v>48126.731497605622</v>
      </c>
      <c r="AI339" s="150">
        <f t="shared" si="1189"/>
        <v>232.53166227637834</v>
      </c>
      <c r="AJ339" s="147">
        <f t="shared" si="1190"/>
        <v>1.3297155432117069</v>
      </c>
      <c r="AK339" s="150">
        <f t="shared" si="1191"/>
        <v>1.5806277589843161</v>
      </c>
      <c r="AL339" s="150">
        <f t="shared" si="1192"/>
        <v>0.99764955435688185</v>
      </c>
      <c r="AM339" s="150">
        <f t="shared" si="1193"/>
        <v>2.9223403195170051E-3</v>
      </c>
      <c r="AN339" s="141">
        <f>AF339/Q339</f>
        <v>0.99764955435688185</v>
      </c>
      <c r="AO339" s="145">
        <f t="shared" si="1194"/>
        <v>2.9223403195170051E-3</v>
      </c>
      <c r="AP339" s="141">
        <f t="shared" si="1195"/>
        <v>596.83330000000001</v>
      </c>
      <c r="AQ339" s="141" t="e">
        <f t="shared" si="1196"/>
        <v>#VALUE!</v>
      </c>
      <c r="AR339" s="141" t="e">
        <f t="shared" si="1197"/>
        <v>#VALUE!</v>
      </c>
      <c r="AS339" s="149">
        <f t="shared" si="1198"/>
        <v>2.0729634515207345E-5</v>
      </c>
      <c r="AT339" s="149">
        <f t="shared" si="1199"/>
        <v>7.9705624082714155E-8</v>
      </c>
      <c r="AU339" s="141">
        <v>8</v>
      </c>
      <c r="AV339" s="141">
        <f t="shared" si="1200"/>
        <v>4</v>
      </c>
      <c r="AW339" s="141">
        <f t="shared" si="1201"/>
        <v>596.81529999999998</v>
      </c>
      <c r="AX339" s="151">
        <f t="shared" si="1202"/>
        <v>246.49713156129999</v>
      </c>
      <c r="AY339" s="151">
        <f t="shared" si="1203"/>
        <v>94.287347754829156</v>
      </c>
      <c r="AZ339" s="141" t="str">
        <f>Input!B339</f>
        <v>Hu1-13</v>
      </c>
      <c r="BA339" s="152">
        <f>Input!E339</f>
        <v>0</v>
      </c>
      <c r="BB339" s="141">
        <f t="shared" si="1204"/>
        <v>7.1831939534703997</v>
      </c>
      <c r="BC339" s="147">
        <f t="shared" ref="BC339" si="1212">SQRT((EXP(0.0000028263*AW339*1000)*V339)^2+((U339-1)*0.0000028263*EXP(0.0000028263*AW339*1000)*AX339*1000)^2)*1000</f>
        <v>9.8970608191604228</v>
      </c>
      <c r="BD339" s="141">
        <f t="shared" si="1206"/>
        <v>596757.29999999993</v>
      </c>
      <c r="BE339" s="153">
        <f t="shared" si="1207"/>
        <v>47143.673877414578</v>
      </c>
      <c r="BF339" s="154">
        <f t="shared" si="1208"/>
        <v>15.798413303886338</v>
      </c>
      <c r="BG339" s="155"/>
      <c r="BH339" s="155"/>
      <c r="BI339" s="155"/>
      <c r="BJ339" s="155"/>
      <c r="BK339" s="155"/>
      <c r="BL339" s="155"/>
      <c r="BM339" s="159"/>
      <c r="BN339" s="155"/>
      <c r="BO339" s="155"/>
      <c r="BP339" s="155"/>
      <c r="BQ339" s="155"/>
      <c r="BR339" s="155"/>
      <c r="BS339" s="155"/>
      <c r="BT339" s="155"/>
      <c r="BU339" s="155"/>
      <c r="BV339" s="155"/>
      <c r="BW339" s="155"/>
      <c r="BX339" s="155"/>
      <c r="BY339" s="155"/>
      <c r="BZ339" s="155"/>
      <c r="CA339" s="155"/>
      <c r="CB339" s="155"/>
      <c r="CC339" s="155"/>
      <c r="CD339" s="155"/>
      <c r="CE339" s="155"/>
      <c r="CF339" s="155"/>
      <c r="CG339" s="155"/>
      <c r="CH339" s="155"/>
      <c r="CI339" s="155"/>
      <c r="CJ339" s="155"/>
      <c r="CK339" s="155"/>
      <c r="CL339" s="155"/>
      <c r="CM339" s="155"/>
      <c r="CN339" s="155"/>
      <c r="CO339" s="155"/>
      <c r="CP339" s="155"/>
      <c r="CQ339" s="155"/>
      <c r="CR339" s="155"/>
      <c r="CS339" s="155"/>
      <c r="CT339" s="155"/>
      <c r="CU339" s="155"/>
      <c r="CV339" s="155"/>
      <c r="CW339" s="155"/>
      <c r="CX339" s="155"/>
      <c r="CY339" s="155"/>
      <c r="CZ339" s="155"/>
      <c r="DA339" s="155"/>
      <c r="DB339" s="155"/>
      <c r="DC339" s="155"/>
      <c r="DD339" s="155"/>
      <c r="DE339" s="155"/>
    </row>
    <row r="340" spans="1:109" ht="15" customHeight="1" x14ac:dyDescent="0.2">
      <c r="A340" s="9">
        <f>Input!A340</f>
        <v>10690</v>
      </c>
      <c r="B340" s="9" t="str">
        <f>Input!B340</f>
        <v>GeoB20928-1_98-100</v>
      </c>
      <c r="C340" s="9">
        <f>Input!O340</f>
        <v>4.2802784153048439</v>
      </c>
      <c r="D340" s="9">
        <f>C340*Input!P340/100</f>
        <v>1.2662912285505496E-2</v>
      </c>
      <c r="E340" s="11">
        <f>Input!M340</f>
        <v>4.9645385715489887</v>
      </c>
      <c r="F340" s="12">
        <f>E340*Input!N340/100</f>
        <v>2.6792990321376303E-4</v>
      </c>
      <c r="G340" s="13">
        <f t="shared" si="1183"/>
        <v>684.51057824517454</v>
      </c>
      <c r="H340" s="12">
        <f>G340*Input!L340/100</f>
        <v>3.6495427749559189E-2</v>
      </c>
      <c r="I340" s="9">
        <v>0.3</v>
      </c>
      <c r="J340" s="21">
        <f>(((C340*$G$4*0.000000001*Input!G340*(234/233))-(I340*0.000000000000001))/Input!F340)*1000000000000</f>
        <v>237.39177752359552</v>
      </c>
      <c r="K340" s="9">
        <f>J340*Input!P340/100</f>
        <v>0.70230741190405288</v>
      </c>
      <c r="L340" s="14">
        <f t="shared" si="1184"/>
        <v>3.282955725179975</v>
      </c>
      <c r="M340" s="22">
        <f>L340*Input!P340/100</f>
        <v>9.7124010056227478E-3</v>
      </c>
      <c r="N340" s="9">
        <v>5.0000000000000001E-3</v>
      </c>
      <c r="O340" s="21">
        <f>(((G340*$D$4*0.000000001*Input!G340*(238/236))-(N340*0.000000001))/Input!F340)*1000000</f>
        <v>3.8242881778419249</v>
      </c>
      <c r="P340" s="9">
        <f>O340*Input!N340/100</f>
        <v>2.0639202346473584E-4</v>
      </c>
      <c r="Q340" s="23">
        <f t="shared" si="1185"/>
        <v>2.8532982729100675</v>
      </c>
      <c r="R340" s="24">
        <f>Q340*Input!N340/100</f>
        <v>1.5398891942988057E-4</v>
      </c>
      <c r="S340" s="65">
        <f>Input!S340*$G$6/0.000000000155125</f>
        <v>1.1449317017688907</v>
      </c>
      <c r="T340" s="9">
        <f>S340*Input!T340/100</f>
        <v>5.8738364340340794E-4</v>
      </c>
      <c r="U340" s="9">
        <f>S340*1/((U339+U341)/2)</f>
        <v>1.1439907843033994</v>
      </c>
      <c r="V340" s="9">
        <f>U340*Input!T340/100</f>
        <v>5.8690092506469109E-4</v>
      </c>
      <c r="W340" s="3">
        <v>3.0000000000000001E-3</v>
      </c>
      <c r="X340" s="21">
        <f>((($L$4*0.000000001*Input!G340/Input!W340*(232/229))-(W340*0.000000001))/Input!F340)*1000000000</f>
        <v>0.3785204126993385</v>
      </c>
      <c r="Y340" s="21">
        <f>X340*Input!X340/100</f>
        <v>6.9422663097932222E-4</v>
      </c>
      <c r="Z340" s="21">
        <f t="shared" si="1186"/>
        <v>9.2423854201161985E-5</v>
      </c>
      <c r="AA340" s="21">
        <f>Z340*Input!X340/100</f>
        <v>1.6951027942358812E-7</v>
      </c>
      <c r="AB340" s="14">
        <v>0.05</v>
      </c>
      <c r="AC340" s="14">
        <v>0.9</v>
      </c>
      <c r="AD340" s="21">
        <f>(((Input!G340*$L$4*0.000000001*Input!U340*(230/229))-((AB340*0.000000000000001)+(Input!G340*AC340*0.000000000000001)))/Input!F340)*1000000000000</f>
        <v>6.1014057009109885</v>
      </c>
      <c r="AE340" s="21">
        <f>AD340*Input!V340/100</f>
        <v>1.5124937301622505E-2</v>
      </c>
      <c r="AF340" s="63">
        <f t="shared" si="1187"/>
        <v>0.27815407835314049</v>
      </c>
      <c r="AG340" s="21">
        <f>AF340*Input!V340/100</f>
        <v>6.8952356252161614E-4</v>
      </c>
      <c r="AH340" s="9">
        <f t="shared" si="1188"/>
        <v>3009.5485711700976</v>
      </c>
      <c r="AI340" s="3">
        <f t="shared" si="1189"/>
        <v>9.2803611667438766</v>
      </c>
      <c r="AJ340" s="22">
        <f t="shared" si="1190"/>
        <v>143.99078430339941</v>
      </c>
      <c r="AK340" s="3">
        <f t="shared" si="1191"/>
        <v>0.58690092506469105</v>
      </c>
      <c r="AL340" s="3">
        <f t="shared" si="1192"/>
        <v>9.7485103816171398E-2</v>
      </c>
      <c r="AM340" s="3">
        <f t="shared" si="1193"/>
        <v>2.4171568701890649E-4</v>
      </c>
      <c r="AN340" s="9">
        <f>AL340*1/((AN339+AN341)/2)</f>
        <v>9.7735892779018785E-2</v>
      </c>
      <c r="AO340" s="21">
        <f t="shared" si="1194"/>
        <v>2.423375217821512E-4</v>
      </c>
      <c r="AP340" s="58">
        <f t="shared" si="1195"/>
        <v>9.7345000000000006</v>
      </c>
      <c r="AQ340" s="58">
        <f t="shared" si="1196"/>
        <v>2.7199999999999998E-2</v>
      </c>
      <c r="AR340" s="58">
        <f t="shared" si="1197"/>
        <v>0.27941856284349476</v>
      </c>
      <c r="AS340" s="67">
        <f t="shared" si="1198"/>
        <v>3.2391935704254031E-5</v>
      </c>
      <c r="AT340" s="67">
        <f t="shared" si="1199"/>
        <v>5.943425313586818E-8</v>
      </c>
      <c r="AU340" s="58">
        <v>8</v>
      </c>
      <c r="AV340" s="58">
        <f t="shared" si="1200"/>
        <v>4</v>
      </c>
      <c r="AW340" s="58">
        <f t="shared" si="1201"/>
        <v>9.7097999999999995</v>
      </c>
      <c r="AX340" s="57">
        <f t="shared" si="1202"/>
        <v>2.9153705299999999E-2</v>
      </c>
      <c r="AY340" s="47">
        <f t="shared" si="1203"/>
        <v>2.8544307565177965E-2</v>
      </c>
      <c r="AZ340" s="9" t="str">
        <f>Input!B340</f>
        <v>GeoB20928-1_98-100</v>
      </c>
      <c r="BA340" s="48">
        <f>Input!E340</f>
        <v>99</v>
      </c>
      <c r="BB340" s="58">
        <f t="shared" si="1204"/>
        <v>147.9970154045036</v>
      </c>
      <c r="BC340" s="22">
        <f>SQRT((EXP(0.0000028263*AW340*1000)*V340)^2+((U340-1)*0.0000028263*EXP(0.0000028263*AW340*1000)*AY340*1000)^2)*1000</f>
        <v>0.60334831754518592</v>
      </c>
      <c r="BD340" s="9">
        <f t="shared" si="1206"/>
        <v>9651.7999999999993</v>
      </c>
      <c r="BE340" s="49">
        <f t="shared" si="1207"/>
        <v>14.272153782588983</v>
      </c>
      <c r="BF340" s="89">
        <f t="shared" si="1208"/>
        <v>0.2939742071430716</v>
      </c>
      <c r="BG340" s="85"/>
      <c r="BH340" s="85"/>
      <c r="BI340" s="85"/>
      <c r="BJ340" s="85"/>
      <c r="BK340" s="85"/>
      <c r="BL340" s="85"/>
      <c r="BM340" s="90"/>
      <c r="BN340" s="85"/>
      <c r="BO340" s="85"/>
      <c r="BP340" s="85"/>
      <c r="BQ340" s="85"/>
      <c r="BR340" s="85"/>
      <c r="BS340" s="85"/>
      <c r="BT340" s="85"/>
      <c r="BU340" s="85"/>
      <c r="BV340" s="85"/>
      <c r="BW340" s="85"/>
      <c r="BX340" s="85"/>
      <c r="BY340" s="85"/>
      <c r="BZ340" s="85"/>
      <c r="CA340" s="85"/>
      <c r="CB340" s="85"/>
      <c r="CC340" s="85"/>
      <c r="CD340" s="85"/>
      <c r="CE340" s="85"/>
      <c r="CF340" s="85"/>
      <c r="CG340" s="85"/>
      <c r="CH340" s="85"/>
      <c r="CI340" s="85"/>
      <c r="CJ340" s="85"/>
      <c r="CK340" s="85"/>
      <c r="CL340" s="85"/>
      <c r="CM340" s="85"/>
      <c r="CN340" s="85"/>
      <c r="CO340" s="85"/>
      <c r="CP340" s="85"/>
      <c r="CQ340" s="85"/>
      <c r="CR340" s="85"/>
      <c r="CS340" s="85"/>
      <c r="CT340" s="85"/>
      <c r="CU340" s="85"/>
      <c r="CV340" s="85"/>
      <c r="CW340" s="85"/>
      <c r="CX340" s="85"/>
      <c r="CY340" s="85"/>
      <c r="CZ340" s="85"/>
      <c r="DA340" s="85"/>
      <c r="DB340" s="85"/>
      <c r="DC340" s="85"/>
      <c r="DD340" s="85"/>
      <c r="DE340" s="85"/>
    </row>
    <row r="341" spans="1:109" s="158" customFormat="1" ht="15" customHeight="1" x14ac:dyDescent="0.2">
      <c r="A341" s="141">
        <f>Input!A341</f>
        <v>10368</v>
      </c>
      <c r="B341" s="141" t="str">
        <f>Input!B341</f>
        <v>Hu1-13</v>
      </c>
      <c r="C341" s="141">
        <f>Input!O341</f>
        <v>2.2631624348877368</v>
      </c>
      <c r="D341" s="141">
        <f>C341*Input!P341/100</f>
        <v>1.6626836060331104E-2</v>
      </c>
      <c r="E341" s="142">
        <f>Input!M341</f>
        <v>3.0133733575747734</v>
      </c>
      <c r="F341" s="143">
        <f>E341*Input!N341/100</f>
        <v>3.8959142606038701E-4</v>
      </c>
      <c r="G341" s="144">
        <f t="shared" si="1183"/>
        <v>415.48391854240975</v>
      </c>
      <c r="H341" s="143">
        <f>G341*Input!L341/100</f>
        <v>3.0736082445675342E-2</v>
      </c>
      <c r="I341" s="141">
        <v>0</v>
      </c>
      <c r="J341" s="145">
        <f>(((C341*$G$4*0.000000001*Input!G341*(234/233))-(I341*0.000000000000001))/Input!F341)*1000000000000</f>
        <v>741.36411708311266</v>
      </c>
      <c r="K341" s="141">
        <f>J341*Input!P341/100</f>
        <v>5.4465996102327843</v>
      </c>
      <c r="L341" s="146">
        <f t="shared" si="1184"/>
        <v>10.252526848277585</v>
      </c>
      <c r="M341" s="147">
        <f>L341*Input!P341/100</f>
        <v>7.5322513524713253E-2</v>
      </c>
      <c r="N341" s="141">
        <v>0</v>
      </c>
      <c r="O341" s="145">
        <f>(((G341*$D$4*0.000000001*Input!G341*(238/236))-(N341*0.000000001))/Input!F341)*1000000</f>
        <v>13.710304804705206</v>
      </c>
      <c r="P341" s="141">
        <f>O341*Input!N341/100</f>
        <v>1.7725706597759806E-3</v>
      </c>
      <c r="Q341" s="148">
        <f t="shared" si="1185"/>
        <v>10.229247169969145</v>
      </c>
      <c r="R341" s="149">
        <f>Q341*Input!N341/100</f>
        <v>1.3225135154443168E-3</v>
      </c>
      <c r="S341" s="147">
        <f>Input!S341*$G$6/0.000000000155125</f>
        <v>1.000315258312175</v>
      </c>
      <c r="T341" s="141">
        <f>S341*Input!T341/100</f>
        <v>9.9266973852021358E-4</v>
      </c>
      <c r="U341" s="147">
        <f>S341</f>
        <v>1.000315258312175</v>
      </c>
      <c r="V341" s="141">
        <f>U341*Input!T341/100</f>
        <v>9.9266973852021358E-4</v>
      </c>
      <c r="W341" s="150">
        <v>0</v>
      </c>
      <c r="X341" s="145">
        <f>((($L$4*0.000000001*Input!G341/Input!W341*(232/229))-(W341*0.000000001))/Input!F341)*1000000000</f>
        <v>0.87394972828654316</v>
      </c>
      <c r="Y341" s="145">
        <f>X341*Input!X341/100</f>
        <v>3.6527180483882683E-3</v>
      </c>
      <c r="Z341" s="145">
        <f t="shared" si="1186"/>
        <v>2.1339351738068564E-4</v>
      </c>
      <c r="AA341" s="145">
        <f>Z341*Input!X341/100</f>
        <v>8.9188923243182385E-7</v>
      </c>
      <c r="AB341" s="146">
        <v>0</v>
      </c>
      <c r="AC341" s="146">
        <v>0.9</v>
      </c>
      <c r="AD341" s="145">
        <f>(((Input!G341*$L$4*0.000000001*Input!U341*(230/229))-((AB341*0.000000000000001)+(Input!G341*AC341*0.000000000000001)))/Input!F341)*1000000000000</f>
        <v>223.75794206096137</v>
      </c>
      <c r="AE341" s="145">
        <f>AD341*Input!V341/100</f>
        <v>0.63245327682168229</v>
      </c>
      <c r="AF341" s="145">
        <f t="shared" si="1187"/>
        <v>10.200794243016704</v>
      </c>
      <c r="AG341" s="145">
        <f>AF341*Input!V341/100</f>
        <v>2.8832611194743604E-2</v>
      </c>
      <c r="AH341" s="141">
        <f t="shared" si="1188"/>
        <v>47802.737253816798</v>
      </c>
      <c r="AI341" s="150">
        <f t="shared" si="1189"/>
        <v>241.19212583603465</v>
      </c>
      <c r="AJ341" s="147">
        <f t="shared" si="1190"/>
        <v>0.31525831217504852</v>
      </c>
      <c r="AK341" s="150">
        <f t="shared" si="1191"/>
        <v>0.99266973852021356</v>
      </c>
      <c r="AL341" s="150">
        <f t="shared" si="1192"/>
        <v>0.99721847302351108</v>
      </c>
      <c r="AM341" s="150">
        <f t="shared" si="1193"/>
        <v>2.8215916014524001E-3</v>
      </c>
      <c r="AN341" s="141">
        <f>AF341/Q341</f>
        <v>0.99721847302351108</v>
      </c>
      <c r="AO341" s="145">
        <f t="shared" si="1194"/>
        <v>2.8215916014524001E-3</v>
      </c>
      <c r="AP341" s="141">
        <f t="shared" si="1195"/>
        <v>626.31510000000003</v>
      </c>
      <c r="AQ341" s="141" t="e">
        <f t="shared" si="1196"/>
        <v>#VALUE!</v>
      </c>
      <c r="AR341" s="141" t="e">
        <f t="shared" si="1197"/>
        <v>#VALUE!</v>
      </c>
      <c r="AS341" s="149">
        <f t="shared" si="1198"/>
        <v>2.0861116545034009E-5</v>
      </c>
      <c r="AT341" s="149">
        <f t="shared" si="1199"/>
        <v>8.7231819424099393E-8</v>
      </c>
      <c r="AU341" s="141">
        <v>8</v>
      </c>
      <c r="AV341" s="141">
        <f t="shared" si="1200"/>
        <v>4</v>
      </c>
      <c r="AW341" s="141">
        <f t="shared" si="1201"/>
        <v>626.29690000000005</v>
      </c>
      <c r="AX341" s="151">
        <f t="shared" si="1202"/>
        <v>264.03795129129998</v>
      </c>
      <c r="AY341" s="151">
        <f t="shared" si="1203"/>
        <v>106.45457779517064</v>
      </c>
      <c r="AZ341" s="141" t="str">
        <f>Input!B341</f>
        <v>Hu1-13</v>
      </c>
      <c r="BA341" s="152">
        <f>Input!E341</f>
        <v>0</v>
      </c>
      <c r="BB341" s="141">
        <f t="shared" si="1204"/>
        <v>1.8510258351890383</v>
      </c>
      <c r="BC341" s="147">
        <f t="shared" ref="BC341" si="1213">SQRT((EXP(0.0000028263*AW341*1000)*V341)^2+((U341-1)*0.0000028263*EXP(0.0000028263*AW341*1000)*AX341*1000)^2)*1000</f>
        <v>5.9898689429823495</v>
      </c>
      <c r="BD341" s="141">
        <f t="shared" si="1206"/>
        <v>626238.9</v>
      </c>
      <c r="BE341" s="153">
        <f t="shared" si="1207"/>
        <v>53227.28889758532</v>
      </c>
      <c r="BF341" s="154">
        <f t="shared" si="1208"/>
        <v>16.997462033609082</v>
      </c>
      <c r="BG341" s="155"/>
      <c r="BH341" s="155"/>
      <c r="BI341" s="155"/>
      <c r="BJ341" s="155"/>
      <c r="BK341" s="155"/>
      <c r="BL341" s="155"/>
      <c r="BM341" s="159"/>
      <c r="BN341" s="155"/>
      <c r="BO341" s="155"/>
      <c r="BP341" s="155"/>
      <c r="BQ341" s="155"/>
      <c r="BR341" s="155"/>
      <c r="BS341" s="155"/>
      <c r="BT341" s="155"/>
      <c r="BU341" s="155"/>
      <c r="BV341" s="155"/>
      <c r="BW341" s="155"/>
      <c r="BX341" s="155"/>
      <c r="BY341" s="155"/>
      <c r="BZ341" s="155"/>
      <c r="CA341" s="155"/>
      <c r="CB341" s="155"/>
      <c r="CC341" s="155"/>
      <c r="CD341" s="155"/>
      <c r="CE341" s="155"/>
      <c r="CF341" s="155"/>
      <c r="CG341" s="155"/>
      <c r="CH341" s="155"/>
      <c r="CI341" s="155"/>
      <c r="CJ341" s="155"/>
      <c r="CK341" s="155"/>
      <c r="CL341" s="155"/>
      <c r="CM341" s="155"/>
      <c r="CN341" s="155"/>
      <c r="CO341" s="155"/>
      <c r="CP341" s="155"/>
      <c r="CQ341" s="155"/>
      <c r="CR341" s="155"/>
      <c r="CS341" s="155"/>
      <c r="CT341" s="155"/>
      <c r="CU341" s="155"/>
      <c r="CV341" s="155"/>
      <c r="CW341" s="155"/>
      <c r="CX341" s="155"/>
      <c r="CY341" s="155"/>
      <c r="CZ341" s="155"/>
      <c r="DA341" s="155"/>
      <c r="DB341" s="155"/>
      <c r="DC341" s="155"/>
      <c r="DD341" s="155"/>
      <c r="DE341" s="155"/>
    </row>
    <row r="342" spans="1:109" s="76" customFormat="1" ht="15" customHeight="1" x14ac:dyDescent="0.2">
      <c r="A342" s="58"/>
      <c r="B342" s="58"/>
      <c r="C342" s="58"/>
      <c r="D342" s="58"/>
      <c r="E342" s="60"/>
      <c r="F342" s="61"/>
      <c r="G342" s="59"/>
      <c r="H342" s="61"/>
      <c r="I342" s="58"/>
      <c r="J342" s="63"/>
      <c r="K342" s="58"/>
      <c r="L342" s="64"/>
      <c r="M342" s="65"/>
      <c r="N342" s="58"/>
      <c r="O342" s="63"/>
      <c r="P342" s="58"/>
      <c r="Q342" s="66"/>
      <c r="R342" s="67"/>
      <c r="S342" s="65"/>
      <c r="T342" s="58"/>
      <c r="U342" s="58"/>
      <c r="V342" s="58"/>
      <c r="W342" s="68"/>
      <c r="X342" s="63"/>
      <c r="Y342" s="63"/>
      <c r="Z342" s="63"/>
      <c r="AA342" s="63"/>
      <c r="AB342" s="64"/>
      <c r="AC342" s="64"/>
      <c r="AD342" s="63"/>
      <c r="AE342" s="63"/>
      <c r="AF342" s="63"/>
      <c r="AG342" s="63"/>
      <c r="AH342" s="58"/>
      <c r="AI342" s="68"/>
      <c r="AJ342" s="65"/>
      <c r="AK342" s="68"/>
      <c r="AL342" s="68"/>
      <c r="AM342" s="68"/>
      <c r="AN342" s="58"/>
      <c r="AO342" s="63"/>
      <c r="AP342" s="58"/>
      <c r="AQ342" s="58"/>
      <c r="AR342" s="58"/>
      <c r="AS342" s="67"/>
      <c r="AT342" s="67"/>
      <c r="AU342" s="58"/>
      <c r="AV342" s="58"/>
      <c r="AW342" s="58"/>
      <c r="AX342" s="57"/>
      <c r="AY342" s="57"/>
      <c r="AZ342" s="58"/>
      <c r="BA342" s="69"/>
      <c r="BB342" s="58"/>
      <c r="BC342" s="65"/>
      <c r="BD342" s="58"/>
      <c r="BE342" s="62"/>
      <c r="BF342" s="74"/>
      <c r="BG342" s="75"/>
      <c r="BH342" s="75"/>
      <c r="BI342" s="75"/>
      <c r="BJ342" s="75"/>
      <c r="BK342" s="75"/>
      <c r="BL342" s="75"/>
      <c r="BM342" s="103"/>
      <c r="BN342" s="75"/>
      <c r="BO342" s="75"/>
      <c r="BP342" s="75"/>
      <c r="BQ342" s="75"/>
      <c r="BR342" s="75"/>
      <c r="BS342" s="75"/>
      <c r="BT342" s="75"/>
      <c r="BU342" s="75"/>
      <c r="BV342" s="75"/>
      <c r="BW342" s="75"/>
      <c r="BX342" s="75"/>
      <c r="BY342" s="75"/>
      <c r="BZ342" s="75"/>
      <c r="CA342" s="75"/>
      <c r="CB342" s="75"/>
      <c r="CC342" s="75"/>
      <c r="CD342" s="75"/>
      <c r="CE342" s="75"/>
      <c r="CF342" s="75"/>
      <c r="CG342" s="75"/>
      <c r="CH342" s="75"/>
      <c r="CI342" s="75"/>
      <c r="CJ342" s="75"/>
      <c r="CK342" s="75"/>
      <c r="CL342" s="75"/>
      <c r="CM342" s="75"/>
      <c r="CN342" s="75"/>
      <c r="CO342" s="75"/>
      <c r="CP342" s="75"/>
      <c r="CQ342" s="75"/>
      <c r="CR342" s="75"/>
      <c r="CS342" s="75"/>
      <c r="CT342" s="75"/>
      <c r="CU342" s="75"/>
      <c r="CV342" s="75"/>
      <c r="CW342" s="75"/>
      <c r="CX342" s="75"/>
      <c r="CY342" s="75"/>
      <c r="CZ342" s="75"/>
      <c r="DA342" s="75"/>
      <c r="DB342" s="75"/>
      <c r="DC342" s="75"/>
      <c r="DD342" s="75"/>
      <c r="DE342" s="75"/>
    </row>
    <row r="343" spans="1:109" s="158" customFormat="1" ht="15" customHeight="1" x14ac:dyDescent="0.2">
      <c r="A343" s="141">
        <f>Input!A343</f>
        <v>10368</v>
      </c>
      <c r="B343" s="141" t="str">
        <f>Input!B343</f>
        <v>Hu1-13</v>
      </c>
      <c r="C343" s="141">
        <f>Input!O343</f>
        <v>2.3279544402647399</v>
      </c>
      <c r="D343" s="141">
        <f>C343*Input!P343/100</f>
        <v>1.2239151879690524E-2</v>
      </c>
      <c r="E343" s="142">
        <f>Input!M343</f>
        <v>3.0137036507365154</v>
      </c>
      <c r="F343" s="143">
        <f>E343*Input!N343/100</f>
        <v>2.558165241981337E-4</v>
      </c>
      <c r="G343" s="144">
        <f t="shared" ref="G343:G353" si="1214">E343*137.88</f>
        <v>415.5294593635507</v>
      </c>
      <c r="H343" s="143">
        <f>G343*Input!L343/100</f>
        <v>2.1517432131328881E-2</v>
      </c>
      <c r="I343" s="141">
        <v>0</v>
      </c>
      <c r="J343" s="145">
        <f>(((C343*$G$4*0.000000001*Input!G343*(234/233))-(I343*0.000000000000001))/Input!F343)*1000000000000</f>
        <v>762.58860681477836</v>
      </c>
      <c r="K343" s="141">
        <f>J343*Input!P343/100</f>
        <v>4.0092871316958654</v>
      </c>
      <c r="L343" s="146">
        <f t="shared" ref="L343:L353" si="1215">(J343/234)*602200000000*0.0000028263/(365.2425*24*60)</f>
        <v>10.546046113373738</v>
      </c>
      <c r="M343" s="147">
        <f>L343*Input!P343/100</f>
        <v>5.5445526716202599E-2</v>
      </c>
      <c r="N343" s="141">
        <v>0</v>
      </c>
      <c r="O343" s="145">
        <f>(((G343*$D$4*0.000000001*Input!G343*(238/236))-(N343*0.000000001))/Input!F343)*1000000</f>
        <v>13.711807578966816</v>
      </c>
      <c r="P343" s="141">
        <f>O343*Input!N343/100</f>
        <v>1.1639190052637304E-3</v>
      </c>
      <c r="Q343" s="148">
        <f t="shared" ref="Q343:Q353" si="1216">(O343/238.05)*602200000000000000*0.00000000015512/(365.2425*24*60)</f>
        <v>10.230368388613199</v>
      </c>
      <c r="R343" s="149">
        <f>Q343*Input!N343/100</f>
        <v>8.6839901521236214E-4</v>
      </c>
      <c r="S343" s="147">
        <f>Input!S343*$G$6/0.000000000155125</f>
        <v>1.0000240359805994</v>
      </c>
      <c r="T343" s="141">
        <f>S343*Input!T343/100</f>
        <v>8.5286925548346741E-4</v>
      </c>
      <c r="U343" s="147">
        <f>S343</f>
        <v>1.0000240359805994</v>
      </c>
      <c r="V343" s="141">
        <f>U343*Input!T343/100</f>
        <v>8.5286925548346741E-4</v>
      </c>
      <c r="W343" s="150">
        <v>0</v>
      </c>
      <c r="X343" s="145">
        <f>((($L$4*0.000000001*Input!G343/Input!W343*(232/229))-(W343*0.000000001))/Input!F343)*1000000000</f>
        <v>0.86631959542553283</v>
      </c>
      <c r="Y343" s="145">
        <f>X343*Input!X343/100</f>
        <v>2.9359853066182554E-3</v>
      </c>
      <c r="Z343" s="145">
        <f t="shared" ref="Z343:Z353" si="1217">(X343/232)*6.022E+23*0.000000001*0.000000000049475/(365.2425*24*60)</f>
        <v>2.1153045725652355E-4</v>
      </c>
      <c r="AA343" s="145">
        <f>Z343*Input!X343/100</f>
        <v>7.1688360471903748E-7</v>
      </c>
      <c r="AB343" s="146">
        <v>0</v>
      </c>
      <c r="AC343" s="146">
        <v>0.9</v>
      </c>
      <c r="AD343" s="145">
        <f>(((Input!G343*$L$4*0.000000001*Input!U343*(230/229))-((AB343*0.000000000000001)+(Input!G343*AC343*0.000000000000001)))/Input!F343)*1000000000000</f>
        <v>224.03553661914154</v>
      </c>
      <c r="AE343" s="145">
        <f>AD343*Input!V343/100</f>
        <v>0.42919923857741887</v>
      </c>
      <c r="AF343" s="145">
        <f t="shared" ref="AF343:AF353" si="1218">(AD343/230)*602200000000*$D$6/(365.2425*24*60)</f>
        <v>10.21344936910919</v>
      </c>
      <c r="AG343" s="145">
        <f>AF343*Input!V343/100</f>
        <v>1.9566559656661851E-2</v>
      </c>
      <c r="AH343" s="141">
        <f t="shared" ref="AH343:AH353" si="1219">AF343/Z343</f>
        <v>48283.587628817499</v>
      </c>
      <c r="AI343" s="150">
        <f t="shared" ref="AI343:AI353" si="1220">AH343*SQRT((AG343/AF343)^2+(AA343/Z343)^2)</f>
        <v>187.96952416715649</v>
      </c>
      <c r="AJ343" s="147">
        <f t="shared" ref="AJ343:AJ353" si="1221">(U343-1)*1000</f>
        <v>2.403598059941281E-2</v>
      </c>
      <c r="AK343" s="150">
        <f t="shared" ref="AK343:AK353" si="1222">V343*1000</f>
        <v>0.85286925548346737</v>
      </c>
      <c r="AL343" s="150">
        <f t="shared" ref="AL343:AL353" si="1223">AF343/Q343</f>
        <v>0.99834619645536515</v>
      </c>
      <c r="AM343" s="150">
        <f t="shared" ref="AM343:AM353" si="1224">AL343*SQRT((R343/Q343)^2+(AG343/AF343)^2)</f>
        <v>1.9144723201850343E-3</v>
      </c>
      <c r="AN343" s="141">
        <f>AF343/Q343</f>
        <v>0.99834619645536515</v>
      </c>
      <c r="AO343" s="145">
        <f t="shared" ref="AO343:AO353" si="1225">AN343*SQRT((R343/Q343)^2+(AG343/AF343)^2)</f>
        <v>1.9144723201850343E-3</v>
      </c>
      <c r="AP343" s="141">
        <f t="shared" ref="AP343:AP353" si="1226">ThU_Alter_Kombi(AN343,U343)</f>
        <v>697.12840000000006</v>
      </c>
      <c r="AQ343" s="141" t="e">
        <f t="shared" ref="AQ343:AQ353" si="1227">Montealter(AN343,AO343,U343,V343)</f>
        <v>#VALUE!</v>
      </c>
      <c r="AR343" s="141" t="e">
        <f t="shared" ref="AR343:AR353" si="1228">(AQ343/AP343)*100</f>
        <v>#VALUE!</v>
      </c>
      <c r="AS343" s="149">
        <f t="shared" ref="AS343:AS353" si="1229">Z343/Q343</f>
        <v>2.0676719471017804E-5</v>
      </c>
      <c r="AT343" s="149">
        <f t="shared" ref="AT343:AT353" si="1230">AS343*SQRT((Y343/X343)^2+(P343/O343)^2)</f>
        <v>7.0096052063061098E-8</v>
      </c>
      <c r="AU343" s="141">
        <v>8</v>
      </c>
      <c r="AV343" s="141">
        <f t="shared" ref="AV343:AV353" si="1231">AU343/2</f>
        <v>4</v>
      </c>
      <c r="AW343" s="141">
        <f t="shared" ref="AW343:AW353" si="1232">marincorr_age(AN343,U343,AS343,AU343)</f>
        <v>697.11040000000003</v>
      </c>
      <c r="AX343" s="151">
        <f t="shared" ref="AX343:AX353" si="1233">marincorr_age_error(AN343, AO343, U343, V343, AS343, AT343, AU343, AV343)</f>
        <v>307.016043164</v>
      </c>
      <c r="AY343" s="151">
        <f t="shared" ref="AY343:AY353" si="1234">SQRT(((AU343*EXP(-0.0000091577*AW343*1000))/(0.0000091577*(EXP(-0.0000091577*AW343*1000)+(AJ343/1000)*EXP(-(0.0000091577-0.0000028263)*AW343*1000)-AS343*AU343*EXP(-0.0000091577*AW343*1000))))^2*AT343^2+((AS343*EXP(-0.0000091577*AW343*1000))/(0.0000091577*(EXP(-0.0000091577*AW343*1000)+(AJ343/1000)*EXP(-(0.0000091577-0.0000028263)*AW343*1000)-AS343*AU343*EXP(-0.0000091577*AW343*1000))))^2*AV343^2+((0.0000091577/(0.0000091577-0.0000028263))*(EXP(-(0.0000091577-0.0000028263)*AW343*1000)-1)/(0.0000091577*(EXP(-0.0000091577*AW343*1000)+(AJ343/1000)*EXP(-(0.0000091577-0.0000028263)*AW343*1000)-AS343*AU343*EXP(-0.0000091577*AW343*1000))))^2*T343^2+(1/(0.0000091577*(EXP(-0.0000091577*AW343*1000)+(AJ343/1000)*EXP(-(0.0000091577-0.0000028263)*AW343*1000)-AS343*AU343*EXP(-0.0000091577*AW343*1000))))^2*AO343^2)/1000</f>
        <v>146.76806330339394</v>
      </c>
      <c r="AZ343" s="141" t="str">
        <f>Input!B343</f>
        <v>Hu1-13</v>
      </c>
      <c r="BA343" s="152">
        <f>Input!E343</f>
        <v>0</v>
      </c>
      <c r="BB343" s="141">
        <f t="shared" ref="BB343:BB353" si="1235">((U343-1)*EXP(0.0000028263*AW343*1000))*1000</f>
        <v>0.17239614942257378</v>
      </c>
      <c r="BC343" s="147">
        <f t="shared" ref="BC343" si="1236">SQRT((EXP(0.0000028263*AW343*1000)*V343)^2+((U343-1)*0.0000028263*EXP(0.0000028263*AW343*1000)*AX343*1000)^2)*1000</f>
        <v>6.1189653757954012</v>
      </c>
      <c r="BD343" s="141">
        <f t="shared" ref="BD343:BD353" si="1237">AW343*1000-58</f>
        <v>697052.4</v>
      </c>
      <c r="BE343" s="153">
        <f t="shared" ref="BE343:BE353" si="1238">AY343/2*1000</f>
        <v>73384.031651696976</v>
      </c>
      <c r="BF343" s="154">
        <f t="shared" ref="BF343:BF353" si="1239">AY343/AW343*100</f>
        <v>21.053776174246426</v>
      </c>
      <c r="BG343" s="155"/>
      <c r="BH343" s="155"/>
      <c r="BI343" s="155"/>
      <c r="BJ343" s="155"/>
      <c r="BK343" s="155"/>
      <c r="BL343" s="155"/>
      <c r="BM343" s="159"/>
      <c r="BN343" s="155"/>
      <c r="BO343" s="155"/>
      <c r="BP343" s="155"/>
      <c r="BQ343" s="155"/>
      <c r="BR343" s="155"/>
      <c r="BS343" s="155"/>
      <c r="BT343" s="155"/>
      <c r="BU343" s="155"/>
      <c r="BV343" s="155"/>
      <c r="BW343" s="155"/>
      <c r="BX343" s="155"/>
      <c r="BY343" s="155"/>
      <c r="BZ343" s="155"/>
      <c r="CA343" s="155"/>
      <c r="CB343" s="155"/>
      <c r="CC343" s="155"/>
      <c r="CD343" s="155"/>
      <c r="CE343" s="155"/>
      <c r="CF343" s="155"/>
      <c r="CG343" s="155"/>
      <c r="CH343" s="155"/>
      <c r="CI343" s="155"/>
      <c r="CJ343" s="155"/>
      <c r="CK343" s="155"/>
      <c r="CL343" s="155"/>
      <c r="CM343" s="155"/>
      <c r="CN343" s="155"/>
      <c r="CO343" s="155"/>
      <c r="CP343" s="155"/>
      <c r="CQ343" s="155"/>
      <c r="CR343" s="155"/>
      <c r="CS343" s="155"/>
      <c r="CT343" s="155"/>
      <c r="CU343" s="155"/>
      <c r="CV343" s="155"/>
      <c r="CW343" s="155"/>
      <c r="CX343" s="155"/>
      <c r="CY343" s="155"/>
      <c r="CZ343" s="155"/>
      <c r="DA343" s="155"/>
      <c r="DB343" s="155"/>
      <c r="DC343" s="155"/>
      <c r="DD343" s="155"/>
      <c r="DE343" s="155"/>
    </row>
    <row r="344" spans="1:109" ht="15" customHeight="1" x14ac:dyDescent="0.2">
      <c r="A344" s="9">
        <f>Input!A344</f>
        <v>10691</v>
      </c>
      <c r="B344" s="9" t="str">
        <f>Input!B344</f>
        <v>GeoB20928-1_106-108</v>
      </c>
      <c r="C344" s="9">
        <f>Input!O344</f>
        <v>2.8235717305910444</v>
      </c>
      <c r="D344" s="9">
        <f>C344*Input!P344/100</f>
        <v>6.2856039035629353E-3</v>
      </c>
      <c r="E344" s="11">
        <f>Input!M344</f>
        <v>3.2277428530317946</v>
      </c>
      <c r="F344" s="12">
        <f>E344*Input!N344/100</f>
        <v>1.649724459965499E-4</v>
      </c>
      <c r="G344" s="13">
        <f t="shared" si="1214"/>
        <v>445.04118457602385</v>
      </c>
      <c r="H344" s="12">
        <f>G344*Input!L344/100</f>
        <v>2.2888315011608991E-2</v>
      </c>
      <c r="I344" s="9">
        <v>0.3</v>
      </c>
      <c r="J344" s="21">
        <f>(((C344*$G$4*0.000000001*Input!G344*(234/233))-(I344*0.000000000000001))/Input!F344)*1000000000000</f>
        <v>255.07070598258397</v>
      </c>
      <c r="K344" s="9">
        <f>J344*Input!P344/100</f>
        <v>0.56781749435955653</v>
      </c>
      <c r="L344" s="14">
        <f t="shared" si="1215"/>
        <v>3.5274424551119523</v>
      </c>
      <c r="M344" s="22">
        <f>L344*Input!P344/100</f>
        <v>7.8525032055070665E-3</v>
      </c>
      <c r="N344" s="9">
        <v>5.0000000000000001E-3</v>
      </c>
      <c r="O344" s="21">
        <f>(((G344*$D$4*0.000000001*Input!G344*(238/236))-(N344*0.000000001))/Input!F344)*1000000</f>
        <v>4.049845442646359</v>
      </c>
      <c r="P344" s="9">
        <f>O344*Input!N344/100</f>
        <v>2.0699074833479896E-4</v>
      </c>
      <c r="Q344" s="23">
        <f t="shared" si="1216"/>
        <v>3.0215863631846847</v>
      </c>
      <c r="R344" s="24">
        <f>Q344*Input!N344/100</f>
        <v>1.5443562756437673E-4</v>
      </c>
      <c r="S344" s="65">
        <f>Input!S344*$G$6/0.000000000155125</f>
        <v>1.143718649528642</v>
      </c>
      <c r="T344" s="9">
        <f>S344*Input!T344/100</f>
        <v>4.2530233940458057E-4</v>
      </c>
      <c r="U344" s="9">
        <f>S344*1/((U343+U345)/2)</f>
        <v>1.1437714535117249</v>
      </c>
      <c r="V344" s="9">
        <f>U344*Input!T344/100</f>
        <v>4.2532197505321177E-4</v>
      </c>
      <c r="W344" s="3">
        <v>3.0000000000000001E-3</v>
      </c>
      <c r="X344" s="21">
        <f>((($L$4*0.000000001*Input!G344/Input!W344*(232/229))-(W344*0.000000001))/Input!F344)*1000000000</f>
        <v>0.5487407085196162</v>
      </c>
      <c r="Y344" s="21">
        <f>X344*Input!X344/100</f>
        <v>7.8506059764708836E-4</v>
      </c>
      <c r="Z344" s="21">
        <f t="shared" si="1217"/>
        <v>1.3398677993819053E-4</v>
      </c>
      <c r="AA344" s="21">
        <f>Z344*Input!X344/100</f>
        <v>1.9168933505746014E-7</v>
      </c>
      <c r="AB344" s="14">
        <v>0.05</v>
      </c>
      <c r="AC344" s="14">
        <v>0.9</v>
      </c>
      <c r="AD344" s="21">
        <f>(((Input!G344*$L$4*0.000000001*Input!U344*(230/229))-((AB344*0.000000000000001)+(Input!G344*AC344*0.000000000000001)))/Input!F344)*1000000000000</f>
        <v>6.7424307751761843</v>
      </c>
      <c r="AE344" s="21">
        <f>AD344*Input!V344/100</f>
        <v>1.6571121832412786E-2</v>
      </c>
      <c r="AF344" s="63">
        <f t="shared" si="1218"/>
        <v>0.30737746513872444</v>
      </c>
      <c r="AG344" s="21">
        <f>AF344*Input!V344/100</f>
        <v>7.554529802671822E-4</v>
      </c>
      <c r="AH344" s="9">
        <f t="shared" si="1219"/>
        <v>2294.0880083879979</v>
      </c>
      <c r="AI344" s="3">
        <f t="shared" si="1220"/>
        <v>6.5239504070752652</v>
      </c>
      <c r="AJ344" s="22">
        <f t="shared" si="1221"/>
        <v>143.77145351172493</v>
      </c>
      <c r="AK344" s="3">
        <f t="shared" si="1222"/>
        <v>0.42532197505321179</v>
      </c>
      <c r="AL344" s="3">
        <f t="shared" si="1223"/>
        <v>0.10172718174924361</v>
      </c>
      <c r="AM344" s="3">
        <f t="shared" si="1224"/>
        <v>2.5007271891938458E-4</v>
      </c>
      <c r="AN344" s="9">
        <f>AL344*1/((AN343+AN345)/2)</f>
        <v>0.10179859784457242</v>
      </c>
      <c r="AO344" s="21">
        <f t="shared" si="1225"/>
        <v>2.5024827885161097E-4</v>
      </c>
      <c r="AP344" s="58">
        <f t="shared" si="1226"/>
        <v>10.159800000000001</v>
      </c>
      <c r="AQ344" s="58">
        <f t="shared" si="1227"/>
        <v>2.6700000000000002E-2</v>
      </c>
      <c r="AR344" s="58">
        <f t="shared" si="1228"/>
        <v>0.26280044882773285</v>
      </c>
      <c r="AS344" s="67">
        <f t="shared" si="1229"/>
        <v>4.4343190573898227E-5</v>
      </c>
      <c r="AT344" s="67">
        <f t="shared" si="1230"/>
        <v>6.3480436963004996E-8</v>
      </c>
      <c r="AU344" s="58">
        <v>8</v>
      </c>
      <c r="AV344" s="58">
        <f t="shared" si="1231"/>
        <v>4</v>
      </c>
      <c r="AW344" s="58">
        <f t="shared" si="1232"/>
        <v>10.125999999999999</v>
      </c>
      <c r="AX344" s="57">
        <f t="shared" si="1233"/>
        <v>3.0543140199999999E-2</v>
      </c>
      <c r="AY344" s="47">
        <f t="shared" si="1234"/>
        <v>3.1357997958118722E-2</v>
      </c>
      <c r="AZ344" s="9" t="str">
        <f>Input!B344</f>
        <v>GeoB20928-1_106-108</v>
      </c>
      <c r="BA344" s="48">
        <f>Input!E344</f>
        <v>107</v>
      </c>
      <c r="BB344" s="58">
        <f t="shared" si="1235"/>
        <v>147.94550909273414</v>
      </c>
      <c r="BC344" s="22">
        <f>SQRT((EXP(0.0000028263*AW344*1000)*V344)^2+((U344-1)*0.0000028263*EXP(0.0000028263*AW344*1000)*AY344*1000)^2)*1000</f>
        <v>0.43786653164747485</v>
      </c>
      <c r="BD344" s="9">
        <f t="shared" si="1237"/>
        <v>10068</v>
      </c>
      <c r="BE344" s="49">
        <f t="shared" si="1238"/>
        <v>15.678998979059362</v>
      </c>
      <c r="BF344" s="89">
        <f t="shared" si="1239"/>
        <v>0.30967803632351099</v>
      </c>
      <c r="BG344" s="85"/>
      <c r="BH344" s="85"/>
      <c r="BI344" s="85"/>
      <c r="BJ344" s="85"/>
      <c r="BK344" s="85"/>
      <c r="BL344" s="85"/>
      <c r="BM344" s="90"/>
      <c r="BN344" s="85"/>
      <c r="BO344" s="85"/>
      <c r="BP344" s="85"/>
      <c r="BQ344" s="85"/>
      <c r="BR344" s="85"/>
      <c r="BS344" s="85"/>
      <c r="BT344" s="85"/>
      <c r="BU344" s="85"/>
      <c r="BV344" s="85"/>
      <c r="BW344" s="85"/>
      <c r="BX344" s="85"/>
      <c r="BY344" s="85"/>
      <c r="BZ344" s="85"/>
      <c r="CA344" s="85"/>
      <c r="CB344" s="85"/>
      <c r="CC344" s="85"/>
      <c r="CD344" s="85"/>
      <c r="CE344" s="85"/>
      <c r="CF344" s="85"/>
      <c r="CG344" s="85"/>
      <c r="CH344" s="85"/>
      <c r="CI344" s="85"/>
      <c r="CJ344" s="85"/>
      <c r="CK344" s="85"/>
      <c r="CL344" s="85"/>
      <c r="CM344" s="85"/>
      <c r="CN344" s="85"/>
      <c r="CO344" s="85"/>
      <c r="CP344" s="85"/>
      <c r="CQ344" s="85"/>
      <c r="CR344" s="85"/>
      <c r="CS344" s="85"/>
      <c r="CT344" s="85"/>
      <c r="CU344" s="85"/>
      <c r="CV344" s="85"/>
      <c r="CW344" s="85"/>
      <c r="CX344" s="85"/>
      <c r="CY344" s="85"/>
      <c r="CZ344" s="85"/>
      <c r="DA344" s="85"/>
      <c r="DB344" s="85"/>
      <c r="DC344" s="85"/>
      <c r="DD344" s="85"/>
      <c r="DE344" s="85"/>
    </row>
    <row r="345" spans="1:109" s="158" customFormat="1" ht="15" customHeight="1" x14ac:dyDescent="0.2">
      <c r="A345" s="141">
        <f>Input!A345</f>
        <v>10368</v>
      </c>
      <c r="B345" s="141" t="str">
        <f>Input!B345</f>
        <v>Hu1-13</v>
      </c>
      <c r="C345" s="141">
        <f>Input!O345</f>
        <v>2.3272975841235892</v>
      </c>
      <c r="D345" s="141">
        <f>C345*Input!P345/100</f>
        <v>9.4096792143052235E-3</v>
      </c>
      <c r="E345" s="142">
        <f>Input!M345</f>
        <v>3.0136258038736932</v>
      </c>
      <c r="F345" s="143">
        <f>E345*Input!N345/100</f>
        <v>2.3324944386174357E-4</v>
      </c>
      <c r="G345" s="144">
        <f t="shared" si="1214"/>
        <v>415.51872583810479</v>
      </c>
      <c r="H345" s="143">
        <f>G345*Input!L345/100</f>
        <v>1.4218414913390669E-2</v>
      </c>
      <c r="I345" s="141">
        <v>0</v>
      </c>
      <c r="J345" s="145">
        <f>(((C345*$G$4*0.000000001*Input!G345*(234/233))-(I345*0.000000000000001))/Input!F345)*1000000000000</f>
        <v>762.37343464435526</v>
      </c>
      <c r="K345" s="141">
        <f>J345*Input!P345/100</f>
        <v>3.0824117682453274</v>
      </c>
      <c r="L345" s="146">
        <f t="shared" si="1215"/>
        <v>10.543070438663525</v>
      </c>
      <c r="M345" s="147">
        <f>L345*Input!P345/100</f>
        <v>4.2627514177138302E-2</v>
      </c>
      <c r="N345" s="141">
        <v>0</v>
      </c>
      <c r="O345" s="145">
        <f>(((G345*$D$4*0.000000001*Input!G345*(238/236))-(N345*0.000000001))/Input!F345)*1000000</f>
        <v>13.711453389793846</v>
      </c>
      <c r="P345" s="141">
        <f>O345*Input!N345/100</f>
        <v>1.0612428635282801E-3</v>
      </c>
      <c r="Q345" s="148">
        <f t="shared" si="1216"/>
        <v>10.230104128361742</v>
      </c>
      <c r="R345" s="149">
        <f>Q345*Input!N345/100</f>
        <v>7.9179243007573884E-4</v>
      </c>
      <c r="S345" s="147">
        <f>Input!S345*$G$6/0.000000000155125</f>
        <v>0.9998836309175021</v>
      </c>
      <c r="T345" s="141">
        <f>S345*Input!T345/100</f>
        <v>1.0362697612588891E-3</v>
      </c>
      <c r="U345" s="147">
        <f>S345</f>
        <v>0.9998836309175021</v>
      </c>
      <c r="V345" s="141">
        <f>U345*Input!T345/100</f>
        <v>1.0362697612588891E-3</v>
      </c>
      <c r="W345" s="150">
        <v>0</v>
      </c>
      <c r="X345" s="145">
        <f>((($L$4*0.000000001*Input!G345/Input!W345*(232/229))-(W345*0.000000001))/Input!F345)*1000000000</f>
        <v>0.86512468890739724</v>
      </c>
      <c r="Y345" s="145">
        <f>X345*Input!X345/100</f>
        <v>2.4585877419499242E-3</v>
      </c>
      <c r="Z345" s="145">
        <f t="shared" si="1217"/>
        <v>2.1123869527457756E-4</v>
      </c>
      <c r="AA345" s="145">
        <f>Z345*Input!X345/100</f>
        <v>6.0031677917258326E-7</v>
      </c>
      <c r="AB345" s="146">
        <v>0</v>
      </c>
      <c r="AC345" s="146">
        <v>0.9</v>
      </c>
      <c r="AD345" s="145">
        <f>(((Input!G345*$L$4*0.000000001*Input!U345*(230/229))-((AB345*0.000000000000001)+(Input!G345*AC345*0.000000000000001)))/Input!F345)*1000000000000</f>
        <v>224.45712573768438</v>
      </c>
      <c r="AE345" s="145">
        <f>AD345*Input!V345/100</f>
        <v>0.36036794674361194</v>
      </c>
      <c r="AF345" s="145">
        <f t="shared" si="1218"/>
        <v>10.232668994628355</v>
      </c>
      <c r="AG345" s="145">
        <f>AF345*Input!V345/100</f>
        <v>1.6428642678115418E-2</v>
      </c>
      <c r="AH345" s="141">
        <f t="shared" si="1219"/>
        <v>48441.26205820137</v>
      </c>
      <c r="AI345" s="150">
        <f t="shared" si="1220"/>
        <v>158.11444976694494</v>
      </c>
      <c r="AJ345" s="147">
        <f t="shared" si="1221"/>
        <v>-0.11636908249790245</v>
      </c>
      <c r="AK345" s="150">
        <f t="shared" si="1222"/>
        <v>1.0362697612588891</v>
      </c>
      <c r="AL345" s="150">
        <f t="shared" si="1223"/>
        <v>1.0002507175131778</v>
      </c>
      <c r="AM345" s="150">
        <f t="shared" si="1224"/>
        <v>1.607776569763427E-3</v>
      </c>
      <c r="AN345" s="141">
        <f>AF345/Q345</f>
        <v>1.0002507175131778</v>
      </c>
      <c r="AO345" s="145">
        <f t="shared" si="1225"/>
        <v>1.607776569763427E-3</v>
      </c>
      <c r="AP345" s="141" t="str">
        <f t="shared" si="1226"/>
        <v>Out of range</v>
      </c>
      <c r="AQ345" s="141" t="e">
        <f t="shared" si="1227"/>
        <v>#VALUE!</v>
      </c>
      <c r="AR345" s="141" t="e">
        <f t="shared" si="1228"/>
        <v>#VALUE!</v>
      </c>
      <c r="AS345" s="149">
        <f t="shared" si="1229"/>
        <v>2.0648733641815385E-5</v>
      </c>
      <c r="AT345" s="149">
        <f t="shared" si="1230"/>
        <v>5.8703153775137292E-8</v>
      </c>
      <c r="AU345" s="141">
        <v>8</v>
      </c>
      <c r="AV345" s="141">
        <f t="shared" si="1231"/>
        <v>4</v>
      </c>
      <c r="AW345" s="141" t="str">
        <f t="shared" si="1232"/>
        <v>Out of range</v>
      </c>
      <c r="AX345" s="151">
        <f t="shared" si="1233"/>
        <v>360.43574018309999</v>
      </c>
      <c r="AY345" s="151" t="e">
        <f t="shared" si="1234"/>
        <v>#VALUE!</v>
      </c>
      <c r="AZ345" s="141" t="str">
        <f>Input!B345</f>
        <v>Hu1-13</v>
      </c>
      <c r="BA345" s="152">
        <f>Input!E345</f>
        <v>0</v>
      </c>
      <c r="BB345" s="141" t="e">
        <f t="shared" si="1235"/>
        <v>#VALUE!</v>
      </c>
      <c r="BC345" s="147" t="e">
        <f t="shared" ref="BC345" si="1240">SQRT((EXP(0.0000028263*AW345*1000)*V345)^2+((U345-1)*0.0000028263*EXP(0.0000028263*AW345*1000)*AX345*1000)^2)*1000</f>
        <v>#VALUE!</v>
      </c>
      <c r="BD345" s="141" t="e">
        <f t="shared" si="1237"/>
        <v>#VALUE!</v>
      </c>
      <c r="BE345" s="153" t="e">
        <f t="shared" si="1238"/>
        <v>#VALUE!</v>
      </c>
      <c r="BF345" s="154" t="e">
        <f t="shared" si="1239"/>
        <v>#VALUE!</v>
      </c>
      <c r="BG345" s="155"/>
      <c r="BH345" s="155"/>
      <c r="BI345" s="155"/>
      <c r="BJ345" s="155"/>
      <c r="BK345" s="155"/>
      <c r="BL345" s="155"/>
      <c r="BM345" s="159"/>
      <c r="BN345" s="155"/>
      <c r="BO345" s="155"/>
      <c r="BP345" s="155"/>
      <c r="BQ345" s="155"/>
      <c r="BR345" s="155"/>
      <c r="BS345" s="155"/>
      <c r="BT345" s="155"/>
      <c r="BU345" s="155"/>
      <c r="BV345" s="155"/>
      <c r="BW345" s="155"/>
      <c r="BX345" s="155"/>
      <c r="BY345" s="155"/>
      <c r="BZ345" s="155"/>
      <c r="CA345" s="155"/>
      <c r="CB345" s="155"/>
      <c r="CC345" s="155"/>
      <c r="CD345" s="155"/>
      <c r="CE345" s="155"/>
      <c r="CF345" s="155"/>
      <c r="CG345" s="155"/>
      <c r="CH345" s="155"/>
      <c r="CI345" s="155"/>
      <c r="CJ345" s="155"/>
      <c r="CK345" s="155"/>
      <c r="CL345" s="155"/>
      <c r="CM345" s="155"/>
      <c r="CN345" s="155"/>
      <c r="CO345" s="155"/>
      <c r="CP345" s="155"/>
      <c r="CQ345" s="155"/>
      <c r="CR345" s="155"/>
      <c r="CS345" s="155"/>
      <c r="CT345" s="155"/>
      <c r="CU345" s="155"/>
      <c r="CV345" s="155"/>
      <c r="CW345" s="155"/>
      <c r="CX345" s="155"/>
      <c r="CY345" s="155"/>
      <c r="CZ345" s="155"/>
      <c r="DA345" s="155"/>
      <c r="DB345" s="155"/>
      <c r="DC345" s="155"/>
      <c r="DD345" s="155"/>
      <c r="DE345" s="155"/>
    </row>
    <row r="346" spans="1:109" ht="15" customHeight="1" x14ac:dyDescent="0.2">
      <c r="A346" s="9">
        <f>Input!A346</f>
        <v>10692</v>
      </c>
      <c r="B346" s="9" t="str">
        <f>Input!B346</f>
        <v>GeoB20928-1_158-160</v>
      </c>
      <c r="C346" s="9">
        <f>Input!O346</f>
        <v>2.1019815137970679</v>
      </c>
      <c r="D346" s="9">
        <f>C346*Input!P346/100</f>
        <v>2.1090094235307905E-3</v>
      </c>
      <c r="E346" s="11">
        <f>Input!M346</f>
        <v>2.4115759314272487</v>
      </c>
      <c r="F346" s="12">
        <f>E346*Input!N346/100</f>
        <v>7.1521432456384595E-5</v>
      </c>
      <c r="G346" s="13">
        <f t="shared" si="1214"/>
        <v>332.50808942518904</v>
      </c>
      <c r="H346" s="12">
        <f>G346*Input!L346/100</f>
        <v>1.1049508169761279E-2</v>
      </c>
      <c r="I346" s="9">
        <v>0.3</v>
      </c>
      <c r="J346" s="21">
        <f>(((C346*$G$4*0.000000001*Input!G346*(234/233))-(I346*0.000000000000001))/Input!F346)*1000000000000</f>
        <v>231.25628242880998</v>
      </c>
      <c r="K346" s="9">
        <f>J346*Input!P346/100</f>
        <v>0.23202948060757514</v>
      </c>
      <c r="L346" s="14">
        <f t="shared" si="1215"/>
        <v>3.1981062878558975</v>
      </c>
      <c r="M346" s="22">
        <f>L346*Input!P346/100</f>
        <v>3.2087990566373415E-3</v>
      </c>
      <c r="N346" s="9">
        <v>5.0000000000000001E-3</v>
      </c>
      <c r="O346" s="21">
        <f>(((G346*$D$4*0.000000001*Input!G346*(238/236))-(N346*0.000000001))/Input!F346)*1000000</f>
        <v>3.6850515282082901</v>
      </c>
      <c r="P346" s="9">
        <f>O346*Input!N346/100</f>
        <v>1.0928959795060761E-4</v>
      </c>
      <c r="Q346" s="23">
        <f t="shared" si="1216"/>
        <v>2.7494139228165495</v>
      </c>
      <c r="R346" s="24">
        <f>Q346*Input!N346/100</f>
        <v>8.1540879394574218E-5</v>
      </c>
      <c r="S346" s="65">
        <f>Input!S346*$G$6/0.000000000155125</f>
        <v>1.1430576774804548</v>
      </c>
      <c r="T346" s="9">
        <f>S346*Input!T346/100</f>
        <v>3.9381573347580564E-4</v>
      </c>
      <c r="U346" s="9">
        <f>S346*1/((U345+U347)/2)</f>
        <v>1.1434030662346446</v>
      </c>
      <c r="V346" s="9">
        <f>U346*Input!T346/100</f>
        <v>3.9393472968067377E-4</v>
      </c>
      <c r="W346" s="3">
        <v>3.0000000000000001E-3</v>
      </c>
      <c r="X346" s="21">
        <f>((($L$4*0.000000001*Input!G346/Input!W346*(232/229))-(W346*0.000000001))/Input!F346)*1000000000</f>
        <v>0.34855337665051223</v>
      </c>
      <c r="Y346" s="21">
        <f>X346*Input!X346/100</f>
        <v>4.0520543505557247E-4</v>
      </c>
      <c r="Z346" s="21">
        <f t="shared" si="1217"/>
        <v>8.5106761442897322E-5</v>
      </c>
      <c r="AA346" s="21">
        <f>Z346*Input!X346/100</f>
        <v>9.8939573123740526E-8</v>
      </c>
      <c r="AB346" s="14">
        <v>0.05</v>
      </c>
      <c r="AC346" s="14">
        <v>0.9</v>
      </c>
      <c r="AD346" s="21">
        <f>(((Input!G346*$L$4*0.000000001*Input!U346*(230/229))-((AB346*0.000000000000001)+(Input!G346*AC346*0.000000000000001)))/Input!F346)*1000000000000</f>
        <v>6.4871193221711225</v>
      </c>
      <c r="AE346" s="21">
        <f>AD346*Input!V346/100</f>
        <v>1.1890588912586436E-2</v>
      </c>
      <c r="AF346" s="63">
        <f t="shared" si="1218"/>
        <v>0.29573819291445314</v>
      </c>
      <c r="AG346" s="21">
        <f>AF346*Input!V346/100</f>
        <v>5.4207439435845532E-4</v>
      </c>
      <c r="AH346" s="9">
        <f t="shared" si="1219"/>
        <v>3474.9083139872464</v>
      </c>
      <c r="AI346" s="3">
        <f t="shared" si="1220"/>
        <v>7.5423973256655463</v>
      </c>
      <c r="AJ346" s="22">
        <f t="shared" si="1221"/>
        <v>143.4030662346446</v>
      </c>
      <c r="AK346" s="3">
        <f t="shared" si="1222"/>
        <v>0.39393472968067378</v>
      </c>
      <c r="AL346" s="3">
        <f t="shared" si="1223"/>
        <v>0.10756408500743081</v>
      </c>
      <c r="AM346" s="3">
        <f t="shared" si="1224"/>
        <v>1.9718578654725225E-4</v>
      </c>
      <c r="AN346" s="9">
        <f>AL346*1/((AN345+AN347)/2)</f>
        <v>0.1075538028971481</v>
      </c>
      <c r="AO346" s="21">
        <f t="shared" si="1225"/>
        <v>1.9716693744903027E-4</v>
      </c>
      <c r="AP346" s="58">
        <f t="shared" si="1226"/>
        <v>10.7659</v>
      </c>
      <c r="AQ346" s="58">
        <f t="shared" si="1227"/>
        <v>1.8599999999999998E-2</v>
      </c>
      <c r="AR346" s="58">
        <f t="shared" si="1228"/>
        <v>0.17276772030206483</v>
      </c>
      <c r="AS346" s="67">
        <f t="shared" si="1229"/>
        <v>3.0954510245482573E-5</v>
      </c>
      <c r="AT346" s="67">
        <f t="shared" si="1230"/>
        <v>3.5997403963722973E-8</v>
      </c>
      <c r="AU346" s="58">
        <v>8</v>
      </c>
      <c r="AV346" s="58">
        <f t="shared" si="1231"/>
        <v>4</v>
      </c>
      <c r="AW346" s="58">
        <f t="shared" si="1232"/>
        <v>10.7423</v>
      </c>
      <c r="AX346" s="57">
        <f t="shared" si="1233"/>
        <v>2.3503884799999999E-2</v>
      </c>
      <c r="AY346" s="47">
        <f t="shared" si="1234"/>
        <v>2.4141371465280944E-2</v>
      </c>
      <c r="AZ346" s="9" t="str">
        <f>Input!B346</f>
        <v>GeoB20928-1_158-160</v>
      </c>
      <c r="BA346" s="48">
        <f>Input!E346</f>
        <v>159</v>
      </c>
      <c r="BB346" s="58">
        <f t="shared" si="1235"/>
        <v>147.82368896206947</v>
      </c>
      <c r="BC346" s="22">
        <f>SQRT((EXP(0.0000028263*AW346*1000)*V346)^2+((U346-1)*0.0000028263*EXP(0.0000028263*AW346*1000)*AY346*1000)^2)*1000</f>
        <v>0.40620362048277286</v>
      </c>
      <c r="BD346" s="9">
        <f t="shared" si="1237"/>
        <v>10684.3</v>
      </c>
      <c r="BE346" s="49">
        <f t="shared" si="1238"/>
        <v>12.070685732640472</v>
      </c>
      <c r="BF346" s="89">
        <f t="shared" si="1239"/>
        <v>0.22473186808486958</v>
      </c>
      <c r="BG346" s="85"/>
      <c r="BH346" s="85"/>
      <c r="BI346" s="85"/>
      <c r="BJ346" s="85"/>
      <c r="BK346" s="85"/>
      <c r="BL346" s="85"/>
      <c r="BM346" s="90"/>
      <c r="BN346" s="85"/>
      <c r="BO346" s="85"/>
      <c r="BP346" s="85"/>
      <c r="BQ346" s="85"/>
      <c r="BR346" s="85"/>
      <c r="BS346" s="85"/>
      <c r="BT346" s="85"/>
      <c r="BU346" s="85"/>
      <c r="BV346" s="85"/>
      <c r="BW346" s="85"/>
      <c r="BX346" s="85"/>
      <c r="BY346" s="85"/>
      <c r="BZ346" s="85"/>
      <c r="CA346" s="85"/>
      <c r="CB346" s="85"/>
      <c r="CC346" s="85"/>
      <c r="CD346" s="85"/>
      <c r="CE346" s="85"/>
      <c r="CF346" s="85"/>
      <c r="CG346" s="85"/>
      <c r="CH346" s="85"/>
      <c r="CI346" s="85"/>
      <c r="CJ346" s="85"/>
      <c r="CK346" s="85"/>
      <c r="CL346" s="85"/>
      <c r="CM346" s="85"/>
      <c r="CN346" s="85"/>
      <c r="CO346" s="85"/>
      <c r="CP346" s="85"/>
      <c r="CQ346" s="85"/>
      <c r="CR346" s="85"/>
      <c r="CS346" s="85"/>
      <c r="CT346" s="85"/>
      <c r="CU346" s="85"/>
      <c r="CV346" s="85"/>
      <c r="CW346" s="85"/>
      <c r="CX346" s="85"/>
      <c r="CY346" s="85"/>
      <c r="CZ346" s="85"/>
      <c r="DA346" s="85"/>
      <c r="DB346" s="85"/>
      <c r="DC346" s="85"/>
      <c r="DD346" s="85"/>
      <c r="DE346" s="85"/>
    </row>
    <row r="347" spans="1:109" s="158" customFormat="1" ht="15" customHeight="1" x14ac:dyDescent="0.2">
      <c r="A347" s="141">
        <f>Input!A347</f>
        <v>10368</v>
      </c>
      <c r="B347" s="141" t="str">
        <f>Input!B347</f>
        <v>Hu1-13</v>
      </c>
      <c r="C347" s="141">
        <f>Input!O347</f>
        <v>2.3195677575629325</v>
      </c>
      <c r="D347" s="141">
        <f>C347*Input!P347/100</f>
        <v>1.0219261802280393E-2</v>
      </c>
      <c r="E347" s="142">
        <f>Input!M347</f>
        <v>3.0133003934150877</v>
      </c>
      <c r="F347" s="143">
        <f>E347*Input!N347/100</f>
        <v>1.9461231224771316E-4</v>
      </c>
      <c r="G347" s="144">
        <f t="shared" si="1214"/>
        <v>415.47385824407229</v>
      </c>
      <c r="H347" s="143">
        <f>G347*Input!L347/100</f>
        <v>1.8978527288639812E-2</v>
      </c>
      <c r="I347" s="141">
        <v>0</v>
      </c>
      <c r="J347" s="145">
        <f>(((C347*$G$4*0.000000001*Input!G347*(234/233))-(I347*0.000000000000001))/Input!F347)*1000000000000</f>
        <v>759.84130705377379</v>
      </c>
      <c r="K347" s="141">
        <f>J347*Input!P347/100</f>
        <v>3.3476138904119783</v>
      </c>
      <c r="L347" s="146">
        <f t="shared" si="1215"/>
        <v>10.508052954666802</v>
      </c>
      <c r="M347" s="147">
        <f>L347*Input!P347/100</f>
        <v>4.6295066753639584E-2</v>
      </c>
      <c r="N347" s="141">
        <v>0</v>
      </c>
      <c r="O347" s="145">
        <f>(((G347*$D$4*0.000000001*Input!G347*(238/236))-(N347*0.000000001))/Input!F347)*1000000</f>
        <v>13.709972830950083</v>
      </c>
      <c r="P347" s="141">
        <f>O347*Input!N347/100</f>
        <v>8.8545088943509835E-4</v>
      </c>
      <c r="Q347" s="148">
        <f t="shared" si="1216"/>
        <v>10.228999484622724</v>
      </c>
      <c r="R347" s="149">
        <f>Q347*Input!N347/100</f>
        <v>6.6063418238464136E-4</v>
      </c>
      <c r="S347" s="147">
        <f>Input!S347*$G$6/0.000000000155125</f>
        <v>0.99951222735087342</v>
      </c>
      <c r="T347" s="141">
        <f>S347*Input!T347/100</f>
        <v>7.1432827341563689E-4</v>
      </c>
      <c r="U347" s="147">
        <f>S347</f>
        <v>0.99951222735087342</v>
      </c>
      <c r="V347" s="141">
        <f>U347*Input!T347/100</f>
        <v>7.1432827341563689E-4</v>
      </c>
      <c r="W347" s="150">
        <v>0</v>
      </c>
      <c r="X347" s="145">
        <f>((($L$4*0.000000001*Input!G347/Input!W347*(232/229))-(W347*0.000000001))/Input!F347)*1000000000</f>
        <v>0.86335407517193297</v>
      </c>
      <c r="Y347" s="145">
        <f>X347*Input!X347/100</f>
        <v>2.4564887621209459E-3</v>
      </c>
      <c r="Z347" s="145">
        <f t="shared" si="1217"/>
        <v>2.1080636206283313E-4</v>
      </c>
      <c r="AA347" s="145">
        <f>Z347*Input!X347/100</f>
        <v>5.9980426835632048E-7</v>
      </c>
      <c r="AB347" s="146">
        <v>0</v>
      </c>
      <c r="AC347" s="146">
        <v>0.9</v>
      </c>
      <c r="AD347" s="145">
        <f>(((Input!G347*$L$4*0.000000001*Input!U347*(230/229))-((AB347*0.000000000000001)+(Input!G347*AC347*0.000000000000001)))/Input!F347)*1000000000000</f>
        <v>224.36327929125696</v>
      </c>
      <c r="AE347" s="145">
        <f>AD347*Input!V347/100</f>
        <v>0.42076853752912463</v>
      </c>
      <c r="AF347" s="145">
        <f t="shared" si="1218"/>
        <v>10.228390673681947</v>
      </c>
      <c r="AG347" s="145">
        <f>AF347*Input!V347/100</f>
        <v>1.9182216442177852E-2</v>
      </c>
      <c r="AH347" s="141">
        <f t="shared" si="1219"/>
        <v>48520.313018984045</v>
      </c>
      <c r="AI347" s="150">
        <f t="shared" si="1220"/>
        <v>165.34491745281545</v>
      </c>
      <c r="AJ347" s="147">
        <f t="shared" si="1221"/>
        <v>-0.48777264912658325</v>
      </c>
      <c r="AK347" s="150">
        <f t="shared" si="1222"/>
        <v>0.71432827341563687</v>
      </c>
      <c r="AL347" s="150">
        <f t="shared" si="1223"/>
        <v>0.99994048186807594</v>
      </c>
      <c r="AM347" s="150">
        <f t="shared" si="1224"/>
        <v>1.8763895573290733E-3</v>
      </c>
      <c r="AN347" s="141">
        <f>AF347/Q347</f>
        <v>0.99994048186807594</v>
      </c>
      <c r="AO347" s="145">
        <f t="shared" si="1225"/>
        <v>1.8763895573290733E-3</v>
      </c>
      <c r="AP347" s="141" t="str">
        <f t="shared" si="1226"/>
        <v>Out of range</v>
      </c>
      <c r="AQ347" s="141" t="e">
        <f t="shared" si="1227"/>
        <v>#VALUE!</v>
      </c>
      <c r="AR347" s="141" t="e">
        <f t="shared" si="1228"/>
        <v>#VALUE!</v>
      </c>
      <c r="AS347" s="149">
        <f t="shared" si="1229"/>
        <v>2.0608698082323572E-5</v>
      </c>
      <c r="AT347" s="149">
        <f t="shared" si="1230"/>
        <v>5.8652732262421226E-8</v>
      </c>
      <c r="AU347" s="141">
        <v>8</v>
      </c>
      <c r="AV347" s="141">
        <f t="shared" si="1231"/>
        <v>4</v>
      </c>
      <c r="AW347" s="141" t="str">
        <f t="shared" si="1232"/>
        <v>Out of range</v>
      </c>
      <c r="AX347" s="151">
        <f t="shared" si="1233"/>
        <v>354.53245095609998</v>
      </c>
      <c r="AY347" s="151" t="e">
        <f t="shared" si="1234"/>
        <v>#VALUE!</v>
      </c>
      <c r="AZ347" s="141" t="str">
        <f>Input!B347</f>
        <v>Hu1-13</v>
      </c>
      <c r="BA347" s="152">
        <f>Input!E347</f>
        <v>0</v>
      </c>
      <c r="BB347" s="141" t="e">
        <f t="shared" si="1235"/>
        <v>#VALUE!</v>
      </c>
      <c r="BC347" s="147" t="e">
        <f t="shared" ref="BC347" si="1241">SQRT((EXP(0.0000028263*AW347*1000)*V347)^2+((U347-1)*0.0000028263*EXP(0.0000028263*AW347*1000)*AX347*1000)^2)*1000</f>
        <v>#VALUE!</v>
      </c>
      <c r="BD347" s="141" t="e">
        <f t="shared" si="1237"/>
        <v>#VALUE!</v>
      </c>
      <c r="BE347" s="153" t="e">
        <f t="shared" si="1238"/>
        <v>#VALUE!</v>
      </c>
      <c r="BF347" s="154" t="e">
        <f t="shared" si="1239"/>
        <v>#VALUE!</v>
      </c>
      <c r="BG347" s="155"/>
      <c r="BH347" s="155"/>
      <c r="BI347" s="155"/>
      <c r="BJ347" s="155"/>
      <c r="BK347" s="155"/>
      <c r="BL347" s="155"/>
      <c r="BM347" s="159"/>
      <c r="BN347" s="155"/>
      <c r="BO347" s="155"/>
      <c r="BP347" s="155"/>
      <c r="BQ347" s="155"/>
      <c r="BR347" s="155"/>
      <c r="BS347" s="155"/>
      <c r="BT347" s="155"/>
      <c r="BU347" s="155"/>
      <c r="BV347" s="155"/>
      <c r="BW347" s="155"/>
      <c r="BX347" s="155"/>
      <c r="BY347" s="155"/>
      <c r="BZ347" s="155"/>
      <c r="CA347" s="155"/>
      <c r="CB347" s="155"/>
      <c r="CC347" s="155"/>
      <c r="CD347" s="155"/>
      <c r="CE347" s="155"/>
      <c r="CF347" s="155"/>
      <c r="CG347" s="155"/>
      <c r="CH347" s="155"/>
      <c r="CI347" s="155"/>
      <c r="CJ347" s="155"/>
      <c r="CK347" s="155"/>
      <c r="CL347" s="155"/>
      <c r="CM347" s="155"/>
      <c r="CN347" s="155"/>
      <c r="CO347" s="155"/>
      <c r="CP347" s="155"/>
      <c r="CQ347" s="155"/>
      <c r="CR347" s="155"/>
      <c r="CS347" s="155"/>
      <c r="CT347" s="155"/>
      <c r="CU347" s="155"/>
      <c r="CV347" s="155"/>
      <c r="CW347" s="155"/>
      <c r="CX347" s="155"/>
      <c r="CY347" s="155"/>
      <c r="CZ347" s="155"/>
      <c r="DA347" s="155"/>
      <c r="DB347" s="155"/>
      <c r="DC347" s="155"/>
      <c r="DD347" s="155"/>
      <c r="DE347" s="155"/>
    </row>
    <row r="348" spans="1:109" ht="15" customHeight="1" x14ac:dyDescent="0.2">
      <c r="A348" s="9">
        <f>Input!A348</f>
        <v>10693</v>
      </c>
      <c r="B348" s="9" t="str">
        <f>Input!B348</f>
        <v>GeoB20928-1_178-187</v>
      </c>
      <c r="C348" s="9">
        <f>Input!O348</f>
        <v>2.0209981842587994</v>
      </c>
      <c r="D348" s="9">
        <f>C348*Input!P348/100</f>
        <v>3.4274068842887508E-3</v>
      </c>
      <c r="E348" s="11">
        <f>Input!M348</f>
        <v>2.3207127327008368</v>
      </c>
      <c r="F348" s="12">
        <f>E348*Input!N348/100</f>
        <v>9.6391536514962603E-5</v>
      </c>
      <c r="G348" s="13">
        <f t="shared" si="1214"/>
        <v>319.97987158479134</v>
      </c>
      <c r="H348" s="12">
        <f>G348*Input!L348/100</f>
        <v>1.6775276823673562E-2</v>
      </c>
      <c r="I348" s="9">
        <v>0.3</v>
      </c>
      <c r="J348" s="21">
        <f>(((C348*$G$4*0.000000001*Input!G348*(234/233))-(I348*0.000000000000001))/Input!F348)*1000000000000</f>
        <v>223.8545962058721</v>
      </c>
      <c r="K348" s="9">
        <f>J348*Input!P348/100</f>
        <v>0.37963457369313269</v>
      </c>
      <c r="L348" s="14">
        <f t="shared" si="1215"/>
        <v>3.0957463476125393</v>
      </c>
      <c r="M348" s="22">
        <f>L348*Input!P348/100</f>
        <v>5.2500702011814664E-3</v>
      </c>
      <c r="N348" s="9">
        <v>5.0000000000000001E-3</v>
      </c>
      <c r="O348" s="21">
        <f>(((G348*$D$4*0.000000001*Input!G348*(238/236))-(N348*0.000000001))/Input!F348)*1000000</f>
        <v>3.5702567077043907</v>
      </c>
      <c r="P348" s="9">
        <f>O348*Input!N348/100</f>
        <v>1.482917402741037E-4</v>
      </c>
      <c r="Q348" s="23">
        <f t="shared" si="1216"/>
        <v>2.6637656013901987</v>
      </c>
      <c r="R348" s="24">
        <f>Q348*Input!N348/100</f>
        <v>1.1064034579363176E-4</v>
      </c>
      <c r="S348" s="65">
        <f>Input!S348*$G$6/0.000000000155125</f>
        <v>1.1433143169438058</v>
      </c>
      <c r="T348" s="9">
        <f>S348*Input!T348/100</f>
        <v>5.3391274496536619E-4</v>
      </c>
      <c r="U348" s="9">
        <f>S348*1/((U347+U349)/2)</f>
        <v>1.1437183497947214</v>
      </c>
      <c r="V348" s="9">
        <f>U348*Input!T348/100</f>
        <v>5.3410142299142741E-4</v>
      </c>
      <c r="W348" s="3">
        <v>3.0000000000000001E-3</v>
      </c>
      <c r="X348" s="21">
        <f>((($L$4*0.000000001*Input!G348/Input!W348*(232/229))-(W348*0.000000001))/Input!F348)*1000000000</f>
        <v>0.34055444406540197</v>
      </c>
      <c r="Y348" s="21">
        <f>X348*Input!X348/100</f>
        <v>4.9637621950785154E-4</v>
      </c>
      <c r="Z348" s="21">
        <f t="shared" si="1217"/>
        <v>8.3153650978552606E-5</v>
      </c>
      <c r="AA348" s="21">
        <f>Z348*Input!X348/100</f>
        <v>1.2120087002324516E-7</v>
      </c>
      <c r="AB348" s="14">
        <v>0.05</v>
      </c>
      <c r="AC348" s="14">
        <v>0.9</v>
      </c>
      <c r="AD348" s="21">
        <f>(((Input!G348*$L$4*0.000000001*Input!U348*(230/229))-((AB348*0.000000000000001)+(Input!G348*AC348*0.000000000000001)))/Input!F348)*1000000000000</f>
        <v>6.386608540611423</v>
      </c>
      <c r="AE348" s="21">
        <f>AD348*Input!V348/100</f>
        <v>1.9100273024641318E-2</v>
      </c>
      <c r="AF348" s="63">
        <f t="shared" si="1218"/>
        <v>0.29115605476797352</v>
      </c>
      <c r="AG348" s="21">
        <f>AF348*Input!V348/100</f>
        <v>8.7075324931584362E-4</v>
      </c>
      <c r="AH348" s="9">
        <f t="shared" si="1219"/>
        <v>3501.4223830420856</v>
      </c>
      <c r="AI348" s="3">
        <f t="shared" si="1220"/>
        <v>11.649059485899668</v>
      </c>
      <c r="AJ348" s="22">
        <f t="shared" si="1221"/>
        <v>143.71834979472143</v>
      </c>
      <c r="AK348" s="3">
        <f t="shared" si="1222"/>
        <v>0.53410142299142738</v>
      </c>
      <c r="AL348" s="3">
        <f t="shared" si="1223"/>
        <v>0.1093024305952526</v>
      </c>
      <c r="AM348" s="3">
        <f t="shared" si="1224"/>
        <v>3.2691961411720143E-4</v>
      </c>
      <c r="AN348" s="9">
        <f>AL348*1/((AN347+AN349)/2)</f>
        <v>0.10934372167408427</v>
      </c>
      <c r="AO348" s="21">
        <f t="shared" si="1225"/>
        <v>3.2704311423961056E-4</v>
      </c>
      <c r="AP348" s="58">
        <f t="shared" si="1226"/>
        <v>10.950799999999999</v>
      </c>
      <c r="AQ348" s="58">
        <f t="shared" si="1227"/>
        <v>3.2899999999999999E-2</v>
      </c>
      <c r="AR348" s="58">
        <f t="shared" si="1228"/>
        <v>0.30043467143952951</v>
      </c>
      <c r="AS348" s="67">
        <f t="shared" si="1229"/>
        <v>3.1216579617649301E-5</v>
      </c>
      <c r="AT348" s="67">
        <f t="shared" si="1230"/>
        <v>4.5518295958929701E-8</v>
      </c>
      <c r="AU348" s="58">
        <v>8</v>
      </c>
      <c r="AV348" s="58">
        <f t="shared" si="1231"/>
        <v>4</v>
      </c>
      <c r="AW348" s="58">
        <f t="shared" si="1232"/>
        <v>10.927</v>
      </c>
      <c r="AX348" s="57">
        <f t="shared" si="1233"/>
        <v>3.4463842799999998E-2</v>
      </c>
      <c r="AY348" s="47">
        <f t="shared" si="1234"/>
        <v>3.6779347366655446E-2</v>
      </c>
      <c r="AZ348" s="9" t="str">
        <f>Input!B348</f>
        <v>GeoB20928-1_178-187</v>
      </c>
      <c r="BA348" s="48">
        <f>Input!E348</f>
        <v>183.5</v>
      </c>
      <c r="BB348" s="58">
        <f t="shared" si="1235"/>
        <v>148.22604804351039</v>
      </c>
      <c r="BC348" s="22">
        <f>SQRT((EXP(0.0000028263*AW348*1000)*V348)^2+((U348-1)*0.0000028263*EXP(0.0000028263*AW348*1000)*AY348*1000)^2)*1000</f>
        <v>0.55106885893059965</v>
      </c>
      <c r="BD348" s="9">
        <f t="shared" si="1237"/>
        <v>10869</v>
      </c>
      <c r="BE348" s="49">
        <f t="shared" si="1238"/>
        <v>18.389673683327722</v>
      </c>
      <c r="BF348" s="89">
        <f t="shared" si="1239"/>
        <v>0.33659144656955658</v>
      </c>
      <c r="BG348" s="85"/>
      <c r="BH348" s="85"/>
      <c r="BI348" s="85"/>
      <c r="BJ348" s="85"/>
      <c r="BK348" s="85"/>
      <c r="BL348" s="85"/>
      <c r="BM348" s="90"/>
      <c r="BN348" s="85"/>
      <c r="BO348" s="85"/>
      <c r="BP348" s="85"/>
      <c r="BQ348" s="85"/>
      <c r="BR348" s="85"/>
      <c r="BS348" s="85"/>
      <c r="BT348" s="85"/>
      <c r="BU348" s="85"/>
      <c r="BV348" s="85"/>
      <c r="BW348" s="85"/>
      <c r="BX348" s="85"/>
      <c r="BY348" s="85"/>
      <c r="BZ348" s="85"/>
      <c r="CA348" s="85"/>
      <c r="CB348" s="85"/>
      <c r="CC348" s="85"/>
      <c r="CD348" s="85"/>
      <c r="CE348" s="85"/>
      <c r="CF348" s="85"/>
      <c r="CG348" s="85"/>
      <c r="CH348" s="85"/>
      <c r="CI348" s="85"/>
      <c r="CJ348" s="85"/>
      <c r="CK348" s="85"/>
      <c r="CL348" s="85"/>
      <c r="CM348" s="85"/>
      <c r="CN348" s="85"/>
      <c r="CO348" s="85"/>
      <c r="CP348" s="85"/>
      <c r="CQ348" s="85"/>
      <c r="CR348" s="85"/>
      <c r="CS348" s="85"/>
      <c r="CT348" s="85"/>
      <c r="CU348" s="85"/>
      <c r="CV348" s="85"/>
      <c r="CW348" s="85"/>
      <c r="CX348" s="85"/>
      <c r="CY348" s="85"/>
      <c r="CZ348" s="85"/>
      <c r="DA348" s="85"/>
      <c r="DB348" s="85"/>
      <c r="DC348" s="85"/>
      <c r="DD348" s="85"/>
      <c r="DE348" s="85"/>
    </row>
    <row r="349" spans="1:109" s="158" customFormat="1" ht="15" customHeight="1" x14ac:dyDescent="0.2">
      <c r="A349" s="141">
        <f>Input!A349</f>
        <v>10368</v>
      </c>
      <c r="B349" s="141" t="str">
        <f>Input!B349</f>
        <v>Hu1-13</v>
      </c>
      <c r="C349" s="141">
        <f>Input!O349</f>
        <v>2.2977742349004315</v>
      </c>
      <c r="D349" s="141">
        <f>C349*Input!P349/100</f>
        <v>9.8111713334479919E-3</v>
      </c>
      <c r="E349" s="142">
        <f>Input!M349</f>
        <v>3.0137153612998735</v>
      </c>
      <c r="F349" s="143">
        <f>E349*Input!N349/100</f>
        <v>2.5235873933042717E-4</v>
      </c>
      <c r="G349" s="144">
        <f t="shared" si="1214"/>
        <v>415.53107401602654</v>
      </c>
      <c r="H349" s="143">
        <f>G349*Input!L349/100</f>
        <v>1.7736938577241027E-2</v>
      </c>
      <c r="I349" s="141">
        <v>0</v>
      </c>
      <c r="J349" s="145">
        <f>(((C349*$G$4*0.000000001*Input!G349*(234/233))-(I349*0.000000000000001))/Input!F349)*1000000000000</f>
        <v>752.70221025817978</v>
      </c>
      <c r="K349" s="141">
        <f>J349*Input!P349/100</f>
        <v>3.2139320894717942</v>
      </c>
      <c r="L349" s="146">
        <f t="shared" si="1215"/>
        <v>10.409324435329692</v>
      </c>
      <c r="M349" s="147">
        <f>L349*Input!P349/100</f>
        <v>4.4446344618748773E-2</v>
      </c>
      <c r="N349" s="141">
        <v>0</v>
      </c>
      <c r="O349" s="145">
        <f>(((G349*$D$4*0.000000001*Input!G349*(238/236))-(N349*0.000000001))/Input!F349)*1000000</f>
        <v>13.711860859916113</v>
      </c>
      <c r="P349" s="141">
        <f>O349*Input!N349/100</f>
        <v>1.1481867083128117E-3</v>
      </c>
      <c r="Q349" s="148">
        <f t="shared" si="1216"/>
        <v>10.230408141485768</v>
      </c>
      <c r="R349" s="149">
        <f>Q349*Input!N349/100</f>
        <v>8.5666116136048616E-4</v>
      </c>
      <c r="S349" s="147">
        <f>Input!S349*$G$6/0.000000000155125</f>
        <v>0.9997812475662895</v>
      </c>
      <c r="T349" s="141">
        <f>S349*Input!T349/100</f>
        <v>7.2302464867582948E-4</v>
      </c>
      <c r="U349" s="147">
        <f>S349</f>
        <v>0.9997812475662895</v>
      </c>
      <c r="V349" s="141">
        <f>U349*Input!T349/100</f>
        <v>7.2302464867582948E-4</v>
      </c>
      <c r="W349" s="150">
        <v>0</v>
      </c>
      <c r="X349" s="145">
        <f>((($L$4*0.000000001*Input!G349/Input!W349*(232/229))-(W349*0.000000001))/Input!F349)*1000000000</f>
        <v>0.86182022929139956</v>
      </c>
      <c r="Y349" s="145">
        <f>X349*Input!X349/100</f>
        <v>2.1557969283531732E-3</v>
      </c>
      <c r="Z349" s="145">
        <f t="shared" si="1217"/>
        <v>2.1043184078663952E-4</v>
      </c>
      <c r="AA349" s="145">
        <f>Z349*Input!X349/100</f>
        <v>5.2638392622616593E-7</v>
      </c>
      <c r="AB349" s="146">
        <v>0</v>
      </c>
      <c r="AC349" s="146">
        <v>0.9</v>
      </c>
      <c r="AD349" s="145">
        <f>(((Input!G349*$L$4*0.000000001*Input!U349*(230/229))-((AB349*0.000000000000001)+(Input!G349*AC349*0.000000000000001)))/Input!F349)*1000000000000</f>
        <v>224.25140503147395</v>
      </c>
      <c r="AE349" s="145">
        <f>AD349*Input!V349/100</f>
        <v>0.48669375675146914</v>
      </c>
      <c r="AF349" s="145">
        <f t="shared" si="1218"/>
        <v>10.223290491339254</v>
      </c>
      <c r="AG349" s="145">
        <f>AF349*Input!V349/100</f>
        <v>2.2187649860624693E-2</v>
      </c>
      <c r="AH349" s="141">
        <f t="shared" si="1219"/>
        <v>48582.431504293236</v>
      </c>
      <c r="AI349" s="150">
        <f t="shared" si="1220"/>
        <v>160.89114466084274</v>
      </c>
      <c r="AJ349" s="147">
        <f t="shared" si="1221"/>
        <v>-0.21875243371050068</v>
      </c>
      <c r="AK349" s="150">
        <f t="shared" si="1222"/>
        <v>0.7230246486758295</v>
      </c>
      <c r="AL349" s="150">
        <f t="shared" si="1223"/>
        <v>0.99930426527973504</v>
      </c>
      <c r="AM349" s="150">
        <f t="shared" si="1224"/>
        <v>2.1704078835050994E-3</v>
      </c>
      <c r="AN349" s="141">
        <f>AF349/Q349</f>
        <v>0.99930426527973504</v>
      </c>
      <c r="AO349" s="145">
        <f t="shared" si="1225"/>
        <v>2.1704078835050994E-3</v>
      </c>
      <c r="AP349" s="141">
        <f t="shared" si="1226"/>
        <v>859.77499999999998</v>
      </c>
      <c r="AQ349" s="141" t="e">
        <f t="shared" si="1227"/>
        <v>#VALUE!</v>
      </c>
      <c r="AR349" s="141" t="e">
        <f t="shared" si="1228"/>
        <v>#VALUE!</v>
      </c>
      <c r="AS349" s="149">
        <f t="shared" si="1229"/>
        <v>2.0569251771423306E-5</v>
      </c>
      <c r="AT349" s="149">
        <f t="shared" si="1230"/>
        <v>5.1481697386166864E-8</v>
      </c>
      <c r="AU349" s="141">
        <v>8</v>
      </c>
      <c r="AV349" s="141">
        <f t="shared" si="1231"/>
        <v>4</v>
      </c>
      <c r="AW349" s="141">
        <f t="shared" si="1232"/>
        <v>859.75699999999995</v>
      </c>
      <c r="AX349" s="151">
        <f t="shared" si="1233"/>
        <v>361.06254712840001</v>
      </c>
      <c r="AY349" s="151">
        <f t="shared" si="1234"/>
        <v>692.24650059781914</v>
      </c>
      <c r="AZ349" s="141" t="str">
        <f>Input!B349</f>
        <v>Hu1-13</v>
      </c>
      <c r="BA349" s="152">
        <f>Input!E349</f>
        <v>0</v>
      </c>
      <c r="BB349" s="141">
        <f t="shared" si="1235"/>
        <v>-2.4846121746443068</v>
      </c>
      <c r="BC349" s="147">
        <f t="shared" ref="BC349" si="1242">SQRT((EXP(0.0000028263*AW349*1000)*V349)^2+((U349-1)*0.0000028263*EXP(0.0000028263*AW349*1000)*AX349*1000)^2)*1000</f>
        <v>8.5946869936071586</v>
      </c>
      <c r="BD349" s="141">
        <f t="shared" si="1237"/>
        <v>859699</v>
      </c>
      <c r="BE349" s="153">
        <f t="shared" si="1238"/>
        <v>346123.25029890955</v>
      </c>
      <c r="BF349" s="154">
        <f t="shared" si="1239"/>
        <v>80.516529740126472</v>
      </c>
      <c r="BG349" s="155"/>
      <c r="BH349" s="155"/>
      <c r="BI349" s="155"/>
      <c r="BJ349" s="155"/>
      <c r="BK349" s="155"/>
      <c r="BL349" s="155"/>
      <c r="BM349" s="159"/>
      <c r="BN349" s="155"/>
      <c r="BO349" s="155"/>
      <c r="BP349" s="155"/>
      <c r="BQ349" s="155"/>
      <c r="BR349" s="155"/>
      <c r="BS349" s="155"/>
      <c r="BT349" s="155"/>
      <c r="BU349" s="155"/>
      <c r="BV349" s="155"/>
      <c r="BW349" s="155"/>
      <c r="BX349" s="155"/>
      <c r="BY349" s="155"/>
      <c r="BZ349" s="155"/>
      <c r="CA349" s="155"/>
      <c r="CB349" s="155"/>
      <c r="CC349" s="155"/>
      <c r="CD349" s="155"/>
      <c r="CE349" s="155"/>
      <c r="CF349" s="155"/>
      <c r="CG349" s="155"/>
      <c r="CH349" s="155"/>
      <c r="CI349" s="155"/>
      <c r="CJ349" s="155"/>
      <c r="CK349" s="155"/>
      <c r="CL349" s="155"/>
      <c r="CM349" s="155"/>
      <c r="CN349" s="155"/>
      <c r="CO349" s="155"/>
      <c r="CP349" s="155"/>
      <c r="CQ349" s="155"/>
      <c r="CR349" s="155"/>
      <c r="CS349" s="155"/>
      <c r="CT349" s="155"/>
      <c r="CU349" s="155"/>
      <c r="CV349" s="155"/>
      <c r="CW349" s="155"/>
      <c r="CX349" s="155"/>
      <c r="CY349" s="155"/>
      <c r="CZ349" s="155"/>
      <c r="DA349" s="155"/>
      <c r="DB349" s="155"/>
      <c r="DC349" s="155"/>
      <c r="DD349" s="155"/>
      <c r="DE349" s="155"/>
    </row>
    <row r="350" spans="1:109" ht="15" customHeight="1" x14ac:dyDescent="0.2">
      <c r="A350" s="9">
        <f>Input!A350</f>
        <v>10694</v>
      </c>
      <c r="B350" s="9" t="str">
        <f>Input!B350</f>
        <v>GeoB20928-1_192-196</v>
      </c>
      <c r="C350" s="9">
        <f>Input!O350</f>
        <v>1.2424437067049696</v>
      </c>
      <c r="D350" s="9">
        <f>C350*Input!P350/100</f>
        <v>1.3001804301449318E-3</v>
      </c>
      <c r="E350" s="11">
        <f>Input!M350</f>
        <v>1.4329941181588817</v>
      </c>
      <c r="F350" s="12">
        <f>E350*Input!N350/100</f>
        <v>4.2667700961678252E-5</v>
      </c>
      <c r="G350" s="13">
        <f t="shared" si="1214"/>
        <v>197.58122901174659</v>
      </c>
      <c r="H350" s="12">
        <f>G350*Input!L350/100</f>
        <v>6.7460344778473794E-3</v>
      </c>
      <c r="I350" s="9">
        <v>0.3</v>
      </c>
      <c r="J350" s="21">
        <f>(((C350*$G$4*0.000000001*Input!G350*(234/233))-(I350*0.000000000000001))/Input!F350)*1000000000000</f>
        <v>210.88911803480204</v>
      </c>
      <c r="K350" s="9">
        <f>J350*Input!P350/100</f>
        <v>0.220689197200372</v>
      </c>
      <c r="L350" s="14">
        <f t="shared" si="1215"/>
        <v>2.916443208997388</v>
      </c>
      <c r="M350" s="22">
        <f>L350*Input!P350/100</f>
        <v>3.0519711802668523E-3</v>
      </c>
      <c r="N350" s="9">
        <v>5.0000000000000001E-3</v>
      </c>
      <c r="O350" s="21">
        <f>(((G350*$D$4*0.000000001*Input!G350*(238/236))-(N350*0.000000001))/Input!F350)*1000000</f>
        <v>3.3783112743426433</v>
      </c>
      <c r="P350" s="9">
        <f>O350*Input!N350/100</f>
        <v>1.0058992802728041E-4</v>
      </c>
      <c r="Q350" s="23">
        <f t="shared" si="1216"/>
        <v>2.5205552709874555</v>
      </c>
      <c r="R350" s="24">
        <f>Q350*Input!N350/100</f>
        <v>7.5050062800013922E-5</v>
      </c>
      <c r="S350" s="65">
        <f>Input!S350*$G$6/0.000000000155125</f>
        <v>1.1433810909951065</v>
      </c>
      <c r="T350" s="9">
        <f>S350*Input!T350/100</f>
        <v>5.2445747718409864E-4</v>
      </c>
      <c r="U350" s="9">
        <f>S350*1/((U349+U351)/2)</f>
        <v>1.1436547482688293</v>
      </c>
      <c r="V350" s="9">
        <f>U350*Input!T350/100</f>
        <v>5.2458300104007288E-4</v>
      </c>
      <c r="W350" s="3">
        <v>3.0000000000000001E-3</v>
      </c>
      <c r="X350" s="21">
        <f>((($L$4*0.000000001*Input!G350/Input!W350*(232/229))-(W350*0.000000001))/Input!F350)*1000000000</f>
        <v>0.50376591043141028</v>
      </c>
      <c r="Y350" s="21">
        <f>X350*Input!X350/100</f>
        <v>6.176127225206823E-4</v>
      </c>
      <c r="Z350" s="21">
        <f t="shared" si="1217"/>
        <v>1.2300522110603114E-4</v>
      </c>
      <c r="AA350" s="21">
        <f>Z350*Input!X350/100</f>
        <v>1.5080335512678153E-7</v>
      </c>
      <c r="AB350" s="14">
        <v>0.05</v>
      </c>
      <c r="AC350" s="14">
        <v>0.9</v>
      </c>
      <c r="AD350" s="21">
        <f>(((Input!G350*$L$4*0.000000001*Input!U350*(230/229))-((AB350*0.000000000000001)+(Input!G350*AC350*0.000000000000001)))/Input!F350)*1000000000000</f>
        <v>6.0160206663693385</v>
      </c>
      <c r="AE350" s="21">
        <f>AD350*Input!V350/100</f>
        <v>1.2769290100267701E-2</v>
      </c>
      <c r="AF350" s="63">
        <f t="shared" si="1218"/>
        <v>0.27426150068295907</v>
      </c>
      <c r="AG350" s="21">
        <f>AF350*Input!V350/100</f>
        <v>5.821330842716337E-4</v>
      </c>
      <c r="AH350" s="9">
        <f t="shared" si="1219"/>
        <v>2229.6736530113972</v>
      </c>
      <c r="AI350" s="3">
        <f t="shared" si="1220"/>
        <v>5.4653223604826087</v>
      </c>
      <c r="AJ350" s="22">
        <f t="shared" si="1221"/>
        <v>143.65474826882928</v>
      </c>
      <c r="AK350" s="3">
        <f t="shared" si="1222"/>
        <v>0.52458300104007294</v>
      </c>
      <c r="AL350" s="3">
        <f t="shared" si="1223"/>
        <v>0.10880995304479639</v>
      </c>
      <c r="AM350" s="3">
        <f t="shared" si="1224"/>
        <v>2.3097702560043005E-4</v>
      </c>
      <c r="AN350" s="9">
        <f>AL350*1/((AN349+AN351)/2)</f>
        <v>0.10885761833436866</v>
      </c>
      <c r="AO350" s="21">
        <f t="shared" si="1225"/>
        <v>2.3107820739953674E-4</v>
      </c>
      <c r="AP350" s="58">
        <f t="shared" si="1226"/>
        <v>10.9003</v>
      </c>
      <c r="AQ350" s="58">
        <f t="shared" si="1227"/>
        <v>2.4799999999999999E-2</v>
      </c>
      <c r="AR350" s="58">
        <f t="shared" si="1228"/>
        <v>0.22751667385301325</v>
      </c>
      <c r="AS350" s="67">
        <f t="shared" si="1229"/>
        <v>4.8800842624586636E-5</v>
      </c>
      <c r="AT350" s="67">
        <f t="shared" si="1230"/>
        <v>5.9847060402444516E-8</v>
      </c>
      <c r="AU350" s="58">
        <v>8</v>
      </c>
      <c r="AV350" s="58">
        <f t="shared" si="1231"/>
        <v>4</v>
      </c>
      <c r="AW350" s="58">
        <f t="shared" si="1232"/>
        <v>10.863200000000001</v>
      </c>
      <c r="AX350" s="57">
        <f t="shared" si="1233"/>
        <v>3.0778054199999998E-2</v>
      </c>
      <c r="AY350" s="47">
        <f t="shared" si="1234"/>
        <v>3.1028049865526607E-2</v>
      </c>
      <c r="AZ350" s="9" t="str">
        <f>Input!B350</f>
        <v>GeoB20928-1_192-196</v>
      </c>
      <c r="BA350" s="48">
        <f>Input!E350</f>
        <v>194</v>
      </c>
      <c r="BB350" s="58">
        <f t="shared" si="1235"/>
        <v>148.13373808916492</v>
      </c>
      <c r="BC350" s="22">
        <f>SQRT((EXP(0.0000028263*AW350*1000)*V350)^2+((U350-1)*0.0000028263*EXP(0.0000028263*AW350*1000)*AY350*1000)^2)*1000</f>
        <v>0.5410948554284899</v>
      </c>
      <c r="BD350" s="9">
        <f t="shared" si="1237"/>
        <v>10805.2</v>
      </c>
      <c r="BE350" s="49">
        <f t="shared" si="1238"/>
        <v>15.514024932763304</v>
      </c>
      <c r="BF350" s="89">
        <f t="shared" si="1239"/>
        <v>0.28562532095079352</v>
      </c>
      <c r="BG350" s="85"/>
      <c r="BH350" s="85"/>
      <c r="BI350" s="85"/>
      <c r="BJ350" s="85"/>
      <c r="BK350" s="85"/>
      <c r="BL350" s="85"/>
      <c r="BM350" s="90"/>
      <c r="BN350" s="85"/>
      <c r="BO350" s="85"/>
      <c r="BP350" s="85"/>
      <c r="BQ350" s="85"/>
      <c r="BR350" s="85"/>
      <c r="BS350" s="85"/>
      <c r="BT350" s="85"/>
      <c r="BU350" s="85"/>
      <c r="BV350" s="85"/>
      <c r="BW350" s="85"/>
      <c r="BX350" s="85"/>
      <c r="BY350" s="85"/>
      <c r="BZ350" s="85"/>
      <c r="CA350" s="85"/>
      <c r="CB350" s="85"/>
      <c r="CC350" s="85"/>
      <c r="CD350" s="85"/>
      <c r="CE350" s="85"/>
      <c r="CF350" s="85"/>
      <c r="CG350" s="85"/>
      <c r="CH350" s="85"/>
      <c r="CI350" s="85"/>
      <c r="CJ350" s="85"/>
      <c r="CK350" s="85"/>
      <c r="CL350" s="85"/>
      <c r="CM350" s="85"/>
      <c r="CN350" s="85"/>
      <c r="CO350" s="85"/>
      <c r="CP350" s="85"/>
      <c r="CQ350" s="85"/>
      <c r="CR350" s="85"/>
      <c r="CS350" s="85"/>
      <c r="CT350" s="85"/>
      <c r="CU350" s="85"/>
      <c r="CV350" s="85"/>
      <c r="CW350" s="85"/>
      <c r="CX350" s="85"/>
      <c r="CY350" s="85"/>
      <c r="CZ350" s="85"/>
      <c r="DA350" s="85"/>
      <c r="DB350" s="85"/>
      <c r="DC350" s="85"/>
      <c r="DD350" s="85"/>
      <c r="DE350" s="85"/>
    </row>
    <row r="351" spans="1:109" s="158" customFormat="1" ht="15" customHeight="1" x14ac:dyDescent="0.2">
      <c r="A351" s="141">
        <f>Input!A351</f>
        <v>10368</v>
      </c>
      <c r="B351" s="141" t="str">
        <f>Input!B351</f>
        <v>Hu1-13</v>
      </c>
      <c r="C351" s="141">
        <f>Input!O351</f>
        <v>2.3145522618468517</v>
      </c>
      <c r="D351" s="141">
        <f>C351*Input!P351/100</f>
        <v>1.1351758107481342E-2</v>
      </c>
      <c r="E351" s="142">
        <f>Input!M351</f>
        <v>3.0135672151347408</v>
      </c>
      <c r="F351" s="143">
        <f>E351*Input!N351/100</f>
        <v>2.2201633289788383E-4</v>
      </c>
      <c r="G351" s="144">
        <f t="shared" si="1214"/>
        <v>415.51064762277804</v>
      </c>
      <c r="H351" s="143">
        <f>G351*Input!L351/100</f>
        <v>2.4116426507872525E-2</v>
      </c>
      <c r="I351" s="141">
        <v>0</v>
      </c>
      <c r="J351" s="145">
        <f>(((C351*$G$4*0.000000001*Input!G351*(234/233))-(I351*0.000000000000001))/Input!F351)*1000000000000</f>
        <v>758.19833680295699</v>
      </c>
      <c r="K351" s="141">
        <f>J351*Input!P351/100</f>
        <v>3.7185957123362345</v>
      </c>
      <c r="L351" s="146">
        <f t="shared" si="1215"/>
        <v>10.485331870358465</v>
      </c>
      <c r="M351" s="147">
        <f>L351*Input!P351/100</f>
        <v>5.1425475687465784E-2</v>
      </c>
      <c r="N351" s="141">
        <v>0</v>
      </c>
      <c r="O351" s="145">
        <f>(((G351*$D$4*0.000000001*Input!G351*(238/236))-(N351*0.000000001))/Input!F351)*1000000</f>
        <v>13.711186821608013</v>
      </c>
      <c r="P351" s="141">
        <f>O351*Input!N351/100</f>
        <v>1.0101342364368321E-3</v>
      </c>
      <c r="Q351" s="148">
        <f t="shared" si="1216"/>
        <v>10.229905242056923</v>
      </c>
      <c r="R351" s="149">
        <f>Q351*Input!N351/100</f>
        <v>7.5366032532072388E-4</v>
      </c>
      <c r="S351" s="147">
        <f>Input!S351*$G$6/0.000000000155125</f>
        <v>0.99974018619833749</v>
      </c>
      <c r="T351" s="141">
        <f>S351*Input!T351/100</f>
        <v>9.8331666368841339E-4</v>
      </c>
      <c r="U351" s="147">
        <f>S351</f>
        <v>0.99974018619833749</v>
      </c>
      <c r="V351" s="141">
        <f>U351*Input!T351/100</f>
        <v>9.8331666368841339E-4</v>
      </c>
      <c r="W351" s="150">
        <v>0</v>
      </c>
      <c r="X351" s="145">
        <f>((($L$4*0.000000001*Input!G351/Input!W351*(232/229))-(W351*0.000000001))/Input!F351)*1000000000</f>
        <v>0.86119329535746725</v>
      </c>
      <c r="Y351" s="145">
        <f>X351*Input!X351/100</f>
        <v>1.8753835345411609E-3</v>
      </c>
      <c r="Z351" s="145">
        <f t="shared" si="1217"/>
        <v>2.102787614583933E-4</v>
      </c>
      <c r="AA351" s="145">
        <f>Z351*Input!X351/100</f>
        <v>4.5791499890752134E-7</v>
      </c>
      <c r="AB351" s="146">
        <v>0</v>
      </c>
      <c r="AC351" s="146">
        <v>0.9</v>
      </c>
      <c r="AD351" s="145">
        <f>(((Input!G351*$L$4*0.000000001*Input!U351*(230/229))-((AB351*0.000000000000001)+(Input!G351*AC351*0.000000000000001)))/Input!F351)*1000000000000</f>
        <v>224.35611012325774</v>
      </c>
      <c r="AE351" s="145">
        <f>AD351*Input!V351/100</f>
        <v>0.35241379952128399</v>
      </c>
      <c r="AF351" s="145">
        <f t="shared" si="1218"/>
        <v>10.228063841896759</v>
      </c>
      <c r="AG351" s="145">
        <f>AF351*Input!V351/100</f>
        <v>1.6066024849017198E-2</v>
      </c>
      <c r="AH351" s="141">
        <f t="shared" si="1219"/>
        <v>48640.498788178993</v>
      </c>
      <c r="AI351" s="150">
        <f t="shared" si="1220"/>
        <v>130.60255049125064</v>
      </c>
      <c r="AJ351" s="147">
        <f t="shared" si="1221"/>
        <v>-0.25981380166251178</v>
      </c>
      <c r="AK351" s="150">
        <f t="shared" si="1222"/>
        <v>0.98331666368841342</v>
      </c>
      <c r="AL351" s="150">
        <f t="shared" si="1223"/>
        <v>0.99981999831703294</v>
      </c>
      <c r="AM351" s="150">
        <f t="shared" si="1224"/>
        <v>1.5722223787550597E-3</v>
      </c>
      <c r="AN351" s="141">
        <f>AF351/Q351</f>
        <v>0.99981999831703294</v>
      </c>
      <c r="AO351" s="145">
        <f t="shared" si="1225"/>
        <v>1.5722223787550597E-3</v>
      </c>
      <c r="AP351" s="141" t="str">
        <f t="shared" si="1226"/>
        <v>Out of range</v>
      </c>
      <c r="AQ351" s="141" t="e">
        <f t="shared" si="1227"/>
        <v>#VALUE!</v>
      </c>
      <c r="AR351" s="141" t="e">
        <f t="shared" si="1228"/>
        <v>#VALUE!</v>
      </c>
      <c r="AS351" s="149">
        <f t="shared" si="1229"/>
        <v>2.0555299045576756E-5</v>
      </c>
      <c r="AT351" s="149">
        <f t="shared" si="1230"/>
        <v>4.4787997841001324E-8</v>
      </c>
      <c r="AU351" s="141">
        <v>8</v>
      </c>
      <c r="AV351" s="141">
        <f t="shared" si="1231"/>
        <v>4</v>
      </c>
      <c r="AW351" s="141" t="str">
        <f t="shared" si="1232"/>
        <v>Out of range</v>
      </c>
      <c r="AX351" s="151">
        <f t="shared" si="1233"/>
        <v>349.27461856050002</v>
      </c>
      <c r="AY351" s="151" t="e">
        <f t="shared" si="1234"/>
        <v>#VALUE!</v>
      </c>
      <c r="AZ351" s="141" t="str">
        <f>Input!B351</f>
        <v>Hu1-13</v>
      </c>
      <c r="BA351" s="152">
        <f>Input!E351</f>
        <v>0</v>
      </c>
      <c r="BB351" s="141" t="e">
        <f t="shared" si="1235"/>
        <v>#VALUE!</v>
      </c>
      <c r="BC351" s="147" t="e">
        <f t="shared" ref="BC351" si="1243">SQRT((EXP(0.0000028263*AW351*1000)*V351)^2+((U351-1)*0.0000028263*EXP(0.0000028263*AW351*1000)*AX351*1000)^2)*1000</f>
        <v>#VALUE!</v>
      </c>
      <c r="BD351" s="141" t="e">
        <f t="shared" si="1237"/>
        <v>#VALUE!</v>
      </c>
      <c r="BE351" s="153" t="e">
        <f t="shared" si="1238"/>
        <v>#VALUE!</v>
      </c>
      <c r="BF351" s="154" t="e">
        <f t="shared" si="1239"/>
        <v>#VALUE!</v>
      </c>
      <c r="BG351" s="155"/>
      <c r="BH351" s="155"/>
      <c r="BI351" s="155"/>
      <c r="BJ351" s="155"/>
      <c r="BK351" s="155"/>
      <c r="BL351" s="155"/>
      <c r="BM351" s="159"/>
      <c r="BN351" s="155"/>
      <c r="BO351" s="155"/>
      <c r="BP351" s="155"/>
      <c r="BQ351" s="155"/>
      <c r="BR351" s="155"/>
      <c r="BS351" s="155"/>
      <c r="BT351" s="155"/>
      <c r="BU351" s="155"/>
      <c r="BV351" s="155"/>
      <c r="BW351" s="155"/>
      <c r="BX351" s="155"/>
      <c r="BY351" s="155"/>
      <c r="BZ351" s="155"/>
      <c r="CA351" s="155"/>
      <c r="CB351" s="155"/>
      <c r="CC351" s="155"/>
      <c r="CD351" s="155"/>
      <c r="CE351" s="155"/>
      <c r="CF351" s="155"/>
      <c r="CG351" s="155"/>
      <c r="CH351" s="155"/>
      <c r="CI351" s="155"/>
      <c r="CJ351" s="155"/>
      <c r="CK351" s="155"/>
      <c r="CL351" s="155"/>
      <c r="CM351" s="155"/>
      <c r="CN351" s="155"/>
      <c r="CO351" s="155"/>
      <c r="CP351" s="155"/>
      <c r="CQ351" s="155"/>
      <c r="CR351" s="155"/>
      <c r="CS351" s="155"/>
      <c r="CT351" s="155"/>
      <c r="CU351" s="155"/>
      <c r="CV351" s="155"/>
      <c r="CW351" s="155"/>
      <c r="CX351" s="155"/>
      <c r="CY351" s="155"/>
      <c r="CZ351" s="155"/>
      <c r="DA351" s="155"/>
      <c r="DB351" s="155"/>
      <c r="DC351" s="155"/>
      <c r="DD351" s="155"/>
      <c r="DE351" s="155"/>
    </row>
    <row r="352" spans="1:109" ht="15" customHeight="1" x14ac:dyDescent="0.2">
      <c r="A352" s="9">
        <f>Input!A352</f>
        <v>10695</v>
      </c>
      <c r="B352" s="9" t="str">
        <f>Input!B352</f>
        <v>GeoB20928-1_203-210</v>
      </c>
      <c r="C352" s="9">
        <f>Input!O352</f>
        <v>1.8161475918028052</v>
      </c>
      <c r="D352" s="9">
        <f>C352*Input!P352/100</f>
        <v>2.3536506556633952E-3</v>
      </c>
      <c r="E352" s="11">
        <f>Input!M352</f>
        <v>2.0842130208730358</v>
      </c>
      <c r="F352" s="12">
        <f>E352*Input!N352/100</f>
        <v>6.0610210491424303E-5</v>
      </c>
      <c r="G352" s="13">
        <f t="shared" si="1214"/>
        <v>287.37129131797417</v>
      </c>
      <c r="H352" s="12">
        <f>G352*Input!L352/100</f>
        <v>6.2741029136831414E-3</v>
      </c>
      <c r="I352" s="9">
        <v>0.3</v>
      </c>
      <c r="J352" s="21">
        <f>(((C352*$G$4*0.000000001*Input!G352*(234/233))-(I352*0.000000000000001))/Input!F352)*1000000000000</f>
        <v>230.91027273863452</v>
      </c>
      <c r="K352" s="9">
        <f>J352*Input!P352/100</f>
        <v>0.29924997135899684</v>
      </c>
      <c r="L352" s="14">
        <f t="shared" si="1215"/>
        <v>3.1933212253521366</v>
      </c>
      <c r="M352" s="22">
        <f>L352*Input!P352/100</f>
        <v>4.1384095817527397E-3</v>
      </c>
      <c r="N352" s="9">
        <v>5.0000000000000001E-3</v>
      </c>
      <c r="O352" s="21">
        <f>(((G352*$D$4*0.000000001*Input!G352*(238/236))-(N352*0.000000001))/Input!F352)*1000000</f>
        <v>3.6805450910764415</v>
      </c>
      <c r="P352" s="9">
        <f>O352*Input!N352/100</f>
        <v>1.0703253960090812E-4</v>
      </c>
      <c r="Q352" s="23">
        <f t="shared" si="1216"/>
        <v>2.7460516737685352</v>
      </c>
      <c r="R352" s="24">
        <f>Q352*Input!N352/100</f>
        <v>7.9856890011041675E-5</v>
      </c>
      <c r="S352" s="65">
        <f>Input!S352*$G$6/0.000000000155125</f>
        <v>1.1431577640106443</v>
      </c>
      <c r="T352" s="9">
        <f>S352*Input!T352/100</f>
        <v>3.4797859729236209E-4</v>
      </c>
      <c r="U352" s="9">
        <f>S352*1/((U351+U353)/2)</f>
        <v>1.1434548493620864</v>
      </c>
      <c r="V352" s="9">
        <f>U352*Input!T352/100</f>
        <v>3.4806903043039914E-4</v>
      </c>
      <c r="W352" s="3">
        <v>3.0000000000000001E-3</v>
      </c>
      <c r="X352" s="21">
        <f>((($L$4*0.000000001*Input!G352/Input!W352*(232/229))-(W352*0.000000001))/Input!F352)*1000000000</f>
        <v>0.34020036411247961</v>
      </c>
      <c r="Y352" s="21">
        <f>X352*Input!X352/100</f>
        <v>3.1987622380996142E-4</v>
      </c>
      <c r="Z352" s="21">
        <f t="shared" si="1217"/>
        <v>8.3067194785315681E-5</v>
      </c>
      <c r="AA352" s="21">
        <f>Z352*Input!X352/100</f>
        <v>7.8104621256748933E-8</v>
      </c>
      <c r="AB352" s="14">
        <v>0.05</v>
      </c>
      <c r="AC352" s="14">
        <v>0.9</v>
      </c>
      <c r="AD352" s="21">
        <f>(((Input!G352*$L$4*0.000000001*Input!U352*(230/229))-((AB352*0.000000000000001)+(Input!G352*AC352*0.000000000000001)))/Input!F352)*1000000000000</f>
        <v>6.6675693045556068</v>
      </c>
      <c r="AE352" s="21">
        <f>AD352*Input!V352/100</f>
        <v>1.1237604744318643E-2</v>
      </c>
      <c r="AF352" s="63">
        <f t="shared" si="1218"/>
        <v>0.30396464121168759</v>
      </c>
      <c r="AG352" s="21">
        <f>AF352*Input!V352/100</f>
        <v>5.1230581013259372E-4</v>
      </c>
      <c r="AH352" s="9">
        <f t="shared" si="1219"/>
        <v>3659.2621431032285</v>
      </c>
      <c r="AI352" s="3">
        <f t="shared" si="1220"/>
        <v>7.0621873360205623</v>
      </c>
      <c r="AJ352" s="22">
        <f t="shared" si="1221"/>
        <v>143.45484936208641</v>
      </c>
      <c r="AK352" s="3">
        <f t="shared" si="1222"/>
        <v>0.34806903043039916</v>
      </c>
      <c r="AL352" s="3">
        <f t="shared" si="1223"/>
        <v>0.11069152271069345</v>
      </c>
      <c r="AM352" s="3">
        <f t="shared" si="1224"/>
        <v>1.865886461282026E-4</v>
      </c>
      <c r="AN352" s="9">
        <f>AL352*1/((AN351+AN353)/2)</f>
        <v>0.11071145095818964</v>
      </c>
      <c r="AO352" s="21">
        <f t="shared" si="1225"/>
        <v>1.8662223844520179E-4</v>
      </c>
      <c r="AP352" s="58">
        <f t="shared" si="1226"/>
        <v>11.0974</v>
      </c>
      <c r="AQ352" s="58">
        <f t="shared" si="1227"/>
        <v>1.95E-2</v>
      </c>
      <c r="AR352" s="58">
        <f t="shared" si="1228"/>
        <v>0.17571683457386414</v>
      </c>
      <c r="AS352" s="67">
        <f t="shared" si="1229"/>
        <v>3.0249683783742743E-5</v>
      </c>
      <c r="AT352" s="67">
        <f t="shared" si="1230"/>
        <v>2.8456117202750258E-8</v>
      </c>
      <c r="AU352" s="58">
        <v>8</v>
      </c>
      <c r="AV352" s="58">
        <f t="shared" si="1231"/>
        <v>4</v>
      </c>
      <c r="AW352" s="58">
        <f t="shared" si="1232"/>
        <v>11.074400000000001</v>
      </c>
      <c r="AX352" s="57">
        <f t="shared" si="1233"/>
        <v>2.5345483500000002E-2</v>
      </c>
      <c r="AY352" s="47">
        <f t="shared" si="1234"/>
        <v>2.3054799484578493E-2</v>
      </c>
      <c r="AZ352" s="9" t="str">
        <f>Input!B352</f>
        <v>GeoB20928-1_203-210</v>
      </c>
      <c r="BA352" s="48">
        <f>Input!E352</f>
        <v>206.5</v>
      </c>
      <c r="BB352" s="58">
        <f t="shared" si="1235"/>
        <v>148.01593306568108</v>
      </c>
      <c r="BC352" s="22">
        <f>SQRT((EXP(0.0000028263*AW352*1000)*V352)^2+((U352-1)*0.0000028263*EXP(0.0000028263*AW352*1000)*AY352*1000)^2)*1000</f>
        <v>0.3592652137884868</v>
      </c>
      <c r="BD352" s="9">
        <f t="shared" si="1237"/>
        <v>11016.400000000001</v>
      </c>
      <c r="BE352" s="49">
        <f t="shared" si="1238"/>
        <v>11.527399742289246</v>
      </c>
      <c r="BF352" s="89">
        <f t="shared" si="1239"/>
        <v>0.20818102546935718</v>
      </c>
      <c r="BG352" s="85"/>
      <c r="BH352" s="85"/>
      <c r="BI352" s="85"/>
      <c r="BJ352" s="85"/>
      <c r="BK352" s="85"/>
      <c r="BL352" s="85"/>
      <c r="BM352" s="90"/>
      <c r="BN352" s="85"/>
      <c r="BO352" s="85"/>
      <c r="BP352" s="85"/>
      <c r="BQ352" s="85"/>
      <c r="BR352" s="85"/>
      <c r="BS352" s="85"/>
      <c r="BT352" s="85"/>
      <c r="BU352" s="85"/>
      <c r="BV352" s="85"/>
      <c r="BW352" s="85"/>
      <c r="BX352" s="85"/>
      <c r="BY352" s="85"/>
      <c r="BZ352" s="85"/>
      <c r="CA352" s="85"/>
      <c r="CB352" s="85"/>
      <c r="CC352" s="85"/>
      <c r="CD352" s="85"/>
      <c r="CE352" s="85"/>
      <c r="CF352" s="85"/>
      <c r="CG352" s="85"/>
      <c r="CH352" s="85"/>
      <c r="CI352" s="85"/>
      <c r="CJ352" s="85"/>
      <c r="CK352" s="85"/>
      <c r="CL352" s="85"/>
      <c r="CM352" s="85"/>
      <c r="CN352" s="85"/>
      <c r="CO352" s="85"/>
      <c r="CP352" s="85"/>
      <c r="CQ352" s="85"/>
      <c r="CR352" s="85"/>
      <c r="CS352" s="85"/>
      <c r="CT352" s="85"/>
      <c r="CU352" s="85"/>
      <c r="CV352" s="85"/>
      <c r="CW352" s="85"/>
      <c r="CX352" s="85"/>
      <c r="CY352" s="85"/>
      <c r="CZ352" s="85"/>
      <c r="DA352" s="85"/>
      <c r="DB352" s="85"/>
      <c r="DC352" s="85"/>
      <c r="DD352" s="85"/>
      <c r="DE352" s="85"/>
    </row>
    <row r="353" spans="1:109" s="158" customFormat="1" ht="15" customHeight="1" x14ac:dyDescent="0.2">
      <c r="A353" s="141">
        <f>Input!A353</f>
        <v>10368</v>
      </c>
      <c r="B353" s="141" t="str">
        <f>Input!B353</f>
        <v>Hu1-13</v>
      </c>
      <c r="C353" s="141">
        <f>Input!O353</f>
        <v>2.3145522618468517</v>
      </c>
      <c r="D353" s="141">
        <f>C353*Input!P353/100</f>
        <v>1.1351758107481342E-2</v>
      </c>
      <c r="E353" s="142">
        <f>Input!M353</f>
        <v>3.0135672151347408</v>
      </c>
      <c r="F353" s="143">
        <f>E353*Input!N353/100</f>
        <v>2.2201633289788383E-4</v>
      </c>
      <c r="G353" s="144">
        <f t="shared" si="1214"/>
        <v>415.51064762277804</v>
      </c>
      <c r="H353" s="143">
        <f>G353*Input!L353/100</f>
        <v>2.4116426507872525E-2</v>
      </c>
      <c r="I353" s="141">
        <v>0</v>
      </c>
      <c r="J353" s="145">
        <f>(((C353*$G$4*0.000000001*Input!G353*(234/233))-(I353*0.000000000000001))/Input!F353)*1000000000000</f>
        <v>758.19833680295699</v>
      </c>
      <c r="K353" s="141">
        <f>J353*Input!P353/100</f>
        <v>3.7185957123362345</v>
      </c>
      <c r="L353" s="146">
        <f t="shared" si="1215"/>
        <v>10.485331870358465</v>
      </c>
      <c r="M353" s="147">
        <f>L353*Input!P353/100</f>
        <v>5.1425475687465784E-2</v>
      </c>
      <c r="N353" s="141">
        <v>0</v>
      </c>
      <c r="O353" s="145">
        <f>(((G353*$D$4*0.000000001*Input!G353*(238/236))-(N353*0.000000001))/Input!F353)*1000000</f>
        <v>13.711186821608013</v>
      </c>
      <c r="P353" s="141">
        <f>O353*Input!N353/100</f>
        <v>1.0101342364368321E-3</v>
      </c>
      <c r="Q353" s="148">
        <f t="shared" si="1216"/>
        <v>10.229905242056923</v>
      </c>
      <c r="R353" s="149">
        <f>Q353*Input!N353/100</f>
        <v>7.5366032532072388E-4</v>
      </c>
      <c r="S353" s="147">
        <f>Input!S353*$G$6/0.000000000155125</f>
        <v>0.99974018619833749</v>
      </c>
      <c r="T353" s="141">
        <f>S353*Input!T353/100</f>
        <v>9.8331666368841339E-4</v>
      </c>
      <c r="U353" s="147">
        <f>S353</f>
        <v>0.99974018619833749</v>
      </c>
      <c r="V353" s="141">
        <f>U353*Input!T353/100</f>
        <v>9.8331666368841339E-4</v>
      </c>
      <c r="W353" s="150">
        <v>0</v>
      </c>
      <c r="X353" s="145">
        <f>((($L$4*0.000000001*Input!G353/Input!W353*(232/229))-(W353*0.000000001))/Input!F353)*1000000000</f>
        <v>0.86119329535746725</v>
      </c>
      <c r="Y353" s="145">
        <f>X353*Input!X353/100</f>
        <v>1.8753835345411609E-3</v>
      </c>
      <c r="Z353" s="145">
        <f t="shared" si="1217"/>
        <v>2.102787614583933E-4</v>
      </c>
      <c r="AA353" s="145">
        <f>Z353*Input!X353/100</f>
        <v>4.5791499890752134E-7</v>
      </c>
      <c r="AB353" s="146">
        <v>0</v>
      </c>
      <c r="AC353" s="146">
        <v>0.9</v>
      </c>
      <c r="AD353" s="145">
        <f>(((Input!G353*$L$4*0.000000001*Input!U353*(230/229))-((AB353*0.000000000000001)+(Input!G353*AC353*0.000000000000001)))/Input!F353)*1000000000000</f>
        <v>224.35611012325774</v>
      </c>
      <c r="AE353" s="145">
        <f>AD353*Input!V353/100</f>
        <v>0.35241379952128399</v>
      </c>
      <c r="AF353" s="145">
        <f t="shared" si="1218"/>
        <v>10.228063841896759</v>
      </c>
      <c r="AG353" s="145">
        <f>AF353*Input!V353/100</f>
        <v>1.6066024849017198E-2</v>
      </c>
      <c r="AH353" s="141">
        <f t="shared" si="1219"/>
        <v>48640.498788178993</v>
      </c>
      <c r="AI353" s="150">
        <f t="shared" si="1220"/>
        <v>130.60255049125064</v>
      </c>
      <c r="AJ353" s="147">
        <f t="shared" si="1221"/>
        <v>-0.25981380166251178</v>
      </c>
      <c r="AK353" s="150">
        <f t="shared" si="1222"/>
        <v>0.98331666368841342</v>
      </c>
      <c r="AL353" s="150">
        <f t="shared" si="1223"/>
        <v>0.99981999831703294</v>
      </c>
      <c r="AM353" s="150">
        <f t="shared" si="1224"/>
        <v>1.5722223787550597E-3</v>
      </c>
      <c r="AN353" s="141">
        <f>AF353/Q353</f>
        <v>0.99981999831703294</v>
      </c>
      <c r="AO353" s="145">
        <f t="shared" si="1225"/>
        <v>1.5722223787550597E-3</v>
      </c>
      <c r="AP353" s="141" t="str">
        <f t="shared" si="1226"/>
        <v>Out of range</v>
      </c>
      <c r="AQ353" s="141" t="e">
        <f t="shared" si="1227"/>
        <v>#VALUE!</v>
      </c>
      <c r="AR353" s="141" t="e">
        <f t="shared" si="1228"/>
        <v>#VALUE!</v>
      </c>
      <c r="AS353" s="149">
        <f t="shared" si="1229"/>
        <v>2.0555299045576756E-5</v>
      </c>
      <c r="AT353" s="149">
        <f t="shared" si="1230"/>
        <v>4.4787997841001324E-8</v>
      </c>
      <c r="AU353" s="141">
        <v>8</v>
      </c>
      <c r="AV353" s="141">
        <f t="shared" si="1231"/>
        <v>4</v>
      </c>
      <c r="AW353" s="141" t="str">
        <f t="shared" si="1232"/>
        <v>Out of range</v>
      </c>
      <c r="AX353" s="151">
        <f t="shared" si="1233"/>
        <v>372.69759332799998</v>
      </c>
      <c r="AY353" s="151" t="e">
        <f t="shared" si="1234"/>
        <v>#VALUE!</v>
      </c>
      <c r="AZ353" s="141" t="str">
        <f>Input!B353</f>
        <v>Hu1-13</v>
      </c>
      <c r="BA353" s="152">
        <f>Input!E353</f>
        <v>0</v>
      </c>
      <c r="BB353" s="141" t="e">
        <f t="shared" si="1235"/>
        <v>#VALUE!</v>
      </c>
      <c r="BC353" s="147" t="e">
        <f t="shared" ref="BC353" si="1244">SQRT((EXP(0.0000028263*AW353*1000)*V353)^2+((U353-1)*0.0000028263*EXP(0.0000028263*AW353*1000)*AX353*1000)^2)*1000</f>
        <v>#VALUE!</v>
      </c>
      <c r="BD353" s="141" t="e">
        <f t="shared" si="1237"/>
        <v>#VALUE!</v>
      </c>
      <c r="BE353" s="153" t="e">
        <f t="shared" si="1238"/>
        <v>#VALUE!</v>
      </c>
      <c r="BF353" s="154" t="e">
        <f t="shared" si="1239"/>
        <v>#VALUE!</v>
      </c>
      <c r="BG353" s="155"/>
      <c r="BH353" s="155"/>
      <c r="BI353" s="155"/>
      <c r="BJ353" s="155"/>
      <c r="BK353" s="155"/>
      <c r="BL353" s="155"/>
      <c r="BM353" s="159"/>
      <c r="BN353" s="155"/>
      <c r="BO353" s="155"/>
      <c r="BP353" s="155"/>
      <c r="BQ353" s="155"/>
      <c r="BR353" s="155"/>
      <c r="BS353" s="155"/>
      <c r="BT353" s="155"/>
      <c r="BU353" s="155"/>
      <c r="BV353" s="155"/>
      <c r="BW353" s="155"/>
      <c r="BX353" s="155"/>
      <c r="BY353" s="155"/>
      <c r="BZ353" s="155"/>
      <c r="CA353" s="155"/>
      <c r="CB353" s="155"/>
      <c r="CC353" s="155"/>
      <c r="CD353" s="155"/>
      <c r="CE353" s="155"/>
      <c r="CF353" s="155"/>
      <c r="CG353" s="155"/>
      <c r="CH353" s="155"/>
      <c r="CI353" s="155"/>
      <c r="CJ353" s="155"/>
      <c r="CK353" s="155"/>
      <c r="CL353" s="155"/>
      <c r="CM353" s="155"/>
      <c r="CN353" s="155"/>
      <c r="CO353" s="155"/>
      <c r="CP353" s="155"/>
      <c r="CQ353" s="155"/>
      <c r="CR353" s="155"/>
      <c r="CS353" s="155"/>
      <c r="CT353" s="155"/>
      <c r="CU353" s="155"/>
      <c r="CV353" s="155"/>
      <c r="CW353" s="155"/>
      <c r="CX353" s="155"/>
      <c r="CY353" s="155"/>
      <c r="CZ353" s="155"/>
      <c r="DA353" s="155"/>
      <c r="DB353" s="155"/>
      <c r="DC353" s="155"/>
      <c r="DD353" s="155"/>
      <c r="DE353" s="155"/>
    </row>
    <row r="354" spans="1:109" s="76" customFormat="1" ht="15" customHeight="1" x14ac:dyDescent="0.2">
      <c r="A354" s="58"/>
      <c r="B354" s="58"/>
      <c r="C354" s="58"/>
      <c r="D354" s="58"/>
      <c r="E354" s="60"/>
      <c r="F354" s="61"/>
      <c r="G354" s="59"/>
      <c r="H354" s="61"/>
      <c r="I354" s="58"/>
      <c r="J354" s="63"/>
      <c r="K354" s="58"/>
      <c r="L354" s="64"/>
      <c r="M354" s="65"/>
      <c r="N354" s="58"/>
      <c r="O354" s="63"/>
      <c r="P354" s="58"/>
      <c r="Q354" s="66"/>
      <c r="R354" s="67"/>
      <c r="S354" s="65"/>
      <c r="T354" s="58"/>
      <c r="U354" s="58"/>
      <c r="V354" s="58"/>
      <c r="W354" s="68"/>
      <c r="X354" s="63"/>
      <c r="Y354" s="63"/>
      <c r="Z354" s="63"/>
      <c r="AA354" s="63"/>
      <c r="AB354" s="64"/>
      <c r="AC354" s="64"/>
      <c r="AD354" s="63"/>
      <c r="AE354" s="63"/>
      <c r="AF354" s="63"/>
      <c r="AG354" s="63"/>
      <c r="AH354" s="58"/>
      <c r="AI354" s="68"/>
      <c r="AJ354" s="65"/>
      <c r="AK354" s="68"/>
      <c r="AL354" s="68"/>
      <c r="AM354" s="68"/>
      <c r="AN354" s="58"/>
      <c r="AO354" s="63"/>
      <c r="AP354" s="58"/>
      <c r="AQ354" s="58"/>
      <c r="AR354" s="58"/>
      <c r="AS354" s="67"/>
      <c r="AT354" s="67"/>
      <c r="AU354" s="58"/>
      <c r="AV354" s="58"/>
      <c r="AW354" s="58"/>
      <c r="AX354" s="57"/>
      <c r="AY354" s="57"/>
      <c r="AZ354" s="58"/>
      <c r="BA354" s="69"/>
      <c r="BB354" s="58"/>
      <c r="BC354" s="65"/>
      <c r="BD354" s="58"/>
      <c r="BE354" s="62"/>
      <c r="BF354" s="74"/>
      <c r="BG354" s="75"/>
      <c r="BH354" s="75"/>
      <c r="BI354" s="75"/>
      <c r="BJ354" s="75"/>
      <c r="BK354" s="75"/>
      <c r="BL354" s="75"/>
      <c r="BM354" s="103"/>
      <c r="BN354" s="75"/>
      <c r="BO354" s="75"/>
      <c r="BP354" s="75"/>
      <c r="BQ354" s="75"/>
      <c r="BR354" s="75"/>
      <c r="BS354" s="75"/>
      <c r="BT354" s="75"/>
      <c r="BU354" s="75"/>
      <c r="BV354" s="75"/>
      <c r="BW354" s="75"/>
      <c r="BX354" s="75"/>
      <c r="BY354" s="75"/>
      <c r="BZ354" s="75"/>
      <c r="CA354" s="75"/>
      <c r="CB354" s="75"/>
      <c r="CC354" s="75"/>
      <c r="CD354" s="75"/>
      <c r="CE354" s="75"/>
      <c r="CF354" s="75"/>
      <c r="CG354" s="75"/>
      <c r="CH354" s="75"/>
      <c r="CI354" s="75"/>
      <c r="CJ354" s="75"/>
      <c r="CK354" s="75"/>
      <c r="CL354" s="75"/>
      <c r="CM354" s="75"/>
      <c r="CN354" s="75"/>
      <c r="CO354" s="75"/>
      <c r="CP354" s="75"/>
      <c r="CQ354" s="75"/>
      <c r="CR354" s="75"/>
      <c r="CS354" s="75"/>
      <c r="CT354" s="75"/>
      <c r="CU354" s="75"/>
      <c r="CV354" s="75"/>
      <c r="CW354" s="75"/>
      <c r="CX354" s="75"/>
      <c r="CY354" s="75"/>
      <c r="CZ354" s="75"/>
      <c r="DA354" s="75"/>
      <c r="DB354" s="75"/>
      <c r="DC354" s="75"/>
      <c r="DD354" s="75"/>
      <c r="DE354" s="75"/>
    </row>
    <row r="355" spans="1:109" s="158" customFormat="1" ht="15" customHeight="1" x14ac:dyDescent="0.2">
      <c r="A355" s="141">
        <f>Input!A355</f>
        <v>10368</v>
      </c>
      <c r="B355" s="141" t="str">
        <f>Input!B355</f>
        <v>Hu1-13</v>
      </c>
      <c r="C355" s="141">
        <f>Input!O355</f>
        <v>2.2984585038681233</v>
      </c>
      <c r="D355" s="141">
        <f>C355*Input!P355/100</f>
        <v>9.6267582358890297E-3</v>
      </c>
      <c r="E355" s="142">
        <f>Input!M355</f>
        <v>3.0135704203702858</v>
      </c>
      <c r="F355" s="143">
        <f>E355*Input!N355/100</f>
        <v>1.9309676357707754E-4</v>
      </c>
      <c r="G355" s="144">
        <f t="shared" ref="G355:G365" si="1245">E355*137.88</f>
        <v>415.51108956065497</v>
      </c>
      <c r="H355" s="143">
        <f>G355*Input!L355/100</f>
        <v>2.0256968232373294E-2</v>
      </c>
      <c r="I355" s="141">
        <v>0</v>
      </c>
      <c r="J355" s="145">
        <f>(((C355*$G$4*0.000000001*Input!G355*(234/233))-(I355*0.000000000000001))/Input!F355)*1000000000000</f>
        <v>752.92636229042444</v>
      </c>
      <c r="K355" s="141">
        <f>J355*Input!P355/100</f>
        <v>3.1535222615501208</v>
      </c>
      <c r="L355" s="146">
        <f t="shared" ref="L355:L365" si="1246">(J355/234)*602200000000*0.0000028263/(365.2425*24*60)</f>
        <v>10.412424295001516</v>
      </c>
      <c r="M355" s="147">
        <f>L355*Input!P355/100</f>
        <v>4.3610920609958567E-2</v>
      </c>
      <c r="N355" s="141">
        <v>0</v>
      </c>
      <c r="O355" s="145">
        <f>(((G355*$D$4*0.000000001*Input!G355*(238/236))-(N355*0.000000001))/Input!F355)*1000000</f>
        <v>13.71120140485114</v>
      </c>
      <c r="P355" s="141">
        <f>O355*Input!N355/100</f>
        <v>8.7855541656959755E-4</v>
      </c>
      <c r="Q355" s="148">
        <f t="shared" ref="Q355:Q365" si="1247">(O355/238.05)*602200000000000000*0.00000000015512/(365.2425*24*60)</f>
        <v>10.22991612260266</v>
      </c>
      <c r="R355" s="149">
        <f>Q355*Input!N355/100</f>
        <v>6.5548947573517162E-4</v>
      </c>
      <c r="S355" s="147">
        <f>Input!S355*$G$6/0.000000000155125</f>
        <v>1.0000049277995282</v>
      </c>
      <c r="T355" s="141">
        <f>S355*Input!T355/100</f>
        <v>7.7157729725885128E-4</v>
      </c>
      <c r="U355" s="147">
        <f>S355</f>
        <v>1.0000049277995282</v>
      </c>
      <c r="V355" s="141">
        <f>U355*Input!T355/100</f>
        <v>7.7157729725885128E-4</v>
      </c>
      <c r="W355" s="150">
        <v>0</v>
      </c>
      <c r="X355" s="145">
        <f>((($L$4*0.000000001*Input!G355/Input!W355*(232/229))-(W355*0.000000001))/Input!F355)*1000000000</f>
        <v>0.89858571560483114</v>
      </c>
      <c r="Y355" s="145">
        <f>X355*Input!X355/100</f>
        <v>2.5162579948719691E-3</v>
      </c>
      <c r="Z355" s="145">
        <f t="shared" ref="Z355:Z365" si="1248">(X355/232)*6.022E+23*0.000000001*0.000000000049475/(365.2425*24*60)</f>
        <v>2.1940892057590442E-4</v>
      </c>
      <c r="AA355" s="145">
        <f>Z355*Input!X355/100</f>
        <v>6.1439820482094057E-7</v>
      </c>
      <c r="AB355" s="146">
        <v>0</v>
      </c>
      <c r="AC355" s="146">
        <v>0.9</v>
      </c>
      <c r="AD355" s="145">
        <f>(((Input!G355*$L$4*0.000000001*Input!U355*(230/229))-((AB355*0.000000000000001)+(Input!G355*AC355*0.000000000000001)))/Input!F355)*1000000000000</f>
        <v>224.46836395316291</v>
      </c>
      <c r="AE355" s="145">
        <f>AD355*Input!V355/100</f>
        <v>0.41796877562656393</v>
      </c>
      <c r="AF355" s="145">
        <f t="shared" ref="AF355:AF365" si="1249">(AD355/230)*602200000000*$D$6/(365.2425*24*60)</f>
        <v>10.233181328280958</v>
      </c>
      <c r="AG355" s="145">
        <f>AF355*Input!V355/100</f>
        <v>1.9054579430349786E-2</v>
      </c>
      <c r="AH355" s="141">
        <f t="shared" ref="AH355:AH365" si="1250">AF355/Z355</f>
        <v>46639.768799832338</v>
      </c>
      <c r="AI355" s="150">
        <f t="shared" ref="AI355:AI365" si="1251">AH355*SQRT((AG355/AF355)^2+(AA355/Z355)^2)</f>
        <v>156.84106596195988</v>
      </c>
      <c r="AJ355" s="147">
        <f t="shared" ref="AJ355:AJ365" si="1252">(U355-1)*1000</f>
        <v>4.9277995282093201E-3</v>
      </c>
      <c r="AK355" s="150">
        <f t="shared" ref="AK355:AK365" si="1253">V355*1000</f>
        <v>0.77157729725885127</v>
      </c>
      <c r="AL355" s="150">
        <f t="shared" ref="AL355:AL365" si="1254">AF355/Q355</f>
        <v>1.0003191820577184</v>
      </c>
      <c r="AM355" s="150">
        <f t="shared" ref="AM355:AM365" si="1255">AL355*SQRT((R355/Q355)^2+(AG355/AF355)^2)</f>
        <v>1.8637355073918172E-3</v>
      </c>
      <c r="AN355" s="141">
        <f>AF355/Q355</f>
        <v>1.0003191820577184</v>
      </c>
      <c r="AO355" s="145">
        <f t="shared" ref="AO355:AO365" si="1256">AN355*SQRT((R355/Q355)^2+(AG355/AF355)^2)</f>
        <v>1.8637355073918172E-3</v>
      </c>
      <c r="AP355" s="141" t="str">
        <f t="shared" ref="AP355:AP365" si="1257">ThU_Alter_Kombi(AN355,U355)</f>
        <v>Out of range</v>
      </c>
      <c r="AQ355" s="141" t="e">
        <f t="shared" ref="AQ355:AQ365" si="1258">Montealter(AN355,AO355,U355,V355)</f>
        <v>#VALUE!</v>
      </c>
      <c r="AR355" s="141" t="e">
        <f t="shared" ref="AR355:AR365" si="1259">(AQ355/AP355)*100</f>
        <v>#VALUE!</v>
      </c>
      <c r="AS355" s="149">
        <f t="shared" ref="AS355:AS365" si="1260">Z355/Q355</f>
        <v>2.1447773172951799E-5</v>
      </c>
      <c r="AT355" s="149">
        <f t="shared" ref="AT355:AT365" si="1261">AS355*SQRT((Y355/X355)^2+(P355/O355)^2)</f>
        <v>6.0074689225589382E-8</v>
      </c>
      <c r="AU355" s="141">
        <v>8</v>
      </c>
      <c r="AV355" s="141">
        <f t="shared" ref="AV355:AV365" si="1262">AU355/2</f>
        <v>4</v>
      </c>
      <c r="AW355" s="141" t="str">
        <f t="shared" ref="AW355:AW365" si="1263">marincorr_age(AN355,U355,AS355,AU355)</f>
        <v>Out of range</v>
      </c>
      <c r="AX355" s="151">
        <f t="shared" ref="AX355:AX365" si="1264">marincorr_age_error(AN355, AO355, U355, V355, AS355, AT355, AU355, AV355)</f>
        <v>369.14309973370001</v>
      </c>
      <c r="AY355" s="151" t="e">
        <f t="shared" ref="AY355:AY365" si="1265">SQRT(((AU355*EXP(-0.0000091577*AW355*1000))/(0.0000091577*(EXP(-0.0000091577*AW355*1000)+(AJ355/1000)*EXP(-(0.0000091577-0.0000028263)*AW355*1000)-AS355*AU355*EXP(-0.0000091577*AW355*1000))))^2*AT355^2+((AS355*EXP(-0.0000091577*AW355*1000))/(0.0000091577*(EXP(-0.0000091577*AW355*1000)+(AJ355/1000)*EXP(-(0.0000091577-0.0000028263)*AW355*1000)-AS355*AU355*EXP(-0.0000091577*AW355*1000))))^2*AV355^2+((0.0000091577/(0.0000091577-0.0000028263))*(EXP(-(0.0000091577-0.0000028263)*AW355*1000)-1)/(0.0000091577*(EXP(-0.0000091577*AW355*1000)+(AJ355/1000)*EXP(-(0.0000091577-0.0000028263)*AW355*1000)-AS355*AU355*EXP(-0.0000091577*AW355*1000))))^2*T355^2+(1/(0.0000091577*(EXP(-0.0000091577*AW355*1000)+(AJ355/1000)*EXP(-(0.0000091577-0.0000028263)*AW355*1000)-AS355*AU355*EXP(-0.0000091577*AW355*1000))))^2*AO355^2)/1000</f>
        <v>#VALUE!</v>
      </c>
      <c r="AZ355" s="141" t="str">
        <f>Input!B355</f>
        <v>Hu1-13</v>
      </c>
      <c r="BA355" s="152">
        <f>Input!E355</f>
        <v>0</v>
      </c>
      <c r="BB355" s="141" t="e">
        <f t="shared" ref="BB355:BB365" si="1266">((U355-1)*EXP(0.0000028263*AW355*1000))*1000</f>
        <v>#VALUE!</v>
      </c>
      <c r="BC355" s="147" t="e">
        <f t="shared" ref="BC355" si="1267">SQRT((EXP(0.0000028263*AW355*1000)*V355)^2+((U355-1)*0.0000028263*EXP(0.0000028263*AW355*1000)*AX355*1000)^2)*1000</f>
        <v>#VALUE!</v>
      </c>
      <c r="BD355" s="141" t="e">
        <f t="shared" ref="BD355:BD365" si="1268">AW355*1000-58</f>
        <v>#VALUE!</v>
      </c>
      <c r="BE355" s="153" t="e">
        <f t="shared" ref="BE355:BE365" si="1269">AY355/2*1000</f>
        <v>#VALUE!</v>
      </c>
      <c r="BF355" s="154" t="e">
        <f t="shared" ref="BF355:BF365" si="1270">AY355/AW355*100</f>
        <v>#VALUE!</v>
      </c>
      <c r="BG355" s="155"/>
      <c r="BH355" s="155"/>
      <c r="BI355" s="155"/>
      <c r="BJ355" s="155"/>
      <c r="BK355" s="155"/>
      <c r="BL355" s="155"/>
      <c r="BM355" s="159"/>
      <c r="BN355" s="155"/>
      <c r="BO355" s="155"/>
      <c r="BP355" s="155"/>
      <c r="BQ355" s="155"/>
      <c r="BR355" s="155"/>
      <c r="BS355" s="155"/>
      <c r="BT355" s="155"/>
      <c r="BU355" s="155"/>
      <c r="BV355" s="155"/>
      <c r="BW355" s="155"/>
      <c r="BX355" s="155"/>
      <c r="BY355" s="155"/>
      <c r="BZ355" s="155"/>
      <c r="CA355" s="155"/>
      <c r="CB355" s="155"/>
      <c r="CC355" s="155"/>
      <c r="CD355" s="155"/>
      <c r="CE355" s="155"/>
      <c r="CF355" s="155"/>
      <c r="CG355" s="155"/>
      <c r="CH355" s="155"/>
      <c r="CI355" s="155"/>
      <c r="CJ355" s="155"/>
      <c r="CK355" s="155"/>
      <c r="CL355" s="155"/>
      <c r="CM355" s="155"/>
      <c r="CN355" s="155"/>
      <c r="CO355" s="155"/>
      <c r="CP355" s="155"/>
      <c r="CQ355" s="155"/>
      <c r="CR355" s="155"/>
      <c r="CS355" s="155"/>
      <c r="CT355" s="155"/>
      <c r="CU355" s="155"/>
      <c r="CV355" s="155"/>
      <c r="CW355" s="155"/>
      <c r="CX355" s="155"/>
      <c r="CY355" s="155"/>
      <c r="CZ355" s="155"/>
      <c r="DA355" s="155"/>
      <c r="DB355" s="155"/>
      <c r="DC355" s="155"/>
      <c r="DD355" s="155"/>
      <c r="DE355" s="155"/>
    </row>
    <row r="356" spans="1:109" ht="15" customHeight="1" x14ac:dyDescent="0.2">
      <c r="A356" s="9">
        <f>Input!A356</f>
        <v>10696</v>
      </c>
      <c r="B356" s="9" t="str">
        <f>Input!B356</f>
        <v>GeoB20928-1_215-217</v>
      </c>
      <c r="C356" s="9">
        <f>Input!O356</f>
        <v>1.9125842531402888</v>
      </c>
      <c r="D356" s="9">
        <f>C356*Input!P356/100</f>
        <v>2.2841906078884815E-3</v>
      </c>
      <c r="E356" s="11">
        <f>Input!M356</f>
        <v>2.2173637842112246</v>
      </c>
      <c r="F356" s="12">
        <f>E356*Input!N356/100</f>
        <v>7.1651368483781095E-5</v>
      </c>
      <c r="G356" s="13">
        <f t="shared" si="1245"/>
        <v>305.73011856704363</v>
      </c>
      <c r="H356" s="12">
        <f>G356*Input!L356/100</f>
        <v>1.5751998068379347E-2</v>
      </c>
      <c r="I356" s="9">
        <v>0.3</v>
      </c>
      <c r="J356" s="21">
        <f>(((C356*$G$4*0.000000001*Input!G356*(234/233))-(I356*0.000000000000001))/Input!F356)*1000000000000</f>
        <v>217.74173429640442</v>
      </c>
      <c r="K356" s="9">
        <f>J356*Input!P356/100</f>
        <v>0.26004795532984781</v>
      </c>
      <c r="L356" s="14">
        <f t="shared" si="1246"/>
        <v>3.011209910789546</v>
      </c>
      <c r="M356" s="22">
        <f>L356*Input!P356/100</f>
        <v>3.5962741956663364E-3</v>
      </c>
      <c r="N356" s="9">
        <v>5.0000000000000001E-3</v>
      </c>
      <c r="O356" s="21">
        <f>(((G356*$D$4*0.000000001*Input!G356*(238/236))-(N356*0.000000001))/Input!F356)*1000000</f>
        <v>3.5061950811635252</v>
      </c>
      <c r="P356" s="9">
        <f>O356*Input!N356/100</f>
        <v>1.1329835795339982E-4</v>
      </c>
      <c r="Q356" s="23">
        <f t="shared" si="1247"/>
        <v>2.6159692743696739</v>
      </c>
      <c r="R356" s="24">
        <f>Q356*Input!N356/100</f>
        <v>8.4531811944780881E-5</v>
      </c>
      <c r="S356" s="65">
        <f>Input!S356*$G$6/0.000000000155125</f>
        <v>1.1431460207897883</v>
      </c>
      <c r="T356" s="9">
        <f>S356*Input!T356/100</f>
        <v>3.9463847370563402E-4</v>
      </c>
      <c r="U356" s="9">
        <f>S356*1/((U355+U357)/2)</f>
        <v>1.1435086052135568</v>
      </c>
      <c r="V356" s="9">
        <f>U356*Input!T356/100</f>
        <v>3.9476364560929559E-4</v>
      </c>
      <c r="W356" s="3">
        <v>3.0000000000000001E-3</v>
      </c>
      <c r="X356" s="21">
        <f>((($L$4*0.000000001*Input!G356/Input!W356*(232/229))-(W356*0.000000001))/Input!F356)*1000000000</f>
        <v>0.85196572841278229</v>
      </c>
      <c r="Y356" s="21">
        <f>X356*Input!X356/100</f>
        <v>8.9049565308086168E-4</v>
      </c>
      <c r="Z356" s="21">
        <f t="shared" si="1248"/>
        <v>2.0802565363827567E-4</v>
      </c>
      <c r="AA356" s="21">
        <f>Z356*Input!X356/100</f>
        <v>2.174335587879853E-7</v>
      </c>
      <c r="AB356" s="14">
        <v>0.05</v>
      </c>
      <c r="AC356" s="14">
        <v>0.9</v>
      </c>
      <c r="AD356" s="21">
        <f>(((Input!G356*$L$4*0.000000001*Input!U356*(230/229))-((AB356*0.000000000000001)+(Input!G356*AC356*0.000000000000001)))/Input!F356)*1000000000000</f>
        <v>6.4662119367644015</v>
      </c>
      <c r="AE356" s="21">
        <f>AD356*Input!V356/100</f>
        <v>1.3277568748267901E-2</v>
      </c>
      <c r="AF356" s="63">
        <f t="shared" si="1249"/>
        <v>0.29478505607949185</v>
      </c>
      <c r="AG356" s="21">
        <f>AF356*Input!V356/100</f>
        <v>6.053047574583496E-4</v>
      </c>
      <c r="AH356" s="9">
        <f t="shared" si="1250"/>
        <v>1417.0610735927662</v>
      </c>
      <c r="AI356" s="3">
        <f t="shared" si="1251"/>
        <v>3.2650423307600325</v>
      </c>
      <c r="AJ356" s="22">
        <f t="shared" si="1252"/>
        <v>143.50860521355679</v>
      </c>
      <c r="AK356" s="3">
        <f t="shared" si="1253"/>
        <v>0.39476364560929561</v>
      </c>
      <c r="AL356" s="3">
        <f t="shared" si="1254"/>
        <v>0.11268674252702041</v>
      </c>
      <c r="AM356" s="3">
        <f t="shared" si="1255"/>
        <v>2.3141697822099932E-4</v>
      </c>
      <c r="AN356" s="9">
        <f>AL356*1/((AN355+AN357)/2)</f>
        <v>0.11258240189086108</v>
      </c>
      <c r="AO356" s="21">
        <f t="shared" si="1256"/>
        <v>2.3120270106483912E-4</v>
      </c>
      <c r="AP356" s="58">
        <f t="shared" si="1257"/>
        <v>11.294</v>
      </c>
      <c r="AQ356" s="58">
        <f t="shared" si="1258"/>
        <v>2.4299999999999999E-2</v>
      </c>
      <c r="AR356" s="58">
        <f t="shared" si="1259"/>
        <v>0.21515849123428366</v>
      </c>
      <c r="AS356" s="67">
        <f t="shared" si="1260"/>
        <v>7.9521443801514106E-5</v>
      </c>
      <c r="AT356" s="67">
        <f t="shared" si="1261"/>
        <v>8.3157491525514106E-8</v>
      </c>
      <c r="AU356" s="58">
        <v>8</v>
      </c>
      <c r="AV356" s="58">
        <f t="shared" si="1262"/>
        <v>4</v>
      </c>
      <c r="AW356" s="58">
        <f t="shared" si="1263"/>
        <v>11.233499999999999</v>
      </c>
      <c r="AX356" s="57">
        <f t="shared" si="1264"/>
        <v>4.0786190299999997E-2</v>
      </c>
      <c r="AY356" s="47">
        <f t="shared" si="1265"/>
        <v>3.9089325955648749E-2</v>
      </c>
      <c r="AZ356" s="9" t="str">
        <f>Input!B356</f>
        <v>GeoB20928-1_215-217</v>
      </c>
      <c r="BA356" s="48">
        <f>Input!E356</f>
        <v>216</v>
      </c>
      <c r="BB356" s="58">
        <f t="shared" si="1266"/>
        <v>148.13799545887071</v>
      </c>
      <c r="BC356" s="22">
        <f>SQRT((EXP(0.0000028263*AW356*1000)*V356)^2+((U356-1)*0.0000028263*EXP(0.0000028263*AW356*1000)*AY356*1000)^2)*1000</f>
        <v>0.40782669285590228</v>
      </c>
      <c r="BD356" s="9">
        <f t="shared" si="1268"/>
        <v>11175.5</v>
      </c>
      <c r="BE356" s="49">
        <f t="shared" si="1269"/>
        <v>19.544662977824373</v>
      </c>
      <c r="BF356" s="89">
        <f t="shared" si="1270"/>
        <v>0.34797103267591356</v>
      </c>
      <c r="BG356" s="85"/>
      <c r="BH356" s="85"/>
      <c r="BI356" s="85"/>
      <c r="BJ356" s="85"/>
      <c r="BK356" s="85"/>
      <c r="BL356" s="85"/>
      <c r="BM356" s="90"/>
      <c r="BN356" s="85"/>
      <c r="BO356" s="85"/>
      <c r="BP356" s="85"/>
      <c r="BQ356" s="85"/>
      <c r="BR356" s="85"/>
      <c r="BS356" s="85"/>
      <c r="BT356" s="85"/>
      <c r="BU356" s="85"/>
      <c r="BV356" s="85"/>
      <c r="BW356" s="85"/>
      <c r="BX356" s="85"/>
      <c r="BY356" s="85"/>
      <c r="BZ356" s="85"/>
      <c r="CA356" s="85"/>
      <c r="CB356" s="85"/>
      <c r="CC356" s="85"/>
      <c r="CD356" s="85"/>
      <c r="CE356" s="85"/>
      <c r="CF356" s="85"/>
      <c r="CG356" s="85"/>
      <c r="CH356" s="85"/>
      <c r="CI356" s="85"/>
      <c r="CJ356" s="85"/>
      <c r="CK356" s="85"/>
      <c r="CL356" s="85"/>
      <c r="CM356" s="85"/>
      <c r="CN356" s="85"/>
      <c r="CO356" s="85"/>
      <c r="CP356" s="85"/>
      <c r="CQ356" s="85"/>
      <c r="CR356" s="85"/>
      <c r="CS356" s="85"/>
      <c r="CT356" s="85"/>
      <c r="CU356" s="85"/>
      <c r="CV356" s="85"/>
      <c r="CW356" s="85"/>
      <c r="CX356" s="85"/>
      <c r="CY356" s="85"/>
      <c r="CZ356" s="85"/>
      <c r="DA356" s="85"/>
      <c r="DB356" s="85"/>
      <c r="DC356" s="85"/>
      <c r="DD356" s="85"/>
      <c r="DE356" s="85"/>
    </row>
    <row r="357" spans="1:109" s="158" customFormat="1" ht="15" customHeight="1" x14ac:dyDescent="0.2">
      <c r="A357" s="141">
        <f>Input!A357</f>
        <v>10368</v>
      </c>
      <c r="B357" s="141" t="str">
        <f>Input!B357</f>
        <v>Hu1-13</v>
      </c>
      <c r="C357" s="141">
        <f>Input!O357</f>
        <v>2.3017353795013067</v>
      </c>
      <c r="D357" s="141">
        <f>C357*Input!P357/100</f>
        <v>1.1407650225631996E-2</v>
      </c>
      <c r="E357" s="142">
        <f>Input!M357</f>
        <v>3.0133070475998509</v>
      </c>
      <c r="F357" s="143">
        <f>E357*Input!N357/100</f>
        <v>2.4665342803352279E-4</v>
      </c>
      <c r="G357" s="144">
        <f t="shared" si="1245"/>
        <v>415.47477572306741</v>
      </c>
      <c r="H357" s="143">
        <f>G357*Input!L357/100</f>
        <v>1.8987548102697208E-2</v>
      </c>
      <c r="I357" s="141">
        <v>0</v>
      </c>
      <c r="J357" s="145">
        <f>(((C357*$G$4*0.000000001*Input!G357*(234/233))-(I357*0.000000000000001))/Input!F357)*1000000000000</f>
        <v>753.99979739748358</v>
      </c>
      <c r="K357" s="141">
        <f>J357*Input!P357/100</f>
        <v>3.7369047873658929</v>
      </c>
      <c r="L357" s="146">
        <f t="shared" si="1246"/>
        <v>10.427269122261714</v>
      </c>
      <c r="M357" s="147">
        <f>L357*Input!P357/100</f>
        <v>5.1678676886422192E-2</v>
      </c>
      <c r="N357" s="141">
        <v>0</v>
      </c>
      <c r="O357" s="145">
        <f>(((G357*$D$4*0.000000001*Input!G357*(238/236))-(N357*0.000000001))/Input!F357)*1000000</f>
        <v>13.710003106289546</v>
      </c>
      <c r="P357" s="141">
        <f>O357*Input!N357/100</f>
        <v>1.122228571831098E-3</v>
      </c>
      <c r="Q357" s="148">
        <f t="shared" si="1247"/>
        <v>10.229022073028665</v>
      </c>
      <c r="R357" s="149">
        <f>Q357*Input!N357/100</f>
        <v>8.3729381702164134E-4</v>
      </c>
      <c r="S357" s="147">
        <f>Input!S357*$G$6/0.000000000155125</f>
        <v>0.99936091094953727</v>
      </c>
      <c r="T357" s="141">
        <f>S357*Input!T357/100</f>
        <v>9.2553380439855891E-4</v>
      </c>
      <c r="U357" s="147">
        <f>S357</f>
        <v>0.99936091094953727</v>
      </c>
      <c r="V357" s="141">
        <f>U357*Input!T357/100</f>
        <v>9.2553380439855891E-4</v>
      </c>
      <c r="W357" s="150">
        <v>0</v>
      </c>
      <c r="X357" s="145">
        <f>((($L$4*0.000000001*Input!G357/Input!W357*(232/229))-(W357*0.000000001))/Input!F357)*1000000000</f>
        <v>0.89958331583776241</v>
      </c>
      <c r="Y357" s="145">
        <f>X357*Input!X357/100</f>
        <v>2.2790319945022999E-3</v>
      </c>
      <c r="Z357" s="145">
        <f t="shared" si="1248"/>
        <v>2.1965250600851545E-4</v>
      </c>
      <c r="AA357" s="145">
        <f>Z357*Input!X357/100</f>
        <v>5.5647440326282849E-7</v>
      </c>
      <c r="AB357" s="146">
        <v>0</v>
      </c>
      <c r="AC357" s="146">
        <v>0.9</v>
      </c>
      <c r="AD357" s="145">
        <f>(((Input!G357*$L$4*0.000000001*Input!U357*(230/229))-((AB357*0.000000000000001)+(Input!G357*AC357*0.000000000000001)))/Input!F357)*1000000000000</f>
        <v>224.72141462140772</v>
      </c>
      <c r="AE357" s="145">
        <f>AD357*Input!V357/100</f>
        <v>0.45903222745636429</v>
      </c>
      <c r="AF357" s="145">
        <f t="shared" si="1249"/>
        <v>10.244717534665623</v>
      </c>
      <c r="AG357" s="145">
        <f>AF357*Input!V357/100</f>
        <v>2.0926601576985816E-2</v>
      </c>
      <c r="AH357" s="141">
        <f t="shared" si="1250"/>
        <v>46640.567507426742</v>
      </c>
      <c r="AI357" s="150">
        <f t="shared" si="1251"/>
        <v>151.78464258611831</v>
      </c>
      <c r="AJ357" s="147">
        <f t="shared" si="1252"/>
        <v>-0.63908905046272668</v>
      </c>
      <c r="AK357" s="150">
        <f t="shared" si="1253"/>
        <v>0.92553380439855892</v>
      </c>
      <c r="AL357" s="150">
        <f t="shared" si="1254"/>
        <v>1.0015344049044868</v>
      </c>
      <c r="AM357" s="150">
        <f t="shared" si="1255"/>
        <v>2.0474485834420927E-3</v>
      </c>
      <c r="AN357" s="141">
        <f>AF357/Q357</f>
        <v>1.0015344049044868</v>
      </c>
      <c r="AO357" s="145">
        <f t="shared" si="1256"/>
        <v>2.0474485834420927E-3</v>
      </c>
      <c r="AP357" s="141" t="str">
        <f t="shared" si="1257"/>
        <v>Out of range</v>
      </c>
      <c r="AQ357" s="141" t="e">
        <f t="shared" si="1258"/>
        <v>#VALUE!</v>
      </c>
      <c r="AR357" s="141" t="e">
        <f t="shared" si="1259"/>
        <v>#VALUE!</v>
      </c>
      <c r="AS357" s="149">
        <f t="shared" si="1260"/>
        <v>2.1473460946739314E-5</v>
      </c>
      <c r="AT357" s="149">
        <f t="shared" si="1261"/>
        <v>5.4429913476899488E-8</v>
      </c>
      <c r="AU357" s="141">
        <v>8</v>
      </c>
      <c r="AV357" s="141">
        <f t="shared" si="1262"/>
        <v>4</v>
      </c>
      <c r="AW357" s="141" t="str">
        <f t="shared" si="1263"/>
        <v>Out of range</v>
      </c>
      <c r="AX357" s="151">
        <f t="shared" si="1264"/>
        <v>275.15098151159998</v>
      </c>
      <c r="AY357" s="151" t="e">
        <f t="shared" si="1265"/>
        <v>#VALUE!</v>
      </c>
      <c r="AZ357" s="141" t="str">
        <f>Input!B357</f>
        <v>Hu1-13</v>
      </c>
      <c r="BA357" s="152">
        <f>Input!E357</f>
        <v>0</v>
      </c>
      <c r="BB357" s="141" t="e">
        <f t="shared" si="1266"/>
        <v>#VALUE!</v>
      </c>
      <c r="BC357" s="147" t="e">
        <f t="shared" ref="BC357" si="1271">SQRT((EXP(0.0000028263*AW357*1000)*V357)^2+((U357-1)*0.0000028263*EXP(0.0000028263*AW357*1000)*AX357*1000)^2)*1000</f>
        <v>#VALUE!</v>
      </c>
      <c r="BD357" s="141" t="e">
        <f t="shared" si="1268"/>
        <v>#VALUE!</v>
      </c>
      <c r="BE357" s="153" t="e">
        <f t="shared" si="1269"/>
        <v>#VALUE!</v>
      </c>
      <c r="BF357" s="154" t="e">
        <f t="shared" si="1270"/>
        <v>#VALUE!</v>
      </c>
      <c r="BG357" s="155"/>
      <c r="BH357" s="155"/>
      <c r="BI357" s="155"/>
      <c r="BJ357" s="155"/>
      <c r="BK357" s="155"/>
      <c r="BL357" s="155"/>
      <c r="BM357" s="159"/>
      <c r="BN357" s="155"/>
      <c r="BO357" s="155"/>
      <c r="BP357" s="155"/>
      <c r="BQ357" s="155"/>
      <c r="BR357" s="155"/>
      <c r="BS357" s="155"/>
      <c r="BT357" s="155"/>
      <c r="BU357" s="155"/>
      <c r="BV357" s="155"/>
      <c r="BW357" s="155"/>
      <c r="BX357" s="155"/>
      <c r="BY357" s="155"/>
      <c r="BZ357" s="155"/>
      <c r="CA357" s="155"/>
      <c r="CB357" s="155"/>
      <c r="CC357" s="155"/>
      <c r="CD357" s="155"/>
      <c r="CE357" s="155"/>
      <c r="CF357" s="155"/>
      <c r="CG357" s="155"/>
      <c r="CH357" s="155"/>
      <c r="CI357" s="155"/>
      <c r="CJ357" s="155"/>
      <c r="CK357" s="155"/>
      <c r="CL357" s="155"/>
      <c r="CM357" s="155"/>
      <c r="CN357" s="155"/>
      <c r="CO357" s="155"/>
      <c r="CP357" s="155"/>
      <c r="CQ357" s="155"/>
      <c r="CR357" s="155"/>
      <c r="CS357" s="155"/>
      <c r="CT357" s="155"/>
      <c r="CU357" s="155"/>
      <c r="CV357" s="155"/>
      <c r="CW357" s="155"/>
      <c r="CX357" s="155"/>
      <c r="CY357" s="155"/>
      <c r="CZ357" s="155"/>
      <c r="DA357" s="155"/>
      <c r="DB357" s="155"/>
      <c r="DC357" s="155"/>
      <c r="DD357" s="155"/>
      <c r="DE357" s="155"/>
    </row>
    <row r="358" spans="1:109" ht="15" customHeight="1" x14ac:dyDescent="0.2">
      <c r="A358" s="9">
        <f>Input!A358</f>
        <v>10697</v>
      </c>
      <c r="B358" s="9" t="str">
        <f>Input!B358</f>
        <v>GeoB20928-1_223-230</v>
      </c>
      <c r="C358" s="9">
        <f>Input!O358</f>
        <v>2.1889441700779222</v>
      </c>
      <c r="D358" s="9">
        <f>C358*Input!P358/100</f>
        <v>2.1929560598188116E-3</v>
      </c>
      <c r="E358" s="11">
        <f>Input!M358</f>
        <v>2.5409636139254643</v>
      </c>
      <c r="F358" s="12">
        <f>E358*Input!N358/100</f>
        <v>7.2471555586109025E-5</v>
      </c>
      <c r="G358" s="13">
        <f t="shared" si="1245"/>
        <v>350.34806308804303</v>
      </c>
      <c r="H358" s="12">
        <f>G358*Input!L358/100</f>
        <v>8.306938047299298E-3</v>
      </c>
      <c r="I358" s="9">
        <v>0.3</v>
      </c>
      <c r="J358" s="21">
        <f>(((C358*$G$4*0.000000001*Input!G358*(234/233))-(I358*0.000000000000001))/Input!F358)*1000000000000</f>
        <v>254.00209742527875</v>
      </c>
      <c r="K358" s="9">
        <f>J358*Input!P358/100</f>
        <v>0.25446763164161673</v>
      </c>
      <c r="L358" s="14">
        <f t="shared" si="1246"/>
        <v>3.5126643755264757</v>
      </c>
      <c r="M358" s="22">
        <f>L358*Input!P358/100</f>
        <v>3.5191023753457494E-3</v>
      </c>
      <c r="N358" s="9">
        <v>5.0000000000000001E-3</v>
      </c>
      <c r="O358" s="21">
        <f>(((G358*$D$4*0.000000001*Input!G358*(238/236))-(N358*0.000000001))/Input!F358)*1000000</f>
        <v>4.0952379634941494</v>
      </c>
      <c r="P358" s="9">
        <f>O358*Input!N358/100</f>
        <v>1.1680146228115805E-4</v>
      </c>
      <c r="Q358" s="23">
        <f t="shared" si="1247"/>
        <v>3.055453685759502</v>
      </c>
      <c r="R358" s="24">
        <f>Q358*Input!N358/100</f>
        <v>8.7145475210569822E-5</v>
      </c>
      <c r="S358" s="65">
        <f>Input!S358*$G$6/0.000000000155125</f>
        <v>1.1422869080458558</v>
      </c>
      <c r="T358" s="9">
        <f>S358*Input!T358/100</f>
        <v>3.66294443901171E-4</v>
      </c>
      <c r="U358" s="9">
        <f>S358*1/((U357+U359)/2)</f>
        <v>1.142539795504774</v>
      </c>
      <c r="V358" s="9">
        <f>U358*Input!T358/100</f>
        <v>3.6637553672512062E-4</v>
      </c>
      <c r="W358" s="3">
        <v>3.0000000000000001E-3</v>
      </c>
      <c r="X358" s="21">
        <f>((($L$4*0.000000001*Input!G358/Input!W358*(232/229))-(W358*0.000000001))/Input!F358)*1000000000</f>
        <v>0.98480111685281124</v>
      </c>
      <c r="Y358" s="21">
        <f>X358*Input!X358/100</f>
        <v>1.1258908528857519E-3</v>
      </c>
      <c r="Z358" s="21">
        <f t="shared" si="1248"/>
        <v>2.4046025468497741E-4</v>
      </c>
      <c r="AA358" s="21">
        <f>Z358*Input!X358/100</f>
        <v>2.7491033123275597E-7</v>
      </c>
      <c r="AB358" s="14">
        <v>0.05</v>
      </c>
      <c r="AC358" s="14">
        <v>0.9</v>
      </c>
      <c r="AD358" s="21">
        <f>(((Input!G358*$L$4*0.000000001*Input!U358*(230/229))-((AB358*0.000000000000001)+(Input!G358*AC358*0.000000000000001)))/Input!F358)*1000000000000</f>
        <v>7.7600208937710615</v>
      </c>
      <c r="AE358" s="21">
        <f>AD358*Input!V358/100</f>
        <v>1.4328013897523018E-2</v>
      </c>
      <c r="AF358" s="63">
        <f t="shared" si="1249"/>
        <v>0.35376789636947509</v>
      </c>
      <c r="AG358" s="21">
        <f>AF358*Input!V358/100</f>
        <v>6.5319300103277049E-4</v>
      </c>
      <c r="AH358" s="9">
        <f t="shared" si="1250"/>
        <v>1471.2115182317341</v>
      </c>
      <c r="AI358" s="3">
        <f t="shared" si="1251"/>
        <v>3.1950062915089021</v>
      </c>
      <c r="AJ358" s="22">
        <f t="shared" si="1252"/>
        <v>142.53979550477402</v>
      </c>
      <c r="AK358" s="3">
        <f t="shared" si="1253"/>
        <v>0.36637553672512063</v>
      </c>
      <c r="AL358" s="3">
        <f t="shared" si="1254"/>
        <v>0.11578244436113522</v>
      </c>
      <c r="AM358" s="3">
        <f t="shared" si="1255"/>
        <v>2.1380488574747426E-4</v>
      </c>
      <c r="AN358" s="9">
        <f>AL358*1/((AN357+AN359)/2)</f>
        <v>0.11557290588277491</v>
      </c>
      <c r="AO358" s="21">
        <f t="shared" si="1256"/>
        <v>2.1341795014015723E-4</v>
      </c>
      <c r="AP358" s="58">
        <f t="shared" si="1257"/>
        <v>11.6203</v>
      </c>
      <c r="AQ358" s="58">
        <f t="shared" si="1258"/>
        <v>2.3099999999999999E-2</v>
      </c>
      <c r="AR358" s="58">
        <f t="shared" si="1259"/>
        <v>0.19879004844969578</v>
      </c>
      <c r="AS358" s="67">
        <f t="shared" si="1260"/>
        <v>7.8698707103853739E-5</v>
      </c>
      <c r="AT358" s="67">
        <f t="shared" si="1261"/>
        <v>9.0001647224790121E-8</v>
      </c>
      <c r="AU358" s="58">
        <v>8</v>
      </c>
      <c r="AV358" s="58">
        <f t="shared" si="1262"/>
        <v>4</v>
      </c>
      <c r="AW358" s="58">
        <f t="shared" si="1263"/>
        <v>11.5604</v>
      </c>
      <c r="AX358" s="57">
        <f t="shared" si="1264"/>
        <v>4.0460189399999999E-2</v>
      </c>
      <c r="AY358" s="47">
        <f t="shared" si="1265"/>
        <v>3.7747661691040775E-2</v>
      </c>
      <c r="AZ358" s="9" t="str">
        <f>Input!B358</f>
        <v>GeoB20928-1_223-230</v>
      </c>
      <c r="BA358" s="48">
        <f>Input!E358</f>
        <v>226.5</v>
      </c>
      <c r="BB358" s="58">
        <f t="shared" si="1266"/>
        <v>147.27393940783077</v>
      </c>
      <c r="BC358" s="22">
        <f>SQRT((EXP(0.0000028263*AW358*1000)*V358)^2+((U358-1)*0.0000028263*EXP(0.0000028263*AW358*1000)*AY358*1000)^2)*1000</f>
        <v>0.37886982768367961</v>
      </c>
      <c r="BD358" s="9">
        <f t="shared" si="1268"/>
        <v>11502.4</v>
      </c>
      <c r="BE358" s="49">
        <f t="shared" si="1269"/>
        <v>18.873830845520388</v>
      </c>
      <c r="BF358" s="89">
        <f t="shared" si="1270"/>
        <v>0.32652556737691413</v>
      </c>
      <c r="BG358" s="85"/>
      <c r="BH358" s="85"/>
      <c r="BI358" s="85"/>
      <c r="BJ358" s="85"/>
      <c r="BK358" s="85"/>
      <c r="BL358" s="85"/>
      <c r="BM358" s="90"/>
      <c r="BN358" s="85"/>
      <c r="BO358" s="85"/>
      <c r="BP358" s="85"/>
      <c r="BQ358" s="85"/>
      <c r="BR358" s="85"/>
      <c r="BS358" s="85"/>
      <c r="BT358" s="85"/>
      <c r="BU358" s="85"/>
      <c r="BV358" s="85"/>
      <c r="BW358" s="85"/>
      <c r="BX358" s="85"/>
      <c r="BY358" s="85"/>
      <c r="BZ358" s="85"/>
      <c r="CA358" s="85"/>
      <c r="CB358" s="85"/>
      <c r="CC358" s="85"/>
      <c r="CD358" s="85"/>
      <c r="CE358" s="85"/>
      <c r="CF358" s="85"/>
      <c r="CG358" s="85"/>
      <c r="CH358" s="85"/>
      <c r="CI358" s="85"/>
      <c r="CJ358" s="85"/>
      <c r="CK358" s="85"/>
      <c r="CL358" s="85"/>
      <c r="CM358" s="85"/>
      <c r="CN358" s="85"/>
      <c r="CO358" s="85"/>
      <c r="CP358" s="85"/>
      <c r="CQ358" s="85"/>
      <c r="CR358" s="85"/>
      <c r="CS358" s="85"/>
      <c r="CT358" s="85"/>
      <c r="CU358" s="85"/>
      <c r="CV358" s="85"/>
      <c r="CW358" s="85"/>
      <c r="CX358" s="85"/>
      <c r="CY358" s="85"/>
      <c r="CZ358" s="85"/>
      <c r="DA358" s="85"/>
      <c r="DB358" s="85"/>
      <c r="DC358" s="85"/>
      <c r="DD358" s="85"/>
      <c r="DE358" s="85"/>
    </row>
    <row r="359" spans="1:109" s="158" customFormat="1" ht="15" customHeight="1" x14ac:dyDescent="0.2">
      <c r="A359" s="141">
        <f>Input!A359</f>
        <v>10368</v>
      </c>
      <c r="B359" s="141" t="str">
        <f>Input!B359</f>
        <v>Hu1-13</v>
      </c>
      <c r="C359" s="141">
        <f>Input!O359</f>
        <v>2.2916330565081293</v>
      </c>
      <c r="D359" s="141">
        <f>C359*Input!P359/100</f>
        <v>1.0851048745053582E-2</v>
      </c>
      <c r="E359" s="142">
        <f>Input!M359</f>
        <v>3.0134296341908113</v>
      </c>
      <c r="F359" s="143">
        <f>E359*Input!N359/100</f>
        <v>2.6487175882517925E-4</v>
      </c>
      <c r="G359" s="144">
        <f t="shared" si="1245"/>
        <v>415.49167796222906</v>
      </c>
      <c r="H359" s="143">
        <f>G359*Input!L359/100</f>
        <v>2.1123972918202422E-2</v>
      </c>
      <c r="I359" s="141">
        <v>0</v>
      </c>
      <c r="J359" s="145">
        <f>(((C359*$G$4*0.000000001*Input!G359*(234/233))-(I359*0.000000000000001))/Input!F359)*1000000000000</f>
        <v>750.69049018609167</v>
      </c>
      <c r="K359" s="141">
        <f>J359*Input!P359/100</f>
        <v>3.5545739220002179</v>
      </c>
      <c r="L359" s="146">
        <f t="shared" si="1246"/>
        <v>10.381503809034138</v>
      </c>
      <c r="M359" s="147">
        <f>L359*Input!P359/100</f>
        <v>4.9157173553099003E-2</v>
      </c>
      <c r="N359" s="141">
        <v>0</v>
      </c>
      <c r="O359" s="145">
        <f>(((G359*$D$4*0.000000001*Input!G359*(238/236))-(N359*0.000000001))/Input!F359)*1000000</f>
        <v>13.710560853149163</v>
      </c>
      <c r="P359" s="141">
        <f>O359*Input!N359/100</f>
        <v>1.2051186881715382E-3</v>
      </c>
      <c r="Q359" s="148">
        <f t="shared" si="1247"/>
        <v>10.229438207503176</v>
      </c>
      <c r="R359" s="149">
        <f>Q359*Input!N359/100</f>
        <v>8.9913806483901096E-4</v>
      </c>
      <c r="S359" s="147">
        <f>Input!S359*$G$6/0.000000000155125</f>
        <v>1.0001964130755632</v>
      </c>
      <c r="T359" s="141">
        <f>S359*Input!T359/100</f>
        <v>7.1972682928880967E-4</v>
      </c>
      <c r="U359" s="147">
        <f>S359</f>
        <v>1.0001964130755632</v>
      </c>
      <c r="V359" s="141">
        <f>U359*Input!T359/100</f>
        <v>7.1972682928880967E-4</v>
      </c>
      <c r="W359" s="150">
        <v>0</v>
      </c>
      <c r="X359" s="145">
        <f>((($L$4*0.000000001*Input!G359/Input!W359*(232/229))-(W359*0.000000001))/Input!F359)*1000000000</f>
        <v>0.89991124297485048</v>
      </c>
      <c r="Y359" s="145">
        <f>X359*Input!X359/100</f>
        <v>2.620985890034479E-3</v>
      </c>
      <c r="Z359" s="145">
        <f t="shared" si="1248"/>
        <v>2.1973257643243443E-4</v>
      </c>
      <c r="AA359" s="145">
        <f>Z359*Input!X359/100</f>
        <v>6.3996976024715385E-7</v>
      </c>
      <c r="AB359" s="146">
        <v>0</v>
      </c>
      <c r="AC359" s="146">
        <v>0.9</v>
      </c>
      <c r="AD359" s="145">
        <f>(((Input!G359*$L$4*0.000000001*Input!U359*(230/229))-((AB359*0.000000000000001)+(Input!G359*AC359*0.000000000000001)))/Input!F359)*1000000000000</f>
        <v>224.85560114091973</v>
      </c>
      <c r="AE359" s="145">
        <f>AD359*Input!V359/100</f>
        <v>0.33530182928811181</v>
      </c>
      <c r="AF359" s="145">
        <f t="shared" si="1249"/>
        <v>10.2508348999896</v>
      </c>
      <c r="AG359" s="145">
        <f>AF359*Input!V359/100</f>
        <v>1.5285915388617979E-2</v>
      </c>
      <c r="AH359" s="141">
        <f t="shared" si="1250"/>
        <v>46651.411758882416</v>
      </c>
      <c r="AI359" s="150">
        <f t="shared" si="1251"/>
        <v>152.64538468643696</v>
      </c>
      <c r="AJ359" s="147">
        <f t="shared" si="1252"/>
        <v>0.19641307556317322</v>
      </c>
      <c r="AK359" s="150">
        <f t="shared" si="1253"/>
        <v>0.71972682928880971</v>
      </c>
      <c r="AL359" s="150">
        <f t="shared" si="1254"/>
        <v>1.002091678159875</v>
      </c>
      <c r="AM359" s="150">
        <f t="shared" si="1255"/>
        <v>1.4969001276057452E-3</v>
      </c>
      <c r="AN359" s="141">
        <f>AF359/Q359</f>
        <v>1.002091678159875</v>
      </c>
      <c r="AO359" s="145">
        <f t="shared" si="1256"/>
        <v>1.4969001276057452E-3</v>
      </c>
      <c r="AP359" s="141" t="str">
        <f t="shared" si="1257"/>
        <v>Out of range</v>
      </c>
      <c r="AQ359" s="141" t="e">
        <f t="shared" si="1258"/>
        <v>#VALUE!</v>
      </c>
      <c r="AR359" s="141" t="e">
        <f t="shared" si="1259"/>
        <v>#VALUE!</v>
      </c>
      <c r="AS359" s="149">
        <f t="shared" si="1260"/>
        <v>2.1480414855164101E-5</v>
      </c>
      <c r="AT359" s="149">
        <f t="shared" si="1261"/>
        <v>6.2590058279566657E-8</v>
      </c>
      <c r="AU359" s="141">
        <v>8</v>
      </c>
      <c r="AV359" s="141">
        <f t="shared" si="1262"/>
        <v>4</v>
      </c>
      <c r="AW359" s="141" t="str">
        <f t="shared" si="1263"/>
        <v>Out of range</v>
      </c>
      <c r="AX359" s="151">
        <f t="shared" si="1264"/>
        <v>274.24405972369999</v>
      </c>
      <c r="AY359" s="151" t="e">
        <f t="shared" si="1265"/>
        <v>#VALUE!</v>
      </c>
      <c r="AZ359" s="141" t="str">
        <f>Input!B359</f>
        <v>Hu1-13</v>
      </c>
      <c r="BA359" s="152">
        <f>Input!E359</f>
        <v>0</v>
      </c>
      <c r="BB359" s="141" t="e">
        <f t="shared" si="1266"/>
        <v>#VALUE!</v>
      </c>
      <c r="BC359" s="147" t="e">
        <f t="shared" ref="BC359" si="1272">SQRT((EXP(0.0000028263*AW359*1000)*V359)^2+((U359-1)*0.0000028263*EXP(0.0000028263*AW359*1000)*AX359*1000)^2)*1000</f>
        <v>#VALUE!</v>
      </c>
      <c r="BD359" s="141" t="e">
        <f t="shared" si="1268"/>
        <v>#VALUE!</v>
      </c>
      <c r="BE359" s="153" t="e">
        <f t="shared" si="1269"/>
        <v>#VALUE!</v>
      </c>
      <c r="BF359" s="154" t="e">
        <f t="shared" si="1270"/>
        <v>#VALUE!</v>
      </c>
      <c r="BG359" s="155"/>
      <c r="BH359" s="155"/>
      <c r="BI359" s="155"/>
      <c r="BJ359" s="155"/>
      <c r="BK359" s="155"/>
      <c r="BL359" s="155"/>
      <c r="BM359" s="159"/>
      <c r="BN359" s="155"/>
      <c r="BO359" s="155"/>
      <c r="BP359" s="155"/>
      <c r="BQ359" s="155"/>
      <c r="BR359" s="155"/>
      <c r="BS359" s="155"/>
      <c r="BT359" s="155"/>
      <c r="BU359" s="155"/>
      <c r="BV359" s="155"/>
      <c r="BW359" s="155"/>
      <c r="BX359" s="155"/>
      <c r="BY359" s="155"/>
      <c r="BZ359" s="155"/>
      <c r="CA359" s="155"/>
      <c r="CB359" s="155"/>
      <c r="CC359" s="155"/>
      <c r="CD359" s="155"/>
      <c r="CE359" s="155"/>
      <c r="CF359" s="155"/>
      <c r="CG359" s="155"/>
      <c r="CH359" s="155"/>
      <c r="CI359" s="155"/>
      <c r="CJ359" s="155"/>
      <c r="CK359" s="155"/>
      <c r="CL359" s="155"/>
      <c r="CM359" s="155"/>
      <c r="CN359" s="155"/>
      <c r="CO359" s="155"/>
      <c r="CP359" s="155"/>
      <c r="CQ359" s="155"/>
      <c r="CR359" s="155"/>
      <c r="CS359" s="155"/>
      <c r="CT359" s="155"/>
      <c r="CU359" s="155"/>
      <c r="CV359" s="155"/>
      <c r="CW359" s="155"/>
      <c r="CX359" s="155"/>
      <c r="CY359" s="155"/>
      <c r="CZ359" s="155"/>
      <c r="DA359" s="155"/>
      <c r="DB359" s="155"/>
      <c r="DC359" s="155"/>
      <c r="DD359" s="155"/>
      <c r="DE359" s="155"/>
    </row>
    <row r="360" spans="1:109" ht="15" customHeight="1" x14ac:dyDescent="0.2">
      <c r="A360" s="9">
        <f>Input!A360</f>
        <v>10698</v>
      </c>
      <c r="B360" s="9" t="str">
        <f>Input!B360</f>
        <v>GeoB20928-1_233-236</v>
      </c>
      <c r="C360" s="9">
        <f>Input!O360</f>
        <v>2.3791024358046893</v>
      </c>
      <c r="D360" s="9">
        <f>C360*Input!P360/100</f>
        <v>3.2628763921112402E-3</v>
      </c>
      <c r="E360" s="11">
        <f>Input!M360</f>
        <v>2.75320787197662</v>
      </c>
      <c r="F360" s="12">
        <f>E360*Input!N360/100</f>
        <v>9.176559927072442E-5</v>
      </c>
      <c r="G360" s="13">
        <f t="shared" si="1245"/>
        <v>379.61230138813636</v>
      </c>
      <c r="H360" s="12">
        <f>G360*Input!L360/100</f>
        <v>9.4975373577540489E-3</v>
      </c>
      <c r="I360" s="9">
        <v>0.3</v>
      </c>
      <c r="J360" s="21">
        <f>(((C360*$G$4*0.000000001*Input!G360*(234/233))-(I360*0.000000000000001))/Input!F360)*1000000000000</f>
        <v>258.11956139587392</v>
      </c>
      <c r="K360" s="9">
        <f>J360*Input!P360/100</f>
        <v>0.35400418685034113</v>
      </c>
      <c r="L360" s="14">
        <f t="shared" si="1246"/>
        <v>3.5696059092918739</v>
      </c>
      <c r="M360" s="22">
        <f>L360*Input!P360/100</f>
        <v>4.8956205816458589E-3</v>
      </c>
      <c r="N360" s="9">
        <v>5.0000000000000001E-3</v>
      </c>
      <c r="O360" s="21">
        <f>(((G360*$D$4*0.000000001*Input!G360*(238/236))-(N360*0.000000001))/Input!F360)*1000000</f>
        <v>4.1488225030293595</v>
      </c>
      <c r="P360" s="9">
        <f>O360*Input!N360/100</f>
        <v>1.3828203352659495E-4</v>
      </c>
      <c r="Q360" s="23">
        <f t="shared" si="1247"/>
        <v>3.0954330667581313</v>
      </c>
      <c r="R360" s="24">
        <f>Q360*Input!N360/100</f>
        <v>1.0317211179900638E-4</v>
      </c>
      <c r="S360" s="65">
        <f>Input!S360*$G$6/0.000000000155125</f>
        <v>1.1426499887082688</v>
      </c>
      <c r="T360" s="9">
        <f>S360*Input!T360/100</f>
        <v>3.1091377399648193E-4</v>
      </c>
      <c r="U360" s="9">
        <f>S360*1/((U359+U361)/2)</f>
        <v>1.1423581037121873</v>
      </c>
      <c r="V360" s="9">
        <f>U360*Input!T360/100</f>
        <v>3.1083435241804452E-4</v>
      </c>
      <c r="W360" s="3">
        <v>3.0000000000000001E-3</v>
      </c>
      <c r="X360" s="21">
        <f>((($L$4*0.000000001*Input!G360/Input!W360*(232/229))-(W360*0.000000001))/Input!F360)*1000000000</f>
        <v>0.21388275097349088</v>
      </c>
      <c r="Y360" s="21">
        <f>X360*Input!X360/100</f>
        <v>2.7310511803053797E-4</v>
      </c>
      <c r="Z360" s="21">
        <f t="shared" si="1248"/>
        <v>5.2224047974446017E-5</v>
      </c>
      <c r="AA360" s="21">
        <f>Z360*Input!X360/100</f>
        <v>6.6684455484029685E-8</v>
      </c>
      <c r="AB360" s="14">
        <v>0.05</v>
      </c>
      <c r="AC360" s="14">
        <v>0.9</v>
      </c>
      <c r="AD360" s="21">
        <f>(((Input!G360*$L$4*0.000000001*Input!U360*(230/229))-((AB360*0.000000000000001)+(Input!G360*AC360*0.000000000000001)))/Input!F360)*1000000000000</f>
        <v>7.8379008495428799</v>
      </c>
      <c r="AE360" s="21">
        <f>AD360*Input!V360/100</f>
        <v>1.2869577921603481E-2</v>
      </c>
      <c r="AF360" s="63">
        <f t="shared" si="1249"/>
        <v>0.35731832857834439</v>
      </c>
      <c r="AG360" s="21">
        <f>AF360*Input!V360/100</f>
        <v>5.8670505799066259E-4</v>
      </c>
      <c r="AH360" s="9">
        <f t="shared" si="1250"/>
        <v>6842.0266608437823</v>
      </c>
      <c r="AI360" s="3">
        <f t="shared" si="1251"/>
        <v>14.23159564811802</v>
      </c>
      <c r="AJ360" s="22">
        <f t="shared" si="1252"/>
        <v>142.35810371218727</v>
      </c>
      <c r="AK360" s="3">
        <f t="shared" si="1253"/>
        <v>0.31083435241804452</v>
      </c>
      <c r="AL360" s="3">
        <f t="shared" si="1254"/>
        <v>0.11543403487401728</v>
      </c>
      <c r="AM360" s="3">
        <f t="shared" si="1255"/>
        <v>1.8957797166891158E-4</v>
      </c>
      <c r="AN360" s="9">
        <f>AL360*1/((AN359+AN361)/2)</f>
        <v>0.11528293192933445</v>
      </c>
      <c r="AO360" s="21">
        <f t="shared" si="1256"/>
        <v>1.8932981444390047E-4</v>
      </c>
      <c r="AP360" s="58">
        <f t="shared" si="1257"/>
        <v>11.5916</v>
      </c>
      <c r="AQ360" s="58">
        <f t="shared" si="1258"/>
        <v>2.0799999999999999E-2</v>
      </c>
      <c r="AR360" s="58">
        <f t="shared" si="1259"/>
        <v>0.17944028434383519</v>
      </c>
      <c r="AS360" s="67">
        <f t="shared" si="1260"/>
        <v>1.687132199215686E-5</v>
      </c>
      <c r="AT360" s="67">
        <f t="shared" si="1261"/>
        <v>2.1550189611965123E-8</v>
      </c>
      <c r="AU360" s="58">
        <v>8</v>
      </c>
      <c r="AV360" s="58">
        <f t="shared" si="1262"/>
        <v>4</v>
      </c>
      <c r="AW360" s="58">
        <f t="shared" si="1263"/>
        <v>11.578799999999999</v>
      </c>
      <c r="AX360" s="57">
        <f t="shared" si="1264"/>
        <v>2.2449519599999999E-2</v>
      </c>
      <c r="AY360" s="47">
        <f t="shared" si="1265"/>
        <v>2.1313737398977083E-2</v>
      </c>
      <c r="AZ360" s="9" t="str">
        <f>Input!B360</f>
        <v>GeoB20928-1_233-236</v>
      </c>
      <c r="BA360" s="48">
        <f>Input!E360</f>
        <v>234.5</v>
      </c>
      <c r="BB360" s="58">
        <f t="shared" si="1266"/>
        <v>147.09386238294579</v>
      </c>
      <c r="BC360" s="22">
        <f>SQRT((EXP(0.0000028263*AW360*1000)*V360)^2+((U360-1)*0.0000028263*EXP(0.0000028263*AW360*1000)*AY360*1000)^2)*1000</f>
        <v>0.32129693507749429</v>
      </c>
      <c r="BD360" s="9">
        <f t="shared" si="1268"/>
        <v>11520.8</v>
      </c>
      <c r="BE360" s="49">
        <f t="shared" si="1269"/>
        <v>10.656868699488541</v>
      </c>
      <c r="BF360" s="89">
        <f t="shared" si="1270"/>
        <v>0.18407552940699454</v>
      </c>
      <c r="BG360" s="85"/>
      <c r="BH360" s="85"/>
      <c r="BI360" s="85"/>
      <c r="BJ360" s="85"/>
      <c r="BK360" s="85"/>
      <c r="BL360" s="85"/>
      <c r="BM360" s="90"/>
      <c r="BN360" s="85"/>
      <c r="BO360" s="85"/>
      <c r="BP360" s="85"/>
      <c r="BQ360" s="85"/>
      <c r="BR360" s="85"/>
      <c r="BS360" s="85"/>
      <c r="BT360" s="85"/>
      <c r="BU360" s="85"/>
      <c r="BV360" s="85"/>
      <c r="BW360" s="85"/>
      <c r="BX360" s="85"/>
      <c r="BY360" s="85"/>
      <c r="BZ360" s="85"/>
      <c r="CA360" s="85"/>
      <c r="CB360" s="85"/>
      <c r="CC360" s="85"/>
      <c r="CD360" s="85"/>
      <c r="CE360" s="85"/>
      <c r="CF360" s="85"/>
      <c r="CG360" s="85"/>
      <c r="CH360" s="85"/>
      <c r="CI360" s="85"/>
      <c r="CJ360" s="85"/>
      <c r="CK360" s="85"/>
      <c r="CL360" s="85"/>
      <c r="CM360" s="85"/>
      <c r="CN360" s="85"/>
      <c r="CO360" s="85"/>
      <c r="CP360" s="85"/>
      <c r="CQ360" s="85"/>
      <c r="CR360" s="85"/>
      <c r="CS360" s="85"/>
      <c r="CT360" s="85"/>
      <c r="CU360" s="85"/>
      <c r="CV360" s="85"/>
      <c r="CW360" s="85"/>
      <c r="CX360" s="85"/>
      <c r="CY360" s="85"/>
      <c r="CZ360" s="85"/>
      <c r="DA360" s="85"/>
      <c r="DB360" s="85"/>
      <c r="DC360" s="85"/>
      <c r="DD360" s="85"/>
      <c r="DE360" s="85"/>
    </row>
    <row r="361" spans="1:109" s="158" customFormat="1" ht="15" customHeight="1" x14ac:dyDescent="0.2">
      <c r="A361" s="141">
        <f>Input!A361</f>
        <v>10368</v>
      </c>
      <c r="B361" s="141" t="str">
        <f>Input!B361</f>
        <v>Hu1-13</v>
      </c>
      <c r="C361" s="141">
        <f>Input!O361</f>
        <v>2.2970210811852194</v>
      </c>
      <c r="D361" s="141">
        <f>C361*Input!P361/100</f>
        <v>8.5763547883237479E-3</v>
      </c>
      <c r="E361" s="142">
        <f>Input!M361</f>
        <v>3.0134647458853467</v>
      </c>
      <c r="F361" s="143">
        <f>E361*Input!N361/100</f>
        <v>2.1141619507302793E-4</v>
      </c>
      <c r="G361" s="144">
        <f t="shared" si="1245"/>
        <v>415.49651916267158</v>
      </c>
      <c r="H361" s="143">
        <f>G361*Input!L361/100</f>
        <v>1.5202356335690736E-2</v>
      </c>
      <c r="I361" s="141">
        <v>0</v>
      </c>
      <c r="J361" s="145">
        <f>(((C361*$G$4*0.000000001*Input!G361*(234/233))-(I361*0.000000000000001))/Input!F361)*1000000000000</f>
        <v>752.45549304049416</v>
      </c>
      <c r="K361" s="141">
        <f>J361*Input!P361/100</f>
        <v>2.8094323224097515</v>
      </c>
      <c r="L361" s="146">
        <f t="shared" si="1246"/>
        <v>10.40591251554565</v>
      </c>
      <c r="M361" s="147">
        <f>L361*Input!P361/100</f>
        <v>3.8852406867563152E-2</v>
      </c>
      <c r="N361" s="141">
        <v>0</v>
      </c>
      <c r="O361" s="145">
        <f>(((G361*$D$4*0.000000001*Input!G361*(238/236))-(N361*0.000000001))/Input!F361)*1000000</f>
        <v>13.710720605020958</v>
      </c>
      <c r="P361" s="141">
        <f>O361*Input!N361/100</f>
        <v>9.6190552286393996E-4</v>
      </c>
      <c r="Q361" s="148">
        <f t="shared" si="1247"/>
        <v>10.229557398243699</v>
      </c>
      <c r="R361" s="149">
        <f>Q361*Input!N361/100</f>
        <v>7.1767692167987618E-4</v>
      </c>
      <c r="S361" s="147">
        <f>Input!S361*$G$6/0.000000000155125</f>
        <v>1.0003146088100137</v>
      </c>
      <c r="T361" s="141">
        <f>S361*Input!T361/100</f>
        <v>7.7780557174584491E-4</v>
      </c>
      <c r="U361" s="147">
        <f>S361</f>
        <v>1.0003146088100137</v>
      </c>
      <c r="V361" s="141">
        <f>U361*Input!T361/100</f>
        <v>7.7780557174584491E-4</v>
      </c>
      <c r="W361" s="150">
        <v>0</v>
      </c>
      <c r="X361" s="145">
        <f>((($L$4*0.000000001*Input!G361/Input!W361*(232/229))-(W361*0.000000001))/Input!F361)*1000000000</f>
        <v>0.89580144945540452</v>
      </c>
      <c r="Y361" s="145">
        <f>X361*Input!X361/100</f>
        <v>2.6983165985068119E-3</v>
      </c>
      <c r="Z361" s="145">
        <f t="shared" si="1248"/>
        <v>2.1872908244824116E-4</v>
      </c>
      <c r="AA361" s="145">
        <f>Z361*Input!X361/100</f>
        <v>6.588517065975522E-7</v>
      </c>
      <c r="AB361" s="146">
        <v>0</v>
      </c>
      <c r="AC361" s="146">
        <v>0.9</v>
      </c>
      <c r="AD361" s="145">
        <f>(((Input!G361*$L$4*0.000000001*Input!U361*(230/229))-((AB361*0.000000000000001)+(Input!G361*AC361*0.000000000000001)))/Input!F361)*1000000000000</f>
        <v>224.50774173436349</v>
      </c>
      <c r="AE361" s="145">
        <f>AD361*Input!V361/100</f>
        <v>0.35370768823184595</v>
      </c>
      <c r="AF361" s="145">
        <f t="shared" si="1249"/>
        <v>10.234976503192177</v>
      </c>
      <c r="AG361" s="145">
        <f>AF361*Input!V361/100</f>
        <v>1.6125011325154034E-2</v>
      </c>
      <c r="AH361" s="141">
        <f t="shared" si="1250"/>
        <v>46792.938500138065</v>
      </c>
      <c r="AI361" s="150">
        <f t="shared" si="1251"/>
        <v>159.06418343169034</v>
      </c>
      <c r="AJ361" s="147">
        <f t="shared" si="1252"/>
        <v>0.31460881001366126</v>
      </c>
      <c r="AK361" s="150">
        <f t="shared" si="1253"/>
        <v>0.77780557174584486</v>
      </c>
      <c r="AL361" s="150">
        <f t="shared" si="1254"/>
        <v>1.0005297496985948</v>
      </c>
      <c r="AM361" s="150">
        <f t="shared" si="1255"/>
        <v>1.5778777664502415E-3</v>
      </c>
      <c r="AN361" s="141">
        <f>AF361/Q361</f>
        <v>1.0005297496985948</v>
      </c>
      <c r="AO361" s="145">
        <f t="shared" si="1256"/>
        <v>1.5778777664502415E-3</v>
      </c>
      <c r="AP361" s="141" t="str">
        <f t="shared" si="1257"/>
        <v>Out of range</v>
      </c>
      <c r="AQ361" s="141" t="e">
        <f t="shared" si="1258"/>
        <v>#VALUE!</v>
      </c>
      <c r="AR361" s="141" t="e">
        <f t="shared" si="1259"/>
        <v>#VALUE!</v>
      </c>
      <c r="AS361" s="149">
        <f t="shared" si="1260"/>
        <v>2.1382067076117535E-5</v>
      </c>
      <c r="AT361" s="149">
        <f t="shared" si="1261"/>
        <v>6.442413517325218E-8</v>
      </c>
      <c r="AU361" s="141">
        <v>8</v>
      </c>
      <c r="AV361" s="141">
        <f t="shared" si="1262"/>
        <v>4</v>
      </c>
      <c r="AW361" s="141" t="str">
        <f t="shared" si="1263"/>
        <v>Out of range</v>
      </c>
      <c r="AX361" s="151">
        <f t="shared" si="1264"/>
        <v>378.93020135059999</v>
      </c>
      <c r="AY361" s="151" t="e">
        <f t="shared" si="1265"/>
        <v>#VALUE!</v>
      </c>
      <c r="AZ361" s="141" t="str">
        <f>Input!B361</f>
        <v>Hu1-13</v>
      </c>
      <c r="BA361" s="152">
        <f>Input!E361</f>
        <v>0</v>
      </c>
      <c r="BB361" s="141" t="e">
        <f t="shared" si="1266"/>
        <v>#VALUE!</v>
      </c>
      <c r="BC361" s="147" t="e">
        <f t="shared" ref="BC361" si="1273">SQRT((EXP(0.0000028263*AW361*1000)*V361)^2+((U361-1)*0.0000028263*EXP(0.0000028263*AW361*1000)*AX361*1000)^2)*1000</f>
        <v>#VALUE!</v>
      </c>
      <c r="BD361" s="141" t="e">
        <f t="shared" si="1268"/>
        <v>#VALUE!</v>
      </c>
      <c r="BE361" s="153" t="e">
        <f t="shared" si="1269"/>
        <v>#VALUE!</v>
      </c>
      <c r="BF361" s="154" t="e">
        <f t="shared" si="1270"/>
        <v>#VALUE!</v>
      </c>
      <c r="BG361" s="155"/>
      <c r="BH361" s="155"/>
      <c r="BI361" s="155"/>
      <c r="BJ361" s="155"/>
      <c r="BK361" s="155"/>
      <c r="BL361" s="155"/>
      <c r="BM361" s="159"/>
      <c r="BN361" s="155"/>
      <c r="BO361" s="155"/>
      <c r="BP361" s="155"/>
      <c r="BQ361" s="155"/>
      <c r="BR361" s="155"/>
      <c r="BS361" s="155"/>
      <c r="BT361" s="155"/>
      <c r="BU361" s="155"/>
      <c r="BV361" s="155"/>
      <c r="BW361" s="155"/>
      <c r="BX361" s="155"/>
      <c r="BY361" s="155"/>
      <c r="BZ361" s="155"/>
      <c r="CA361" s="155"/>
      <c r="CB361" s="155"/>
      <c r="CC361" s="155"/>
      <c r="CD361" s="155"/>
      <c r="CE361" s="155"/>
      <c r="CF361" s="155"/>
      <c r="CG361" s="155"/>
      <c r="CH361" s="155"/>
      <c r="CI361" s="155"/>
      <c r="CJ361" s="155"/>
      <c r="CK361" s="155"/>
      <c r="CL361" s="155"/>
      <c r="CM361" s="155"/>
      <c r="CN361" s="155"/>
      <c r="CO361" s="155"/>
      <c r="CP361" s="155"/>
      <c r="CQ361" s="155"/>
      <c r="CR361" s="155"/>
      <c r="CS361" s="155"/>
      <c r="CT361" s="155"/>
      <c r="CU361" s="155"/>
      <c r="CV361" s="155"/>
      <c r="CW361" s="155"/>
      <c r="CX361" s="155"/>
      <c r="CY361" s="155"/>
      <c r="CZ361" s="155"/>
      <c r="DA361" s="155"/>
      <c r="DB361" s="155"/>
      <c r="DC361" s="155"/>
      <c r="DD361" s="155"/>
      <c r="DE361" s="155"/>
    </row>
    <row r="362" spans="1:109" ht="15" customHeight="1" x14ac:dyDescent="0.2">
      <c r="A362" s="9">
        <f>Input!A362</f>
        <v>10699</v>
      </c>
      <c r="B362" s="9" t="str">
        <f>Input!B362</f>
        <v>GeoB20928-1_251-256</v>
      </c>
      <c r="C362" s="9">
        <f>Input!O362</f>
        <v>1.6212692171964522</v>
      </c>
      <c r="D362" s="9">
        <f>C362*Input!P362/100</f>
        <v>2.1724786532578643E-3</v>
      </c>
      <c r="E362" s="11">
        <f>Input!M362</f>
        <v>1.8812221626544332</v>
      </c>
      <c r="F362" s="12">
        <f>E362*Input!N362/100</f>
        <v>6.7967825224423566E-5</v>
      </c>
      <c r="G362" s="13">
        <f t="shared" si="1245"/>
        <v>259.38291178679322</v>
      </c>
      <c r="H362" s="12">
        <f>G362*Input!L362/100</f>
        <v>6.770348839642293E-3</v>
      </c>
      <c r="I362" s="9">
        <v>0.3</v>
      </c>
      <c r="J362" s="21">
        <f>(((C362*$G$4*0.000000001*Input!G362*(234/233))-(I362*0.000000000000001))/Input!F362)*1000000000000</f>
        <v>204.6982069458754</v>
      </c>
      <c r="K362" s="9">
        <f>J362*Input!P362/100</f>
        <v>0.27429280728531191</v>
      </c>
      <c r="L362" s="14">
        <f t="shared" si="1246"/>
        <v>2.8308274087557317</v>
      </c>
      <c r="M362" s="22">
        <f>L362*Input!P362/100</f>
        <v>3.7932701437542347E-3</v>
      </c>
      <c r="N362" s="9">
        <v>5.0000000000000001E-3</v>
      </c>
      <c r="O362" s="21">
        <f>(((G362*$D$4*0.000000001*Input!G362*(238/236))-(N362*0.000000001))/Input!F362)*1000000</f>
        <v>3.2989594376887248</v>
      </c>
      <c r="P362" s="9">
        <f>O362*Input!N362/100</f>
        <v>1.1919012168499422E-4</v>
      </c>
      <c r="Q362" s="23">
        <f t="shared" si="1247"/>
        <v>2.4613509307421984</v>
      </c>
      <c r="R362" s="24">
        <f>Q362*Input!N362/100</f>
        <v>8.8927652032658102E-5</v>
      </c>
      <c r="S362" s="65">
        <f>Input!S362*$G$6/0.000000000155125</f>
        <v>1.1427430772895271</v>
      </c>
      <c r="T362" s="9">
        <f>S362*Input!T362/100</f>
        <v>4.028005470876814E-4</v>
      </c>
      <c r="U362" s="9">
        <f>S362*1/((U361+U363)/2)</f>
        <v>1.1429051053069061</v>
      </c>
      <c r="V362" s="9">
        <f>U362*Input!T362/100</f>
        <v>4.0285765964022342E-4</v>
      </c>
      <c r="W362" s="3">
        <v>3.0000000000000001E-3</v>
      </c>
      <c r="X362" s="21">
        <f>((($L$4*0.000000001*Input!G362/Input!W362*(232/229))-(W362*0.000000001))/Input!F362)*1000000000</f>
        <v>0.26079644852468314</v>
      </c>
      <c r="Y362" s="21">
        <f>X362*Input!X362/100</f>
        <v>4.1050720199174549E-4</v>
      </c>
      <c r="Z362" s="21">
        <f t="shared" si="1248"/>
        <v>6.3679030577862113E-5</v>
      </c>
      <c r="AA362" s="21">
        <f>Z362*Input!X362/100</f>
        <v>1.0023411291044053E-7</v>
      </c>
      <c r="AB362" s="14">
        <v>0.05</v>
      </c>
      <c r="AC362" s="14">
        <v>0.9</v>
      </c>
      <c r="AD362" s="21">
        <f>(((Input!G362*$L$4*0.000000001*Input!U362*(230/229))-((AB362*0.000000000000001)+(Input!G362*AC362*0.000000000000001)))/Input!F362)*1000000000000</f>
        <v>6.2326024419285497</v>
      </c>
      <c r="AE362" s="21">
        <f>AD362*Input!V362/100</f>
        <v>1.2470680377340915E-2</v>
      </c>
      <c r="AF362" s="63">
        <f t="shared" si="1249"/>
        <v>0.28413514408938984</v>
      </c>
      <c r="AG362" s="21">
        <f>AF362*Input!V362/100</f>
        <v>5.6851990784319436E-4</v>
      </c>
      <c r="AH362" s="9">
        <f t="shared" si="1250"/>
        <v>4461.9891589268136</v>
      </c>
      <c r="AI362" s="3">
        <f t="shared" si="1251"/>
        <v>11.359382213024507</v>
      </c>
      <c r="AJ362" s="22">
        <f t="shared" si="1252"/>
        <v>142.90510530690614</v>
      </c>
      <c r="AK362" s="3">
        <f t="shared" si="1253"/>
        <v>0.40285765964022341</v>
      </c>
      <c r="AL362" s="3">
        <f t="shared" si="1254"/>
        <v>0.11543869691255745</v>
      </c>
      <c r="AM362" s="3">
        <f t="shared" si="1255"/>
        <v>2.3101646187176722E-4</v>
      </c>
      <c r="AN362" s="9">
        <f>AL362*1/((AN361+AN363)/2)</f>
        <v>0.11540382755615373</v>
      </c>
      <c r="AO362" s="21">
        <f t="shared" si="1256"/>
        <v>2.3094668115213352E-4</v>
      </c>
      <c r="AP362" s="58">
        <f t="shared" si="1257"/>
        <v>11.5985</v>
      </c>
      <c r="AQ362" s="58">
        <f t="shared" si="1258"/>
        <v>2.5499999999999998E-2</v>
      </c>
      <c r="AR362" s="58">
        <f t="shared" si="1259"/>
        <v>0.21985601586412035</v>
      </c>
      <c r="AS362" s="67">
        <f t="shared" si="1260"/>
        <v>2.5871577182478515E-5</v>
      </c>
      <c r="AT362" s="67">
        <f t="shared" si="1261"/>
        <v>4.0733936975869311E-8</v>
      </c>
      <c r="AU362" s="58">
        <v>8</v>
      </c>
      <c r="AV362" s="58">
        <f t="shared" si="1262"/>
        <v>4</v>
      </c>
      <c r="AW362" s="58">
        <f t="shared" si="1263"/>
        <v>11.578799999999999</v>
      </c>
      <c r="AX362" s="57">
        <f t="shared" si="1264"/>
        <v>2.8551180999999998E-2</v>
      </c>
      <c r="AY362" s="47">
        <f t="shared" si="1265"/>
        <v>2.6704450438577183E-2</v>
      </c>
      <c r="AZ362" s="9" t="str">
        <f>Input!B362</f>
        <v>GeoB20928-1_251-256</v>
      </c>
      <c r="BA362" s="48">
        <f>Input!E362</f>
        <v>253.5</v>
      </c>
      <c r="BB362" s="58">
        <f t="shared" si="1266"/>
        <v>147.6590608170265</v>
      </c>
      <c r="BC362" s="22">
        <f>SQRT((EXP(0.0000028263*AW362*1000)*V362)^2+((U362-1)*0.0000028263*EXP(0.0000028263*AW362*1000)*AY362*1000)^2)*1000</f>
        <v>0.41640849188630807</v>
      </c>
      <c r="BD362" s="9">
        <f t="shared" si="1268"/>
        <v>11520.8</v>
      </c>
      <c r="BE362" s="49">
        <f t="shared" si="1269"/>
        <v>13.352225219288592</v>
      </c>
      <c r="BF362" s="89">
        <f t="shared" si="1270"/>
        <v>0.23063228001673045</v>
      </c>
      <c r="BG362" s="85"/>
      <c r="BH362" s="85"/>
      <c r="BI362" s="85"/>
      <c r="BJ362" s="85"/>
      <c r="BK362" s="85"/>
      <c r="BL362" s="85"/>
      <c r="BM362" s="90"/>
      <c r="BN362" s="85"/>
      <c r="BO362" s="85"/>
      <c r="BP362" s="85"/>
      <c r="BQ362" s="85"/>
      <c r="BR362" s="85"/>
      <c r="BS362" s="85"/>
      <c r="BT362" s="85"/>
      <c r="BU362" s="85"/>
      <c r="BV362" s="85"/>
      <c r="BW362" s="85"/>
      <c r="BX362" s="85"/>
      <c r="BY362" s="85"/>
      <c r="BZ362" s="85"/>
      <c r="CA362" s="85"/>
      <c r="CB362" s="85"/>
      <c r="CC362" s="85"/>
      <c r="CD362" s="85"/>
      <c r="CE362" s="85"/>
      <c r="CF362" s="85"/>
      <c r="CG362" s="85"/>
      <c r="CH362" s="85"/>
      <c r="CI362" s="85"/>
      <c r="CJ362" s="85"/>
      <c r="CK362" s="85"/>
      <c r="CL362" s="85"/>
      <c r="CM362" s="85"/>
      <c r="CN362" s="85"/>
      <c r="CO362" s="85"/>
      <c r="CP362" s="85"/>
      <c r="CQ362" s="85"/>
      <c r="CR362" s="85"/>
      <c r="CS362" s="85"/>
      <c r="CT362" s="85"/>
      <c r="CU362" s="85"/>
      <c r="CV362" s="85"/>
      <c r="CW362" s="85"/>
      <c r="CX362" s="85"/>
      <c r="CY362" s="85"/>
      <c r="CZ362" s="85"/>
      <c r="DA362" s="85"/>
      <c r="DB362" s="85"/>
      <c r="DC362" s="85"/>
      <c r="DD362" s="85"/>
      <c r="DE362" s="85"/>
    </row>
    <row r="363" spans="1:109" s="158" customFormat="1" ht="15" customHeight="1" x14ac:dyDescent="0.2">
      <c r="A363" s="141">
        <f>Input!A363</f>
        <v>10368</v>
      </c>
      <c r="B363" s="141" t="str">
        <f>Input!B363</f>
        <v>Hu1-13</v>
      </c>
      <c r="C363" s="141">
        <f>Input!O363</f>
        <v>2.2963771088446836</v>
      </c>
      <c r="D363" s="141">
        <f>C363*Input!P363/100</f>
        <v>7.3192825105997924E-3</v>
      </c>
      <c r="E363" s="142">
        <f>Input!M363</f>
        <v>3.0132285685415416</v>
      </c>
      <c r="F363" s="143">
        <f>E363*Input!N363/100</f>
        <v>1.87923806821495E-4</v>
      </c>
      <c r="G363" s="144">
        <f t="shared" si="1245"/>
        <v>415.46395503050775</v>
      </c>
      <c r="H363" s="143">
        <f>G363*Input!L363/100</f>
        <v>1.746217836677302E-2</v>
      </c>
      <c r="I363" s="141">
        <v>0</v>
      </c>
      <c r="J363" s="145">
        <f>(((C363*$G$4*0.000000001*Input!G363*(234/233))-(I363*0.000000000000001))/Input!F363)*1000000000000</f>
        <v>752.24454133048528</v>
      </c>
      <c r="K363" s="141">
        <f>J363*Input!P363/100</f>
        <v>2.3976420483586942</v>
      </c>
      <c r="L363" s="146">
        <f t="shared" si="1246"/>
        <v>10.402995206735149</v>
      </c>
      <c r="M363" s="147">
        <f>L363*Input!P363/100</f>
        <v>3.315764670412414E-2</v>
      </c>
      <c r="N363" s="141">
        <v>0</v>
      </c>
      <c r="O363" s="145">
        <f>(((G363*$D$4*0.000000001*Input!G363*(238/236))-(N363*0.000000001))/Input!F363)*1000000</f>
        <v>13.709646040741227</v>
      </c>
      <c r="P363" s="141">
        <f>O363*Input!N363/100</f>
        <v>8.5501939715059132E-4</v>
      </c>
      <c r="Q363" s="148">
        <f t="shared" si="1247"/>
        <v>10.228755666715919</v>
      </c>
      <c r="R363" s="149">
        <f>Q363*Input!N363/100</f>
        <v>6.3792927095025797E-4</v>
      </c>
      <c r="S363" s="147">
        <f>Input!S363*$G$6/0.000000000155125</f>
        <v>0.99940185405881665</v>
      </c>
      <c r="T363" s="141">
        <f>S363*Input!T363/100</f>
        <v>9.1176620598057108E-4</v>
      </c>
      <c r="U363" s="147">
        <f>S363</f>
        <v>0.99940185405881665</v>
      </c>
      <c r="V363" s="141">
        <f>U363*Input!T363/100</f>
        <v>9.1176620598057108E-4</v>
      </c>
      <c r="W363" s="150">
        <v>0</v>
      </c>
      <c r="X363" s="145">
        <f>((($L$4*0.000000001*Input!G363/Input!W363*(232/229))-(W363*0.000000001))/Input!F363)*1000000000</f>
        <v>0.89669857317629309</v>
      </c>
      <c r="Y363" s="145">
        <f>X363*Input!X363/100</f>
        <v>2.0041436494018156E-3</v>
      </c>
      <c r="Z363" s="145">
        <f t="shared" si="1248"/>
        <v>2.1894813439153932E-4</v>
      </c>
      <c r="AA363" s="145">
        <f>Z363*Input!X363/100</f>
        <v>4.8935453475167838E-7</v>
      </c>
      <c r="AB363" s="146">
        <v>0</v>
      </c>
      <c r="AC363" s="146">
        <v>0.9</v>
      </c>
      <c r="AD363" s="145">
        <f>(((Input!G363*$L$4*0.000000001*Input!U363*(230/229))-((AB363*0.000000000000001)+(Input!G363*AC363*0.000000000000001)))/Input!F363)*1000000000000</f>
        <v>224.38801283598323</v>
      </c>
      <c r="AE363" s="145">
        <f>AD363*Input!V363/100</f>
        <v>0.41027388665798775</v>
      </c>
      <c r="AF363" s="145">
        <f t="shared" si="1249"/>
        <v>10.2295182394717</v>
      </c>
      <c r="AG363" s="145">
        <f>AF363*Input!V363/100</f>
        <v>1.8703780802295192E-2</v>
      </c>
      <c r="AH363" s="141">
        <f t="shared" si="1250"/>
        <v>46721.193893246498</v>
      </c>
      <c r="AI363" s="150">
        <f t="shared" si="1251"/>
        <v>134.91370110031926</v>
      </c>
      <c r="AJ363" s="147">
        <f t="shared" si="1252"/>
        <v>-0.59814594118334785</v>
      </c>
      <c r="AK363" s="150">
        <f t="shared" si="1253"/>
        <v>0.91176620598057112</v>
      </c>
      <c r="AL363" s="150">
        <f t="shared" si="1254"/>
        <v>1.0000745518595446</v>
      </c>
      <c r="AM363" s="150">
        <f t="shared" si="1255"/>
        <v>1.8296123974620717E-3</v>
      </c>
      <c r="AN363" s="141">
        <f>AF363/Q363</f>
        <v>1.0000745518595446</v>
      </c>
      <c r="AO363" s="145">
        <f t="shared" si="1256"/>
        <v>1.8296123974620717E-3</v>
      </c>
      <c r="AP363" s="141" t="str">
        <f t="shared" si="1257"/>
        <v>Out of range</v>
      </c>
      <c r="AQ363" s="141" t="e">
        <f t="shared" si="1258"/>
        <v>#VALUE!</v>
      </c>
      <c r="AR363" s="141" t="e">
        <f t="shared" si="1259"/>
        <v>#VALUE!</v>
      </c>
      <c r="AS363" s="149">
        <f t="shared" si="1260"/>
        <v>2.1405158313047827E-5</v>
      </c>
      <c r="AT363" s="149">
        <f t="shared" si="1261"/>
        <v>4.7859683842613991E-8</v>
      </c>
      <c r="AU363" s="141">
        <v>8</v>
      </c>
      <c r="AV363" s="141">
        <f t="shared" si="1262"/>
        <v>4</v>
      </c>
      <c r="AW363" s="141" t="str">
        <f t="shared" si="1263"/>
        <v>Out of range</v>
      </c>
      <c r="AX363" s="151">
        <f t="shared" si="1264"/>
        <v>337.22377364250002</v>
      </c>
      <c r="AY363" s="151" t="e">
        <f t="shared" si="1265"/>
        <v>#VALUE!</v>
      </c>
      <c r="AZ363" s="141" t="str">
        <f>Input!B363</f>
        <v>Hu1-13</v>
      </c>
      <c r="BA363" s="152">
        <f>Input!E363</f>
        <v>0</v>
      </c>
      <c r="BB363" s="141" t="e">
        <f t="shared" si="1266"/>
        <v>#VALUE!</v>
      </c>
      <c r="BC363" s="147" t="e">
        <f t="shared" ref="BC363" si="1274">SQRT((EXP(0.0000028263*AW363*1000)*V363)^2+((U363-1)*0.0000028263*EXP(0.0000028263*AW363*1000)*AX363*1000)^2)*1000</f>
        <v>#VALUE!</v>
      </c>
      <c r="BD363" s="141" t="e">
        <f t="shared" si="1268"/>
        <v>#VALUE!</v>
      </c>
      <c r="BE363" s="153" t="e">
        <f t="shared" si="1269"/>
        <v>#VALUE!</v>
      </c>
      <c r="BF363" s="154" t="e">
        <f t="shared" si="1270"/>
        <v>#VALUE!</v>
      </c>
      <c r="BG363" s="155"/>
      <c r="BH363" s="155"/>
      <c r="BI363" s="155"/>
      <c r="BJ363" s="155"/>
      <c r="BK363" s="155"/>
      <c r="BL363" s="155"/>
      <c r="BM363" s="159"/>
      <c r="BN363" s="155"/>
      <c r="BO363" s="155"/>
      <c r="BP363" s="155"/>
      <c r="BQ363" s="155"/>
      <c r="BR363" s="155"/>
      <c r="BS363" s="155"/>
      <c r="BT363" s="155"/>
      <c r="BU363" s="155"/>
      <c r="BV363" s="155"/>
      <c r="BW363" s="155"/>
      <c r="BX363" s="155"/>
      <c r="BY363" s="155"/>
      <c r="BZ363" s="155"/>
      <c r="CA363" s="155"/>
      <c r="CB363" s="155"/>
      <c r="CC363" s="155"/>
      <c r="CD363" s="155"/>
      <c r="CE363" s="155"/>
      <c r="CF363" s="155"/>
      <c r="CG363" s="155"/>
      <c r="CH363" s="155"/>
      <c r="CI363" s="155"/>
      <c r="CJ363" s="155"/>
      <c r="CK363" s="155"/>
      <c r="CL363" s="155"/>
      <c r="CM363" s="155"/>
      <c r="CN363" s="155"/>
      <c r="CO363" s="155"/>
      <c r="CP363" s="155"/>
      <c r="CQ363" s="155"/>
      <c r="CR363" s="155"/>
      <c r="CS363" s="155"/>
      <c r="CT363" s="155"/>
      <c r="CU363" s="155"/>
      <c r="CV363" s="155"/>
      <c r="CW363" s="155"/>
      <c r="CX363" s="155"/>
      <c r="CY363" s="155"/>
      <c r="CZ363" s="155"/>
      <c r="DA363" s="155"/>
      <c r="DB363" s="155"/>
      <c r="DC363" s="155"/>
      <c r="DD363" s="155"/>
      <c r="DE363" s="155"/>
    </row>
    <row r="364" spans="1:109" ht="15" customHeight="1" x14ac:dyDescent="0.2">
      <c r="A364" s="9">
        <f>Input!A364</f>
        <v>10700</v>
      </c>
      <c r="B364" s="9" t="str">
        <f>Input!B364</f>
        <v>GeoB20928-1_265-268</v>
      </c>
      <c r="C364" s="9">
        <f>Input!O364</f>
        <v>1.4539993067946899</v>
      </c>
      <c r="D364" s="9">
        <f>C364*Input!P364/100</f>
        <v>2.5805684208103584E-3</v>
      </c>
      <c r="E364" s="11">
        <f>Input!M364</f>
        <v>1.6837783129438606</v>
      </c>
      <c r="F364" s="12">
        <f>E364*Input!N364/100</f>
        <v>7.1327176503867501E-5</v>
      </c>
      <c r="G364" s="13">
        <f t="shared" si="1245"/>
        <v>232.15935378869949</v>
      </c>
      <c r="H364" s="12">
        <f>G364*Input!L364/100</f>
        <v>1.3689847207165387E-2</v>
      </c>
      <c r="I364" s="9">
        <v>0.3</v>
      </c>
      <c r="J364" s="21">
        <f>(((C364*$G$4*0.000000001*Input!G364*(234/233))-(I364*0.000000000000001))/Input!F364)*1000000000000</f>
        <v>215.42686864936618</v>
      </c>
      <c r="K364" s="9">
        <f>J364*Input!P364/100</f>
        <v>0.38234115493227949</v>
      </c>
      <c r="L364" s="14">
        <f t="shared" si="1246"/>
        <v>2.9791970015462539</v>
      </c>
      <c r="M364" s="22">
        <f>L364*Input!P364/100</f>
        <v>5.2875002523290393E-3</v>
      </c>
      <c r="N364" s="9">
        <v>5.0000000000000001E-3</v>
      </c>
      <c r="O364" s="21">
        <f>(((G364*$D$4*0.000000001*Input!G364*(238/236))-(N364*0.000000001))/Input!F364)*1000000</f>
        <v>3.4649622411560865</v>
      </c>
      <c r="P364" s="9">
        <f>O364*Input!N364/100</f>
        <v>1.4678058949581962E-4</v>
      </c>
      <c r="Q364" s="23">
        <f t="shared" si="1247"/>
        <v>2.5852054862581841</v>
      </c>
      <c r="R364" s="24">
        <f>Q364*Input!N364/100</f>
        <v>1.0951287743735899E-4</v>
      </c>
      <c r="S364" s="65">
        <f>Input!S364*$G$6/0.000000000155125</f>
        <v>1.1431247011116752</v>
      </c>
      <c r="T364" s="9">
        <f>S364*Input!T364/100</f>
        <v>5.7708558808445599E-4</v>
      </c>
      <c r="U364" s="9">
        <f>S364*1/((U363+U365)/2)</f>
        <v>1.1429108633240823</v>
      </c>
      <c r="V364" s="9">
        <f>U364*Input!T364/100</f>
        <v>5.7697763599026382E-4</v>
      </c>
      <c r="W364" s="3">
        <v>3.0000000000000001E-3</v>
      </c>
      <c r="X364" s="21">
        <f>((($L$4*0.000000001*Input!G364/Input!W364*(232/229))-(W364*0.000000001))/Input!F364)*1000000000</f>
        <v>0.28458815545386368</v>
      </c>
      <c r="Y364" s="21">
        <f>X364*Input!X364/100</f>
        <v>4.888778839044456E-4</v>
      </c>
      <c r="Z364" s="21">
        <f t="shared" si="1248"/>
        <v>6.9488284659400838E-5</v>
      </c>
      <c r="AA364" s="21">
        <f>Z364*Input!X364/100</f>
        <v>1.1936999101828369E-7</v>
      </c>
      <c r="AB364" s="14">
        <v>0.05</v>
      </c>
      <c r="AC364" s="14">
        <v>0.9</v>
      </c>
      <c r="AD364" s="21">
        <f>(((Input!G364*$L$4*0.000000001*Input!U364*(230/229))-((AB364*0.000000000000001)+(Input!G364*AC364*0.000000000000001)))/Input!F364)*1000000000000</f>
        <v>6.5816344013580856</v>
      </c>
      <c r="AE364" s="21">
        <f>AD364*Input!V364/100</f>
        <v>1.7606772195354913E-2</v>
      </c>
      <c r="AF364" s="63">
        <f t="shared" si="1249"/>
        <v>0.30004699584126027</v>
      </c>
      <c r="AG364" s="21">
        <f>AF364*Input!V364/100</f>
        <v>8.0266675137524853E-4</v>
      </c>
      <c r="AH364" s="9">
        <f t="shared" si="1250"/>
        <v>4317.950821666569</v>
      </c>
      <c r="AI364" s="3">
        <f t="shared" si="1251"/>
        <v>13.727649651155064</v>
      </c>
      <c r="AJ364" s="22">
        <f t="shared" si="1252"/>
        <v>142.91086332408233</v>
      </c>
      <c r="AK364" s="3">
        <f t="shared" si="1253"/>
        <v>0.57697763599026386</v>
      </c>
      <c r="AL364" s="3">
        <f t="shared" si="1254"/>
        <v>0.11606311275300095</v>
      </c>
      <c r="AM364" s="3">
        <f t="shared" si="1255"/>
        <v>3.1052362582951668E-4</v>
      </c>
      <c r="AN364" s="9">
        <f>AL364*1/((AN363+AN365)/2)</f>
        <v>0.11611318577105795</v>
      </c>
      <c r="AO364" s="21">
        <f t="shared" si="1256"/>
        <v>3.1065759479480178E-4</v>
      </c>
      <c r="AP364" s="58">
        <f t="shared" si="1257"/>
        <v>11.673500000000001</v>
      </c>
      <c r="AQ364" s="58">
        <f t="shared" si="1258"/>
        <v>3.56E-2</v>
      </c>
      <c r="AR364" s="58">
        <f t="shared" si="1259"/>
        <v>0.30496423523364885</v>
      </c>
      <c r="AS364" s="67">
        <f t="shared" si="1260"/>
        <v>2.6879211354288859E-5</v>
      </c>
      <c r="AT364" s="67">
        <f t="shared" si="1261"/>
        <v>4.6188312853253607E-8</v>
      </c>
      <c r="AU364" s="58">
        <v>8</v>
      </c>
      <c r="AV364" s="58">
        <f t="shared" si="1262"/>
        <v>4</v>
      </c>
      <c r="AW364" s="58">
        <f t="shared" si="1263"/>
        <v>11.653</v>
      </c>
      <c r="AX364" s="57">
        <f t="shared" si="1264"/>
        <v>3.4694367800000001E-2</v>
      </c>
      <c r="AY364" s="47">
        <f t="shared" si="1265"/>
        <v>3.5015829147445297E-2</v>
      </c>
      <c r="AZ364" s="9" t="str">
        <f>Input!B364</f>
        <v>GeoB20928-1_265-268</v>
      </c>
      <c r="BA364" s="48">
        <f>Input!E364</f>
        <v>266.5</v>
      </c>
      <c r="BB364" s="58">
        <f t="shared" si="1266"/>
        <v>147.69598067561239</v>
      </c>
      <c r="BC364" s="22">
        <f>SQRT((EXP(0.0000028263*AW364*1000)*V364)^2+((U364-1)*0.0000028263*EXP(0.0000028263*AW364*1000)*AY364*1000)^2)*1000</f>
        <v>0.59647583147075234</v>
      </c>
      <c r="BD364" s="9">
        <f t="shared" si="1268"/>
        <v>11595</v>
      </c>
      <c r="BE364" s="49">
        <f t="shared" si="1269"/>
        <v>17.507914573722648</v>
      </c>
      <c r="BF364" s="89">
        <f t="shared" si="1270"/>
        <v>0.30048767825834805</v>
      </c>
      <c r="BG364" s="85"/>
      <c r="BH364" s="85"/>
      <c r="BI364" s="85"/>
      <c r="BJ364" s="85"/>
      <c r="BK364" s="85"/>
      <c r="BL364" s="85"/>
      <c r="BM364" s="90"/>
      <c r="BN364" s="85"/>
      <c r="BO364" s="85"/>
      <c r="BP364" s="85"/>
      <c r="BQ364" s="85"/>
      <c r="BR364" s="85"/>
      <c r="BS364" s="85"/>
      <c r="BT364" s="85"/>
      <c r="BU364" s="85"/>
      <c r="BV364" s="85"/>
      <c r="BW364" s="85"/>
      <c r="BX364" s="85"/>
      <c r="BY364" s="85"/>
      <c r="BZ364" s="85"/>
      <c r="CA364" s="85"/>
      <c r="CB364" s="85"/>
      <c r="CC364" s="85"/>
      <c r="CD364" s="85"/>
      <c r="CE364" s="85"/>
      <c r="CF364" s="85"/>
      <c r="CG364" s="85"/>
      <c r="CH364" s="85"/>
      <c r="CI364" s="85"/>
      <c r="CJ364" s="85"/>
      <c r="CK364" s="85"/>
      <c r="CL364" s="85"/>
      <c r="CM364" s="85"/>
      <c r="CN364" s="85"/>
      <c r="CO364" s="85"/>
      <c r="CP364" s="85"/>
      <c r="CQ364" s="85"/>
      <c r="CR364" s="85"/>
      <c r="CS364" s="85"/>
      <c r="CT364" s="85"/>
      <c r="CU364" s="85"/>
      <c r="CV364" s="85"/>
      <c r="CW364" s="85"/>
      <c r="CX364" s="85"/>
      <c r="CY364" s="85"/>
      <c r="CZ364" s="85"/>
      <c r="DA364" s="85"/>
      <c r="DB364" s="85"/>
      <c r="DC364" s="85"/>
      <c r="DD364" s="85"/>
      <c r="DE364" s="85"/>
    </row>
    <row r="365" spans="1:109" s="158" customFormat="1" ht="15" customHeight="1" x14ac:dyDescent="0.2">
      <c r="A365" s="141">
        <f>Input!A365</f>
        <v>10368</v>
      </c>
      <c r="B365" s="141" t="str">
        <f>Input!B365</f>
        <v>Hu1-13</v>
      </c>
      <c r="C365" s="141">
        <f>Input!O365</f>
        <v>2.3068393826035183</v>
      </c>
      <c r="D365" s="141">
        <f>C365*Input!P365/100</f>
        <v>1.3215743331792158E-2</v>
      </c>
      <c r="E365" s="142">
        <f>Input!M365</f>
        <v>3.0130739676254215</v>
      </c>
      <c r="F365" s="143">
        <f>E365*Input!N365/100</f>
        <v>2.1487961083038672E-4</v>
      </c>
      <c r="G365" s="144">
        <f t="shared" si="1245"/>
        <v>415.44263865619308</v>
      </c>
      <c r="H365" s="143">
        <f>G365*Input!L365/100</f>
        <v>1.3586265206031414E-2</v>
      </c>
      <c r="I365" s="141">
        <v>0</v>
      </c>
      <c r="J365" s="145">
        <f>(((C365*$G$4*0.000000001*Input!G365*(234/233))-(I365*0.000000000000001))/Input!F365)*1000000000000</f>
        <v>755.67176079486501</v>
      </c>
      <c r="K365" s="141">
        <f>J365*Input!P365/100</f>
        <v>4.329197823247334</v>
      </c>
      <c r="L365" s="146">
        <f t="shared" si="1246"/>
        <v>10.450391160712179</v>
      </c>
      <c r="M365" s="147">
        <f>L365*Input!P365/100</f>
        <v>5.9869659040123514E-2</v>
      </c>
      <c r="N365" s="141">
        <v>0</v>
      </c>
      <c r="O365" s="145">
        <f>(((G365*$D$4*0.000000001*Input!G365*(238/236))-(N365*0.000000001))/Input!F365)*1000000</f>
        <v>13.708942634481341</v>
      </c>
      <c r="P365" s="141">
        <f>O365*Input!N365/100</f>
        <v>9.7766343934629191E-4</v>
      </c>
      <c r="Q365" s="148">
        <f t="shared" si="1247"/>
        <v>10.228230855882336</v>
      </c>
      <c r="R365" s="149">
        <f>Q365*Input!N365/100</f>
        <v>7.2943389024314183E-4</v>
      </c>
      <c r="S365" s="147">
        <f>Input!S365*$G$6/0.000000000155125</f>
        <v>1.0009723444801157</v>
      </c>
      <c r="T365" s="141">
        <f>S365*Input!T365/100</f>
        <v>6.5418376845303983E-4</v>
      </c>
      <c r="U365" s="147">
        <f>S365</f>
        <v>1.0009723444801157</v>
      </c>
      <c r="V365" s="141">
        <f>U365*Input!T365/100</f>
        <v>6.5418376845303983E-4</v>
      </c>
      <c r="W365" s="150">
        <v>0</v>
      </c>
      <c r="X365" s="145">
        <f>((($L$4*0.000000001*Input!G365/Input!W365*(232/229))-(W365*0.000000001))/Input!F365)*1000000000</f>
        <v>0.8936603553909418</v>
      </c>
      <c r="Y365" s="145">
        <f>X365*Input!X365/100</f>
        <v>2.1353497022237361E-3</v>
      </c>
      <c r="Z365" s="145">
        <f t="shared" si="1248"/>
        <v>2.1820628854068495E-4</v>
      </c>
      <c r="AA365" s="145">
        <f>Z365*Input!X365/100</f>
        <v>5.2139129866051246E-7</v>
      </c>
      <c r="AB365" s="146">
        <v>0</v>
      </c>
      <c r="AC365" s="146">
        <v>0.9</v>
      </c>
      <c r="AD365" s="145">
        <f>(((Input!G365*$L$4*0.000000001*Input!U365*(230/229))-((AB365*0.000000000000001)+(Input!G365*AC365*0.000000000000001)))/Input!F365)*1000000000000</f>
        <v>224.14953995531414</v>
      </c>
      <c r="AE365" s="145">
        <f>AD365*Input!V365/100</f>
        <v>0.35670777122809333</v>
      </c>
      <c r="AF365" s="145">
        <f t="shared" si="1249"/>
        <v>10.218646612901312</v>
      </c>
      <c r="AG365" s="145">
        <f>AF365*Input!V365/100</f>
        <v>1.6261780679907724E-2</v>
      </c>
      <c r="AH365" s="141">
        <f t="shared" si="1250"/>
        <v>46830.211362107591</v>
      </c>
      <c r="AI365" s="150">
        <f t="shared" si="1251"/>
        <v>134.44376729869143</v>
      </c>
      <c r="AJ365" s="147">
        <f t="shared" si="1252"/>
        <v>0.97234448011573882</v>
      </c>
      <c r="AK365" s="150">
        <f t="shared" si="1253"/>
        <v>0.65418376845303983</v>
      </c>
      <c r="AL365" s="150">
        <f t="shared" si="1254"/>
        <v>0.99906296180482546</v>
      </c>
      <c r="AM365" s="150">
        <f t="shared" si="1255"/>
        <v>1.5914874933673573E-3</v>
      </c>
      <c r="AN365" s="141">
        <f>AF365/Q365</f>
        <v>0.99906296180482546</v>
      </c>
      <c r="AO365" s="145">
        <f t="shared" si="1256"/>
        <v>1.5914874933673573E-3</v>
      </c>
      <c r="AP365" s="141">
        <f t="shared" si="1257"/>
        <v>662.30700000000002</v>
      </c>
      <c r="AQ365" s="141" t="e">
        <f t="shared" si="1258"/>
        <v>#VALUE!</v>
      </c>
      <c r="AR365" s="141" t="e">
        <f t="shared" si="1259"/>
        <v>#VALUE!</v>
      </c>
      <c r="AS365" s="149">
        <f t="shared" si="1260"/>
        <v>2.1333727368422936E-5</v>
      </c>
      <c r="AT365" s="149">
        <f t="shared" si="1261"/>
        <v>5.0998406343406104E-8</v>
      </c>
      <c r="AU365" s="141">
        <v>8</v>
      </c>
      <c r="AV365" s="141">
        <f t="shared" si="1262"/>
        <v>4</v>
      </c>
      <c r="AW365" s="141">
        <f t="shared" si="1263"/>
        <v>662.2885</v>
      </c>
      <c r="AX365" s="151">
        <f t="shared" si="1264"/>
        <v>231.1875223568</v>
      </c>
      <c r="AY365" s="151">
        <f t="shared" si="1265"/>
        <v>86.176192413887335</v>
      </c>
      <c r="AZ365" s="141" t="str">
        <f>Input!B365</f>
        <v>Hu1-13</v>
      </c>
      <c r="BA365" s="152">
        <f>Input!E365</f>
        <v>0</v>
      </c>
      <c r="BB365" s="141">
        <f t="shared" si="1266"/>
        <v>6.3203896115354992</v>
      </c>
      <c r="BC365" s="147">
        <f t="shared" ref="BC365" si="1275">SQRT((EXP(0.0000028263*AW365*1000)*V365)^2+((U365-1)*0.0000028263*EXP(0.0000028263*AW365*1000)*AX365*1000)^2)*1000</f>
        <v>5.9276529243429952</v>
      </c>
      <c r="BD365" s="141">
        <f t="shared" si="1268"/>
        <v>662230.5</v>
      </c>
      <c r="BE365" s="153">
        <f t="shared" si="1269"/>
        <v>43088.096206943665</v>
      </c>
      <c r="BF365" s="154">
        <f t="shared" si="1270"/>
        <v>13.011881138489848</v>
      </c>
      <c r="BG365" s="155"/>
      <c r="BH365" s="155"/>
      <c r="BI365" s="155"/>
      <c r="BJ365" s="155"/>
      <c r="BK365" s="155"/>
      <c r="BL365" s="155"/>
      <c r="BM365" s="159"/>
      <c r="BN365" s="155"/>
      <c r="BO365" s="155"/>
      <c r="BP365" s="155"/>
      <c r="BQ365" s="155"/>
      <c r="BR365" s="155"/>
      <c r="BS365" s="155"/>
      <c r="BT365" s="155"/>
      <c r="BU365" s="155"/>
      <c r="BV365" s="155"/>
      <c r="BW365" s="155"/>
      <c r="BX365" s="155"/>
      <c r="BY365" s="155"/>
      <c r="BZ365" s="155"/>
      <c r="CA365" s="155"/>
      <c r="CB365" s="155"/>
      <c r="CC365" s="155"/>
      <c r="CD365" s="155"/>
      <c r="CE365" s="155"/>
      <c r="CF365" s="155"/>
      <c r="CG365" s="155"/>
      <c r="CH365" s="155"/>
      <c r="CI365" s="155"/>
      <c r="CJ365" s="155"/>
      <c r="CK365" s="155"/>
      <c r="CL365" s="155"/>
      <c r="CM365" s="155"/>
      <c r="CN365" s="155"/>
      <c r="CO365" s="155"/>
      <c r="CP365" s="155"/>
      <c r="CQ365" s="155"/>
      <c r="CR365" s="155"/>
      <c r="CS365" s="155"/>
      <c r="CT365" s="155"/>
      <c r="CU365" s="155"/>
      <c r="CV365" s="155"/>
      <c r="CW365" s="155"/>
      <c r="CX365" s="155"/>
      <c r="CY365" s="155"/>
      <c r="CZ365" s="155"/>
      <c r="DA365" s="155"/>
      <c r="DB365" s="155"/>
      <c r="DC365" s="155"/>
      <c r="DD365" s="155"/>
      <c r="DE365" s="155"/>
    </row>
    <row r="366" spans="1:109" ht="15" customHeight="1" x14ac:dyDescent="0.2">
      <c r="A366" s="9">
        <f>Input!A366</f>
        <v>10701</v>
      </c>
      <c r="B366" s="9" t="str">
        <f>Input!B366</f>
        <v>GeoB20928-1_289-291</v>
      </c>
      <c r="C366" s="9">
        <f>Input!O366</f>
        <v>2.2525366915374505</v>
      </c>
      <c r="D366" s="9">
        <f>C366*Input!P366/100</f>
        <v>2.7713694901311003E-3</v>
      </c>
      <c r="E366" s="11">
        <f>Input!M366</f>
        <v>2.6106522922093025</v>
      </c>
      <c r="F366" s="12">
        <f>E366*Input!N366/100</f>
        <v>7.7984002096895659E-5</v>
      </c>
      <c r="G366" s="13">
        <f t="shared" ref="G366:G367" si="1276">E366*137.88</f>
        <v>359.95673804981863</v>
      </c>
      <c r="H366" s="12">
        <f>G366*Input!L366/100</f>
        <v>7.0625910881034534E-3</v>
      </c>
      <c r="I366" s="9">
        <v>0.3</v>
      </c>
      <c r="J366" s="21">
        <f>(((C366*$G$4*0.000000001*Input!G366*(234/233))-(I366*0.000000000000001))/Input!F366)*1000000000000</f>
        <v>226.17611892536232</v>
      </c>
      <c r="K366" s="9">
        <f>J366*Input!P366/100</f>
        <v>0.27827186910690593</v>
      </c>
      <c r="L366" s="14">
        <f t="shared" ref="L366:L367" si="1277">(J366/234)*602200000000*0.0000028263/(365.2425*24*60)</f>
        <v>3.1278513193288751</v>
      </c>
      <c r="M366" s="22">
        <f>L366*Input!P366/100</f>
        <v>3.8482976764022368E-3</v>
      </c>
      <c r="N366" s="9">
        <v>5.0000000000000001E-3</v>
      </c>
      <c r="O366" s="21">
        <f>(((G366*$D$4*0.000000001*Input!G366*(238/236))-(N366*0.000000001))/Input!F366)*1000000</f>
        <v>3.6408432000526689</v>
      </c>
      <c r="P366" s="9">
        <f>O366*Input!N366/100</f>
        <v>1.0875731118796285E-4</v>
      </c>
      <c r="Q366" s="23">
        <f t="shared" ref="Q366:Q367" si="1278">(O366/238.05)*602200000000000000*0.00000000015512/(365.2425*24*60)</f>
        <v>2.7164301254381162</v>
      </c>
      <c r="R366" s="24">
        <f>Q366*Input!N366/100</f>
        <v>8.1143740677532184E-5</v>
      </c>
      <c r="S366" s="65">
        <f>Input!S366*$G$6/0.000000000155125</f>
        <v>1.142971933563222</v>
      </c>
      <c r="T366" s="9">
        <f>S366*Input!T366/100</f>
        <v>3.5549036047492099E-4</v>
      </c>
      <c r="U366" s="9">
        <f>S366*1/((U365+U367)/2)</f>
        <v>1.1418616506901176</v>
      </c>
      <c r="V366" s="9">
        <f>U366*Input!T366/100</f>
        <v>3.5514503715839953E-4</v>
      </c>
      <c r="W366" s="3">
        <v>3.0000000000000001E-3</v>
      </c>
      <c r="X366" s="21">
        <f>((($L$4*0.000000001*Input!G366/Input!W366*(232/229))-(W366*0.000000001))/Input!F366)*1000000000</f>
        <v>0.33127956698596372</v>
      </c>
      <c r="Y366" s="21">
        <f>X366*Input!X366/100</f>
        <v>3.4235994048511316E-4</v>
      </c>
      <c r="Z366" s="21">
        <f t="shared" ref="Z366:Z367" si="1279">(X366/232)*6.022E+23*0.000000001*0.000000000049475/(365.2425*24*60)</f>
        <v>8.0888991377210063E-5</v>
      </c>
      <c r="AA366" s="21">
        <f>Z366*Input!X366/100</f>
        <v>8.3594501543694135E-8</v>
      </c>
      <c r="AB366" s="14">
        <v>0.05</v>
      </c>
      <c r="AC366" s="14">
        <v>0.9</v>
      </c>
      <c r="AD366" s="21">
        <f>(((Input!G366*$L$4*0.000000001*Input!U366*(230/229))-((AB366*0.000000000000001)+(Input!G366*AC366*0.000000000000001)))/Input!F366)*1000000000000</f>
        <v>7.3922897131727252</v>
      </c>
      <c r="AE366" s="21">
        <f>AD366*Input!V366/100</f>
        <v>1.2648921188043323E-2</v>
      </c>
      <c r="AF366" s="63">
        <f t="shared" ref="AF366:AF367" si="1280">(AD366/230)*602200000000*$D$6/(365.2425*24*60)</f>
        <v>0.33700357473032055</v>
      </c>
      <c r="AG366" s="21">
        <f>AF366*Input!V366/100</f>
        <v>5.7664564326485998E-4</v>
      </c>
      <c r="AH366" s="9">
        <f t="shared" ref="AH366:AH367" si="1281">AF366/Z366</f>
        <v>4166.2477055594627</v>
      </c>
      <c r="AI366" s="3">
        <f t="shared" ref="AI366:AI367" si="1282">AH366*SQRT((AG366/AF366)^2+(AA366/Z366)^2)</f>
        <v>8.3281868202228519</v>
      </c>
      <c r="AJ366" s="22">
        <f t="shared" ref="AJ366:AJ367" si="1283">(U366-1)*1000</f>
        <v>141.86165069011759</v>
      </c>
      <c r="AK366" s="3">
        <f t="shared" ref="AK366:AK367" si="1284">V366*1000</f>
        <v>0.35514503715839951</v>
      </c>
      <c r="AL366" s="3">
        <f t="shared" ref="AL366:AL367" si="1285">AF366/Q366</f>
        <v>0.12406119766322622</v>
      </c>
      <c r="AM366" s="3">
        <f t="shared" ref="AM366:AM367" si="1286">AL366*SQRT((R366/Q366)^2+(AG366/AF366)^2)</f>
        <v>2.1231302864952044E-4</v>
      </c>
      <c r="AN366" s="9">
        <f>AL366*1/((AN365+AN367)/2)</f>
        <v>0.12417755677690964</v>
      </c>
      <c r="AO366" s="21">
        <f t="shared" ref="AO366:AO367" si="1287">AN366*SQRT((R366/Q366)^2+(AG366/AF366)^2)</f>
        <v>2.1251216066099887E-4</v>
      </c>
      <c r="AP366" s="58">
        <f t="shared" ref="AP366:AP367" si="1288">ThU_Alter_Kombi(AN366,U366)</f>
        <v>12.542899999999999</v>
      </c>
      <c r="AQ366" s="58">
        <f t="shared" ref="AQ366:AQ367" si="1289">Montealter(AN366,AO366,U366,V366)</f>
        <v>2.3099999999999999E-2</v>
      </c>
      <c r="AR366" s="58">
        <f t="shared" ref="AR366:AR367" si="1290">(AQ366/AP366)*100</f>
        <v>0.18416793564486683</v>
      </c>
      <c r="AS366" s="67">
        <f t="shared" ref="AS366:AS367" si="1291">Z366/Q366</f>
        <v>2.9777681604883533E-5</v>
      </c>
      <c r="AT366" s="67">
        <f t="shared" ref="AT366:AT367" si="1292">AS366*SQRT((Y366/X366)^2+(P366/O366)^2)</f>
        <v>3.0786514353260233E-8</v>
      </c>
      <c r="AU366" s="58">
        <v>8</v>
      </c>
      <c r="AV366" s="58">
        <f t="shared" ref="AV366:AV367" si="1293">AU366/2</f>
        <v>4</v>
      </c>
      <c r="AW366" s="58">
        <f t="shared" ref="AW366:AW367" si="1294">marincorr_age(AN366,U366,AS366,AU366)</f>
        <v>12.520200000000001</v>
      </c>
      <c r="AX366" s="57">
        <f t="shared" ref="AX366:AX367" si="1295">marincorr_age_error(AN366, AO366, U366, V366, AS366, AT366, AU366, AV366)</f>
        <v>2.6416598999999999E-2</v>
      </c>
      <c r="AY366" s="47">
        <f t="shared" ref="AY366:AY367" si="1296">SQRT(((AU366*EXP(-0.0000091577*AW366*1000))/(0.0000091577*(EXP(-0.0000091577*AW366*1000)+(AJ366/1000)*EXP(-(0.0000091577-0.0000028263)*AW366*1000)-AS366*AU366*EXP(-0.0000091577*AW366*1000))))^2*AT366^2+((AS366*EXP(-0.0000091577*AW366*1000))/(0.0000091577*(EXP(-0.0000091577*AW366*1000)+(AJ366/1000)*EXP(-(0.0000091577-0.0000028263)*AW366*1000)-AS366*AU366*EXP(-0.0000091577*AW366*1000))))^2*AV366^2+((0.0000091577/(0.0000091577-0.0000028263))*(EXP(-(0.0000091577-0.0000028263)*AW366*1000)-1)/(0.0000091577*(EXP(-0.0000091577*AW366*1000)+(AJ366/1000)*EXP(-(0.0000091577-0.0000028263)*AW366*1000)-AS366*AU366*EXP(-0.0000091577*AW366*1000))))^2*T366^2+(1/(0.0000091577*(EXP(-0.0000091577*AW366*1000)+(AJ366/1000)*EXP(-(0.0000091577-0.0000028263)*AW366*1000)-AS366*AU366*EXP(-0.0000091577*AW366*1000))))^2*AO366^2)/1000</f>
        <v>2.5714251318837821E-2</v>
      </c>
      <c r="AZ366" s="9" t="str">
        <f>Input!B366</f>
        <v>GeoB20928-1_289-291</v>
      </c>
      <c r="BA366" s="48">
        <f>Input!E366</f>
        <v>290</v>
      </c>
      <c r="BB366" s="58">
        <f t="shared" ref="BB366:BB367" si="1297">((U366-1)*EXP(0.0000028263*AW366*1000))*1000</f>
        <v>146.9714180760017</v>
      </c>
      <c r="BC366" s="22">
        <f>SQRT((EXP(0.0000028263*AW366*1000)*V366)^2+((U366-1)*0.0000028263*EXP(0.0000028263*AW366*1000)*AY366*1000)^2)*1000</f>
        <v>0.36809214621061848</v>
      </c>
      <c r="BD366" s="9">
        <f t="shared" ref="BD366:BD367" si="1298">AW366*1000-58</f>
        <v>12462.2</v>
      </c>
      <c r="BE366" s="49">
        <f t="shared" ref="BE366:BE367" si="1299">AY366/2*1000</f>
        <v>12.857125659418911</v>
      </c>
      <c r="BF366" s="89">
        <f t="shared" ref="BF366:BF367" si="1300">AY366/AW366*100</f>
        <v>0.20538211305600407</v>
      </c>
      <c r="BG366" s="85"/>
      <c r="BH366" s="85"/>
      <c r="BI366" s="85"/>
      <c r="BJ366" s="85"/>
      <c r="BK366" s="85"/>
      <c r="BL366" s="85"/>
      <c r="BM366" s="90"/>
      <c r="BN366" s="85"/>
      <c r="BO366" s="85"/>
      <c r="BP366" s="85"/>
      <c r="BQ366" s="85"/>
      <c r="BR366" s="85"/>
      <c r="BS366" s="85"/>
      <c r="BT366" s="85"/>
      <c r="BU366" s="85"/>
      <c r="BV366" s="85"/>
      <c r="BW366" s="85"/>
      <c r="BX366" s="85"/>
      <c r="BY366" s="85"/>
      <c r="BZ366" s="85"/>
      <c r="CA366" s="85"/>
      <c r="CB366" s="85"/>
      <c r="CC366" s="85"/>
      <c r="CD366" s="85"/>
      <c r="CE366" s="85"/>
      <c r="CF366" s="85"/>
      <c r="CG366" s="85"/>
      <c r="CH366" s="85"/>
      <c r="CI366" s="85"/>
      <c r="CJ366" s="85"/>
      <c r="CK366" s="85"/>
      <c r="CL366" s="85"/>
      <c r="CM366" s="85"/>
      <c r="CN366" s="85"/>
      <c r="CO366" s="85"/>
      <c r="CP366" s="85"/>
      <c r="CQ366" s="85"/>
      <c r="CR366" s="85"/>
      <c r="CS366" s="85"/>
      <c r="CT366" s="85"/>
      <c r="CU366" s="85"/>
      <c r="CV366" s="85"/>
      <c r="CW366" s="85"/>
      <c r="CX366" s="85"/>
      <c r="CY366" s="85"/>
      <c r="CZ366" s="85"/>
      <c r="DA366" s="85"/>
      <c r="DB366" s="85"/>
      <c r="DC366" s="85"/>
      <c r="DD366" s="85"/>
      <c r="DE366" s="85"/>
    </row>
    <row r="367" spans="1:109" s="158" customFormat="1" ht="15" customHeight="1" x14ac:dyDescent="0.2">
      <c r="A367" s="141">
        <f>Input!A367</f>
        <v>10368</v>
      </c>
      <c r="B367" s="141" t="str">
        <f>Input!B367</f>
        <v>Hu1-13</v>
      </c>
      <c r="C367" s="141">
        <f>Input!O367</f>
        <v>2.3068393826035183</v>
      </c>
      <c r="D367" s="141">
        <f>C367*Input!P367/100</f>
        <v>1.3215743331792158E-2</v>
      </c>
      <c r="E367" s="142">
        <f>Input!M367</f>
        <v>3.0130739676254215</v>
      </c>
      <c r="F367" s="143">
        <f>E367*Input!N367/100</f>
        <v>2.1487961083038672E-4</v>
      </c>
      <c r="G367" s="144">
        <f t="shared" si="1276"/>
        <v>415.44263865619308</v>
      </c>
      <c r="H367" s="143">
        <f>G367*Input!L367/100</f>
        <v>1.3586265206031414E-2</v>
      </c>
      <c r="I367" s="141">
        <v>0</v>
      </c>
      <c r="J367" s="145">
        <f>(((C367*$G$4*0.000000001*Input!G367*(234/233))-(I367*0.000000000000001))/Input!F367)*1000000000000</f>
        <v>755.67176079486501</v>
      </c>
      <c r="K367" s="141">
        <f>J367*Input!P367/100</f>
        <v>4.329197823247334</v>
      </c>
      <c r="L367" s="146">
        <f t="shared" si="1277"/>
        <v>10.450391160712179</v>
      </c>
      <c r="M367" s="147">
        <f>L367*Input!P367/100</f>
        <v>5.9869659040123514E-2</v>
      </c>
      <c r="N367" s="141">
        <v>0</v>
      </c>
      <c r="O367" s="145">
        <f>(((G367*$D$4*0.000000001*Input!G367*(238/236))-(N367*0.000000001))/Input!F367)*1000000</f>
        <v>13.708942634481341</v>
      </c>
      <c r="P367" s="141">
        <f>O367*Input!N367/100</f>
        <v>9.7766343934629191E-4</v>
      </c>
      <c r="Q367" s="148">
        <f t="shared" si="1278"/>
        <v>10.228230855882336</v>
      </c>
      <c r="R367" s="149">
        <f>Q367*Input!N367/100</f>
        <v>7.2943389024314183E-4</v>
      </c>
      <c r="S367" s="147">
        <f>Input!S367*$G$6/0.000000000155125</f>
        <v>1.0009723444801157</v>
      </c>
      <c r="T367" s="141">
        <f>S367*Input!T367/100</f>
        <v>6.5418376845303983E-4</v>
      </c>
      <c r="U367" s="147">
        <f>S367</f>
        <v>1.0009723444801157</v>
      </c>
      <c r="V367" s="141">
        <f>U367*Input!T367/100</f>
        <v>6.5418376845303983E-4</v>
      </c>
      <c r="W367" s="150">
        <v>0</v>
      </c>
      <c r="X367" s="145">
        <f>((($L$4*0.000000001*Input!G367/Input!W367*(232/229))-(W367*0.000000001))/Input!F367)*1000000000</f>
        <v>0.8936603553909418</v>
      </c>
      <c r="Y367" s="145">
        <f>X367*Input!X367/100</f>
        <v>2.1353497022237361E-3</v>
      </c>
      <c r="Z367" s="145">
        <f t="shared" si="1279"/>
        <v>2.1820628854068495E-4</v>
      </c>
      <c r="AA367" s="145">
        <f>Z367*Input!X367/100</f>
        <v>5.2139129866051246E-7</v>
      </c>
      <c r="AB367" s="146">
        <v>0</v>
      </c>
      <c r="AC367" s="146">
        <v>0.9</v>
      </c>
      <c r="AD367" s="145">
        <f>(((Input!G367*$L$4*0.000000001*Input!U367*(230/229))-((AB367*0.000000000000001)+(Input!G367*AC367*0.000000000000001)))/Input!F367)*1000000000000</f>
        <v>224.14953995531414</v>
      </c>
      <c r="AE367" s="145">
        <f>AD367*Input!V367/100</f>
        <v>0.35670777122809333</v>
      </c>
      <c r="AF367" s="145">
        <f t="shared" si="1280"/>
        <v>10.218646612901312</v>
      </c>
      <c r="AG367" s="145">
        <f>AF367*Input!V367/100</f>
        <v>1.6261780679907724E-2</v>
      </c>
      <c r="AH367" s="141">
        <f t="shared" si="1281"/>
        <v>46830.211362107591</v>
      </c>
      <c r="AI367" s="150">
        <f t="shared" si="1282"/>
        <v>134.44376729869143</v>
      </c>
      <c r="AJ367" s="147">
        <f t="shared" si="1283"/>
        <v>0.97234448011573882</v>
      </c>
      <c r="AK367" s="150">
        <f t="shared" si="1284"/>
        <v>0.65418376845303983</v>
      </c>
      <c r="AL367" s="150">
        <f t="shared" si="1285"/>
        <v>0.99906296180482546</v>
      </c>
      <c r="AM367" s="150">
        <f t="shared" si="1286"/>
        <v>1.5914874933673573E-3</v>
      </c>
      <c r="AN367" s="141">
        <f>AF367/Q367</f>
        <v>0.99906296180482546</v>
      </c>
      <c r="AO367" s="145">
        <f t="shared" si="1287"/>
        <v>1.5914874933673573E-3</v>
      </c>
      <c r="AP367" s="141">
        <f t="shared" si="1288"/>
        <v>662.30700000000002</v>
      </c>
      <c r="AQ367" s="141" t="e">
        <f t="shared" si="1289"/>
        <v>#VALUE!</v>
      </c>
      <c r="AR367" s="141" t="e">
        <f t="shared" si="1290"/>
        <v>#VALUE!</v>
      </c>
      <c r="AS367" s="149">
        <f t="shared" si="1291"/>
        <v>2.1333727368422936E-5</v>
      </c>
      <c r="AT367" s="149">
        <f t="shared" si="1292"/>
        <v>5.0998406343406104E-8</v>
      </c>
      <c r="AU367" s="141">
        <v>8</v>
      </c>
      <c r="AV367" s="141">
        <f t="shared" si="1293"/>
        <v>4</v>
      </c>
      <c r="AW367" s="141">
        <f t="shared" si="1294"/>
        <v>662.2885</v>
      </c>
      <c r="AX367" s="151">
        <f t="shared" si="1295"/>
        <v>240.51512116559999</v>
      </c>
      <c r="AY367" s="151">
        <f t="shared" si="1296"/>
        <v>86.176192413887335</v>
      </c>
      <c r="AZ367" s="141" t="str">
        <f>Input!B367</f>
        <v>Hu1-13</v>
      </c>
      <c r="BA367" s="152">
        <f>Input!E367</f>
        <v>0</v>
      </c>
      <c r="BB367" s="141">
        <f t="shared" si="1297"/>
        <v>6.3203896115354992</v>
      </c>
      <c r="BC367" s="147">
        <f t="shared" ref="BC367" si="1301">SQRT((EXP(0.0000028263*AW367*1000)*V367)^2+((U367-1)*0.0000028263*EXP(0.0000028263*AW367*1000)*AX367*1000)^2)*1000</f>
        <v>6.0449196792659015</v>
      </c>
      <c r="BD367" s="141">
        <f t="shared" si="1298"/>
        <v>662230.5</v>
      </c>
      <c r="BE367" s="153">
        <f t="shared" si="1299"/>
        <v>43088.096206943665</v>
      </c>
      <c r="BF367" s="154">
        <f t="shared" si="1300"/>
        <v>13.011881138489848</v>
      </c>
      <c r="BG367" s="155"/>
      <c r="BH367" s="155"/>
      <c r="BI367" s="155"/>
      <c r="BJ367" s="155"/>
      <c r="BK367" s="155"/>
      <c r="BL367" s="155"/>
      <c r="BM367" s="159"/>
      <c r="BN367" s="155"/>
      <c r="BO367" s="155"/>
      <c r="BP367" s="155"/>
      <c r="BQ367" s="155"/>
      <c r="BR367" s="155"/>
      <c r="BS367" s="155"/>
      <c r="BT367" s="155"/>
      <c r="BU367" s="155"/>
      <c r="BV367" s="155"/>
      <c r="BW367" s="155"/>
      <c r="BX367" s="155"/>
      <c r="BY367" s="155"/>
      <c r="BZ367" s="155"/>
      <c r="CA367" s="155"/>
      <c r="CB367" s="155"/>
      <c r="CC367" s="155"/>
      <c r="CD367" s="155"/>
      <c r="CE367" s="155"/>
      <c r="CF367" s="155"/>
      <c r="CG367" s="155"/>
      <c r="CH367" s="155"/>
      <c r="CI367" s="155"/>
      <c r="CJ367" s="155"/>
      <c r="CK367" s="155"/>
      <c r="CL367" s="155"/>
      <c r="CM367" s="155"/>
      <c r="CN367" s="155"/>
      <c r="CO367" s="155"/>
      <c r="CP367" s="155"/>
      <c r="CQ367" s="155"/>
      <c r="CR367" s="155"/>
      <c r="CS367" s="155"/>
      <c r="CT367" s="155"/>
      <c r="CU367" s="155"/>
      <c r="CV367" s="155"/>
      <c r="CW367" s="155"/>
      <c r="CX367" s="155"/>
      <c r="CY367" s="155"/>
      <c r="CZ367" s="155"/>
      <c r="DA367" s="155"/>
      <c r="DB367" s="155"/>
      <c r="DC367" s="155"/>
      <c r="DD367" s="155"/>
      <c r="DE367" s="155"/>
    </row>
    <row r="368" spans="1:109" ht="15" customHeight="1" x14ac:dyDescent="0.2">
      <c r="A368" s="9"/>
      <c r="B368" s="9"/>
      <c r="C368" s="9"/>
      <c r="D368" s="9"/>
      <c r="E368" s="11"/>
      <c r="F368" s="12"/>
      <c r="G368" s="13"/>
      <c r="H368" s="12"/>
      <c r="I368" s="9"/>
      <c r="J368" s="21"/>
      <c r="K368" s="9"/>
      <c r="L368" s="14"/>
      <c r="M368" s="22"/>
      <c r="N368" s="9"/>
      <c r="O368" s="21"/>
      <c r="P368" s="9"/>
      <c r="Q368" s="23"/>
      <c r="R368" s="24"/>
      <c r="S368" s="65"/>
      <c r="T368" s="9"/>
      <c r="U368" s="9"/>
      <c r="V368" s="9"/>
      <c r="W368" s="3"/>
      <c r="X368" s="21"/>
      <c r="Y368" s="21"/>
      <c r="Z368" s="21"/>
      <c r="AA368" s="21"/>
      <c r="AB368" s="14"/>
      <c r="AC368" s="14"/>
      <c r="AD368" s="21"/>
      <c r="AE368" s="21"/>
      <c r="AF368" s="63"/>
      <c r="AG368" s="21"/>
      <c r="AH368" s="9"/>
      <c r="AI368" s="3"/>
      <c r="AJ368" s="22"/>
      <c r="AK368" s="3"/>
      <c r="AL368" s="3"/>
      <c r="AM368" s="3"/>
      <c r="AN368" s="9"/>
      <c r="AO368" s="21"/>
      <c r="AP368" s="58"/>
      <c r="AQ368" s="58"/>
      <c r="AR368" s="58"/>
      <c r="AS368" s="67"/>
      <c r="AT368" s="67"/>
      <c r="AU368" s="58"/>
      <c r="AV368" s="58"/>
      <c r="AW368" s="58"/>
      <c r="AX368" s="57"/>
      <c r="AY368" s="47"/>
      <c r="AZ368" s="9"/>
      <c r="BA368" s="48"/>
      <c r="BB368" s="58"/>
      <c r="BC368" s="22"/>
      <c r="BD368" s="9"/>
      <c r="BE368" s="49"/>
      <c r="BF368" s="89"/>
      <c r="BG368" s="85"/>
      <c r="BH368" s="85"/>
      <c r="BI368" s="85"/>
      <c r="BJ368" s="85"/>
      <c r="BK368" s="85"/>
      <c r="BL368" s="85"/>
      <c r="BM368" s="90"/>
      <c r="BN368" s="85"/>
      <c r="BO368" s="85"/>
      <c r="BP368" s="85"/>
      <c r="BQ368" s="85"/>
      <c r="BR368" s="85"/>
      <c r="BS368" s="85"/>
      <c r="BT368" s="85"/>
      <c r="BU368" s="85"/>
      <c r="BV368" s="85"/>
      <c r="BW368" s="85"/>
      <c r="BX368" s="85"/>
      <c r="BY368" s="85"/>
      <c r="BZ368" s="85"/>
      <c r="CA368" s="85"/>
      <c r="CB368" s="85"/>
      <c r="CC368" s="85"/>
      <c r="CD368" s="85"/>
      <c r="CE368" s="85"/>
      <c r="CF368" s="85"/>
      <c r="CG368" s="85"/>
      <c r="CH368" s="85"/>
      <c r="CI368" s="85"/>
      <c r="CJ368" s="85"/>
      <c r="CK368" s="85"/>
      <c r="CL368" s="85"/>
      <c r="CM368" s="85"/>
      <c r="CN368" s="85"/>
      <c r="CO368" s="85"/>
      <c r="CP368" s="85"/>
      <c r="CQ368" s="85"/>
      <c r="CR368" s="85"/>
      <c r="CS368" s="85"/>
      <c r="CT368" s="85"/>
      <c r="CU368" s="85"/>
      <c r="CV368" s="85"/>
      <c r="CW368" s="85"/>
      <c r="CX368" s="85"/>
      <c r="CY368" s="85"/>
      <c r="CZ368" s="85"/>
      <c r="DA368" s="85"/>
      <c r="DB368" s="85"/>
      <c r="DC368" s="85"/>
      <c r="DD368" s="85"/>
      <c r="DE368" s="85"/>
    </row>
    <row r="369" spans="1:109" s="158" customFormat="1" ht="15" customHeight="1" x14ac:dyDescent="0.2">
      <c r="A369" s="141">
        <f>Input!A369</f>
        <v>10368</v>
      </c>
      <c r="B369" s="141" t="str">
        <f>Input!B369</f>
        <v>Hu1-13</v>
      </c>
      <c r="C369" s="141">
        <f>Input!O369</f>
        <v>2.3005112115213269</v>
      </c>
      <c r="D369" s="141">
        <f>C369*Input!P369/100</f>
        <v>1.1300043811203008E-2</v>
      </c>
      <c r="E369" s="142">
        <f>Input!M369</f>
        <v>3.0134750859939792</v>
      </c>
      <c r="F369" s="143">
        <f>E369*Input!N369/100</f>
        <v>2.6621332655255004E-4</v>
      </c>
      <c r="G369" s="144">
        <f t="shared" ref="G369:G379" si="1302">E369*137.88</f>
        <v>415.49794485684981</v>
      </c>
      <c r="H369" s="143">
        <f>G369*Input!L369/100</f>
        <v>2.2119793039039701E-2</v>
      </c>
      <c r="I369" s="141">
        <v>0</v>
      </c>
      <c r="J369" s="145">
        <f>(((C369*$G$4*0.000000001*Input!G369*(234/233))-(I369*0.000000000000001))/Input!F369)*1000000000000</f>
        <v>753.59878587500145</v>
      </c>
      <c r="K369" s="141">
        <f>J369*Input!P369/100</f>
        <v>3.7016552033343424</v>
      </c>
      <c r="L369" s="146">
        <f t="shared" ref="L369:L379" si="1303">(J369/234)*602200000000*0.0000028263/(365.2425*24*60)</f>
        <v>10.421723424397495</v>
      </c>
      <c r="M369" s="147">
        <f>L369*Input!P369/100</f>
        <v>5.1191200761874923E-2</v>
      </c>
      <c r="N369" s="141">
        <v>0</v>
      </c>
      <c r="O369" s="145">
        <f>(((G369*$D$4*0.000000001*Input!G369*(238/236))-(N369*0.000000001))/Input!F369)*1000000</f>
        <v>13.71076765064864</v>
      </c>
      <c r="P369" s="141">
        <f>O369*Input!N369/100</f>
        <v>1.2112225791521139E-3</v>
      </c>
      <c r="Q369" s="148">
        <f t="shared" ref="Q369:Q379" si="1304">(O369/238.05)*602200000000000000*0.00000000015512/(365.2425*24*60)</f>
        <v>10.229592498947927</v>
      </c>
      <c r="R369" s="149">
        <f>Q369*Input!N369/100</f>
        <v>9.0369217289337225E-4</v>
      </c>
      <c r="S369" s="147">
        <f>Input!S369*$G$6/0.000000000155125</f>
        <v>0.99925161381935512</v>
      </c>
      <c r="T369" s="141">
        <f>S369*Input!T369/100</f>
        <v>9.8275474231986136E-4</v>
      </c>
      <c r="U369" s="147">
        <f>S369</f>
        <v>0.99925161381935512</v>
      </c>
      <c r="V369" s="141">
        <f>U369*Input!T369/100</f>
        <v>9.8275474231986136E-4</v>
      </c>
      <c r="W369" s="150">
        <v>0</v>
      </c>
      <c r="X369" s="145">
        <f>((($L$4*0.000000001*Input!G369/Input!W369*(232/229))-(W369*0.000000001))/Input!F369)*1000000000</f>
        <v>0.91301229089587665</v>
      </c>
      <c r="Y369" s="145">
        <f>X369*Input!X369/100</f>
        <v>3.9903643842498539E-3</v>
      </c>
      <c r="Z369" s="145">
        <f t="shared" ref="Z369:Z379" si="1305">(X369/232)*6.022E+23*0.000000001*0.000000000049475/(365.2425*24*60)</f>
        <v>2.2293147747531474E-4</v>
      </c>
      <c r="AA369" s="145">
        <f>Z369*Input!X369/100</f>
        <v>9.7433280659651631E-7</v>
      </c>
      <c r="AB369" s="146">
        <v>0</v>
      </c>
      <c r="AC369" s="146">
        <v>0.9</v>
      </c>
      <c r="AD369" s="145">
        <f>(((Input!G369*$L$4*0.000000001*Input!U369*(230/229))-((AB369*0.000000000000001)+(Input!G369*AC369*0.000000000000001)))/Input!F369)*1000000000000</f>
        <v>224.151515856591</v>
      </c>
      <c r="AE369" s="145">
        <f>AD369*Input!V369/100</f>
        <v>0.60344728635534406</v>
      </c>
      <c r="AF369" s="145">
        <f t="shared" ref="AF369:AF379" si="1306">(AD369/230)*602200000000*$D$6/(365.2425*24*60)</f>
        <v>10.218736691323487</v>
      </c>
      <c r="AG369" s="145">
        <f>AF369*Input!V369/100</f>
        <v>2.7510270911146394E-2</v>
      </c>
      <c r="AH369" s="141">
        <f t="shared" ref="AH369:AH379" si="1307">AF369/Z369</f>
        <v>45838.016268721003</v>
      </c>
      <c r="AI369" s="150">
        <f t="shared" ref="AI369:AI379" si="1308">AH369*SQRT((AG369/AF369)^2+(AA369/Z369)^2)</f>
        <v>235.29378175149995</v>
      </c>
      <c r="AJ369" s="147">
        <f t="shared" ref="AJ369:AJ379" si="1309">(U369-1)*1000</f>
        <v>-0.74838618064487772</v>
      </c>
      <c r="AK369" s="150">
        <f t="shared" ref="AK369:AK379" si="1310">V369*1000</f>
        <v>0.98275474231986137</v>
      </c>
      <c r="AL369" s="150">
        <f t="shared" ref="AL369:AL379" si="1311">AF369/Q369</f>
        <v>0.99893878396177016</v>
      </c>
      <c r="AM369" s="150">
        <f t="shared" ref="AM369:AM379" si="1312">AL369*SQRT((R369/Q369)^2+(AG369/AF369)^2)</f>
        <v>2.6907306673800424E-3</v>
      </c>
      <c r="AN369" s="141">
        <f>AF369/Q369</f>
        <v>0.99893878396177016</v>
      </c>
      <c r="AO369" s="145">
        <f t="shared" ref="AO369:AO379" si="1313">AN369*SQRT((R369/Q369)^2+(AG369/AF369)^2)</f>
        <v>2.6907306673800424E-3</v>
      </c>
      <c r="AP369" s="141" t="str">
        <f t="shared" ref="AP369:AP379" si="1314">ThU_Alter_Kombi(AN369,U369)</f>
        <v>Out of range</v>
      </c>
      <c r="AQ369" s="141" t="e">
        <f t="shared" ref="AQ369:AQ379" si="1315">Montealter(AN369,AO369,U369,V369)</f>
        <v>#VALUE!</v>
      </c>
      <c r="AR369" s="141" t="e">
        <f t="shared" ref="AR369:AR379" si="1316">(AQ369/AP369)*100</f>
        <v>#VALUE!</v>
      </c>
      <c r="AS369" s="149">
        <f t="shared" ref="AS369:AS379" si="1317">Z369/Q369</f>
        <v>2.1792801374858515E-5</v>
      </c>
      <c r="AT369" s="149">
        <f t="shared" ref="AT369:AT379" si="1318">AS369*SQRT((Y369/X369)^2+(P369/O369)^2)</f>
        <v>9.5265947450931893E-8</v>
      </c>
      <c r="AU369" s="141">
        <v>8</v>
      </c>
      <c r="AV369" s="141">
        <f t="shared" ref="AV369:AV379" si="1319">AU369/2</f>
        <v>4</v>
      </c>
      <c r="AW369" s="141" t="str">
        <f t="shared" ref="AW369:AW379" si="1320">marincorr_age(AN369,U369,AS369,AU369)</f>
        <v>Out of range</v>
      </c>
      <c r="AX369" s="151">
        <f t="shared" ref="AX369:AX379" si="1321">marincorr_age_error(AN369, AO369, U369, V369, AS369, AT369, AU369, AV369)</f>
        <v>349.70998020439998</v>
      </c>
      <c r="AY369" s="151" t="e">
        <f t="shared" ref="AY369:AY379" si="1322">SQRT(((AU369*EXP(-0.0000091577*AW369*1000))/(0.0000091577*(EXP(-0.0000091577*AW369*1000)+(AJ369/1000)*EXP(-(0.0000091577-0.0000028263)*AW369*1000)-AS369*AU369*EXP(-0.0000091577*AW369*1000))))^2*AT369^2+((AS369*EXP(-0.0000091577*AW369*1000))/(0.0000091577*(EXP(-0.0000091577*AW369*1000)+(AJ369/1000)*EXP(-(0.0000091577-0.0000028263)*AW369*1000)-AS369*AU369*EXP(-0.0000091577*AW369*1000))))^2*AV369^2+((0.0000091577/(0.0000091577-0.0000028263))*(EXP(-(0.0000091577-0.0000028263)*AW369*1000)-1)/(0.0000091577*(EXP(-0.0000091577*AW369*1000)+(AJ369/1000)*EXP(-(0.0000091577-0.0000028263)*AW369*1000)-AS369*AU369*EXP(-0.0000091577*AW369*1000))))^2*T369^2+(1/(0.0000091577*(EXP(-0.0000091577*AW369*1000)+(AJ369/1000)*EXP(-(0.0000091577-0.0000028263)*AW369*1000)-AS369*AU369*EXP(-0.0000091577*AW369*1000))))^2*AO369^2)/1000</f>
        <v>#VALUE!</v>
      </c>
      <c r="AZ369" s="141" t="str">
        <f>Input!B369</f>
        <v>Hu1-13</v>
      </c>
      <c r="BA369" s="152">
        <f>Input!E369</f>
        <v>0</v>
      </c>
      <c r="BB369" s="141" t="e">
        <f t="shared" ref="BB369:BB379" si="1323">((U369-1)*EXP(0.0000028263*AW369*1000))*1000</f>
        <v>#VALUE!</v>
      </c>
      <c r="BC369" s="147" t="e">
        <f t="shared" ref="BC369" si="1324">SQRT((EXP(0.0000028263*AW369*1000)*V369)^2+((U369-1)*0.0000028263*EXP(0.0000028263*AW369*1000)*AX369*1000)^2)*1000</f>
        <v>#VALUE!</v>
      </c>
      <c r="BD369" s="141" t="e">
        <f t="shared" ref="BD369:BD379" si="1325">AW369*1000-58</f>
        <v>#VALUE!</v>
      </c>
      <c r="BE369" s="153" t="e">
        <f t="shared" ref="BE369:BE379" si="1326">AY369/2*1000</f>
        <v>#VALUE!</v>
      </c>
      <c r="BF369" s="154" t="e">
        <f t="shared" ref="BF369:BF379" si="1327">AY369/AW369*100</f>
        <v>#VALUE!</v>
      </c>
      <c r="BG369" s="155"/>
      <c r="BH369" s="155"/>
      <c r="BI369" s="155"/>
      <c r="BJ369" s="155"/>
      <c r="BK369" s="155"/>
      <c r="BL369" s="155"/>
      <c r="BM369" s="159"/>
      <c r="BN369" s="155"/>
      <c r="BO369" s="155"/>
      <c r="BP369" s="155"/>
      <c r="BQ369" s="155"/>
      <c r="BR369" s="155"/>
      <c r="BS369" s="155"/>
      <c r="BT369" s="155"/>
      <c r="BU369" s="155"/>
      <c r="BV369" s="155"/>
      <c r="BW369" s="155"/>
      <c r="BX369" s="155"/>
      <c r="BY369" s="155"/>
      <c r="BZ369" s="155"/>
      <c r="CA369" s="155"/>
      <c r="CB369" s="155"/>
      <c r="CC369" s="155"/>
      <c r="CD369" s="155"/>
      <c r="CE369" s="155"/>
      <c r="CF369" s="155"/>
      <c r="CG369" s="155"/>
      <c r="CH369" s="155"/>
      <c r="CI369" s="155"/>
      <c r="CJ369" s="155"/>
      <c r="CK369" s="155"/>
      <c r="CL369" s="155"/>
      <c r="CM369" s="155"/>
      <c r="CN369" s="155"/>
      <c r="CO369" s="155"/>
      <c r="CP369" s="155"/>
      <c r="CQ369" s="155"/>
      <c r="CR369" s="155"/>
      <c r="CS369" s="155"/>
      <c r="CT369" s="155"/>
      <c r="CU369" s="155"/>
      <c r="CV369" s="155"/>
      <c r="CW369" s="155"/>
      <c r="CX369" s="155"/>
      <c r="CY369" s="155"/>
      <c r="CZ369" s="155"/>
      <c r="DA369" s="155"/>
      <c r="DB369" s="155"/>
      <c r="DC369" s="155"/>
      <c r="DD369" s="155"/>
      <c r="DE369" s="155"/>
    </row>
    <row r="370" spans="1:109" ht="15" customHeight="1" x14ac:dyDescent="0.2">
      <c r="A370" s="9">
        <f>Input!A370</f>
        <v>10718</v>
      </c>
      <c r="B370" s="9" t="str">
        <f>Input!B370</f>
        <v>GeoB20928-1_300-302</v>
      </c>
      <c r="C370" s="9">
        <f>Input!O370</f>
        <v>2.387278343878747</v>
      </c>
      <c r="D370" s="9">
        <f>C370*Input!P370/100</f>
        <v>2.8136182238532935E-3</v>
      </c>
      <c r="E370" s="11">
        <f>Input!M370</f>
        <v>2.7709307701763701</v>
      </c>
      <c r="F370" s="12">
        <f>E370*Input!N370/100</f>
        <v>7.0505255730758919E-5</v>
      </c>
      <c r="G370" s="13">
        <f t="shared" si="1302"/>
        <v>382.05593459191789</v>
      </c>
      <c r="H370" s="12">
        <f>G370*Input!L370/100</f>
        <v>1.7240245643779951E-2</v>
      </c>
      <c r="I370" s="9">
        <v>0.3</v>
      </c>
      <c r="J370" s="21">
        <f>(((C370*$G$4*0.000000001*Input!G370*(234/233))-(I370*0.000000000000001))/Input!F370)*1000000000000</f>
        <v>250.60664651555248</v>
      </c>
      <c r="K370" s="9">
        <f>J370*Input!P370/100</f>
        <v>0.29536205087391876</v>
      </c>
      <c r="L370" s="14">
        <f t="shared" si="1303"/>
        <v>3.4657077575680231</v>
      </c>
      <c r="M370" s="22">
        <f>L370*Input!P370/100</f>
        <v>4.0846424675389245E-3</v>
      </c>
      <c r="N370" s="9">
        <v>5.0000000000000001E-3</v>
      </c>
      <c r="O370" s="21">
        <f>(((G370*$D$4*0.000000001*Input!G370*(238/236))-(N370*0.000000001))/Input!F370)*1000000</f>
        <v>4.0401110196664707</v>
      </c>
      <c r="P370" s="9">
        <f>O370*Input!N370/100</f>
        <v>1.0279905354838982E-4</v>
      </c>
      <c r="Q370" s="23">
        <f t="shared" si="1304"/>
        <v>3.0143235181833004</v>
      </c>
      <c r="R370" s="24">
        <f>Q370*Input!N370/100</f>
        <v>7.6698289539448613E-5</v>
      </c>
      <c r="S370" s="65">
        <f>Input!S370*$G$6/0.000000000155125</f>
        <v>1.1416409247679054</v>
      </c>
      <c r="T370" s="9">
        <f>S370*Input!T370/100</f>
        <v>4.220204591421497E-4</v>
      </c>
      <c r="U370" s="9">
        <f>S370*1/((U369+U371)/2)</f>
        <v>1.1425213687716551</v>
      </c>
      <c r="V370" s="9">
        <f>U370*Input!T370/100</f>
        <v>4.2234592521002645E-4</v>
      </c>
      <c r="W370" s="3">
        <v>3.0000000000000001E-3</v>
      </c>
      <c r="X370" s="21">
        <f>((($L$4*0.000000001*Input!G370/Input!W370*(232/229))-(W370*0.000000001))/Input!F370)*1000000000</f>
        <v>0.2258454230764069</v>
      </c>
      <c r="Y370" s="21">
        <f>X370*Input!X370/100</f>
        <v>3.7106905652686123E-4</v>
      </c>
      <c r="Z370" s="21">
        <f t="shared" si="1305"/>
        <v>5.5144990214817151E-5</v>
      </c>
      <c r="AA370" s="21">
        <f>Z370*Input!X370/100</f>
        <v>9.0604446229013845E-8</v>
      </c>
      <c r="AB370" s="14">
        <v>0.05</v>
      </c>
      <c r="AC370" s="14">
        <v>0.9</v>
      </c>
      <c r="AD370" s="21">
        <f>(((Input!G370*$L$4*0.000000001*Input!U370*(230/229))-((AB370*0.000000000000001)+(Input!G370*AC370*0.000000000000001)))/Input!F370)*1000000000000</f>
        <v>8.3088125908580928</v>
      </c>
      <c r="AE370" s="21">
        <f>AD370*Input!V370/100</f>
        <v>1.7062523180353763E-2</v>
      </c>
      <c r="AF370" s="63">
        <f t="shared" si="1306"/>
        <v>0.37878649965433897</v>
      </c>
      <c r="AG370" s="21">
        <f>AF370*Input!V370/100</f>
        <v>7.7785524226028414E-4</v>
      </c>
      <c r="AH370" s="9">
        <f t="shared" si="1307"/>
        <v>6868.9195188679378</v>
      </c>
      <c r="AI370" s="3">
        <f t="shared" si="1308"/>
        <v>18.064828042552321</v>
      </c>
      <c r="AJ370" s="22">
        <f t="shared" si="1309"/>
        <v>142.52136877165512</v>
      </c>
      <c r="AK370" s="3">
        <f t="shared" si="1310"/>
        <v>0.42234592521002645</v>
      </c>
      <c r="AL370" s="3">
        <f t="shared" si="1311"/>
        <v>0.12566219165573489</v>
      </c>
      <c r="AM370" s="3">
        <f t="shared" si="1312"/>
        <v>2.5807281332993799E-4</v>
      </c>
      <c r="AN370" s="9">
        <f>AL370*1/((AN369+AN371)/2)</f>
        <v>0.12566600650496895</v>
      </c>
      <c r="AO370" s="21">
        <f t="shared" si="1313"/>
        <v>2.5808064789705236E-4</v>
      </c>
      <c r="AP370" s="58">
        <f t="shared" si="1314"/>
        <v>12.694100000000001</v>
      </c>
      <c r="AQ370" s="58">
        <f t="shared" si="1315"/>
        <v>2.7900000000000001E-2</v>
      </c>
      <c r="AR370" s="58">
        <f t="shared" si="1316"/>
        <v>0.21978714520919165</v>
      </c>
      <c r="AS370" s="67">
        <f t="shared" si="1317"/>
        <v>1.8294317077170412E-5</v>
      </c>
      <c r="AT370" s="67">
        <f t="shared" si="1318"/>
        <v>3.006157431147315E-8</v>
      </c>
      <c r="AU370" s="58">
        <v>8</v>
      </c>
      <c r="AV370" s="58">
        <f t="shared" si="1319"/>
        <v>4</v>
      </c>
      <c r="AW370" s="58">
        <f t="shared" si="1320"/>
        <v>12.680199999999999</v>
      </c>
      <c r="AX370" s="57">
        <f t="shared" si="1321"/>
        <v>2.89882827E-2</v>
      </c>
      <c r="AY370" s="47">
        <f t="shared" si="1322"/>
        <v>2.8888680151828237E-2</v>
      </c>
      <c r="AZ370" s="9" t="str">
        <f>Input!B370</f>
        <v>GeoB20928-1_300-302</v>
      </c>
      <c r="BA370" s="48">
        <f>Input!E370</f>
        <v>301</v>
      </c>
      <c r="BB370" s="58">
        <f t="shared" si="1323"/>
        <v>147.72168461355815</v>
      </c>
      <c r="BC370" s="22">
        <f>SQRT((EXP(0.0000028263*AW370*1000)*V370)^2+((U370-1)*0.0000028263*EXP(0.0000028263*AW370*1000)*AY370*1000)^2)*1000</f>
        <v>0.43792259706033876</v>
      </c>
      <c r="BD370" s="9">
        <f t="shared" si="1325"/>
        <v>12622.199999999999</v>
      </c>
      <c r="BE370" s="49">
        <f t="shared" si="1326"/>
        <v>14.444340075914118</v>
      </c>
      <c r="BF370" s="89">
        <f t="shared" si="1327"/>
        <v>0.2278251143659267</v>
      </c>
      <c r="BG370" s="85"/>
      <c r="BH370" s="85"/>
      <c r="BI370" s="85"/>
      <c r="BJ370" s="85"/>
      <c r="BK370" s="85"/>
      <c r="BL370" s="85"/>
      <c r="BM370" s="90"/>
      <c r="BN370" s="85"/>
      <c r="BO370" s="85"/>
      <c r="BP370" s="85"/>
      <c r="BQ370" s="85"/>
      <c r="BR370" s="85"/>
      <c r="BS370" s="85"/>
      <c r="BT370" s="85"/>
      <c r="BU370" s="85"/>
      <c r="BV370" s="85"/>
      <c r="BW370" s="85"/>
      <c r="BX370" s="85"/>
      <c r="BY370" s="85"/>
      <c r="BZ370" s="85"/>
      <c r="CA370" s="85"/>
      <c r="CB370" s="85"/>
      <c r="CC370" s="85"/>
      <c r="CD370" s="85"/>
      <c r="CE370" s="85"/>
      <c r="CF370" s="85"/>
      <c r="CG370" s="85"/>
      <c r="CH370" s="85"/>
      <c r="CI370" s="85"/>
      <c r="CJ370" s="85"/>
      <c r="CK370" s="85"/>
      <c r="CL370" s="85"/>
      <c r="CM370" s="85"/>
      <c r="CN370" s="85"/>
      <c r="CO370" s="85"/>
      <c r="CP370" s="85"/>
      <c r="CQ370" s="85"/>
      <c r="CR370" s="85"/>
      <c r="CS370" s="85"/>
      <c r="CT370" s="85"/>
      <c r="CU370" s="85"/>
      <c r="CV370" s="85"/>
      <c r="CW370" s="85"/>
      <c r="CX370" s="85"/>
      <c r="CY370" s="85"/>
      <c r="CZ370" s="85"/>
      <c r="DA370" s="85"/>
      <c r="DB370" s="85"/>
      <c r="DC370" s="85"/>
      <c r="DD370" s="85"/>
      <c r="DE370" s="85"/>
    </row>
    <row r="371" spans="1:109" s="158" customFormat="1" ht="15" customHeight="1" x14ac:dyDescent="0.2">
      <c r="A371" s="141">
        <f>Input!A371</f>
        <v>10368</v>
      </c>
      <c r="B371" s="141" t="str">
        <f>Input!B371</f>
        <v>Hu1-13</v>
      </c>
      <c r="C371" s="141">
        <f>Input!O371</f>
        <v>2.3148757915930869</v>
      </c>
      <c r="D371" s="141">
        <f>C371*Input!P371/100</f>
        <v>1.0888403309157522E-2</v>
      </c>
      <c r="E371" s="142">
        <f>Input!M371</f>
        <v>3.0134346562264218</v>
      </c>
      <c r="F371" s="143">
        <f>E371*Input!N371/100</f>
        <v>2.816728505327766E-4</v>
      </c>
      <c r="G371" s="144">
        <f t="shared" si="1302"/>
        <v>415.492370400499</v>
      </c>
      <c r="H371" s="143">
        <f>G371*Input!L371/100</f>
        <v>2.6451671988982624E-2</v>
      </c>
      <c r="I371" s="141">
        <v>0</v>
      </c>
      <c r="J371" s="145">
        <f>(((C371*$G$4*0.000000001*Input!G371*(234/233))-(I371*0.000000000000001))/Input!F371)*1000000000000</f>
        <v>758.30431830078089</v>
      </c>
      <c r="K371" s="141">
        <f>J371*Input!P371/100</f>
        <v>3.5668104866449113</v>
      </c>
      <c r="L371" s="146">
        <f t="shared" si="1303"/>
        <v>10.486797517436363</v>
      </c>
      <c r="M371" s="147">
        <f>L371*Input!P371/100</f>
        <v>4.9326396347485132E-2</v>
      </c>
      <c r="N371" s="141">
        <v>0</v>
      </c>
      <c r="O371" s="145">
        <f>(((G371*$D$4*0.000000001*Input!G371*(238/236))-(N371*0.000000001))/Input!F371)*1000000</f>
        <v>13.710583702504611</v>
      </c>
      <c r="P371" s="141">
        <f>O371*Input!N371/100</f>
        <v>1.2815606225186158E-3</v>
      </c>
      <c r="Q371" s="148">
        <f t="shared" si="1304"/>
        <v>10.229455255388537</v>
      </c>
      <c r="R371" s="149">
        <f>Q371*Input!N371/100</f>
        <v>9.5617132935975748E-4</v>
      </c>
      <c r="S371" s="147">
        <f>Input!S371*$G$6/0.000000000155125</f>
        <v>0.99920715635717738</v>
      </c>
      <c r="T371" s="141">
        <f>S371*Input!T371/100</f>
        <v>9.6822355437706318E-4</v>
      </c>
      <c r="U371" s="147">
        <f>S371</f>
        <v>0.99920715635717738</v>
      </c>
      <c r="V371" s="141">
        <f>U371*Input!T371/100</f>
        <v>9.6822355437706318E-4</v>
      </c>
      <c r="W371" s="150">
        <v>0</v>
      </c>
      <c r="X371" s="145">
        <f>((($L$4*0.000000001*Input!G371/Input!W371*(232/229))-(W371*0.000000001))/Input!F371)*1000000000</f>
        <v>0.91271467573860388</v>
      </c>
      <c r="Y371" s="145">
        <f>X371*Input!X371/100</f>
        <v>2.573284897085493E-3</v>
      </c>
      <c r="Z371" s="145">
        <f t="shared" si="1305"/>
        <v>2.2285880836955189E-4</v>
      </c>
      <c r="AA371" s="145">
        <f>Z371*Input!X371/100</f>
        <v>6.2832254263442917E-7</v>
      </c>
      <c r="AB371" s="146">
        <v>0</v>
      </c>
      <c r="AC371" s="146">
        <v>0.9</v>
      </c>
      <c r="AD371" s="145">
        <f>(((Input!G371*$L$4*0.000000001*Input!U371*(230/229))-((AB371*0.000000000000001)+(Input!G371*AC371*0.000000000000001)))/Input!F371)*1000000000000</f>
        <v>224.61113051790099</v>
      </c>
      <c r="AE371" s="145">
        <f>AD371*Input!V371/100</f>
        <v>0.4523966214525631</v>
      </c>
      <c r="AF371" s="145">
        <f t="shared" si="1306"/>
        <v>10.239689845200006</v>
      </c>
      <c r="AG371" s="145">
        <f>AF371*Input!V371/100</f>
        <v>2.0624094095467855E-2</v>
      </c>
      <c r="AH371" s="141">
        <f t="shared" si="1307"/>
        <v>45946.982845839382</v>
      </c>
      <c r="AI371" s="150">
        <f t="shared" si="1308"/>
        <v>159.20218906748838</v>
      </c>
      <c r="AJ371" s="147">
        <f t="shared" si="1309"/>
        <v>-0.79284364282261599</v>
      </c>
      <c r="AK371" s="150">
        <f t="shared" si="1310"/>
        <v>0.9682235543770632</v>
      </c>
      <c r="AL371" s="150">
        <f t="shared" si="1311"/>
        <v>1.0010005019383685</v>
      </c>
      <c r="AM371" s="150">
        <f t="shared" si="1312"/>
        <v>2.0183177841706628E-3</v>
      </c>
      <c r="AN371" s="141">
        <f>AF371/Q371</f>
        <v>1.0010005019383685</v>
      </c>
      <c r="AO371" s="145">
        <f t="shared" si="1313"/>
        <v>2.0183177841706628E-3</v>
      </c>
      <c r="AP371" s="141" t="str">
        <f t="shared" si="1314"/>
        <v>Out of range</v>
      </c>
      <c r="AQ371" s="141" t="e">
        <f t="shared" si="1315"/>
        <v>#VALUE!</v>
      </c>
      <c r="AR371" s="141" t="e">
        <f t="shared" si="1316"/>
        <v>#VALUE!</v>
      </c>
      <c r="AS371" s="149">
        <f t="shared" si="1317"/>
        <v>2.1785989850452427E-5</v>
      </c>
      <c r="AT371" s="149">
        <f t="shared" si="1318"/>
        <v>6.1456621635336657E-8</v>
      </c>
      <c r="AU371" s="141">
        <v>8</v>
      </c>
      <c r="AV371" s="141">
        <f t="shared" si="1319"/>
        <v>4</v>
      </c>
      <c r="AW371" s="141" t="str">
        <f t="shared" si="1320"/>
        <v>Out of range</v>
      </c>
      <c r="AX371" s="151">
        <f t="shared" si="1321"/>
        <v>286.8546749596</v>
      </c>
      <c r="AY371" s="151" t="e">
        <f t="shared" si="1322"/>
        <v>#VALUE!</v>
      </c>
      <c r="AZ371" s="141" t="str">
        <f>Input!B371</f>
        <v>Hu1-13</v>
      </c>
      <c r="BA371" s="152">
        <f>Input!E371</f>
        <v>0</v>
      </c>
      <c r="BB371" s="141" t="e">
        <f t="shared" si="1323"/>
        <v>#VALUE!</v>
      </c>
      <c r="BC371" s="147" t="e">
        <f t="shared" ref="BC371" si="1328">SQRT((EXP(0.0000028263*AW371*1000)*V371)^2+((U371-1)*0.0000028263*EXP(0.0000028263*AW371*1000)*AX371*1000)^2)*1000</f>
        <v>#VALUE!</v>
      </c>
      <c r="BD371" s="141" t="e">
        <f t="shared" si="1325"/>
        <v>#VALUE!</v>
      </c>
      <c r="BE371" s="153" t="e">
        <f t="shared" si="1326"/>
        <v>#VALUE!</v>
      </c>
      <c r="BF371" s="154" t="e">
        <f t="shared" si="1327"/>
        <v>#VALUE!</v>
      </c>
      <c r="BG371" s="155"/>
      <c r="BH371" s="155"/>
      <c r="BI371" s="155"/>
      <c r="BJ371" s="155"/>
      <c r="BK371" s="155"/>
      <c r="BL371" s="155"/>
      <c r="BM371" s="159"/>
      <c r="BN371" s="155"/>
      <c r="BO371" s="155"/>
      <c r="BP371" s="155"/>
      <c r="BQ371" s="155"/>
      <c r="BR371" s="155"/>
      <c r="BS371" s="155"/>
      <c r="BT371" s="155"/>
      <c r="BU371" s="155"/>
      <c r="BV371" s="155"/>
      <c r="BW371" s="155"/>
      <c r="BX371" s="155"/>
      <c r="BY371" s="155"/>
      <c r="BZ371" s="155"/>
      <c r="CA371" s="155"/>
      <c r="CB371" s="155"/>
      <c r="CC371" s="155"/>
      <c r="CD371" s="155"/>
      <c r="CE371" s="155"/>
      <c r="CF371" s="155"/>
      <c r="CG371" s="155"/>
      <c r="CH371" s="155"/>
      <c r="CI371" s="155"/>
      <c r="CJ371" s="155"/>
      <c r="CK371" s="155"/>
      <c r="CL371" s="155"/>
      <c r="CM371" s="155"/>
      <c r="CN371" s="155"/>
      <c r="CO371" s="155"/>
      <c r="CP371" s="155"/>
      <c r="CQ371" s="155"/>
      <c r="CR371" s="155"/>
      <c r="CS371" s="155"/>
      <c r="CT371" s="155"/>
      <c r="CU371" s="155"/>
      <c r="CV371" s="155"/>
      <c r="CW371" s="155"/>
      <c r="CX371" s="155"/>
      <c r="CY371" s="155"/>
      <c r="CZ371" s="155"/>
      <c r="DA371" s="155"/>
      <c r="DB371" s="155"/>
      <c r="DC371" s="155"/>
      <c r="DD371" s="155"/>
      <c r="DE371" s="155"/>
    </row>
    <row r="372" spans="1:109" ht="15" customHeight="1" x14ac:dyDescent="0.2">
      <c r="A372" s="9">
        <f>Input!A372</f>
        <v>10719</v>
      </c>
      <c r="B372" s="9" t="str">
        <f>Input!B372</f>
        <v>GeoB20928-1_312-315</v>
      </c>
      <c r="C372" s="9">
        <f>Input!O372</f>
        <v>2.3729371973970794</v>
      </c>
      <c r="D372" s="9">
        <f>C372*Input!P372/100</f>
        <v>2.9405414936459983E-3</v>
      </c>
      <c r="E372" s="11">
        <f>Input!M372</f>
        <v>2.7589509539782666</v>
      </c>
      <c r="F372" s="12">
        <f>E372*Input!N372/100</f>
        <v>9.3748103521282446E-5</v>
      </c>
      <c r="G372" s="13">
        <f t="shared" si="1302"/>
        <v>380.40415753452339</v>
      </c>
      <c r="H372" s="12">
        <f>G372*Input!L372/100</f>
        <v>1.582521155097525E-2</v>
      </c>
      <c r="I372" s="9">
        <v>0.3</v>
      </c>
      <c r="J372" s="21">
        <f>(((C372*$G$4*0.000000001*Input!G372*(234/233))-(I372*0.000000000000001))/Input!F372)*1000000000000</f>
        <v>249.47091417314402</v>
      </c>
      <c r="K372" s="9">
        <f>J372*Input!P372/100</f>
        <v>0.3091441169992224</v>
      </c>
      <c r="L372" s="14">
        <f t="shared" si="1303"/>
        <v>3.4500014048262511</v>
      </c>
      <c r="M372" s="22">
        <f>L372*Input!P372/100</f>
        <v>4.2752384239906072E-3</v>
      </c>
      <c r="N372" s="9">
        <v>5.0000000000000001E-3</v>
      </c>
      <c r="O372" s="21">
        <f>(((G372*$D$4*0.000000001*Input!G372*(238/236))-(N372*0.000000001))/Input!F372)*1000000</f>
        <v>4.0286149722200193</v>
      </c>
      <c r="P372" s="9">
        <f>O372*Input!N372/100</f>
        <v>1.3689080370148758E-4</v>
      </c>
      <c r="Q372" s="23">
        <f t="shared" si="1304"/>
        <v>3.0057463266122504</v>
      </c>
      <c r="R372" s="24">
        <f>Q372*Input!N372/100</f>
        <v>1.0213411636754286E-4</v>
      </c>
      <c r="S372" s="65">
        <f>Input!S372*$G$6/0.000000000155125</f>
        <v>1.1413089116585662</v>
      </c>
      <c r="T372" s="9">
        <f>S372*Input!T372/100</f>
        <v>4.2144483902888948E-4</v>
      </c>
      <c r="U372" s="9">
        <f>S372*1/((U371+U373)/2)</f>
        <v>1.1416371938941356</v>
      </c>
      <c r="V372" s="9">
        <f>U372*Input!T372/100</f>
        <v>4.2156606199710809E-4</v>
      </c>
      <c r="W372" s="3">
        <v>3.0000000000000001E-3</v>
      </c>
      <c r="X372" s="21">
        <f>((($L$4*0.000000001*Input!G372/Input!W372*(232/229))-(W372*0.000000001))/Input!F372)*1000000000</f>
        <v>0.25665260737839357</v>
      </c>
      <c r="Y372" s="21">
        <f>X372*Input!X372/100</f>
        <v>4.3363228240972563E-4</v>
      </c>
      <c r="Z372" s="21">
        <f t="shared" si="1305"/>
        <v>6.2667223137396135E-5</v>
      </c>
      <c r="AA372" s="21">
        <f>Z372*Input!X372/100</f>
        <v>1.0588059587208524E-7</v>
      </c>
      <c r="AB372" s="14">
        <v>0.05</v>
      </c>
      <c r="AC372" s="14">
        <v>0.9</v>
      </c>
      <c r="AD372" s="21">
        <f>(((Input!G372*$L$4*0.000000001*Input!U372*(230/229))-((AB372*0.000000000000001)+(Input!G372*AC372*0.000000000000001)))/Input!F372)*1000000000000</f>
        <v>8.3961311194951715</v>
      </c>
      <c r="AE372" s="21">
        <f>AD372*Input!V372/100</f>
        <v>1.8301739584862479E-2</v>
      </c>
      <c r="AF372" s="63">
        <f t="shared" si="1306"/>
        <v>0.382767222465899</v>
      </c>
      <c r="AG372" s="21">
        <f>AF372*Input!V372/100</f>
        <v>8.3434928867728419E-4</v>
      </c>
      <c r="AH372" s="9">
        <f t="shared" si="1307"/>
        <v>6107.9333549963203</v>
      </c>
      <c r="AI372" s="3">
        <f t="shared" si="1308"/>
        <v>16.845160870437141</v>
      </c>
      <c r="AJ372" s="22">
        <f t="shared" si="1309"/>
        <v>141.63719389413563</v>
      </c>
      <c r="AK372" s="3">
        <f t="shared" si="1310"/>
        <v>0.42156606199710811</v>
      </c>
      <c r="AL372" s="3">
        <f t="shared" si="1311"/>
        <v>0.12734515187690923</v>
      </c>
      <c r="AM372" s="3">
        <f t="shared" si="1312"/>
        <v>2.7761845688837326E-4</v>
      </c>
      <c r="AN372" s="9">
        <f>AL372*1/((AN371+AN373)/2)</f>
        <v>0.12711711054628599</v>
      </c>
      <c r="AO372" s="21">
        <f t="shared" si="1313"/>
        <v>2.7712131599701378E-4</v>
      </c>
      <c r="AP372" s="58">
        <f t="shared" si="1314"/>
        <v>12.86</v>
      </c>
      <c r="AQ372" s="58">
        <f t="shared" si="1315"/>
        <v>3.09E-2</v>
      </c>
      <c r="AR372" s="58">
        <f t="shared" si="1316"/>
        <v>0.24027993779160189</v>
      </c>
      <c r="AS372" s="67">
        <f t="shared" si="1317"/>
        <v>2.0849139058261047E-5</v>
      </c>
      <c r="AT372" s="67">
        <f t="shared" si="1318"/>
        <v>3.5233181681220454E-8</v>
      </c>
      <c r="AU372" s="58">
        <v>8</v>
      </c>
      <c r="AV372" s="58">
        <f t="shared" si="1319"/>
        <v>4</v>
      </c>
      <c r="AW372" s="58">
        <f t="shared" si="1320"/>
        <v>12.844099999999999</v>
      </c>
      <c r="AX372" s="57">
        <f t="shared" si="1321"/>
        <v>3.1487451999999999E-2</v>
      </c>
      <c r="AY372" s="47">
        <f t="shared" si="1322"/>
        <v>3.1147741618793821E-2</v>
      </c>
      <c r="AZ372" s="9" t="str">
        <f>Input!B372</f>
        <v>GeoB20928-1_312-315</v>
      </c>
      <c r="BA372" s="48">
        <f>Input!E372</f>
        <v>313.5</v>
      </c>
      <c r="BB372" s="58">
        <f t="shared" si="1323"/>
        <v>146.87326841912528</v>
      </c>
      <c r="BC372" s="22">
        <f>SQRT((EXP(0.0000028263*AW372*1000)*V372)^2+((U372-1)*0.0000028263*EXP(0.0000028263*AW372*1000)*AY372*1000)^2)*1000</f>
        <v>0.43734177740598079</v>
      </c>
      <c r="BD372" s="9">
        <f t="shared" si="1325"/>
        <v>12786.099999999999</v>
      </c>
      <c r="BE372" s="49">
        <f t="shared" si="1326"/>
        <v>15.57387080939691</v>
      </c>
      <c r="BF372" s="89">
        <f t="shared" si="1327"/>
        <v>0.24250622167994507</v>
      </c>
      <c r="BG372" s="85"/>
      <c r="BH372" s="85"/>
      <c r="BI372" s="85"/>
      <c r="BJ372" s="85"/>
      <c r="BK372" s="85"/>
      <c r="BL372" s="85"/>
      <c r="BM372" s="90"/>
      <c r="BN372" s="85"/>
      <c r="BO372" s="85"/>
      <c r="BP372" s="85"/>
      <c r="BQ372" s="85"/>
      <c r="BR372" s="85"/>
      <c r="BS372" s="85"/>
      <c r="BT372" s="85"/>
      <c r="BU372" s="85"/>
      <c r="BV372" s="85"/>
      <c r="BW372" s="85"/>
      <c r="BX372" s="85"/>
      <c r="BY372" s="85"/>
      <c r="BZ372" s="85"/>
      <c r="CA372" s="85"/>
      <c r="CB372" s="85"/>
      <c r="CC372" s="85"/>
      <c r="CD372" s="85"/>
      <c r="CE372" s="85"/>
      <c r="CF372" s="85"/>
      <c r="CG372" s="85"/>
      <c r="CH372" s="85"/>
      <c r="CI372" s="85"/>
      <c r="CJ372" s="85"/>
      <c r="CK372" s="85"/>
      <c r="CL372" s="85"/>
      <c r="CM372" s="85"/>
      <c r="CN372" s="85"/>
      <c r="CO372" s="85"/>
      <c r="CP372" s="85"/>
      <c r="CQ372" s="85"/>
      <c r="CR372" s="85"/>
      <c r="CS372" s="85"/>
      <c r="CT372" s="85"/>
      <c r="CU372" s="85"/>
      <c r="CV372" s="85"/>
      <c r="CW372" s="85"/>
      <c r="CX372" s="85"/>
      <c r="CY372" s="85"/>
      <c r="CZ372" s="85"/>
      <c r="DA372" s="85"/>
      <c r="DB372" s="85"/>
      <c r="DC372" s="85"/>
      <c r="DD372" s="85"/>
      <c r="DE372" s="85"/>
    </row>
    <row r="373" spans="1:109" s="158" customFormat="1" ht="15" customHeight="1" x14ac:dyDescent="0.2">
      <c r="A373" s="141">
        <f>Input!A373</f>
        <v>10368</v>
      </c>
      <c r="B373" s="141" t="str">
        <f>Input!B373</f>
        <v>Hu1-13</v>
      </c>
      <c r="C373" s="141">
        <f>Input!O373</f>
        <v>2.2913181632655735</v>
      </c>
      <c r="D373" s="141">
        <f>C373*Input!P373/100</f>
        <v>1.2331290085762061E-2</v>
      </c>
      <c r="E373" s="142">
        <f>Input!M373</f>
        <v>3.0131222593512872</v>
      </c>
      <c r="F373" s="143">
        <f>E373*Input!N373/100</f>
        <v>3.0394653816536777E-4</v>
      </c>
      <c r="G373" s="144">
        <f t="shared" si="1302"/>
        <v>415.44929711935549</v>
      </c>
      <c r="H373" s="143">
        <f>G373*Input!L373/100</f>
        <v>2.6664265665394288E-2</v>
      </c>
      <c r="I373" s="141">
        <v>0</v>
      </c>
      <c r="J373" s="145">
        <f>(((C373*$G$4*0.000000001*Input!G373*(234/233))-(I373*0.000000000000001))/Input!F373)*1000000000000</f>
        <v>750.58733782409422</v>
      </c>
      <c r="K373" s="141">
        <f>J373*Input!P373/100</f>
        <v>4.0394696580319547</v>
      </c>
      <c r="L373" s="146">
        <f t="shared" si="1303"/>
        <v>10.380077286848248</v>
      </c>
      <c r="M373" s="147">
        <f>L373*Input!P373/100</f>
        <v>5.5862929116020824E-2</v>
      </c>
      <c r="N373" s="141">
        <v>0</v>
      </c>
      <c r="O373" s="145">
        <f>(((G373*$D$4*0.000000001*Input!G373*(238/236))-(N373*0.000000001))/Input!F373)*1000000</f>
        <v>13.70916235311644</v>
      </c>
      <c r="P373" s="141">
        <f>O373*Input!N373/100</f>
        <v>1.3829018804148478E-3</v>
      </c>
      <c r="Q373" s="148">
        <f t="shared" si="1304"/>
        <v>10.228394787775775</v>
      </c>
      <c r="R373" s="149">
        <f>Q373*Input!N373/100</f>
        <v>1.0317819587587756E-3</v>
      </c>
      <c r="S373" s="147">
        <f>Input!S373*$G$6/0.000000000155125</f>
        <v>1.0002177358286672</v>
      </c>
      <c r="T373" s="141">
        <f>S373*Input!T373/100</f>
        <v>9.8524933100183889E-4</v>
      </c>
      <c r="U373" s="147">
        <f>S373</f>
        <v>1.0002177358286672</v>
      </c>
      <c r="V373" s="141">
        <f>U373*Input!T373/100</f>
        <v>9.8524933100183889E-4</v>
      </c>
      <c r="W373" s="150">
        <v>0</v>
      </c>
      <c r="X373" s="145">
        <f>((($L$4*0.000000001*Input!G373/Input!W373*(232/229))-(W373*0.000000001))/Input!F373)*1000000000</f>
        <v>0.90945221574438695</v>
      </c>
      <c r="Y373" s="145">
        <f>X373*Input!X373/100</f>
        <v>3.3619754260588463E-3</v>
      </c>
      <c r="Z373" s="145">
        <f t="shared" si="1305"/>
        <v>2.2206220898752024E-4</v>
      </c>
      <c r="AA373" s="145">
        <f>Z373*Input!X373/100</f>
        <v>8.2089820305877317E-7</v>
      </c>
      <c r="AB373" s="146">
        <v>0</v>
      </c>
      <c r="AC373" s="146">
        <v>0.9</v>
      </c>
      <c r="AD373" s="145">
        <f>(((Input!G373*$L$4*0.000000001*Input!U373*(230/229))-((AB373*0.000000000000001)+(Input!G373*AC373*0.000000000000001)))/Input!F373)*1000000000000</f>
        <v>224.94388543601124</v>
      </c>
      <c r="AE373" s="145">
        <f>AD373*Input!V373/100</f>
        <v>0.4097781446494726</v>
      </c>
      <c r="AF373" s="145">
        <f t="shared" si="1306"/>
        <v>10.254859650668052</v>
      </c>
      <c r="AG373" s="145">
        <f>AF373*Input!V373/100</f>
        <v>1.8681180655994663E-2</v>
      </c>
      <c r="AH373" s="141">
        <f t="shared" si="1307"/>
        <v>46180.120865339901</v>
      </c>
      <c r="AI373" s="150">
        <f t="shared" si="1308"/>
        <v>190.31687327224765</v>
      </c>
      <c r="AJ373" s="147">
        <f t="shared" si="1309"/>
        <v>0.21773582866724261</v>
      </c>
      <c r="AK373" s="150">
        <f t="shared" si="1310"/>
        <v>0.98524933100183887</v>
      </c>
      <c r="AL373" s="150">
        <f t="shared" si="1311"/>
        <v>1.0025873916133845</v>
      </c>
      <c r="AM373" s="150">
        <f t="shared" si="1312"/>
        <v>1.8292019403205822E-3</v>
      </c>
      <c r="AN373" s="141">
        <f>AF373/Q373</f>
        <v>1.0025873916133845</v>
      </c>
      <c r="AO373" s="145">
        <f t="shared" si="1313"/>
        <v>1.8292019403205822E-3</v>
      </c>
      <c r="AP373" s="141" t="str">
        <f t="shared" si="1314"/>
        <v>Out of range</v>
      </c>
      <c r="AQ373" s="141" t="e">
        <f t="shared" si="1315"/>
        <v>#VALUE!</v>
      </c>
      <c r="AR373" s="141" t="e">
        <f t="shared" si="1316"/>
        <v>#VALUE!</v>
      </c>
      <c r="AS373" s="149">
        <f t="shared" si="1317"/>
        <v>2.1710367422746789E-5</v>
      </c>
      <c r="AT373" s="149">
        <f t="shared" si="1318"/>
        <v>8.0286671530897759E-8</v>
      </c>
      <c r="AU373" s="141">
        <v>8</v>
      </c>
      <c r="AV373" s="141">
        <f t="shared" si="1319"/>
        <v>4</v>
      </c>
      <c r="AW373" s="141" t="str">
        <f t="shared" si="1320"/>
        <v>Out of range</v>
      </c>
      <c r="AX373" s="151">
        <f t="shared" si="1321"/>
        <v>316.45946050790002</v>
      </c>
      <c r="AY373" s="151" t="e">
        <f t="shared" si="1322"/>
        <v>#VALUE!</v>
      </c>
      <c r="AZ373" s="141" t="str">
        <f>Input!B373</f>
        <v>Hu1-13</v>
      </c>
      <c r="BA373" s="152">
        <f>Input!E373</f>
        <v>0</v>
      </c>
      <c r="BB373" s="141" t="e">
        <f t="shared" si="1323"/>
        <v>#VALUE!</v>
      </c>
      <c r="BC373" s="147" t="e">
        <f t="shared" ref="BC373" si="1329">SQRT((EXP(0.0000028263*AW373*1000)*V373)^2+((U373-1)*0.0000028263*EXP(0.0000028263*AW373*1000)*AX373*1000)^2)*1000</f>
        <v>#VALUE!</v>
      </c>
      <c r="BD373" s="141" t="e">
        <f t="shared" si="1325"/>
        <v>#VALUE!</v>
      </c>
      <c r="BE373" s="153" t="e">
        <f t="shared" si="1326"/>
        <v>#VALUE!</v>
      </c>
      <c r="BF373" s="154" t="e">
        <f t="shared" si="1327"/>
        <v>#VALUE!</v>
      </c>
      <c r="BG373" s="155"/>
      <c r="BH373" s="155"/>
      <c r="BI373" s="155"/>
      <c r="BJ373" s="155"/>
      <c r="BK373" s="155"/>
      <c r="BL373" s="155"/>
      <c r="BM373" s="159"/>
      <c r="BN373" s="155"/>
      <c r="BO373" s="155"/>
      <c r="BP373" s="155"/>
      <c r="BQ373" s="155"/>
      <c r="BR373" s="155"/>
      <c r="BS373" s="155"/>
      <c r="BT373" s="155"/>
      <c r="BU373" s="155"/>
      <c r="BV373" s="155"/>
      <c r="BW373" s="155"/>
      <c r="BX373" s="155"/>
      <c r="BY373" s="155"/>
      <c r="BZ373" s="155"/>
      <c r="CA373" s="155"/>
      <c r="CB373" s="155"/>
      <c r="CC373" s="155"/>
      <c r="CD373" s="155"/>
      <c r="CE373" s="155"/>
      <c r="CF373" s="155"/>
      <c r="CG373" s="155"/>
      <c r="CH373" s="155"/>
      <c r="CI373" s="155"/>
      <c r="CJ373" s="155"/>
      <c r="CK373" s="155"/>
      <c r="CL373" s="155"/>
      <c r="CM373" s="155"/>
      <c r="CN373" s="155"/>
      <c r="CO373" s="155"/>
      <c r="CP373" s="155"/>
      <c r="CQ373" s="155"/>
      <c r="CR373" s="155"/>
      <c r="CS373" s="155"/>
      <c r="CT373" s="155"/>
      <c r="CU373" s="155"/>
      <c r="CV373" s="155"/>
      <c r="CW373" s="155"/>
      <c r="CX373" s="155"/>
      <c r="CY373" s="155"/>
      <c r="CZ373" s="155"/>
      <c r="DA373" s="155"/>
      <c r="DB373" s="155"/>
      <c r="DC373" s="155"/>
      <c r="DD373" s="155"/>
      <c r="DE373" s="155"/>
    </row>
    <row r="374" spans="1:109" ht="15" customHeight="1" x14ac:dyDescent="0.2">
      <c r="A374" s="9">
        <f>Input!A374</f>
        <v>10720</v>
      </c>
      <c r="B374" s="9" t="str">
        <f>Input!B374</f>
        <v>GeoB20928-1_323-329</v>
      </c>
      <c r="C374" s="9">
        <f>Input!O374</f>
        <v>1.5637302313689365</v>
      </c>
      <c r="D374" s="9">
        <f>C374*Input!P374/100</f>
        <v>2.4135588011571165E-3</v>
      </c>
      <c r="E374" s="11">
        <f>Input!M374</f>
        <v>1.8137974046555116</v>
      </c>
      <c r="F374" s="12">
        <f>E374*Input!N374/100</f>
        <v>6.067537416848779E-5</v>
      </c>
      <c r="G374" s="13">
        <f t="shared" si="1302"/>
        <v>250.08638615390194</v>
      </c>
      <c r="H374" s="12">
        <f>G374*Input!L374/100</f>
        <v>1.0345521917316098E-2</v>
      </c>
      <c r="I374" s="9">
        <v>0.3</v>
      </c>
      <c r="J374" s="21">
        <f>(((C374*$G$4*0.000000001*Input!G374*(234/233))-(I374*0.000000000000001))/Input!F374)*1000000000000</f>
        <v>223.46412625188933</v>
      </c>
      <c r="K374" s="9">
        <f>J374*Input!P374/100</f>
        <v>0.34490847451735623</v>
      </c>
      <c r="L374" s="14">
        <f t="shared" si="1303"/>
        <v>3.0903464319780936</v>
      </c>
      <c r="M374" s="22">
        <f>L374*Input!P374/100</f>
        <v>4.7698334916730619E-3</v>
      </c>
      <c r="N374" s="9">
        <v>5.0000000000000001E-3</v>
      </c>
      <c r="O374" s="21">
        <f>(((G374*$D$4*0.000000001*Input!G374*(238/236))-(N374*0.000000001))/Input!F374)*1000000</f>
        <v>3.6000847603788162</v>
      </c>
      <c r="P374" s="9">
        <f>O374*Input!N374/100</f>
        <v>1.204304787919477E-4</v>
      </c>
      <c r="Q374" s="23">
        <f t="shared" si="1304"/>
        <v>2.6860202870264258</v>
      </c>
      <c r="R374" s="24">
        <f>Q374*Input!N374/100</f>
        <v>8.9853081452848747E-5</v>
      </c>
      <c r="S374" s="65">
        <f>Input!S374*$G$6/0.000000000155125</f>
        <v>1.1432774178110752</v>
      </c>
      <c r="T374" s="9">
        <f>S374*Input!T374/100</f>
        <v>5.5149060201470737E-4</v>
      </c>
      <c r="U374" s="9">
        <f>S374*1/((U373+U375)/2)</f>
        <v>1.1427006141509619</v>
      </c>
      <c r="V374" s="9">
        <f>U374*Input!T374/100</f>
        <v>5.5121236526061389E-4</v>
      </c>
      <c r="W374" s="3">
        <v>3.0000000000000001E-3</v>
      </c>
      <c r="X374" s="21">
        <f>((($L$4*0.000000001*Input!G374/Input!W374*(232/229))-(W374*0.000000001))/Input!F374)*1000000000</f>
        <v>0.52994071226959161</v>
      </c>
      <c r="Y374" s="21">
        <f>X374*Input!X374/100</f>
        <v>7.2966971795761931E-4</v>
      </c>
      <c r="Z374" s="21">
        <f t="shared" si="1305"/>
        <v>1.293963587770078E-4</v>
      </c>
      <c r="AA374" s="21">
        <f>Z374*Input!X374/100</f>
        <v>1.781644671329395E-7</v>
      </c>
      <c r="AB374" s="14">
        <v>0.05</v>
      </c>
      <c r="AC374" s="14">
        <v>0.9</v>
      </c>
      <c r="AD374" s="21">
        <f>(((Input!G374*$L$4*0.000000001*Input!U374*(230/229))-((AB374*0.000000000000001)+(Input!G374*AC374*0.000000000000001)))/Input!F374)*1000000000000</f>
        <v>7.7859855284199329</v>
      </c>
      <c r="AE374" s="21">
        <f>AD374*Input!V374/100</f>
        <v>1.7918328669920994E-2</v>
      </c>
      <c r="AF374" s="63">
        <f t="shared" si="1306"/>
        <v>0.35495158573133051</v>
      </c>
      <c r="AG374" s="21">
        <f>AF374*Input!V374/100</f>
        <v>8.168701510975361E-4</v>
      </c>
      <c r="AH374" s="9">
        <f t="shared" si="1307"/>
        <v>2743.1342665756774</v>
      </c>
      <c r="AI374" s="3">
        <f t="shared" si="1308"/>
        <v>7.356545103414506</v>
      </c>
      <c r="AJ374" s="22">
        <f t="shared" si="1309"/>
        <v>142.70061415096191</v>
      </c>
      <c r="AK374" s="3">
        <f t="shared" si="1310"/>
        <v>0.5512123652606139</v>
      </c>
      <c r="AL374" s="3">
        <f t="shared" si="1311"/>
        <v>0.13214776799928107</v>
      </c>
      <c r="AM374" s="3">
        <f t="shared" si="1312"/>
        <v>3.0415125636073869E-4</v>
      </c>
      <c r="AN374" s="9">
        <f>AL374*1/((AN373+AN375)/2)</f>
        <v>0.13182874507152637</v>
      </c>
      <c r="AO374" s="21">
        <f t="shared" si="1313"/>
        <v>3.0341699330239475E-4</v>
      </c>
      <c r="AP374" s="58">
        <f t="shared" si="1314"/>
        <v>13.352399999999999</v>
      </c>
      <c r="AQ374" s="58">
        <f t="shared" si="1315"/>
        <v>3.2899999999999999E-2</v>
      </c>
      <c r="AR374" s="58">
        <f t="shared" si="1316"/>
        <v>0.24639765135855726</v>
      </c>
      <c r="AS374" s="67">
        <f t="shared" si="1317"/>
        <v>4.8174006503970522E-5</v>
      </c>
      <c r="AT374" s="67">
        <f t="shared" si="1318"/>
        <v>6.6349849491294306E-8</v>
      </c>
      <c r="AU374" s="58">
        <v>8</v>
      </c>
      <c r="AV374" s="58">
        <f t="shared" si="1319"/>
        <v>4</v>
      </c>
      <c r="AW374" s="58">
        <f t="shared" si="1320"/>
        <v>13.3157</v>
      </c>
      <c r="AX374" s="57">
        <f t="shared" si="1321"/>
        <v>4.0928552299999997E-2</v>
      </c>
      <c r="AY374" s="47">
        <f t="shared" si="1322"/>
        <v>3.804656461789023E-2</v>
      </c>
      <c r="AZ374" s="9" t="str">
        <f>Input!B374</f>
        <v>GeoB20928-1_323-329</v>
      </c>
      <c r="BA374" s="48">
        <f>Input!E374</f>
        <v>326</v>
      </c>
      <c r="BB374" s="58">
        <f t="shared" si="1323"/>
        <v>148.17336763918266</v>
      </c>
      <c r="BC374" s="22">
        <f>SQRT((EXP(0.0000028263*AW374*1000)*V374)^2+((U374-1)*0.0000028263*EXP(0.0000028263*AW374*1000)*AY374*1000)^2)*1000</f>
        <v>0.57257380682835668</v>
      </c>
      <c r="BD374" s="9">
        <f t="shared" si="1325"/>
        <v>13257.699999999999</v>
      </c>
      <c r="BE374" s="49">
        <f t="shared" si="1326"/>
        <v>19.023282308945117</v>
      </c>
      <c r="BF374" s="89">
        <f t="shared" si="1327"/>
        <v>0.28572710873547941</v>
      </c>
      <c r="BG374" s="85"/>
      <c r="BH374" s="85"/>
      <c r="BI374" s="85"/>
      <c r="BJ374" s="85"/>
      <c r="BK374" s="85"/>
      <c r="BL374" s="85"/>
      <c r="BM374" s="90"/>
      <c r="BN374" s="85"/>
      <c r="BO374" s="85"/>
      <c r="BP374" s="85"/>
      <c r="BQ374" s="85"/>
      <c r="BR374" s="85"/>
      <c r="BS374" s="85"/>
      <c r="BT374" s="85"/>
      <c r="BU374" s="85"/>
      <c r="BV374" s="85"/>
      <c r="BW374" s="85"/>
      <c r="BX374" s="85"/>
      <c r="BY374" s="85"/>
      <c r="BZ374" s="85"/>
      <c r="CA374" s="85"/>
      <c r="CB374" s="85"/>
      <c r="CC374" s="85"/>
      <c r="CD374" s="85"/>
      <c r="CE374" s="85"/>
      <c r="CF374" s="85"/>
      <c r="CG374" s="85"/>
      <c r="CH374" s="85"/>
      <c r="CI374" s="85"/>
      <c r="CJ374" s="85"/>
      <c r="CK374" s="85"/>
      <c r="CL374" s="85"/>
      <c r="CM374" s="85"/>
      <c r="CN374" s="85"/>
      <c r="CO374" s="85"/>
      <c r="CP374" s="85"/>
      <c r="CQ374" s="85"/>
      <c r="CR374" s="85"/>
      <c r="CS374" s="85"/>
      <c r="CT374" s="85"/>
      <c r="CU374" s="85"/>
      <c r="CV374" s="85"/>
      <c r="CW374" s="85"/>
      <c r="CX374" s="85"/>
      <c r="CY374" s="85"/>
      <c r="CZ374" s="85"/>
      <c r="DA374" s="85"/>
      <c r="DB374" s="85"/>
      <c r="DC374" s="85"/>
      <c r="DD374" s="85"/>
      <c r="DE374" s="85"/>
    </row>
    <row r="375" spans="1:109" s="158" customFormat="1" ht="15" customHeight="1" x14ac:dyDescent="0.2">
      <c r="A375" s="141">
        <f>Input!A375</f>
        <v>10368</v>
      </c>
      <c r="B375" s="141" t="str">
        <f>Input!B375</f>
        <v>Hu1-13</v>
      </c>
      <c r="C375" s="141">
        <f>Input!O375</f>
        <v>2.3040535241893818</v>
      </c>
      <c r="D375" s="141">
        <f>C375*Input!P375/100</f>
        <v>1.0424767273523814E-2</v>
      </c>
      <c r="E375" s="142">
        <f>Input!M375</f>
        <v>3.0130201137137211</v>
      </c>
      <c r="F375" s="143">
        <f>E375*Input!N375/100</f>
        <v>3.185195028394494E-4</v>
      </c>
      <c r="G375" s="144">
        <f t="shared" si="1302"/>
        <v>415.43521327884787</v>
      </c>
      <c r="H375" s="143">
        <f>G375*Input!L375/100</f>
        <v>1.9689039992956181E-2</v>
      </c>
      <c r="I375" s="141">
        <v>0</v>
      </c>
      <c r="J375" s="145">
        <f>(((C375*$G$4*0.000000001*Input!G375*(234/233))-(I375*0.000000000000001))/Input!F375)*1000000000000</f>
        <v>754.75917253709054</v>
      </c>
      <c r="K375" s="141">
        <f>J375*Input!P375/100</f>
        <v>3.4149331335628506</v>
      </c>
      <c r="L375" s="146">
        <f t="shared" si="1303"/>
        <v>10.437770728459444</v>
      </c>
      <c r="M375" s="147">
        <f>L375*Input!P375/100</f>
        <v>4.7226042952657157E-2</v>
      </c>
      <c r="N375" s="141">
        <v>0</v>
      </c>
      <c r="O375" s="145">
        <f>(((G375*$D$4*0.000000001*Input!G375*(238/236))-(N375*0.000000001))/Input!F375)*1000000</f>
        <v>13.708697608904778</v>
      </c>
      <c r="P375" s="141">
        <f>O375*Input!N375/100</f>
        <v>1.4492062389795171E-3</v>
      </c>
      <c r="Q375" s="148">
        <f t="shared" si="1304"/>
        <v>10.228048042500625</v>
      </c>
      <c r="R375" s="149">
        <f>Q375*Input!N375/100</f>
        <v>1.0812515863028328E-3</v>
      </c>
      <c r="S375" s="147">
        <f>Input!S375*$G$6/0.000000000155125</f>
        <v>1.0007918088464127</v>
      </c>
      <c r="T375" s="141">
        <f>S375*Input!T375/100</f>
        <v>8.9500938056625515E-4</v>
      </c>
      <c r="U375" s="147">
        <f>S375</f>
        <v>1.0007918088464127</v>
      </c>
      <c r="V375" s="141">
        <f>U375*Input!T375/100</f>
        <v>8.9500938056625515E-4</v>
      </c>
      <c r="W375" s="150">
        <v>0</v>
      </c>
      <c r="X375" s="145">
        <f>((($L$4*0.000000001*Input!G375/Input!W375*(232/229))-(W375*0.000000001))/Input!F375)*1000000000</f>
        <v>0.91028078998629303</v>
      </c>
      <c r="Y375" s="145">
        <f>X375*Input!X375/100</f>
        <v>2.5238206665924344E-3</v>
      </c>
      <c r="Z375" s="145">
        <f t="shared" si="1305"/>
        <v>2.2226452310945266E-4</v>
      </c>
      <c r="AA375" s="145">
        <f>Z375*Input!X375/100</f>
        <v>6.1624479286484254E-7</v>
      </c>
      <c r="AB375" s="146">
        <v>0</v>
      </c>
      <c r="AC375" s="146">
        <v>0.9</v>
      </c>
      <c r="AD375" s="145">
        <f>(((Input!G375*$L$4*0.000000001*Input!U375*(230/229))-((AB375*0.000000000000001)+(Input!G375*AC375*0.000000000000001)))/Input!F375)*1000000000000</f>
        <v>224.86114026267379</v>
      </c>
      <c r="AE375" s="145">
        <f>AD375*Input!V375/100</f>
        <v>0.44398397092019137</v>
      </c>
      <c r="AF375" s="145">
        <f t="shared" si="1306"/>
        <v>10.251087420372922</v>
      </c>
      <c r="AG375" s="145">
        <f>AF375*Input!V375/100</f>
        <v>2.0240573777356653E-2</v>
      </c>
      <c r="AH375" s="141">
        <f t="shared" si="1307"/>
        <v>46121.114053477817</v>
      </c>
      <c r="AI375" s="150">
        <f t="shared" si="1308"/>
        <v>156.98626800469287</v>
      </c>
      <c r="AJ375" s="147">
        <f t="shared" si="1309"/>
        <v>0.79180884641272264</v>
      </c>
      <c r="AK375" s="150">
        <f t="shared" si="1310"/>
        <v>0.89500938056625512</v>
      </c>
      <c r="AL375" s="150">
        <f t="shared" si="1311"/>
        <v>1.0022525684056784</v>
      </c>
      <c r="AM375" s="150">
        <f t="shared" si="1312"/>
        <v>1.9817626415287917E-3</v>
      </c>
      <c r="AN375" s="141">
        <f>AF375/Q375</f>
        <v>1.0022525684056784</v>
      </c>
      <c r="AO375" s="145">
        <f t="shared" si="1313"/>
        <v>1.9817626415287917E-3</v>
      </c>
      <c r="AP375" s="141" t="str">
        <f t="shared" si="1314"/>
        <v>Out of range</v>
      </c>
      <c r="AQ375" s="141" t="e">
        <f t="shared" si="1315"/>
        <v>#VALUE!</v>
      </c>
      <c r="AR375" s="141" t="e">
        <f t="shared" si="1316"/>
        <v>#VALUE!</v>
      </c>
      <c r="AS375" s="149">
        <f t="shared" si="1317"/>
        <v>2.1730883760603836E-5</v>
      </c>
      <c r="AT375" s="149">
        <f t="shared" si="1318"/>
        <v>6.0294258784057364E-8</v>
      </c>
      <c r="AU375" s="141">
        <v>8</v>
      </c>
      <c r="AV375" s="141">
        <f t="shared" si="1319"/>
        <v>4</v>
      </c>
      <c r="AW375" s="141" t="str">
        <f t="shared" si="1320"/>
        <v>Out of range</v>
      </c>
      <c r="AX375" s="151">
        <f t="shared" si="1321"/>
        <v>335.32722300680001</v>
      </c>
      <c r="AY375" s="151" t="e">
        <f t="shared" si="1322"/>
        <v>#VALUE!</v>
      </c>
      <c r="AZ375" s="141" t="str">
        <f>Input!B375</f>
        <v>Hu1-13</v>
      </c>
      <c r="BA375" s="152">
        <f>Input!E375</f>
        <v>0</v>
      </c>
      <c r="BB375" s="141" t="e">
        <f t="shared" si="1323"/>
        <v>#VALUE!</v>
      </c>
      <c r="BC375" s="147" t="e">
        <f t="shared" ref="BC375" si="1330">SQRT((EXP(0.0000028263*AW375*1000)*V375)^2+((U375-1)*0.0000028263*EXP(0.0000028263*AW375*1000)*AX375*1000)^2)*1000</f>
        <v>#VALUE!</v>
      </c>
      <c r="BD375" s="141" t="e">
        <f t="shared" si="1325"/>
        <v>#VALUE!</v>
      </c>
      <c r="BE375" s="153" t="e">
        <f t="shared" si="1326"/>
        <v>#VALUE!</v>
      </c>
      <c r="BF375" s="154" t="e">
        <f t="shared" si="1327"/>
        <v>#VALUE!</v>
      </c>
      <c r="BG375" s="155"/>
      <c r="BH375" s="155"/>
      <c r="BI375" s="155"/>
      <c r="BJ375" s="155"/>
      <c r="BK375" s="155"/>
      <c r="BL375" s="155"/>
      <c r="BM375" s="159"/>
      <c r="BN375" s="155"/>
      <c r="BO375" s="155"/>
      <c r="BP375" s="155"/>
      <c r="BQ375" s="155"/>
      <c r="BR375" s="155"/>
      <c r="BS375" s="155"/>
      <c r="BT375" s="155"/>
      <c r="BU375" s="155"/>
      <c r="BV375" s="155"/>
      <c r="BW375" s="155"/>
      <c r="BX375" s="155"/>
      <c r="BY375" s="155"/>
      <c r="BZ375" s="155"/>
      <c r="CA375" s="155"/>
      <c r="CB375" s="155"/>
      <c r="CC375" s="155"/>
      <c r="CD375" s="155"/>
      <c r="CE375" s="155"/>
      <c r="CF375" s="155"/>
      <c r="CG375" s="155"/>
      <c r="CH375" s="155"/>
      <c r="CI375" s="155"/>
      <c r="CJ375" s="155"/>
      <c r="CK375" s="155"/>
      <c r="CL375" s="155"/>
      <c r="CM375" s="155"/>
      <c r="CN375" s="155"/>
      <c r="CO375" s="155"/>
      <c r="CP375" s="155"/>
      <c r="CQ375" s="155"/>
      <c r="CR375" s="155"/>
      <c r="CS375" s="155"/>
      <c r="CT375" s="155"/>
      <c r="CU375" s="155"/>
      <c r="CV375" s="155"/>
      <c r="CW375" s="155"/>
      <c r="CX375" s="155"/>
      <c r="CY375" s="155"/>
      <c r="CZ375" s="155"/>
      <c r="DA375" s="155"/>
      <c r="DB375" s="155"/>
      <c r="DC375" s="155"/>
      <c r="DD375" s="155"/>
      <c r="DE375" s="155"/>
    </row>
    <row r="376" spans="1:109" ht="15" customHeight="1" x14ac:dyDescent="0.2">
      <c r="A376" s="9">
        <f>Input!A376</f>
        <v>10721</v>
      </c>
      <c r="B376" s="9" t="str">
        <f>Input!B376</f>
        <v>GeoB20928-1_344-346</v>
      </c>
      <c r="C376" s="9">
        <f>Input!O376</f>
        <v>1.9333490746206108</v>
      </c>
      <c r="D376" s="9">
        <f>C376*Input!P376/100</f>
        <v>3.0804079965077629E-3</v>
      </c>
      <c r="E376" s="11">
        <f>Input!M376</f>
        <v>2.249880784335557</v>
      </c>
      <c r="F376" s="12">
        <f>E376*Input!N376/100</f>
        <v>8.9668451058840624E-5</v>
      </c>
      <c r="G376" s="13">
        <f t="shared" si="1302"/>
        <v>310.21356254418657</v>
      </c>
      <c r="H376" s="12">
        <f>G376*Input!L376/100</f>
        <v>1.3759952074780632E-2</v>
      </c>
      <c r="I376" s="9">
        <v>0.3</v>
      </c>
      <c r="J376" s="21">
        <f>(((C376*$G$4*0.000000001*Input!G376*(234/233))-(I376*0.000000000000001))/Input!F376)*1000000000000</f>
        <v>246.50279041947508</v>
      </c>
      <c r="K376" s="9">
        <f>J376*Input!P376/100</f>
        <v>0.392753267755661</v>
      </c>
      <c r="L376" s="14">
        <f t="shared" si="1303"/>
        <v>3.4089544108157632</v>
      </c>
      <c r="M376" s="22">
        <f>L376*Input!P376/100</f>
        <v>5.4314922042042182E-3</v>
      </c>
      <c r="N376" s="9">
        <v>5.0000000000000001E-3</v>
      </c>
      <c r="O376" s="21">
        <f>(((G376*$D$4*0.000000001*Input!G376*(238/236))-(N376*0.000000001))/Input!F376)*1000000</f>
        <v>3.984273408072069</v>
      </c>
      <c r="P376" s="9">
        <f>O376*Input!N376/100</f>
        <v>1.5879224694221247E-4</v>
      </c>
      <c r="Q376" s="23">
        <f t="shared" si="1304"/>
        <v>2.9726631219692168</v>
      </c>
      <c r="R376" s="24">
        <f>Q376*Input!N376/100</f>
        <v>1.1847476520647597E-4</v>
      </c>
      <c r="S376" s="65">
        <f>Input!S376*$G$6/0.000000000155125</f>
        <v>1.1412966673692391</v>
      </c>
      <c r="T376" s="9">
        <f>S376*Input!T376/100</f>
        <v>5.3000569540831357E-4</v>
      </c>
      <c r="U376" s="9">
        <f>S376*1/((U375+U377)/2)</f>
        <v>1.1408690679980396</v>
      </c>
      <c r="V376" s="9">
        <f>U376*Input!T376/100</f>
        <v>5.2980712293494334E-4</v>
      </c>
      <c r="W376" s="3">
        <v>3.0000000000000001E-3</v>
      </c>
      <c r="X376" s="21">
        <f>((($L$4*0.000000001*Input!G376/Input!W376*(232/229))-(W376*0.000000001))/Input!F376)*1000000000</f>
        <v>0.56180028325780773</v>
      </c>
      <c r="Y376" s="21">
        <f>X376*Input!X376/100</f>
        <v>9.2366234459849731E-4</v>
      </c>
      <c r="Z376" s="21">
        <f t="shared" si="1305"/>
        <v>1.37175554416492E-4</v>
      </c>
      <c r="AA376" s="21">
        <f>Z376*Input!X376/100</f>
        <v>2.2553191586019882E-7</v>
      </c>
      <c r="AB376" s="14">
        <v>0.05</v>
      </c>
      <c r="AC376" s="14">
        <v>0.9</v>
      </c>
      <c r="AD376" s="21">
        <f>(((Input!G376*$L$4*0.000000001*Input!U376*(230/229))-((AB376*0.000000000000001)+(Input!G376*AC376*0.000000000000001)))/Input!F376)*1000000000000</f>
        <v>8.5084435376517025</v>
      </c>
      <c r="AE376" s="21">
        <f>AD376*Input!V376/100</f>
        <v>1.9392506383463001E-2</v>
      </c>
      <c r="AF376" s="63">
        <f t="shared" si="1306"/>
        <v>0.38788737980198268</v>
      </c>
      <c r="AG376" s="21">
        <f>AF376*Input!V376/100</f>
        <v>8.8407573671820576E-4</v>
      </c>
      <c r="AH376" s="9">
        <f t="shared" si="1307"/>
        <v>2827.6713110579467</v>
      </c>
      <c r="AI376" s="3">
        <f t="shared" si="1308"/>
        <v>7.9466562753289018</v>
      </c>
      <c r="AJ376" s="22">
        <f t="shared" si="1309"/>
        <v>140.86906799803955</v>
      </c>
      <c r="AK376" s="3">
        <f t="shared" si="1310"/>
        <v>0.52980712293494336</v>
      </c>
      <c r="AL376" s="3">
        <f t="shared" si="1311"/>
        <v>0.13048480903716725</v>
      </c>
      <c r="AM376" s="3">
        <f t="shared" si="1312"/>
        <v>2.9744739021691829E-4</v>
      </c>
      <c r="AN376" s="9">
        <f>AL376*1/((AN375+AN377)/2)</f>
        <v>0.13027701635576508</v>
      </c>
      <c r="AO376" s="21">
        <f t="shared" si="1313"/>
        <v>2.9697371522558928E-4</v>
      </c>
      <c r="AP376" s="58">
        <f t="shared" si="1314"/>
        <v>13.208600000000001</v>
      </c>
      <c r="AQ376" s="58">
        <f t="shared" si="1315"/>
        <v>3.27E-2</v>
      </c>
      <c r="AR376" s="58">
        <f t="shared" si="1316"/>
        <v>0.24756597974047212</v>
      </c>
      <c r="AS376" s="67">
        <f t="shared" si="1317"/>
        <v>4.614567772671838E-5</v>
      </c>
      <c r="AT376" s="67">
        <f t="shared" si="1318"/>
        <v>7.5890930315676301E-8</v>
      </c>
      <c r="AU376" s="58">
        <v>8</v>
      </c>
      <c r="AV376" s="58">
        <f t="shared" si="1319"/>
        <v>4</v>
      </c>
      <c r="AW376" s="58">
        <f t="shared" si="1320"/>
        <v>13.173400000000001</v>
      </c>
      <c r="AX376" s="57">
        <f t="shared" si="1321"/>
        <v>3.9182529600000002E-2</v>
      </c>
      <c r="AY376" s="47">
        <f t="shared" si="1322"/>
        <v>3.7046693571525104E-2</v>
      </c>
      <c r="AZ376" s="9" t="str">
        <f>Input!B376</f>
        <v>GeoB20928-1_344-346</v>
      </c>
      <c r="BA376" s="48">
        <f>Input!E376</f>
        <v>345</v>
      </c>
      <c r="BB376" s="58">
        <f t="shared" si="1323"/>
        <v>146.21276327786646</v>
      </c>
      <c r="BC376" s="22">
        <f>SQRT((EXP(0.0000028263*AW376*1000)*V376)^2+((U376-1)*0.0000028263*EXP(0.0000028263*AW376*1000)*AY376*1000)^2)*1000</f>
        <v>0.5501177674218598</v>
      </c>
      <c r="BD376" s="9">
        <f t="shared" si="1325"/>
        <v>13115.400000000001</v>
      </c>
      <c r="BE376" s="49">
        <f t="shared" si="1326"/>
        <v>18.523346785762552</v>
      </c>
      <c r="BF376" s="89">
        <f t="shared" si="1327"/>
        <v>0.28122347739782516</v>
      </c>
      <c r="BG376" s="85"/>
      <c r="BH376" s="85"/>
      <c r="BI376" s="85"/>
      <c r="BJ376" s="85"/>
      <c r="BK376" s="85"/>
      <c r="BL376" s="85"/>
      <c r="BM376" s="90"/>
      <c r="BN376" s="85"/>
      <c r="BO376" s="85"/>
      <c r="BP376" s="85"/>
      <c r="BQ376" s="85"/>
      <c r="BR376" s="85"/>
      <c r="BS376" s="85"/>
      <c r="BT376" s="85"/>
      <c r="BU376" s="85"/>
      <c r="BV376" s="85"/>
      <c r="BW376" s="85"/>
      <c r="BX376" s="85"/>
      <c r="BY376" s="85"/>
      <c r="BZ376" s="85"/>
      <c r="CA376" s="85"/>
      <c r="CB376" s="85"/>
      <c r="CC376" s="85"/>
      <c r="CD376" s="85"/>
      <c r="CE376" s="85"/>
      <c r="CF376" s="85"/>
      <c r="CG376" s="85"/>
      <c r="CH376" s="85"/>
      <c r="CI376" s="85"/>
      <c r="CJ376" s="85"/>
      <c r="CK376" s="85"/>
      <c r="CL376" s="85"/>
      <c r="CM376" s="85"/>
      <c r="CN376" s="85"/>
      <c r="CO376" s="85"/>
      <c r="CP376" s="85"/>
      <c r="CQ376" s="85"/>
      <c r="CR376" s="85"/>
      <c r="CS376" s="85"/>
      <c r="CT376" s="85"/>
      <c r="CU376" s="85"/>
      <c r="CV376" s="85"/>
      <c r="CW376" s="85"/>
      <c r="CX376" s="85"/>
      <c r="CY376" s="85"/>
      <c r="CZ376" s="85"/>
      <c r="DA376" s="85"/>
      <c r="DB376" s="85"/>
      <c r="DC376" s="85"/>
      <c r="DD376" s="85"/>
      <c r="DE376" s="85"/>
    </row>
    <row r="377" spans="1:109" s="158" customFormat="1" ht="15" customHeight="1" x14ac:dyDescent="0.2">
      <c r="A377" s="141">
        <f>Input!A377</f>
        <v>10368</v>
      </c>
      <c r="B377" s="141" t="str">
        <f>Input!B377</f>
        <v>Hu1-13</v>
      </c>
      <c r="C377" s="141">
        <f>Input!O377</f>
        <v>2.2903154420794132</v>
      </c>
      <c r="D377" s="141">
        <f>C377*Input!P377/100</f>
        <v>1.1117404400740192E-2</v>
      </c>
      <c r="E377" s="142">
        <f>Input!M377</f>
        <v>3.0129355113308098</v>
      </c>
      <c r="F377" s="143">
        <f>E377*Input!N377/100</f>
        <v>2.1202119062132255E-4</v>
      </c>
      <c r="G377" s="144">
        <f t="shared" si="1302"/>
        <v>415.42354830229203</v>
      </c>
      <c r="H377" s="143">
        <f>G377*Input!L377/100</f>
        <v>1.9471270467230305E-2</v>
      </c>
      <c r="I377" s="141">
        <v>0</v>
      </c>
      <c r="J377" s="145">
        <f>(((C377*$G$4*0.000000001*Input!G377*(234/233))-(I377*0.000000000000001))/Input!F377)*1000000000000</f>
        <v>750.25886758466345</v>
      </c>
      <c r="K377" s="141">
        <f>J377*Input!P377/100</f>
        <v>3.6418263977678236</v>
      </c>
      <c r="L377" s="146">
        <f t="shared" si="1303"/>
        <v>10.375534782199015</v>
      </c>
      <c r="M377" s="147">
        <f>L377*Input!P377/100</f>
        <v>5.0363811869916522E-2</v>
      </c>
      <c r="N377" s="141">
        <v>0</v>
      </c>
      <c r="O377" s="145">
        <f>(((G377*$D$4*0.000000001*Input!G377*(238/236))-(N377*0.000000001))/Input!F377)*1000000</f>
        <v>13.708312683334901</v>
      </c>
      <c r="P377" s="141">
        <f>O377*Input!N377/100</f>
        <v>9.6465814339526514E-4</v>
      </c>
      <c r="Q377" s="148">
        <f t="shared" si="1304"/>
        <v>10.227760849848645</v>
      </c>
      <c r="R377" s="149">
        <f>Q377*Input!N377/100</f>
        <v>7.1973064960067308E-4</v>
      </c>
      <c r="S377" s="147">
        <f>Input!S377*$G$6/0.000000000155125</f>
        <v>0.99995779403650165</v>
      </c>
      <c r="T377" s="141">
        <f>S377*Input!T377/100</f>
        <v>6.7426865911001375E-4</v>
      </c>
      <c r="U377" s="147">
        <f>S377</f>
        <v>0.99995779403650165</v>
      </c>
      <c r="V377" s="141">
        <f>U377*Input!T377/100</f>
        <v>6.7426865911001375E-4</v>
      </c>
      <c r="W377" s="150">
        <v>0</v>
      </c>
      <c r="X377" s="145">
        <f>((($L$4*0.000000001*Input!G377/Input!W377*(232/229))-(W377*0.000000001))/Input!F377)*1000000000</f>
        <v>0.90471782117394561</v>
      </c>
      <c r="Y377" s="145">
        <f>X377*Input!X377/100</f>
        <v>2.4666019109551886E-3</v>
      </c>
      <c r="Z377" s="145">
        <f t="shared" si="1305"/>
        <v>2.2090620529834328E-4</v>
      </c>
      <c r="AA377" s="145">
        <f>Z377*Input!X377/100</f>
        <v>6.0227360993477086E-7</v>
      </c>
      <c r="AB377" s="146">
        <v>0</v>
      </c>
      <c r="AC377" s="146">
        <v>0.9</v>
      </c>
      <c r="AD377" s="145">
        <f>(((Input!G377*$L$4*0.000000001*Input!U377*(230/229))-((AB377*0.000000000000001)+(Input!G377*AC377*0.000000000000001)))/Input!F377)*1000000000000</f>
        <v>224.5597790579406</v>
      </c>
      <c r="AE377" s="145">
        <f>AD377*Input!V377/100</f>
        <v>0.3550940473925685</v>
      </c>
      <c r="AF377" s="145">
        <f t="shared" si="1306"/>
        <v>10.23734880795096</v>
      </c>
      <c r="AG377" s="145">
        <f>AF377*Input!V377/100</f>
        <v>1.6188213392598853E-2</v>
      </c>
      <c r="AH377" s="141">
        <f t="shared" si="1307"/>
        <v>46342.513530233264</v>
      </c>
      <c r="AI377" s="150">
        <f t="shared" si="1308"/>
        <v>146.06060997548076</v>
      </c>
      <c r="AJ377" s="147">
        <f t="shared" si="1309"/>
        <v>-4.2205963498354038E-2</v>
      </c>
      <c r="AK377" s="150">
        <f t="shared" si="1310"/>
        <v>0.67426865911001377</v>
      </c>
      <c r="AL377" s="150">
        <f t="shared" si="1311"/>
        <v>1.0009374444947505</v>
      </c>
      <c r="AM377" s="150">
        <f t="shared" si="1312"/>
        <v>1.5843384867538373E-3</v>
      </c>
      <c r="AN377" s="141">
        <f>AF377/Q377</f>
        <v>1.0009374444947505</v>
      </c>
      <c r="AO377" s="145">
        <f t="shared" si="1313"/>
        <v>1.5843384867538373E-3</v>
      </c>
      <c r="AP377" s="141" t="str">
        <f t="shared" si="1314"/>
        <v>Out of range</v>
      </c>
      <c r="AQ377" s="141" t="e">
        <f t="shared" si="1315"/>
        <v>#VALUE!</v>
      </c>
      <c r="AR377" s="141" t="e">
        <f t="shared" si="1316"/>
        <v>#VALUE!</v>
      </c>
      <c r="AS377" s="149">
        <f t="shared" si="1317"/>
        <v>2.1598686999179528E-5</v>
      </c>
      <c r="AT377" s="149">
        <f t="shared" si="1318"/>
        <v>5.8905776525848072E-8</v>
      </c>
      <c r="AU377" s="141">
        <v>8</v>
      </c>
      <c r="AV377" s="141">
        <f t="shared" si="1319"/>
        <v>4</v>
      </c>
      <c r="AW377" s="141" t="str">
        <f t="shared" si="1320"/>
        <v>Out of range</v>
      </c>
      <c r="AX377" s="151">
        <f t="shared" si="1321"/>
        <v>353.85743001280002</v>
      </c>
      <c r="AY377" s="151" t="e">
        <f t="shared" si="1322"/>
        <v>#VALUE!</v>
      </c>
      <c r="AZ377" s="141" t="str">
        <f>Input!B377</f>
        <v>Hu1-13</v>
      </c>
      <c r="BA377" s="152">
        <f>Input!E377</f>
        <v>0</v>
      </c>
      <c r="BB377" s="141" t="e">
        <f t="shared" si="1323"/>
        <v>#VALUE!</v>
      </c>
      <c r="BC377" s="147" t="e">
        <f t="shared" ref="BC377" si="1331">SQRT((EXP(0.0000028263*AW377*1000)*V377)^2+((U377-1)*0.0000028263*EXP(0.0000028263*AW377*1000)*AX377*1000)^2)*1000</f>
        <v>#VALUE!</v>
      </c>
      <c r="BD377" s="141" t="e">
        <f t="shared" si="1325"/>
        <v>#VALUE!</v>
      </c>
      <c r="BE377" s="153" t="e">
        <f t="shared" si="1326"/>
        <v>#VALUE!</v>
      </c>
      <c r="BF377" s="154" t="e">
        <f t="shared" si="1327"/>
        <v>#VALUE!</v>
      </c>
      <c r="BG377" s="155"/>
      <c r="BH377" s="155"/>
      <c r="BI377" s="155"/>
      <c r="BJ377" s="155"/>
      <c r="BK377" s="155"/>
      <c r="BL377" s="155"/>
      <c r="BM377" s="159"/>
      <c r="BN377" s="155"/>
      <c r="BO377" s="155"/>
      <c r="BP377" s="155"/>
      <c r="BQ377" s="155"/>
      <c r="BR377" s="155"/>
      <c r="BS377" s="155"/>
      <c r="BT377" s="155"/>
      <c r="BU377" s="155"/>
      <c r="BV377" s="155"/>
      <c r="BW377" s="155"/>
      <c r="BX377" s="155"/>
      <c r="BY377" s="155"/>
      <c r="BZ377" s="155"/>
      <c r="CA377" s="155"/>
      <c r="CB377" s="155"/>
      <c r="CC377" s="155"/>
      <c r="CD377" s="155"/>
      <c r="CE377" s="155"/>
      <c r="CF377" s="155"/>
      <c r="CG377" s="155"/>
      <c r="CH377" s="155"/>
      <c r="CI377" s="155"/>
      <c r="CJ377" s="155"/>
      <c r="CK377" s="155"/>
      <c r="CL377" s="155"/>
      <c r="CM377" s="155"/>
      <c r="CN377" s="155"/>
      <c r="CO377" s="155"/>
      <c r="CP377" s="155"/>
      <c r="CQ377" s="155"/>
      <c r="CR377" s="155"/>
      <c r="CS377" s="155"/>
      <c r="CT377" s="155"/>
      <c r="CU377" s="155"/>
      <c r="CV377" s="155"/>
      <c r="CW377" s="155"/>
      <c r="CX377" s="155"/>
      <c r="CY377" s="155"/>
      <c r="CZ377" s="155"/>
      <c r="DA377" s="155"/>
      <c r="DB377" s="155"/>
      <c r="DC377" s="155"/>
      <c r="DD377" s="155"/>
      <c r="DE377" s="155"/>
    </row>
    <row r="378" spans="1:109" ht="15" customHeight="1" x14ac:dyDescent="0.2">
      <c r="A378" s="9">
        <f>Input!A378</f>
        <v>10722</v>
      </c>
      <c r="B378" s="9" t="str">
        <f>Input!B378</f>
        <v>GeoB20928-1_425-427</v>
      </c>
      <c r="C378" s="9">
        <f>Input!O378</f>
        <v>2.581465206666024</v>
      </c>
      <c r="D378" s="9">
        <f>C378*Input!P378/100</f>
        <v>5.3117723576247087E-3</v>
      </c>
      <c r="E378" s="11">
        <f>Input!M378</f>
        <v>2.9960908288626764</v>
      </c>
      <c r="F378" s="12">
        <f>E378*Input!N378/100</f>
        <v>1.6761521042273894E-4</v>
      </c>
      <c r="G378" s="13">
        <f t="shared" si="1302"/>
        <v>413.10100348358583</v>
      </c>
      <c r="H378" s="12">
        <f>G378*Input!L378/100</f>
        <v>3.6882014087469772E-2</v>
      </c>
      <c r="I378" s="9">
        <v>0.3</v>
      </c>
      <c r="J378" s="21">
        <f>(((C378*$G$4*0.000000001*Input!G378*(234/233))-(I378*0.000000000000001))/Input!F378)*1000000000000</f>
        <v>252.48326375975026</v>
      </c>
      <c r="K378" s="9">
        <f>J378*Input!P378/100</f>
        <v>0.5195241902694443</v>
      </c>
      <c r="L378" s="14">
        <f t="shared" si="1303"/>
        <v>3.4916600099588968</v>
      </c>
      <c r="M378" s="22">
        <f>L378*Input!P378/100</f>
        <v>7.1846419139139613E-3</v>
      </c>
      <c r="N378" s="9">
        <v>5.0000000000000001E-3</v>
      </c>
      <c r="O378" s="21">
        <f>(((G378*$D$4*0.000000001*Input!G378*(238/236))-(N378*0.000000001))/Input!F378)*1000000</f>
        <v>4.0700468575696869</v>
      </c>
      <c r="P378" s="9">
        <f>O378*Input!N378/100</f>
        <v>2.2769728937787777E-4</v>
      </c>
      <c r="Q378" s="23">
        <f t="shared" si="1304"/>
        <v>3.0366586222903247</v>
      </c>
      <c r="R378" s="24">
        <f>Q378*Input!N378/100</f>
        <v>1.6988476085367255E-4</v>
      </c>
      <c r="S378" s="65">
        <f>Input!S378*$G$6/0.000000000155125</f>
        <v>1.139191187477546</v>
      </c>
      <c r="T378" s="9">
        <f>S378*Input!T378/100</f>
        <v>5.2126452668387394E-4</v>
      </c>
      <c r="U378" s="9">
        <f>S378*1/((U377+U379)/2)</f>
        <v>1.1392392701685987</v>
      </c>
      <c r="V378" s="9">
        <f>U378*Input!T378/100</f>
        <v>5.2128652808405048E-4</v>
      </c>
      <c r="W378" s="3">
        <v>3.0000000000000001E-3</v>
      </c>
      <c r="X378" s="21">
        <f>((($L$4*0.000000001*Input!G378/Input!W378*(232/229))-(W378*0.000000001))/Input!F378)*1000000000</f>
        <v>0.27871363888437406</v>
      </c>
      <c r="Y378" s="21">
        <f>X378*Input!X378/100</f>
        <v>1.0143963362746217E-3</v>
      </c>
      <c r="Z378" s="21">
        <f t="shared" si="1305"/>
        <v>6.8053895800293028E-5</v>
      </c>
      <c r="AA378" s="21">
        <f>Z378*Input!X378/100</f>
        <v>2.476865604616899E-7</v>
      </c>
      <c r="AB378" s="14">
        <v>0.05</v>
      </c>
      <c r="AC378" s="14">
        <v>0.9</v>
      </c>
      <c r="AD378" s="21">
        <f>(((Input!G378*$L$4*0.000000001*Input!U378*(230/229))-((AB378*0.000000000000001)+(Input!G378*AC378*0.000000000000001)))/Input!F378)*1000000000000</f>
        <v>10.708985345713399</v>
      </c>
      <c r="AE378" s="21">
        <f>AD378*Input!V378/100</f>
        <v>3.9285662401350542E-2</v>
      </c>
      <c r="AF378" s="63">
        <f t="shared" si="1306"/>
        <v>0.48820683215499783</v>
      </c>
      <c r="AG378" s="21">
        <f>AF378*Input!V378/100</f>
        <v>1.7909753511569843E-3</v>
      </c>
      <c r="AH378" s="9">
        <f t="shared" si="1307"/>
        <v>7173.8263682605475</v>
      </c>
      <c r="AI378" s="3">
        <f t="shared" si="1308"/>
        <v>37.071508570160951</v>
      </c>
      <c r="AJ378" s="22">
        <f t="shared" si="1309"/>
        <v>139.23927016859872</v>
      </c>
      <c r="AK378" s="3">
        <f t="shared" si="1310"/>
        <v>0.52128652808405052</v>
      </c>
      <c r="AL378" s="3">
        <f t="shared" si="1311"/>
        <v>0.16077106217055767</v>
      </c>
      <c r="AM378" s="3">
        <f t="shared" si="1312"/>
        <v>5.8985346113304288E-4</v>
      </c>
      <c r="AN378" s="9">
        <f>AL378*1/((AN377+AN379)/2)</f>
        <v>0.16062048937704701</v>
      </c>
      <c r="AO378" s="21">
        <f t="shared" si="1313"/>
        <v>5.8930102413221931E-4</v>
      </c>
      <c r="AP378" s="58">
        <f t="shared" si="1314"/>
        <v>16.544699999999999</v>
      </c>
      <c r="AQ378" s="58">
        <f t="shared" si="1315"/>
        <v>6.6500000000000004E-2</v>
      </c>
      <c r="AR378" s="58">
        <f t="shared" si="1316"/>
        <v>0.40194140721802157</v>
      </c>
      <c r="AS378" s="67">
        <f t="shared" si="1317"/>
        <v>2.2410782463576714E-5</v>
      </c>
      <c r="AT378" s="67">
        <f t="shared" si="1318"/>
        <v>8.1575129321969484E-8</v>
      </c>
      <c r="AU378" s="58">
        <v>8</v>
      </c>
      <c r="AV378" s="58">
        <f t="shared" si="1319"/>
        <v>4</v>
      </c>
      <c r="AW378" s="58">
        <f t="shared" si="1320"/>
        <v>16.5276</v>
      </c>
      <c r="AX378" s="57">
        <f t="shared" si="1321"/>
        <v>6.4702902000000007E-2</v>
      </c>
      <c r="AY378" s="47">
        <f t="shared" si="1322"/>
        <v>6.6421573196251069E-2</v>
      </c>
      <c r="AZ378" s="9" t="str">
        <f>Input!B378</f>
        <v>GeoB20928-1_425-427</v>
      </c>
      <c r="BA378" s="48">
        <f>Input!E378</f>
        <v>426</v>
      </c>
      <c r="BB378" s="58">
        <f t="shared" si="1323"/>
        <v>145.89771256056702</v>
      </c>
      <c r="BC378" s="22">
        <f>SQRT((EXP(0.0000028263*AW378*1000)*V378)^2+((U378-1)*0.0000028263*EXP(0.0000028263*AW378*1000)*AY378*1000)^2)*1000</f>
        <v>0.54690078205130488</v>
      </c>
      <c r="BD378" s="9">
        <f t="shared" si="1325"/>
        <v>16469.599999999999</v>
      </c>
      <c r="BE378" s="49">
        <f t="shared" si="1326"/>
        <v>33.210786598125537</v>
      </c>
      <c r="BF378" s="89">
        <f t="shared" si="1327"/>
        <v>0.4018827488337755</v>
      </c>
      <c r="BG378" s="85"/>
      <c r="BH378" s="85"/>
      <c r="BI378" s="85"/>
      <c r="BJ378" s="85"/>
      <c r="BK378" s="85"/>
      <c r="BL378" s="85"/>
      <c r="BM378" s="90"/>
      <c r="BN378" s="85"/>
      <c r="BO378" s="85"/>
      <c r="BP378" s="85"/>
      <c r="BQ378" s="85"/>
      <c r="BR378" s="85"/>
      <c r="BS378" s="85"/>
      <c r="BT378" s="85"/>
      <c r="BU378" s="85"/>
      <c r="BV378" s="85"/>
      <c r="BW378" s="85"/>
      <c r="BX378" s="85"/>
      <c r="BY378" s="85"/>
      <c r="BZ378" s="85"/>
      <c r="CA378" s="85"/>
      <c r="CB378" s="85"/>
      <c r="CC378" s="85"/>
      <c r="CD378" s="85"/>
      <c r="CE378" s="85"/>
      <c r="CF378" s="85"/>
      <c r="CG378" s="85"/>
      <c r="CH378" s="85"/>
      <c r="CI378" s="85"/>
      <c r="CJ378" s="85"/>
      <c r="CK378" s="85"/>
      <c r="CL378" s="85"/>
      <c r="CM378" s="85"/>
      <c r="CN378" s="85"/>
      <c r="CO378" s="85"/>
      <c r="CP378" s="85"/>
      <c r="CQ378" s="85"/>
      <c r="CR378" s="85"/>
      <c r="CS378" s="85"/>
      <c r="CT378" s="85"/>
      <c r="CU378" s="85"/>
      <c r="CV378" s="85"/>
      <c r="CW378" s="85"/>
      <c r="CX378" s="85"/>
      <c r="CY378" s="85"/>
      <c r="CZ378" s="85"/>
      <c r="DA378" s="85"/>
      <c r="DB378" s="85"/>
      <c r="DC378" s="85"/>
      <c r="DD378" s="85"/>
      <c r="DE378" s="85"/>
    </row>
    <row r="379" spans="1:109" s="158" customFormat="1" ht="15" customHeight="1" x14ac:dyDescent="0.2">
      <c r="A379" s="141">
        <f>Input!A379</f>
        <v>10368</v>
      </c>
      <c r="B379" s="141" t="str">
        <f>Input!B379</f>
        <v>Hu1-13</v>
      </c>
      <c r="C379" s="141">
        <f>Input!O379</f>
        <v>2.2903154420794132</v>
      </c>
      <c r="D379" s="141">
        <f>C379*Input!P379/100</f>
        <v>1.1117404400740192E-2</v>
      </c>
      <c r="E379" s="142">
        <f>Input!M379</f>
        <v>3.0129355113308098</v>
      </c>
      <c r="F379" s="143">
        <f>E379*Input!N379/100</f>
        <v>2.1202119062132255E-4</v>
      </c>
      <c r="G379" s="144">
        <f t="shared" si="1302"/>
        <v>415.42354830229203</v>
      </c>
      <c r="H379" s="143">
        <f>G379*Input!L379/100</f>
        <v>1.9471270467230305E-2</v>
      </c>
      <c r="I379" s="141">
        <v>0</v>
      </c>
      <c r="J379" s="145">
        <f>(((C379*$G$4*0.000000001*Input!G379*(234/233))-(I379*0.000000000000001))/Input!F379)*1000000000000</f>
        <v>750.25886758466345</v>
      </c>
      <c r="K379" s="141">
        <f>J379*Input!P379/100</f>
        <v>3.6418263977678236</v>
      </c>
      <c r="L379" s="146">
        <f t="shared" si="1303"/>
        <v>10.375534782199015</v>
      </c>
      <c r="M379" s="147">
        <f>L379*Input!P379/100</f>
        <v>5.0363811869916522E-2</v>
      </c>
      <c r="N379" s="141">
        <v>0</v>
      </c>
      <c r="O379" s="145">
        <f>(((G379*$D$4*0.000000001*Input!G379*(238/236))-(N379*0.000000001))/Input!F379)*1000000</f>
        <v>13.708312683334901</v>
      </c>
      <c r="P379" s="141">
        <f>O379*Input!N379/100</f>
        <v>9.6465814339526514E-4</v>
      </c>
      <c r="Q379" s="148">
        <f t="shared" si="1304"/>
        <v>10.227760849848645</v>
      </c>
      <c r="R379" s="149">
        <f>Q379*Input!N379/100</f>
        <v>7.1973064960067308E-4</v>
      </c>
      <c r="S379" s="147">
        <f>Input!S379*$G$6/0.000000000155125</f>
        <v>0.99995779403650165</v>
      </c>
      <c r="T379" s="141">
        <f>S379*Input!T379/100</f>
        <v>6.7426865911001375E-4</v>
      </c>
      <c r="U379" s="147">
        <f>S379</f>
        <v>0.99995779403650165</v>
      </c>
      <c r="V379" s="141">
        <f>U379*Input!T379/100</f>
        <v>6.7426865911001375E-4</v>
      </c>
      <c r="W379" s="150">
        <v>0</v>
      </c>
      <c r="X379" s="145">
        <f>((($L$4*0.000000001*Input!G379/Input!W379*(232/229))-(W379*0.000000001))/Input!F379)*1000000000</f>
        <v>0.90471782117394561</v>
      </c>
      <c r="Y379" s="145">
        <f>X379*Input!X379/100</f>
        <v>2.4666019109551886E-3</v>
      </c>
      <c r="Z379" s="145">
        <f t="shared" si="1305"/>
        <v>2.2090620529834328E-4</v>
      </c>
      <c r="AA379" s="145">
        <f>Z379*Input!X379/100</f>
        <v>6.0227360993477086E-7</v>
      </c>
      <c r="AB379" s="146">
        <v>0</v>
      </c>
      <c r="AC379" s="146">
        <v>0.9</v>
      </c>
      <c r="AD379" s="145">
        <f>(((Input!G379*$L$4*0.000000001*Input!U379*(230/229))-((AB379*0.000000000000001)+(Input!G379*AC379*0.000000000000001)))/Input!F379)*1000000000000</f>
        <v>224.5597790579406</v>
      </c>
      <c r="AE379" s="145">
        <f>AD379*Input!V379/100</f>
        <v>0.3550940473925685</v>
      </c>
      <c r="AF379" s="145">
        <f t="shared" si="1306"/>
        <v>10.23734880795096</v>
      </c>
      <c r="AG379" s="145">
        <f>AF379*Input!V379/100</f>
        <v>1.6188213392598853E-2</v>
      </c>
      <c r="AH379" s="141">
        <f t="shared" si="1307"/>
        <v>46342.513530233264</v>
      </c>
      <c r="AI379" s="150">
        <f t="shared" si="1308"/>
        <v>146.06060997548076</v>
      </c>
      <c r="AJ379" s="147">
        <f t="shared" si="1309"/>
        <v>-4.2205963498354038E-2</v>
      </c>
      <c r="AK379" s="150">
        <f t="shared" si="1310"/>
        <v>0.67426865911001377</v>
      </c>
      <c r="AL379" s="150">
        <f t="shared" si="1311"/>
        <v>1.0009374444947505</v>
      </c>
      <c r="AM379" s="150">
        <f t="shared" si="1312"/>
        <v>1.5843384867538373E-3</v>
      </c>
      <c r="AN379" s="141">
        <f>AF379/Q379</f>
        <v>1.0009374444947505</v>
      </c>
      <c r="AO379" s="145">
        <f t="shared" si="1313"/>
        <v>1.5843384867538373E-3</v>
      </c>
      <c r="AP379" s="141" t="str">
        <f t="shared" si="1314"/>
        <v>Out of range</v>
      </c>
      <c r="AQ379" s="141" t="e">
        <f t="shared" si="1315"/>
        <v>#VALUE!</v>
      </c>
      <c r="AR379" s="141" t="e">
        <f t="shared" si="1316"/>
        <v>#VALUE!</v>
      </c>
      <c r="AS379" s="149">
        <f t="shared" si="1317"/>
        <v>2.1598686999179528E-5</v>
      </c>
      <c r="AT379" s="149">
        <f t="shared" si="1318"/>
        <v>5.8905776525848072E-8</v>
      </c>
      <c r="AU379" s="141">
        <v>8</v>
      </c>
      <c r="AV379" s="141">
        <f t="shared" si="1319"/>
        <v>4</v>
      </c>
      <c r="AW379" s="141" t="str">
        <f t="shared" si="1320"/>
        <v>Out of range</v>
      </c>
      <c r="AX379" s="151">
        <f t="shared" si="1321"/>
        <v>327.81939881869999</v>
      </c>
      <c r="AY379" s="151" t="e">
        <f t="shared" si="1322"/>
        <v>#VALUE!</v>
      </c>
      <c r="AZ379" s="141" t="str">
        <f>Input!B379</f>
        <v>Hu1-13</v>
      </c>
      <c r="BA379" s="152">
        <f>Input!E379</f>
        <v>0</v>
      </c>
      <c r="BB379" s="141" t="e">
        <f t="shared" si="1323"/>
        <v>#VALUE!</v>
      </c>
      <c r="BC379" s="147" t="e">
        <f t="shared" ref="BC379" si="1332">SQRT((EXP(0.0000028263*AW379*1000)*V379)^2+((U379-1)*0.0000028263*EXP(0.0000028263*AW379*1000)*AX379*1000)^2)*1000</f>
        <v>#VALUE!</v>
      </c>
      <c r="BD379" s="141" t="e">
        <f t="shared" si="1325"/>
        <v>#VALUE!</v>
      </c>
      <c r="BE379" s="153" t="e">
        <f t="shared" si="1326"/>
        <v>#VALUE!</v>
      </c>
      <c r="BF379" s="154" t="e">
        <f t="shared" si="1327"/>
        <v>#VALUE!</v>
      </c>
      <c r="BG379" s="155"/>
      <c r="BH379" s="155"/>
      <c r="BI379" s="155"/>
      <c r="BJ379" s="155"/>
      <c r="BK379" s="155"/>
      <c r="BL379" s="155"/>
      <c r="BM379" s="159"/>
      <c r="BN379" s="155"/>
      <c r="BO379" s="155"/>
      <c r="BP379" s="155"/>
      <c r="BQ379" s="155"/>
      <c r="BR379" s="155"/>
      <c r="BS379" s="155"/>
      <c r="BT379" s="155"/>
      <c r="BU379" s="155"/>
      <c r="BV379" s="155"/>
      <c r="BW379" s="155"/>
      <c r="BX379" s="155"/>
      <c r="BY379" s="155"/>
      <c r="BZ379" s="155"/>
      <c r="CA379" s="155"/>
      <c r="CB379" s="155"/>
      <c r="CC379" s="155"/>
      <c r="CD379" s="155"/>
      <c r="CE379" s="155"/>
      <c r="CF379" s="155"/>
      <c r="CG379" s="155"/>
      <c r="CH379" s="155"/>
      <c r="CI379" s="155"/>
      <c r="CJ379" s="155"/>
      <c r="CK379" s="155"/>
      <c r="CL379" s="155"/>
      <c r="CM379" s="155"/>
      <c r="CN379" s="155"/>
      <c r="CO379" s="155"/>
      <c r="CP379" s="155"/>
      <c r="CQ379" s="155"/>
      <c r="CR379" s="155"/>
      <c r="CS379" s="155"/>
      <c r="CT379" s="155"/>
      <c r="CU379" s="155"/>
      <c r="CV379" s="155"/>
      <c r="CW379" s="155"/>
      <c r="CX379" s="155"/>
      <c r="CY379" s="155"/>
      <c r="CZ379" s="155"/>
      <c r="DA379" s="155"/>
      <c r="DB379" s="155"/>
      <c r="DC379" s="155"/>
      <c r="DD379" s="155"/>
      <c r="DE379" s="155"/>
    </row>
    <row r="380" spans="1:109" x14ac:dyDescent="0.2">
      <c r="A380" s="85"/>
      <c r="B380" s="85"/>
      <c r="C380" s="85"/>
      <c r="D380" s="85"/>
      <c r="E380" s="86"/>
      <c r="F380" s="85"/>
      <c r="G380" s="87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  <c r="AF380" s="85"/>
      <c r="AG380" s="85"/>
      <c r="AH380" s="85"/>
      <c r="AI380" s="85"/>
      <c r="AJ380" s="85"/>
      <c r="AK380" s="85"/>
      <c r="AL380" s="85"/>
      <c r="AM380" s="85"/>
      <c r="AN380" s="85"/>
      <c r="AO380" s="85"/>
      <c r="AP380" s="85"/>
      <c r="AQ380" s="85"/>
      <c r="AR380" s="85"/>
      <c r="AS380" s="85"/>
      <c r="AT380" s="85"/>
      <c r="AU380" s="85"/>
      <c r="AV380" s="85"/>
      <c r="AW380" s="85"/>
      <c r="AX380" s="85"/>
      <c r="AY380" s="85"/>
      <c r="AZ380" s="85"/>
      <c r="BA380" s="85"/>
      <c r="BB380" s="85"/>
      <c r="BC380" s="85"/>
      <c r="BD380" s="85"/>
      <c r="BE380" s="85"/>
      <c r="BF380" s="88"/>
      <c r="BG380" s="85"/>
      <c r="BH380" s="85"/>
      <c r="BI380" s="85"/>
      <c r="BJ380" s="85"/>
      <c r="BK380" s="85"/>
      <c r="BL380" s="85"/>
      <c r="BM380" s="85"/>
      <c r="BN380" s="85"/>
      <c r="BO380" s="85"/>
      <c r="BP380" s="85"/>
      <c r="BQ380" s="85"/>
      <c r="BR380" s="85"/>
      <c r="BS380" s="85"/>
      <c r="BT380" s="85"/>
      <c r="BU380" s="85"/>
      <c r="BV380" s="85"/>
      <c r="BW380" s="85"/>
      <c r="BX380" s="85"/>
      <c r="BY380" s="85"/>
      <c r="BZ380" s="85"/>
      <c r="CA380" s="85"/>
      <c r="CB380" s="85"/>
      <c r="CC380" s="85"/>
      <c r="CD380" s="85"/>
      <c r="CE380" s="85"/>
      <c r="CF380" s="85"/>
      <c r="CG380" s="85"/>
      <c r="CH380" s="85"/>
      <c r="CI380" s="85"/>
      <c r="CJ380" s="85"/>
      <c r="CK380" s="85"/>
      <c r="CL380" s="85"/>
      <c r="CM380" s="85"/>
      <c r="CN380" s="85"/>
      <c r="CO380" s="85"/>
      <c r="CP380" s="85"/>
      <c r="CQ380" s="85"/>
      <c r="CR380" s="85"/>
      <c r="CS380" s="85"/>
      <c r="CT380" s="85"/>
      <c r="CU380" s="85"/>
      <c r="CV380" s="85"/>
      <c r="CW380" s="85"/>
      <c r="CX380" s="85"/>
      <c r="CY380" s="85"/>
      <c r="CZ380" s="85"/>
      <c r="DA380" s="85"/>
      <c r="DB380" s="85"/>
      <c r="DC380" s="85"/>
      <c r="DD380" s="85"/>
      <c r="DE380" s="85"/>
    </row>
    <row r="381" spans="1:109" s="158" customFormat="1" ht="15" customHeight="1" x14ac:dyDescent="0.2">
      <c r="A381" s="141">
        <f>Input!A381</f>
        <v>10368</v>
      </c>
      <c r="B381" s="141" t="str">
        <f>Input!B381</f>
        <v>Hu1-13</v>
      </c>
      <c r="C381" s="141">
        <f>Input!O381</f>
        <v>2.2904226486538932</v>
      </c>
      <c r="D381" s="141">
        <f>C381*Input!P381/100</f>
        <v>1.1325478068712067E-2</v>
      </c>
      <c r="E381" s="142">
        <f>Input!M381</f>
        <v>3.0135592389989845</v>
      </c>
      <c r="F381" s="143">
        <f>E381*Input!N381/100</f>
        <v>2.0239305705973577E-4</v>
      </c>
      <c r="G381" s="144">
        <f t="shared" ref="G381:G391" si="1333">E381*137.88</f>
        <v>415.50954787317994</v>
      </c>
      <c r="H381" s="143">
        <f>G381*Input!L381/100</f>
        <v>2.4469169578642102E-2</v>
      </c>
      <c r="I381" s="141">
        <v>0</v>
      </c>
      <c r="J381" s="145">
        <f>(((C381*$G$4*0.000000001*Input!G381*(234/233))-(I381*0.000000000000001))/Input!F381)*1000000000000</f>
        <v>750.29398618958976</v>
      </c>
      <c r="K381" s="141">
        <f>J381*Input!P381/100</f>
        <v>3.7099869278147382</v>
      </c>
      <c r="L381" s="146">
        <f t="shared" ref="L381:L391" si="1334">(J381/234)*602200000000*0.0000028263/(365.2425*24*60)</f>
        <v>10.376020446977744</v>
      </c>
      <c r="M381" s="147">
        <f>L381*Input!P381/100</f>
        <v>5.1306422455182382E-2</v>
      </c>
      <c r="N381" s="141">
        <v>0</v>
      </c>
      <c r="O381" s="145">
        <f>(((G381*$D$4*0.000000001*Input!G381*(238/236))-(N381*0.000000001))/Input!F381)*1000000</f>
        <v>13.711150531630167</v>
      </c>
      <c r="P381" s="141">
        <f>O381*Input!N381/100</f>
        <v>9.2085187375464978E-4</v>
      </c>
      <c r="Q381" s="148">
        <f t="shared" ref="Q381:Q391" si="1335">(O381/238.05)*602200000000000000*0.00000000015512/(365.2425*24*60)</f>
        <v>10.229878166134215</v>
      </c>
      <c r="R381" s="149">
        <f>Q381*Input!N381/100</f>
        <v>6.8704682775052803E-4</v>
      </c>
      <c r="S381" s="147">
        <f>Input!S381*$G$6/0.000000000155125</f>
        <v>0.99797821157201028</v>
      </c>
      <c r="T381" s="141">
        <f>S381*Input!T381/100</f>
        <v>1.0579952386372893E-3</v>
      </c>
      <c r="U381" s="147">
        <f>S381</f>
        <v>0.99797821157201028</v>
      </c>
      <c r="V381" s="141">
        <f>U381*Input!T381/100</f>
        <v>1.0579952386372893E-3</v>
      </c>
      <c r="W381" s="150">
        <v>0</v>
      </c>
      <c r="X381" s="145">
        <f>((($L$4*0.000000001*Input!G381/Input!W381*(232/229))-(W381*0.000000001))/Input!F381)*1000000000</f>
        <v>0.90935983054270675</v>
      </c>
      <c r="Y381" s="145">
        <f>X381*Input!X381/100</f>
        <v>3.0008354961424911E-3</v>
      </c>
      <c r="Z381" s="145">
        <f t="shared" ref="Z381:Z391" si="1336">(X381/232)*6.022E+23*0.000000001*0.000000000049475/(365.2425*24*60)</f>
        <v>2.2203965116468171E-4</v>
      </c>
      <c r="AA381" s="145">
        <f>Z381*Input!X381/100</f>
        <v>7.3271816544658915E-7</v>
      </c>
      <c r="AB381" s="146">
        <v>0</v>
      </c>
      <c r="AC381" s="146">
        <v>0.9</v>
      </c>
      <c r="AD381" s="145">
        <f>(((Input!G381*$L$4*0.000000001*Input!U381*(230/229))-((AB381*0.000000000000001)+(Input!G381*AC381*0.000000000000001)))/Input!F381)*1000000000000</f>
        <v>224.64688795173123</v>
      </c>
      <c r="AE381" s="145">
        <f>AD381*Input!V381/100</f>
        <v>0.54061160962811639</v>
      </c>
      <c r="AF381" s="145">
        <f t="shared" ref="AF381:AF391" si="1337">(AD381/230)*602200000000*$D$6/(365.2425*24*60)</f>
        <v>10.241319973819358</v>
      </c>
      <c r="AG381" s="145">
        <f>AF381*Input!V381/100</f>
        <v>2.464568517393697E-2</v>
      </c>
      <c r="AH381" s="141">
        <f t="shared" ref="AH381:AH391" si="1338">AF381/Z381</f>
        <v>46123.833829227224</v>
      </c>
      <c r="AI381" s="150">
        <f t="shared" ref="AI381:AI391" si="1339">AH381*SQRT((AG381/AF381)^2+(AA381/Z381)^2)</f>
        <v>188.3798174591447</v>
      </c>
      <c r="AJ381" s="147">
        <f t="shared" ref="AJ381:AJ391" si="1340">(U381-1)*1000</f>
        <v>-2.0217884279897236</v>
      </c>
      <c r="AK381" s="150">
        <f t="shared" ref="AK381:AK391" si="1341">V381*1000</f>
        <v>1.0579952386372893</v>
      </c>
      <c r="AL381" s="150">
        <f t="shared" ref="AL381:AL391" si="1342">AF381/Q381</f>
        <v>1.0011184695945863</v>
      </c>
      <c r="AM381" s="150">
        <f t="shared" ref="AM381:AM391" si="1343">AL381*SQRT((R381/Q381)^2+(AG381/AF381)^2)</f>
        <v>2.4101246103156019E-3</v>
      </c>
      <c r="AN381" s="141">
        <f>AF381/Q381</f>
        <v>1.0011184695945863</v>
      </c>
      <c r="AO381" s="145">
        <f t="shared" ref="AO381:AO391" si="1344">AN381*SQRT((R381/Q381)^2+(AG381/AF381)^2)</f>
        <v>2.4101246103156019E-3</v>
      </c>
      <c r="AP381" s="141" t="str">
        <f t="shared" ref="AP381:AP391" si="1345">ThU_Alter_Kombi(AN381,U381)</f>
        <v>Out of range</v>
      </c>
      <c r="AQ381" s="141" t="e">
        <f t="shared" ref="AQ381:AQ391" si="1346">Montealter(AN381,AO381,U381,V381)</f>
        <v>#VALUE!</v>
      </c>
      <c r="AR381" s="141" t="e">
        <f t="shared" ref="AR381:AR391" si="1347">(AQ381/AP381)*100</f>
        <v>#VALUE!</v>
      </c>
      <c r="AS381" s="149">
        <f t="shared" ref="AS381:AS391" si="1348">Z381/Q381</f>
        <v>2.1705014229762682E-5</v>
      </c>
      <c r="AT381" s="149">
        <f t="shared" ref="AT381:AT391" si="1349">AS381*SQRT((Y381/X381)^2+(P381/O381)^2)</f>
        <v>7.1640139486150232E-8</v>
      </c>
      <c r="AU381" s="141">
        <v>8</v>
      </c>
      <c r="AV381" s="141">
        <f t="shared" ref="AV381:AV391" si="1350">AU381/2</f>
        <v>4</v>
      </c>
      <c r="AW381" s="141" t="str">
        <f t="shared" ref="AW381:AW391" si="1351">marincorr_age(AN381,U381,AS381,AU381)</f>
        <v>Out of range</v>
      </c>
      <c r="AX381" s="151">
        <f t="shared" ref="AX381:AX391" si="1352">marincorr_age_error(AN381, AO381, U381, V381, AS381, AT381, AU381, AV381)</f>
        <v>219.49746315420001</v>
      </c>
      <c r="AY381" s="151" t="e">
        <f t="shared" ref="AY381:AY391" si="1353">SQRT(((AU381*EXP(-0.0000091577*AW381*1000))/(0.0000091577*(EXP(-0.0000091577*AW381*1000)+(AJ381/1000)*EXP(-(0.0000091577-0.0000028263)*AW381*1000)-AS381*AU381*EXP(-0.0000091577*AW381*1000))))^2*AT381^2+((AS381*EXP(-0.0000091577*AW381*1000))/(0.0000091577*(EXP(-0.0000091577*AW381*1000)+(AJ381/1000)*EXP(-(0.0000091577-0.0000028263)*AW381*1000)-AS381*AU381*EXP(-0.0000091577*AW381*1000))))^2*AV381^2+((0.0000091577/(0.0000091577-0.0000028263))*(EXP(-(0.0000091577-0.0000028263)*AW381*1000)-1)/(0.0000091577*(EXP(-0.0000091577*AW381*1000)+(AJ381/1000)*EXP(-(0.0000091577-0.0000028263)*AW381*1000)-AS381*AU381*EXP(-0.0000091577*AW381*1000))))^2*T381^2+(1/(0.0000091577*(EXP(-0.0000091577*AW381*1000)+(AJ381/1000)*EXP(-(0.0000091577-0.0000028263)*AW381*1000)-AS381*AU381*EXP(-0.0000091577*AW381*1000))))^2*AO381^2)/1000</f>
        <v>#VALUE!</v>
      </c>
      <c r="AZ381" s="141" t="str">
        <f>Input!B381</f>
        <v>Hu1-13</v>
      </c>
      <c r="BA381" s="152">
        <f>Input!E381</f>
        <v>0</v>
      </c>
      <c r="BB381" s="141" t="e">
        <f t="shared" ref="BB381:BB391" si="1354">((U381-1)*EXP(0.0000028263*AW381*1000))*1000</f>
        <v>#VALUE!</v>
      </c>
      <c r="BC381" s="147" t="e">
        <f t="shared" ref="BC381" si="1355">SQRT((EXP(0.0000028263*AW381*1000)*V381)^2+((U381-1)*0.0000028263*EXP(0.0000028263*AW381*1000)*AX381*1000)^2)*1000</f>
        <v>#VALUE!</v>
      </c>
      <c r="BD381" s="141" t="e">
        <f t="shared" ref="BD381:BD391" si="1356">AW381*1000-58</f>
        <v>#VALUE!</v>
      </c>
      <c r="BE381" s="153" t="e">
        <f t="shared" ref="BE381:BE391" si="1357">AY381/2*1000</f>
        <v>#VALUE!</v>
      </c>
      <c r="BF381" s="154" t="e">
        <f t="shared" ref="BF381:BF391" si="1358">AY381/AW381*100</f>
        <v>#VALUE!</v>
      </c>
      <c r="BG381" s="155"/>
      <c r="BH381" s="155"/>
      <c r="BI381" s="155"/>
      <c r="BJ381" s="155"/>
      <c r="BK381" s="155"/>
      <c r="BL381" s="155"/>
      <c r="BM381" s="159"/>
      <c r="BN381" s="155"/>
      <c r="BO381" s="155"/>
      <c r="BP381" s="155"/>
      <c r="BQ381" s="155"/>
      <c r="BR381" s="155"/>
      <c r="BS381" s="155"/>
      <c r="BT381" s="155"/>
      <c r="BU381" s="155"/>
      <c r="BV381" s="155"/>
      <c r="BW381" s="155"/>
      <c r="BX381" s="155"/>
      <c r="BY381" s="155"/>
      <c r="BZ381" s="155"/>
      <c r="CA381" s="155"/>
      <c r="CB381" s="155"/>
      <c r="CC381" s="155"/>
      <c r="CD381" s="155"/>
      <c r="CE381" s="155"/>
      <c r="CF381" s="155"/>
      <c r="CG381" s="155"/>
      <c r="CH381" s="155"/>
      <c r="CI381" s="155"/>
      <c r="CJ381" s="155"/>
      <c r="CK381" s="155"/>
      <c r="CL381" s="155"/>
      <c r="CM381" s="155"/>
      <c r="CN381" s="155"/>
      <c r="CO381" s="155"/>
      <c r="CP381" s="155"/>
      <c r="CQ381" s="155"/>
      <c r="CR381" s="155"/>
      <c r="CS381" s="155"/>
      <c r="CT381" s="155"/>
      <c r="CU381" s="155"/>
      <c r="CV381" s="155"/>
      <c r="CW381" s="155"/>
      <c r="CX381" s="155"/>
      <c r="CY381" s="155"/>
      <c r="CZ381" s="155"/>
      <c r="DA381" s="155"/>
      <c r="DB381" s="155"/>
      <c r="DC381" s="155"/>
      <c r="DD381" s="155"/>
      <c r="DE381" s="155"/>
    </row>
    <row r="382" spans="1:109" ht="15" customHeight="1" x14ac:dyDescent="0.2">
      <c r="A382" s="9">
        <f>Input!A382</f>
        <v>10723</v>
      </c>
      <c r="B382" s="9" t="str">
        <f>Input!B382</f>
        <v>GeoB20928-1_618-620 cm</v>
      </c>
      <c r="C382" s="9">
        <f>Input!O382</f>
        <v>1.9741211836327615</v>
      </c>
      <c r="D382" s="9">
        <f>C382*Input!P382/100</f>
        <v>1.8252582258180478E-3</v>
      </c>
      <c r="E382" s="11">
        <f>Input!M382</f>
        <v>2.3172557589265894</v>
      </c>
      <c r="F382" s="12">
        <f>E382*Input!N382/100</f>
        <v>6.4870070647072713E-5</v>
      </c>
      <c r="G382" s="13">
        <f t="shared" si="1333"/>
        <v>319.50322404079816</v>
      </c>
      <c r="H382" s="12">
        <f>G382*Input!L382/100</f>
        <v>1.3091699571922237E-2</v>
      </c>
      <c r="I382" s="9">
        <v>0.3</v>
      </c>
      <c r="J382" s="21">
        <f>(((C382*$G$4*0.000000001*Input!G382*(234/233))-(I382*0.000000000000001))/Input!F382)*1000000000000</f>
        <v>244.65610949495237</v>
      </c>
      <c r="K382" s="9">
        <f>J382*Input!P382/100</f>
        <v>0.226207276460377</v>
      </c>
      <c r="L382" s="14">
        <f t="shared" si="1334"/>
        <v>3.3834161559655502</v>
      </c>
      <c r="M382" s="22">
        <f>L382*Input!P382/100</f>
        <v>3.1282822053899932E-3</v>
      </c>
      <c r="N382" s="9">
        <v>5.0000000000000001E-3</v>
      </c>
      <c r="O382" s="21">
        <f>(((G382*$D$4*0.000000001*Input!G382*(238/236))-(N382*0.000000001))/Input!F382)*1000000</f>
        <v>3.9887275425247637</v>
      </c>
      <c r="P382" s="9">
        <f>O382*Input!N382/100</f>
        <v>1.1166183813709243E-4</v>
      </c>
      <c r="Q382" s="23">
        <f t="shared" si="1335"/>
        <v>2.9759863480312121</v>
      </c>
      <c r="R382" s="24">
        <f>Q382*Input!N382/100</f>
        <v>8.3310805852063275E-5</v>
      </c>
      <c r="S382" s="65">
        <f>Input!S382*$G$6/0.000000000155125</f>
        <v>1.1304826590745558</v>
      </c>
      <c r="T382" s="9">
        <f>S382*Input!T382/100</f>
        <v>3.3826520049219151E-4</v>
      </c>
      <c r="U382" s="9">
        <f>S382*1/((U381+U383)/2)</f>
        <v>1.1321961262579401</v>
      </c>
      <c r="V382" s="9">
        <f>U382*Input!T382/100</f>
        <v>3.3877790744587328E-4</v>
      </c>
      <c r="W382" s="3">
        <v>3.0000000000000001E-3</v>
      </c>
      <c r="X382" s="21">
        <f>((($L$4*0.000000001*Input!G382/Input!W382*(232/229))-(W382*0.000000001))/Input!F382)*1000000000</f>
        <v>0.78966065262424756</v>
      </c>
      <c r="Y382" s="21">
        <f>X382*Input!X382/100</f>
        <v>1.064300574419039E-3</v>
      </c>
      <c r="Z382" s="21">
        <f t="shared" si="1336"/>
        <v>1.9281253686180769E-4</v>
      </c>
      <c r="AA382" s="21">
        <f>Z382*Input!X382/100</f>
        <v>2.5987174750982748E-7</v>
      </c>
      <c r="AB382" s="14">
        <v>0.05</v>
      </c>
      <c r="AC382" s="14">
        <v>0.9</v>
      </c>
      <c r="AD382" s="21">
        <f>(((Input!G382*$L$4*0.000000001*Input!U382*(230/229))-((AB382*0.000000000000001)+(Input!G382*AC382*0.000000000000001)))/Input!F382)*1000000000000</f>
        <v>14.804775891251422</v>
      </c>
      <c r="AE382" s="21">
        <f>AD382*Input!V382/100</f>
        <v>2.2410720896506045E-2</v>
      </c>
      <c r="AF382" s="63">
        <f t="shared" si="1337"/>
        <v>0.67492787647951047</v>
      </c>
      <c r="AG382" s="21">
        <f>AF382*Input!V382/100</f>
        <v>1.021671680554921E-3</v>
      </c>
      <c r="AH382" s="9">
        <f t="shared" si="1338"/>
        <v>3500.4356431617502</v>
      </c>
      <c r="AI382" s="3">
        <f t="shared" si="1339"/>
        <v>7.0947434659385458</v>
      </c>
      <c r="AJ382" s="22">
        <f t="shared" si="1340"/>
        <v>132.19612625794008</v>
      </c>
      <c r="AK382" s="3">
        <f t="shared" si="1341"/>
        <v>0.33877790744587327</v>
      </c>
      <c r="AL382" s="3">
        <f t="shared" si="1342"/>
        <v>0.22679132144743019</v>
      </c>
      <c r="AM382" s="3">
        <f t="shared" si="1343"/>
        <v>3.4336393204729141E-4</v>
      </c>
      <c r="AN382" s="9">
        <f>AL382*1/((AN381+AN383)/2)</f>
        <v>0.22663673765657369</v>
      </c>
      <c r="AO382" s="21">
        <f t="shared" si="1344"/>
        <v>3.4312989091238153E-4</v>
      </c>
      <c r="AP382" s="58">
        <f t="shared" si="1345"/>
        <v>24.283200000000001</v>
      </c>
      <c r="AQ382" s="58">
        <f t="shared" si="1346"/>
        <v>4.5499999999999999E-2</v>
      </c>
      <c r="AR382" s="58">
        <f t="shared" si="1347"/>
        <v>0.18737233972458325</v>
      </c>
      <c r="AS382" s="67">
        <f t="shared" si="1348"/>
        <v>6.4789456103978566E-5</v>
      </c>
      <c r="AT382" s="67">
        <f t="shared" si="1349"/>
        <v>8.7341730468441753E-8</v>
      </c>
      <c r="AU382" s="58">
        <v>8</v>
      </c>
      <c r="AV382" s="58">
        <f t="shared" si="1350"/>
        <v>4</v>
      </c>
      <c r="AW382" s="58">
        <f t="shared" si="1351"/>
        <v>24.233599999999999</v>
      </c>
      <c r="AX382" s="57">
        <f t="shared" si="1352"/>
        <v>5.07938213E-2</v>
      </c>
      <c r="AY382" s="47">
        <f t="shared" si="1353"/>
        <v>4.8630933460970589E-2</v>
      </c>
      <c r="AZ382" s="9" t="str">
        <f>Input!B382</f>
        <v>GeoB20928-1_618-620 cm</v>
      </c>
      <c r="BA382" s="48">
        <f>Input!E382</f>
        <v>619</v>
      </c>
      <c r="BB382" s="58">
        <f t="shared" si="1354"/>
        <v>141.56770009062259</v>
      </c>
      <c r="BC382" s="22">
        <f>SQRT((EXP(0.0000028263*AW382*1000)*V382)^2+((U382-1)*0.0000028263*EXP(0.0000028263*AW382*1000)*AY382*1000)^2)*1000</f>
        <v>0.36331578122147601</v>
      </c>
      <c r="BD382" s="9">
        <f t="shared" si="1356"/>
        <v>24175.599999999999</v>
      </c>
      <c r="BE382" s="49">
        <f t="shared" si="1357"/>
        <v>24.315466730485294</v>
      </c>
      <c r="BF382" s="89">
        <f t="shared" si="1358"/>
        <v>0.20067564646181579</v>
      </c>
      <c r="BG382" s="85"/>
      <c r="BH382" s="85"/>
      <c r="BI382" s="85"/>
      <c r="BJ382" s="85"/>
      <c r="BK382" s="85"/>
      <c r="BL382" s="85"/>
      <c r="BM382" s="90"/>
      <c r="BN382" s="85"/>
      <c r="BO382" s="85"/>
      <c r="BP382" s="85"/>
      <c r="BQ382" s="85"/>
      <c r="BR382" s="85"/>
      <c r="BS382" s="85"/>
      <c r="BT382" s="85"/>
      <c r="BU382" s="85"/>
      <c r="BV382" s="85"/>
      <c r="BW382" s="85"/>
      <c r="BX382" s="85"/>
      <c r="BY382" s="85"/>
      <c r="BZ382" s="85"/>
      <c r="CA382" s="85"/>
      <c r="CB382" s="85"/>
      <c r="CC382" s="85"/>
      <c r="CD382" s="85"/>
      <c r="CE382" s="85"/>
      <c r="CF382" s="85"/>
      <c r="CG382" s="85"/>
      <c r="CH382" s="85"/>
      <c r="CI382" s="85"/>
      <c r="CJ382" s="85"/>
      <c r="CK382" s="85"/>
      <c r="CL382" s="85"/>
      <c r="CM382" s="85"/>
      <c r="CN382" s="85"/>
      <c r="CO382" s="85"/>
      <c r="CP382" s="85"/>
      <c r="CQ382" s="85"/>
      <c r="CR382" s="85"/>
      <c r="CS382" s="85"/>
      <c r="CT382" s="85"/>
      <c r="CU382" s="85"/>
      <c r="CV382" s="85"/>
      <c r="CW382" s="85"/>
      <c r="CX382" s="85"/>
      <c r="CY382" s="85"/>
      <c r="CZ382" s="85"/>
      <c r="DA382" s="85"/>
      <c r="DB382" s="85"/>
      <c r="DC382" s="85"/>
      <c r="DD382" s="85"/>
      <c r="DE382" s="85"/>
    </row>
    <row r="383" spans="1:109" s="158" customFormat="1" ht="15" customHeight="1" x14ac:dyDescent="0.2">
      <c r="A383" s="141">
        <f>Input!A383</f>
        <v>10368</v>
      </c>
      <c r="B383" s="141" t="str">
        <f>Input!B383</f>
        <v>Hu1-13</v>
      </c>
      <c r="C383" s="141">
        <f>Input!O383</f>
        <v>2.3025576533212591</v>
      </c>
      <c r="D383" s="141">
        <f>C383*Input!P383/100</f>
        <v>1.0482639359691294E-2</v>
      </c>
      <c r="E383" s="142">
        <f>Input!M383</f>
        <v>3.0133629473765766</v>
      </c>
      <c r="F383" s="143">
        <f>E383*Input!N383/100</f>
        <v>2.5492534335547489E-4</v>
      </c>
      <c r="G383" s="144">
        <f t="shared" si="1333"/>
        <v>415.48248318428239</v>
      </c>
      <c r="H383" s="143">
        <f>G383*Input!L383/100</f>
        <v>1.7640199645797418E-2</v>
      </c>
      <c r="I383" s="141">
        <v>0</v>
      </c>
      <c r="J383" s="145">
        <f>(((C383*$G$4*0.000000001*Input!G383*(234/233))-(I383*0.000000000000001))/Input!F383)*1000000000000</f>
        <v>754.26915689865439</v>
      </c>
      <c r="K383" s="141">
        <f>J383*Input!P383/100</f>
        <v>3.4338908042116394</v>
      </c>
      <c r="L383" s="146">
        <f t="shared" si="1334"/>
        <v>10.430994168367882</v>
      </c>
      <c r="M383" s="147">
        <f>L383*Input!P383/100</f>
        <v>4.7488213757567753E-2</v>
      </c>
      <c r="N383" s="141">
        <v>0</v>
      </c>
      <c r="O383" s="145">
        <f>(((G383*$D$4*0.000000001*Input!G383*(238/236))-(N383*0.000000001))/Input!F383)*1000000</f>
        <v>13.710257440182652</v>
      </c>
      <c r="P383" s="141">
        <f>O383*Input!N383/100</f>
        <v>1.1598642933050372E-3</v>
      </c>
      <c r="Q383" s="148">
        <f t="shared" si="1335"/>
        <v>10.229211831337715</v>
      </c>
      <c r="R383" s="149">
        <f>Q383*Input!N383/100</f>
        <v>8.6537379794554613E-4</v>
      </c>
      <c r="S383" s="147">
        <f>Input!S383*$G$6/0.000000000155125</f>
        <v>0.99899498566185152</v>
      </c>
      <c r="T383" s="141">
        <f>S383*Input!T383/100</f>
        <v>7.7946845019952063E-4</v>
      </c>
      <c r="U383" s="147">
        <f>S383</f>
        <v>0.99899498566185152</v>
      </c>
      <c r="V383" s="141">
        <f>U383*Input!T383/100</f>
        <v>7.7946845019952063E-4</v>
      </c>
      <c r="W383" s="150">
        <v>0</v>
      </c>
      <c r="X383" s="145">
        <f>((($L$4*0.000000001*Input!G383/Input!W383*(232/229))-(W383*0.000000001))/Input!F383)*1000000000</f>
        <v>0.90579936592885091</v>
      </c>
      <c r="Y383" s="145">
        <f>X383*Input!X383/100</f>
        <v>2.6775629047727009E-3</v>
      </c>
      <c r="Z383" s="145">
        <f t="shared" si="1336"/>
        <v>2.2117028758132122E-4</v>
      </c>
      <c r="AA383" s="145">
        <f>Z383*Input!X383/100</f>
        <v>6.5378424841177482E-7</v>
      </c>
      <c r="AB383" s="146">
        <v>0</v>
      </c>
      <c r="AC383" s="146">
        <v>0.9</v>
      </c>
      <c r="AD383" s="145">
        <f>(((Input!G383*$L$4*0.000000001*Input!U383*(230/229))-((AB383*0.000000000000001)+(Input!G383*AC383*0.000000000000001)))/Input!F383)*1000000000000</f>
        <v>224.43641881985587</v>
      </c>
      <c r="AE383" s="145">
        <f>AD383*Input!V383/100</f>
        <v>0.52075771715951691</v>
      </c>
      <c r="AF383" s="145">
        <f t="shared" si="1337"/>
        <v>10.231724996814332</v>
      </c>
      <c r="AG383" s="145">
        <f>AF383*Input!V383/100</f>
        <v>2.3740575526745154E-2</v>
      </c>
      <c r="AH383" s="141">
        <f t="shared" si="1338"/>
        <v>46261.752013376885</v>
      </c>
      <c r="AI383" s="150">
        <f t="shared" si="1339"/>
        <v>173.84705357128789</v>
      </c>
      <c r="AJ383" s="147">
        <f t="shared" si="1340"/>
        <v>-1.00501433814848</v>
      </c>
      <c r="AK383" s="150">
        <f t="shared" si="1341"/>
        <v>0.7794684501995206</v>
      </c>
      <c r="AL383" s="150">
        <f t="shared" si="1342"/>
        <v>1.0002456851532704</v>
      </c>
      <c r="AM383" s="150">
        <f t="shared" si="1343"/>
        <v>2.3224027822999101E-3</v>
      </c>
      <c r="AN383" s="141">
        <f>AF383/Q383</f>
        <v>1.0002456851532704</v>
      </c>
      <c r="AO383" s="145">
        <f t="shared" si="1344"/>
        <v>2.3224027822999101E-3</v>
      </c>
      <c r="AP383" s="141" t="str">
        <f t="shared" si="1345"/>
        <v>Out of range</v>
      </c>
      <c r="AQ383" s="141" t="e">
        <f t="shared" si="1346"/>
        <v>#VALUE!</v>
      </c>
      <c r="AR383" s="141" t="e">
        <f t="shared" si="1347"/>
        <v>#VALUE!</v>
      </c>
      <c r="AS383" s="149">
        <f t="shared" si="1348"/>
        <v>2.1621439777379008E-5</v>
      </c>
      <c r="AT383" s="149">
        <f t="shared" si="1349"/>
        <v>6.3939621524774012E-8</v>
      </c>
      <c r="AU383" s="141">
        <v>8</v>
      </c>
      <c r="AV383" s="141">
        <f t="shared" si="1350"/>
        <v>4</v>
      </c>
      <c r="AW383" s="141" t="str">
        <f t="shared" si="1351"/>
        <v>Out of range</v>
      </c>
      <c r="AX383" s="151">
        <f t="shared" si="1352"/>
        <v>309.13176516160001</v>
      </c>
      <c r="AY383" s="151" t="e">
        <f t="shared" si="1353"/>
        <v>#VALUE!</v>
      </c>
      <c r="AZ383" s="141" t="str">
        <f>Input!B383</f>
        <v>Hu1-13</v>
      </c>
      <c r="BA383" s="152">
        <f>Input!E383</f>
        <v>0</v>
      </c>
      <c r="BB383" s="141" t="e">
        <f t="shared" si="1354"/>
        <v>#VALUE!</v>
      </c>
      <c r="BC383" s="147" t="e">
        <f t="shared" ref="BC383" si="1359">SQRT((EXP(0.0000028263*AW383*1000)*V383)^2+((U383-1)*0.0000028263*EXP(0.0000028263*AW383*1000)*AX383*1000)^2)*1000</f>
        <v>#VALUE!</v>
      </c>
      <c r="BD383" s="141" t="e">
        <f t="shared" si="1356"/>
        <v>#VALUE!</v>
      </c>
      <c r="BE383" s="153" t="e">
        <f t="shared" si="1357"/>
        <v>#VALUE!</v>
      </c>
      <c r="BF383" s="154" t="e">
        <f t="shared" si="1358"/>
        <v>#VALUE!</v>
      </c>
      <c r="BG383" s="155"/>
      <c r="BH383" s="155"/>
      <c r="BI383" s="155"/>
      <c r="BJ383" s="155"/>
      <c r="BK383" s="155"/>
      <c r="BL383" s="155"/>
      <c r="BM383" s="159"/>
      <c r="BN383" s="155"/>
      <c r="BO383" s="155"/>
      <c r="BP383" s="155"/>
      <c r="BQ383" s="155"/>
      <c r="BR383" s="155"/>
      <c r="BS383" s="155"/>
      <c r="BT383" s="155"/>
      <c r="BU383" s="155"/>
      <c r="BV383" s="155"/>
      <c r="BW383" s="155"/>
      <c r="BX383" s="155"/>
      <c r="BY383" s="155"/>
      <c r="BZ383" s="155"/>
      <c r="CA383" s="155"/>
      <c r="CB383" s="155"/>
      <c r="CC383" s="155"/>
      <c r="CD383" s="155"/>
      <c r="CE383" s="155"/>
      <c r="CF383" s="155"/>
      <c r="CG383" s="155"/>
      <c r="CH383" s="155"/>
      <c r="CI383" s="155"/>
      <c r="CJ383" s="155"/>
      <c r="CK383" s="155"/>
      <c r="CL383" s="155"/>
      <c r="CM383" s="155"/>
      <c r="CN383" s="155"/>
      <c r="CO383" s="155"/>
      <c r="CP383" s="155"/>
      <c r="CQ383" s="155"/>
      <c r="CR383" s="155"/>
      <c r="CS383" s="155"/>
      <c r="CT383" s="155"/>
      <c r="CU383" s="155"/>
      <c r="CV383" s="155"/>
      <c r="CW383" s="155"/>
      <c r="CX383" s="155"/>
      <c r="CY383" s="155"/>
      <c r="CZ383" s="155"/>
      <c r="DA383" s="155"/>
      <c r="DB383" s="155"/>
      <c r="DC383" s="155"/>
      <c r="DD383" s="155"/>
      <c r="DE383" s="155"/>
    </row>
    <row r="384" spans="1:109" ht="15" customHeight="1" x14ac:dyDescent="0.2">
      <c r="A384" s="9">
        <f>Input!A384</f>
        <v>10724</v>
      </c>
      <c r="B384" s="9" t="str">
        <f>Input!B384</f>
        <v>GeoB20928-1_635-640 cm</v>
      </c>
      <c r="C384" s="9">
        <f>Input!O384</f>
        <v>2.1224586516177935</v>
      </c>
      <c r="D384" s="9">
        <f>C384*Input!P384/100</f>
        <v>3.0835264678570049E-3</v>
      </c>
      <c r="E384" s="11">
        <f>Input!M384</f>
        <v>2.4934748393826895</v>
      </c>
      <c r="F384" s="12">
        <f>E384*Input!N384/100</f>
        <v>7.2507661659157858E-5</v>
      </c>
      <c r="G384" s="13">
        <f t="shared" si="1333"/>
        <v>343.80031085408524</v>
      </c>
      <c r="H384" s="12">
        <f>G384*Input!L384/100</f>
        <v>1.3730534194690946E-2</v>
      </c>
      <c r="I384" s="9">
        <v>0.3</v>
      </c>
      <c r="J384" s="21">
        <f>(((C384*$G$4*0.000000001*Input!G384*(234/233))-(I384*0.000000000000001))/Input!F384)*1000000000000</f>
        <v>235.21538669832046</v>
      </c>
      <c r="K384" s="9">
        <f>J384*Input!P384/100</f>
        <v>0.3417229683031302</v>
      </c>
      <c r="L384" s="14">
        <f t="shared" si="1334"/>
        <v>3.2528578220655522</v>
      </c>
      <c r="M384" s="22">
        <f>L384*Input!P384/100</f>
        <v>4.7257802562464465E-3</v>
      </c>
      <c r="N384" s="9">
        <v>5.0000000000000001E-3</v>
      </c>
      <c r="O384" s="21">
        <f>(((G384*$D$4*0.000000001*Input!G384*(238/236))-(N384*0.000000001))/Input!F384)*1000000</f>
        <v>3.8380413104030322</v>
      </c>
      <c r="P384" s="9">
        <f>O384*Input!N384/100</f>
        <v>1.1160625981590801E-4</v>
      </c>
      <c r="Q384" s="23">
        <f t="shared" si="1335"/>
        <v>2.8635594738339627</v>
      </c>
      <c r="R384" s="24">
        <f>Q384*Input!N384/100</f>
        <v>8.3269338912211397E-5</v>
      </c>
      <c r="S384" s="65">
        <f>Input!S384*$G$6/0.000000000155125</f>
        <v>1.1302571173010063</v>
      </c>
      <c r="T384" s="9">
        <f>S384*Input!T384/100</f>
        <v>3.4856862661233342E-4</v>
      </c>
      <c r="U384" s="9">
        <f>S384*1/((U383+U385)/2)</f>
        <v>1.1309853414195998</v>
      </c>
      <c r="V384" s="9">
        <f>U384*Input!T384/100</f>
        <v>3.4879320921128243E-4</v>
      </c>
      <c r="W384" s="3">
        <v>3.0000000000000001E-3</v>
      </c>
      <c r="X384" s="21">
        <f>((($L$4*0.000000001*Input!G384/Input!W384*(232/229))-(W384*0.000000001))/Input!F384)*1000000000</f>
        <v>0.53599118179087446</v>
      </c>
      <c r="Y384" s="21">
        <f>X384*Input!X384/100</f>
        <v>5.382551602076686E-4</v>
      </c>
      <c r="Z384" s="21">
        <f t="shared" si="1336"/>
        <v>1.3087371031241313E-4</v>
      </c>
      <c r="AA384" s="21">
        <f>Z384*Input!X384/100</f>
        <v>1.3142650906272668E-7</v>
      </c>
      <c r="AB384" s="14">
        <v>0.05</v>
      </c>
      <c r="AC384" s="14">
        <v>0.9</v>
      </c>
      <c r="AD384" s="21">
        <f>(((Input!G384*$L$4*0.000000001*Input!U384*(230/229))-((AB384*0.000000000000001)+(Input!G384*AC384*0.000000000000001)))/Input!F384)*1000000000000</f>
        <v>14.41004417008253</v>
      </c>
      <c r="AE384" s="21">
        <f>AD384*Input!V384/100</f>
        <v>2.4481474777546534E-2</v>
      </c>
      <c r="AF384" s="63">
        <f t="shared" si="1337"/>
        <v>0.6569326400568466</v>
      </c>
      <c r="AG384" s="21">
        <f>AF384*Input!V384/100</f>
        <v>1.1160742929219375E-3</v>
      </c>
      <c r="AH384" s="9">
        <f t="shared" si="1338"/>
        <v>5019.5920822345461</v>
      </c>
      <c r="AI384" s="3">
        <f t="shared" si="1339"/>
        <v>9.90627147453581</v>
      </c>
      <c r="AJ384" s="22">
        <f t="shared" si="1340"/>
        <v>130.98534141959982</v>
      </c>
      <c r="AK384" s="3">
        <f t="shared" si="1341"/>
        <v>0.34879320921128243</v>
      </c>
      <c r="AL384" s="3">
        <f t="shared" si="1342"/>
        <v>0.22941120869310691</v>
      </c>
      <c r="AM384" s="3">
        <f t="shared" si="1343"/>
        <v>3.8980778139245122E-4</v>
      </c>
      <c r="AN384" s="9">
        <f>AL384*1/((AN383+AN385)/2)</f>
        <v>0.2295111658693838</v>
      </c>
      <c r="AO384" s="21">
        <f t="shared" si="1344"/>
        <v>3.8997762525204606E-4</v>
      </c>
      <c r="AP384" s="58">
        <f t="shared" si="1345"/>
        <v>24.657499999999999</v>
      </c>
      <c r="AQ384" s="58">
        <f t="shared" si="1346"/>
        <v>4.2900000000000001E-2</v>
      </c>
      <c r="AR384" s="58">
        <f t="shared" si="1347"/>
        <v>0.17398357497718747</v>
      </c>
      <c r="AS384" s="67">
        <f t="shared" si="1348"/>
        <v>4.5703157733682031E-5</v>
      </c>
      <c r="AT384" s="67">
        <f t="shared" si="1349"/>
        <v>4.5915441420190443E-8</v>
      </c>
      <c r="AU384" s="58">
        <v>8</v>
      </c>
      <c r="AV384" s="58">
        <f t="shared" si="1350"/>
        <v>4</v>
      </c>
      <c r="AW384" s="58">
        <f t="shared" si="1351"/>
        <v>24.622499999999999</v>
      </c>
      <c r="AX384" s="57">
        <f t="shared" si="1352"/>
        <v>5.1646356099999999E-2</v>
      </c>
      <c r="AY384" s="47">
        <f t="shared" si="1353"/>
        <v>5.0726722719986218E-2</v>
      </c>
      <c r="AZ384" s="9" t="str">
        <f>Input!B384</f>
        <v>GeoB20928-1_635-640 cm</v>
      </c>
      <c r="BA384" s="48">
        <f>Input!E384</f>
        <v>637.5</v>
      </c>
      <c r="BB384" s="58">
        <f t="shared" si="1354"/>
        <v>140.42534442241362</v>
      </c>
      <c r="BC384" s="22">
        <f>SQRT((EXP(0.0000028263*AW384*1000)*V384)^2+((U384-1)*0.0000028263*EXP(0.0000028263*AW384*1000)*AY384*1000)^2)*1000</f>
        <v>0.37447202552110875</v>
      </c>
      <c r="BD384" s="9">
        <f t="shared" si="1356"/>
        <v>24564.5</v>
      </c>
      <c r="BE384" s="49">
        <f t="shared" si="1357"/>
        <v>25.36336135999311</v>
      </c>
      <c r="BF384" s="89">
        <f t="shared" si="1358"/>
        <v>0.2060177590414711</v>
      </c>
      <c r="BG384" s="85"/>
      <c r="BH384" s="85"/>
      <c r="BI384" s="85"/>
      <c r="BJ384" s="85"/>
      <c r="BK384" s="85"/>
      <c r="BL384" s="85"/>
      <c r="BM384" s="90"/>
      <c r="BN384" s="85"/>
      <c r="BO384" s="85"/>
      <c r="BP384" s="85"/>
      <c r="BQ384" s="85"/>
      <c r="BR384" s="85"/>
      <c r="BS384" s="85"/>
      <c r="BT384" s="85"/>
      <c r="BU384" s="85"/>
      <c r="BV384" s="85"/>
      <c r="BW384" s="85"/>
      <c r="BX384" s="85"/>
      <c r="BY384" s="85"/>
      <c r="BZ384" s="85"/>
      <c r="CA384" s="85"/>
      <c r="CB384" s="85"/>
      <c r="CC384" s="85"/>
      <c r="CD384" s="85"/>
      <c r="CE384" s="85"/>
      <c r="CF384" s="85"/>
      <c r="CG384" s="85"/>
      <c r="CH384" s="85"/>
      <c r="CI384" s="85"/>
      <c r="CJ384" s="85"/>
      <c r="CK384" s="85"/>
      <c r="CL384" s="85"/>
      <c r="CM384" s="85"/>
      <c r="CN384" s="85"/>
      <c r="CO384" s="85"/>
      <c r="CP384" s="85"/>
      <c r="CQ384" s="85"/>
      <c r="CR384" s="85"/>
      <c r="CS384" s="85"/>
      <c r="CT384" s="85"/>
      <c r="CU384" s="85"/>
      <c r="CV384" s="85"/>
      <c r="CW384" s="85"/>
      <c r="CX384" s="85"/>
      <c r="CY384" s="85"/>
      <c r="CZ384" s="85"/>
      <c r="DA384" s="85"/>
      <c r="DB384" s="85"/>
      <c r="DC384" s="85"/>
      <c r="DD384" s="85"/>
      <c r="DE384" s="85"/>
    </row>
    <row r="385" spans="1:109" s="158" customFormat="1" ht="15" customHeight="1" x14ac:dyDescent="0.2">
      <c r="A385" s="141">
        <f>Input!A385</f>
        <v>10368</v>
      </c>
      <c r="B385" s="141" t="str">
        <f>Input!B385</f>
        <v>Hu1-13</v>
      </c>
      <c r="C385" s="141">
        <f>Input!O385</f>
        <v>2.2988861914774055</v>
      </c>
      <c r="D385" s="141">
        <f>C385*Input!P385/100</f>
        <v>1.3213322872744406E-2</v>
      </c>
      <c r="E385" s="142">
        <f>Input!M385</f>
        <v>3.012891839216838</v>
      </c>
      <c r="F385" s="143">
        <f>E385*Input!N385/100</f>
        <v>2.7192728802313782E-4</v>
      </c>
      <c r="G385" s="144">
        <f t="shared" si="1333"/>
        <v>415.4175267912176</v>
      </c>
      <c r="H385" s="143">
        <f>G385*Input!L385/100</f>
        <v>1.9483167155312255E-2</v>
      </c>
      <c r="I385" s="141">
        <v>0</v>
      </c>
      <c r="J385" s="145">
        <f>(((C385*$G$4*0.000000001*Input!G385*(234/233))-(I385*0.000000000000001))/Input!F385)*1000000000000</f>
        <v>753.06646369983048</v>
      </c>
      <c r="K385" s="141">
        <f>J385*Input!P385/100</f>
        <v>4.3284049320888327</v>
      </c>
      <c r="L385" s="146">
        <f t="shared" si="1334"/>
        <v>10.414361795655134</v>
      </c>
      <c r="M385" s="147">
        <f>L385*Input!P385/100</f>
        <v>5.9858693931746976E-2</v>
      </c>
      <c r="N385" s="141">
        <v>0</v>
      </c>
      <c r="O385" s="145">
        <f>(((G385*$D$4*0.000000001*Input!G385*(238/236))-(N385*0.000000001))/Input!F385)*1000000</f>
        <v>13.708113983099993</v>
      </c>
      <c r="P385" s="141">
        <f>O385*Input!N385/100</f>
        <v>1.2372200723625641E-3</v>
      </c>
      <c r="Q385" s="148">
        <f t="shared" si="1335"/>
        <v>10.227612599766349</v>
      </c>
      <c r="R385" s="149">
        <f>Q385*Input!N385/100</f>
        <v>9.23088881255248E-4</v>
      </c>
      <c r="S385" s="147">
        <f>Input!S385*$G$6/0.000000000155125</f>
        <v>0.9997172450065327</v>
      </c>
      <c r="T385" s="141">
        <f>S385*Input!T385/100</f>
        <v>8.6614868704198295E-4</v>
      </c>
      <c r="U385" s="147">
        <f>S385</f>
        <v>0.9997172450065327</v>
      </c>
      <c r="V385" s="141">
        <f>U385*Input!T385/100</f>
        <v>8.6614868704198295E-4</v>
      </c>
      <c r="W385" s="150">
        <v>0</v>
      </c>
      <c r="X385" s="145">
        <f>((($L$4*0.000000001*Input!G385/Input!W385*(232/229))-(W385*0.000000001))/Input!F385)*1000000000</f>
        <v>0.90201460566633962</v>
      </c>
      <c r="Y385" s="145">
        <f>X385*Input!X385/100</f>
        <v>2.5225602008682496E-3</v>
      </c>
      <c r="Z385" s="145">
        <f t="shared" si="1336"/>
        <v>2.2024615741831583E-4</v>
      </c>
      <c r="AA385" s="145">
        <f>Z385*Input!X385/100</f>
        <v>6.1593702320062065E-7</v>
      </c>
      <c r="AB385" s="146">
        <v>0</v>
      </c>
      <c r="AC385" s="146">
        <v>0.9</v>
      </c>
      <c r="AD385" s="145">
        <f>(((Input!G385*$L$4*0.000000001*Input!U385*(230/229))-((AB385*0.000000000000001)+(Input!G385*AC385*0.000000000000001)))/Input!F385)*1000000000000</f>
        <v>224.09567798812034</v>
      </c>
      <c r="AE385" s="145">
        <f>AD385*Input!V385/100</f>
        <v>0.47198518198458717</v>
      </c>
      <c r="AF385" s="145">
        <f t="shared" si="1337"/>
        <v>10.216191125333777</v>
      </c>
      <c r="AG385" s="145">
        <f>AF385*Input!V385/100</f>
        <v>2.151710765138274E-2</v>
      </c>
      <c r="AH385" s="141">
        <f t="shared" si="1338"/>
        <v>46385.331962591561</v>
      </c>
      <c r="AI385" s="150">
        <f t="shared" si="1339"/>
        <v>162.39416364223334</v>
      </c>
      <c r="AJ385" s="147">
        <f t="shared" si="1340"/>
        <v>-0.28275499346730459</v>
      </c>
      <c r="AK385" s="150">
        <f t="shared" si="1341"/>
        <v>0.866148687041983</v>
      </c>
      <c r="AL385" s="150">
        <f t="shared" si="1342"/>
        <v>0.99888327072215932</v>
      </c>
      <c r="AM385" s="150">
        <f t="shared" si="1343"/>
        <v>2.1057558197782851E-3</v>
      </c>
      <c r="AN385" s="141">
        <f>AF385/Q385</f>
        <v>0.99888327072215932</v>
      </c>
      <c r="AO385" s="145">
        <f t="shared" si="1344"/>
        <v>2.1057558197782851E-3</v>
      </c>
      <c r="AP385" s="141">
        <f t="shared" si="1345"/>
        <v>791.63549999999998</v>
      </c>
      <c r="AQ385" s="141" t="e">
        <f t="shared" si="1346"/>
        <v>#VALUE!</v>
      </c>
      <c r="AR385" s="141" t="e">
        <f t="shared" si="1347"/>
        <v>#VALUE!</v>
      </c>
      <c r="AS385" s="149">
        <f t="shared" si="1348"/>
        <v>2.1534464203635106E-5</v>
      </c>
      <c r="AT385" s="149">
        <f t="shared" si="1349"/>
        <v>6.0254306673501774E-8</v>
      </c>
      <c r="AU385" s="141">
        <v>8</v>
      </c>
      <c r="AV385" s="141">
        <f t="shared" si="1350"/>
        <v>4</v>
      </c>
      <c r="AW385" s="141">
        <f t="shared" si="1351"/>
        <v>791.61670000000004</v>
      </c>
      <c r="AX385" s="151">
        <f t="shared" si="1352"/>
        <v>349.01138137829997</v>
      </c>
      <c r="AY385" s="151">
        <f t="shared" si="1353"/>
        <v>376.93340592944293</v>
      </c>
      <c r="AZ385" s="141" t="str">
        <f>Input!B385</f>
        <v>Hu1-13</v>
      </c>
      <c r="BA385" s="152">
        <f>Input!E385</f>
        <v>0</v>
      </c>
      <c r="BB385" s="141">
        <f t="shared" si="1354"/>
        <v>-2.6489723582001794</v>
      </c>
      <c r="BC385" s="147">
        <f t="shared" ref="BC385" si="1360">SQRT((EXP(0.0000028263*AW385*1000)*V385)^2+((U385-1)*0.0000028263*EXP(0.0000028263*AW385*1000)*AX385*1000)^2)*1000</f>
        <v>8.5247927378192863</v>
      </c>
      <c r="BD385" s="141">
        <f t="shared" si="1356"/>
        <v>791558.70000000007</v>
      </c>
      <c r="BE385" s="153">
        <f t="shared" si="1357"/>
        <v>188466.70296472145</v>
      </c>
      <c r="BF385" s="154">
        <f t="shared" si="1358"/>
        <v>47.615646048073884</v>
      </c>
      <c r="BG385" s="155"/>
      <c r="BH385" s="155"/>
      <c r="BI385" s="155"/>
      <c r="BJ385" s="155"/>
      <c r="BK385" s="155"/>
      <c r="BL385" s="155"/>
      <c r="BM385" s="159"/>
      <c r="BN385" s="155"/>
      <c r="BO385" s="155"/>
      <c r="BP385" s="155"/>
      <c r="BQ385" s="155"/>
      <c r="BR385" s="155"/>
      <c r="BS385" s="155"/>
      <c r="BT385" s="155"/>
      <c r="BU385" s="155"/>
      <c r="BV385" s="155"/>
      <c r="BW385" s="155"/>
      <c r="BX385" s="155"/>
      <c r="BY385" s="155"/>
      <c r="BZ385" s="155"/>
      <c r="CA385" s="155"/>
      <c r="CB385" s="155"/>
      <c r="CC385" s="155"/>
      <c r="CD385" s="155"/>
      <c r="CE385" s="155"/>
      <c r="CF385" s="155"/>
      <c r="CG385" s="155"/>
      <c r="CH385" s="155"/>
      <c r="CI385" s="155"/>
      <c r="CJ385" s="155"/>
      <c r="CK385" s="155"/>
      <c r="CL385" s="155"/>
      <c r="CM385" s="155"/>
      <c r="CN385" s="155"/>
      <c r="CO385" s="155"/>
      <c r="CP385" s="155"/>
      <c r="CQ385" s="155"/>
      <c r="CR385" s="155"/>
      <c r="CS385" s="155"/>
      <c r="CT385" s="155"/>
      <c r="CU385" s="155"/>
      <c r="CV385" s="155"/>
      <c r="CW385" s="155"/>
      <c r="CX385" s="155"/>
      <c r="CY385" s="155"/>
      <c r="CZ385" s="155"/>
      <c r="DA385" s="155"/>
      <c r="DB385" s="155"/>
      <c r="DC385" s="155"/>
      <c r="DD385" s="155"/>
      <c r="DE385" s="155"/>
    </row>
    <row r="386" spans="1:109" ht="15" customHeight="1" x14ac:dyDescent="0.2">
      <c r="A386" s="9">
        <f>Input!A386</f>
        <v>10725</v>
      </c>
      <c r="B386" s="9" t="str">
        <f>Input!B386</f>
        <v>GeoB20928-1_646-650 cm</v>
      </c>
      <c r="C386" s="9">
        <f>Input!O386</f>
        <v>1.8815094947068249</v>
      </c>
      <c r="D386" s="9">
        <f>C386*Input!P386/100</f>
        <v>2.2799276486487764E-3</v>
      </c>
      <c r="E386" s="11">
        <f>Input!M386</f>
        <v>2.2107627737647704</v>
      </c>
      <c r="F386" s="12">
        <f>E386*Input!N386/100</f>
        <v>7.1498106535706159E-5</v>
      </c>
      <c r="G386" s="13">
        <f t="shared" si="1333"/>
        <v>304.81997124668652</v>
      </c>
      <c r="H386" s="12">
        <f>G386*Input!L386/100</f>
        <v>8.1076399134217599E-3</v>
      </c>
      <c r="I386" s="9">
        <v>0.3</v>
      </c>
      <c r="J386" s="21">
        <f>(((C386*$G$4*0.000000001*Input!G386*(234/233))-(I386*0.000000000000001))/Input!F386)*1000000000000</f>
        <v>210.08901016072372</v>
      </c>
      <c r="K386" s="9">
        <f>J386*Input!P386/100</f>
        <v>0.25457630922948021</v>
      </c>
      <c r="L386" s="14">
        <f t="shared" si="1334"/>
        <v>2.9053782986901808</v>
      </c>
      <c r="M386" s="22">
        <f>L386*Input!P386/100</f>
        <v>3.5206053073891293E-3</v>
      </c>
      <c r="N386" s="9">
        <v>5.0000000000000001E-3</v>
      </c>
      <c r="O386" s="21">
        <f>(((G386*$D$4*0.000000001*Input!G386*(238/236))-(N386*0.000000001))/Input!F386)*1000000</f>
        <v>3.4286030604422546</v>
      </c>
      <c r="P386" s="9">
        <f>O386*Input!N386/100</f>
        <v>1.1088418431557676E-4</v>
      </c>
      <c r="Q386" s="23">
        <f t="shared" si="1335"/>
        <v>2.5580779313484117</v>
      </c>
      <c r="R386" s="24">
        <f>Q386*Input!N386/100</f>
        <v>8.2730598973641061E-5</v>
      </c>
      <c r="S386" s="65">
        <f>Input!S386*$G$6/0.000000000155125</f>
        <v>1.1305135937094679</v>
      </c>
      <c r="T386" s="9">
        <f>S386*Input!T386/100</f>
        <v>4.5642748217443663E-4</v>
      </c>
      <c r="U386" s="9">
        <f>S386*1/((U385+U387)/2)</f>
        <v>1.1304129982361286</v>
      </c>
      <c r="V386" s="9">
        <f>U386*Input!T386/100</f>
        <v>4.5638686829869919E-4</v>
      </c>
      <c r="W386" s="3">
        <v>3.0000000000000001E-3</v>
      </c>
      <c r="X386" s="21">
        <f>((($L$4*0.000000001*Input!G386/Input!W386*(232/229))-(W386*0.000000001))/Input!F386)*1000000000</f>
        <v>0.84048419773459537</v>
      </c>
      <c r="Y386" s="21">
        <f>X386*Input!X386/100</f>
        <v>9.7344718193495116E-4</v>
      </c>
      <c r="Z386" s="21">
        <f t="shared" si="1336"/>
        <v>2.0522219236695499E-4</v>
      </c>
      <c r="AA386" s="21">
        <f>Z386*Input!X386/100</f>
        <v>2.3768794864743937E-7</v>
      </c>
      <c r="AB386" s="14">
        <v>0.05</v>
      </c>
      <c r="AC386" s="14">
        <v>0.9</v>
      </c>
      <c r="AD386" s="21">
        <f>(((Input!G386*$L$4*0.000000001*Input!U386*(230/229))-((AB386*0.000000000000001)+(Input!G386*AC386*0.000000000000001)))/Input!F386)*1000000000000</f>
        <v>13.131985320975334</v>
      </c>
      <c r="AE386" s="21">
        <f>AD386*Input!V386/100</f>
        <v>1.9948883549516804E-2</v>
      </c>
      <c r="AF386" s="63">
        <f t="shared" si="1337"/>
        <v>0.59866782393399665</v>
      </c>
      <c r="AG386" s="21">
        <f>AF386*Input!V386/100</f>
        <v>9.0944015033477964E-4</v>
      </c>
      <c r="AH386" s="9">
        <f t="shared" si="1338"/>
        <v>2917.1690304503077</v>
      </c>
      <c r="AI386" s="3">
        <f t="shared" si="1339"/>
        <v>5.5725619355484781</v>
      </c>
      <c r="AJ386" s="22">
        <f t="shared" si="1340"/>
        <v>130.41299823612863</v>
      </c>
      <c r="AK386" s="3">
        <f t="shared" si="1341"/>
        <v>0.45638686829869918</v>
      </c>
      <c r="AL386" s="3">
        <f t="shared" si="1342"/>
        <v>0.23403033058434911</v>
      </c>
      <c r="AM386" s="3">
        <f t="shared" si="1343"/>
        <v>3.5559754190377671E-4</v>
      </c>
      <c r="AN386" s="9">
        <f>AL386*1/((AN385+AN387)/2)</f>
        <v>0.23431225734876607</v>
      </c>
      <c r="AO386" s="21">
        <f t="shared" si="1344"/>
        <v>3.5602591571401416E-4</v>
      </c>
      <c r="AP386" s="58">
        <f t="shared" si="1345"/>
        <v>25.2499</v>
      </c>
      <c r="AQ386" s="58">
        <f t="shared" si="1346"/>
        <v>4.9500000000000002E-2</v>
      </c>
      <c r="AR386" s="58">
        <f t="shared" si="1347"/>
        <v>0.19604038035794202</v>
      </c>
      <c r="AS386" s="67">
        <f t="shared" si="1348"/>
        <v>8.0225152585081125E-5</v>
      </c>
      <c r="AT386" s="67">
        <f t="shared" si="1349"/>
        <v>9.2952834937214208E-8</v>
      </c>
      <c r="AU386" s="58">
        <v>8</v>
      </c>
      <c r="AV386" s="58">
        <f t="shared" si="1350"/>
        <v>4</v>
      </c>
      <c r="AW386" s="58">
        <f t="shared" si="1351"/>
        <v>25.188400000000001</v>
      </c>
      <c r="AX386" s="57">
        <f t="shared" si="1352"/>
        <v>5.2251988300000003E-2</v>
      </c>
      <c r="AY386" s="47">
        <f t="shared" si="1353"/>
        <v>5.4134447251120536E-2</v>
      </c>
      <c r="AZ386" s="9" t="str">
        <f>Input!B386</f>
        <v>GeoB20928-1_646-650 cm</v>
      </c>
      <c r="BA386" s="48">
        <f>Input!E386</f>
        <v>648</v>
      </c>
      <c r="BB386" s="58">
        <f t="shared" si="1354"/>
        <v>140.03554723057883</v>
      </c>
      <c r="BC386" s="22">
        <f>SQRT((EXP(0.0000028263*AW386*1000)*V386)^2+((U386-1)*0.0000028263*EXP(0.0000028263*AW386*1000)*AY386*1000)^2)*1000</f>
        <v>0.49052960067009327</v>
      </c>
      <c r="BD386" s="9">
        <f t="shared" si="1356"/>
        <v>25130.400000000001</v>
      </c>
      <c r="BE386" s="49">
        <f t="shared" si="1357"/>
        <v>27.067223625560267</v>
      </c>
      <c r="BF386" s="89">
        <f t="shared" si="1358"/>
        <v>0.21491816570770886</v>
      </c>
      <c r="BG386" s="85"/>
      <c r="BH386" s="85"/>
      <c r="BI386" s="85"/>
      <c r="BJ386" s="85"/>
      <c r="BK386" s="85"/>
      <c r="BL386" s="85"/>
      <c r="BM386" s="90"/>
      <c r="BN386" s="85"/>
      <c r="BO386" s="85"/>
      <c r="BP386" s="85"/>
      <c r="BQ386" s="85"/>
      <c r="BR386" s="85"/>
      <c r="BS386" s="85"/>
      <c r="BT386" s="85"/>
      <c r="BU386" s="85"/>
      <c r="BV386" s="85"/>
      <c r="BW386" s="85"/>
      <c r="BX386" s="85"/>
      <c r="BY386" s="85"/>
      <c r="BZ386" s="85"/>
      <c r="CA386" s="85"/>
      <c r="CB386" s="85"/>
      <c r="CC386" s="85"/>
      <c r="CD386" s="85"/>
      <c r="CE386" s="85"/>
      <c r="CF386" s="85"/>
      <c r="CG386" s="85"/>
      <c r="CH386" s="85"/>
      <c r="CI386" s="85"/>
      <c r="CJ386" s="85"/>
      <c r="CK386" s="85"/>
      <c r="CL386" s="85"/>
      <c r="CM386" s="85"/>
      <c r="CN386" s="85"/>
      <c r="CO386" s="85"/>
      <c r="CP386" s="85"/>
      <c r="CQ386" s="85"/>
      <c r="CR386" s="85"/>
      <c r="CS386" s="85"/>
      <c r="CT386" s="85"/>
      <c r="CU386" s="85"/>
      <c r="CV386" s="85"/>
      <c r="CW386" s="85"/>
      <c r="CX386" s="85"/>
      <c r="CY386" s="85"/>
      <c r="CZ386" s="85"/>
      <c r="DA386" s="85"/>
      <c r="DB386" s="85"/>
      <c r="DC386" s="85"/>
      <c r="DD386" s="85"/>
      <c r="DE386" s="85"/>
    </row>
    <row r="387" spans="1:109" s="158" customFormat="1" ht="15" customHeight="1" x14ac:dyDescent="0.2">
      <c r="A387" s="141">
        <f>Input!A387</f>
        <v>10368</v>
      </c>
      <c r="B387" s="141" t="str">
        <f>Input!B387</f>
        <v>Hu1-13</v>
      </c>
      <c r="C387" s="141">
        <f>Input!O387</f>
        <v>2.299428635837609</v>
      </c>
      <c r="D387" s="141">
        <f>C387*Input!P387/100</f>
        <v>9.7390971654951683E-3</v>
      </c>
      <c r="E387" s="142">
        <f>Input!M387</f>
        <v>3.0130997728532853</v>
      </c>
      <c r="F387" s="143">
        <f>E387*Input!N387/100</f>
        <v>2.7010974154759117E-4</v>
      </c>
      <c r="G387" s="144">
        <f t="shared" si="1333"/>
        <v>415.44619668101097</v>
      </c>
      <c r="H387" s="143">
        <f>G387*Input!L387/100</f>
        <v>1.6262470356111516E-2</v>
      </c>
      <c r="I387" s="141">
        <v>0</v>
      </c>
      <c r="J387" s="145">
        <f>(((C387*$G$4*0.000000001*Input!G387*(234/233))-(I387*0.000000000000001))/Input!F387)*1000000000000</f>
        <v>753.24415699217661</v>
      </c>
      <c r="K387" s="141">
        <f>J387*Input!P387/100</f>
        <v>3.1903221173968119</v>
      </c>
      <c r="L387" s="146">
        <f t="shared" si="1334"/>
        <v>10.416819164724606</v>
      </c>
      <c r="M387" s="147">
        <f>L387*Input!P387/100</f>
        <v>4.4119835866830444E-2</v>
      </c>
      <c r="N387" s="141">
        <v>0</v>
      </c>
      <c r="O387" s="145">
        <f>(((G387*$D$4*0.000000001*Input!G387*(238/236))-(N387*0.000000001))/Input!F387)*1000000</f>
        <v>13.709060043609776</v>
      </c>
      <c r="P387" s="141">
        <f>O387*Input!N387/100</f>
        <v>1.228950564001171E-3</v>
      </c>
      <c r="Q387" s="148">
        <f t="shared" si="1335"/>
        <v>10.228318454736764</v>
      </c>
      <c r="R387" s="149">
        <f>Q387*Input!N387/100</f>
        <v>9.1691900784923979E-4</v>
      </c>
      <c r="S387" s="147">
        <f>Input!S387*$G$6/0.000000000155125</f>
        <v>1.0004607350299604</v>
      </c>
      <c r="T387" s="141">
        <f>S387*Input!T387/100</f>
        <v>9.1551509176517835E-4</v>
      </c>
      <c r="U387" s="147">
        <f>S387</f>
        <v>1.0004607350299604</v>
      </c>
      <c r="V387" s="141">
        <f>U387*Input!T387/100</f>
        <v>9.1551509176517835E-4</v>
      </c>
      <c r="W387" s="150">
        <v>0</v>
      </c>
      <c r="X387" s="145">
        <f>((($L$4*0.000000001*Input!G387/Input!W387*(232/229))-(W387*0.000000001))/Input!F387)*1000000000</f>
        <v>0.89835523856740629</v>
      </c>
      <c r="Y387" s="145">
        <f>X387*Input!X387/100</f>
        <v>2.7490759275514004E-3</v>
      </c>
      <c r="Z387" s="145">
        <f t="shared" si="1336"/>
        <v>2.1935264467798981E-4</v>
      </c>
      <c r="AA387" s="145">
        <f>Z387*Input!X387/100</f>
        <v>6.7124568237685114E-7</v>
      </c>
      <c r="AB387" s="146">
        <v>0</v>
      </c>
      <c r="AC387" s="146">
        <v>0.9</v>
      </c>
      <c r="AD387" s="145">
        <f>(((Input!G387*$L$4*0.000000001*Input!U387*(230/229))-((AB387*0.000000000000001)+(Input!G387*AC387*0.000000000000001)))/Input!F387)*1000000000000</f>
        <v>224.0723381132639</v>
      </c>
      <c r="AE387" s="145">
        <f>AD387*Input!V387/100</f>
        <v>0.404773033884397</v>
      </c>
      <c r="AF387" s="145">
        <f t="shared" si="1337"/>
        <v>10.215127094895905</v>
      </c>
      <c r="AG387" s="145">
        <f>AF387*Input!V387/100</f>
        <v>1.845300504529775E-2</v>
      </c>
      <c r="AH387" s="141">
        <f t="shared" si="1338"/>
        <v>46569.427553024201</v>
      </c>
      <c r="AI387" s="150">
        <f t="shared" si="1339"/>
        <v>165.48578353629929</v>
      </c>
      <c r="AJ387" s="147">
        <f t="shared" si="1340"/>
        <v>0.46073502996035742</v>
      </c>
      <c r="AK387" s="150">
        <f t="shared" si="1341"/>
        <v>0.91551509176517831</v>
      </c>
      <c r="AL387" s="150">
        <f t="shared" si="1342"/>
        <v>0.99871031001828559</v>
      </c>
      <c r="AM387" s="150">
        <f t="shared" si="1343"/>
        <v>1.8063294584874548E-3</v>
      </c>
      <c r="AN387" s="141">
        <f>AF387/Q387</f>
        <v>0.99871031001828559</v>
      </c>
      <c r="AO387" s="145">
        <f t="shared" si="1344"/>
        <v>1.8063294584874548E-3</v>
      </c>
      <c r="AP387" s="141">
        <f t="shared" si="1345"/>
        <v>681.54390000000001</v>
      </c>
      <c r="AQ387" s="141" t="e">
        <f t="shared" si="1346"/>
        <v>#VALUE!</v>
      </c>
      <c r="AR387" s="141" t="e">
        <f t="shared" si="1347"/>
        <v>#VALUE!</v>
      </c>
      <c r="AS387" s="149">
        <f t="shared" si="1348"/>
        <v>2.1445621354936106E-5</v>
      </c>
      <c r="AT387" s="149">
        <f t="shared" si="1349"/>
        <v>6.565435432474154E-8</v>
      </c>
      <c r="AU387" s="141">
        <v>8</v>
      </c>
      <c r="AV387" s="141">
        <f t="shared" si="1350"/>
        <v>4</v>
      </c>
      <c r="AW387" s="141">
        <f t="shared" si="1351"/>
        <v>681.52520000000004</v>
      </c>
      <c r="AX387" s="151">
        <f t="shared" si="1352"/>
        <v>291.7812353475</v>
      </c>
      <c r="AY387" s="151">
        <f t="shared" si="1353"/>
        <v>124.62480424645887</v>
      </c>
      <c r="AZ387" s="141" t="str">
        <f>Input!B387</f>
        <v>Hu1-13</v>
      </c>
      <c r="BA387" s="152">
        <f>Input!E387</f>
        <v>0</v>
      </c>
      <c r="BB387" s="141">
        <f t="shared" si="1354"/>
        <v>3.1621826437292082</v>
      </c>
      <c r="BC387" s="147">
        <f t="shared" ref="BC387" si="1361">SQRT((EXP(0.0000028263*AW387*1000)*V387)^2+((U387-1)*0.0000028263*EXP(0.0000028263*AW387*1000)*AX387*1000)^2)*1000</f>
        <v>6.8031282950493983</v>
      </c>
      <c r="BD387" s="141">
        <f t="shared" si="1356"/>
        <v>681467.20000000007</v>
      </c>
      <c r="BE387" s="153">
        <f t="shared" si="1357"/>
        <v>62312.402123229433</v>
      </c>
      <c r="BF387" s="154">
        <f t="shared" si="1358"/>
        <v>18.286162308665748</v>
      </c>
      <c r="BG387" s="155"/>
      <c r="BH387" s="155"/>
      <c r="BI387" s="155"/>
      <c r="BJ387" s="155"/>
      <c r="BK387" s="155"/>
      <c r="BL387" s="155"/>
      <c r="BM387" s="159"/>
      <c r="BN387" s="155"/>
      <c r="BO387" s="155"/>
      <c r="BP387" s="155"/>
      <c r="BQ387" s="155"/>
      <c r="BR387" s="155"/>
      <c r="BS387" s="155"/>
      <c r="BT387" s="155"/>
      <c r="BU387" s="155"/>
      <c r="BV387" s="155"/>
      <c r="BW387" s="155"/>
      <c r="BX387" s="155"/>
      <c r="BY387" s="155"/>
      <c r="BZ387" s="155"/>
      <c r="CA387" s="155"/>
      <c r="CB387" s="155"/>
      <c r="CC387" s="155"/>
      <c r="CD387" s="155"/>
      <c r="CE387" s="155"/>
      <c r="CF387" s="155"/>
      <c r="CG387" s="155"/>
      <c r="CH387" s="155"/>
      <c r="CI387" s="155"/>
      <c r="CJ387" s="155"/>
      <c r="CK387" s="155"/>
      <c r="CL387" s="155"/>
      <c r="CM387" s="155"/>
      <c r="CN387" s="155"/>
      <c r="CO387" s="155"/>
      <c r="CP387" s="155"/>
      <c r="CQ387" s="155"/>
      <c r="CR387" s="155"/>
      <c r="CS387" s="155"/>
      <c r="CT387" s="155"/>
      <c r="CU387" s="155"/>
      <c r="CV387" s="155"/>
      <c r="CW387" s="155"/>
      <c r="CX387" s="155"/>
      <c r="CY387" s="155"/>
      <c r="CZ387" s="155"/>
      <c r="DA387" s="155"/>
      <c r="DB387" s="155"/>
      <c r="DC387" s="155"/>
      <c r="DD387" s="155"/>
      <c r="DE387" s="155"/>
    </row>
    <row r="388" spans="1:109" ht="15" customHeight="1" x14ac:dyDescent="0.2">
      <c r="A388" s="9">
        <f>Input!A388</f>
        <v>10726</v>
      </c>
      <c r="B388" s="9" t="str">
        <f>Input!B388</f>
        <v>GeoB20928-1_655-657 cm</v>
      </c>
      <c r="C388" s="9">
        <f>Input!O388</f>
        <v>1.6958569822767577</v>
      </c>
      <c r="D388" s="9">
        <f>C388*Input!P388/100</f>
        <v>2.2107292179014445E-3</v>
      </c>
      <c r="E388" s="11">
        <f>Input!M388</f>
        <v>1.9922316844512324</v>
      </c>
      <c r="F388" s="12">
        <f>E388*Input!N388/100</f>
        <v>5.7149002323368417E-5</v>
      </c>
      <c r="G388" s="13">
        <f t="shared" si="1333"/>
        <v>274.68890465213593</v>
      </c>
      <c r="H388" s="12">
        <f>G388*Input!L388/100</f>
        <v>6.5276081468107214E-3</v>
      </c>
      <c r="I388" s="9">
        <v>0.3</v>
      </c>
      <c r="J388" s="21">
        <f>(((C388*$G$4*0.000000001*Input!G388*(234/233))-(I388*0.000000000000001))/Input!F388)*1000000000000</f>
        <v>219.57820587061892</v>
      </c>
      <c r="K388" s="9">
        <f>J388*Input!P388/100</f>
        <v>0.28624345119058847</v>
      </c>
      <c r="L388" s="14">
        <f t="shared" si="1334"/>
        <v>3.0366069777460818</v>
      </c>
      <c r="M388" s="22">
        <f>L388*Input!P388/100</f>
        <v>3.9585388621474612E-3</v>
      </c>
      <c r="N388" s="9">
        <v>5.0000000000000001E-3</v>
      </c>
      <c r="O388" s="21">
        <f>(((G388*$D$4*0.000000001*Input!G388*(238/236))-(N388*0.000000001))/Input!F388)*1000000</f>
        <v>3.5827620991560631</v>
      </c>
      <c r="P388" s="9">
        <f>O388*Input!N388/100</f>
        <v>1.0277483343266155E-4</v>
      </c>
      <c r="Q388" s="23">
        <f t="shared" si="1335"/>
        <v>2.6730958636957078</v>
      </c>
      <c r="R388" s="24">
        <f>Q388*Input!N388/100</f>
        <v>7.6680218930968424E-5</v>
      </c>
      <c r="S388" s="65">
        <f>Input!S388*$G$6/0.000000000155125</f>
        <v>1.1312235555120911</v>
      </c>
      <c r="T388" s="9">
        <f>S388*Input!T388/100</f>
        <v>4.378946313434076E-4</v>
      </c>
      <c r="U388" s="9">
        <f>S388*1/((U387+U389)/2)</f>
        <v>1.1307898419091562</v>
      </c>
      <c r="V388" s="9">
        <f>U388*Input!T388/100</f>
        <v>4.3772674157719791E-4</v>
      </c>
      <c r="W388" s="3">
        <v>3.0000000000000001E-3</v>
      </c>
      <c r="X388" s="21">
        <f>((($L$4*0.000000001*Input!G388/Input!W388*(232/229))-(W388*0.000000001))/Input!F388)*1000000000</f>
        <v>1.0444787846911983</v>
      </c>
      <c r="Y388" s="21">
        <f>X388*Input!X388/100</f>
        <v>1.3352357364670151E-3</v>
      </c>
      <c r="Z388" s="21">
        <f t="shared" si="1336"/>
        <v>2.5503183361787256E-4</v>
      </c>
      <c r="AA388" s="21">
        <f>Z388*Input!X388/100</f>
        <v>3.2602636183172531E-7</v>
      </c>
      <c r="AB388" s="14">
        <v>0.05</v>
      </c>
      <c r="AC388" s="14">
        <v>0.9</v>
      </c>
      <c r="AD388" s="21">
        <f>(((Input!G388*$L$4*0.000000001*Input!U388*(230/229))-((AB388*0.000000000000001)+(Input!G388*AC388*0.000000000000001)))/Input!F388)*1000000000000</f>
        <v>13.77813454351244</v>
      </c>
      <c r="AE388" s="21">
        <f>AD388*Input!V388/100</f>
        <v>2.8168593519101757E-2</v>
      </c>
      <c r="AF388" s="63">
        <f t="shared" si="1337"/>
        <v>0.62812481307447821</v>
      </c>
      <c r="AG388" s="21">
        <f>AF388*Input!V388/100</f>
        <v>1.28416459302815E-3</v>
      </c>
      <c r="AH388" s="9">
        <f t="shared" si="1338"/>
        <v>2462.9270948803601</v>
      </c>
      <c r="AI388" s="3">
        <f t="shared" si="1339"/>
        <v>5.9386607265101192</v>
      </c>
      <c r="AJ388" s="22">
        <f t="shared" si="1340"/>
        <v>130.78984190915622</v>
      </c>
      <c r="AK388" s="3">
        <f t="shared" si="1341"/>
        <v>0.43772674157719793</v>
      </c>
      <c r="AL388" s="3">
        <f t="shared" si="1342"/>
        <v>0.23498027945995911</v>
      </c>
      <c r="AM388" s="3">
        <f t="shared" si="1343"/>
        <v>4.804507812433112E-4</v>
      </c>
      <c r="AN388" s="9">
        <f>AL388*1/((AN387+AN389)/2)</f>
        <v>0.23553069747486594</v>
      </c>
      <c r="AO388" s="21">
        <f t="shared" si="1344"/>
        <v>4.815761895791943E-4</v>
      </c>
      <c r="AP388" s="58">
        <f t="shared" si="1345"/>
        <v>25.3873</v>
      </c>
      <c r="AQ388" s="58">
        <f t="shared" si="1346"/>
        <v>5.33E-2</v>
      </c>
      <c r="AR388" s="58">
        <f t="shared" si="1347"/>
        <v>0.20994749343175526</v>
      </c>
      <c r="AS388" s="67">
        <f t="shared" si="1348"/>
        <v>9.5406916407882387E-5</v>
      </c>
      <c r="AT388" s="67">
        <f t="shared" si="1349"/>
        <v>1.2199653485318797E-7</v>
      </c>
      <c r="AU388" s="58">
        <v>8</v>
      </c>
      <c r="AV388" s="58">
        <f t="shared" si="1350"/>
        <v>4</v>
      </c>
      <c r="AW388" s="58">
        <f t="shared" si="1351"/>
        <v>25.3142</v>
      </c>
      <c r="AX388" s="57">
        <f t="shared" si="1352"/>
        <v>6.6962971900000001E-2</v>
      </c>
      <c r="AY388" s="47">
        <f t="shared" si="1353"/>
        <v>6.9641632510023491E-2</v>
      </c>
      <c r="AZ388" s="9" t="str">
        <f>Input!B388</f>
        <v>GeoB20928-1_655-657 cm</v>
      </c>
      <c r="BA388" s="48">
        <f>Input!E388</f>
        <v>656</v>
      </c>
      <c r="BB388" s="58">
        <f t="shared" si="1354"/>
        <v>140.49013857361115</v>
      </c>
      <c r="BC388" s="22">
        <f>SQRT((EXP(0.0000028263*AW388*1000)*V388)^2+((U388-1)*0.0000028263*EXP(0.0000028263*AW388*1000)*AY388*1000)^2)*1000</f>
        <v>0.4710040727972562</v>
      </c>
      <c r="BD388" s="9">
        <f t="shared" si="1356"/>
        <v>25256.2</v>
      </c>
      <c r="BE388" s="49">
        <f t="shared" si="1357"/>
        <v>34.820816255011742</v>
      </c>
      <c r="BF388" s="89">
        <f t="shared" si="1358"/>
        <v>0.27510896062298434</v>
      </c>
      <c r="BG388" s="85"/>
      <c r="BH388" s="85"/>
      <c r="BI388" s="85"/>
      <c r="BJ388" s="85"/>
      <c r="BK388" s="85"/>
      <c r="BL388" s="85"/>
      <c r="BM388" s="90"/>
      <c r="BN388" s="85"/>
      <c r="BO388" s="85"/>
      <c r="BP388" s="85"/>
      <c r="BQ388" s="85"/>
      <c r="BR388" s="85"/>
      <c r="BS388" s="85"/>
      <c r="BT388" s="85"/>
      <c r="BU388" s="85"/>
      <c r="BV388" s="85"/>
      <c r="BW388" s="85"/>
      <c r="BX388" s="85"/>
      <c r="BY388" s="85"/>
      <c r="BZ388" s="85"/>
      <c r="CA388" s="85"/>
      <c r="CB388" s="85"/>
      <c r="CC388" s="85"/>
      <c r="CD388" s="85"/>
      <c r="CE388" s="85"/>
      <c r="CF388" s="85"/>
      <c r="CG388" s="85"/>
      <c r="CH388" s="85"/>
      <c r="CI388" s="85"/>
      <c r="CJ388" s="85"/>
      <c r="CK388" s="85"/>
      <c r="CL388" s="85"/>
      <c r="CM388" s="85"/>
      <c r="CN388" s="85"/>
      <c r="CO388" s="85"/>
      <c r="CP388" s="85"/>
      <c r="CQ388" s="85"/>
      <c r="CR388" s="85"/>
      <c r="CS388" s="85"/>
      <c r="CT388" s="85"/>
      <c r="CU388" s="85"/>
      <c r="CV388" s="85"/>
      <c r="CW388" s="85"/>
      <c r="CX388" s="85"/>
      <c r="CY388" s="85"/>
      <c r="CZ388" s="85"/>
      <c r="DA388" s="85"/>
      <c r="DB388" s="85"/>
      <c r="DC388" s="85"/>
      <c r="DD388" s="85"/>
      <c r="DE388" s="85"/>
    </row>
    <row r="389" spans="1:109" s="158" customFormat="1" ht="15" customHeight="1" x14ac:dyDescent="0.2">
      <c r="A389" s="141">
        <f>Input!A389</f>
        <v>10368</v>
      </c>
      <c r="B389" s="141" t="str">
        <f>Input!B389</f>
        <v>Hu1-13</v>
      </c>
      <c r="C389" s="141">
        <f>Input!O389</f>
        <v>2.2897419085236916</v>
      </c>
      <c r="D389" s="141">
        <f>C389*Input!P389/100</f>
        <v>1.0250641476600115E-2</v>
      </c>
      <c r="E389" s="142">
        <f>Input!M389</f>
        <v>3.0131054694957782</v>
      </c>
      <c r="F389" s="143">
        <f>E389*Input!N389/100</f>
        <v>2.4281348230436719E-4</v>
      </c>
      <c r="G389" s="144">
        <f t="shared" si="1333"/>
        <v>415.44698213407787</v>
      </c>
      <c r="H389" s="143">
        <f>G389*Input!L389/100</f>
        <v>1.9790710796327871E-2</v>
      </c>
      <c r="I389" s="141">
        <v>0</v>
      </c>
      <c r="J389" s="145">
        <f>(((C389*$G$4*0.000000001*Input!G389*(234/233))-(I389*0.000000000000001))/Input!F389)*1000000000000</f>
        <v>750.07099012982405</v>
      </c>
      <c r="K389" s="141">
        <f>J389*Input!P389/100</f>
        <v>3.3578932076133317</v>
      </c>
      <c r="L389" s="146">
        <f t="shared" si="1334"/>
        <v>10.372936573565037</v>
      </c>
      <c r="M389" s="147">
        <f>L389*Input!P389/100</f>
        <v>4.6437222238590072E-2</v>
      </c>
      <c r="N389" s="141">
        <v>0</v>
      </c>
      <c r="O389" s="145">
        <f>(((G389*$D$4*0.000000001*Input!G389*(238/236))-(N389*0.000000001))/Input!F389)*1000000</f>
        <v>13.709085962304766</v>
      </c>
      <c r="P389" s="141">
        <f>O389*Input!N389/100</f>
        <v>1.1047575119480233E-3</v>
      </c>
      <c r="Q389" s="148">
        <f t="shared" si="1335"/>
        <v>10.228337792653837</v>
      </c>
      <c r="R389" s="149">
        <f>Q389*Input!N389/100</f>
        <v>8.2425867357217072E-4</v>
      </c>
      <c r="S389" s="147">
        <f>Input!S389*$G$6/0.000000000155125</f>
        <v>1.0003063634827087</v>
      </c>
      <c r="T389" s="141">
        <f>S389*Input!T389/100</f>
        <v>8.2467122815635212E-4</v>
      </c>
      <c r="U389" s="147">
        <f>S389</f>
        <v>1.0003063634827087</v>
      </c>
      <c r="V389" s="141">
        <f>U389*Input!T389/100</f>
        <v>8.2467122815635212E-4</v>
      </c>
      <c r="W389" s="150">
        <v>0</v>
      </c>
      <c r="X389" s="145">
        <f>((($L$4*0.000000001*Input!G389/Input!W389*(232/229))-(W389*0.000000001))/Input!F389)*1000000000</f>
        <v>0.89822221174953631</v>
      </c>
      <c r="Y389" s="145">
        <f>X389*Input!X389/100</f>
        <v>2.3687960738335147E-3</v>
      </c>
      <c r="Z389" s="145">
        <f t="shared" si="1336"/>
        <v>2.1932016333535363E-4</v>
      </c>
      <c r="AA389" s="145">
        <f>Z389*Input!X389/100</f>
        <v>5.7839222302173158E-7</v>
      </c>
      <c r="AB389" s="146">
        <v>0</v>
      </c>
      <c r="AC389" s="146">
        <v>0.9</v>
      </c>
      <c r="AD389" s="145">
        <f>(((Input!G389*$L$4*0.000000001*Input!U389*(230/229))-((AB389*0.000000000000001)+(Input!G389*AC389*0.000000000000001)))/Input!F389)*1000000000000</f>
        <v>223.60284117608975</v>
      </c>
      <c r="AE389" s="145">
        <f>AD389*Input!V389/100</f>
        <v>0.37880840702427832</v>
      </c>
      <c r="AF389" s="145">
        <f t="shared" si="1337"/>
        <v>10.193723422652015</v>
      </c>
      <c r="AG389" s="145">
        <f>AF389*Input!V389/100</f>
        <v>1.7269316038519989E-2</v>
      </c>
      <c r="AH389" s="141">
        <f t="shared" si="1338"/>
        <v>46478.733499141177</v>
      </c>
      <c r="AI389" s="150">
        <f t="shared" si="1339"/>
        <v>145.68594060192748</v>
      </c>
      <c r="AJ389" s="147">
        <f t="shared" si="1340"/>
        <v>0.30636348270873803</v>
      </c>
      <c r="AK389" s="150">
        <f t="shared" si="1341"/>
        <v>0.82467122815635208</v>
      </c>
      <c r="AL389" s="150">
        <f t="shared" si="1342"/>
        <v>0.99661583624793038</v>
      </c>
      <c r="AM389" s="150">
        <f t="shared" si="1343"/>
        <v>1.6902886110561623E-3</v>
      </c>
      <c r="AN389" s="141">
        <f>AF389/Q389</f>
        <v>0.99661583624793038</v>
      </c>
      <c r="AO389" s="145">
        <f t="shared" si="1344"/>
        <v>1.6902886110561623E-3</v>
      </c>
      <c r="AP389" s="141">
        <f t="shared" si="1345"/>
        <v>608.01980000000003</v>
      </c>
      <c r="AQ389" s="141" t="e">
        <f t="shared" si="1346"/>
        <v>#VALUE!</v>
      </c>
      <c r="AR389" s="141" t="e">
        <f t="shared" si="1347"/>
        <v>#VALUE!</v>
      </c>
      <c r="AS389" s="149">
        <f t="shared" si="1348"/>
        <v>2.1442405186585939E-5</v>
      </c>
      <c r="AT389" s="149">
        <f t="shared" si="1349"/>
        <v>5.6574411963030804E-8</v>
      </c>
      <c r="AU389" s="141">
        <v>8</v>
      </c>
      <c r="AV389" s="141">
        <f t="shared" si="1350"/>
        <v>4</v>
      </c>
      <c r="AW389" s="141">
        <f t="shared" si="1351"/>
        <v>608.00109999999995</v>
      </c>
      <c r="AX389" s="151">
        <f t="shared" si="1352"/>
        <v>146.9640886233</v>
      </c>
      <c r="AY389" s="151">
        <f t="shared" si="1353"/>
        <v>58.65471419090477</v>
      </c>
      <c r="AZ389" s="141" t="str">
        <f>Input!B389</f>
        <v>Hu1-13</v>
      </c>
      <c r="BA389" s="152">
        <f>Input!E389</f>
        <v>0</v>
      </c>
      <c r="BB389" s="141">
        <f t="shared" si="1354"/>
        <v>1.7081492576847916</v>
      </c>
      <c r="BC389" s="147">
        <f t="shared" ref="BC389" si="1362">SQRT((EXP(0.0000028263*AW389*1000)*V389)^2+((U389-1)*0.0000028263*EXP(0.0000028263*AW389*1000)*AX389*1000)^2)*1000</f>
        <v>4.6524260976657619</v>
      </c>
      <c r="BD389" s="141">
        <f t="shared" si="1356"/>
        <v>607943.1</v>
      </c>
      <c r="BE389" s="153">
        <f t="shared" si="1357"/>
        <v>29327.357095452386</v>
      </c>
      <c r="BF389" s="154">
        <f t="shared" si="1358"/>
        <v>9.6471394855872425</v>
      </c>
      <c r="BG389" s="155"/>
      <c r="BH389" s="155"/>
      <c r="BI389" s="155"/>
      <c r="BJ389" s="155"/>
      <c r="BK389" s="155"/>
      <c r="BL389" s="155"/>
      <c r="BM389" s="159"/>
      <c r="BN389" s="155"/>
      <c r="BO389" s="155"/>
      <c r="BP389" s="155"/>
      <c r="BQ389" s="155"/>
      <c r="BR389" s="155"/>
      <c r="BS389" s="155"/>
      <c r="BT389" s="155"/>
      <c r="BU389" s="155"/>
      <c r="BV389" s="155"/>
      <c r="BW389" s="155"/>
      <c r="BX389" s="155"/>
      <c r="BY389" s="155"/>
      <c r="BZ389" s="155"/>
      <c r="CA389" s="155"/>
      <c r="CB389" s="155"/>
      <c r="CC389" s="155"/>
      <c r="CD389" s="155"/>
      <c r="CE389" s="155"/>
      <c r="CF389" s="155"/>
      <c r="CG389" s="155"/>
      <c r="CH389" s="155"/>
      <c r="CI389" s="155"/>
      <c r="CJ389" s="155"/>
      <c r="CK389" s="155"/>
      <c r="CL389" s="155"/>
      <c r="CM389" s="155"/>
      <c r="CN389" s="155"/>
      <c r="CO389" s="155"/>
      <c r="CP389" s="155"/>
      <c r="CQ389" s="155"/>
      <c r="CR389" s="155"/>
      <c r="CS389" s="155"/>
      <c r="CT389" s="155"/>
      <c r="CU389" s="155"/>
      <c r="CV389" s="155"/>
      <c r="CW389" s="155"/>
      <c r="CX389" s="155"/>
      <c r="CY389" s="155"/>
      <c r="CZ389" s="155"/>
      <c r="DA389" s="155"/>
      <c r="DB389" s="155"/>
      <c r="DC389" s="155"/>
      <c r="DD389" s="155"/>
      <c r="DE389" s="155"/>
    </row>
    <row r="390" spans="1:109" ht="15" customHeight="1" x14ac:dyDescent="0.2">
      <c r="A390" s="9">
        <f>Input!A390</f>
        <v>10727</v>
      </c>
      <c r="B390" s="9" t="str">
        <f>Input!B390</f>
        <v>GeoB20928-1_666-670 cm</v>
      </c>
      <c r="C390" s="9">
        <f>Input!O390</f>
        <v>1.613648330556237</v>
      </c>
      <c r="D390" s="9">
        <f>C390*Input!P390/100</f>
        <v>2.1414055263338228E-3</v>
      </c>
      <c r="E390" s="11">
        <f>Input!M390</f>
        <v>1.8955241872155855</v>
      </c>
      <c r="F390" s="12">
        <f>E390*Input!N390/100</f>
        <v>5.2843148188685832E-5</v>
      </c>
      <c r="G390" s="13">
        <f t="shared" si="1333"/>
        <v>261.35487493328492</v>
      </c>
      <c r="H390" s="12">
        <f>G390*Input!L390/100</f>
        <v>6.8951613693065362E-3</v>
      </c>
      <c r="I390" s="9">
        <v>0.3</v>
      </c>
      <c r="J390" s="21">
        <f>(((C390*$G$4*0.000000001*Input!G390*(234/233))-(I390*0.000000000000001))/Input!F390)*1000000000000</f>
        <v>224.8539374847503</v>
      </c>
      <c r="K390" s="9">
        <f>J390*Input!P390/100</f>
        <v>0.29839430018917829</v>
      </c>
      <c r="L390" s="14">
        <f t="shared" si="1334"/>
        <v>3.1095665110871393</v>
      </c>
      <c r="M390" s="22">
        <f>L390*Input!P390/100</f>
        <v>4.1265762714539113E-3</v>
      </c>
      <c r="N390" s="9">
        <v>5.0000000000000001E-3</v>
      </c>
      <c r="O390" s="21">
        <f>(((G390*$D$4*0.000000001*Input!G390*(238/236))-(N390*0.000000001))/Input!F390)*1000000</f>
        <v>3.6685888795055939</v>
      </c>
      <c r="P390" s="9">
        <f>O390*Input!N390/100</f>
        <v>1.0227238835071144E-4</v>
      </c>
      <c r="Q390" s="23">
        <f t="shared" si="1335"/>
        <v>2.7371311541216872</v>
      </c>
      <c r="R390" s="24">
        <f>Q390*Input!N390/100</f>
        <v>7.6305345067417317E-5</v>
      </c>
      <c r="S390" s="65">
        <f>Input!S390*$G$6/0.000000000155125</f>
        <v>1.13051571202693</v>
      </c>
      <c r="T390" s="9">
        <f>S390*Input!T390/100</f>
        <v>3.8628245804430203E-4</v>
      </c>
      <c r="U390" s="9">
        <f>S390*1/((U389+U391)/2)</f>
        <v>1.1304461344376247</v>
      </c>
      <c r="V390" s="9">
        <f>U390*Input!T390/100</f>
        <v>3.8625868429048707E-4</v>
      </c>
      <c r="W390" s="3">
        <v>3.0000000000000001E-3</v>
      </c>
      <c r="X390" s="21">
        <f>((($L$4*0.000000001*Input!G390/Input!W390*(232/229))-(W390*0.000000001))/Input!F390)*1000000000</f>
        <v>0.62770494677552702</v>
      </c>
      <c r="Y390" s="21">
        <f>X390*Input!X390/100</f>
        <v>6.806629753608077E-4</v>
      </c>
      <c r="Z390" s="21">
        <f t="shared" si="1336"/>
        <v>1.532675875216566E-4</v>
      </c>
      <c r="AA390" s="21">
        <f>Z390*Input!X390/100</f>
        <v>1.6619842281754528E-7</v>
      </c>
      <c r="AB390" s="14">
        <v>0.05</v>
      </c>
      <c r="AC390" s="14">
        <v>0.9</v>
      </c>
      <c r="AD390" s="21">
        <f>(((Input!G390*$L$4*0.000000001*Input!U390*(230/229))-((AB390*0.000000000000001)+(Input!G390*AC390*0.000000000000001)))/Input!F390)*1000000000000</f>
        <v>13.364646316648541</v>
      </c>
      <c r="AE390" s="21">
        <f>AD390*Input!V390/100</f>
        <v>2.4662187299686229E-2</v>
      </c>
      <c r="AF390" s="63">
        <f t="shared" si="1337"/>
        <v>0.60927449524755017</v>
      </c>
      <c r="AG390" s="21">
        <f>AF390*Input!V390/100</f>
        <v>1.1243127100190225E-3</v>
      </c>
      <c r="AH390" s="9">
        <f t="shared" si="1338"/>
        <v>3975.2338057872812</v>
      </c>
      <c r="AI390" s="3">
        <f t="shared" si="1339"/>
        <v>8.5083909906897137</v>
      </c>
      <c r="AJ390" s="22">
        <f t="shared" si="1340"/>
        <v>130.44613443762466</v>
      </c>
      <c r="AK390" s="3">
        <f t="shared" si="1341"/>
        <v>0.38625868429048704</v>
      </c>
      <c r="AL390" s="3">
        <f t="shared" si="1342"/>
        <v>0.22259601785251651</v>
      </c>
      <c r="AM390" s="3">
        <f t="shared" si="1343"/>
        <v>4.1081005609871894E-4</v>
      </c>
      <c r="AN390" s="9">
        <f>AL390*1/((AN389+AN391)/2)</f>
        <v>0.22292934122131519</v>
      </c>
      <c r="AO390" s="21">
        <f t="shared" si="1344"/>
        <v>4.1142521801022233E-4</v>
      </c>
      <c r="AP390" s="58">
        <f t="shared" si="1345"/>
        <v>23.883400000000002</v>
      </c>
      <c r="AQ390" s="58">
        <f t="shared" si="1346"/>
        <v>5.1499999999999997E-2</v>
      </c>
      <c r="AR390" s="58">
        <f t="shared" si="1347"/>
        <v>0.21563094031838009</v>
      </c>
      <c r="AS390" s="67">
        <f t="shared" si="1348"/>
        <v>5.5995704586848103E-5</v>
      </c>
      <c r="AT390" s="67">
        <f t="shared" si="1349"/>
        <v>6.0739996887702518E-8</v>
      </c>
      <c r="AU390" s="58">
        <v>8</v>
      </c>
      <c r="AV390" s="58">
        <f t="shared" si="1350"/>
        <v>4</v>
      </c>
      <c r="AW390" s="58">
        <f t="shared" si="1351"/>
        <v>23.840499999999999</v>
      </c>
      <c r="AX390" s="57">
        <f t="shared" si="1352"/>
        <v>5.566422E-2</v>
      </c>
      <c r="AY390" s="47">
        <f t="shared" si="1353"/>
        <v>5.4364187796266644E-2</v>
      </c>
      <c r="AZ390" s="9" t="str">
        <f>Input!B390</f>
        <v>GeoB20928-1_666-670 cm</v>
      </c>
      <c r="BA390" s="48">
        <f>Input!E390</f>
        <v>668</v>
      </c>
      <c r="BB390" s="58">
        <f t="shared" si="1354"/>
        <v>139.53853278110506</v>
      </c>
      <c r="BC390" s="22">
        <f>SQRT((EXP(0.0000028263*AW390*1000)*V390)^2+((U390-1)*0.0000028263*EXP(0.0000028263*AW390*1000)*AY390*1000)^2)*1000</f>
        <v>0.41373769923199877</v>
      </c>
      <c r="BD390" s="9">
        <f t="shared" si="1356"/>
        <v>23782.5</v>
      </c>
      <c r="BE390" s="49">
        <f t="shared" si="1357"/>
        <v>27.182093898133321</v>
      </c>
      <c r="BF390" s="89">
        <f t="shared" si="1358"/>
        <v>0.22803291791810848</v>
      </c>
      <c r="BG390" s="85"/>
      <c r="BH390" s="85"/>
      <c r="BI390" s="85"/>
      <c r="BJ390" s="85"/>
      <c r="BK390" s="85"/>
      <c r="BL390" s="85"/>
      <c r="BM390" s="90"/>
      <c r="BN390" s="85"/>
      <c r="BO390" s="85"/>
      <c r="BP390" s="85"/>
      <c r="BQ390" s="85"/>
      <c r="BR390" s="85"/>
      <c r="BS390" s="85"/>
      <c r="BT390" s="85"/>
      <c r="BU390" s="85"/>
      <c r="BV390" s="85"/>
      <c r="BW390" s="85"/>
      <c r="BX390" s="85"/>
      <c r="BY390" s="85"/>
      <c r="BZ390" s="85"/>
      <c r="CA390" s="85"/>
      <c r="CB390" s="85"/>
      <c r="CC390" s="85"/>
      <c r="CD390" s="85"/>
      <c r="CE390" s="85"/>
      <c r="CF390" s="85"/>
      <c r="CG390" s="85"/>
      <c r="CH390" s="85"/>
      <c r="CI390" s="85"/>
      <c r="CJ390" s="85"/>
      <c r="CK390" s="85"/>
      <c r="CL390" s="85"/>
      <c r="CM390" s="85"/>
      <c r="CN390" s="85"/>
      <c r="CO390" s="85"/>
      <c r="CP390" s="85"/>
      <c r="CQ390" s="85"/>
      <c r="CR390" s="85"/>
      <c r="CS390" s="85"/>
      <c r="CT390" s="85"/>
      <c r="CU390" s="85"/>
      <c r="CV390" s="85"/>
      <c r="CW390" s="85"/>
      <c r="CX390" s="85"/>
      <c r="CY390" s="85"/>
      <c r="CZ390" s="85"/>
      <c r="DA390" s="85"/>
      <c r="DB390" s="85"/>
      <c r="DC390" s="85"/>
      <c r="DD390" s="85"/>
      <c r="DE390" s="85"/>
    </row>
    <row r="391" spans="1:109" s="158" customFormat="1" ht="15" customHeight="1" x14ac:dyDescent="0.2">
      <c r="A391" s="141">
        <f>Input!A391</f>
        <v>10368</v>
      </c>
      <c r="B391" s="141" t="str">
        <f>Input!B391</f>
        <v>Hu1-13</v>
      </c>
      <c r="C391" s="141">
        <f>Input!O391</f>
        <v>2.3015707198912536</v>
      </c>
      <c r="D391" s="141">
        <f>C391*Input!P391/100</f>
        <v>1.1706931744058674E-2</v>
      </c>
      <c r="E391" s="142">
        <f>Input!M391</f>
        <v>3.0132691146583857</v>
      </c>
      <c r="F391" s="143">
        <f>E391*Input!N391/100</f>
        <v>2.3513917915552159E-4</v>
      </c>
      <c r="G391" s="144">
        <f t="shared" si="1333"/>
        <v>415.46954552909818</v>
      </c>
      <c r="H391" s="143">
        <f>G391*Input!L391/100</f>
        <v>1.6828068227928174E-2</v>
      </c>
      <c r="I391" s="141">
        <v>0</v>
      </c>
      <c r="J391" s="145">
        <f>(((C391*$G$4*0.000000001*Input!G391*(234/233))-(I391*0.000000000000001))/Input!F391)*1000000000000</f>
        <v>753.94585839401475</v>
      </c>
      <c r="K391" s="141">
        <f>J391*Input!P391/100</f>
        <v>3.8349430789384966</v>
      </c>
      <c r="L391" s="146">
        <f t="shared" si="1334"/>
        <v>10.426523185051522</v>
      </c>
      <c r="M391" s="147">
        <f>L391*Input!P391/100</f>
        <v>5.3034475195709273E-2</v>
      </c>
      <c r="N391" s="141">
        <v>0</v>
      </c>
      <c r="O391" s="145">
        <f>(((G391*$D$4*0.000000001*Input!G391*(238/236))-(N391*0.000000001))/Input!F391)*1000000</f>
        <v>13.709830518253508</v>
      </c>
      <c r="P391" s="141">
        <f>O391*Input!N391/100</f>
        <v>1.0698408179811453E-3</v>
      </c>
      <c r="Q391" s="148">
        <f t="shared" si="1335"/>
        <v>10.228893305236531</v>
      </c>
      <c r="R391" s="149">
        <f>Q391*Input!N391/100</f>
        <v>7.9820735684121163E-4</v>
      </c>
      <c r="S391" s="147">
        <f>Input!S391*$G$6/0.000000000155125</f>
        <v>0.99981673409299299</v>
      </c>
      <c r="T391" s="141">
        <f>S391*Input!T391/100</f>
        <v>9.6708349695932036E-4</v>
      </c>
      <c r="U391" s="147">
        <f>S391</f>
        <v>0.99981673409299299</v>
      </c>
      <c r="V391" s="141">
        <f>U391*Input!T391/100</f>
        <v>9.6708349695932036E-4</v>
      </c>
      <c r="W391" s="150">
        <v>0</v>
      </c>
      <c r="X391" s="145">
        <f>((($L$4*0.000000001*Input!G391/Input!W391*(232/229))-(W391*0.000000001))/Input!F391)*1000000000</f>
        <v>0.90002415171618932</v>
      </c>
      <c r="Y391" s="145">
        <f>X391*Input!X391/100</f>
        <v>3.3325431156699748E-3</v>
      </c>
      <c r="Z391" s="145">
        <f t="shared" si="1336"/>
        <v>2.1976014551641893E-4</v>
      </c>
      <c r="AA391" s="145">
        <f>Z391*Input!X391/100</f>
        <v>8.1371167500659896E-7</v>
      </c>
      <c r="AB391" s="146">
        <v>0</v>
      </c>
      <c r="AC391" s="146">
        <v>0.9</v>
      </c>
      <c r="AD391" s="145">
        <f>(((Input!G391*$L$4*0.000000001*Input!U391*(230/229))-((AB391*0.000000000000001)+(Input!G391*AC391*0.000000000000001)))/Input!F391)*1000000000000</f>
        <v>224.46265632788717</v>
      </c>
      <c r="AE391" s="145">
        <f>AD391*Input!V391/100</f>
        <v>0.48826204099273257</v>
      </c>
      <c r="AF391" s="145">
        <f t="shared" si="1337"/>
        <v>10.232921126070847</v>
      </c>
      <c r="AG391" s="145">
        <f>AF391*Input!V391/100</f>
        <v>2.2259145623914005E-2</v>
      </c>
      <c r="AH391" s="141">
        <f t="shared" si="1338"/>
        <v>46564.044185647464</v>
      </c>
      <c r="AI391" s="150">
        <f t="shared" si="1339"/>
        <v>199.9647212457823</v>
      </c>
      <c r="AJ391" s="147">
        <f t="shared" si="1340"/>
        <v>-0.18326590700701306</v>
      </c>
      <c r="AK391" s="150">
        <f t="shared" si="1341"/>
        <v>0.96708349695932039</v>
      </c>
      <c r="AL391" s="150">
        <f t="shared" si="1342"/>
        <v>1.0003937689752083</v>
      </c>
      <c r="AM391" s="150">
        <f t="shared" si="1343"/>
        <v>2.1775047783470494E-3</v>
      </c>
      <c r="AN391" s="141">
        <f>AF391/Q391</f>
        <v>1.0003937689752083</v>
      </c>
      <c r="AO391" s="145">
        <f t="shared" si="1344"/>
        <v>2.1775047783470494E-3</v>
      </c>
      <c r="AP391" s="141" t="str">
        <f t="shared" si="1345"/>
        <v>Out of range</v>
      </c>
      <c r="AQ391" s="141" t="e">
        <f t="shared" si="1346"/>
        <v>#VALUE!</v>
      </c>
      <c r="AR391" s="141" t="e">
        <f t="shared" si="1347"/>
        <v>#VALUE!</v>
      </c>
      <c r="AS391" s="149">
        <f t="shared" si="1348"/>
        <v>2.1484254352708515E-5</v>
      </c>
      <c r="AT391" s="149">
        <f t="shared" si="1349"/>
        <v>7.9567978294845394E-8</v>
      </c>
      <c r="AU391" s="141">
        <v>8</v>
      </c>
      <c r="AV391" s="141">
        <f t="shared" si="1350"/>
        <v>4</v>
      </c>
      <c r="AW391" s="141" t="str">
        <f t="shared" si="1351"/>
        <v>Out of range</v>
      </c>
      <c r="AX391" s="151">
        <f t="shared" si="1352"/>
        <v>352.30425749210002</v>
      </c>
      <c r="AY391" s="151" t="e">
        <f t="shared" si="1353"/>
        <v>#VALUE!</v>
      </c>
      <c r="AZ391" s="141" t="str">
        <f>Input!B391</f>
        <v>Hu1-13</v>
      </c>
      <c r="BA391" s="152">
        <f>Input!E391</f>
        <v>0</v>
      </c>
      <c r="BB391" s="141" t="e">
        <f t="shared" si="1354"/>
        <v>#VALUE!</v>
      </c>
      <c r="BC391" s="147" t="e">
        <f t="shared" ref="BC391" si="1363">SQRT((EXP(0.0000028263*AW391*1000)*V391)^2+((U391-1)*0.0000028263*EXP(0.0000028263*AW391*1000)*AX391*1000)^2)*1000</f>
        <v>#VALUE!</v>
      </c>
      <c r="BD391" s="141" t="e">
        <f t="shared" si="1356"/>
        <v>#VALUE!</v>
      </c>
      <c r="BE391" s="153" t="e">
        <f t="shared" si="1357"/>
        <v>#VALUE!</v>
      </c>
      <c r="BF391" s="154" t="e">
        <f t="shared" si="1358"/>
        <v>#VALUE!</v>
      </c>
      <c r="BG391" s="155"/>
      <c r="BH391" s="155"/>
      <c r="BI391" s="155"/>
      <c r="BJ391" s="155"/>
      <c r="BK391" s="155"/>
      <c r="BL391" s="155"/>
      <c r="BM391" s="159"/>
      <c r="BN391" s="155"/>
      <c r="BO391" s="155"/>
      <c r="BP391" s="155"/>
      <c r="BQ391" s="155"/>
      <c r="BR391" s="155"/>
      <c r="BS391" s="155"/>
      <c r="BT391" s="155"/>
      <c r="BU391" s="155"/>
      <c r="BV391" s="155"/>
      <c r="BW391" s="155"/>
      <c r="BX391" s="155"/>
      <c r="BY391" s="155"/>
      <c r="BZ391" s="155"/>
      <c r="CA391" s="155"/>
      <c r="CB391" s="155"/>
      <c r="CC391" s="155"/>
      <c r="CD391" s="155"/>
      <c r="CE391" s="155"/>
      <c r="CF391" s="155"/>
      <c r="CG391" s="155"/>
      <c r="CH391" s="155"/>
      <c r="CI391" s="155"/>
      <c r="CJ391" s="155"/>
      <c r="CK391" s="155"/>
      <c r="CL391" s="155"/>
      <c r="CM391" s="155"/>
      <c r="CN391" s="155"/>
      <c r="CO391" s="155"/>
      <c r="CP391" s="155"/>
      <c r="CQ391" s="155"/>
      <c r="CR391" s="155"/>
      <c r="CS391" s="155"/>
      <c r="CT391" s="155"/>
      <c r="CU391" s="155"/>
      <c r="CV391" s="155"/>
      <c r="CW391" s="155"/>
      <c r="CX391" s="155"/>
      <c r="CY391" s="155"/>
      <c r="CZ391" s="155"/>
      <c r="DA391" s="155"/>
      <c r="DB391" s="155"/>
      <c r="DC391" s="155"/>
      <c r="DD391" s="155"/>
      <c r="DE391" s="155"/>
    </row>
    <row r="392" spans="1:109" ht="15" customHeight="1" x14ac:dyDescent="0.2">
      <c r="A392" s="9">
        <f>Input!A392</f>
        <v>10728</v>
      </c>
      <c r="B392" s="9" t="str">
        <f>Input!B392</f>
        <v>GeoB20928-1_678-680 cm</v>
      </c>
      <c r="C392" s="9">
        <f>Input!O392</f>
        <v>1.7056129465728813</v>
      </c>
      <c r="D392" s="9">
        <f>C392*Input!P392/100</f>
        <v>1.866596583222676E-3</v>
      </c>
      <c r="E392" s="11">
        <f>Input!M392</f>
        <v>1.9992911580291604</v>
      </c>
      <c r="F392" s="12">
        <f>E392*Input!N392/100</f>
        <v>5.5686108680528202E-5</v>
      </c>
      <c r="G392" s="13">
        <f t="shared" ref="G392:G395" si="1364">E392*137.88</f>
        <v>275.66226486906061</v>
      </c>
      <c r="H392" s="12">
        <f>G392*Input!L392/100</f>
        <v>7.1707873315797711E-3</v>
      </c>
      <c r="I392" s="9">
        <v>0.3</v>
      </c>
      <c r="J392" s="21">
        <f>(((C392*$G$4*0.000000001*Input!G392*(234/233))-(I392*0.000000000000001))/Input!F392)*1000000000000</f>
        <v>196.0638892914001</v>
      </c>
      <c r="K392" s="9">
        <f>J392*Input!P392/100</f>
        <v>0.21456930576191446</v>
      </c>
      <c r="L392" s="14">
        <f t="shared" ref="L392:L395" si="1365">(J392/234)*602200000000*0.0000028263/(365.2425*24*60)</f>
        <v>2.7114210718030343</v>
      </c>
      <c r="M392" s="22">
        <f>L392*Input!P392/100</f>
        <v>2.9673375301676312E-3</v>
      </c>
      <c r="N392" s="9">
        <v>5.0000000000000001E-3</v>
      </c>
      <c r="O392" s="21">
        <f>(((G392*$D$4*0.000000001*Input!G392*(238/236))-(N392*0.000000001))/Input!F392)*1000000</f>
        <v>3.1920616732736238</v>
      </c>
      <c r="P392" s="9">
        <f>O392*Input!N392/100</f>
        <v>8.8908257578694861E-5</v>
      </c>
      <c r="Q392" s="23">
        <f t="shared" ref="Q392:Q395" si="1366">(O392/238.05)*602200000000000000*0.00000000015512/(365.2425*24*60)</f>
        <v>2.3815945963867482</v>
      </c>
      <c r="R392" s="24">
        <f>Q392*Input!N392/100</f>
        <v>6.6334378059314573E-5</v>
      </c>
      <c r="S392" s="65">
        <f>Input!S392*$G$6/0.000000000155125</f>
        <v>1.1323133628031841</v>
      </c>
      <c r="T392" s="9">
        <f>S392*Input!T392/100</f>
        <v>5.447299016478577E-4</v>
      </c>
      <c r="U392" s="9">
        <f>S392*1/((U391+U393)/2)</f>
        <v>1.1318265875228708</v>
      </c>
      <c r="V392" s="9">
        <f>U392*Input!T392/100</f>
        <v>5.4449572526234441E-4</v>
      </c>
      <c r="W392" s="3">
        <v>3.0000000000000001E-3</v>
      </c>
      <c r="X392" s="21">
        <f>((($L$4*0.000000001*Input!G392/Input!W392*(232/229))-(W392*0.000000001))/Input!F392)*1000000000</f>
        <v>0.75099118049344737</v>
      </c>
      <c r="Y392" s="21">
        <f>X392*Input!X392/100</f>
        <v>9.0798645892376656E-4</v>
      </c>
      <c r="Z392" s="21">
        <f t="shared" ref="Z392:Z395" si="1367">(X392/232)*6.022E+23*0.000000001*0.000000000049475/(365.2425*24*60)</f>
        <v>1.8337055821456415E-4</v>
      </c>
      <c r="AA392" s="21">
        <f>Z392*Input!X392/100</f>
        <v>2.2170431311152958E-7</v>
      </c>
      <c r="AB392" s="14">
        <v>0.05</v>
      </c>
      <c r="AC392" s="14">
        <v>0.9</v>
      </c>
      <c r="AD392" s="21">
        <f>(((Input!G392*$L$4*0.000000001*Input!U392*(230/229))-((AB392*0.000000000000001)+(Input!G392*AC392*0.000000000000001)))/Input!F392)*1000000000000</f>
        <v>12.217092449050369</v>
      </c>
      <c r="AE392" s="21">
        <f>AD392*Input!V392/100</f>
        <v>2.40371997785617E-2</v>
      </c>
      <c r="AF392" s="63">
        <f t="shared" ref="AF392:AF395" si="1368">(AD392/230)*602200000000*$D$6/(365.2425*24*60)</f>
        <v>0.55695920856620529</v>
      </c>
      <c r="AG392" s="21">
        <f>AF392*Input!V392/100</f>
        <v>1.0958204516047609E-3</v>
      </c>
      <c r="AH392" s="9">
        <f t="shared" ref="AH392:AH395" si="1369">AF392/Z392</f>
        <v>3037.3426028103186</v>
      </c>
      <c r="AI392" s="3">
        <f t="shared" ref="AI392:AI395" si="1370">AH392*SQRT((AG392/AF392)^2+(AA392/Z392)^2)</f>
        <v>7.0141459099269925</v>
      </c>
      <c r="AJ392" s="22">
        <f t="shared" ref="AJ392:AJ395" si="1371">(U392-1)*1000</f>
        <v>131.8265875228708</v>
      </c>
      <c r="AK392" s="3">
        <f t="shared" ref="AK392:AK395" si="1372">V392*1000</f>
        <v>0.54449572526234447</v>
      </c>
      <c r="AL392" s="3">
        <f t="shared" ref="AL392:AL395" si="1373">AF392/Q392</f>
        <v>0.23385978848423639</v>
      </c>
      <c r="AM392" s="3">
        <f t="shared" ref="AM392:AM395" si="1374">AL392*SQRT((R392/Q392)^2+(AG392/AF392)^2)</f>
        <v>4.6016658418130215E-4</v>
      </c>
      <c r="AN392" s="9">
        <f>AL392*1/((AN391+AN393)/2)</f>
        <v>0.23394339913161344</v>
      </c>
      <c r="AO392" s="21">
        <f t="shared" ref="AO392:AO395" si="1375">AN392*SQRT((R392/Q392)^2+(AG392/AF392)^2)</f>
        <v>4.603311050946839E-4</v>
      </c>
      <c r="AP392" s="58">
        <f t="shared" ref="AP392:AP395" si="1376">ThU_Alter_Kombi(AN392,U392)</f>
        <v>25.169</v>
      </c>
      <c r="AQ392" s="58">
        <f t="shared" ref="AQ392:AQ395" si="1377">Montealter(AN392,AO392,U392,V392)</f>
        <v>5.7599999999999998E-2</v>
      </c>
      <c r="AR392" s="58">
        <f t="shared" ref="AR392:AR395" si="1378">(AQ392/AP392)*100</f>
        <v>0.22885295403075209</v>
      </c>
      <c r="AS392" s="67">
        <f t="shared" ref="AS392:AS395" si="1379">Z392/Q392</f>
        <v>7.6994866587607312E-5</v>
      </c>
      <c r="AT392" s="67">
        <f t="shared" ref="AT392:AT395" si="1380">AS392*SQRT((Y392/X392)^2+(P392/O392)^2)</f>
        <v>9.31154006468594E-8</v>
      </c>
      <c r="AU392" s="58">
        <v>8</v>
      </c>
      <c r="AV392" s="58">
        <f t="shared" ref="AV392:AV395" si="1381">AU392/2</f>
        <v>4</v>
      </c>
      <c r="AW392" s="58">
        <f t="shared" ref="AW392:AW395" si="1382">marincorr_age(AN392,U392,AS392,AU392)</f>
        <v>25.110099999999999</v>
      </c>
      <c r="AX392" s="57">
        <f t="shared" ref="AX392:AX395" si="1383">marincorr_age_error(AN392, AO392, U392, V392, AS392, AT392, AU392, AV392)</f>
        <v>7.0906992799999999E-2</v>
      </c>
      <c r="AY392" s="47">
        <f t="shared" ref="AY392:AY395" si="1384">SQRT(((AU392*EXP(-0.0000091577*AW392*1000))/(0.0000091577*(EXP(-0.0000091577*AW392*1000)+(AJ392/1000)*EXP(-(0.0000091577-0.0000028263)*AW392*1000)-AS392*AU392*EXP(-0.0000091577*AW392*1000))))^2*AT392^2+((AS392*EXP(-0.0000091577*AW392*1000))/(0.0000091577*(EXP(-0.0000091577*AW392*1000)+(AJ392/1000)*EXP(-(0.0000091577-0.0000028263)*AW392*1000)-AS392*AU392*EXP(-0.0000091577*AW392*1000))))^2*AV392^2+((0.0000091577/(0.0000091577-0.0000028263))*(EXP(-(0.0000091577-0.0000028263)*AW392*1000)-1)/(0.0000091577*(EXP(-0.0000091577*AW392*1000)+(AJ392/1000)*EXP(-(0.0000091577-0.0000028263)*AW392*1000)-AS392*AU392*EXP(-0.0000091577*AW392*1000))))^2*T392^2+(1/(0.0000091577*(EXP(-0.0000091577*AW392*1000)+(AJ392/1000)*EXP(-(0.0000091577-0.0000028263)*AW392*1000)-AS392*AU392*EXP(-0.0000091577*AW392*1000))))^2*AO392^2)/1000</f>
        <v>6.4328849604667712E-2</v>
      </c>
      <c r="AZ392" s="9" t="str">
        <f>Input!B392</f>
        <v>GeoB20928-1_678-680 cm</v>
      </c>
      <c r="BA392" s="48">
        <f>Input!E392</f>
        <v>679</v>
      </c>
      <c r="BB392" s="58">
        <f t="shared" ref="BB392:BB395" si="1385">((U392-1)*EXP(0.0000028263*AW392*1000))*1000</f>
        <v>141.52211627427997</v>
      </c>
      <c r="BC392" s="22">
        <f>SQRT((EXP(0.0000028263*AW392*1000)*V392)^2+((U392-1)*0.0000028263*EXP(0.0000028263*AW392*1000)*AY392*1000)^2)*1000</f>
        <v>0.58510810916499789</v>
      </c>
      <c r="BD392" s="9">
        <f t="shared" ref="BD392:BD395" si="1386">AW392*1000-58</f>
        <v>25052.1</v>
      </c>
      <c r="BE392" s="49">
        <f t="shared" ref="BE392:BE395" si="1387">AY392/2*1000</f>
        <v>32.164424802333855</v>
      </c>
      <c r="BF392" s="89">
        <f t="shared" ref="BF392:BF395" si="1388">AY392/AW392*100</f>
        <v>0.25618715020914978</v>
      </c>
      <c r="BG392" s="85"/>
      <c r="BH392" s="85"/>
      <c r="BI392" s="85"/>
      <c r="BJ392" s="85"/>
      <c r="BK392" s="85"/>
      <c r="BL392" s="85"/>
      <c r="BM392" s="90"/>
      <c r="BN392" s="85"/>
      <c r="BO392" s="85"/>
      <c r="BP392" s="85"/>
      <c r="BQ392" s="85"/>
      <c r="BR392" s="85"/>
      <c r="BS392" s="85"/>
      <c r="BT392" s="85"/>
      <c r="BU392" s="85"/>
      <c r="BV392" s="85"/>
      <c r="BW392" s="85"/>
      <c r="BX392" s="85"/>
      <c r="BY392" s="85"/>
      <c r="BZ392" s="85"/>
      <c r="CA392" s="85"/>
      <c r="CB392" s="85"/>
      <c r="CC392" s="85"/>
      <c r="CD392" s="85"/>
      <c r="CE392" s="85"/>
      <c r="CF392" s="85"/>
      <c r="CG392" s="85"/>
      <c r="CH392" s="85"/>
      <c r="CI392" s="85"/>
      <c r="CJ392" s="85"/>
      <c r="CK392" s="85"/>
      <c r="CL392" s="85"/>
      <c r="CM392" s="85"/>
      <c r="CN392" s="85"/>
      <c r="CO392" s="85"/>
      <c r="CP392" s="85"/>
      <c r="CQ392" s="85"/>
      <c r="CR392" s="85"/>
      <c r="CS392" s="85"/>
      <c r="CT392" s="85"/>
      <c r="CU392" s="85"/>
      <c r="CV392" s="85"/>
      <c r="CW392" s="85"/>
      <c r="CX392" s="85"/>
      <c r="CY392" s="85"/>
      <c r="CZ392" s="85"/>
      <c r="DA392" s="85"/>
      <c r="DB392" s="85"/>
      <c r="DC392" s="85"/>
      <c r="DD392" s="85"/>
      <c r="DE392" s="85"/>
    </row>
    <row r="393" spans="1:109" s="158" customFormat="1" ht="15" customHeight="1" x14ac:dyDescent="0.2">
      <c r="A393" s="141">
        <f>Input!A393</f>
        <v>10368</v>
      </c>
      <c r="B393" s="141" t="str">
        <f>Input!B393</f>
        <v>Hu1-13</v>
      </c>
      <c r="C393" s="141">
        <f>Input!O393</f>
        <v>2.2931433485561263</v>
      </c>
      <c r="D393" s="141">
        <f>C393*Input!P393/100</f>
        <v>1.1849686473105088E-2</v>
      </c>
      <c r="E393" s="142">
        <f>Input!M393</f>
        <v>3.0131269856802905</v>
      </c>
      <c r="F393" s="143">
        <f>E393*Input!N393/100</f>
        <v>2.7456464998262473E-4</v>
      </c>
      <c r="G393" s="144">
        <f t="shared" si="1364"/>
        <v>415.44994878559845</v>
      </c>
      <c r="H393" s="143">
        <f>G393*Input!L393/100</f>
        <v>1.7802411751202927E-2</v>
      </c>
      <c r="I393" s="141">
        <v>0</v>
      </c>
      <c r="J393" s="145">
        <f>(((C393*$G$4*0.000000001*Input!G393*(234/233))-(I393*0.000000000000001))/Input!F393)*1000000000000</f>
        <v>751.18522989785106</v>
      </c>
      <c r="K393" s="141">
        <f>J393*Input!P393/100</f>
        <v>3.8817065069750636</v>
      </c>
      <c r="L393" s="146">
        <f t="shared" si="1365"/>
        <v>10.388345699625875</v>
      </c>
      <c r="M393" s="147">
        <f>L393*Input!P393/100</f>
        <v>5.3681179413535132E-2</v>
      </c>
      <c r="N393" s="141">
        <v>0</v>
      </c>
      <c r="O393" s="145">
        <f>(((G393*$D$4*0.000000001*Input!G393*(238/236))-(N393*0.000000001))/Input!F393)*1000000</f>
        <v>13.709183857060209</v>
      </c>
      <c r="P393" s="141">
        <f>O393*Input!N393/100</f>
        <v>1.24921959318331E-3</v>
      </c>
      <c r="Q393" s="148">
        <f t="shared" si="1366"/>
        <v>10.228410831850583</v>
      </c>
      <c r="R393" s="149">
        <f>Q393*Input!N393/100</f>
        <v>9.3204171389792384E-4</v>
      </c>
      <c r="S393" s="147">
        <f>Input!S393*$G$6/0.000000000155125</f>
        <v>1.0010434246728102</v>
      </c>
      <c r="T393" s="141">
        <f>S393*Input!T393/100</f>
        <v>9.7336196318909256E-4</v>
      </c>
      <c r="U393" s="147">
        <f>S393</f>
        <v>1.0010434246728102</v>
      </c>
      <c r="V393" s="141">
        <f>U393*Input!T393/100</f>
        <v>9.7336196318909256E-4</v>
      </c>
      <c r="W393" s="150">
        <v>0</v>
      </c>
      <c r="X393" s="145">
        <f>((($L$4*0.000000001*Input!G393/Input!W393*(232/229))-(W393*0.000000001))/Input!F393)*1000000000</f>
        <v>0.89579375576736331</v>
      </c>
      <c r="Y393" s="145">
        <f>X393*Input!X393/100</f>
        <v>3.0149516490817208E-3</v>
      </c>
      <c r="Z393" s="145">
        <f t="shared" si="1367"/>
        <v>2.1872720386976053E-4</v>
      </c>
      <c r="AA393" s="145">
        <f>Z393*Input!X393/100</f>
        <v>7.361649260897808E-7</v>
      </c>
      <c r="AB393" s="146">
        <v>0</v>
      </c>
      <c r="AC393" s="146">
        <v>0.9</v>
      </c>
      <c r="AD393" s="145">
        <f>(((Input!G393*$L$4*0.000000001*Input!U393*(230/229))-((AB393*0.000000000000001)+(Input!G393*AC393*0.000000000000001)))/Input!F393)*1000000000000</f>
        <v>224.11500019455599</v>
      </c>
      <c r="AE393" s="145">
        <f>AD393*Input!V393/100</f>
        <v>0.50898045318817675</v>
      </c>
      <c r="AF393" s="145">
        <f t="shared" si="1368"/>
        <v>10.217071996199659</v>
      </c>
      <c r="AG393" s="145">
        <f>AF393*Input!V393/100</f>
        <v>2.3203667449155654E-2</v>
      </c>
      <c r="AH393" s="141">
        <f t="shared" si="1369"/>
        <v>46711.482684537667</v>
      </c>
      <c r="AI393" s="150">
        <f t="shared" si="1370"/>
        <v>189.65970215224692</v>
      </c>
      <c r="AJ393" s="147">
        <f t="shared" si="1371"/>
        <v>1.0434246728101559</v>
      </c>
      <c r="AK393" s="150">
        <f t="shared" si="1372"/>
        <v>0.97336196318909252</v>
      </c>
      <c r="AL393" s="150">
        <f t="shared" si="1373"/>
        <v>0.99889143720981399</v>
      </c>
      <c r="AM393" s="150">
        <f t="shared" si="1374"/>
        <v>2.2703759070486001E-3</v>
      </c>
      <c r="AN393" s="141">
        <f>AF393/Q393</f>
        <v>0.99889143720981399</v>
      </c>
      <c r="AO393" s="145">
        <f t="shared" si="1375"/>
        <v>2.2703759070486001E-3</v>
      </c>
      <c r="AP393" s="141">
        <f t="shared" si="1376"/>
        <v>650.25649999999996</v>
      </c>
      <c r="AQ393" s="141" t="e">
        <f t="shared" si="1377"/>
        <v>#VALUE!</v>
      </c>
      <c r="AR393" s="141" t="e">
        <f t="shared" si="1378"/>
        <v>#VALUE!</v>
      </c>
      <c r="AS393" s="149">
        <f t="shared" si="1379"/>
        <v>2.1384280262644391E-5</v>
      </c>
      <c r="AT393" s="149">
        <f t="shared" si="1380"/>
        <v>7.1998934809421489E-8</v>
      </c>
      <c r="AU393" s="141">
        <v>8</v>
      </c>
      <c r="AV393" s="141">
        <f t="shared" si="1381"/>
        <v>4</v>
      </c>
      <c r="AW393" s="141">
        <f t="shared" si="1382"/>
        <v>650.23800000000006</v>
      </c>
      <c r="AX393" s="151">
        <f t="shared" si="1383"/>
        <v>250.07936501910001</v>
      </c>
      <c r="AY393" s="151">
        <f t="shared" si="1384"/>
        <v>111.25681615438285</v>
      </c>
      <c r="AZ393" s="141" t="str">
        <f>Input!B393</f>
        <v>Hu1-13</v>
      </c>
      <c r="BA393" s="152">
        <f>Input!E393</f>
        <v>0</v>
      </c>
      <c r="BB393" s="141">
        <f t="shared" si="1385"/>
        <v>6.5553133368872967</v>
      </c>
      <c r="BC393" s="147">
        <f t="shared" ref="BC393" si="1389">SQRT((EXP(0.0000028263*AW393*1000)*V393)^2+((U393-1)*0.0000028263*EXP(0.0000028263*AW393*1000)*AX393*1000)^2)*1000</f>
        <v>7.6721820427644492</v>
      </c>
      <c r="BD393" s="141">
        <f t="shared" si="1386"/>
        <v>650180</v>
      </c>
      <c r="BE393" s="153">
        <f t="shared" si="1387"/>
        <v>55628.408077191423</v>
      </c>
      <c r="BF393" s="154">
        <f t="shared" si="1388"/>
        <v>17.110168300588835</v>
      </c>
      <c r="BG393" s="155"/>
      <c r="BH393" s="155"/>
      <c r="BI393" s="155"/>
      <c r="BJ393" s="155"/>
      <c r="BK393" s="155"/>
      <c r="BL393" s="155"/>
      <c r="BM393" s="159"/>
      <c r="BN393" s="155"/>
      <c r="BO393" s="155"/>
      <c r="BP393" s="155"/>
      <c r="BQ393" s="155"/>
      <c r="BR393" s="155"/>
      <c r="BS393" s="155"/>
      <c r="BT393" s="155"/>
      <c r="BU393" s="155"/>
      <c r="BV393" s="155"/>
      <c r="BW393" s="155"/>
      <c r="BX393" s="155"/>
      <c r="BY393" s="155"/>
      <c r="BZ393" s="155"/>
      <c r="CA393" s="155"/>
      <c r="CB393" s="155"/>
      <c r="CC393" s="155"/>
      <c r="CD393" s="155"/>
      <c r="CE393" s="155"/>
      <c r="CF393" s="155"/>
      <c r="CG393" s="155"/>
      <c r="CH393" s="155"/>
      <c r="CI393" s="155"/>
      <c r="CJ393" s="155"/>
      <c r="CK393" s="155"/>
      <c r="CL393" s="155"/>
      <c r="CM393" s="155"/>
      <c r="CN393" s="155"/>
      <c r="CO393" s="155"/>
      <c r="CP393" s="155"/>
      <c r="CQ393" s="155"/>
      <c r="CR393" s="155"/>
      <c r="CS393" s="155"/>
      <c r="CT393" s="155"/>
      <c r="CU393" s="155"/>
      <c r="CV393" s="155"/>
      <c r="CW393" s="155"/>
      <c r="CX393" s="155"/>
      <c r="CY393" s="155"/>
      <c r="CZ393" s="155"/>
      <c r="DA393" s="155"/>
      <c r="DB393" s="155"/>
      <c r="DC393" s="155"/>
      <c r="DD393" s="155"/>
      <c r="DE393" s="155"/>
    </row>
    <row r="394" spans="1:109" ht="15" customHeight="1" x14ac:dyDescent="0.2">
      <c r="A394" s="9">
        <f>Input!A394</f>
        <v>10729</v>
      </c>
      <c r="B394" s="9" t="str">
        <f>Input!B394</f>
        <v>GeoB20928-1_696-698 cm</v>
      </c>
      <c r="C394" s="9">
        <f>Input!O394</f>
        <v>1.645650390143008</v>
      </c>
      <c r="D394" s="9">
        <f>C394*Input!P394/100</f>
        <v>1.5282898574182407E-3</v>
      </c>
      <c r="E394" s="11">
        <f>Input!M394</f>
        <v>1.932979608532378</v>
      </c>
      <c r="F394" s="12">
        <f>E394*Input!N394/100</f>
        <v>5.3222025792877064E-5</v>
      </c>
      <c r="G394" s="13">
        <f t="shared" si="1364"/>
        <v>266.51922842444429</v>
      </c>
      <c r="H394" s="12">
        <f>G394*Input!L394/100</f>
        <v>6.0817616767843367E-3</v>
      </c>
      <c r="I394" s="9">
        <v>0.3</v>
      </c>
      <c r="J394" s="21">
        <f>(((C394*$G$4*0.000000001*Input!G394*(234/233))-(I394*0.000000000000001))/Input!F394)*1000000000000</f>
        <v>181.28022837541496</v>
      </c>
      <c r="K394" s="9">
        <f>J394*Input!P394/100</f>
        <v>0.16835212146884573</v>
      </c>
      <c r="L394" s="14">
        <f t="shared" si="1365"/>
        <v>2.5069737874465705</v>
      </c>
      <c r="M394" s="22">
        <f>L394*Input!P394/100</f>
        <v>2.3281874662546258E-3</v>
      </c>
      <c r="N394" s="9">
        <v>5.0000000000000001E-3</v>
      </c>
      <c r="O394" s="21">
        <f>(((G394*$D$4*0.000000001*Input!G394*(238/236))-(N394*0.000000001))/Input!F394)*1000000</f>
        <v>2.9574557103184955</v>
      </c>
      <c r="P394" s="9">
        <f>O394*Input!N394/100</f>
        <v>8.1429614363790617E-5</v>
      </c>
      <c r="Q394" s="23">
        <f t="shared" si="1366"/>
        <v>2.2065552798433963</v>
      </c>
      <c r="R394" s="24">
        <f>Q394*Input!N394/100</f>
        <v>6.0754568490455531E-5</v>
      </c>
      <c r="S394" s="65">
        <f>Input!S394*$G$6/0.000000000155125</f>
        <v>1.132399199183175</v>
      </c>
      <c r="T394" s="9">
        <f>S394*Input!T394/100</f>
        <v>3.9738293338836313E-4</v>
      </c>
      <c r="U394" s="9">
        <f>S394*1/((U393+U395)/2)</f>
        <v>1.1312188575168938</v>
      </c>
      <c r="V394" s="9">
        <f>U394*Input!T394/100</f>
        <v>3.9696872642487738E-4</v>
      </c>
      <c r="W394" s="3">
        <v>3.0000000000000001E-3</v>
      </c>
      <c r="X394" s="21">
        <f>((($L$4*0.000000001*Input!G394/Input!W394*(232/229))-(W394*0.000000001))/Input!F394)*1000000000</f>
        <v>1.590767663101496</v>
      </c>
      <c r="Y394" s="21">
        <f>X394*Input!X394/100</f>
        <v>1.9515766566003824E-3</v>
      </c>
      <c r="Z394" s="21">
        <f t="shared" si="1367"/>
        <v>3.8841994679742343E-4</v>
      </c>
      <c r="AA394" s="21">
        <f>Z394*Input!X394/100</f>
        <v>4.7651917920552367E-7</v>
      </c>
      <c r="AB394" s="14">
        <v>0.05</v>
      </c>
      <c r="AC394" s="14">
        <v>0.9</v>
      </c>
      <c r="AD394" s="21">
        <f>(((Input!G394*$L$4*0.000000001*Input!U394*(230/229))-((AB394*0.000000000000001)+(Input!G394*AC394*0.000000000000001)))/Input!F394)*1000000000000</f>
        <v>11.41632432498014</v>
      </c>
      <c r="AE394" s="21">
        <f>AD394*Input!V394/100</f>
        <v>2.0391959100496414E-2</v>
      </c>
      <c r="AF394" s="63">
        <f t="shared" si="1368"/>
        <v>0.52045337196988262</v>
      </c>
      <c r="AG394" s="21">
        <f>AF394*Input!V394/100</f>
        <v>9.2963931058815243E-4</v>
      </c>
      <c r="AH394" s="9">
        <f t="shared" si="1369"/>
        <v>1339.9244201053348</v>
      </c>
      <c r="AI394" s="3">
        <f t="shared" si="1370"/>
        <v>2.9035335825796249</v>
      </c>
      <c r="AJ394" s="22">
        <f t="shared" si="1371"/>
        <v>131.21885751689376</v>
      </c>
      <c r="AK394" s="3">
        <f t="shared" si="1372"/>
        <v>0.39696872642487735</v>
      </c>
      <c r="AL394" s="3">
        <f t="shared" si="1373"/>
        <v>0.23586690835446472</v>
      </c>
      <c r="AM394" s="3">
        <f t="shared" si="1374"/>
        <v>4.2135801349329338E-4</v>
      </c>
      <c r="AN394" s="9">
        <f>AL394*1/((AN393+AN395)/2)</f>
        <v>0.23612867181373348</v>
      </c>
      <c r="AO394" s="21">
        <f t="shared" si="1375"/>
        <v>4.2182563369475403E-4</v>
      </c>
      <c r="AP394" s="58">
        <f t="shared" si="1376"/>
        <v>25.448399999999999</v>
      </c>
      <c r="AQ394" s="58">
        <f t="shared" si="1377"/>
        <v>5.11E-2</v>
      </c>
      <c r="AR394" s="58">
        <f t="shared" si="1378"/>
        <v>0.20079847848980684</v>
      </c>
      <c r="AS394" s="67">
        <f t="shared" si="1379"/>
        <v>1.7603000946570004E-4</v>
      </c>
      <c r="AT394" s="67">
        <f t="shared" si="1380"/>
        <v>2.1601052981327712E-7</v>
      </c>
      <c r="AU394" s="58">
        <v>8</v>
      </c>
      <c r="AV394" s="58">
        <f t="shared" si="1381"/>
        <v>4</v>
      </c>
      <c r="AW394" s="58">
        <f t="shared" si="1382"/>
        <v>25.313500000000001</v>
      </c>
      <c r="AX394" s="57">
        <f t="shared" si="1383"/>
        <v>8.3629697399999994E-2</v>
      </c>
      <c r="AY394" s="47">
        <f t="shared" si="1384"/>
        <v>8.518247664323747E-2</v>
      </c>
      <c r="AZ394" s="9" t="str">
        <f>Input!B394</f>
        <v>GeoB20928-1_696-698 cm</v>
      </c>
      <c r="BA394" s="48">
        <f>Input!E394</f>
        <v>697</v>
      </c>
      <c r="BB394" s="58">
        <f t="shared" si="1385"/>
        <v>140.9506941445778</v>
      </c>
      <c r="BC394" s="22">
        <f>SQRT((EXP(0.0000028263*AW394*1000)*V394)^2+((U394-1)*0.0000028263*EXP(0.0000028263*AW394*1000)*AY394*1000)^2)*1000</f>
        <v>0.42775800099070516</v>
      </c>
      <c r="BD394" s="9">
        <f t="shared" si="1386"/>
        <v>25255.5</v>
      </c>
      <c r="BE394" s="49">
        <f t="shared" si="1387"/>
        <v>42.591238321618732</v>
      </c>
      <c r="BF394" s="89">
        <f t="shared" si="1388"/>
        <v>0.33651007029149455</v>
      </c>
      <c r="BG394" s="85"/>
      <c r="BH394" s="85"/>
      <c r="BI394" s="85"/>
      <c r="BJ394" s="85"/>
      <c r="BK394" s="85"/>
      <c r="BL394" s="85"/>
      <c r="BM394" s="90"/>
      <c r="BN394" s="85"/>
      <c r="BO394" s="85"/>
      <c r="BP394" s="85"/>
      <c r="BQ394" s="85"/>
      <c r="BR394" s="85"/>
      <c r="BS394" s="85"/>
      <c r="BT394" s="85"/>
      <c r="BU394" s="85"/>
      <c r="BV394" s="85"/>
      <c r="BW394" s="85"/>
      <c r="BX394" s="85"/>
      <c r="BY394" s="85"/>
      <c r="BZ394" s="85"/>
      <c r="CA394" s="85"/>
      <c r="CB394" s="85"/>
      <c r="CC394" s="85"/>
      <c r="CD394" s="85"/>
      <c r="CE394" s="85"/>
      <c r="CF394" s="85"/>
      <c r="CG394" s="85"/>
      <c r="CH394" s="85"/>
      <c r="CI394" s="85"/>
      <c r="CJ394" s="85"/>
      <c r="CK394" s="85"/>
      <c r="CL394" s="85"/>
      <c r="CM394" s="85"/>
      <c r="CN394" s="85"/>
      <c r="CO394" s="85"/>
      <c r="CP394" s="85"/>
      <c r="CQ394" s="85"/>
      <c r="CR394" s="85"/>
      <c r="CS394" s="85"/>
      <c r="CT394" s="85"/>
      <c r="CU394" s="85"/>
      <c r="CV394" s="85"/>
      <c r="CW394" s="85"/>
      <c r="CX394" s="85"/>
      <c r="CY394" s="85"/>
      <c r="CZ394" s="85"/>
      <c r="DA394" s="85"/>
      <c r="DB394" s="85"/>
      <c r="DC394" s="85"/>
      <c r="DD394" s="85"/>
      <c r="DE394" s="85"/>
    </row>
    <row r="395" spans="1:109" s="158" customFormat="1" ht="15" customHeight="1" x14ac:dyDescent="0.2">
      <c r="A395" s="141">
        <f>Input!A395</f>
        <v>10368</v>
      </c>
      <c r="B395" s="141" t="str">
        <f>Input!B395</f>
        <v>Hu1-13</v>
      </c>
      <c r="C395" s="141">
        <f>Input!O395</f>
        <v>2.2931433485561263</v>
      </c>
      <c r="D395" s="141">
        <f>C395*Input!P395/100</f>
        <v>1.1849686473105088E-2</v>
      </c>
      <c r="E395" s="142">
        <f>Input!M395</f>
        <v>3.0131269856802905</v>
      </c>
      <c r="F395" s="143">
        <f>E395*Input!N395/100</f>
        <v>2.7456464998262473E-4</v>
      </c>
      <c r="G395" s="144">
        <f t="shared" si="1364"/>
        <v>415.44994878559845</v>
      </c>
      <c r="H395" s="143">
        <f>G395*Input!L395/100</f>
        <v>1.7802411751202927E-2</v>
      </c>
      <c r="I395" s="141">
        <v>0</v>
      </c>
      <c r="J395" s="145">
        <f>(((C395*$G$4*0.000000001*Input!G395*(234/233))-(I395*0.000000000000001))/Input!F395)*1000000000000</f>
        <v>751.18522989785106</v>
      </c>
      <c r="K395" s="141">
        <f>J395*Input!P395/100</f>
        <v>3.8817065069750636</v>
      </c>
      <c r="L395" s="146">
        <f t="shared" si="1365"/>
        <v>10.388345699625875</v>
      </c>
      <c r="M395" s="147">
        <f>L395*Input!P395/100</f>
        <v>5.3681179413535132E-2</v>
      </c>
      <c r="N395" s="141">
        <v>0</v>
      </c>
      <c r="O395" s="145">
        <f>(((G395*$D$4*0.000000001*Input!G395*(238/236))-(N395*0.000000001))/Input!F395)*1000000</f>
        <v>13.709183857060209</v>
      </c>
      <c r="P395" s="141">
        <f>O395*Input!N395/100</f>
        <v>1.24921959318331E-3</v>
      </c>
      <c r="Q395" s="148">
        <f t="shared" si="1366"/>
        <v>10.228410831850583</v>
      </c>
      <c r="R395" s="149">
        <f>Q395*Input!N395/100</f>
        <v>9.3204171389792384E-4</v>
      </c>
      <c r="S395" s="147">
        <f>Input!S395*$G$6/0.000000000155125</f>
        <v>1.0010434246728102</v>
      </c>
      <c r="T395" s="141">
        <f>S395*Input!T395/100</f>
        <v>9.7336196318909256E-4</v>
      </c>
      <c r="U395" s="147">
        <f>S395</f>
        <v>1.0010434246728102</v>
      </c>
      <c r="V395" s="141">
        <f>U395*Input!T395/100</f>
        <v>9.7336196318909256E-4</v>
      </c>
      <c r="W395" s="150">
        <v>0</v>
      </c>
      <c r="X395" s="145">
        <f>((($L$4*0.000000001*Input!G395/Input!W395*(232/229))-(W395*0.000000001))/Input!F395)*1000000000</f>
        <v>0.89579375576736331</v>
      </c>
      <c r="Y395" s="145">
        <f>X395*Input!X395/100</f>
        <v>3.0149516490817208E-3</v>
      </c>
      <c r="Z395" s="145">
        <f t="shared" si="1367"/>
        <v>2.1872720386976053E-4</v>
      </c>
      <c r="AA395" s="145">
        <f>Z395*Input!X395/100</f>
        <v>7.361649260897808E-7</v>
      </c>
      <c r="AB395" s="146">
        <v>0</v>
      </c>
      <c r="AC395" s="146">
        <v>0.9</v>
      </c>
      <c r="AD395" s="145">
        <f>(((Input!G395*$L$4*0.000000001*Input!U395*(230/229))-((AB395*0.000000000000001)+(Input!G395*AC395*0.000000000000001)))/Input!F395)*1000000000000</f>
        <v>224.11500019455599</v>
      </c>
      <c r="AE395" s="145">
        <f>AD395*Input!V395/100</f>
        <v>0.50898045318817675</v>
      </c>
      <c r="AF395" s="145">
        <f t="shared" si="1368"/>
        <v>10.217071996199659</v>
      </c>
      <c r="AG395" s="145">
        <f>AF395*Input!V395/100</f>
        <v>2.3203667449155654E-2</v>
      </c>
      <c r="AH395" s="141">
        <f t="shared" si="1369"/>
        <v>46711.482684537667</v>
      </c>
      <c r="AI395" s="150">
        <f t="shared" si="1370"/>
        <v>189.65970215224692</v>
      </c>
      <c r="AJ395" s="147">
        <f t="shared" si="1371"/>
        <v>1.0434246728101559</v>
      </c>
      <c r="AK395" s="150">
        <f t="shared" si="1372"/>
        <v>0.97336196318909252</v>
      </c>
      <c r="AL395" s="150">
        <f t="shared" si="1373"/>
        <v>0.99889143720981399</v>
      </c>
      <c r="AM395" s="150">
        <f t="shared" si="1374"/>
        <v>2.2703759070486001E-3</v>
      </c>
      <c r="AN395" s="141">
        <f>AF395/Q395</f>
        <v>0.99889143720981399</v>
      </c>
      <c r="AO395" s="145">
        <f t="shared" si="1375"/>
        <v>2.2703759070486001E-3</v>
      </c>
      <c r="AP395" s="141">
        <f t="shared" si="1376"/>
        <v>650.25649999999996</v>
      </c>
      <c r="AQ395" s="141" t="e">
        <f t="shared" si="1377"/>
        <v>#VALUE!</v>
      </c>
      <c r="AR395" s="141" t="e">
        <f t="shared" si="1378"/>
        <v>#VALUE!</v>
      </c>
      <c r="AS395" s="149">
        <f t="shared" si="1379"/>
        <v>2.1384280262644391E-5</v>
      </c>
      <c r="AT395" s="149">
        <f t="shared" si="1380"/>
        <v>7.1998934809421489E-8</v>
      </c>
      <c r="AU395" s="141">
        <v>8</v>
      </c>
      <c r="AV395" s="141">
        <f t="shared" si="1381"/>
        <v>4</v>
      </c>
      <c r="AW395" s="141">
        <f t="shared" si="1382"/>
        <v>650.23800000000006</v>
      </c>
      <c r="AX395" s="151">
        <f t="shared" si="1383"/>
        <v>266.82597294570002</v>
      </c>
      <c r="AY395" s="151">
        <f t="shared" si="1384"/>
        <v>111.25681615438285</v>
      </c>
      <c r="AZ395" s="141" t="str">
        <f>Input!B395</f>
        <v>Hu1-13</v>
      </c>
      <c r="BA395" s="152">
        <f>Input!E395</f>
        <v>0</v>
      </c>
      <c r="BB395" s="141">
        <f t="shared" si="1385"/>
        <v>6.5553133368872967</v>
      </c>
      <c r="BC395" s="147">
        <f t="shared" ref="BC395" si="1390">SQRT((EXP(0.0000028263*AW395*1000)*V395)^2+((U395-1)*0.0000028263*EXP(0.0000028263*AW395*1000)*AX395*1000)^2)*1000</f>
        <v>7.8634457153310393</v>
      </c>
      <c r="BD395" s="141">
        <f t="shared" si="1386"/>
        <v>650180</v>
      </c>
      <c r="BE395" s="153">
        <f t="shared" si="1387"/>
        <v>55628.408077191423</v>
      </c>
      <c r="BF395" s="154">
        <f t="shared" si="1388"/>
        <v>17.110168300588835</v>
      </c>
      <c r="BG395" s="155"/>
      <c r="BH395" s="155"/>
      <c r="BI395" s="155"/>
      <c r="BJ395" s="155"/>
      <c r="BK395" s="155"/>
      <c r="BL395" s="155"/>
      <c r="BM395" s="159"/>
      <c r="BN395" s="155"/>
      <c r="BO395" s="155"/>
      <c r="BP395" s="155"/>
      <c r="BQ395" s="155"/>
      <c r="BR395" s="155"/>
      <c r="BS395" s="155"/>
      <c r="BT395" s="155"/>
      <c r="BU395" s="155"/>
      <c r="BV395" s="155"/>
      <c r="BW395" s="155"/>
      <c r="BX395" s="155"/>
      <c r="BY395" s="155"/>
      <c r="BZ395" s="155"/>
      <c r="CA395" s="155"/>
      <c r="CB395" s="155"/>
      <c r="CC395" s="155"/>
      <c r="CD395" s="155"/>
      <c r="CE395" s="155"/>
      <c r="CF395" s="155"/>
      <c r="CG395" s="155"/>
      <c r="CH395" s="155"/>
      <c r="CI395" s="155"/>
      <c r="CJ395" s="155"/>
      <c r="CK395" s="155"/>
      <c r="CL395" s="155"/>
      <c r="CM395" s="155"/>
      <c r="CN395" s="155"/>
      <c r="CO395" s="155"/>
      <c r="CP395" s="155"/>
      <c r="CQ395" s="155"/>
      <c r="CR395" s="155"/>
      <c r="CS395" s="155"/>
      <c r="CT395" s="155"/>
      <c r="CU395" s="155"/>
      <c r="CV395" s="155"/>
      <c r="CW395" s="155"/>
      <c r="CX395" s="155"/>
      <c r="CY395" s="155"/>
      <c r="CZ395" s="155"/>
      <c r="DA395" s="155"/>
      <c r="DB395" s="155"/>
      <c r="DC395" s="155"/>
      <c r="DD395" s="155"/>
      <c r="DE395" s="155"/>
    </row>
    <row r="396" spans="1:109" x14ac:dyDescent="0.2">
      <c r="A396" s="85"/>
      <c r="B396" s="85"/>
      <c r="C396" s="85"/>
      <c r="D396" s="85"/>
      <c r="E396" s="86"/>
      <c r="F396" s="85"/>
      <c r="G396" s="87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  <c r="AB396" s="85"/>
      <c r="AC396" s="85"/>
      <c r="AD396" s="85"/>
      <c r="AE396" s="85"/>
      <c r="AF396" s="85"/>
      <c r="AG396" s="85"/>
      <c r="AH396" s="85"/>
      <c r="AI396" s="85"/>
      <c r="AJ396" s="85"/>
      <c r="AK396" s="85"/>
      <c r="AL396" s="85"/>
      <c r="AM396" s="85"/>
      <c r="AN396" s="85"/>
      <c r="AO396" s="85"/>
      <c r="AP396" s="85"/>
      <c r="AQ396" s="85"/>
      <c r="AR396" s="85"/>
      <c r="AS396" s="85"/>
      <c r="AT396" s="85"/>
      <c r="AU396" s="85"/>
      <c r="AV396" s="85"/>
      <c r="AW396" s="85"/>
      <c r="AX396" s="85"/>
      <c r="AY396" s="85"/>
      <c r="AZ396" s="85"/>
      <c r="BA396" s="85"/>
      <c r="BB396" s="85"/>
      <c r="BC396" s="85"/>
      <c r="BD396" s="85"/>
      <c r="BE396" s="85"/>
      <c r="BF396" s="88"/>
      <c r="BG396" s="85"/>
      <c r="BH396" s="85"/>
      <c r="BI396" s="85"/>
      <c r="BJ396" s="85"/>
      <c r="BK396" s="85"/>
      <c r="BL396" s="85"/>
      <c r="BM396" s="85"/>
      <c r="BN396" s="85"/>
      <c r="BO396" s="85"/>
      <c r="BP396" s="85"/>
      <c r="BQ396" s="85"/>
      <c r="BR396" s="85"/>
      <c r="BS396" s="85"/>
      <c r="BT396" s="85"/>
      <c r="BU396" s="85"/>
      <c r="BV396" s="85"/>
      <c r="BW396" s="85"/>
      <c r="BX396" s="85"/>
      <c r="BY396" s="85"/>
      <c r="BZ396" s="85"/>
      <c r="CA396" s="85"/>
      <c r="CB396" s="85"/>
      <c r="CC396" s="85"/>
      <c r="CD396" s="85"/>
      <c r="CE396" s="85"/>
      <c r="CF396" s="85"/>
      <c r="CG396" s="85"/>
      <c r="CH396" s="85"/>
      <c r="CI396" s="85"/>
      <c r="CJ396" s="85"/>
      <c r="CK396" s="85"/>
      <c r="CL396" s="85"/>
      <c r="CM396" s="85"/>
      <c r="CN396" s="85"/>
      <c r="CO396" s="85"/>
      <c r="CP396" s="85"/>
      <c r="CQ396" s="85"/>
      <c r="CR396" s="85"/>
      <c r="CS396" s="85"/>
      <c r="CT396" s="85"/>
      <c r="CU396" s="85"/>
      <c r="CV396" s="85"/>
      <c r="CW396" s="85"/>
      <c r="CX396" s="85"/>
      <c r="CY396" s="85"/>
      <c r="CZ396" s="85"/>
      <c r="DA396" s="85"/>
      <c r="DB396" s="85"/>
      <c r="DC396" s="85"/>
      <c r="DD396" s="85"/>
      <c r="DE396" s="85"/>
    </row>
    <row r="397" spans="1:109" s="158" customFormat="1" ht="15" customHeight="1" x14ac:dyDescent="0.2">
      <c r="A397" s="141">
        <f>Input!A397</f>
        <v>10368</v>
      </c>
      <c r="B397" s="141" t="str">
        <f>Input!B397</f>
        <v>Hu1-13</v>
      </c>
      <c r="C397" s="141">
        <f>Input!O397</f>
        <v>2.3121195587850019</v>
      </c>
      <c r="D397" s="141">
        <f>C397*Input!P397/100</f>
        <v>7.1500802036351757E-2</v>
      </c>
      <c r="E397" s="142">
        <f>Input!M397</f>
        <v>3.0137643250964681</v>
      </c>
      <c r="F397" s="143">
        <f>E397*Input!N397/100</f>
        <v>1.218244186655673E-3</v>
      </c>
      <c r="G397" s="144">
        <f t="shared" ref="G397:G399" si="1391">E397*137.88</f>
        <v>415.537825144301</v>
      </c>
      <c r="H397" s="143">
        <f>G397*Input!L397/100</f>
        <v>7.8637953142765449E-2</v>
      </c>
      <c r="I397" s="141">
        <v>0</v>
      </c>
      <c r="J397" s="145">
        <f>(((C397*$G$4*0.000000001*Input!G397*(234/233))-(I397*0.000000000000001))/Input!F397)*1000000000000</f>
        <v>757.40143476456535</v>
      </c>
      <c r="K397" s="141">
        <f>J397*Input!P397/100</f>
        <v>23.422149535211684</v>
      </c>
      <c r="L397" s="146">
        <f t="shared" ref="L397:L399" si="1392">(J397/234)*602200000000*0.0000028263/(365.2425*24*60)</f>
        <v>10.474311294428512</v>
      </c>
      <c r="M397" s="147">
        <f>L397*Input!P397/100</f>
        <v>0.32391130271983337</v>
      </c>
      <c r="N397" s="141">
        <v>0</v>
      </c>
      <c r="O397" s="145">
        <f>(((G397*$D$4*0.000000001*Input!G397*(238/236))-(N397*0.000000001))/Input!F397)*1000000</f>
        <v>13.712083636351707</v>
      </c>
      <c r="P397" s="141">
        <f>O397*Input!N397/100</f>
        <v>5.5427911326102605E-3</v>
      </c>
      <c r="Q397" s="148">
        <f t="shared" ref="Q397:Q399" si="1393">(O397/238.05)*602200000000000000*0.00000000015512/(365.2425*24*60)</f>
        <v>10.23057435480165</v>
      </c>
      <c r="R397" s="149">
        <f>Q397*Input!N397/100</f>
        <v>4.1354719179930513E-3</v>
      </c>
      <c r="S397" s="147">
        <f>Input!S397*$G$6/0.000000000155125</f>
        <v>0.99961062619831209</v>
      </c>
      <c r="T397" s="141">
        <f>S397*Input!T397/100</f>
        <v>5.1531705604447239E-3</v>
      </c>
      <c r="U397" s="147">
        <f>S397</f>
        <v>0.99961062619831209</v>
      </c>
      <c r="V397" s="141">
        <f>U397*Input!T397/100</f>
        <v>5.1531705604447239E-3</v>
      </c>
      <c r="W397" s="150">
        <v>0</v>
      </c>
      <c r="X397" s="145">
        <f>((($L$4*0.000000001*Input!G397/Input!W397*(232/229))-(W397*0.000000001))/Input!F397)*1000000000</f>
        <v>0.90793162253794957</v>
      </c>
      <c r="Y397" s="145">
        <f>X397*Input!X397/100</f>
        <v>1.137124439951882E-2</v>
      </c>
      <c r="Z397" s="145">
        <f t="shared" ref="Z397:Z399" si="1394">(X397/232)*6.022E+23*0.000000001*0.000000000049475/(365.2425*24*60)</f>
        <v>2.2169092363514306E-4</v>
      </c>
      <c r="AA397" s="145">
        <f>Z397*Input!X397/100</f>
        <v>2.776532517684069E-6</v>
      </c>
      <c r="AB397" s="146">
        <v>0</v>
      </c>
      <c r="AC397" s="146">
        <v>0.9</v>
      </c>
      <c r="AD397" s="145">
        <f>(((Input!G397*$L$4*0.000000001*Input!U397*(230/229))-((AB397*0.000000000000001)+(Input!G397*AC397*0.000000000000001)))/Input!F397)*1000000000000</f>
        <v>225.12355563330448</v>
      </c>
      <c r="AE397" s="145">
        <f>AD397*Input!V397/100</f>
        <v>1.0812719436894731</v>
      </c>
      <c r="AF397" s="145">
        <f t="shared" ref="AF397:AF399" si="1395">(AD397/230)*602200000000*$D$6/(365.2425*24*60)</f>
        <v>10.26305054971418</v>
      </c>
      <c r="AG397" s="145">
        <f>AF397*Input!V397/100</f>
        <v>4.9293591622853121E-2</v>
      </c>
      <c r="AH397" s="141">
        <f t="shared" ref="AH397:AH399" si="1396">AF397/Z397</f>
        <v>46294.410169922048</v>
      </c>
      <c r="AI397" s="150">
        <f t="shared" ref="AI397:AI399" si="1397">AH397*SQRT((AG397/AF397)^2+(AA397/Z397)^2)</f>
        <v>620.98054637262305</v>
      </c>
      <c r="AJ397" s="147">
        <f t="shared" ref="AJ397:AJ399" si="1398">(U397-1)*1000</f>
        <v>-0.38937380168790892</v>
      </c>
      <c r="AK397" s="150">
        <f t="shared" ref="AK397:AK399" si="1399">V397*1000</f>
        <v>5.1531705604447238</v>
      </c>
      <c r="AL397" s="150">
        <f t="shared" ref="AL397:AL399" si="1400">AF397/Q397</f>
        <v>1.0031744253828023</v>
      </c>
      <c r="AM397" s="150">
        <f t="shared" ref="AM397:AM399" si="1401">AL397*SQRT((R397/Q397)^2+(AG397/AF397)^2)</f>
        <v>4.8352963464683534E-3</v>
      </c>
      <c r="AN397" s="141">
        <f>AF397/Q397</f>
        <v>1.0031744253828023</v>
      </c>
      <c r="AO397" s="145">
        <f t="shared" ref="AO397:AO399" si="1402">AN397*SQRT((R397/Q397)^2+(AG397/AF397)^2)</f>
        <v>4.8352963464683534E-3</v>
      </c>
      <c r="AP397" s="141" t="str">
        <f t="shared" ref="AP397:AP399" si="1403">ThU_Alter_Kombi(AN397,U397)</f>
        <v>Out of range</v>
      </c>
      <c r="AQ397" s="141" t="e">
        <f t="shared" ref="AQ397:AQ399" si="1404">Montealter(AN397,AO397,U397,V397)</f>
        <v>#VALUE!</v>
      </c>
      <c r="AR397" s="141" t="e">
        <f t="shared" ref="AR397:AR399" si="1405">(AQ397/AP397)*100</f>
        <v>#VALUE!</v>
      </c>
      <c r="AS397" s="149">
        <f t="shared" ref="AS397:AS399" si="1406">Z397/Q397</f>
        <v>2.1669450408822251E-5</v>
      </c>
      <c r="AT397" s="149">
        <f t="shared" ref="AT397:AT399" si="1407">AS397*SQRT((Y397/X397)^2+(P397/O397)^2)</f>
        <v>2.7153688487143722E-7</v>
      </c>
      <c r="AU397" s="141">
        <v>8</v>
      </c>
      <c r="AV397" s="141">
        <f t="shared" ref="AV397:AV399" si="1408">AU397/2</f>
        <v>4</v>
      </c>
      <c r="AW397" s="141" t="str">
        <f t="shared" ref="AW397:AW399" si="1409">marincorr_age(AN397,U397,AS397,AU397)</f>
        <v>Out of range</v>
      </c>
      <c r="AX397" s="151">
        <f t="shared" ref="AX397:AX399" si="1410">marincorr_age_error(AN397, AO397, U397, V397, AS397, AT397, AU397, AV397)</f>
        <v>304.28111215450002</v>
      </c>
      <c r="AY397" s="151" t="e">
        <f t="shared" ref="AY397:AY399" si="1411">SQRT(((AU397*EXP(-0.0000091577*AW397*1000))/(0.0000091577*(EXP(-0.0000091577*AW397*1000)+(AJ397/1000)*EXP(-(0.0000091577-0.0000028263)*AW397*1000)-AS397*AU397*EXP(-0.0000091577*AW397*1000))))^2*AT397^2+((AS397*EXP(-0.0000091577*AW397*1000))/(0.0000091577*(EXP(-0.0000091577*AW397*1000)+(AJ397/1000)*EXP(-(0.0000091577-0.0000028263)*AW397*1000)-AS397*AU397*EXP(-0.0000091577*AW397*1000))))^2*AV397^2+((0.0000091577/(0.0000091577-0.0000028263))*(EXP(-(0.0000091577-0.0000028263)*AW397*1000)-1)/(0.0000091577*(EXP(-0.0000091577*AW397*1000)+(AJ397/1000)*EXP(-(0.0000091577-0.0000028263)*AW397*1000)-AS397*AU397*EXP(-0.0000091577*AW397*1000))))^2*T397^2+(1/(0.0000091577*(EXP(-0.0000091577*AW397*1000)+(AJ397/1000)*EXP(-(0.0000091577-0.0000028263)*AW397*1000)-AS397*AU397*EXP(-0.0000091577*AW397*1000))))^2*AO397^2)/1000</f>
        <v>#VALUE!</v>
      </c>
      <c r="AZ397" s="141" t="str">
        <f>Input!B397</f>
        <v>Hu1-13</v>
      </c>
      <c r="BA397" s="152">
        <f>Input!E397</f>
        <v>0</v>
      </c>
      <c r="BB397" s="141" t="e">
        <f t="shared" ref="BB397:BB399" si="1412">((U397-1)*EXP(0.0000028263*AW397*1000))*1000</f>
        <v>#VALUE!</v>
      </c>
      <c r="BC397" s="147" t="e">
        <f t="shared" ref="BC397" si="1413">SQRT((EXP(0.0000028263*AW397*1000)*V397)^2+((U397-1)*0.0000028263*EXP(0.0000028263*AW397*1000)*AX397*1000)^2)*1000</f>
        <v>#VALUE!</v>
      </c>
      <c r="BD397" s="141" t="e">
        <f t="shared" ref="BD397:BD399" si="1414">AW397*1000-58</f>
        <v>#VALUE!</v>
      </c>
      <c r="BE397" s="153" t="e">
        <f t="shared" ref="BE397:BE399" si="1415">AY397/2*1000</f>
        <v>#VALUE!</v>
      </c>
      <c r="BF397" s="154" t="e">
        <f t="shared" ref="BF397:BF399" si="1416">AY397/AW397*100</f>
        <v>#VALUE!</v>
      </c>
      <c r="BG397" s="155"/>
      <c r="BH397" s="155"/>
      <c r="BI397" s="155"/>
      <c r="BJ397" s="155"/>
      <c r="BK397" s="155"/>
      <c r="BL397" s="155"/>
      <c r="BM397" s="159"/>
      <c r="BN397" s="155"/>
      <c r="BO397" s="155"/>
      <c r="BP397" s="155"/>
      <c r="BQ397" s="155"/>
      <c r="BR397" s="155"/>
      <c r="BS397" s="155"/>
      <c r="BT397" s="155"/>
      <c r="BU397" s="155"/>
      <c r="BV397" s="155"/>
      <c r="BW397" s="155"/>
      <c r="BX397" s="155"/>
      <c r="BY397" s="155"/>
      <c r="BZ397" s="155"/>
      <c r="CA397" s="155"/>
      <c r="CB397" s="155"/>
      <c r="CC397" s="155"/>
      <c r="CD397" s="155"/>
      <c r="CE397" s="155"/>
      <c r="CF397" s="155"/>
      <c r="CG397" s="155"/>
      <c r="CH397" s="155"/>
      <c r="CI397" s="155"/>
      <c r="CJ397" s="155"/>
      <c r="CK397" s="155"/>
      <c r="CL397" s="155"/>
      <c r="CM397" s="155"/>
      <c r="CN397" s="155"/>
      <c r="CO397" s="155"/>
      <c r="CP397" s="155"/>
      <c r="CQ397" s="155"/>
      <c r="CR397" s="155"/>
      <c r="CS397" s="155"/>
      <c r="CT397" s="155"/>
      <c r="CU397" s="155"/>
      <c r="CV397" s="155"/>
      <c r="CW397" s="155"/>
      <c r="CX397" s="155"/>
      <c r="CY397" s="155"/>
      <c r="CZ397" s="155"/>
      <c r="DA397" s="155"/>
      <c r="DB397" s="155"/>
      <c r="DC397" s="155"/>
      <c r="DD397" s="155"/>
      <c r="DE397" s="155"/>
    </row>
    <row r="398" spans="1:109" ht="15" customHeight="1" x14ac:dyDescent="0.2">
      <c r="A398" s="9">
        <f>Input!A398</f>
        <v>10670</v>
      </c>
      <c r="B398" s="9" t="str">
        <f>Input!B398</f>
        <v>Paragorgia Test</v>
      </c>
      <c r="C398" s="9">
        <f>Input!O398</f>
        <v>0.14044857614506276</v>
      </c>
      <c r="D398" s="9">
        <f>C398*Input!P398/100</f>
        <v>8.3435498522699009E-4</v>
      </c>
      <c r="E398" s="11">
        <f>Input!M398</f>
        <v>0.16268071663133019</v>
      </c>
      <c r="F398" s="12">
        <f>E398*Input!N398/100</f>
        <v>2.2445281515127229E-5</v>
      </c>
      <c r="G398" s="13">
        <f t="shared" si="1391"/>
        <v>22.430417209127807</v>
      </c>
      <c r="H398" s="12">
        <f>G398*Input!L398/100</f>
        <v>3.3560601281429491E-3</v>
      </c>
      <c r="I398" s="9">
        <v>0.3</v>
      </c>
      <c r="J398" s="21">
        <f>(((C398*$G$4*0.000000001*Input!G398*(234/233))-(I398*0.000000000000001))/Input!F398)*1000000000000</f>
        <v>3.420581122187011</v>
      </c>
      <c r="K398" s="9">
        <f>J398*Input!P398/100</f>
        <v>2.0320454574935125E-2</v>
      </c>
      <c r="L398" s="14">
        <f t="shared" si="1392"/>
        <v>4.7304150529856606E-2</v>
      </c>
      <c r="M398" s="22">
        <f>L398*Input!P398/100</f>
        <v>2.8101711601368395E-4</v>
      </c>
      <c r="N398" s="9">
        <v>5.0000000000000001E-3</v>
      </c>
      <c r="O398" s="21">
        <f>(((G398*$D$4*0.000000001*Input!G398*(238/236))-(N398*0.000000001))/Input!F398)*1000000</f>
        <v>5.5028910256958059E-2</v>
      </c>
      <c r="P398" s="9">
        <f>O398*Input!N398/100</f>
        <v>7.5924141948992635E-6</v>
      </c>
      <c r="Q398" s="23">
        <f t="shared" si="1393"/>
        <v>4.1057024809491652E-2</v>
      </c>
      <c r="R398" s="24">
        <f>Q398*Input!N398/100</f>
        <v>5.6646940037214405E-6</v>
      </c>
      <c r="S398" s="65">
        <f>Input!S398*$G$6/0.000000000155125</f>
        <v>1.1511516157680515</v>
      </c>
      <c r="T398" s="9">
        <f>S398*Input!T398/100</f>
        <v>6.7397730219374095E-3</v>
      </c>
      <c r="U398" s="9">
        <f>S398*1/((U397+U399)/2)</f>
        <v>1.1516000186453352</v>
      </c>
      <c r="V398" s="9">
        <f>U398*Input!T398/100</f>
        <v>6.7423983352096839E-3</v>
      </c>
      <c r="W398" s="3">
        <v>3.0000000000000001E-3</v>
      </c>
      <c r="X398" s="21">
        <f>((($L$4*0.000000001*Input!G398/Input!W398*(232/229))-(W398*0.000000001))/Input!F398)*1000000000</f>
        <v>6.7628732126770161E-2</v>
      </c>
      <c r="Y398" s="21">
        <f>X398*Input!X398/100</f>
        <v>2.0407774022610553E-4</v>
      </c>
      <c r="Z398" s="21">
        <f t="shared" si="1394"/>
        <v>1.6513001328831552E-5</v>
      </c>
      <c r="AA398" s="21">
        <f>Z398*Input!X398/100</f>
        <v>4.9829944900071026E-8</v>
      </c>
      <c r="AB398" s="14">
        <v>0.05</v>
      </c>
      <c r="AC398" s="14">
        <v>0.9</v>
      </c>
      <c r="AD398" s="21">
        <f>(((Input!G398*$L$4*0.000000001*Input!U398*(230/229))-((AB398*0.000000000000001)+(Input!G398*AC398*0.000000000000001)))/Input!F398)*1000000000000</f>
        <v>5.1267652873592398E-3</v>
      </c>
      <c r="AE398" s="21">
        <f>AD398*Input!V398/100</f>
        <v>2.5275101007662086E-4</v>
      </c>
      <c r="AF398" s="63">
        <f t="shared" si="1395"/>
        <v>2.3372166076833159E-4</v>
      </c>
      <c r="AG398" s="21">
        <f>AF398*Input!V398/100</f>
        <v>1.1522545411164983E-5</v>
      </c>
      <c r="AH398" s="9">
        <f t="shared" si="1396"/>
        <v>14.153796521547884</v>
      </c>
      <c r="AI398" s="3">
        <f t="shared" si="1397"/>
        <v>0.69909217680940317</v>
      </c>
      <c r="AJ398" s="22">
        <f t="shared" si="1398"/>
        <v>151.60001864533524</v>
      </c>
      <c r="AK398" s="3">
        <f t="shared" si="1399"/>
        <v>6.7423983352096837</v>
      </c>
      <c r="AL398" s="3">
        <f t="shared" si="1400"/>
        <v>5.6926107493862855E-3</v>
      </c>
      <c r="AM398" s="3">
        <f t="shared" si="1401"/>
        <v>2.8064845388798285E-4</v>
      </c>
      <c r="AN398" s="9">
        <f>AL398*1/((AN397+AN399)/2)</f>
        <v>5.6745971641113521E-3</v>
      </c>
      <c r="AO398" s="21">
        <f t="shared" si="1402"/>
        <v>2.7976037545104871E-4</v>
      </c>
      <c r="AP398" s="58">
        <f t="shared" si="1403"/>
        <v>0.53939999999999999</v>
      </c>
      <c r="AQ398" s="58">
        <f t="shared" si="1404"/>
        <v>2.7E-2</v>
      </c>
      <c r="AR398" s="58">
        <f t="shared" si="1405"/>
        <v>5.0055617352614021</v>
      </c>
      <c r="AS398" s="67">
        <f t="shared" si="1406"/>
        <v>4.0219673503994472E-4</v>
      </c>
      <c r="AT398" s="67">
        <f t="shared" si="1407"/>
        <v>1.2149443991607089E-6</v>
      </c>
      <c r="AU398" s="58">
        <v>8</v>
      </c>
      <c r="AV398" s="58">
        <f t="shared" si="1408"/>
        <v>4</v>
      </c>
      <c r="AW398" s="58">
        <f t="shared" si="1409"/>
        <v>0.2339</v>
      </c>
      <c r="AX398" s="57">
        <f t="shared" si="1410"/>
        <v>0.14146421949999999</v>
      </c>
      <c r="AY398" s="47">
        <f t="shared" si="1411"/>
        <v>0.15527761191335207</v>
      </c>
      <c r="AZ398" s="9" t="str">
        <f>Input!B398</f>
        <v>Paragorgia Test</v>
      </c>
      <c r="BA398" s="48">
        <f>Input!E398</f>
        <v>0</v>
      </c>
      <c r="BB398" s="58">
        <f t="shared" si="1412"/>
        <v>151.70027024076199</v>
      </c>
      <c r="BC398" s="22">
        <f>SQRT((EXP(0.0000028263*AW398*1000)*V398)^2+((U398-1)*0.0000028263*EXP(0.0000028263*AW398*1000)*AY398*1000)^2)*1000</f>
        <v>6.7471854784316623</v>
      </c>
      <c r="BD398" s="9">
        <f t="shared" si="1414"/>
        <v>175.9</v>
      </c>
      <c r="BE398" s="49">
        <f t="shared" si="1415"/>
        <v>77.638805956676038</v>
      </c>
      <c r="BF398" s="89">
        <f t="shared" si="1416"/>
        <v>66.386324033070579</v>
      </c>
      <c r="BG398" s="85"/>
      <c r="BH398" s="85"/>
      <c r="BI398" s="85"/>
      <c r="BJ398" s="85"/>
      <c r="BK398" s="85"/>
      <c r="BL398" s="85"/>
      <c r="BM398" s="90"/>
      <c r="BN398" s="85"/>
      <c r="BO398" s="85"/>
      <c r="BP398" s="85"/>
      <c r="BQ398" s="85"/>
      <c r="BR398" s="85"/>
      <c r="BS398" s="85"/>
      <c r="BT398" s="85"/>
      <c r="BU398" s="85"/>
      <c r="BV398" s="85"/>
      <c r="BW398" s="85"/>
      <c r="BX398" s="85"/>
      <c r="BY398" s="85"/>
      <c r="BZ398" s="85"/>
      <c r="CA398" s="85"/>
      <c r="CB398" s="85"/>
      <c r="CC398" s="85"/>
      <c r="CD398" s="85"/>
      <c r="CE398" s="85"/>
      <c r="CF398" s="85"/>
      <c r="CG398" s="85"/>
      <c r="CH398" s="85"/>
      <c r="CI398" s="85"/>
      <c r="CJ398" s="85"/>
      <c r="CK398" s="85"/>
      <c r="CL398" s="85"/>
      <c r="CM398" s="85"/>
      <c r="CN398" s="85"/>
      <c r="CO398" s="85"/>
      <c r="CP398" s="85"/>
      <c r="CQ398" s="85"/>
      <c r="CR398" s="85"/>
      <c r="CS398" s="85"/>
      <c r="CT398" s="85"/>
      <c r="CU398" s="85"/>
      <c r="CV398" s="85"/>
      <c r="CW398" s="85"/>
      <c r="CX398" s="85"/>
      <c r="CY398" s="85"/>
      <c r="CZ398" s="85"/>
      <c r="DA398" s="85"/>
      <c r="DB398" s="85"/>
      <c r="DC398" s="85"/>
      <c r="DD398" s="85"/>
      <c r="DE398" s="85"/>
    </row>
    <row r="399" spans="1:109" s="158" customFormat="1" ht="15" customHeight="1" x14ac:dyDescent="0.2">
      <c r="A399" s="141">
        <f>Input!A399</f>
        <v>10368</v>
      </c>
      <c r="B399" s="141" t="str">
        <f>Input!B399</f>
        <v>Hu1-13</v>
      </c>
      <c r="C399" s="141">
        <f>Input!O399</f>
        <v>2.3121195587850019</v>
      </c>
      <c r="D399" s="141">
        <f>C399*Input!P399/100</f>
        <v>7.1500802036351757E-2</v>
      </c>
      <c r="E399" s="142">
        <f>Input!M399</f>
        <v>3.0137643250964681</v>
      </c>
      <c r="F399" s="143">
        <f>E399*Input!N399/100</f>
        <v>1.218244186655673E-3</v>
      </c>
      <c r="G399" s="144">
        <f t="shared" si="1391"/>
        <v>415.537825144301</v>
      </c>
      <c r="H399" s="143">
        <f>G399*Input!L399/100</f>
        <v>7.8637953142765449E-2</v>
      </c>
      <c r="I399" s="141">
        <v>0</v>
      </c>
      <c r="J399" s="145">
        <f>(((C399*$G$4*0.000000001*Input!G399*(234/233))-(I399*0.000000000000001))/Input!F399)*1000000000000</f>
        <v>757.40143476456535</v>
      </c>
      <c r="K399" s="141">
        <f>J399*Input!P399/100</f>
        <v>23.422149535211684</v>
      </c>
      <c r="L399" s="146">
        <f t="shared" si="1392"/>
        <v>10.474311294428512</v>
      </c>
      <c r="M399" s="147">
        <f>L399*Input!P399/100</f>
        <v>0.32391130271983337</v>
      </c>
      <c r="N399" s="141">
        <v>0</v>
      </c>
      <c r="O399" s="145">
        <f>(((G399*$D$4*0.000000001*Input!G399*(238/236))-(N399*0.000000001))/Input!F399)*1000000</f>
        <v>13.712083636351707</v>
      </c>
      <c r="P399" s="141">
        <f>O399*Input!N399/100</f>
        <v>5.5427911326102605E-3</v>
      </c>
      <c r="Q399" s="148">
        <f t="shared" si="1393"/>
        <v>10.23057435480165</v>
      </c>
      <c r="R399" s="149">
        <f>Q399*Input!N399/100</f>
        <v>4.1354719179930513E-3</v>
      </c>
      <c r="S399" s="147">
        <f>Input!S399*$G$6/0.000000000155125</f>
        <v>0.99961062619831209</v>
      </c>
      <c r="T399" s="141">
        <f>S399*Input!T399/100</f>
        <v>5.1531705604447239E-3</v>
      </c>
      <c r="U399" s="147">
        <f>S399</f>
        <v>0.99961062619831209</v>
      </c>
      <c r="V399" s="141">
        <f>U399*Input!T399/100</f>
        <v>5.1531705604447239E-3</v>
      </c>
      <c r="W399" s="150">
        <v>0</v>
      </c>
      <c r="X399" s="145">
        <f>((($L$4*0.000000001*Input!G399/Input!W399*(232/229))-(W399*0.000000001))/Input!F399)*1000000000</f>
        <v>0.90793162253794957</v>
      </c>
      <c r="Y399" s="145">
        <f>X399*Input!X399/100</f>
        <v>1.137124439951882E-2</v>
      </c>
      <c r="Z399" s="145">
        <f t="shared" si="1394"/>
        <v>2.2169092363514306E-4</v>
      </c>
      <c r="AA399" s="145">
        <f>Z399*Input!X399/100</f>
        <v>2.776532517684069E-6</v>
      </c>
      <c r="AB399" s="146">
        <v>0</v>
      </c>
      <c r="AC399" s="146">
        <v>0.9</v>
      </c>
      <c r="AD399" s="145">
        <f>(((Input!G399*$L$4*0.000000001*Input!U399*(230/229))-((AB399*0.000000000000001)+(Input!G399*AC399*0.000000000000001)))/Input!F399)*1000000000000</f>
        <v>225.12355563330448</v>
      </c>
      <c r="AE399" s="145">
        <f>AD399*Input!V399/100</f>
        <v>1.0812719436894731</v>
      </c>
      <c r="AF399" s="145">
        <f t="shared" si="1395"/>
        <v>10.26305054971418</v>
      </c>
      <c r="AG399" s="145">
        <f>AF399*Input!V399/100</f>
        <v>4.9293591622853121E-2</v>
      </c>
      <c r="AH399" s="141">
        <f t="shared" si="1396"/>
        <v>46294.410169922048</v>
      </c>
      <c r="AI399" s="150">
        <f t="shared" si="1397"/>
        <v>620.98054637262305</v>
      </c>
      <c r="AJ399" s="147">
        <f t="shared" si="1398"/>
        <v>-0.38937380168790892</v>
      </c>
      <c r="AK399" s="150">
        <f t="shared" si="1399"/>
        <v>5.1531705604447238</v>
      </c>
      <c r="AL399" s="150">
        <f t="shared" si="1400"/>
        <v>1.0031744253828023</v>
      </c>
      <c r="AM399" s="150">
        <f t="shared" si="1401"/>
        <v>4.8352963464683534E-3</v>
      </c>
      <c r="AN399" s="141">
        <f>AF399/Q399</f>
        <v>1.0031744253828023</v>
      </c>
      <c r="AO399" s="145">
        <f t="shared" si="1402"/>
        <v>4.8352963464683534E-3</v>
      </c>
      <c r="AP399" s="141" t="str">
        <f t="shared" si="1403"/>
        <v>Out of range</v>
      </c>
      <c r="AQ399" s="141" t="e">
        <f t="shared" si="1404"/>
        <v>#VALUE!</v>
      </c>
      <c r="AR399" s="141" t="e">
        <f t="shared" si="1405"/>
        <v>#VALUE!</v>
      </c>
      <c r="AS399" s="149">
        <f t="shared" si="1406"/>
        <v>2.1669450408822251E-5</v>
      </c>
      <c r="AT399" s="149">
        <f t="shared" si="1407"/>
        <v>2.7153688487143722E-7</v>
      </c>
      <c r="AU399" s="141">
        <v>8</v>
      </c>
      <c r="AV399" s="141">
        <f t="shared" si="1408"/>
        <v>4</v>
      </c>
      <c r="AW399" s="141" t="str">
        <f t="shared" si="1409"/>
        <v>Out of range</v>
      </c>
      <c r="AX399" s="151">
        <f t="shared" si="1410"/>
        <v>308.17585029920002</v>
      </c>
      <c r="AY399" s="151" t="e">
        <f t="shared" si="1411"/>
        <v>#VALUE!</v>
      </c>
      <c r="AZ399" s="141" t="str">
        <f>Input!B399</f>
        <v>Hu1-13</v>
      </c>
      <c r="BA399" s="152">
        <f>Input!E399</f>
        <v>0</v>
      </c>
      <c r="BB399" s="141" t="e">
        <f t="shared" si="1412"/>
        <v>#VALUE!</v>
      </c>
      <c r="BC399" s="147" t="e">
        <f t="shared" ref="BC399" si="1417">SQRT((EXP(0.0000028263*AW399*1000)*V399)^2+((U399-1)*0.0000028263*EXP(0.0000028263*AW399*1000)*AX399*1000)^2)*1000</f>
        <v>#VALUE!</v>
      </c>
      <c r="BD399" s="141" t="e">
        <f t="shared" si="1414"/>
        <v>#VALUE!</v>
      </c>
      <c r="BE399" s="153" t="e">
        <f t="shared" si="1415"/>
        <v>#VALUE!</v>
      </c>
      <c r="BF399" s="154" t="e">
        <f t="shared" si="1416"/>
        <v>#VALUE!</v>
      </c>
      <c r="BG399" s="155"/>
      <c r="BH399" s="155"/>
      <c r="BI399" s="155"/>
      <c r="BJ399" s="155"/>
      <c r="BK399" s="155"/>
      <c r="BL399" s="155"/>
      <c r="BM399" s="159"/>
      <c r="BN399" s="155"/>
      <c r="BO399" s="155"/>
      <c r="BP399" s="155"/>
      <c r="BQ399" s="155"/>
      <c r="BR399" s="155"/>
      <c r="BS399" s="155"/>
      <c r="BT399" s="155"/>
      <c r="BU399" s="155"/>
      <c r="BV399" s="155"/>
      <c r="BW399" s="155"/>
      <c r="BX399" s="155"/>
      <c r="BY399" s="155"/>
      <c r="BZ399" s="155"/>
      <c r="CA399" s="155"/>
      <c r="CB399" s="155"/>
      <c r="CC399" s="155"/>
      <c r="CD399" s="155"/>
      <c r="CE399" s="155"/>
      <c r="CF399" s="155"/>
      <c r="CG399" s="155"/>
      <c r="CH399" s="155"/>
      <c r="CI399" s="155"/>
      <c r="CJ399" s="155"/>
      <c r="CK399" s="155"/>
      <c r="CL399" s="155"/>
      <c r="CM399" s="155"/>
      <c r="CN399" s="155"/>
      <c r="CO399" s="155"/>
      <c r="CP399" s="155"/>
      <c r="CQ399" s="155"/>
      <c r="CR399" s="155"/>
      <c r="CS399" s="155"/>
      <c r="CT399" s="155"/>
      <c r="CU399" s="155"/>
      <c r="CV399" s="155"/>
      <c r="CW399" s="155"/>
      <c r="CX399" s="155"/>
      <c r="CY399" s="155"/>
      <c r="CZ399" s="155"/>
      <c r="DA399" s="155"/>
      <c r="DB399" s="155"/>
      <c r="DC399" s="155"/>
      <c r="DD399" s="155"/>
      <c r="DE399" s="155"/>
    </row>
    <row r="400" spans="1:109" x14ac:dyDescent="0.2">
      <c r="A400" s="85"/>
      <c r="B400" s="85"/>
      <c r="C400" s="85"/>
      <c r="D400" s="85"/>
      <c r="E400" s="86"/>
      <c r="F400" s="85"/>
      <c r="G400" s="87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  <c r="AB400" s="85"/>
      <c r="AC400" s="85"/>
      <c r="AD400" s="85"/>
      <c r="AE400" s="85"/>
      <c r="AF400" s="85"/>
      <c r="AG400" s="85"/>
      <c r="AH400" s="85"/>
      <c r="AI400" s="85"/>
      <c r="AJ400" s="85"/>
      <c r="AK400" s="85"/>
      <c r="AL400" s="85"/>
      <c r="AM400" s="85"/>
      <c r="AN400" s="85"/>
      <c r="AO400" s="85"/>
      <c r="AP400" s="85"/>
      <c r="AQ400" s="85"/>
      <c r="AR400" s="85"/>
      <c r="AS400" s="85"/>
      <c r="AT400" s="85"/>
      <c r="AU400" s="85"/>
      <c r="AV400" s="85"/>
      <c r="AW400" s="85"/>
      <c r="AX400" s="85"/>
      <c r="AY400" s="85"/>
      <c r="AZ400" s="85"/>
      <c r="BA400" s="85"/>
      <c r="BB400" s="85"/>
      <c r="BC400" s="85"/>
      <c r="BD400" s="85"/>
      <c r="BE400" s="85"/>
      <c r="BF400" s="88"/>
      <c r="BG400" s="85"/>
      <c r="BH400" s="85"/>
      <c r="BI400" s="85"/>
      <c r="BJ400" s="85"/>
      <c r="BK400" s="85"/>
      <c r="BL400" s="85"/>
      <c r="BM400" s="85"/>
      <c r="BN400" s="85"/>
      <c r="BO400" s="85"/>
      <c r="BP400" s="85"/>
      <c r="BQ400" s="85"/>
      <c r="BR400" s="85"/>
      <c r="BS400" s="85"/>
      <c r="BT400" s="85"/>
      <c r="BU400" s="85"/>
      <c r="BV400" s="85"/>
      <c r="BW400" s="85"/>
      <c r="BX400" s="85"/>
      <c r="BY400" s="85"/>
      <c r="BZ400" s="85"/>
      <c r="CA400" s="85"/>
      <c r="CB400" s="85"/>
      <c r="CC400" s="85"/>
      <c r="CD400" s="85"/>
      <c r="CE400" s="85"/>
      <c r="CF400" s="85"/>
      <c r="CG400" s="85"/>
      <c r="CH400" s="85"/>
      <c r="CI400" s="85"/>
      <c r="CJ400" s="85"/>
      <c r="CK400" s="85"/>
      <c r="CL400" s="85"/>
      <c r="CM400" s="85"/>
      <c r="CN400" s="85"/>
      <c r="CO400" s="85"/>
      <c r="CP400" s="85"/>
      <c r="CQ400" s="85"/>
      <c r="CR400" s="85"/>
      <c r="CS400" s="85"/>
      <c r="CT400" s="85"/>
      <c r="CU400" s="85"/>
      <c r="CV400" s="85"/>
      <c r="CW400" s="85"/>
      <c r="CX400" s="85"/>
      <c r="CY400" s="85"/>
      <c r="CZ400" s="85"/>
      <c r="DA400" s="85"/>
      <c r="DB400" s="85"/>
      <c r="DC400" s="85"/>
      <c r="DD400" s="85"/>
      <c r="DE400" s="85"/>
    </row>
    <row r="401" spans="1:109" s="158" customFormat="1" ht="15" customHeight="1" x14ac:dyDescent="0.2">
      <c r="A401" s="141">
        <f>Input!A401</f>
        <v>10368</v>
      </c>
      <c r="B401" s="141" t="str">
        <f>Input!B401</f>
        <v>Hu1-13</v>
      </c>
      <c r="C401" s="141">
        <f>Input!O401</f>
        <v>2.2853586042448812</v>
      </c>
      <c r="D401" s="141">
        <f>C401*Input!P401/100</f>
        <v>1.399693621311141E-2</v>
      </c>
      <c r="E401" s="142">
        <f>Input!M401</f>
        <v>3.0136202823920857</v>
      </c>
      <c r="F401" s="143">
        <f>E401*Input!N401/100</f>
        <v>2.6150279697618778E-4</v>
      </c>
      <c r="G401" s="144">
        <f t="shared" ref="G401:G415" si="1418">E401*137.88</f>
        <v>415.51796453622075</v>
      </c>
      <c r="H401" s="143">
        <f>G401*Input!L401/100</f>
        <v>1.9838985364891364E-2</v>
      </c>
      <c r="I401" s="141">
        <v>0</v>
      </c>
      <c r="J401" s="145">
        <f>(((C401*$G$4*0.000000001*Input!G401*(234/233))-(I401*0.000000000000001))/Input!F401)*1000000000000</f>
        <v>748.63511241443223</v>
      </c>
      <c r="K401" s="141">
        <f>J401*Input!P401/100</f>
        <v>4.5851000783409184</v>
      </c>
      <c r="L401" s="146">
        <f t="shared" ref="L401:L415" si="1419">(J401/234)*602200000000*0.0000028263/(365.2425*24*60)</f>
        <v>10.353079428487908</v>
      </c>
      <c r="M401" s="147">
        <f>L401*Input!P401/100</f>
        <v>6.3408601214994975E-2</v>
      </c>
      <c r="N401" s="141">
        <v>0</v>
      </c>
      <c r="O401" s="145">
        <f>(((G401*$D$4*0.000000001*Input!G401*(238/236))-(N401*0.000000001))/Input!F401)*1000000</f>
        <v>13.711428268049264</v>
      </c>
      <c r="P401" s="141">
        <f>O401*Input!N401/100</f>
        <v>1.1897905199214974E-3</v>
      </c>
      <c r="Q401" s="148">
        <f t="shared" ref="Q401:Q415" si="1420">(O401/238.05)*602200000000000000*0.00000000015512/(365.2425*24*60)</f>
        <v>10.230085385048712</v>
      </c>
      <c r="R401" s="149">
        <f>Q401*Input!N401/100</f>
        <v>8.8770173107940499E-4</v>
      </c>
      <c r="S401" s="147">
        <f>Input!S401*$G$6/0.000000000155125</f>
        <v>0.99908637166413239</v>
      </c>
      <c r="T401" s="141">
        <f>S401*Input!T401/100</f>
        <v>1.0988977675897987E-3</v>
      </c>
      <c r="U401" s="147">
        <f>S401</f>
        <v>0.99908637166413239</v>
      </c>
      <c r="V401" s="141">
        <f>U401*Input!T401/100</f>
        <v>1.0988977675897987E-3</v>
      </c>
      <c r="W401" s="150">
        <v>0</v>
      </c>
      <c r="X401" s="145">
        <f>((($L$4*0.000000001*Input!G401/Input!W401*(232/229))-(W401*0.000000001))/Input!F401)*1000000000</f>
        <v>0.8859891156550419</v>
      </c>
      <c r="Y401" s="145">
        <f>X401*Input!X401/100</f>
        <v>3.4652584970490826E-3</v>
      </c>
      <c r="Z401" s="145">
        <f t="shared" ref="Z401:Z415" si="1421">(X401/232)*6.022E+23*0.000000001*0.000000000049475/(365.2425*24*60)</f>
        <v>2.1633319129386319E-4</v>
      </c>
      <c r="AA401" s="145">
        <f>Z401*Input!X401/100</f>
        <v>8.4611697376277804E-7</v>
      </c>
      <c r="AB401" s="146">
        <v>0</v>
      </c>
      <c r="AC401" s="146">
        <v>0.9</v>
      </c>
      <c r="AD401" s="145">
        <f>(((Input!G401*$L$4*0.000000001*Input!U401*(230/229))-((AB401*0.000000000000001)+(Input!G401*AC401*0.000000000000001)))/Input!F401)*1000000000000</f>
        <v>224.69104128251678</v>
      </c>
      <c r="AE401" s="145">
        <f>AD401*Input!V401/100</f>
        <v>0.61904378939695148</v>
      </c>
      <c r="AF401" s="145">
        <f t="shared" ref="AF401:AF415" si="1422">(AD401/230)*602200000000*$D$6/(365.2425*24*60)</f>
        <v>10.243332858985976</v>
      </c>
      <c r="AG401" s="145">
        <f>AF401*Input!V401/100</f>
        <v>2.8221292459577857E-2</v>
      </c>
      <c r="AH401" s="141">
        <f t="shared" ref="AH401:AH415" si="1423">AF401/Z401</f>
        <v>47349.797771307378</v>
      </c>
      <c r="AI401" s="150">
        <f t="shared" ref="AI401:AI415" si="1424">AH401*SQRT((AG401/AF401)^2+(AA401/Z401)^2)</f>
        <v>226.52711749072043</v>
      </c>
      <c r="AJ401" s="147">
        <f t="shared" ref="AJ401:AJ415" si="1425">(U401-1)*1000</f>
        <v>-0.91362833586761116</v>
      </c>
      <c r="AK401" s="150">
        <f t="shared" ref="AK401:AK415" si="1426">V401*1000</f>
        <v>1.0988977675897988</v>
      </c>
      <c r="AL401" s="150">
        <f t="shared" ref="AL401:AL415" si="1427">AF401/Q401</f>
        <v>1.001294952430859</v>
      </c>
      <c r="AM401" s="150">
        <f t="shared" ref="AM401:AM415" si="1428">AL401*SQRT((R401/Q401)^2+(AG401/AF401)^2)</f>
        <v>2.7600245211578732E-3</v>
      </c>
      <c r="AN401" s="141">
        <f>AF401/Q401</f>
        <v>1.001294952430859</v>
      </c>
      <c r="AO401" s="145">
        <f t="shared" ref="AO401:AO415" si="1429">AN401*SQRT((R401/Q401)^2+(AG401/AF401)^2)</f>
        <v>2.7600245211578732E-3</v>
      </c>
      <c r="AP401" s="141" t="str">
        <f t="shared" ref="AP401:AP415" si="1430">ThU_Alter_Kombi(AN401,U401)</f>
        <v>Out of range</v>
      </c>
      <c r="AQ401" s="141" t="e">
        <f t="shared" ref="AQ401:AQ415" si="1431">Montealter(AN401,AO401,U401,V401)</f>
        <v>#VALUE!</v>
      </c>
      <c r="AR401" s="141" t="e">
        <f t="shared" ref="AR401:AR415" si="1432">(AQ401/AP401)*100</f>
        <v>#VALUE!</v>
      </c>
      <c r="AS401" s="149">
        <f t="shared" ref="AS401:AS415" si="1433">Z401/Q401</f>
        <v>2.1146763018228031E-5</v>
      </c>
      <c r="AT401" s="149">
        <f t="shared" ref="AT401:AT415" si="1434">AS401*SQRT((Y401/X401)^2+(P401/O401)^2)</f>
        <v>8.2729044287453786E-8</v>
      </c>
      <c r="AU401" s="141">
        <v>8</v>
      </c>
      <c r="AV401" s="141">
        <f t="shared" ref="AV401:AV415" si="1435">AU401/2</f>
        <v>4</v>
      </c>
      <c r="AW401" s="141" t="str">
        <f t="shared" ref="AW401:AW415" si="1436">marincorr_age(AN401,U401,AS401,AU401)</f>
        <v>Out of range</v>
      </c>
      <c r="AX401" s="151">
        <f t="shared" ref="AX401:AX415" si="1437">marincorr_age_error(AN401, AO401, U401, V401, AS401, AT401, AU401, AV401)</f>
        <v>306.75695224129998</v>
      </c>
      <c r="AY401" s="151" t="e">
        <f t="shared" ref="AY401:AY415" si="1438">SQRT(((AU401*EXP(-0.0000091577*AW401*1000))/(0.0000091577*(EXP(-0.0000091577*AW401*1000)+(AJ401/1000)*EXP(-(0.0000091577-0.0000028263)*AW401*1000)-AS401*AU401*EXP(-0.0000091577*AW401*1000))))^2*AT401^2+((AS401*EXP(-0.0000091577*AW401*1000))/(0.0000091577*(EXP(-0.0000091577*AW401*1000)+(AJ401/1000)*EXP(-(0.0000091577-0.0000028263)*AW401*1000)-AS401*AU401*EXP(-0.0000091577*AW401*1000))))^2*AV401^2+((0.0000091577/(0.0000091577-0.0000028263))*(EXP(-(0.0000091577-0.0000028263)*AW401*1000)-1)/(0.0000091577*(EXP(-0.0000091577*AW401*1000)+(AJ401/1000)*EXP(-(0.0000091577-0.0000028263)*AW401*1000)-AS401*AU401*EXP(-0.0000091577*AW401*1000))))^2*T401^2+(1/(0.0000091577*(EXP(-0.0000091577*AW401*1000)+(AJ401/1000)*EXP(-(0.0000091577-0.0000028263)*AW401*1000)-AS401*AU401*EXP(-0.0000091577*AW401*1000))))^2*AO401^2)/1000</f>
        <v>#VALUE!</v>
      </c>
      <c r="AZ401" s="141" t="str">
        <f>Input!B401</f>
        <v>Hu1-13</v>
      </c>
      <c r="BA401" s="152">
        <f>Input!E401</f>
        <v>0</v>
      </c>
      <c r="BB401" s="141" t="e">
        <f t="shared" ref="BB401:BB415" si="1439">((U401-1)*EXP(0.0000028263*AW401*1000))*1000</f>
        <v>#VALUE!</v>
      </c>
      <c r="BC401" s="147" t="e">
        <f t="shared" ref="BC401" si="1440">SQRT((EXP(0.0000028263*AW401*1000)*V401)^2+((U401-1)*0.0000028263*EXP(0.0000028263*AW401*1000)*AX401*1000)^2)*1000</f>
        <v>#VALUE!</v>
      </c>
      <c r="BD401" s="141" t="e">
        <f t="shared" ref="BD401:BD415" si="1441">AW401*1000-58</f>
        <v>#VALUE!</v>
      </c>
      <c r="BE401" s="153" t="e">
        <f t="shared" ref="BE401:BE415" si="1442">AY401/2*1000</f>
        <v>#VALUE!</v>
      </c>
      <c r="BF401" s="154" t="e">
        <f t="shared" ref="BF401:BF415" si="1443">AY401/AW401*100</f>
        <v>#VALUE!</v>
      </c>
      <c r="BG401" s="155"/>
      <c r="BH401" s="155"/>
      <c r="BI401" s="155"/>
      <c r="BJ401" s="155"/>
      <c r="BK401" s="155"/>
      <c r="BL401" s="155"/>
      <c r="BM401" s="159"/>
      <c r="BN401" s="155"/>
      <c r="BO401" s="155"/>
      <c r="BP401" s="155"/>
      <c r="BQ401" s="155"/>
      <c r="BR401" s="155"/>
      <c r="BS401" s="155"/>
      <c r="BT401" s="155"/>
      <c r="BU401" s="155"/>
      <c r="BV401" s="155"/>
      <c r="BW401" s="155"/>
      <c r="BX401" s="155"/>
      <c r="BY401" s="155"/>
      <c r="BZ401" s="155"/>
      <c r="CA401" s="155"/>
      <c r="CB401" s="155"/>
      <c r="CC401" s="155"/>
      <c r="CD401" s="155"/>
      <c r="CE401" s="155"/>
      <c r="CF401" s="155"/>
      <c r="CG401" s="155"/>
      <c r="CH401" s="155"/>
      <c r="CI401" s="155"/>
      <c r="CJ401" s="155"/>
      <c r="CK401" s="155"/>
      <c r="CL401" s="155"/>
      <c r="CM401" s="155"/>
      <c r="CN401" s="155"/>
      <c r="CO401" s="155"/>
      <c r="CP401" s="155"/>
      <c r="CQ401" s="155"/>
      <c r="CR401" s="155"/>
      <c r="CS401" s="155"/>
      <c r="CT401" s="155"/>
      <c r="CU401" s="155"/>
      <c r="CV401" s="155"/>
      <c r="CW401" s="155"/>
      <c r="CX401" s="155"/>
      <c r="CY401" s="155"/>
      <c r="CZ401" s="155"/>
      <c r="DA401" s="155"/>
      <c r="DB401" s="155"/>
      <c r="DC401" s="155"/>
      <c r="DD401" s="155"/>
      <c r="DE401" s="155"/>
    </row>
    <row r="402" spans="1:109" ht="15" customHeight="1" x14ac:dyDescent="0.2">
      <c r="A402" s="9">
        <f>Input!A402</f>
        <v>10730</v>
      </c>
      <c r="B402" s="9" t="str">
        <f>Input!B402</f>
        <v>GeoB20908-2-10-13</v>
      </c>
      <c r="C402" s="9">
        <f>Input!O402</f>
        <v>1.4185664966029645</v>
      </c>
      <c r="D402" s="9">
        <f>C402*Input!P402/100</f>
        <v>2.1853002123339892E-3</v>
      </c>
      <c r="E402" s="11">
        <f>Input!M402</f>
        <v>1.6477936916509714</v>
      </c>
      <c r="F402" s="12">
        <f>E402*Input!N402/100</f>
        <v>5.4838462933602238E-5</v>
      </c>
      <c r="G402" s="13">
        <f t="shared" si="1418"/>
        <v>227.19779420483593</v>
      </c>
      <c r="H402" s="12">
        <f>G402*Input!L402/100</f>
        <v>1.5508318113298045E-2</v>
      </c>
      <c r="I402" s="9">
        <v>0.3</v>
      </c>
      <c r="J402" s="21">
        <f>(((C402*$G$4*0.000000001*Input!G402*(234/233))-(I402*0.000000000000001))/Input!F402)*1000000000000</f>
        <v>195.08090058023393</v>
      </c>
      <c r="K402" s="9">
        <f>J402*Input!P402/100</f>
        <v>0.30052192440831971</v>
      </c>
      <c r="L402" s="14">
        <f t="shared" si="1419"/>
        <v>2.6978270524533561</v>
      </c>
      <c r="M402" s="22">
        <f>L402*Input!P402/100</f>
        <v>4.1559997678535182E-3</v>
      </c>
      <c r="N402" s="9">
        <v>5.0000000000000001E-3</v>
      </c>
      <c r="O402" s="21">
        <f>(((G402*$D$4*0.000000001*Input!G402*(238/236))-(N402*0.000000001))/Input!F402)*1000000</f>
        <v>3.1473557761198552</v>
      </c>
      <c r="P402" s="9">
        <f>O402*Input!N402/100</f>
        <v>1.047437879766845E-4</v>
      </c>
      <c r="Q402" s="23">
        <f t="shared" si="1420"/>
        <v>2.34823956318689</v>
      </c>
      <c r="R402" s="24">
        <f>Q402*Input!N402/100</f>
        <v>7.814925430138064E-5</v>
      </c>
      <c r="S402" s="65">
        <f>Input!S402*$G$6/0.000000000155125</f>
        <v>1.1463156762114204</v>
      </c>
      <c r="T402" s="9">
        <f>S402*Input!T402/100</f>
        <v>5.4370822484159603E-4</v>
      </c>
      <c r="U402" s="9">
        <f>S402*1/((U401+U403)/2)</f>
        <v>1.1470750287248521</v>
      </c>
      <c r="V402" s="9">
        <f>U402*Input!T402/100</f>
        <v>5.4406839282644941E-4</v>
      </c>
      <c r="W402" s="3">
        <v>3.0000000000000001E-3</v>
      </c>
      <c r="X402" s="21">
        <f>((($L$4*0.000000001*Input!G402/Input!W402*(232/229))-(W402*0.000000001))/Input!F402)*1000000000</f>
        <v>0.18819089100881436</v>
      </c>
      <c r="Y402" s="21">
        <f>X402*Input!X402/100</f>
        <v>3.8519990136219313E-4</v>
      </c>
      <c r="Z402" s="21">
        <f t="shared" si="1421"/>
        <v>4.5950830890594709E-5</v>
      </c>
      <c r="AA402" s="21">
        <f>Z402*Input!X402/100</f>
        <v>9.4054794212855195E-8</v>
      </c>
      <c r="AB402" s="14">
        <v>0.05</v>
      </c>
      <c r="AC402" s="14">
        <v>0.9</v>
      </c>
      <c r="AD402" s="21">
        <f>(((Input!G402*$L$4*0.000000001*Input!U402*(230/229))-((AB402*0.000000000000001)+(Input!G402*AC402*0.000000000000001)))/Input!F402)*1000000000000</f>
        <v>0.27887184381021052</v>
      </c>
      <c r="AE402" s="21">
        <f>AD402*Input!V402/100</f>
        <v>2.0714454643561194E-3</v>
      </c>
      <c r="AF402" s="63">
        <f t="shared" si="1422"/>
        <v>1.27133556586949E-2</v>
      </c>
      <c r="AG402" s="21">
        <f>AF402*Input!V402/100</f>
        <v>9.4434140629386578E-5</v>
      </c>
      <c r="AH402" s="9">
        <f t="shared" si="1423"/>
        <v>276.6730309831479</v>
      </c>
      <c r="AI402" s="3">
        <f t="shared" si="1424"/>
        <v>2.1317119582088648</v>
      </c>
      <c r="AJ402" s="22">
        <f t="shared" si="1425"/>
        <v>147.07502872485213</v>
      </c>
      <c r="AK402" s="3">
        <f t="shared" si="1426"/>
        <v>0.54406839282644937</v>
      </c>
      <c r="AL402" s="3">
        <f t="shared" si="1427"/>
        <v>5.4139943206821268E-3</v>
      </c>
      <c r="AM402" s="3">
        <f t="shared" si="1428"/>
        <v>4.0215270164888826E-5</v>
      </c>
      <c r="AN402" s="9">
        <f>AL402*1/((AN401+AN403)/2)</f>
        <v>5.4059454276679615E-3</v>
      </c>
      <c r="AO402" s="21">
        <f t="shared" si="1429"/>
        <v>4.0155482808656035E-5</v>
      </c>
      <c r="AP402" s="58">
        <f t="shared" si="1430"/>
        <v>0.51580000000000004</v>
      </c>
      <c r="AQ402" s="58">
        <f t="shared" si="1431"/>
        <v>5.7999999999999996E-3</v>
      </c>
      <c r="AR402" s="58">
        <f t="shared" si="1432"/>
        <v>1.1244668476153548</v>
      </c>
      <c r="AS402" s="67">
        <f t="shared" si="1433"/>
        <v>1.9568204032910934E-5</v>
      </c>
      <c r="AT402" s="67">
        <f t="shared" si="1434"/>
        <v>4.0058615337553371E-8</v>
      </c>
      <c r="AU402" s="58">
        <v>8</v>
      </c>
      <c r="AV402" s="58">
        <f t="shared" si="1435"/>
        <v>4</v>
      </c>
      <c r="AW402" s="58">
        <f t="shared" si="1436"/>
        <v>0.50090000000000001</v>
      </c>
      <c r="AX402" s="57">
        <f t="shared" si="1437"/>
        <v>8.2334564999999998E-3</v>
      </c>
      <c r="AY402" s="47">
        <f t="shared" si="1438"/>
        <v>8.3857498843849642E-3</v>
      </c>
      <c r="AZ402" s="9" t="str">
        <f>Input!B402</f>
        <v>GeoB20908-2-10-13</v>
      </c>
      <c r="BA402" s="48">
        <f>Input!E402</f>
        <v>11.5</v>
      </c>
      <c r="BB402" s="58">
        <f t="shared" si="1439"/>
        <v>147.28338936465289</v>
      </c>
      <c r="BC402" s="22">
        <f>SQRT((EXP(0.0000028263*AW402*1000)*V402)^2+((U402-1)*0.0000028263*EXP(0.0000028263*AW402*1000)*AY402*1000)^2)*1000</f>
        <v>0.54485035461564812</v>
      </c>
      <c r="BD402" s="9">
        <f t="shared" si="1441"/>
        <v>442.90000000000003</v>
      </c>
      <c r="BE402" s="49">
        <f t="shared" si="1442"/>
        <v>4.192874942192482</v>
      </c>
      <c r="BF402" s="89">
        <f t="shared" si="1443"/>
        <v>1.674136531120975</v>
      </c>
      <c r="BG402" s="85"/>
      <c r="BH402" s="85"/>
      <c r="BI402" s="85"/>
      <c r="BJ402" s="85"/>
      <c r="BK402" s="85"/>
      <c r="BL402" s="85"/>
      <c r="BM402" s="90"/>
      <c r="BN402" s="85"/>
      <c r="BO402" s="85"/>
      <c r="BP402" s="85"/>
      <c r="BQ402" s="85"/>
      <c r="BR402" s="85"/>
      <c r="BS402" s="85"/>
      <c r="BT402" s="85"/>
      <c r="BU402" s="85"/>
      <c r="BV402" s="85"/>
      <c r="BW402" s="85"/>
      <c r="BX402" s="85"/>
      <c r="BY402" s="85"/>
      <c r="BZ402" s="85"/>
      <c r="CA402" s="85"/>
      <c r="CB402" s="85"/>
      <c r="CC402" s="85"/>
      <c r="CD402" s="85"/>
      <c r="CE402" s="85"/>
      <c r="CF402" s="85"/>
      <c r="CG402" s="85"/>
      <c r="CH402" s="85"/>
      <c r="CI402" s="85"/>
      <c r="CJ402" s="85"/>
      <c r="CK402" s="85"/>
      <c r="CL402" s="85"/>
      <c r="CM402" s="85"/>
      <c r="CN402" s="85"/>
      <c r="CO402" s="85"/>
      <c r="CP402" s="85"/>
      <c r="CQ402" s="85"/>
      <c r="CR402" s="85"/>
      <c r="CS402" s="85"/>
      <c r="CT402" s="85"/>
      <c r="CU402" s="85"/>
      <c r="CV402" s="85"/>
      <c r="CW402" s="85"/>
      <c r="CX402" s="85"/>
      <c r="CY402" s="85"/>
      <c r="CZ402" s="85"/>
      <c r="DA402" s="85"/>
      <c r="DB402" s="85"/>
      <c r="DC402" s="85"/>
      <c r="DD402" s="85"/>
      <c r="DE402" s="85"/>
    </row>
    <row r="403" spans="1:109" s="158" customFormat="1" ht="15" customHeight="1" x14ac:dyDescent="0.2">
      <c r="A403" s="141">
        <f>Input!A403</f>
        <v>10368</v>
      </c>
      <c r="B403" s="141" t="str">
        <f>Input!B403</f>
        <v>Hu1-13</v>
      </c>
      <c r="C403" s="141">
        <f>Input!O403</f>
        <v>2.287454701150176</v>
      </c>
      <c r="D403" s="141">
        <f>C403*Input!P403/100</f>
        <v>1.3783731416232139E-2</v>
      </c>
      <c r="E403" s="142">
        <f>Input!M403</f>
        <v>3.0132316191704835</v>
      </c>
      <c r="F403" s="143">
        <f>E403*Input!N403/100</f>
        <v>3.1649381391523859E-4</v>
      </c>
      <c r="G403" s="144">
        <f t="shared" si="1418"/>
        <v>415.46437565122625</v>
      </c>
      <c r="H403" s="143">
        <f>G403*Input!L403/100</f>
        <v>2.1909616522297344E-2</v>
      </c>
      <c r="I403" s="141">
        <v>0</v>
      </c>
      <c r="J403" s="145">
        <f>(((C403*$G$4*0.000000001*Input!G403*(234/233))-(I403*0.000000000000001))/Input!F403)*1000000000000</f>
        <v>749.32174939972299</v>
      </c>
      <c r="K403" s="141">
        <f>J403*Input!P403/100</f>
        <v>4.5152586990569237</v>
      </c>
      <c r="L403" s="146">
        <f t="shared" si="1419"/>
        <v>10.362575118884161</v>
      </c>
      <c r="M403" s="147">
        <f>L403*Input!P403/100</f>
        <v>6.2442745706574626E-2</v>
      </c>
      <c r="N403" s="141">
        <v>0</v>
      </c>
      <c r="O403" s="145">
        <f>(((G403*$D$4*0.000000001*Input!G403*(238/236))-(N403*0.000000001))/Input!F403)*1000000</f>
        <v>13.709659920552216</v>
      </c>
      <c r="P403" s="141">
        <f>O403*Input!N403/100</f>
        <v>1.4399897200504464E-3</v>
      </c>
      <c r="Q403" s="148">
        <f t="shared" si="1420"/>
        <v>10.228766022431516</v>
      </c>
      <c r="R403" s="149">
        <f>Q403*Input!N403/100</f>
        <v>1.0743751490889929E-3</v>
      </c>
      <c r="S403" s="147">
        <f>Input!S403*$G$6/0.000000000155125</f>
        <v>0.99958964778635473</v>
      </c>
      <c r="T403" s="141">
        <f>S403*Input!T403/100</f>
        <v>1.1769275076297871E-3</v>
      </c>
      <c r="U403" s="147">
        <f>S403</f>
        <v>0.99958964778635473</v>
      </c>
      <c r="V403" s="141">
        <f>U403*Input!T403/100</f>
        <v>1.1769275076297871E-3</v>
      </c>
      <c r="W403" s="150">
        <v>0</v>
      </c>
      <c r="X403" s="145">
        <f>((($L$4*0.000000001*Input!G403/Input!W403*(232/229))-(W403*0.000000001))/Input!F403)*1000000000</f>
        <v>0.87793424281430021</v>
      </c>
      <c r="Y403" s="145">
        <f>X403*Input!X403/100</f>
        <v>2.6678579262339741E-3</v>
      </c>
      <c r="Z403" s="145">
        <f t="shared" si="1421"/>
        <v>2.1436642181970822E-4</v>
      </c>
      <c r="AA403" s="145">
        <f>Z403*Input!X403/100</f>
        <v>6.5141457034053937E-7</v>
      </c>
      <c r="AB403" s="146">
        <v>0</v>
      </c>
      <c r="AC403" s="146">
        <v>0.9</v>
      </c>
      <c r="AD403" s="145">
        <f>(((Input!G403*$L$4*0.000000001*Input!U403*(230/229))-((AB403*0.000000000000001)+(Input!G403*AC403*0.000000000000001)))/Input!F403)*1000000000000</f>
        <v>224.74909416211574</v>
      </c>
      <c r="AE403" s="145">
        <f>AD403*Input!V403/100</f>
        <v>0.57584465011750152</v>
      </c>
      <c r="AF403" s="145">
        <f t="shared" si="1422"/>
        <v>10.245979404062988</v>
      </c>
      <c r="AG403" s="145">
        <f>AF403*Input!V403/100</f>
        <v>2.6251907475043836E-2</v>
      </c>
      <c r="AH403" s="141">
        <f t="shared" si="1423"/>
        <v>47796.568684065249</v>
      </c>
      <c r="AI403" s="150">
        <f t="shared" si="1424"/>
        <v>189.98125305497288</v>
      </c>
      <c r="AJ403" s="147">
        <f t="shared" si="1425"/>
        <v>-0.41035221364527086</v>
      </c>
      <c r="AK403" s="150">
        <f t="shared" si="1426"/>
        <v>1.1769275076297872</v>
      </c>
      <c r="AL403" s="150">
        <f t="shared" si="1427"/>
        <v>1.0016828404906049</v>
      </c>
      <c r="AM403" s="150">
        <f t="shared" si="1428"/>
        <v>2.5686340795031477E-3</v>
      </c>
      <c r="AN403" s="141">
        <f>AF403/Q403</f>
        <v>1.0016828404906049</v>
      </c>
      <c r="AO403" s="145">
        <f t="shared" si="1429"/>
        <v>2.5686340795031477E-3</v>
      </c>
      <c r="AP403" s="141" t="str">
        <f t="shared" si="1430"/>
        <v>Out of range</v>
      </c>
      <c r="AQ403" s="141" t="e">
        <f t="shared" si="1431"/>
        <v>#VALUE!</v>
      </c>
      <c r="AR403" s="141" t="e">
        <f t="shared" si="1432"/>
        <v>#VALUE!</v>
      </c>
      <c r="AS403" s="149">
        <f t="shared" si="1433"/>
        <v>2.0957212370446854E-5</v>
      </c>
      <c r="AT403" s="149">
        <f t="shared" si="1434"/>
        <v>6.3722601519373355E-8</v>
      </c>
      <c r="AU403" s="141">
        <v>8</v>
      </c>
      <c r="AV403" s="141">
        <f t="shared" si="1435"/>
        <v>4</v>
      </c>
      <c r="AW403" s="141" t="str">
        <f t="shared" si="1436"/>
        <v>Out of range</v>
      </c>
      <c r="AX403" s="151">
        <f t="shared" si="1437"/>
        <v>322.50375341850003</v>
      </c>
      <c r="AY403" s="151" t="e">
        <f t="shared" si="1438"/>
        <v>#VALUE!</v>
      </c>
      <c r="AZ403" s="141" t="str">
        <f>Input!B403</f>
        <v>Hu1-13</v>
      </c>
      <c r="BA403" s="152">
        <f>Input!E403</f>
        <v>0</v>
      </c>
      <c r="BB403" s="141" t="e">
        <f t="shared" si="1439"/>
        <v>#VALUE!</v>
      </c>
      <c r="BC403" s="147" t="e">
        <f t="shared" ref="BC403" si="1444">SQRT((EXP(0.0000028263*AW403*1000)*V403)^2+((U403-1)*0.0000028263*EXP(0.0000028263*AW403*1000)*AX403*1000)^2)*1000</f>
        <v>#VALUE!</v>
      </c>
      <c r="BD403" s="141" t="e">
        <f t="shared" si="1441"/>
        <v>#VALUE!</v>
      </c>
      <c r="BE403" s="153" t="e">
        <f t="shared" si="1442"/>
        <v>#VALUE!</v>
      </c>
      <c r="BF403" s="154" t="e">
        <f t="shared" si="1443"/>
        <v>#VALUE!</v>
      </c>
      <c r="BG403" s="155"/>
      <c r="BH403" s="155"/>
      <c r="BI403" s="155"/>
      <c r="BJ403" s="155"/>
      <c r="BK403" s="155"/>
      <c r="BL403" s="155"/>
      <c r="BM403" s="159"/>
      <c r="BN403" s="155"/>
      <c r="BO403" s="155"/>
      <c r="BP403" s="155"/>
      <c r="BQ403" s="155"/>
      <c r="BR403" s="155"/>
      <c r="BS403" s="155"/>
      <c r="BT403" s="155"/>
      <c r="BU403" s="155"/>
      <c r="BV403" s="155"/>
      <c r="BW403" s="155"/>
      <c r="BX403" s="155"/>
      <c r="BY403" s="155"/>
      <c r="BZ403" s="155"/>
      <c r="CA403" s="155"/>
      <c r="CB403" s="155"/>
      <c r="CC403" s="155"/>
      <c r="CD403" s="155"/>
      <c r="CE403" s="155"/>
      <c r="CF403" s="155"/>
      <c r="CG403" s="155"/>
      <c r="CH403" s="155"/>
      <c r="CI403" s="155"/>
      <c r="CJ403" s="155"/>
      <c r="CK403" s="155"/>
      <c r="CL403" s="155"/>
      <c r="CM403" s="155"/>
      <c r="CN403" s="155"/>
      <c r="CO403" s="155"/>
      <c r="CP403" s="155"/>
      <c r="CQ403" s="155"/>
      <c r="CR403" s="155"/>
      <c r="CS403" s="155"/>
      <c r="CT403" s="155"/>
      <c r="CU403" s="155"/>
      <c r="CV403" s="155"/>
      <c r="CW403" s="155"/>
      <c r="CX403" s="155"/>
      <c r="CY403" s="155"/>
      <c r="CZ403" s="155"/>
      <c r="DA403" s="155"/>
      <c r="DB403" s="155"/>
      <c r="DC403" s="155"/>
      <c r="DD403" s="155"/>
      <c r="DE403" s="155"/>
    </row>
    <row r="404" spans="1:109" ht="15" customHeight="1" x14ac:dyDescent="0.2">
      <c r="A404" s="9">
        <f>Input!A404</f>
        <v>10731</v>
      </c>
      <c r="B404" s="9" t="str">
        <f>Input!B404</f>
        <v>GeoB20908-2-23-27</v>
      </c>
      <c r="C404" s="9">
        <f>Input!O404</f>
        <v>1.7393673734166351</v>
      </c>
      <c r="D404" s="9">
        <f>C404*Input!P404/100</f>
        <v>2.3688527769255398E-3</v>
      </c>
      <c r="E404" s="11">
        <f>Input!M404</f>
        <v>2.0180341387293086</v>
      </c>
      <c r="F404" s="12">
        <f>E404*Input!N404/100</f>
        <v>5.5557735445004501E-5</v>
      </c>
      <c r="G404" s="13">
        <f t="shared" si="1418"/>
        <v>278.24654704799707</v>
      </c>
      <c r="H404" s="12">
        <f>G404*Input!L404/100</f>
        <v>6.8757618529353536E-3</v>
      </c>
      <c r="I404" s="9">
        <v>0.3</v>
      </c>
      <c r="J404" s="21">
        <f>(((C404*$G$4*0.000000001*Input!G404*(234/233))-(I404*0.000000000000001))/Input!F404)*1000000000000</f>
        <v>251.14254189484032</v>
      </c>
      <c r="K404" s="9">
        <f>J404*Input!P404/100</f>
        <v>0.34203223359486834</v>
      </c>
      <c r="L404" s="14">
        <f t="shared" si="1419"/>
        <v>3.4731188011259904</v>
      </c>
      <c r="M404" s="22">
        <f>L404*Input!P404/100</f>
        <v>4.7300571704289958E-3</v>
      </c>
      <c r="N404" s="9">
        <v>5.0000000000000001E-3</v>
      </c>
      <c r="O404" s="21">
        <f>(((G404*$D$4*0.000000001*Input!G404*(238/236))-(N404*0.000000001))/Input!F404)*1000000</f>
        <v>4.0470212071267149</v>
      </c>
      <c r="P404" s="9">
        <f>O404*Input!N404/100</f>
        <v>1.1141701185860285E-4</v>
      </c>
      <c r="Q404" s="23">
        <f t="shared" si="1420"/>
        <v>3.0194792033798392</v>
      </c>
      <c r="R404" s="24">
        <f>Q404*Input!N404/100</f>
        <v>8.312814116648209E-5</v>
      </c>
      <c r="S404" s="65">
        <f>Input!S404*$G$6/0.000000000155125</f>
        <v>1.14650538176882</v>
      </c>
      <c r="T404" s="9">
        <f>S404*Input!T404/100</f>
        <v>4.7251519430809447E-4</v>
      </c>
      <c r="U404" s="9">
        <f>S404*1/((U403+U405)/2)</f>
        <v>1.146625393353198</v>
      </c>
      <c r="V404" s="9">
        <f>U404*Input!T404/100</f>
        <v>4.7256465530323097E-4</v>
      </c>
      <c r="W404" s="3">
        <v>3.0000000000000001E-3</v>
      </c>
      <c r="X404" s="21">
        <f>((($L$4*0.000000001*Input!G404/Input!W404*(232/229))-(W404*0.000000001))/Input!F404)*1000000000</f>
        <v>0.264706259791331</v>
      </c>
      <c r="Y404" s="21">
        <f>X404*Input!X404/100</f>
        <v>4.4210935807517475E-4</v>
      </c>
      <c r="Z404" s="21">
        <f t="shared" si="1421"/>
        <v>6.4633694618001358E-5</v>
      </c>
      <c r="AA404" s="21">
        <f>Z404*Input!X404/100</f>
        <v>1.0795045519557177E-7</v>
      </c>
      <c r="AB404" s="14">
        <v>0.05</v>
      </c>
      <c r="AC404" s="14">
        <v>0.9</v>
      </c>
      <c r="AD404" s="21">
        <f>(((Input!G404*$L$4*0.000000001*Input!U404*(230/229))-((AB404*0.000000000000001)+(Input!G404*AC404*0.000000000000001)))/Input!F404)*1000000000000</f>
        <v>0.78818058426719573</v>
      </c>
      <c r="AE404" s="21">
        <f>AD404*Input!V404/100</f>
        <v>5.1801192070094846E-3</v>
      </c>
      <c r="AF404" s="63">
        <f t="shared" si="1422"/>
        <v>3.5931989239782552E-2</v>
      </c>
      <c r="AG404" s="21">
        <f>AF404*Input!V404/100</f>
        <v>2.3615398719839108E-4</v>
      </c>
      <c r="AH404" s="9">
        <f t="shared" si="1423"/>
        <v>555.9327754996541</v>
      </c>
      <c r="AI404" s="3">
        <f t="shared" si="1424"/>
        <v>3.769863287095149</v>
      </c>
      <c r="AJ404" s="22">
        <f t="shared" si="1425"/>
        <v>146.62539335319801</v>
      </c>
      <c r="AK404" s="3">
        <f t="shared" si="1426"/>
        <v>0.472564655303231</v>
      </c>
      <c r="AL404" s="3">
        <f t="shared" si="1427"/>
        <v>1.1900061838333663E-2</v>
      </c>
      <c r="AM404" s="3">
        <f t="shared" si="1428"/>
        <v>7.8210857960994755E-5</v>
      </c>
      <c r="AN404" s="9">
        <f>AL404*1/((AN403+AN405)/2)</f>
        <v>1.1878817941316287E-2</v>
      </c>
      <c r="AO404" s="21">
        <f t="shared" si="1429"/>
        <v>7.8071236551061256E-5</v>
      </c>
      <c r="AP404" s="58">
        <f t="shared" si="1430"/>
        <v>1.1369</v>
      </c>
      <c r="AQ404" s="58">
        <f t="shared" si="1431"/>
        <v>8.3000000000000001E-3</v>
      </c>
      <c r="AR404" s="58">
        <f t="shared" si="1432"/>
        <v>0.73005541384466532</v>
      </c>
      <c r="AS404" s="67">
        <f t="shared" si="1433"/>
        <v>2.1405577009987004E-5</v>
      </c>
      <c r="AT404" s="67">
        <f t="shared" si="1434"/>
        <v>3.5756205750229848E-8</v>
      </c>
      <c r="AU404" s="58">
        <v>8</v>
      </c>
      <c r="AV404" s="58">
        <f t="shared" si="1435"/>
        <v>4</v>
      </c>
      <c r="AW404" s="58">
        <f t="shared" si="1436"/>
        <v>1.1206</v>
      </c>
      <c r="AX404" s="57">
        <f t="shared" si="1437"/>
        <v>1.0647894499999999E-2</v>
      </c>
      <c r="AY404" s="47">
        <f t="shared" si="1438"/>
        <v>1.1093695935244235E-2</v>
      </c>
      <c r="AZ404" s="9" t="str">
        <f>Input!B404</f>
        <v>GeoB20908-2-23-27</v>
      </c>
      <c r="BA404" s="48">
        <f>Input!E404</f>
        <v>25</v>
      </c>
      <c r="BB404" s="58">
        <f t="shared" si="1439"/>
        <v>147.09051439442007</v>
      </c>
      <c r="BC404" s="22">
        <f>SQRT((EXP(0.0000028263*AW404*1000)*V404)^2+((U404-1)*0.0000028263*EXP(0.0000028263*AW404*1000)*AY404*1000)^2)*1000</f>
        <v>0.47408614460074316</v>
      </c>
      <c r="BD404" s="9">
        <f t="shared" si="1441"/>
        <v>1062.6000000000001</v>
      </c>
      <c r="BE404" s="49">
        <f t="shared" si="1442"/>
        <v>5.5468479676221172</v>
      </c>
      <c r="BF404" s="89">
        <f t="shared" si="1443"/>
        <v>0.98997822017171477</v>
      </c>
      <c r="BG404" s="85"/>
      <c r="BH404" s="85"/>
      <c r="BI404" s="85"/>
      <c r="BJ404" s="85"/>
      <c r="BK404" s="85"/>
      <c r="BL404" s="85"/>
      <c r="BM404" s="90"/>
      <c r="BN404" s="85"/>
      <c r="BO404" s="85"/>
      <c r="BP404" s="85"/>
      <c r="BQ404" s="85"/>
      <c r="BR404" s="85"/>
      <c r="BS404" s="85"/>
      <c r="BT404" s="85"/>
      <c r="BU404" s="85"/>
      <c r="BV404" s="85"/>
      <c r="BW404" s="85"/>
      <c r="BX404" s="85"/>
      <c r="BY404" s="85"/>
      <c r="BZ404" s="85"/>
      <c r="CA404" s="85"/>
      <c r="CB404" s="85"/>
      <c r="CC404" s="85"/>
      <c r="CD404" s="85"/>
      <c r="CE404" s="85"/>
      <c r="CF404" s="85"/>
      <c r="CG404" s="85"/>
      <c r="CH404" s="85"/>
      <c r="CI404" s="85"/>
      <c r="CJ404" s="85"/>
      <c r="CK404" s="85"/>
      <c r="CL404" s="85"/>
      <c r="CM404" s="85"/>
      <c r="CN404" s="85"/>
      <c r="CO404" s="85"/>
      <c r="CP404" s="85"/>
      <c r="CQ404" s="85"/>
      <c r="CR404" s="85"/>
      <c r="CS404" s="85"/>
      <c r="CT404" s="85"/>
      <c r="CU404" s="85"/>
      <c r="CV404" s="85"/>
      <c r="CW404" s="85"/>
      <c r="CX404" s="85"/>
      <c r="CY404" s="85"/>
      <c r="CZ404" s="85"/>
      <c r="DA404" s="85"/>
      <c r="DB404" s="85"/>
      <c r="DC404" s="85"/>
      <c r="DD404" s="85"/>
      <c r="DE404" s="85"/>
    </row>
    <row r="405" spans="1:109" s="158" customFormat="1" ht="15" customHeight="1" x14ac:dyDescent="0.2">
      <c r="A405" s="141">
        <f>Input!A405</f>
        <v>10368</v>
      </c>
      <c r="B405" s="141" t="str">
        <f>Input!B405</f>
        <v>Hu1-13</v>
      </c>
      <c r="C405" s="141">
        <f>Input!O405</f>
        <v>2.2724230994379608</v>
      </c>
      <c r="D405" s="141">
        <f>C405*Input!P405/100</f>
        <v>1.5315487783702427E-2</v>
      </c>
      <c r="E405" s="142">
        <f>Input!M405</f>
        <v>3.013904913318501</v>
      </c>
      <c r="F405" s="143">
        <f>E405*Input!N405/100</f>
        <v>2.7414580479099247E-4</v>
      </c>
      <c r="G405" s="144">
        <f t="shared" si="1418"/>
        <v>415.55720944835491</v>
      </c>
      <c r="H405" s="143">
        <f>G405*Input!L405/100</f>
        <v>2.0953730869078546E-2</v>
      </c>
      <c r="I405" s="141">
        <v>0</v>
      </c>
      <c r="J405" s="145">
        <f>(((C405*$G$4*0.000000001*Input!G405*(234/233))-(I405*0.000000000000001))/Input!F405)*1000000000000</f>
        <v>744.39771480108652</v>
      </c>
      <c r="K405" s="141">
        <f>J405*Input!P405/100</f>
        <v>5.0170296676141923</v>
      </c>
      <c r="L405" s="146">
        <f t="shared" si="1419"/>
        <v>10.294479299621967</v>
      </c>
      <c r="M405" s="147">
        <f>L405*Input!P405/100</f>
        <v>6.9381873468868135E-2</v>
      </c>
      <c r="N405" s="141">
        <v>0</v>
      </c>
      <c r="O405" s="145">
        <f>(((G405*$D$4*0.000000001*Input!G405*(238/236))-(N405*0.000000001))/Input!F405)*1000000</f>
        <v>13.712723287383064</v>
      </c>
      <c r="P405" s="141">
        <f>O405*Input!N405/100</f>
        <v>1.2473139231710536E-3</v>
      </c>
      <c r="Q405" s="148">
        <f t="shared" si="1420"/>
        <v>10.231051597911522</v>
      </c>
      <c r="R405" s="149">
        <f>Q405*Input!N405/100</f>
        <v>9.3061989506475857E-4</v>
      </c>
      <c r="S405" s="147">
        <f>Input!S405*$G$6/0.000000000155125</f>
        <v>1.0002010221480919</v>
      </c>
      <c r="T405" s="141">
        <f>S405*Input!T405/100</f>
        <v>1.1596534083955375E-3</v>
      </c>
      <c r="U405" s="147">
        <f>S405</f>
        <v>1.0002010221480919</v>
      </c>
      <c r="V405" s="141">
        <f>U405*Input!T405/100</f>
        <v>1.1596534083955375E-3</v>
      </c>
      <c r="W405" s="150">
        <v>0</v>
      </c>
      <c r="X405" s="145">
        <f>((($L$4*0.000000001*Input!G405/Input!W405*(232/229))-(W405*0.000000001))/Input!F405)*1000000000</f>
        <v>0.87798480074616647</v>
      </c>
      <c r="Y405" s="145">
        <f>X405*Input!X405/100</f>
        <v>3.7273803228613654E-3</v>
      </c>
      <c r="Z405" s="145">
        <f t="shared" si="1421"/>
        <v>2.1437876662005909E-4</v>
      </c>
      <c r="AA405" s="145">
        <f>Z405*Input!X405/100</f>
        <v>9.1011962355133757E-7</v>
      </c>
      <c r="AB405" s="146">
        <v>0</v>
      </c>
      <c r="AC405" s="146">
        <v>0.9</v>
      </c>
      <c r="AD405" s="145">
        <f>(((Input!G405*$L$4*0.000000001*Input!U405*(230/229))-((AB405*0.000000000000001)+(Input!G405*AC405*0.000000000000001)))/Input!F405)*1000000000000</f>
        <v>224.84668625738527</v>
      </c>
      <c r="AE405" s="145">
        <f>AD405*Input!V405/100</f>
        <v>0.58346558410969751</v>
      </c>
      <c r="AF405" s="145">
        <f t="shared" si="1422"/>
        <v>10.250428483610376</v>
      </c>
      <c r="AG405" s="145">
        <f>AF405*Input!V405/100</f>
        <v>2.6599334604905548E-2</v>
      </c>
      <c r="AH405" s="141">
        <f t="shared" si="1423"/>
        <v>47814.569722649292</v>
      </c>
      <c r="AI405" s="150">
        <f t="shared" si="1424"/>
        <v>237.90821853068687</v>
      </c>
      <c r="AJ405" s="147">
        <f t="shared" si="1425"/>
        <v>0.20102214809192276</v>
      </c>
      <c r="AK405" s="150">
        <f t="shared" si="1426"/>
        <v>1.1596534083955374</v>
      </c>
      <c r="AL405" s="150">
        <f t="shared" si="1427"/>
        <v>1.0018939290368558</v>
      </c>
      <c r="AM405" s="150">
        <f t="shared" si="1428"/>
        <v>2.6014599440854166E-3</v>
      </c>
      <c r="AN405" s="141">
        <f>AF405/Q405</f>
        <v>1.0018939290368558</v>
      </c>
      <c r="AO405" s="145">
        <f t="shared" si="1429"/>
        <v>2.6014599440854166E-3</v>
      </c>
      <c r="AP405" s="141" t="str">
        <f t="shared" si="1430"/>
        <v>Out of range</v>
      </c>
      <c r="AQ405" s="141" t="e">
        <f t="shared" si="1431"/>
        <v>#VALUE!</v>
      </c>
      <c r="AR405" s="141" t="e">
        <f t="shared" si="1432"/>
        <v>#VALUE!</v>
      </c>
      <c r="AS405" s="149">
        <f t="shared" si="1433"/>
        <v>2.0953737215421776E-5</v>
      </c>
      <c r="AT405" s="149">
        <f t="shared" si="1434"/>
        <v>8.8977021689821224E-8</v>
      </c>
      <c r="AU405" s="141">
        <v>8</v>
      </c>
      <c r="AV405" s="141">
        <f t="shared" si="1435"/>
        <v>4</v>
      </c>
      <c r="AW405" s="141" t="str">
        <f t="shared" si="1436"/>
        <v>Out of range</v>
      </c>
      <c r="AX405" s="151">
        <f t="shared" si="1437"/>
        <v>311.62838170240002</v>
      </c>
      <c r="AY405" s="151" t="e">
        <f t="shared" si="1438"/>
        <v>#VALUE!</v>
      </c>
      <c r="AZ405" s="141" t="str">
        <f>Input!B405</f>
        <v>Hu1-13</v>
      </c>
      <c r="BA405" s="152">
        <f>Input!E405</f>
        <v>0</v>
      </c>
      <c r="BB405" s="141" t="e">
        <f t="shared" si="1439"/>
        <v>#VALUE!</v>
      </c>
      <c r="BC405" s="147" t="e">
        <f t="shared" ref="BC405" si="1445">SQRT((EXP(0.0000028263*AW405*1000)*V405)^2+((U405-1)*0.0000028263*EXP(0.0000028263*AW405*1000)*AX405*1000)^2)*1000</f>
        <v>#VALUE!</v>
      </c>
      <c r="BD405" s="141" t="e">
        <f t="shared" si="1441"/>
        <v>#VALUE!</v>
      </c>
      <c r="BE405" s="153" t="e">
        <f t="shared" si="1442"/>
        <v>#VALUE!</v>
      </c>
      <c r="BF405" s="154" t="e">
        <f t="shared" si="1443"/>
        <v>#VALUE!</v>
      </c>
      <c r="BG405" s="155"/>
      <c r="BH405" s="155"/>
      <c r="BI405" s="155"/>
      <c r="BJ405" s="155"/>
      <c r="BK405" s="155"/>
      <c r="BL405" s="155"/>
      <c r="BM405" s="159"/>
      <c r="BN405" s="155"/>
      <c r="BO405" s="155"/>
      <c r="BP405" s="155"/>
      <c r="BQ405" s="155"/>
      <c r="BR405" s="155"/>
      <c r="BS405" s="155"/>
      <c r="BT405" s="155"/>
      <c r="BU405" s="155"/>
      <c r="BV405" s="155"/>
      <c r="BW405" s="155"/>
      <c r="BX405" s="155"/>
      <c r="BY405" s="155"/>
      <c r="BZ405" s="155"/>
      <c r="CA405" s="155"/>
      <c r="CB405" s="155"/>
      <c r="CC405" s="155"/>
      <c r="CD405" s="155"/>
      <c r="CE405" s="155"/>
      <c r="CF405" s="155"/>
      <c r="CG405" s="155"/>
      <c r="CH405" s="155"/>
      <c r="CI405" s="155"/>
      <c r="CJ405" s="155"/>
      <c r="CK405" s="155"/>
      <c r="CL405" s="155"/>
      <c r="CM405" s="155"/>
      <c r="CN405" s="155"/>
      <c r="CO405" s="155"/>
      <c r="CP405" s="155"/>
      <c r="CQ405" s="155"/>
      <c r="CR405" s="155"/>
      <c r="CS405" s="155"/>
      <c r="CT405" s="155"/>
      <c r="CU405" s="155"/>
      <c r="CV405" s="155"/>
      <c r="CW405" s="155"/>
      <c r="CX405" s="155"/>
      <c r="CY405" s="155"/>
      <c r="CZ405" s="155"/>
      <c r="DA405" s="155"/>
      <c r="DB405" s="155"/>
      <c r="DC405" s="155"/>
      <c r="DD405" s="155"/>
      <c r="DE405" s="155"/>
    </row>
    <row r="406" spans="1:109" ht="15" customHeight="1" x14ac:dyDescent="0.2">
      <c r="A406" s="9">
        <f>Input!A406</f>
        <v>10732</v>
      </c>
      <c r="B406" s="9" t="str">
        <f>Input!B406</f>
        <v>GeoB20908-2-33-37</v>
      </c>
      <c r="C406" s="9">
        <f>Input!O406</f>
        <v>1.7472926565781919</v>
      </c>
      <c r="D406" s="9">
        <f>C406*Input!P406/100</f>
        <v>2.1429986981881606E-3</v>
      </c>
      <c r="E406" s="11">
        <f>Input!M406</f>
        <v>2.019412995091451</v>
      </c>
      <c r="F406" s="12">
        <f>E406*Input!N406/100</f>
        <v>7.4592191399048622E-5</v>
      </c>
      <c r="G406" s="13">
        <f t="shared" si="1418"/>
        <v>278.43666376320925</v>
      </c>
      <c r="H406" s="12">
        <f>G406*Input!L406/100</f>
        <v>7.8928911400768572E-3</v>
      </c>
      <c r="I406" s="9">
        <v>0.3</v>
      </c>
      <c r="J406" s="21">
        <f>(((C406*$G$4*0.000000001*Input!G406*(234/233))-(I406*0.000000000000001))/Input!F406)*1000000000000</f>
        <v>215.87331017337101</v>
      </c>
      <c r="K406" s="9">
        <f>J406*Input!P406/100</f>
        <v>0.26476172776978696</v>
      </c>
      <c r="L406" s="14">
        <f t="shared" si="1419"/>
        <v>2.9853709633088683</v>
      </c>
      <c r="M406" s="22">
        <f>L406*Input!P406/100</f>
        <v>3.6614622421114397E-3</v>
      </c>
      <c r="N406" s="9">
        <v>5.0000000000000001E-3</v>
      </c>
      <c r="O406" s="21">
        <f>(((G406*$D$4*0.000000001*Input!G406*(238/236))-(N406*0.000000001))/Input!F406)*1000000</f>
        <v>3.4652647182051757</v>
      </c>
      <c r="P406" s="9">
        <f>O406*Input!N406/100</f>
        <v>1.2799842812590456E-4</v>
      </c>
      <c r="Q406" s="23">
        <f t="shared" si="1420"/>
        <v>2.5854311641364269</v>
      </c>
      <c r="R406" s="24">
        <f>Q406*Input!N406/100</f>
        <v>9.5499522243886484E-5</v>
      </c>
      <c r="S406" s="65">
        <f>Input!S406*$G$6/0.000000000155125</f>
        <v>1.1463425731970758</v>
      </c>
      <c r="T406" s="9">
        <f>S406*Input!T406/100</f>
        <v>4.4608900387276912E-4</v>
      </c>
      <c r="U406" s="9">
        <f>S406*1/((U405+U407)/2)</f>
        <v>1.146282995071771</v>
      </c>
      <c r="V406" s="9">
        <f>U406*Input!T406/100</f>
        <v>4.4606581957586593E-4</v>
      </c>
      <c r="W406" s="3">
        <v>3.0000000000000001E-3</v>
      </c>
      <c r="X406" s="21">
        <f>((($L$4*0.000000001*Input!G406/Input!W406*(232/229))-(W406*0.000000001))/Input!F406)*1000000000</f>
        <v>0.14997688700802317</v>
      </c>
      <c r="Y406" s="21">
        <f>X406*Input!X406/100</f>
        <v>2.6818593958495758E-4</v>
      </c>
      <c r="Z406" s="21">
        <f t="shared" si="1421"/>
        <v>3.6620064528419295E-5</v>
      </c>
      <c r="AA406" s="21">
        <f>Z406*Input!X406/100</f>
        <v>6.5483332859752727E-8</v>
      </c>
      <c r="AB406" s="14">
        <v>0.05</v>
      </c>
      <c r="AC406" s="14">
        <v>0.9</v>
      </c>
      <c r="AD406" s="21">
        <f>(((Input!G406*$L$4*0.000000001*Input!U406*(230/229))-((AB406*0.000000000000001)+(Input!G406*AC406*0.000000000000001)))/Input!F406)*1000000000000</f>
        <v>0.81699046735373348</v>
      </c>
      <c r="AE406" s="21">
        <f>AD406*Input!V406/100</f>
        <v>5.0769570529429512E-3</v>
      </c>
      <c r="AF406" s="63">
        <f t="shared" si="1422"/>
        <v>3.724538927744947E-2</v>
      </c>
      <c r="AG406" s="21">
        <f>AF406*Input!V406/100</f>
        <v>2.3145097689356619E-4</v>
      </c>
      <c r="AH406" s="9">
        <f t="shared" si="1423"/>
        <v>1017.0760143949196</v>
      </c>
      <c r="AI406" s="3">
        <f t="shared" si="1424"/>
        <v>6.5768025149563405</v>
      </c>
      <c r="AJ406" s="22">
        <f t="shared" si="1425"/>
        <v>146.28299507177101</v>
      </c>
      <c r="AK406" s="3">
        <f t="shared" si="1426"/>
        <v>0.44606581957586594</v>
      </c>
      <c r="AL406" s="3">
        <f t="shared" si="1427"/>
        <v>1.4405871559875775E-2</v>
      </c>
      <c r="AM406" s="3">
        <f t="shared" si="1428"/>
        <v>8.9522811063772026E-5</v>
      </c>
      <c r="AN406" s="9">
        <f>AL406*1/((AN405+AN407)/2)</f>
        <v>1.4393281701569862E-2</v>
      </c>
      <c r="AO406" s="21">
        <f t="shared" si="1429"/>
        <v>8.9444573554728904E-5</v>
      </c>
      <c r="AP406" s="58">
        <f t="shared" si="1430"/>
        <v>1.3794999999999999</v>
      </c>
      <c r="AQ406" s="58">
        <f t="shared" si="1431"/>
        <v>8.8000000000000005E-3</v>
      </c>
      <c r="AR406" s="58">
        <f t="shared" si="1432"/>
        <v>0.63791228706052927</v>
      </c>
      <c r="AS406" s="67">
        <f t="shared" si="1433"/>
        <v>1.4164006776274375E-5</v>
      </c>
      <c r="AT406" s="67">
        <f t="shared" si="1434"/>
        <v>2.5333222110256049E-8</v>
      </c>
      <c r="AU406" s="58">
        <v>8</v>
      </c>
      <c r="AV406" s="58">
        <f t="shared" si="1435"/>
        <v>4</v>
      </c>
      <c r="AW406" s="58">
        <f t="shared" si="1436"/>
        <v>1.3687</v>
      </c>
      <c r="AX406" s="57">
        <f t="shared" si="1437"/>
        <v>9.5845402E-3</v>
      </c>
      <c r="AY406" s="47">
        <f t="shared" si="1438"/>
        <v>1.0187335333289615E-2</v>
      </c>
      <c r="AZ406" s="9" t="str">
        <f>Input!B406</f>
        <v>GeoB20908-2-33-37</v>
      </c>
      <c r="BA406" s="48">
        <f>Input!E406</f>
        <v>35</v>
      </c>
      <c r="BB406" s="58">
        <f t="shared" si="1439"/>
        <v>146.84996580747631</v>
      </c>
      <c r="BC406" s="22">
        <f>SQRT((EXP(0.0000028263*AW406*1000)*V406)^2+((U406-1)*0.0000028263*EXP(0.0000028263*AW406*1000)*AY406*1000)^2)*1000</f>
        <v>0.44781466434679479</v>
      </c>
      <c r="BD406" s="9">
        <f t="shared" si="1441"/>
        <v>1310.7</v>
      </c>
      <c r="BE406" s="49">
        <f t="shared" si="1442"/>
        <v>5.0936676666448077</v>
      </c>
      <c r="BF406" s="89">
        <f t="shared" si="1443"/>
        <v>0.74430739630960874</v>
      </c>
      <c r="BG406" s="85"/>
      <c r="BH406" s="85"/>
      <c r="BI406" s="85"/>
      <c r="BJ406" s="85"/>
      <c r="BK406" s="85"/>
      <c r="BL406" s="85"/>
      <c r="BM406" s="90"/>
      <c r="BN406" s="85"/>
      <c r="BO406" s="85"/>
      <c r="BP406" s="85"/>
      <c r="BQ406" s="85"/>
      <c r="BR406" s="85"/>
      <c r="BS406" s="85"/>
      <c r="BT406" s="85"/>
      <c r="BU406" s="85"/>
      <c r="BV406" s="85"/>
      <c r="BW406" s="85"/>
      <c r="BX406" s="85"/>
      <c r="BY406" s="85"/>
      <c r="BZ406" s="85"/>
      <c r="CA406" s="85"/>
      <c r="CB406" s="85"/>
      <c r="CC406" s="85"/>
      <c r="CD406" s="85"/>
      <c r="CE406" s="85"/>
      <c r="CF406" s="85"/>
      <c r="CG406" s="85"/>
      <c r="CH406" s="85"/>
      <c r="CI406" s="85"/>
      <c r="CJ406" s="85"/>
      <c r="CK406" s="85"/>
      <c r="CL406" s="85"/>
      <c r="CM406" s="85"/>
      <c r="CN406" s="85"/>
      <c r="CO406" s="85"/>
      <c r="CP406" s="85"/>
      <c r="CQ406" s="85"/>
      <c r="CR406" s="85"/>
      <c r="CS406" s="85"/>
      <c r="CT406" s="85"/>
      <c r="CU406" s="85"/>
      <c r="CV406" s="85"/>
      <c r="CW406" s="85"/>
      <c r="CX406" s="85"/>
      <c r="CY406" s="85"/>
      <c r="CZ406" s="85"/>
      <c r="DA406" s="85"/>
      <c r="DB406" s="85"/>
      <c r="DC406" s="85"/>
      <c r="DD406" s="85"/>
      <c r="DE406" s="85"/>
    </row>
    <row r="407" spans="1:109" s="158" customFormat="1" ht="15" customHeight="1" x14ac:dyDescent="0.2">
      <c r="A407" s="141">
        <f>Input!A407</f>
        <v>10368</v>
      </c>
      <c r="B407" s="141" t="str">
        <f>Input!B407</f>
        <v>Hu1-13</v>
      </c>
      <c r="C407" s="141">
        <f>Input!O407</f>
        <v>2.3133179651988893</v>
      </c>
      <c r="D407" s="141">
        <f>C407*Input!P407/100</f>
        <v>1.3955886920995697E-2</v>
      </c>
      <c r="E407" s="142">
        <f>Input!M407</f>
        <v>3.0129547881784564</v>
      </c>
      <c r="F407" s="143">
        <f>E407*Input!N407/100</f>
        <v>2.8268687037042036E-4</v>
      </c>
      <c r="G407" s="144">
        <f t="shared" si="1418"/>
        <v>415.42620619404556</v>
      </c>
      <c r="H407" s="143">
        <f>G407*Input!L407/100</f>
        <v>1.8550742069183095E-2</v>
      </c>
      <c r="I407" s="141">
        <v>0</v>
      </c>
      <c r="J407" s="145">
        <f>(((C407*$G$4*0.000000001*Input!G407*(234/233))-(I407*0.000000000000001))/Input!F407)*1000000000000</f>
        <v>757.79400734320234</v>
      </c>
      <c r="K407" s="141">
        <f>J407*Input!P407/100</f>
        <v>4.5716531989931877</v>
      </c>
      <c r="L407" s="146">
        <f t="shared" si="1419"/>
        <v>10.479740287833549</v>
      </c>
      <c r="M407" s="147">
        <f>L407*Input!P407/100</f>
        <v>6.3222640648032832E-2</v>
      </c>
      <c r="N407" s="141">
        <v>0</v>
      </c>
      <c r="O407" s="145">
        <f>(((G407*$D$4*0.000000001*Input!G407*(238/236))-(N407*0.000000001))/Input!F407)*1000000</f>
        <v>13.70840038951185</v>
      </c>
      <c r="P407" s="141">
        <f>O407*Input!N407/100</f>
        <v>1.286174229729673E-3</v>
      </c>
      <c r="Q407" s="148">
        <f t="shared" si="1420"/>
        <v>10.227826287355331</v>
      </c>
      <c r="R407" s="149">
        <f>Q407*Input!N407/100</f>
        <v>9.5961353791597121E-4</v>
      </c>
      <c r="S407" s="147">
        <f>Input!S407*$G$6/0.000000000155125</f>
        <v>0.99990292796817248</v>
      </c>
      <c r="T407" s="141">
        <f>S407*Input!T407/100</f>
        <v>1.0545869223141944E-3</v>
      </c>
      <c r="U407" s="147">
        <f>S407</f>
        <v>0.99990292796817248</v>
      </c>
      <c r="V407" s="141">
        <f>U407*Input!T407/100</f>
        <v>1.0545869223141944E-3</v>
      </c>
      <c r="W407" s="150">
        <v>0</v>
      </c>
      <c r="X407" s="145">
        <f>((($L$4*0.000000001*Input!G407/Input!W407*(232/229))-(W407*0.000000001))/Input!F407)*1000000000</f>
        <v>0.87365150481673015</v>
      </c>
      <c r="Y407" s="145">
        <f>X407*Input!X407/100</f>
        <v>3.4462658881410217E-3</v>
      </c>
      <c r="Z407" s="145">
        <f t="shared" si="1421"/>
        <v>2.1332069974240613E-4</v>
      </c>
      <c r="AA407" s="145">
        <f>Z407*Input!X407/100</f>
        <v>8.4147952210171654E-7</v>
      </c>
      <c r="AB407" s="146">
        <v>0</v>
      </c>
      <c r="AC407" s="146">
        <v>0.9</v>
      </c>
      <c r="AD407" s="145">
        <f>(((Input!G407*$L$4*0.000000001*Input!U407*(230/229))-((AB407*0.000000000000001)+(Input!G407*AC407*0.000000000000001)))/Input!F407)*1000000000000</f>
        <v>224.31847577142418</v>
      </c>
      <c r="AE407" s="145">
        <f>AD407*Input!V407/100</f>
        <v>0.49620010819709781</v>
      </c>
      <c r="AF407" s="145">
        <f t="shared" si="1422"/>
        <v>10.226348147356548</v>
      </c>
      <c r="AG407" s="145">
        <f>AF407*Input!V407/100</f>
        <v>2.2621030388732363E-2</v>
      </c>
      <c r="AH407" s="141">
        <f t="shared" si="1423"/>
        <v>47938.845877147884</v>
      </c>
      <c r="AI407" s="150">
        <f t="shared" si="1424"/>
        <v>216.80608504731887</v>
      </c>
      <c r="AJ407" s="147">
        <f t="shared" si="1425"/>
        <v>-9.7072031827516447E-2</v>
      </c>
      <c r="AK407" s="150">
        <f t="shared" si="1426"/>
        <v>1.0545869223141944</v>
      </c>
      <c r="AL407" s="150">
        <f t="shared" si="1427"/>
        <v>0.99985547857802293</v>
      </c>
      <c r="AM407" s="150">
        <f t="shared" si="1428"/>
        <v>2.213702966163441E-3</v>
      </c>
      <c r="AN407" s="141">
        <f>AF407/Q407</f>
        <v>0.99985547857802293</v>
      </c>
      <c r="AO407" s="145">
        <f t="shared" si="1429"/>
        <v>2.213702966163441E-3</v>
      </c>
      <c r="AP407" s="141" t="str">
        <f t="shared" si="1430"/>
        <v>Out of range</v>
      </c>
      <c r="AQ407" s="141" t="e">
        <f t="shared" si="1431"/>
        <v>#VALUE!</v>
      </c>
      <c r="AR407" s="141" t="e">
        <f t="shared" si="1432"/>
        <v>#VALUE!</v>
      </c>
      <c r="AS407" s="149">
        <f t="shared" si="1433"/>
        <v>2.0856895077122563E-5</v>
      </c>
      <c r="AT407" s="149">
        <f t="shared" si="1434"/>
        <v>8.2296813376087614E-8</v>
      </c>
      <c r="AU407" s="141">
        <v>8</v>
      </c>
      <c r="AV407" s="141">
        <f t="shared" si="1435"/>
        <v>4</v>
      </c>
      <c r="AW407" s="141" t="str">
        <f t="shared" si="1436"/>
        <v>Out of range</v>
      </c>
      <c r="AX407" s="151">
        <f t="shared" si="1437"/>
        <v>365.78899079920001</v>
      </c>
      <c r="AY407" s="151" t="e">
        <f t="shared" si="1438"/>
        <v>#VALUE!</v>
      </c>
      <c r="AZ407" s="141" t="str">
        <f>Input!B407</f>
        <v>Hu1-13</v>
      </c>
      <c r="BA407" s="152">
        <f>Input!E407</f>
        <v>0</v>
      </c>
      <c r="BB407" s="141" t="e">
        <f t="shared" si="1439"/>
        <v>#VALUE!</v>
      </c>
      <c r="BC407" s="147" t="e">
        <f t="shared" ref="BC407" si="1446">SQRT((EXP(0.0000028263*AW407*1000)*V407)^2+((U407-1)*0.0000028263*EXP(0.0000028263*AW407*1000)*AX407*1000)^2)*1000</f>
        <v>#VALUE!</v>
      </c>
      <c r="BD407" s="141" t="e">
        <f t="shared" si="1441"/>
        <v>#VALUE!</v>
      </c>
      <c r="BE407" s="153" t="e">
        <f t="shared" si="1442"/>
        <v>#VALUE!</v>
      </c>
      <c r="BF407" s="154" t="e">
        <f t="shared" si="1443"/>
        <v>#VALUE!</v>
      </c>
      <c r="BG407" s="155"/>
      <c r="BH407" s="155"/>
      <c r="BI407" s="155"/>
      <c r="BJ407" s="155"/>
      <c r="BK407" s="155"/>
      <c r="BL407" s="155"/>
      <c r="BM407" s="159"/>
      <c r="BN407" s="155"/>
      <c r="BO407" s="155"/>
      <c r="BP407" s="155"/>
      <c r="BQ407" s="155"/>
      <c r="BR407" s="155"/>
      <c r="BS407" s="155"/>
      <c r="BT407" s="155"/>
      <c r="BU407" s="155"/>
      <c r="BV407" s="155"/>
      <c r="BW407" s="155"/>
      <c r="BX407" s="155"/>
      <c r="BY407" s="155"/>
      <c r="BZ407" s="155"/>
      <c r="CA407" s="155"/>
      <c r="CB407" s="155"/>
      <c r="CC407" s="155"/>
      <c r="CD407" s="155"/>
      <c r="CE407" s="155"/>
      <c r="CF407" s="155"/>
      <c r="CG407" s="155"/>
      <c r="CH407" s="155"/>
      <c r="CI407" s="155"/>
      <c r="CJ407" s="155"/>
      <c r="CK407" s="155"/>
      <c r="CL407" s="155"/>
      <c r="CM407" s="155"/>
      <c r="CN407" s="155"/>
      <c r="CO407" s="155"/>
      <c r="CP407" s="155"/>
      <c r="CQ407" s="155"/>
      <c r="CR407" s="155"/>
      <c r="CS407" s="155"/>
      <c r="CT407" s="155"/>
      <c r="CU407" s="155"/>
      <c r="CV407" s="155"/>
      <c r="CW407" s="155"/>
      <c r="CX407" s="155"/>
      <c r="CY407" s="155"/>
      <c r="CZ407" s="155"/>
      <c r="DA407" s="155"/>
      <c r="DB407" s="155"/>
      <c r="DC407" s="155"/>
      <c r="DD407" s="155"/>
      <c r="DE407" s="155"/>
    </row>
    <row r="408" spans="1:109" ht="15" customHeight="1" x14ac:dyDescent="0.2">
      <c r="A408" s="9">
        <f>Input!A408</f>
        <v>10734</v>
      </c>
      <c r="B408" s="9" t="str">
        <f>Input!B408</f>
        <v>GeoB20908-2-42-45</v>
      </c>
      <c r="C408" s="9">
        <f>Input!O408</f>
        <v>1.7778963211748868</v>
      </c>
      <c r="D408" s="9">
        <f>C408*Input!P408/100</f>
        <v>2.0077527419030917E-3</v>
      </c>
      <c r="E408" s="11">
        <f>Input!M408</f>
        <v>2.0646448018542829</v>
      </c>
      <c r="F408" s="12">
        <f>E408*Input!N408/100</f>
        <v>6.8496695521644269E-5</v>
      </c>
      <c r="G408" s="13">
        <f t="shared" si="1418"/>
        <v>284.67322527966854</v>
      </c>
      <c r="H408" s="12">
        <f>G408*Input!L408/100</f>
        <v>9.5933530758725901E-3</v>
      </c>
      <c r="I408" s="9">
        <v>0.3</v>
      </c>
      <c r="J408" s="21">
        <f>(((C408*$G$4*0.000000001*Input!G408*(234/233))-(I408*0.000000000000001))/Input!F408)*1000000000000</f>
        <v>212.03049275883512</v>
      </c>
      <c r="K408" s="9">
        <f>J408*Input!P408/100</f>
        <v>0.23944298558551291</v>
      </c>
      <c r="L408" s="14">
        <f t="shared" si="1419"/>
        <v>2.9322275917756317</v>
      </c>
      <c r="M408" s="22">
        <f>L408*Input!P408/100</f>
        <v>3.3113224416713993E-3</v>
      </c>
      <c r="N408" s="9">
        <v>5.0000000000000001E-3</v>
      </c>
      <c r="O408" s="21">
        <f>(((G408*$D$4*0.000000001*Input!G408*(238/236))-(N408*0.000000001))/Input!F408)*1000000</f>
        <v>3.4199146394710969</v>
      </c>
      <c r="P408" s="9">
        <f>O408*Input!N408/100</f>
        <v>1.1345915363237308E-4</v>
      </c>
      <c r="Q408" s="23">
        <f t="shared" si="1420"/>
        <v>2.5515955075878392</v>
      </c>
      <c r="R408" s="24">
        <f>Q408*Input!N408/100</f>
        <v>8.4651781468982583E-5</v>
      </c>
      <c r="S408" s="65">
        <f>Input!S408*$G$6/0.000000000155125</f>
        <v>1.1464372454528708</v>
      </c>
      <c r="T408" s="9">
        <f>S408*Input!T408/100</f>
        <v>4.1461144356407951E-4</v>
      </c>
      <c r="U408" s="9">
        <f>S408*1/((U407+U409)/2)</f>
        <v>1.1468291091188898</v>
      </c>
      <c r="V408" s="9">
        <f>U408*Input!T408/100</f>
        <v>4.1475316188393764E-4</v>
      </c>
      <c r="W408" s="3">
        <v>3.0000000000000001E-3</v>
      </c>
      <c r="X408" s="21">
        <f>((($L$4*0.000000001*Input!G408/Input!W408*(232/229))-(W408*0.000000001))/Input!F408)*1000000000</f>
        <v>0.13134579947792799</v>
      </c>
      <c r="Y408" s="21">
        <f>X408*Input!X408/100</f>
        <v>2.1457001470111272E-4</v>
      </c>
      <c r="Z408" s="21">
        <f t="shared" si="1421"/>
        <v>3.2070886043669068E-5</v>
      </c>
      <c r="AA408" s="21">
        <f>Z408*Input!X408/100</f>
        <v>5.2391858112098793E-8</v>
      </c>
      <c r="AB408" s="14">
        <v>0.05</v>
      </c>
      <c r="AC408" s="14">
        <v>0.9</v>
      </c>
      <c r="AD408" s="21">
        <f>(((Input!G408*$L$4*0.000000001*Input!U408*(230/229))-((AB408*0.000000000000001)+(Input!G408*AC408*0.000000000000001)))/Input!F408)*1000000000000</f>
        <v>1.1689680421807469</v>
      </c>
      <c r="AE408" s="21">
        <f>AD408*Input!V408/100</f>
        <v>5.1069323593745317E-3</v>
      </c>
      <c r="AF408" s="63">
        <f t="shared" si="1422"/>
        <v>5.3291527286656697E-2</v>
      </c>
      <c r="AG408" s="21">
        <f>AF408*Input!V408/100</f>
        <v>2.3281750686101037E-4</v>
      </c>
      <c r="AH408" s="9">
        <f t="shared" si="1423"/>
        <v>1661.6792942387906</v>
      </c>
      <c r="AI408" s="3">
        <f t="shared" si="1424"/>
        <v>7.7504001938975513</v>
      </c>
      <c r="AJ408" s="22">
        <f t="shared" si="1425"/>
        <v>146.82910911888979</v>
      </c>
      <c r="AK408" s="3">
        <f t="shared" si="1426"/>
        <v>0.41475316188393763</v>
      </c>
      <c r="AL408" s="3">
        <f t="shared" si="1427"/>
        <v>2.088557027482622E-2</v>
      </c>
      <c r="AM408" s="3">
        <f t="shared" si="1428"/>
        <v>9.1246523640642471E-5</v>
      </c>
      <c r="AN408" s="9">
        <f>AL408*1/((AN407+AN409)/2)</f>
        <v>2.084302890343118E-2</v>
      </c>
      <c r="AO408" s="21">
        <f t="shared" si="1429"/>
        <v>9.1060665548207162E-5</v>
      </c>
      <c r="AP408" s="58">
        <f t="shared" si="1430"/>
        <v>2.0021</v>
      </c>
      <c r="AQ408" s="58">
        <f t="shared" si="1431"/>
        <v>9.7000000000000003E-3</v>
      </c>
      <c r="AR408" s="58">
        <f t="shared" si="1432"/>
        <v>0.48449128415164078</v>
      </c>
      <c r="AS408" s="67">
        <f t="shared" si="1433"/>
        <v>1.2568953797064569E-5</v>
      </c>
      <c r="AT408" s="67">
        <f t="shared" si="1434"/>
        <v>2.0537213145978408E-8</v>
      </c>
      <c r="AU408" s="58">
        <v>8</v>
      </c>
      <c r="AV408" s="58">
        <f t="shared" si="1435"/>
        <v>4</v>
      </c>
      <c r="AW408" s="58">
        <f t="shared" si="1436"/>
        <v>1.9925999999999999</v>
      </c>
      <c r="AX408" s="57">
        <f t="shared" si="1437"/>
        <v>9.4354808999999994E-3</v>
      </c>
      <c r="AY408" s="47">
        <f t="shared" si="1438"/>
        <v>1.0064387847734063E-2</v>
      </c>
      <c r="AZ408" s="9" t="str">
        <f>Input!B408</f>
        <v>GeoB20908-2-42-45</v>
      </c>
      <c r="BA408" s="48">
        <f>Input!E408</f>
        <v>43.5</v>
      </c>
      <c r="BB408" s="58">
        <f t="shared" si="1439"/>
        <v>147.65833725040503</v>
      </c>
      <c r="BC408" s="22">
        <f>SQRT((EXP(0.0000028263*AW408*1000)*V408)^2+((U408-1)*0.0000028263*EXP(0.0000028263*AW408*1000)*AY408*1000)^2)*1000</f>
        <v>0.41711665778990575</v>
      </c>
      <c r="BD408" s="9">
        <f t="shared" si="1441"/>
        <v>1934.6</v>
      </c>
      <c r="BE408" s="49">
        <f t="shared" si="1442"/>
        <v>5.0321939238670312</v>
      </c>
      <c r="BF408" s="89">
        <f t="shared" si="1443"/>
        <v>0.50508821879624921</v>
      </c>
      <c r="BG408" s="85"/>
      <c r="BH408" s="85"/>
      <c r="BI408" s="85"/>
      <c r="BJ408" s="85"/>
      <c r="BK408" s="85"/>
      <c r="BL408" s="85"/>
      <c r="BM408" s="90"/>
      <c r="BN408" s="85"/>
      <c r="BO408" s="85"/>
      <c r="BP408" s="85"/>
      <c r="BQ408" s="85"/>
      <c r="BR408" s="85"/>
      <c r="BS408" s="85"/>
      <c r="BT408" s="85"/>
      <c r="BU408" s="85"/>
      <c r="BV408" s="85"/>
      <c r="BW408" s="85"/>
      <c r="BX408" s="85"/>
      <c r="BY408" s="85"/>
      <c r="BZ408" s="85"/>
      <c r="CA408" s="85"/>
      <c r="CB408" s="85"/>
      <c r="CC408" s="85"/>
      <c r="CD408" s="85"/>
      <c r="CE408" s="85"/>
      <c r="CF408" s="85"/>
      <c r="CG408" s="85"/>
      <c r="CH408" s="85"/>
      <c r="CI408" s="85"/>
      <c r="CJ408" s="85"/>
      <c r="CK408" s="85"/>
      <c r="CL408" s="85"/>
      <c r="CM408" s="85"/>
      <c r="CN408" s="85"/>
      <c r="CO408" s="85"/>
      <c r="CP408" s="85"/>
      <c r="CQ408" s="85"/>
      <c r="CR408" s="85"/>
      <c r="CS408" s="85"/>
      <c r="CT408" s="85"/>
      <c r="CU408" s="85"/>
      <c r="CV408" s="85"/>
      <c r="CW408" s="85"/>
      <c r="CX408" s="85"/>
      <c r="CY408" s="85"/>
      <c r="CZ408" s="85"/>
      <c r="DA408" s="85"/>
      <c r="DB408" s="85"/>
      <c r="DC408" s="85"/>
      <c r="DD408" s="85"/>
      <c r="DE408" s="85"/>
    </row>
    <row r="409" spans="1:109" s="158" customFormat="1" ht="15" customHeight="1" x14ac:dyDescent="0.2">
      <c r="A409" s="141">
        <f>Input!A409</f>
        <v>10368</v>
      </c>
      <c r="B409" s="141" t="str">
        <f>Input!B409</f>
        <v>Hu1-13</v>
      </c>
      <c r="C409" s="141">
        <f>Input!O409</f>
        <v>2.2859974304673476</v>
      </c>
      <c r="D409" s="141">
        <f>C409*Input!P409/100</f>
        <v>1.3963667734382058E-2</v>
      </c>
      <c r="E409" s="142">
        <f>Input!M409</f>
        <v>3.0131464553629366</v>
      </c>
      <c r="F409" s="143">
        <f>E409*Input!N409/100</f>
        <v>3.0775552721072798E-4</v>
      </c>
      <c r="G409" s="144">
        <f t="shared" si="1418"/>
        <v>415.4526332654417</v>
      </c>
      <c r="H409" s="143">
        <f>G409*Input!L409/100</f>
        <v>2.1209385364517237E-2</v>
      </c>
      <c r="I409" s="141">
        <v>0</v>
      </c>
      <c r="J409" s="145">
        <f>(((C409*$G$4*0.000000001*Input!G409*(234/233))-(I409*0.000000000000001))/Input!F409)*1000000000000</f>
        <v>748.84437836507163</v>
      </c>
      <c r="K409" s="141">
        <f>J409*Input!P409/100</f>
        <v>4.5742020287888066</v>
      </c>
      <c r="L409" s="146">
        <f t="shared" si="1419"/>
        <v>10.355973424471692</v>
      </c>
      <c r="M409" s="147">
        <f>L409*Input!P409/100</f>
        <v>6.3257889111384524E-2</v>
      </c>
      <c r="N409" s="141">
        <v>0</v>
      </c>
      <c r="O409" s="145">
        <f>(((G409*$D$4*0.000000001*Input!G409*(238/236))-(N409*0.000000001))/Input!F409)*1000000</f>
        <v>13.709272440601593</v>
      </c>
      <c r="P409" s="141">
        <f>O409*Input!N409/100</f>
        <v>1.4002320929749335E-3</v>
      </c>
      <c r="Q409" s="148">
        <f t="shared" si="1420"/>
        <v>10.228476923958157</v>
      </c>
      <c r="R409" s="149">
        <f>Q409*Input!N409/100</f>
        <v>1.0447120161360837E-3</v>
      </c>
      <c r="S409" s="147">
        <f>Input!S409*$G$6/0.000000000155125</f>
        <v>0.9994136857052982</v>
      </c>
      <c r="T409" s="141">
        <f>S409*Input!T409/100</f>
        <v>1.4062586273131772E-3</v>
      </c>
      <c r="U409" s="147">
        <f>S409</f>
        <v>0.9994136857052982</v>
      </c>
      <c r="V409" s="141">
        <f>U409*Input!T409/100</f>
        <v>1.4062586273131772E-3</v>
      </c>
      <c r="W409" s="150">
        <v>0</v>
      </c>
      <c r="X409" s="145">
        <f>((($L$4*0.000000001*Input!G409/Input!W409*(232/229))-(W409*0.000000001))/Input!F409)*1000000000</f>
        <v>0.87151131163714823</v>
      </c>
      <c r="Y409" s="145">
        <f>X409*Input!X409/100</f>
        <v>3.200455759379849E-3</v>
      </c>
      <c r="Z409" s="145">
        <f t="shared" si="1421"/>
        <v>2.1279812580516082E-4</v>
      </c>
      <c r="AA409" s="145">
        <f>Z409*Input!X409/100</f>
        <v>7.8145972200750806E-7</v>
      </c>
      <c r="AB409" s="146">
        <v>0</v>
      </c>
      <c r="AC409" s="146">
        <v>0.9</v>
      </c>
      <c r="AD409" s="145">
        <f>(((Input!G409*$L$4*0.000000001*Input!U409*(230/229))-((AB409*0.000000000000001)+(Input!G409*AC409*0.000000000000001)))/Input!F409)*1000000000000</f>
        <v>225.31347155726931</v>
      </c>
      <c r="AE409" s="145">
        <f>AD409*Input!V409/100</f>
        <v>0.57776573759256933</v>
      </c>
      <c r="AF409" s="145">
        <f t="shared" si="1422"/>
        <v>10.271708536313421</v>
      </c>
      <c r="AG409" s="145">
        <f>AF409*Input!V409/100</f>
        <v>2.633948701691621E-2</v>
      </c>
      <c r="AH409" s="141">
        <f t="shared" si="1423"/>
        <v>48269.732157877443</v>
      </c>
      <c r="AI409" s="150">
        <f t="shared" si="1424"/>
        <v>216.19955681698971</v>
      </c>
      <c r="AJ409" s="147">
        <f t="shared" si="1425"/>
        <v>-0.58631429470179519</v>
      </c>
      <c r="AK409" s="150">
        <f t="shared" si="1426"/>
        <v>1.4062586273131772</v>
      </c>
      <c r="AL409" s="150">
        <f t="shared" si="1427"/>
        <v>1.0042265933312127</v>
      </c>
      <c r="AM409" s="150">
        <f t="shared" si="1428"/>
        <v>2.5771552130931662E-3</v>
      </c>
      <c r="AN409" s="141">
        <f>AF409/Q409</f>
        <v>1.0042265933312127</v>
      </c>
      <c r="AO409" s="145">
        <f t="shared" si="1429"/>
        <v>2.5771552130931662E-3</v>
      </c>
      <c r="AP409" s="141" t="str">
        <f t="shared" si="1430"/>
        <v>Out of range</v>
      </c>
      <c r="AQ409" s="141" t="e">
        <f t="shared" si="1431"/>
        <v>#VALUE!</v>
      </c>
      <c r="AR409" s="141" t="e">
        <f t="shared" si="1432"/>
        <v>#VALUE!</v>
      </c>
      <c r="AS409" s="149">
        <f t="shared" si="1433"/>
        <v>2.0804478260758829E-5</v>
      </c>
      <c r="AT409" s="149">
        <f t="shared" si="1434"/>
        <v>7.6429943786086473E-8</v>
      </c>
      <c r="AU409" s="141">
        <v>8</v>
      </c>
      <c r="AV409" s="141">
        <f t="shared" si="1435"/>
        <v>4</v>
      </c>
      <c r="AW409" s="141" t="str">
        <f t="shared" si="1436"/>
        <v>Out of range</v>
      </c>
      <c r="AX409" s="151">
        <f t="shared" si="1437"/>
        <v>195.0332604482</v>
      </c>
      <c r="AY409" s="151" t="e">
        <f t="shared" si="1438"/>
        <v>#VALUE!</v>
      </c>
      <c r="AZ409" s="141" t="str">
        <f>Input!B409</f>
        <v>Hu1-13</v>
      </c>
      <c r="BA409" s="152">
        <f>Input!E409</f>
        <v>0</v>
      </c>
      <c r="BB409" s="141" t="e">
        <f t="shared" si="1439"/>
        <v>#VALUE!</v>
      </c>
      <c r="BC409" s="147" t="e">
        <f t="shared" ref="BC409" si="1447">SQRT((EXP(0.0000028263*AW409*1000)*V409)^2+((U409-1)*0.0000028263*EXP(0.0000028263*AW409*1000)*AX409*1000)^2)*1000</f>
        <v>#VALUE!</v>
      </c>
      <c r="BD409" s="141" t="e">
        <f t="shared" si="1441"/>
        <v>#VALUE!</v>
      </c>
      <c r="BE409" s="153" t="e">
        <f t="shared" si="1442"/>
        <v>#VALUE!</v>
      </c>
      <c r="BF409" s="154" t="e">
        <f t="shared" si="1443"/>
        <v>#VALUE!</v>
      </c>
      <c r="BG409" s="155"/>
      <c r="BH409" s="155"/>
      <c r="BI409" s="155"/>
      <c r="BJ409" s="155"/>
      <c r="BK409" s="155"/>
      <c r="BL409" s="155"/>
      <c r="BM409" s="159"/>
      <c r="BN409" s="155"/>
      <c r="BO409" s="155"/>
      <c r="BP409" s="155"/>
      <c r="BQ409" s="155"/>
      <c r="BR409" s="155"/>
      <c r="BS409" s="155"/>
      <c r="BT409" s="155"/>
      <c r="BU409" s="155"/>
      <c r="BV409" s="155"/>
      <c r="BW409" s="155"/>
      <c r="BX409" s="155"/>
      <c r="BY409" s="155"/>
      <c r="BZ409" s="155"/>
      <c r="CA409" s="155"/>
      <c r="CB409" s="155"/>
      <c r="CC409" s="155"/>
      <c r="CD409" s="155"/>
      <c r="CE409" s="155"/>
      <c r="CF409" s="155"/>
      <c r="CG409" s="155"/>
      <c r="CH409" s="155"/>
      <c r="CI409" s="155"/>
      <c r="CJ409" s="155"/>
      <c r="CK409" s="155"/>
      <c r="CL409" s="155"/>
      <c r="CM409" s="155"/>
      <c r="CN409" s="155"/>
      <c r="CO409" s="155"/>
      <c r="CP409" s="155"/>
      <c r="CQ409" s="155"/>
      <c r="CR409" s="155"/>
      <c r="CS409" s="155"/>
      <c r="CT409" s="155"/>
      <c r="CU409" s="155"/>
      <c r="CV409" s="155"/>
      <c r="CW409" s="155"/>
      <c r="CX409" s="155"/>
      <c r="CY409" s="155"/>
      <c r="CZ409" s="155"/>
      <c r="DA409" s="155"/>
      <c r="DB409" s="155"/>
      <c r="DC409" s="155"/>
      <c r="DD409" s="155"/>
      <c r="DE409" s="155"/>
    </row>
    <row r="410" spans="1:109" ht="15" customHeight="1" x14ac:dyDescent="0.2">
      <c r="A410" s="9">
        <f>Input!A410</f>
        <v>10735</v>
      </c>
      <c r="B410" s="9" t="str">
        <f>Input!B410</f>
        <v>GeoB20908-2-56-58</v>
      </c>
      <c r="C410" s="9">
        <f>Input!O410</f>
        <v>1.7233179922498458</v>
      </c>
      <c r="D410" s="9">
        <f>C410*Input!P410/100</f>
        <v>2.8410153355761677E-3</v>
      </c>
      <c r="E410" s="11">
        <f>Input!M410</f>
        <v>1.9998981204722144</v>
      </c>
      <c r="F410" s="12">
        <f>E410*Input!N410/100</f>
        <v>6.4528878428582345E-5</v>
      </c>
      <c r="G410" s="13">
        <f t="shared" si="1418"/>
        <v>275.74595285070893</v>
      </c>
      <c r="H410" s="12">
        <f>G410*Input!L410/100</f>
        <v>1.0365692339633479E-2</v>
      </c>
      <c r="I410" s="9">
        <v>0.3</v>
      </c>
      <c r="J410" s="21">
        <f>(((C410*$G$4*0.000000001*Input!G410*(234/233))-(I410*0.000000000000001))/Input!F410)*1000000000000</f>
        <v>191.32621543630242</v>
      </c>
      <c r="K410" s="9">
        <f>J410*Input!P410/100</f>
        <v>0.31541521332499367</v>
      </c>
      <c r="L410" s="14">
        <f t="shared" si="1419"/>
        <v>2.645902486160014</v>
      </c>
      <c r="M410" s="22">
        <f>L410*Input!P410/100</f>
        <v>4.3619631277718885E-3</v>
      </c>
      <c r="N410" s="9">
        <v>5.0000000000000001E-3</v>
      </c>
      <c r="O410" s="21">
        <f>(((G410*$D$4*0.000000001*Input!G410*(238/236))-(N410*0.000000001))/Input!F410)*1000000</f>
        <v>3.0838620353071549</v>
      </c>
      <c r="P410" s="9">
        <f>O410*Input!N410/100</f>
        <v>9.9504147901228402E-5</v>
      </c>
      <c r="Q410" s="23">
        <f t="shared" si="1420"/>
        <v>2.3008669352423841</v>
      </c>
      <c r="R410" s="24">
        <f>Q410*Input!N410/100</f>
        <v>7.4239963138494013E-5</v>
      </c>
      <c r="S410" s="65">
        <f>Input!S410*$G$6/0.000000000155125</f>
        <v>1.1465115060590809</v>
      </c>
      <c r="T410" s="9">
        <f>S410*Input!T410/100</f>
        <v>4.983413761642481E-4</v>
      </c>
      <c r="U410" s="9">
        <f>S410*1/((U409+U411)/2)</f>
        <v>1.1463319655294768</v>
      </c>
      <c r="V410" s="9">
        <f>U410*Input!T410/100</f>
        <v>4.9826333728358494E-4</v>
      </c>
      <c r="W410" s="3">
        <v>3.0000000000000001E-3</v>
      </c>
      <c r="X410" s="21">
        <f>((($L$4*0.000000001*Input!G410/Input!W410*(232/229))-(W410*0.000000001))/Input!F410)*1000000000</f>
        <v>0.23041172775142663</v>
      </c>
      <c r="Y410" s="21">
        <f>X410*Input!X410/100</f>
        <v>4.0115267011863587E-4</v>
      </c>
      <c r="Z410" s="21">
        <f t="shared" si="1421"/>
        <v>5.6259951161077504E-5</v>
      </c>
      <c r="AA410" s="21">
        <f>Z410*Input!X410/100</f>
        <v>9.7950003887640896E-8</v>
      </c>
      <c r="AB410" s="14">
        <v>0.05</v>
      </c>
      <c r="AC410" s="14">
        <v>0.9</v>
      </c>
      <c r="AD410" s="21">
        <f>(((Input!G410*$L$4*0.000000001*Input!U410*(230/229))-((AB410*0.000000000000001)+(Input!G410*AC410*0.000000000000001)))/Input!F410)*1000000000000</f>
        <v>1.178697263855627</v>
      </c>
      <c r="AE410" s="21">
        <f>AD410*Input!V410/100</f>
        <v>4.5337418587093579E-3</v>
      </c>
      <c r="AF410" s="63">
        <f t="shared" si="1422"/>
        <v>5.3735068139490923E-2</v>
      </c>
      <c r="AG410" s="21">
        <f>AF410*Input!V410/100</f>
        <v>2.0668659814115724E-4</v>
      </c>
      <c r="AH410" s="9">
        <f t="shared" si="1423"/>
        <v>955.12113022712015</v>
      </c>
      <c r="AI410" s="3">
        <f t="shared" si="1424"/>
        <v>4.0325986653044854</v>
      </c>
      <c r="AJ410" s="22">
        <f t="shared" si="1425"/>
        <v>146.3319655294768</v>
      </c>
      <c r="AK410" s="3">
        <f t="shared" si="1426"/>
        <v>0.49826333728358496</v>
      </c>
      <c r="AL410" s="3">
        <f t="shared" si="1427"/>
        <v>2.3354270217208463E-2</v>
      </c>
      <c r="AM410" s="3">
        <f t="shared" si="1428"/>
        <v>8.98330394716821E-5</v>
      </c>
      <c r="AN410" s="9">
        <f>AL410*1/((AN409+AN411)/2)</f>
        <v>2.3277744176269922E-2</v>
      </c>
      <c r="AO410" s="21">
        <f t="shared" si="1429"/>
        <v>8.9538679305755007E-5</v>
      </c>
      <c r="AP410" s="58">
        <f t="shared" si="1430"/>
        <v>2.2393000000000001</v>
      </c>
      <c r="AQ410" s="58">
        <f t="shared" si="1431"/>
        <v>8.8000000000000005E-3</v>
      </c>
      <c r="AR410" s="58">
        <f t="shared" si="1432"/>
        <v>0.3929799490912339</v>
      </c>
      <c r="AS410" s="67">
        <f t="shared" si="1433"/>
        <v>2.4451631817270137E-5</v>
      </c>
      <c r="AT410" s="67">
        <f t="shared" si="1434"/>
        <v>4.2578222205628276E-8</v>
      </c>
      <c r="AU410" s="58">
        <v>8</v>
      </c>
      <c r="AV410" s="58">
        <f t="shared" si="1435"/>
        <v>4</v>
      </c>
      <c r="AW410" s="58">
        <f t="shared" si="1436"/>
        <v>2.2206999999999999</v>
      </c>
      <c r="AX410" s="57">
        <f t="shared" si="1437"/>
        <v>1.2757865700000001E-2</v>
      </c>
      <c r="AY410" s="47">
        <f t="shared" si="1438"/>
        <v>1.2779860922276206E-2</v>
      </c>
      <c r="AZ410" s="9" t="str">
        <f>Input!B410</f>
        <v>GeoB20908-2-56-58</v>
      </c>
      <c r="BA410" s="48">
        <f>Input!E410</f>
        <v>57</v>
      </c>
      <c r="BB410" s="58">
        <f t="shared" si="1439"/>
        <v>147.25328651865939</v>
      </c>
      <c r="BC410" s="22">
        <f>SQRT((EXP(0.0000028263*AW410*1000)*V410)^2+((U410-1)*0.0000028263*EXP(0.0000028263*AW410*1000)*AY410*1000)^2)*1000</f>
        <v>0.50142866337525849</v>
      </c>
      <c r="BD410" s="9">
        <f t="shared" si="1441"/>
        <v>2162.6999999999998</v>
      </c>
      <c r="BE410" s="49">
        <f t="shared" si="1442"/>
        <v>6.3899304611381025</v>
      </c>
      <c r="BF410" s="89">
        <f t="shared" si="1443"/>
        <v>0.57548795074869219</v>
      </c>
      <c r="BG410" s="85"/>
      <c r="BH410" s="85"/>
      <c r="BI410" s="85"/>
      <c r="BJ410" s="85"/>
      <c r="BK410" s="85"/>
      <c r="BL410" s="85"/>
      <c r="BM410" s="90"/>
      <c r="BN410" s="85"/>
      <c r="BO410" s="85"/>
      <c r="BP410" s="85"/>
      <c r="BQ410" s="85"/>
      <c r="BR410" s="85"/>
      <c r="BS410" s="85"/>
      <c r="BT410" s="85"/>
      <c r="BU410" s="85"/>
      <c r="BV410" s="85"/>
      <c r="BW410" s="85"/>
      <c r="BX410" s="85"/>
      <c r="BY410" s="85"/>
      <c r="BZ410" s="85"/>
      <c r="CA410" s="85"/>
      <c r="CB410" s="85"/>
      <c r="CC410" s="85"/>
      <c r="CD410" s="85"/>
      <c r="CE410" s="85"/>
      <c r="CF410" s="85"/>
      <c r="CG410" s="85"/>
      <c r="CH410" s="85"/>
      <c r="CI410" s="85"/>
      <c r="CJ410" s="85"/>
      <c r="CK410" s="85"/>
      <c r="CL410" s="85"/>
      <c r="CM410" s="85"/>
      <c r="CN410" s="85"/>
      <c r="CO410" s="85"/>
      <c r="CP410" s="85"/>
      <c r="CQ410" s="85"/>
      <c r="CR410" s="85"/>
      <c r="CS410" s="85"/>
      <c r="CT410" s="85"/>
      <c r="CU410" s="85"/>
      <c r="CV410" s="85"/>
      <c r="CW410" s="85"/>
      <c r="CX410" s="85"/>
      <c r="CY410" s="85"/>
      <c r="CZ410" s="85"/>
      <c r="DA410" s="85"/>
      <c r="DB410" s="85"/>
      <c r="DC410" s="85"/>
      <c r="DD410" s="85"/>
      <c r="DE410" s="85"/>
    </row>
    <row r="411" spans="1:109" s="158" customFormat="1" ht="15" customHeight="1" x14ac:dyDescent="0.2">
      <c r="A411" s="141">
        <f>Input!A411</f>
        <v>10368</v>
      </c>
      <c r="B411" s="141" t="str">
        <f>Input!B411</f>
        <v>Hu1-13</v>
      </c>
      <c r="C411" s="141">
        <f>Input!O411</f>
        <v>2.3008796906575153</v>
      </c>
      <c r="D411" s="141">
        <f>C411*Input!P411/100</f>
        <v>1.4198379913106286E-2</v>
      </c>
      <c r="E411" s="142">
        <f>Input!M411</f>
        <v>3.0132968490961627</v>
      </c>
      <c r="F411" s="143">
        <f>E411*Input!N411/100</f>
        <v>2.1825274478566188E-4</v>
      </c>
      <c r="G411" s="144">
        <f t="shared" si="1418"/>
        <v>415.47336955337892</v>
      </c>
      <c r="H411" s="143">
        <f>G411*Input!L411/100</f>
        <v>2.3178982675289131E-2</v>
      </c>
      <c r="I411" s="141">
        <v>0</v>
      </c>
      <c r="J411" s="145">
        <f>(((C411*$G$4*0.000000001*Input!G411*(234/233))-(I411*0.000000000000001))/Input!F411)*1000000000000</f>
        <v>753.71949184168443</v>
      </c>
      <c r="K411" s="141">
        <f>J411*Input!P411/100</f>
        <v>4.6510887711923292</v>
      </c>
      <c r="L411" s="146">
        <f t="shared" si="1419"/>
        <v>10.423392700176628</v>
      </c>
      <c r="M411" s="147">
        <f>L411*Input!P411/100</f>
        <v>6.4321176870536137E-2</v>
      </c>
      <c r="N411" s="141">
        <v>0</v>
      </c>
      <c r="O411" s="145">
        <f>(((G411*$D$4*0.000000001*Input!G411*(238/236))-(N411*0.000000001))/Input!F411)*1000000</f>
        <v>13.709956704938792</v>
      </c>
      <c r="P411" s="141">
        <f>O411*Input!N411/100</f>
        <v>9.9301058992677747E-4</v>
      </c>
      <c r="Q411" s="148">
        <f t="shared" si="1420"/>
        <v>10.228987453018926</v>
      </c>
      <c r="R411" s="149">
        <f>Q411*Input!N411/100</f>
        <v>7.4088438670392401E-4</v>
      </c>
      <c r="S411" s="147">
        <f>Input!S411*$G$6/0.000000000155125</f>
        <v>1.0008995578140365</v>
      </c>
      <c r="T411" s="141">
        <f>S411*Input!T411/100</f>
        <v>1.5866486580001996E-3</v>
      </c>
      <c r="U411" s="147">
        <f>S411</f>
        <v>1.0008995578140365</v>
      </c>
      <c r="V411" s="141">
        <f>U411*Input!T411/100</f>
        <v>1.5866486580001996E-3</v>
      </c>
      <c r="W411" s="150">
        <v>0</v>
      </c>
      <c r="X411" s="145">
        <f>((($L$4*0.000000001*Input!G411/Input!W411*(232/229))-(W411*0.000000001))/Input!F411)*1000000000</f>
        <v>0.8654824677593711</v>
      </c>
      <c r="Y411" s="145">
        <f>X411*Input!X411/100</f>
        <v>3.4888388284514188E-3</v>
      </c>
      <c r="Z411" s="145">
        <f t="shared" si="1421"/>
        <v>2.1132605463312646E-4</v>
      </c>
      <c r="AA411" s="145">
        <f>Z411*Input!X411/100</f>
        <v>8.518746159887355E-7</v>
      </c>
      <c r="AB411" s="146">
        <v>0</v>
      </c>
      <c r="AC411" s="146">
        <v>0.9</v>
      </c>
      <c r="AD411" s="145">
        <f>(((Input!G411*$L$4*0.000000001*Input!U411*(230/229))-((AB411*0.000000000000001)+(Input!G411*AC411*0.000000000000001)))/Input!F411)*1000000000000</f>
        <v>224.90330562458627</v>
      </c>
      <c r="AE411" s="145">
        <f>AD411*Input!V411/100</f>
        <v>0.59254168693554699</v>
      </c>
      <c r="AF411" s="145">
        <f t="shared" si="1422"/>
        <v>10.253009676973468</v>
      </c>
      <c r="AG411" s="145">
        <f>AF411*Input!V411/100</f>
        <v>2.7013100733616766E-2</v>
      </c>
      <c r="AH411" s="141">
        <f t="shared" si="1423"/>
        <v>48517.489690389819</v>
      </c>
      <c r="AI411" s="150">
        <f t="shared" si="1424"/>
        <v>233.64625719448</v>
      </c>
      <c r="AJ411" s="147">
        <f t="shared" si="1425"/>
        <v>0.89955781403650015</v>
      </c>
      <c r="AK411" s="150">
        <f t="shared" si="1426"/>
        <v>1.5866486580001997</v>
      </c>
      <c r="AL411" s="150">
        <f t="shared" si="1427"/>
        <v>1.0023484459302423</v>
      </c>
      <c r="AM411" s="150">
        <f t="shared" si="1428"/>
        <v>2.6418359364216433E-3</v>
      </c>
      <c r="AN411" s="141">
        <f>AF411/Q411</f>
        <v>1.0023484459302423</v>
      </c>
      <c r="AO411" s="145">
        <f t="shared" si="1429"/>
        <v>2.6418359364216433E-3</v>
      </c>
      <c r="AP411" s="141" t="str">
        <f t="shared" si="1430"/>
        <v>Out of range</v>
      </c>
      <c r="AQ411" s="141" t="e">
        <f t="shared" si="1431"/>
        <v>#VALUE!</v>
      </c>
      <c r="AR411" s="141" t="e">
        <f t="shared" si="1432"/>
        <v>#VALUE!</v>
      </c>
      <c r="AS411" s="149">
        <f t="shared" si="1433"/>
        <v>2.0659528189249747E-5</v>
      </c>
      <c r="AT411" s="149">
        <f t="shared" si="1434"/>
        <v>8.3293886061787839E-8</v>
      </c>
      <c r="AU411" s="141">
        <v>8</v>
      </c>
      <c r="AV411" s="141">
        <f t="shared" si="1435"/>
        <v>4</v>
      </c>
      <c r="AW411" s="141" t="str">
        <f t="shared" si="1436"/>
        <v>Out of range</v>
      </c>
      <c r="AX411" s="151">
        <f t="shared" si="1437"/>
        <v>327.61074666939999</v>
      </c>
      <c r="AY411" s="151" t="e">
        <f t="shared" si="1438"/>
        <v>#VALUE!</v>
      </c>
      <c r="AZ411" s="141" t="str">
        <f>Input!B411</f>
        <v>Hu1-13</v>
      </c>
      <c r="BA411" s="152">
        <f>Input!E411</f>
        <v>0</v>
      </c>
      <c r="BB411" s="141" t="e">
        <f t="shared" si="1439"/>
        <v>#VALUE!</v>
      </c>
      <c r="BC411" s="147" t="e">
        <f t="shared" ref="BC411" si="1448">SQRT((EXP(0.0000028263*AW411*1000)*V411)^2+((U411-1)*0.0000028263*EXP(0.0000028263*AW411*1000)*AX411*1000)^2)*1000</f>
        <v>#VALUE!</v>
      </c>
      <c r="BD411" s="141" t="e">
        <f t="shared" si="1441"/>
        <v>#VALUE!</v>
      </c>
      <c r="BE411" s="153" t="e">
        <f t="shared" si="1442"/>
        <v>#VALUE!</v>
      </c>
      <c r="BF411" s="154" t="e">
        <f t="shared" si="1443"/>
        <v>#VALUE!</v>
      </c>
      <c r="BG411" s="155"/>
      <c r="BH411" s="155"/>
      <c r="BI411" s="155"/>
      <c r="BJ411" s="155"/>
      <c r="BK411" s="155"/>
      <c r="BL411" s="155"/>
      <c r="BM411" s="159"/>
      <c r="BN411" s="155"/>
      <c r="BO411" s="155"/>
      <c r="BP411" s="155"/>
      <c r="BQ411" s="155"/>
      <c r="BR411" s="155"/>
      <c r="BS411" s="155"/>
      <c r="BT411" s="155"/>
      <c r="BU411" s="155"/>
      <c r="BV411" s="155"/>
      <c r="BW411" s="155"/>
      <c r="BX411" s="155"/>
      <c r="BY411" s="155"/>
      <c r="BZ411" s="155"/>
      <c r="CA411" s="155"/>
      <c r="CB411" s="155"/>
      <c r="CC411" s="155"/>
      <c r="CD411" s="155"/>
      <c r="CE411" s="155"/>
      <c r="CF411" s="155"/>
      <c r="CG411" s="155"/>
      <c r="CH411" s="155"/>
      <c r="CI411" s="155"/>
      <c r="CJ411" s="155"/>
      <c r="CK411" s="155"/>
      <c r="CL411" s="155"/>
      <c r="CM411" s="155"/>
      <c r="CN411" s="155"/>
      <c r="CO411" s="155"/>
      <c r="CP411" s="155"/>
      <c r="CQ411" s="155"/>
      <c r="CR411" s="155"/>
      <c r="CS411" s="155"/>
      <c r="CT411" s="155"/>
      <c r="CU411" s="155"/>
      <c r="CV411" s="155"/>
      <c r="CW411" s="155"/>
      <c r="CX411" s="155"/>
      <c r="CY411" s="155"/>
      <c r="CZ411" s="155"/>
      <c r="DA411" s="155"/>
      <c r="DB411" s="155"/>
      <c r="DC411" s="155"/>
      <c r="DD411" s="155"/>
      <c r="DE411" s="155"/>
    </row>
    <row r="412" spans="1:109" ht="15" customHeight="1" x14ac:dyDescent="0.2">
      <c r="A412" s="9">
        <f>Input!A412</f>
        <v>10736</v>
      </c>
      <c r="B412" s="9" t="str">
        <f>Input!B412</f>
        <v>GeoB20908-2-64-69</v>
      </c>
      <c r="C412" s="9">
        <f>Input!O412</f>
        <v>1.8501651438961668</v>
      </c>
      <c r="D412" s="9">
        <f>C412*Input!P412/100</f>
        <v>3.1409156980907356E-3</v>
      </c>
      <c r="E412" s="11">
        <f>Input!M412</f>
        <v>2.1321866683122228</v>
      </c>
      <c r="F412" s="12">
        <f>E412*Input!N412/100</f>
        <v>9.5423168399547044E-5</v>
      </c>
      <c r="G412" s="13">
        <f t="shared" si="1418"/>
        <v>293.9858978268893</v>
      </c>
      <c r="H412" s="12">
        <f>G412*Input!L412/100</f>
        <v>1.0062967439144038E-2</v>
      </c>
      <c r="I412" s="9">
        <v>0.3</v>
      </c>
      <c r="J412" s="21">
        <f>(((C412*$G$4*0.000000001*Input!G412*(234/233))-(I412*0.000000000000001))/Input!F412)*1000000000000</f>
        <v>200.84491214252591</v>
      </c>
      <c r="K412" s="9">
        <f>J412*Input!P412/100</f>
        <v>0.34096250246162751</v>
      </c>
      <c r="L412" s="14">
        <f t="shared" si="1419"/>
        <v>2.7775391425511233</v>
      </c>
      <c r="M412" s="22">
        <f>L412*Input!P412/100</f>
        <v>4.7152635664343186E-3</v>
      </c>
      <c r="N412" s="9">
        <v>5.0000000000000001E-3</v>
      </c>
      <c r="O412" s="21">
        <f>(((G412*$D$4*0.000000001*Input!G412*(238/236))-(N412*0.000000001))/Input!F412)*1000000</f>
        <v>3.2147967654735812</v>
      </c>
      <c r="P412" s="9">
        <f>O412*Input!N412/100</f>
        <v>1.4387393828183527E-4</v>
      </c>
      <c r="Q412" s="23">
        <f t="shared" si="1420"/>
        <v>2.3985572300304288</v>
      </c>
      <c r="R412" s="24">
        <f>Q412*Input!N412/100</f>
        <v>1.0734422735056208E-4</v>
      </c>
      <c r="S412" s="65">
        <f>Input!S412*$G$6/0.000000000155125</f>
        <v>1.1459516112760049</v>
      </c>
      <c r="T412" s="9">
        <f>S412*Input!T412/100</f>
        <v>5.1897221862944813E-4</v>
      </c>
      <c r="U412" s="9">
        <f>S412*1/((U411+U413)/2)</f>
        <v>1.1453234151417133</v>
      </c>
      <c r="V412" s="9">
        <f>U412*Input!T412/100</f>
        <v>5.1868772464354178E-4</v>
      </c>
      <c r="W412" s="3">
        <v>3.0000000000000001E-3</v>
      </c>
      <c r="X412" s="21">
        <f>((($L$4*0.000000001*Input!G412/Input!W412*(232/229))-(W412*0.000000001))/Input!F412)*1000000000</f>
        <v>0.59158209934351502</v>
      </c>
      <c r="Y412" s="21">
        <f>X412*Input!X412/100</f>
        <v>8.9377904369868631E-4</v>
      </c>
      <c r="Z412" s="21">
        <f t="shared" si="1421"/>
        <v>1.4444742175944984E-4</v>
      </c>
      <c r="AA412" s="21">
        <f>Z412*Input!X412/100</f>
        <v>2.1823526882941534E-7</v>
      </c>
      <c r="AB412" s="14">
        <v>0.05</v>
      </c>
      <c r="AC412" s="14">
        <v>0.9</v>
      </c>
      <c r="AD412" s="21">
        <f>(((Input!G412*$L$4*0.000000001*Input!U412*(230/229))-((AB412*0.000000000000001)+(Input!G412*AC412*0.000000000000001)))/Input!F412)*1000000000000</f>
        <v>1.3945560199328368</v>
      </c>
      <c r="AE412" s="21">
        <f>AD412*Input!V412/100</f>
        <v>5.6434391174181066E-3</v>
      </c>
      <c r="AF412" s="63">
        <f t="shared" si="1422"/>
        <v>6.3575750155136404E-2</v>
      </c>
      <c r="AG412" s="21">
        <f>AF412*Input!V412/100</f>
        <v>2.572760579112315E-4</v>
      </c>
      <c r="AH412" s="9">
        <f t="shared" si="1423"/>
        <v>440.13073671200533</v>
      </c>
      <c r="AI412" s="3">
        <f t="shared" si="1424"/>
        <v>1.9011865558325032</v>
      </c>
      <c r="AJ412" s="22">
        <f t="shared" si="1425"/>
        <v>145.32341514171333</v>
      </c>
      <c r="AK412" s="3">
        <f t="shared" si="1426"/>
        <v>0.51868772464354174</v>
      </c>
      <c r="AL412" s="3">
        <f t="shared" si="1427"/>
        <v>2.6505829987775554E-2</v>
      </c>
      <c r="AM412" s="3">
        <f t="shared" si="1428"/>
        <v>1.0726939811286408E-4</v>
      </c>
      <c r="AN412" s="9">
        <f>AL412*1/((AN411+AN413)/2)</f>
        <v>2.641819641769454E-2</v>
      </c>
      <c r="AO412" s="21">
        <f t="shared" si="1429"/>
        <v>1.0691474404915782E-4</v>
      </c>
      <c r="AP412" s="58">
        <f t="shared" si="1430"/>
        <v>2.5470999999999999</v>
      </c>
      <c r="AQ412" s="58">
        <f t="shared" si="1431"/>
        <v>1.0999999999999999E-2</v>
      </c>
      <c r="AR412" s="58">
        <f t="shared" si="1432"/>
        <v>0.43186368811589648</v>
      </c>
      <c r="AS412" s="67">
        <f t="shared" si="1433"/>
        <v>6.0222628816581264E-5</v>
      </c>
      <c r="AT412" s="67">
        <f t="shared" si="1434"/>
        <v>9.1025968183630007E-8</v>
      </c>
      <c r="AU412" s="58">
        <v>8</v>
      </c>
      <c r="AV412" s="58">
        <f t="shared" si="1435"/>
        <v>4</v>
      </c>
      <c r="AW412" s="58">
        <f t="shared" si="1436"/>
        <v>2.5011999999999999</v>
      </c>
      <c r="AX412" s="57">
        <f t="shared" si="1437"/>
        <v>2.4181826699999999E-2</v>
      </c>
      <c r="AY412" s="47">
        <f t="shared" si="1438"/>
        <v>2.5238476749128245E-2</v>
      </c>
      <c r="AZ412" s="9" t="str">
        <f>Input!B412</f>
        <v>GeoB20908-2-64-69</v>
      </c>
      <c r="BA412" s="48">
        <f>Input!E412</f>
        <v>66.5</v>
      </c>
      <c r="BB412" s="58">
        <f t="shared" si="1439"/>
        <v>146.35436661299119</v>
      </c>
      <c r="BC412" s="22">
        <f>SQRT((EXP(0.0000028263*AW412*1000)*V412)^2+((U412-1)*0.0000028263*EXP(0.0000028263*AW412*1000)*AY412*1000)^2)*1000</f>
        <v>0.52247170203001714</v>
      </c>
      <c r="BD412" s="9">
        <f t="shared" si="1441"/>
        <v>2443.1999999999998</v>
      </c>
      <c r="BE412" s="49">
        <f t="shared" si="1442"/>
        <v>12.619238374564123</v>
      </c>
      <c r="BF412" s="89">
        <f t="shared" si="1443"/>
        <v>1.009054723697755</v>
      </c>
      <c r="BG412" s="85"/>
      <c r="BH412" s="85"/>
      <c r="BI412" s="85"/>
      <c r="BJ412" s="85"/>
      <c r="BK412" s="85"/>
      <c r="BL412" s="85"/>
      <c r="BM412" s="90"/>
      <c r="BN412" s="85"/>
      <c r="BO412" s="85"/>
      <c r="BP412" s="85"/>
      <c r="BQ412" s="85"/>
      <c r="BR412" s="85"/>
      <c r="BS412" s="85"/>
      <c r="BT412" s="85"/>
      <c r="BU412" s="85"/>
      <c r="BV412" s="85"/>
      <c r="BW412" s="85"/>
      <c r="BX412" s="85"/>
      <c r="BY412" s="85"/>
      <c r="BZ412" s="85"/>
      <c r="CA412" s="85"/>
      <c r="CB412" s="85"/>
      <c r="CC412" s="85"/>
      <c r="CD412" s="85"/>
      <c r="CE412" s="85"/>
      <c r="CF412" s="85"/>
      <c r="CG412" s="85"/>
      <c r="CH412" s="85"/>
      <c r="CI412" s="85"/>
      <c r="CJ412" s="85"/>
      <c r="CK412" s="85"/>
      <c r="CL412" s="85"/>
      <c r="CM412" s="85"/>
      <c r="CN412" s="85"/>
      <c r="CO412" s="85"/>
      <c r="CP412" s="85"/>
      <c r="CQ412" s="85"/>
      <c r="CR412" s="85"/>
      <c r="CS412" s="85"/>
      <c r="CT412" s="85"/>
      <c r="CU412" s="85"/>
      <c r="CV412" s="85"/>
      <c r="CW412" s="85"/>
      <c r="CX412" s="85"/>
      <c r="CY412" s="85"/>
      <c r="CZ412" s="85"/>
      <c r="DA412" s="85"/>
      <c r="DB412" s="85"/>
      <c r="DC412" s="85"/>
      <c r="DD412" s="85"/>
      <c r="DE412" s="85"/>
    </row>
    <row r="413" spans="1:109" s="158" customFormat="1" ht="15" customHeight="1" x14ac:dyDescent="0.2">
      <c r="A413" s="141">
        <f>Input!A413</f>
        <v>10368</v>
      </c>
      <c r="B413" s="141" t="str">
        <f>Input!B413</f>
        <v>Hu1-13</v>
      </c>
      <c r="C413" s="141">
        <f>Input!O413</f>
        <v>2.2895383385263668</v>
      </c>
      <c r="D413" s="141">
        <f>C413*Input!P413/100</f>
        <v>1.3277442372157968E-2</v>
      </c>
      <c r="E413" s="142">
        <f>Input!M413</f>
        <v>3.0137229407726958</v>
      </c>
      <c r="F413" s="143">
        <f>E413*Input!N413/100</f>
        <v>4.1753859185024049E-4</v>
      </c>
      <c r="G413" s="144">
        <f t="shared" si="1418"/>
        <v>415.5321190737393</v>
      </c>
      <c r="H413" s="143">
        <f>G413*Input!L413/100</f>
        <v>2.3439364379210445E-2</v>
      </c>
      <c r="I413" s="141">
        <v>0</v>
      </c>
      <c r="J413" s="145">
        <f>(((C413*$G$4*0.000000001*Input!G413*(234/233))-(I413*0.000000000000001))/Input!F413)*1000000000000</f>
        <v>750.00430490696738</v>
      </c>
      <c r="K413" s="141">
        <f>J413*Input!P413/100</f>
        <v>4.3494091230995009</v>
      </c>
      <c r="L413" s="146">
        <f t="shared" si="1419"/>
        <v>10.372014365405827</v>
      </c>
      <c r="M413" s="147">
        <f>L413*Input!P413/100</f>
        <v>6.014916662566492E-2</v>
      </c>
      <c r="N413" s="141">
        <v>0</v>
      </c>
      <c r="O413" s="145">
        <f>(((G413*$D$4*0.000000001*Input!G413*(238/236))-(N413*0.000000001))/Input!F413)*1000000</f>
        <v>13.71189534514922</v>
      </c>
      <c r="P413" s="141">
        <f>O413*Input!N413/100</f>
        <v>1.8997252191150535E-3</v>
      </c>
      <c r="Q413" s="148">
        <f t="shared" si="1420"/>
        <v>10.230433870889906</v>
      </c>
      <c r="R413" s="149">
        <f>Q413*Input!N413/100</f>
        <v>1.4173834278784667E-3</v>
      </c>
      <c r="S413" s="147">
        <f>Input!S413*$G$6/0.000000000155125</f>
        <v>1.0001974181597131</v>
      </c>
      <c r="T413" s="141">
        <f>S413*Input!T413/100</f>
        <v>1.0419515741219255E-3</v>
      </c>
      <c r="U413" s="147">
        <f>S413</f>
        <v>1.0001974181597131</v>
      </c>
      <c r="V413" s="141">
        <f>U413*Input!T413/100</f>
        <v>1.0419515741219255E-3</v>
      </c>
      <c r="W413" s="150">
        <v>0</v>
      </c>
      <c r="X413" s="145">
        <f>((($L$4*0.000000001*Input!G413/Input!W413*(232/229))-(W413*0.000000001))/Input!F413)*1000000000</f>
        <v>0.86199018621095291</v>
      </c>
      <c r="Y413" s="145">
        <f>X413*Input!X413/100</f>
        <v>3.1641824890919793E-3</v>
      </c>
      <c r="Z413" s="145">
        <f t="shared" si="1421"/>
        <v>2.1047333940342816E-4</v>
      </c>
      <c r="AA413" s="145">
        <f>Z413*Input!X413/100</f>
        <v>7.7260282728794018E-7</v>
      </c>
      <c r="AB413" s="146">
        <v>0</v>
      </c>
      <c r="AC413" s="146">
        <v>0.9</v>
      </c>
      <c r="AD413" s="145">
        <f>(((Input!G413*$L$4*0.000000001*Input!U413*(230/229))-((AB413*0.000000000000001)+(Input!G413*AC413*0.000000000000001)))/Input!F413)*1000000000000</f>
        <v>225.36988552739084</v>
      </c>
      <c r="AE413" s="145">
        <f>AD413*Input!V413/100</f>
        <v>0.52166624865478517</v>
      </c>
      <c r="AF413" s="145">
        <f t="shared" si="1422"/>
        <v>10.274280365926892</v>
      </c>
      <c r="AG413" s="145">
        <f>AF413*Input!V413/100</f>
        <v>2.3781994136342525E-2</v>
      </c>
      <c r="AH413" s="141">
        <f t="shared" si="1423"/>
        <v>48815.115468061726</v>
      </c>
      <c r="AI413" s="150">
        <f t="shared" si="1424"/>
        <v>211.84054435824447</v>
      </c>
      <c r="AJ413" s="147">
        <f t="shared" si="1425"/>
        <v>0.19741815971308085</v>
      </c>
      <c r="AK413" s="150">
        <f t="shared" si="1426"/>
        <v>1.0419515741219254</v>
      </c>
      <c r="AL413" s="150">
        <f t="shared" si="1427"/>
        <v>1.0042858881246228</v>
      </c>
      <c r="AM413" s="150">
        <f t="shared" si="1428"/>
        <v>2.3287923565901963E-3</v>
      </c>
      <c r="AN413" s="141">
        <f>AF413/Q413</f>
        <v>1.0042858881246228</v>
      </c>
      <c r="AO413" s="145">
        <f t="shared" si="1429"/>
        <v>2.3287923565901963E-3</v>
      </c>
      <c r="AP413" s="141" t="str">
        <f t="shared" si="1430"/>
        <v>Out of range</v>
      </c>
      <c r="AQ413" s="141" t="e">
        <f t="shared" si="1431"/>
        <v>#VALUE!</v>
      </c>
      <c r="AR413" s="141" t="e">
        <f t="shared" si="1432"/>
        <v>#VALUE!</v>
      </c>
      <c r="AS413" s="149">
        <f t="shared" si="1433"/>
        <v>2.0573256428773524E-5</v>
      </c>
      <c r="AT413" s="149">
        <f t="shared" si="1434"/>
        <v>7.5573815817173834E-8</v>
      </c>
      <c r="AU413" s="141">
        <v>8</v>
      </c>
      <c r="AV413" s="141">
        <f t="shared" si="1435"/>
        <v>4</v>
      </c>
      <c r="AW413" s="141" t="str">
        <f t="shared" si="1436"/>
        <v>Out of range</v>
      </c>
      <c r="AX413" s="151">
        <f t="shared" si="1437"/>
        <v>215.96414131829999</v>
      </c>
      <c r="AY413" s="151" t="e">
        <f t="shared" si="1438"/>
        <v>#VALUE!</v>
      </c>
      <c r="AZ413" s="141" t="str">
        <f>Input!B413</f>
        <v>Hu1-13</v>
      </c>
      <c r="BA413" s="152">
        <f>Input!E413</f>
        <v>0</v>
      </c>
      <c r="BB413" s="141" t="e">
        <f t="shared" si="1439"/>
        <v>#VALUE!</v>
      </c>
      <c r="BC413" s="147" t="e">
        <f t="shared" ref="BC413" si="1449">SQRT((EXP(0.0000028263*AW413*1000)*V413)^2+((U413-1)*0.0000028263*EXP(0.0000028263*AW413*1000)*AX413*1000)^2)*1000</f>
        <v>#VALUE!</v>
      </c>
      <c r="BD413" s="141" t="e">
        <f t="shared" si="1441"/>
        <v>#VALUE!</v>
      </c>
      <c r="BE413" s="153" t="e">
        <f t="shared" si="1442"/>
        <v>#VALUE!</v>
      </c>
      <c r="BF413" s="154" t="e">
        <f t="shared" si="1443"/>
        <v>#VALUE!</v>
      </c>
      <c r="BG413" s="155"/>
      <c r="BH413" s="155"/>
      <c r="BI413" s="155"/>
      <c r="BJ413" s="155"/>
      <c r="BK413" s="155"/>
      <c r="BL413" s="155"/>
      <c r="BM413" s="159"/>
      <c r="BN413" s="155"/>
      <c r="BO413" s="155"/>
      <c r="BP413" s="155"/>
      <c r="BQ413" s="155"/>
      <c r="BR413" s="155"/>
      <c r="BS413" s="155"/>
      <c r="BT413" s="155"/>
      <c r="BU413" s="155"/>
      <c r="BV413" s="155"/>
      <c r="BW413" s="155"/>
      <c r="BX413" s="155"/>
      <c r="BY413" s="155"/>
      <c r="BZ413" s="155"/>
      <c r="CA413" s="155"/>
      <c r="CB413" s="155"/>
      <c r="CC413" s="155"/>
      <c r="CD413" s="155"/>
      <c r="CE413" s="155"/>
      <c r="CF413" s="155"/>
      <c r="CG413" s="155"/>
      <c r="CH413" s="155"/>
      <c r="CI413" s="155"/>
      <c r="CJ413" s="155"/>
      <c r="CK413" s="155"/>
      <c r="CL413" s="155"/>
      <c r="CM413" s="155"/>
      <c r="CN413" s="155"/>
      <c r="CO413" s="155"/>
      <c r="CP413" s="155"/>
      <c r="CQ413" s="155"/>
      <c r="CR413" s="155"/>
      <c r="CS413" s="155"/>
      <c r="CT413" s="155"/>
      <c r="CU413" s="155"/>
      <c r="CV413" s="155"/>
      <c r="CW413" s="155"/>
      <c r="CX413" s="155"/>
      <c r="CY413" s="155"/>
      <c r="CZ413" s="155"/>
      <c r="DA413" s="155"/>
      <c r="DB413" s="155"/>
      <c r="DC413" s="155"/>
      <c r="DD413" s="155"/>
      <c r="DE413" s="155"/>
    </row>
    <row r="414" spans="1:109" ht="15" customHeight="1" x14ac:dyDescent="0.2">
      <c r="A414" s="9">
        <f>Input!A414</f>
        <v>10737</v>
      </c>
      <c r="B414" s="9" t="str">
        <f>Input!B414</f>
        <v>GeoB20908-2-74-77</v>
      </c>
      <c r="C414" s="9">
        <f>Input!O414</f>
        <v>2.000353460995437</v>
      </c>
      <c r="D414" s="9">
        <f>C414*Input!P414/100</f>
        <v>3.0157578596465605E-3</v>
      </c>
      <c r="E414" s="11">
        <f>Input!M414</f>
        <v>2.3227008602543302</v>
      </c>
      <c r="F414" s="12">
        <f>E414*Input!N414/100</f>
        <v>7.5020364497080464E-5</v>
      </c>
      <c r="G414" s="13">
        <f t="shared" si="1418"/>
        <v>320.25399461186703</v>
      </c>
      <c r="H414" s="12">
        <f>G414*Input!L414/100</f>
        <v>9.2913541063818893E-3</v>
      </c>
      <c r="I414" s="9">
        <v>0.3</v>
      </c>
      <c r="J414" s="21">
        <f>(((C414*$G$4*0.000000001*Input!G414*(234/233))-(I414*0.000000000000001))/Input!F414)*1000000000000</f>
        <v>233.34888280234301</v>
      </c>
      <c r="K414" s="9">
        <f>J414*Input!P414/100</f>
        <v>0.35179968994115446</v>
      </c>
      <c r="L414" s="14">
        <f t="shared" si="1419"/>
        <v>3.2270454299292619</v>
      </c>
      <c r="M414" s="22">
        <f>L414*Input!P414/100</f>
        <v>4.865133991821001E-3</v>
      </c>
      <c r="N414" s="9">
        <v>5.0000000000000001E-3</v>
      </c>
      <c r="O414" s="21">
        <f>(((G414*$D$4*0.000000001*Input!G414*(238/236))-(N414*0.000000001))/Input!F414)*1000000</f>
        <v>3.7633128671996832</v>
      </c>
      <c r="P414" s="9">
        <f>O414*Input!N414/100</f>
        <v>1.2155035021727217E-4</v>
      </c>
      <c r="Q414" s="23">
        <f t="shared" si="1420"/>
        <v>2.8078046436501931</v>
      </c>
      <c r="R414" s="24">
        <f>Q414*Input!N414/100</f>
        <v>9.0688616604795051E-5</v>
      </c>
      <c r="S414" s="65">
        <f>Input!S414*$G$6/0.000000000155125</f>
        <v>1.1462749729998605</v>
      </c>
      <c r="T414" s="9">
        <f>S414*Input!T414/100</f>
        <v>4.6188968334310963E-4</v>
      </c>
      <c r="U414" s="9">
        <f>S414*1/((U413+U415)/2)</f>
        <v>1.1460487221701881</v>
      </c>
      <c r="V414" s="9">
        <f>U414*Input!T414/100</f>
        <v>4.6179851592993649E-4</v>
      </c>
      <c r="W414" s="3">
        <v>3.0000000000000001E-3</v>
      </c>
      <c r="X414" s="21">
        <f>((($L$4*0.000000001*Input!G414/Input!W414*(232/229))-(W414*0.000000001))/Input!F414)*1000000000</f>
        <v>0.27404825381107889</v>
      </c>
      <c r="Y414" s="21">
        <f>X414*Input!X414/100</f>
        <v>4.3652068218076134E-4</v>
      </c>
      <c r="Z414" s="21">
        <f t="shared" si="1421"/>
        <v>6.6914742255754829E-5</v>
      </c>
      <c r="AA414" s="21">
        <f>Z414*Input!X414/100</f>
        <v>1.0658586045057681E-7</v>
      </c>
      <c r="AB414" s="14">
        <v>0.05</v>
      </c>
      <c r="AC414" s="14">
        <v>0.9</v>
      </c>
      <c r="AD414" s="21">
        <f>(((Input!G414*$L$4*0.000000001*Input!U414*(230/229))-((AB414*0.000000000000001)+(Input!G414*AC414*0.000000000000001)))/Input!F414)*1000000000000</f>
        <v>1.8512547098300889</v>
      </c>
      <c r="AE414" s="21">
        <f>AD414*Input!V414/100</f>
        <v>6.5692964344074723E-3</v>
      </c>
      <c r="AF414" s="63">
        <f t="shared" si="1422"/>
        <v>8.4395969199821452E-2</v>
      </c>
      <c r="AG414" s="21">
        <f>AF414*Input!V414/100</f>
        <v>2.9948452614261584E-4</v>
      </c>
      <c r="AH414" s="9">
        <f t="shared" si="1423"/>
        <v>1261.2462718193194</v>
      </c>
      <c r="AI414" s="3">
        <f t="shared" si="1424"/>
        <v>4.9058287372939304</v>
      </c>
      <c r="AJ414" s="22">
        <f t="shared" si="1425"/>
        <v>146.04872217018806</v>
      </c>
      <c r="AK414" s="3">
        <f t="shared" si="1426"/>
        <v>0.46179851592993648</v>
      </c>
      <c r="AL414" s="3">
        <f t="shared" si="1427"/>
        <v>3.0057635737116409E-2</v>
      </c>
      <c r="AM414" s="3">
        <f t="shared" si="1428"/>
        <v>1.0666587220158749E-4</v>
      </c>
      <c r="AN414" s="9">
        <f>AL414*1/((AN413+AN415)/2)</f>
        <v>2.9929361840626129E-2</v>
      </c>
      <c r="AO414" s="21">
        <f t="shared" si="1429"/>
        <v>1.0621066517301418E-4</v>
      </c>
      <c r="AP414" s="58">
        <f t="shared" si="1430"/>
        <v>2.8881000000000001</v>
      </c>
      <c r="AQ414" s="58">
        <f t="shared" si="1431"/>
        <v>1.0699999999999999E-2</v>
      </c>
      <c r="AR414" s="58">
        <f t="shared" si="1432"/>
        <v>0.37048578650323738</v>
      </c>
      <c r="AS414" s="67">
        <f t="shared" si="1433"/>
        <v>2.3831694419012194E-5</v>
      </c>
      <c r="AT414" s="67">
        <f t="shared" si="1434"/>
        <v>3.7968371706631084E-8</v>
      </c>
      <c r="AU414" s="58">
        <v>8</v>
      </c>
      <c r="AV414" s="58">
        <f t="shared" si="1435"/>
        <v>4</v>
      </c>
      <c r="AW414" s="58">
        <f t="shared" si="1436"/>
        <v>2.87</v>
      </c>
      <c r="AX414" s="57">
        <f t="shared" si="1437"/>
        <v>1.27584208E-2</v>
      </c>
      <c r="AY414" s="47">
        <f t="shared" si="1438"/>
        <v>1.3838063571465544E-2</v>
      </c>
      <c r="AZ414" s="9" t="str">
        <f>Input!B414</f>
        <v>GeoB20908-2-74-77</v>
      </c>
      <c r="BA414" s="48">
        <f>Input!E414</f>
        <v>75.5</v>
      </c>
      <c r="BB414" s="58">
        <f t="shared" si="1439"/>
        <v>147.23821134258233</v>
      </c>
      <c r="BC414" s="22">
        <f>SQRT((EXP(0.0000028263*AW414*1000)*V414)^2+((U414-1)*0.0000028263*EXP(0.0000028263*AW414*1000)*AY414*1000)^2)*1000</f>
        <v>0.46559523207063414</v>
      </c>
      <c r="BD414" s="9">
        <f t="shared" si="1441"/>
        <v>2812</v>
      </c>
      <c r="BE414" s="49">
        <f t="shared" si="1442"/>
        <v>6.9190317857327726</v>
      </c>
      <c r="BF414" s="89">
        <f t="shared" si="1443"/>
        <v>0.48216249377928722</v>
      </c>
      <c r="BG414" s="85"/>
      <c r="BH414" s="85"/>
      <c r="BI414" s="85"/>
      <c r="BJ414" s="85"/>
      <c r="BK414" s="85"/>
      <c r="BL414" s="85"/>
      <c r="BM414" s="90"/>
      <c r="BN414" s="85"/>
      <c r="BO414" s="85"/>
      <c r="BP414" s="85"/>
      <c r="BQ414" s="85"/>
      <c r="BR414" s="85"/>
      <c r="BS414" s="85"/>
      <c r="BT414" s="85"/>
      <c r="BU414" s="85"/>
      <c r="BV414" s="85"/>
      <c r="BW414" s="85"/>
      <c r="BX414" s="85"/>
      <c r="BY414" s="85"/>
      <c r="BZ414" s="85"/>
      <c r="CA414" s="85"/>
      <c r="CB414" s="85"/>
      <c r="CC414" s="85"/>
      <c r="CD414" s="85"/>
      <c r="CE414" s="85"/>
      <c r="CF414" s="85"/>
      <c r="CG414" s="85"/>
      <c r="CH414" s="85"/>
      <c r="CI414" s="85"/>
      <c r="CJ414" s="85"/>
      <c r="CK414" s="85"/>
      <c r="CL414" s="85"/>
      <c r="CM414" s="85"/>
      <c r="CN414" s="85"/>
      <c r="CO414" s="85"/>
      <c r="CP414" s="85"/>
      <c r="CQ414" s="85"/>
      <c r="CR414" s="85"/>
      <c r="CS414" s="85"/>
      <c r="CT414" s="85"/>
      <c r="CU414" s="85"/>
      <c r="CV414" s="85"/>
      <c r="CW414" s="85"/>
      <c r="CX414" s="85"/>
      <c r="CY414" s="85"/>
      <c r="CZ414" s="85"/>
      <c r="DA414" s="85"/>
      <c r="DB414" s="85"/>
      <c r="DC414" s="85"/>
      <c r="DD414" s="85"/>
      <c r="DE414" s="85"/>
    </row>
    <row r="415" spans="1:109" s="158" customFormat="1" ht="15" customHeight="1" x14ac:dyDescent="0.2">
      <c r="A415" s="141">
        <f>Input!A415</f>
        <v>10368</v>
      </c>
      <c r="B415" s="141" t="str">
        <f>Input!B415</f>
        <v>Hu1-13</v>
      </c>
      <c r="C415" s="141">
        <f>Input!O415</f>
        <v>2.2895383385263668</v>
      </c>
      <c r="D415" s="141">
        <f>C415*Input!P415/100</f>
        <v>1.3277442372157968E-2</v>
      </c>
      <c r="E415" s="142">
        <f>Input!M415</f>
        <v>3.0137229407726958</v>
      </c>
      <c r="F415" s="143">
        <f>E415*Input!N415/100</f>
        <v>4.1753859185024049E-4</v>
      </c>
      <c r="G415" s="144">
        <f t="shared" si="1418"/>
        <v>415.5321190737393</v>
      </c>
      <c r="H415" s="143">
        <f>G415*Input!L415/100</f>
        <v>2.3439364379210445E-2</v>
      </c>
      <c r="I415" s="141">
        <v>0</v>
      </c>
      <c r="J415" s="145">
        <f>(((C415*$G$4*0.000000001*Input!G415*(234/233))-(I415*0.000000000000001))/Input!F415)*1000000000000</f>
        <v>750.00430490696738</v>
      </c>
      <c r="K415" s="141">
        <f>J415*Input!P415/100</f>
        <v>4.3494091230995009</v>
      </c>
      <c r="L415" s="146">
        <f t="shared" si="1419"/>
        <v>10.372014365405827</v>
      </c>
      <c r="M415" s="147">
        <f>L415*Input!P415/100</f>
        <v>6.014916662566492E-2</v>
      </c>
      <c r="N415" s="141">
        <v>0</v>
      </c>
      <c r="O415" s="145">
        <f>(((G415*$D$4*0.000000001*Input!G415*(238/236))-(N415*0.000000001))/Input!F415)*1000000</f>
        <v>13.71189534514922</v>
      </c>
      <c r="P415" s="141">
        <f>O415*Input!N415/100</f>
        <v>1.8997252191150535E-3</v>
      </c>
      <c r="Q415" s="148">
        <f t="shared" si="1420"/>
        <v>10.230433870889906</v>
      </c>
      <c r="R415" s="149">
        <f>Q415*Input!N415/100</f>
        <v>1.4173834278784667E-3</v>
      </c>
      <c r="S415" s="147">
        <f>Input!S415*$G$6/0.000000000155125</f>
        <v>1.0001974181597131</v>
      </c>
      <c r="T415" s="141">
        <f>S415*Input!T415/100</f>
        <v>1.0419515741219255E-3</v>
      </c>
      <c r="U415" s="147">
        <f>S415</f>
        <v>1.0001974181597131</v>
      </c>
      <c r="V415" s="141">
        <f>U415*Input!T415/100</f>
        <v>1.0419515741219255E-3</v>
      </c>
      <c r="W415" s="150">
        <v>0</v>
      </c>
      <c r="X415" s="145">
        <f>((($L$4*0.000000001*Input!G415/Input!W415*(232/229))-(W415*0.000000001))/Input!F415)*1000000000</f>
        <v>0.86199018621095291</v>
      </c>
      <c r="Y415" s="145">
        <f>X415*Input!X415/100</f>
        <v>3.1641824890919793E-3</v>
      </c>
      <c r="Z415" s="145">
        <f t="shared" si="1421"/>
        <v>2.1047333940342816E-4</v>
      </c>
      <c r="AA415" s="145">
        <f>Z415*Input!X415/100</f>
        <v>7.7260282728794018E-7</v>
      </c>
      <c r="AB415" s="146">
        <v>0</v>
      </c>
      <c r="AC415" s="146">
        <v>0.9</v>
      </c>
      <c r="AD415" s="145">
        <f>(((Input!G415*$L$4*0.000000001*Input!U415*(230/229))-((AB415*0.000000000000001)+(Input!G415*AC415*0.000000000000001)))/Input!F415)*1000000000000</f>
        <v>225.36988552739084</v>
      </c>
      <c r="AE415" s="145">
        <f>AD415*Input!V415/100</f>
        <v>0.52166624865478517</v>
      </c>
      <c r="AF415" s="145">
        <f t="shared" si="1422"/>
        <v>10.274280365926892</v>
      </c>
      <c r="AG415" s="145">
        <f>AF415*Input!V415/100</f>
        <v>2.3781994136342525E-2</v>
      </c>
      <c r="AH415" s="141">
        <f t="shared" si="1423"/>
        <v>48815.115468061726</v>
      </c>
      <c r="AI415" s="150">
        <f t="shared" si="1424"/>
        <v>211.84054435824447</v>
      </c>
      <c r="AJ415" s="147">
        <f t="shared" si="1425"/>
        <v>0.19741815971308085</v>
      </c>
      <c r="AK415" s="150">
        <f t="shared" si="1426"/>
        <v>1.0419515741219254</v>
      </c>
      <c r="AL415" s="150">
        <f t="shared" si="1427"/>
        <v>1.0042858881246228</v>
      </c>
      <c r="AM415" s="150">
        <f t="shared" si="1428"/>
        <v>2.3287923565901963E-3</v>
      </c>
      <c r="AN415" s="141">
        <f>AF415/Q415</f>
        <v>1.0042858881246228</v>
      </c>
      <c r="AO415" s="145">
        <f t="shared" si="1429"/>
        <v>2.3287923565901963E-3</v>
      </c>
      <c r="AP415" s="141" t="str">
        <f t="shared" si="1430"/>
        <v>Out of range</v>
      </c>
      <c r="AQ415" s="141" t="e">
        <f t="shared" si="1431"/>
        <v>#VALUE!</v>
      </c>
      <c r="AR415" s="141" t="e">
        <f t="shared" si="1432"/>
        <v>#VALUE!</v>
      </c>
      <c r="AS415" s="149">
        <f t="shared" si="1433"/>
        <v>2.0573256428773524E-5</v>
      </c>
      <c r="AT415" s="149">
        <f t="shared" si="1434"/>
        <v>7.5573815817173834E-8</v>
      </c>
      <c r="AU415" s="141">
        <v>8</v>
      </c>
      <c r="AV415" s="141">
        <f t="shared" si="1435"/>
        <v>4</v>
      </c>
      <c r="AW415" s="141" t="str">
        <f t="shared" si="1436"/>
        <v>Out of range</v>
      </c>
      <c r="AX415" s="151">
        <f t="shared" si="1437"/>
        <v>199.37441694410001</v>
      </c>
      <c r="AY415" s="151" t="e">
        <f t="shared" si="1438"/>
        <v>#VALUE!</v>
      </c>
      <c r="AZ415" s="141" t="str">
        <f>Input!B415</f>
        <v>Hu1-13</v>
      </c>
      <c r="BA415" s="152">
        <f>Input!E415</f>
        <v>0</v>
      </c>
      <c r="BB415" s="141" t="e">
        <f t="shared" si="1439"/>
        <v>#VALUE!</v>
      </c>
      <c r="BC415" s="147" t="e">
        <f t="shared" ref="BC415" si="1450">SQRT((EXP(0.0000028263*AW415*1000)*V415)^2+((U415-1)*0.0000028263*EXP(0.0000028263*AW415*1000)*AX415*1000)^2)*1000</f>
        <v>#VALUE!</v>
      </c>
      <c r="BD415" s="141" t="e">
        <f t="shared" si="1441"/>
        <v>#VALUE!</v>
      </c>
      <c r="BE415" s="153" t="e">
        <f t="shared" si="1442"/>
        <v>#VALUE!</v>
      </c>
      <c r="BF415" s="154" t="e">
        <f t="shared" si="1443"/>
        <v>#VALUE!</v>
      </c>
      <c r="BG415" s="155"/>
      <c r="BH415" s="155"/>
      <c r="BI415" s="155"/>
      <c r="BJ415" s="155"/>
      <c r="BK415" s="155"/>
      <c r="BL415" s="155"/>
      <c r="BM415" s="159"/>
      <c r="BN415" s="155"/>
      <c r="BO415" s="155"/>
      <c r="BP415" s="155"/>
      <c r="BQ415" s="155"/>
      <c r="BR415" s="155"/>
      <c r="BS415" s="155"/>
      <c r="BT415" s="155"/>
      <c r="BU415" s="155"/>
      <c r="BV415" s="155"/>
      <c r="BW415" s="155"/>
      <c r="BX415" s="155"/>
      <c r="BY415" s="155"/>
      <c r="BZ415" s="155"/>
      <c r="CA415" s="155"/>
      <c r="CB415" s="155"/>
      <c r="CC415" s="155"/>
      <c r="CD415" s="155"/>
      <c r="CE415" s="155"/>
      <c r="CF415" s="155"/>
      <c r="CG415" s="155"/>
      <c r="CH415" s="155"/>
      <c r="CI415" s="155"/>
      <c r="CJ415" s="155"/>
      <c r="CK415" s="155"/>
      <c r="CL415" s="155"/>
      <c r="CM415" s="155"/>
      <c r="CN415" s="155"/>
      <c r="CO415" s="155"/>
      <c r="CP415" s="155"/>
      <c r="CQ415" s="155"/>
      <c r="CR415" s="155"/>
      <c r="CS415" s="155"/>
      <c r="CT415" s="155"/>
      <c r="CU415" s="155"/>
      <c r="CV415" s="155"/>
      <c r="CW415" s="155"/>
      <c r="CX415" s="155"/>
      <c r="CY415" s="155"/>
      <c r="CZ415" s="155"/>
      <c r="DA415" s="155"/>
      <c r="DB415" s="155"/>
      <c r="DC415" s="155"/>
      <c r="DD415" s="155"/>
      <c r="DE415" s="155"/>
    </row>
    <row r="416" spans="1:109" x14ac:dyDescent="0.2">
      <c r="A416" s="85"/>
      <c r="B416" s="85"/>
      <c r="C416" s="85"/>
      <c r="D416" s="85"/>
      <c r="E416" s="86"/>
      <c r="F416" s="85"/>
      <c r="G416" s="87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  <c r="AF416" s="85"/>
      <c r="AG416" s="85"/>
      <c r="AH416" s="85"/>
      <c r="AI416" s="85"/>
      <c r="AJ416" s="85"/>
      <c r="AK416" s="85"/>
      <c r="AL416" s="85"/>
      <c r="AM416" s="85"/>
      <c r="AN416" s="85"/>
      <c r="AO416" s="85"/>
      <c r="AP416" s="85"/>
      <c r="AQ416" s="85"/>
      <c r="AR416" s="85"/>
      <c r="AS416" s="85"/>
      <c r="AT416" s="85"/>
      <c r="AU416" s="85"/>
      <c r="AV416" s="85"/>
      <c r="AW416" s="85"/>
      <c r="AX416" s="85"/>
      <c r="AY416" s="85"/>
      <c r="AZ416" s="85"/>
      <c r="BA416" s="85"/>
      <c r="BB416" s="85"/>
      <c r="BC416" s="85"/>
      <c r="BD416" s="85"/>
      <c r="BE416" s="85"/>
      <c r="BF416" s="88"/>
      <c r="BG416" s="85"/>
      <c r="BH416" s="85"/>
      <c r="BI416" s="85"/>
      <c r="BJ416" s="85"/>
      <c r="BK416" s="85"/>
      <c r="BL416" s="85"/>
      <c r="BM416" s="85"/>
      <c r="BN416" s="85"/>
      <c r="BO416" s="85"/>
      <c r="BP416" s="85"/>
      <c r="BQ416" s="85"/>
      <c r="BR416" s="85"/>
      <c r="BS416" s="85"/>
      <c r="BT416" s="85"/>
      <c r="BU416" s="85"/>
      <c r="BV416" s="85"/>
      <c r="BW416" s="85"/>
      <c r="BX416" s="85"/>
      <c r="BY416" s="85"/>
      <c r="BZ416" s="85"/>
      <c r="CA416" s="85"/>
      <c r="CB416" s="85"/>
      <c r="CC416" s="85"/>
      <c r="CD416" s="85"/>
      <c r="CE416" s="85"/>
      <c r="CF416" s="85"/>
      <c r="CG416" s="85"/>
      <c r="CH416" s="85"/>
      <c r="CI416" s="85"/>
      <c r="CJ416" s="85"/>
      <c r="CK416" s="85"/>
      <c r="CL416" s="85"/>
      <c r="CM416" s="85"/>
      <c r="CN416" s="85"/>
      <c r="CO416" s="85"/>
      <c r="CP416" s="85"/>
      <c r="CQ416" s="85"/>
      <c r="CR416" s="85"/>
      <c r="CS416" s="85"/>
      <c r="CT416" s="85"/>
      <c r="CU416" s="85"/>
      <c r="CV416" s="85"/>
      <c r="CW416" s="85"/>
      <c r="CX416" s="85"/>
      <c r="CY416" s="85"/>
      <c r="CZ416" s="85"/>
      <c r="DA416" s="85"/>
      <c r="DB416" s="85"/>
      <c r="DC416" s="85"/>
      <c r="DD416" s="85"/>
      <c r="DE416" s="85"/>
    </row>
    <row r="417" spans="1:109" s="158" customFormat="1" ht="15" customHeight="1" x14ac:dyDescent="0.2">
      <c r="A417" s="141">
        <f>Input!A417</f>
        <v>10368</v>
      </c>
      <c r="B417" s="141" t="str">
        <f>Input!B417</f>
        <v>Hu1-13</v>
      </c>
      <c r="C417" s="141">
        <f>Input!O417</f>
        <v>2.2936677561053935</v>
      </c>
      <c r="D417" s="141">
        <f>C417*Input!P417/100</f>
        <v>1.1278078608803239E-2</v>
      </c>
      <c r="E417" s="142">
        <f>Input!M417</f>
        <v>3.0134273590746909</v>
      </c>
      <c r="F417" s="143">
        <f>E417*Input!N417/100</f>
        <v>2.5970332064113801E-4</v>
      </c>
      <c r="G417" s="144">
        <f t="shared" ref="G417:G425" si="1451">E417*137.88</f>
        <v>415.49136426921837</v>
      </c>
      <c r="H417" s="143">
        <f>G417*Input!L417/100</f>
        <v>2.52940384729579E-2</v>
      </c>
      <c r="I417" s="141">
        <v>0</v>
      </c>
      <c r="J417" s="145">
        <f>(((C417*$G$4*0.000000001*Input!G417*(234/233))-(I417*0.000000000000001))/Input!F417)*1000000000000</f>
        <v>751.35701471265759</v>
      </c>
      <c r="K417" s="141">
        <f>J417*Input!P417/100</f>
        <v>3.6944598678901737</v>
      </c>
      <c r="L417" s="146">
        <f t="shared" ref="L417:L425" si="1452">(J417/234)*602200000000*0.0000028263/(365.2425*24*60)</f>
        <v>10.390721358745797</v>
      </c>
      <c r="M417" s="147">
        <f>L417*Input!P417/100</f>
        <v>5.1091694502907403E-2</v>
      </c>
      <c r="N417" s="141">
        <v>0</v>
      </c>
      <c r="O417" s="145">
        <f>(((G417*$D$4*0.000000001*Input!G417*(238/236))-(N417*0.000000001))/Input!F417)*1000000</f>
        <v>13.710550501781515</v>
      </c>
      <c r="P417" s="141">
        <f>O417*Input!N417/100</f>
        <v>1.1816032274373552E-3</v>
      </c>
      <c r="Q417" s="148">
        <f t="shared" ref="Q417:Q425" si="1453">(O417/238.05)*602200000000000000*0.00000000015512/(365.2425*24*60)</f>
        <v>10.229430484356266</v>
      </c>
      <c r="R417" s="149">
        <f>Q417*Input!N417/100</f>
        <v>8.8159319887198264E-4</v>
      </c>
      <c r="S417" s="147">
        <f>Input!S417*$G$6/0.000000000155125</f>
        <v>0.99974797611722011</v>
      </c>
      <c r="T417" s="141">
        <f>S417*Input!T417/100</f>
        <v>1.0128103276812626E-3</v>
      </c>
      <c r="U417" s="147">
        <f>S417</f>
        <v>0.99974797611722011</v>
      </c>
      <c r="V417" s="141">
        <f>U417*Input!T417/100</f>
        <v>1.0128103276812626E-3</v>
      </c>
      <c r="W417" s="150">
        <v>0</v>
      </c>
      <c r="X417" s="145">
        <f>((($L$4*0.000000001*Input!G417/Input!W417*(232/229))-(W417*0.000000001))/Input!F417)*1000000000</f>
        <v>0.84032214863531141</v>
      </c>
      <c r="Y417" s="145">
        <f>X417*Input!X417/100</f>
        <v>2.9595490698351655E-3</v>
      </c>
      <c r="Z417" s="145">
        <f t="shared" ref="Z417:Z425" si="1454">(X417/232)*6.022E+23*0.000000001*0.000000000049475/(365.2425*24*60)</f>
        <v>2.0518262461361023E-4</v>
      </c>
      <c r="AA417" s="145">
        <f>Z417*Input!X417/100</f>
        <v>7.2263720146817843E-7</v>
      </c>
      <c r="AB417" s="146">
        <v>0</v>
      </c>
      <c r="AC417" s="146">
        <v>0.9</v>
      </c>
      <c r="AD417" s="145">
        <f>(((Input!G417*$L$4*0.000000001*Input!U417*(230/229))-((AB417*0.000000000000001)+(Input!G417*AC417*0.000000000000001)))/Input!F417)*1000000000000</f>
        <v>223.78909494137721</v>
      </c>
      <c r="AE417" s="145">
        <f>AD417*Input!V417/100</f>
        <v>0.40524846944542647</v>
      </c>
      <c r="AF417" s="145">
        <f t="shared" ref="AF417:AF425" si="1455">(AD417/230)*602200000000*$D$6/(365.2425*24*60)</f>
        <v>10.202214456843629</v>
      </c>
      <c r="AG417" s="145">
        <f>AF417*Input!V417/100</f>
        <v>1.847467945063597E-2</v>
      </c>
      <c r="AH417" s="141">
        <f t="shared" ref="AH417:AH425" si="1456">AF417/Z417</f>
        <v>49722.604319229933</v>
      </c>
      <c r="AI417" s="150">
        <f t="shared" ref="AI417:AI425" si="1457">AH417*SQRT((AG417/AF417)^2+(AA417/Z417)^2)</f>
        <v>196.91100629359491</v>
      </c>
      <c r="AJ417" s="147">
        <f t="shared" ref="AJ417:AJ425" si="1458">(U417-1)*1000</f>
        <v>-0.25202388277989485</v>
      </c>
      <c r="AK417" s="150">
        <f t="shared" ref="AK417:AK425" si="1459">V417*1000</f>
        <v>1.0128103276812626</v>
      </c>
      <c r="AL417" s="150">
        <f t="shared" ref="AL417:AL425" si="1460">AF417/Q417</f>
        <v>0.99733943863695462</v>
      </c>
      <c r="AM417" s="150">
        <f t="shared" ref="AM417:AM425" si="1461">AL417*SQRT((R417/Q417)^2+(AG417/AF417)^2)</f>
        <v>1.8080762403657718E-3</v>
      </c>
      <c r="AN417" s="141">
        <f>AF417/Q417</f>
        <v>0.99733943863695462</v>
      </c>
      <c r="AO417" s="145">
        <f t="shared" ref="AO417:AO425" si="1462">AN417*SQRT((R417/Q417)^2+(AG417/AF417)^2)</f>
        <v>1.8080762403657718E-3</v>
      </c>
      <c r="AP417" s="141">
        <f t="shared" ref="AP417:AP425" si="1463">ThU_Alter_Kombi(AN417,U417)</f>
        <v>663.28639999999996</v>
      </c>
      <c r="AQ417" s="141" t="e">
        <f t="shared" ref="AQ417:AQ425" si="1464">Montealter(AN417,AO417,U417,V417)</f>
        <v>#VALUE!</v>
      </c>
      <c r="AR417" s="141" t="e">
        <f t="shared" ref="AR417:AR425" si="1465">(AQ417/AP417)*100</f>
        <v>#VALUE!</v>
      </c>
      <c r="AS417" s="149">
        <f t="shared" ref="AS417:AS425" si="1466">Z417/Q417</f>
        <v>2.0058069207996803E-5</v>
      </c>
      <c r="AT417" s="149">
        <f t="shared" ref="AT417:AT425" si="1467">AS417*SQRT((Y417/X417)^2+(P417/O417)^2)</f>
        <v>7.0664102359687144E-8</v>
      </c>
      <c r="AU417" s="141">
        <v>8</v>
      </c>
      <c r="AV417" s="141">
        <f t="shared" ref="AV417:AV425" si="1468">AU417/2</f>
        <v>4</v>
      </c>
      <c r="AW417" s="141">
        <f t="shared" ref="AW417:AW425" si="1469">marincorr_age(AN417,U417,AS417,AU417)</f>
        <v>663.26880000000006</v>
      </c>
      <c r="AX417" s="151">
        <f t="shared" ref="AX417:AX425" si="1470">marincorr_age_error(AN417, AO417, U417, V417, AS417, AT417, AU417, AV417)</f>
        <v>260.28935699969998</v>
      </c>
      <c r="AY417" s="151">
        <f t="shared" ref="AY417:AY425" si="1471">SQRT(((AU417*EXP(-0.0000091577*AW417*1000))/(0.0000091577*(EXP(-0.0000091577*AW417*1000)+(AJ417/1000)*EXP(-(0.0000091577-0.0000028263)*AW417*1000)-AS417*AU417*EXP(-0.0000091577*AW417*1000))))^2*AT417^2+((AS417*EXP(-0.0000091577*AW417*1000))/(0.0000091577*(EXP(-0.0000091577*AW417*1000)+(AJ417/1000)*EXP(-(0.0000091577-0.0000028263)*AW417*1000)-AS417*AU417*EXP(-0.0000091577*AW417*1000))))^2*AV417^2+((0.0000091577/(0.0000091577-0.0000028263))*(EXP(-(0.0000091577-0.0000028263)*AW417*1000)-1)/(0.0000091577*(EXP(-0.0000091577*AW417*1000)+(AJ417/1000)*EXP(-(0.0000091577-0.0000028263)*AW417*1000)-AS417*AU417*EXP(-0.0000091577*AW417*1000))))^2*T417^2+(1/(0.0000091577*(EXP(-0.0000091577*AW417*1000)+(AJ417/1000)*EXP(-(0.0000091577-0.0000028263)*AW417*1000)-AS417*AU417*EXP(-0.0000091577*AW417*1000))))^2*AO417^2)/1000</f>
        <v>109.93498035087242</v>
      </c>
      <c r="AZ417" s="141" t="str">
        <f>Input!B417</f>
        <v>Hu1-13</v>
      </c>
      <c r="BA417" s="152">
        <f>Input!E417</f>
        <v>0</v>
      </c>
      <c r="BB417" s="141">
        <f t="shared" ref="BB417:BB425" si="1472">((U417-1)*EXP(0.0000028263*AW417*1000))*1000</f>
        <v>-1.6427393543883855</v>
      </c>
      <c r="BC417" s="147">
        <f t="shared" ref="BC417" si="1473">SQRT((EXP(0.0000028263*AW417*1000)*V417)^2+((U417-1)*0.0000028263*EXP(0.0000028263*AW417*1000)*AX417*1000)^2)*1000</f>
        <v>6.7113897379426541</v>
      </c>
      <c r="BD417" s="141">
        <f t="shared" ref="BD417:BD425" si="1474">AW417*1000-58</f>
        <v>663210.80000000005</v>
      </c>
      <c r="BE417" s="153">
        <f t="shared" ref="BE417:BE425" si="1475">AY417/2*1000</f>
        <v>54967.490175436214</v>
      </c>
      <c r="BF417" s="154">
        <f t="shared" ref="BF417:BF425" si="1476">AY417/AW417*100</f>
        <v>16.574725111579561</v>
      </c>
      <c r="BG417" s="155"/>
      <c r="BH417" s="155"/>
      <c r="BI417" s="155"/>
      <c r="BJ417" s="155"/>
      <c r="BK417" s="155"/>
      <c r="BL417" s="155"/>
      <c r="BM417" s="159"/>
      <c r="BN417" s="155"/>
      <c r="BO417" s="155"/>
      <c r="BP417" s="155"/>
      <c r="BQ417" s="155"/>
      <c r="BR417" s="155"/>
      <c r="BS417" s="155"/>
      <c r="BT417" s="155"/>
      <c r="BU417" s="155"/>
      <c r="BV417" s="155"/>
      <c r="BW417" s="155"/>
      <c r="BX417" s="155"/>
      <c r="BY417" s="155"/>
      <c r="BZ417" s="155"/>
      <c r="CA417" s="155"/>
      <c r="CB417" s="155"/>
      <c r="CC417" s="155"/>
      <c r="CD417" s="155"/>
      <c r="CE417" s="155"/>
      <c r="CF417" s="155"/>
      <c r="CG417" s="155"/>
      <c r="CH417" s="155"/>
      <c r="CI417" s="155"/>
      <c r="CJ417" s="155"/>
      <c r="CK417" s="155"/>
      <c r="CL417" s="155"/>
      <c r="CM417" s="155"/>
      <c r="CN417" s="155"/>
      <c r="CO417" s="155"/>
      <c r="CP417" s="155"/>
      <c r="CQ417" s="155"/>
      <c r="CR417" s="155"/>
      <c r="CS417" s="155"/>
      <c r="CT417" s="155"/>
      <c r="CU417" s="155"/>
      <c r="CV417" s="155"/>
      <c r="CW417" s="155"/>
      <c r="CX417" s="155"/>
      <c r="CY417" s="155"/>
      <c r="CZ417" s="155"/>
      <c r="DA417" s="155"/>
      <c r="DB417" s="155"/>
      <c r="DC417" s="155"/>
      <c r="DD417" s="155"/>
      <c r="DE417" s="155"/>
    </row>
    <row r="418" spans="1:109" ht="15" customHeight="1" x14ac:dyDescent="0.2">
      <c r="A418" s="9">
        <f>Input!A418</f>
        <v>10738</v>
      </c>
      <c r="B418" s="9" t="str">
        <f>Input!B418</f>
        <v>GeoB20908-2-80-82 cm</v>
      </c>
      <c r="C418" s="9">
        <f>Input!O418</f>
        <v>1.8671503060182264</v>
      </c>
      <c r="D418" s="9">
        <f>C418*Input!P418/100</f>
        <v>3.6847405717243E-3</v>
      </c>
      <c r="E418" s="11">
        <f>Input!M418</f>
        <v>2.1637189060303514</v>
      </c>
      <c r="F418" s="12">
        <f>E418*Input!N418/100</f>
        <v>8.6253439735618255E-5</v>
      </c>
      <c r="G418" s="13">
        <f t="shared" si="1451"/>
        <v>298.33356276346484</v>
      </c>
      <c r="H418" s="12">
        <f>G418*Input!L418/100</f>
        <v>5.7212604726047368E-2</v>
      </c>
      <c r="I418" s="9">
        <v>0.3</v>
      </c>
      <c r="J418" s="21">
        <f>(((C418*$G$4*0.000000001*Input!G418*(234/233))-(I418*0.000000000000001))/Input!F418)*1000000000000</f>
        <v>196.66593960171008</v>
      </c>
      <c r="K418" s="9">
        <f>J418*Input!P418/100</f>
        <v>0.38811174675705401</v>
      </c>
      <c r="L418" s="14">
        <f t="shared" si="1452"/>
        <v>2.7197469899696061</v>
      </c>
      <c r="M418" s="22">
        <f>L418*Input!P418/100</f>
        <v>5.3673033426738072E-3</v>
      </c>
      <c r="N418" s="9">
        <v>5.0000000000000001E-3</v>
      </c>
      <c r="O418" s="21">
        <f>(((G418*$D$4*0.000000001*Input!G418*(238/236))-(N418*0.000000001))/Input!F418)*1000000</f>
        <v>3.1654009760344182</v>
      </c>
      <c r="P418" s="9">
        <f>O418*Input!N418/100</f>
        <v>1.2618400734241311E-4</v>
      </c>
      <c r="Q418" s="23">
        <f t="shared" si="1453"/>
        <v>2.3617030720429599</v>
      </c>
      <c r="R418" s="24">
        <f>Q418*Input!N418/100</f>
        <v>9.4145784385462358E-5</v>
      </c>
      <c r="S418" s="65">
        <f>Input!S418*$G$6/0.000000000155125</f>
        <v>1.147114308214348</v>
      </c>
      <c r="T418" s="9">
        <f>S418*Input!T418/100</f>
        <v>6.8549376924479917E-4</v>
      </c>
      <c r="U418" s="9">
        <f>S418*1/((U417+U419)/2)</f>
        <v>1.1481533878209877</v>
      </c>
      <c r="V418" s="9">
        <f>U418*Input!T418/100</f>
        <v>6.8611470352397284E-4</v>
      </c>
      <c r="W418" s="3">
        <v>3.0000000000000001E-3</v>
      </c>
      <c r="X418" s="21">
        <f>((($L$4*0.000000001*Input!G418/Input!W418*(232/229))-(W418*0.000000001))/Input!F418)*1000000000</f>
        <v>1.1560359546134891</v>
      </c>
      <c r="Y418" s="21">
        <f>X418*Input!X418/100</f>
        <v>2.6019108989542537E-3</v>
      </c>
      <c r="Z418" s="21">
        <f t="shared" si="1454"/>
        <v>2.8227090253482898E-4</v>
      </c>
      <c r="AA418" s="21">
        <f>Z418*Input!X418/100</f>
        <v>6.3531219321684547E-7</v>
      </c>
      <c r="AB418" s="14">
        <v>0.05</v>
      </c>
      <c r="AC418" s="14">
        <v>0.9</v>
      </c>
      <c r="AD418" s="21">
        <f>(((Input!G418*$L$4*0.000000001*Input!U418*(230/229))-((AB418*0.000000000000001)+(Input!G418*AC418*0.000000000000001)))/Input!F418)*1000000000000</f>
        <v>1.5207540246722886</v>
      </c>
      <c r="AE418" s="21">
        <f>AD418*Input!V418/100</f>
        <v>8.517383560223234E-3</v>
      </c>
      <c r="AF418" s="63">
        <f t="shared" si="1455"/>
        <v>6.9328930884138967E-2</v>
      </c>
      <c r="AG418" s="21">
        <f>AF418*Input!V418/100</f>
        <v>3.8829494223279582E-4</v>
      </c>
      <c r="AH418" s="9">
        <f t="shared" si="1456"/>
        <v>245.61132678415046</v>
      </c>
      <c r="AI418" s="3">
        <f t="shared" si="1457"/>
        <v>1.4825300418213303</v>
      </c>
      <c r="AJ418" s="22">
        <f t="shared" si="1458"/>
        <v>148.15338782098775</v>
      </c>
      <c r="AK418" s="3">
        <f t="shared" si="1459"/>
        <v>0.68611470352397286</v>
      </c>
      <c r="AL418" s="3">
        <f t="shared" si="1460"/>
        <v>2.9355481518752863E-2</v>
      </c>
      <c r="AM418" s="3">
        <f t="shared" si="1461"/>
        <v>1.6441727244364982E-4</v>
      </c>
      <c r="AN418" s="9">
        <f>AL418*1/((AN417+AN419)/2)</f>
        <v>2.9406290768679882E-2</v>
      </c>
      <c r="AO418" s="21">
        <f t="shared" si="1462"/>
        <v>1.6470185024158412E-4</v>
      </c>
      <c r="AP418" s="58">
        <f t="shared" si="1463"/>
        <v>2.8317000000000001</v>
      </c>
      <c r="AQ418" s="58">
        <f t="shared" si="1464"/>
        <v>1.6400000000000001E-2</v>
      </c>
      <c r="AR418" s="58">
        <f t="shared" si="1465"/>
        <v>0.57915739661687327</v>
      </c>
      <c r="AS418" s="67">
        <f t="shared" si="1466"/>
        <v>1.1952006409114516E-4</v>
      </c>
      <c r="AT418" s="67">
        <f t="shared" si="1467"/>
        <v>2.6904814596661763E-7</v>
      </c>
      <c r="AU418" s="58">
        <v>8</v>
      </c>
      <c r="AV418" s="58">
        <f t="shared" si="1468"/>
        <v>4</v>
      </c>
      <c r="AW418" s="58">
        <f t="shared" si="1469"/>
        <v>2.7408000000000001</v>
      </c>
      <c r="AX418" s="57">
        <f t="shared" si="1470"/>
        <v>5.0693346200000003E-2</v>
      </c>
      <c r="AY418" s="47">
        <f t="shared" si="1471"/>
        <v>4.8243540812308736E-2</v>
      </c>
      <c r="AZ418" s="9" t="str">
        <f>Input!B418</f>
        <v>GeoB20908-2-80-82 cm</v>
      </c>
      <c r="BA418" s="48">
        <f>Input!E418</f>
        <v>81</v>
      </c>
      <c r="BB418" s="58">
        <f t="shared" si="1472"/>
        <v>149.30548833286247</v>
      </c>
      <c r="BC418" s="22">
        <f>SQRT((EXP(0.0000028263*AW418*1000)*V418)^2+((U418-1)*0.0000028263*EXP(0.0000028263*AW418*1000)*AY418*1000)^2)*1000</f>
        <v>0.69174983557718939</v>
      </c>
      <c r="BD418" s="9">
        <f t="shared" si="1474"/>
        <v>2682.8</v>
      </c>
      <c r="BE418" s="49">
        <f t="shared" si="1475"/>
        <v>24.121770406154369</v>
      </c>
      <c r="BF418" s="89">
        <f t="shared" si="1476"/>
        <v>1.7601992415465826</v>
      </c>
      <c r="BG418" s="85"/>
      <c r="BH418" s="85"/>
      <c r="BI418" s="85"/>
      <c r="BJ418" s="85"/>
      <c r="BK418" s="85"/>
      <c r="BL418" s="85"/>
      <c r="BM418" s="90"/>
      <c r="BN418" s="85"/>
      <c r="BO418" s="85"/>
      <c r="BP418" s="85"/>
      <c r="BQ418" s="85"/>
      <c r="BR418" s="85"/>
      <c r="BS418" s="85"/>
      <c r="BT418" s="85"/>
      <c r="BU418" s="85"/>
      <c r="BV418" s="85"/>
      <c r="BW418" s="85"/>
      <c r="BX418" s="85"/>
      <c r="BY418" s="85"/>
      <c r="BZ418" s="85"/>
      <c r="CA418" s="85"/>
      <c r="CB418" s="85"/>
      <c r="CC418" s="85"/>
      <c r="CD418" s="85"/>
      <c r="CE418" s="85"/>
      <c r="CF418" s="85"/>
      <c r="CG418" s="85"/>
      <c r="CH418" s="85"/>
      <c r="CI418" s="85"/>
      <c r="CJ418" s="85"/>
      <c r="CK418" s="85"/>
      <c r="CL418" s="85"/>
      <c r="CM418" s="85"/>
      <c r="CN418" s="85"/>
      <c r="CO418" s="85"/>
      <c r="CP418" s="85"/>
      <c r="CQ418" s="85"/>
      <c r="CR418" s="85"/>
      <c r="CS418" s="85"/>
      <c r="CT418" s="85"/>
      <c r="CU418" s="85"/>
      <c r="CV418" s="85"/>
      <c r="CW418" s="85"/>
      <c r="CX418" s="85"/>
      <c r="CY418" s="85"/>
      <c r="CZ418" s="85"/>
      <c r="DA418" s="85"/>
      <c r="DB418" s="85"/>
      <c r="DC418" s="85"/>
      <c r="DD418" s="85"/>
      <c r="DE418" s="85"/>
    </row>
    <row r="419" spans="1:109" s="158" customFormat="1" ht="15" customHeight="1" x14ac:dyDescent="0.2">
      <c r="A419" s="141">
        <f>Input!A419</f>
        <v>10368</v>
      </c>
      <c r="B419" s="141" t="str">
        <f>Input!B419</f>
        <v>Hu1-13</v>
      </c>
      <c r="C419" s="141">
        <f>Input!O419</f>
        <v>2.3029710831626877</v>
      </c>
      <c r="D419" s="141">
        <f>C419*Input!P419/100</f>
        <v>1.4157865239436747E-2</v>
      </c>
      <c r="E419" s="142">
        <f>Input!M419</f>
        <v>3.013018292270754</v>
      </c>
      <c r="F419" s="143">
        <f>E419*Input!N419/100</f>
        <v>3.0039713779150601E-4</v>
      </c>
      <c r="G419" s="144">
        <f t="shared" si="1451"/>
        <v>415.43496213829155</v>
      </c>
      <c r="H419" s="143">
        <f>G419*Input!L419/100</f>
        <v>2.8830389341623144E-2</v>
      </c>
      <c r="I419" s="141">
        <v>0</v>
      </c>
      <c r="J419" s="145">
        <f>(((C419*$G$4*0.000000001*Input!G419*(234/233))-(I419*0.000000000000001))/Input!F419)*1000000000000</f>
        <v>754.40458776505704</v>
      </c>
      <c r="K419" s="141">
        <f>J419*Input!P419/100</f>
        <v>4.6378170215331327</v>
      </c>
      <c r="L419" s="146">
        <f t="shared" si="1452"/>
        <v>10.432867078806739</v>
      </c>
      <c r="M419" s="147">
        <f>L419*Input!P419/100</f>
        <v>6.4137638219866233E-2</v>
      </c>
      <c r="N419" s="141">
        <v>0</v>
      </c>
      <c r="O419" s="145">
        <f>(((G419*$D$4*0.000000001*Input!G419*(238/236))-(N419*0.000000001))/Input!F419)*1000000</f>
        <v>13.708689321668086</v>
      </c>
      <c r="P419" s="141">
        <f>O419*Input!N419/100</f>
        <v>1.366752749449296E-3</v>
      </c>
      <c r="Q419" s="148">
        <f t="shared" si="1453"/>
        <v>10.228041859400124</v>
      </c>
      <c r="R419" s="149">
        <f>Q419*Input!N419/100</f>
        <v>1.019733105390458E-3</v>
      </c>
      <c r="S419" s="147">
        <f>Input!S419*$G$6/0.000000000155125</f>
        <v>0.9984420225055044</v>
      </c>
      <c r="T419" s="141">
        <f>S419*Input!T419/100</f>
        <v>1.4019682237433686E-3</v>
      </c>
      <c r="U419" s="147">
        <f>S419</f>
        <v>0.9984420225055044</v>
      </c>
      <c r="V419" s="141">
        <f>U419*Input!T419/100</f>
        <v>1.4019682237433686E-3</v>
      </c>
      <c r="W419" s="150">
        <v>0</v>
      </c>
      <c r="X419" s="145">
        <f>((($L$4*0.000000001*Input!G419/Input!W419*(232/229))-(W419*0.000000001))/Input!F419)*1000000000</f>
        <v>0.85283728853764185</v>
      </c>
      <c r="Y419" s="145">
        <f>X419*Input!X419/100</f>
        <v>2.6964710137517968E-3</v>
      </c>
      <c r="Z419" s="145">
        <f t="shared" si="1454"/>
        <v>2.0823846368287304E-4</v>
      </c>
      <c r="AA419" s="145">
        <f>Z419*Input!X419/100</f>
        <v>6.5840106760797418E-7</v>
      </c>
      <c r="AB419" s="146">
        <v>0</v>
      </c>
      <c r="AC419" s="146">
        <v>0.9</v>
      </c>
      <c r="AD419" s="145">
        <f>(((Input!G419*$L$4*0.000000001*Input!U419*(230/229))-((AB419*0.000000000000001)+(Input!G419*AC419*0.000000000000001)))/Input!F419)*1000000000000</f>
        <v>224.17724035117726</v>
      </c>
      <c r="AE419" s="145">
        <f>AD419*Input!V419/100</f>
        <v>0.60010587697347484</v>
      </c>
      <c r="AF419" s="145">
        <f t="shared" si="1455"/>
        <v>10.21990943305441</v>
      </c>
      <c r="AG419" s="145">
        <f>AF419*Input!V419/100</f>
        <v>2.7357940990374929E-2</v>
      </c>
      <c r="AH419" s="141">
        <f t="shared" si="1456"/>
        <v>49077.914100530143</v>
      </c>
      <c r="AI419" s="150">
        <f t="shared" si="1457"/>
        <v>203.31937937426179</v>
      </c>
      <c r="AJ419" s="147">
        <f t="shared" si="1458"/>
        <v>-1.5579774944955993</v>
      </c>
      <c r="AK419" s="150">
        <f t="shared" si="1459"/>
        <v>1.4019682237433686</v>
      </c>
      <c r="AL419" s="150">
        <f t="shared" si="1460"/>
        <v>0.99920488921950978</v>
      </c>
      <c r="AM419" s="150">
        <f t="shared" si="1461"/>
        <v>2.676652014248845E-3</v>
      </c>
      <c r="AN419" s="141">
        <f>AF419/Q419</f>
        <v>0.99920488921950978</v>
      </c>
      <c r="AO419" s="145">
        <f t="shared" si="1462"/>
        <v>2.676652014248845E-3</v>
      </c>
      <c r="AP419" s="141" t="str">
        <f t="shared" si="1463"/>
        <v>Out of range</v>
      </c>
      <c r="AQ419" s="141" t="e">
        <f t="shared" si="1464"/>
        <v>#VALUE!</v>
      </c>
      <c r="AR419" s="141" t="e">
        <f t="shared" si="1465"/>
        <v>#VALUE!</v>
      </c>
      <c r="AS419" s="149">
        <f t="shared" si="1466"/>
        <v>2.0359563105570459E-5</v>
      </c>
      <c r="AT419" s="149">
        <f t="shared" si="1467"/>
        <v>6.4404147739939702E-8</v>
      </c>
      <c r="AU419" s="141">
        <v>8</v>
      </c>
      <c r="AV419" s="141">
        <f t="shared" si="1468"/>
        <v>4</v>
      </c>
      <c r="AW419" s="141" t="str">
        <f t="shared" si="1469"/>
        <v>Out of range</v>
      </c>
      <c r="AX419" s="151">
        <f t="shared" si="1470"/>
        <v>329.28192354319998</v>
      </c>
      <c r="AY419" s="151" t="e">
        <f t="shared" si="1471"/>
        <v>#VALUE!</v>
      </c>
      <c r="AZ419" s="141" t="str">
        <f>Input!B419</f>
        <v>Hu1-13</v>
      </c>
      <c r="BA419" s="152">
        <f>Input!E419</f>
        <v>0</v>
      </c>
      <c r="BB419" s="141" t="e">
        <f t="shared" si="1472"/>
        <v>#VALUE!</v>
      </c>
      <c r="BC419" s="147" t="e">
        <f t="shared" ref="BC419" si="1477">SQRT((EXP(0.0000028263*AW419*1000)*V419)^2+((U419-1)*0.0000028263*EXP(0.0000028263*AW419*1000)*AX419*1000)^2)*1000</f>
        <v>#VALUE!</v>
      </c>
      <c r="BD419" s="141" t="e">
        <f t="shared" si="1474"/>
        <v>#VALUE!</v>
      </c>
      <c r="BE419" s="153" t="e">
        <f t="shared" si="1475"/>
        <v>#VALUE!</v>
      </c>
      <c r="BF419" s="154" t="e">
        <f t="shared" si="1476"/>
        <v>#VALUE!</v>
      </c>
      <c r="BG419" s="155"/>
      <c r="BH419" s="155"/>
      <c r="BI419" s="155"/>
      <c r="BJ419" s="155"/>
      <c r="BK419" s="155"/>
      <c r="BL419" s="155"/>
      <c r="BM419" s="159"/>
      <c r="BN419" s="155"/>
      <c r="BO419" s="155"/>
      <c r="BP419" s="155"/>
      <c r="BQ419" s="155"/>
      <c r="BR419" s="155"/>
      <c r="BS419" s="155"/>
      <c r="BT419" s="155"/>
      <c r="BU419" s="155"/>
      <c r="BV419" s="155"/>
      <c r="BW419" s="155"/>
      <c r="BX419" s="155"/>
      <c r="BY419" s="155"/>
      <c r="BZ419" s="155"/>
      <c r="CA419" s="155"/>
      <c r="CB419" s="155"/>
      <c r="CC419" s="155"/>
      <c r="CD419" s="155"/>
      <c r="CE419" s="155"/>
      <c r="CF419" s="155"/>
      <c r="CG419" s="155"/>
      <c r="CH419" s="155"/>
      <c r="CI419" s="155"/>
      <c r="CJ419" s="155"/>
      <c r="CK419" s="155"/>
      <c r="CL419" s="155"/>
      <c r="CM419" s="155"/>
      <c r="CN419" s="155"/>
      <c r="CO419" s="155"/>
      <c r="CP419" s="155"/>
      <c r="CQ419" s="155"/>
      <c r="CR419" s="155"/>
      <c r="CS419" s="155"/>
      <c r="CT419" s="155"/>
      <c r="CU419" s="155"/>
      <c r="CV419" s="155"/>
      <c r="CW419" s="155"/>
      <c r="CX419" s="155"/>
      <c r="CY419" s="155"/>
      <c r="CZ419" s="155"/>
      <c r="DA419" s="155"/>
      <c r="DB419" s="155"/>
      <c r="DC419" s="155"/>
      <c r="DD419" s="155"/>
      <c r="DE419" s="155"/>
    </row>
    <row r="420" spans="1:109" ht="15" customHeight="1" x14ac:dyDescent="0.2">
      <c r="A420" s="9">
        <f>Input!A420</f>
        <v>10739</v>
      </c>
      <c r="B420" s="9" t="str">
        <f>Input!B420</f>
        <v>GeoB20908-2-91-95 cm</v>
      </c>
      <c r="C420" s="9">
        <f>Input!O420</f>
        <v>2.1386793234026773</v>
      </c>
      <c r="D420" s="9">
        <f>C420*Input!P420/100</f>
        <v>3.6804215139909602E-3</v>
      </c>
      <c r="E420" s="11">
        <f>Input!M420</f>
        <v>2.4742298814261345</v>
      </c>
      <c r="F420" s="12">
        <f>E420*Input!N420/100</f>
        <v>8.2165319356848932E-5</v>
      </c>
      <c r="G420" s="13">
        <f t="shared" si="1451"/>
        <v>341.14681605103544</v>
      </c>
      <c r="H420" s="12">
        <f>G420*Input!L420/100</f>
        <v>1.7617080545519258E-2</v>
      </c>
      <c r="I420" s="9">
        <v>0.3</v>
      </c>
      <c r="J420" s="21">
        <f>(((C420*$G$4*0.000000001*Input!G420*(234/233))-(I420*0.000000000000001))/Input!F420)*1000000000000</f>
        <v>230.88390252763227</v>
      </c>
      <c r="K420" s="9">
        <f>J420*Input!P420/100</f>
        <v>0.39732468201213167</v>
      </c>
      <c r="L420" s="14">
        <f t="shared" si="1452"/>
        <v>3.192956544502247</v>
      </c>
      <c r="M420" s="22">
        <f>L420*Input!P420/100</f>
        <v>5.4947115404508492E-3</v>
      </c>
      <c r="N420" s="9">
        <v>5.0000000000000001E-3</v>
      </c>
      <c r="O420" s="21">
        <f>(((G420*$D$4*0.000000001*Input!G420*(238/236))-(N420*0.000000001))/Input!F420)*1000000</f>
        <v>3.7099330401965926</v>
      </c>
      <c r="P420" s="9">
        <f>O420*Input!N420/100</f>
        <v>1.2320109595660416E-4</v>
      </c>
      <c r="Q420" s="23">
        <f t="shared" si="1453"/>
        <v>2.7679779985038784</v>
      </c>
      <c r="R420" s="24">
        <f>Q420*Input!N420/100</f>
        <v>9.1920236647013591E-5</v>
      </c>
      <c r="S420" s="65">
        <f>Input!S420*$G$6/0.000000000155125</f>
        <v>1.1470109219597275</v>
      </c>
      <c r="T420" s="9">
        <f>S420*Input!T420/100</f>
        <v>6.75597328825188E-4</v>
      </c>
      <c r="U420" s="9">
        <f>S420*1/((U419+U421)/2)</f>
        <v>1.1479459795810607</v>
      </c>
      <c r="V420" s="9">
        <f>U420*Input!T420/100</f>
        <v>6.761480842009006E-4</v>
      </c>
      <c r="W420" s="3">
        <v>3.0000000000000001E-3</v>
      </c>
      <c r="X420" s="21">
        <f>((($L$4*0.000000001*Input!G420/Input!W420*(232/229))-(W420*0.000000001))/Input!F420)*1000000000</f>
        <v>0.5760333473157504</v>
      </c>
      <c r="Y420" s="21">
        <f>X420*Input!X420/100</f>
        <v>8.5894181150296758E-4</v>
      </c>
      <c r="Z420" s="21">
        <f t="shared" si="1454"/>
        <v>1.4065086140970293E-4</v>
      </c>
      <c r="AA420" s="21">
        <f>Z420*Input!X420/100</f>
        <v>2.0972901352268596E-7</v>
      </c>
      <c r="AB420" s="14">
        <v>0.05</v>
      </c>
      <c r="AC420" s="14">
        <v>0.9</v>
      </c>
      <c r="AD420" s="21">
        <f>(((Input!G420*$L$4*0.000000001*Input!U420*(230/229))-((AB420*0.000000000000001)+(Input!G420*AC420*0.000000000000001)))/Input!F420)*1000000000000</f>
        <v>1.780786357276485</v>
      </c>
      <c r="AE420" s="21">
        <f>AD420*Input!V420/100</f>
        <v>6.9762958995448409E-3</v>
      </c>
      <c r="AF420" s="63">
        <f t="shared" si="1455"/>
        <v>8.1183421039864603E-2</v>
      </c>
      <c r="AG420" s="21">
        <f>AF420*Input!V420/100</f>
        <v>3.1803903090183924E-4</v>
      </c>
      <c r="AH420" s="9">
        <f t="shared" si="1456"/>
        <v>577.19817871136115</v>
      </c>
      <c r="AI420" s="3">
        <f t="shared" si="1457"/>
        <v>2.419456737841386</v>
      </c>
      <c r="AJ420" s="22">
        <f t="shared" si="1458"/>
        <v>147.9459795810607</v>
      </c>
      <c r="AK420" s="3">
        <f t="shared" si="1459"/>
        <v>0.67614808420090056</v>
      </c>
      <c r="AL420" s="3">
        <f t="shared" si="1460"/>
        <v>2.9329503732957816E-2</v>
      </c>
      <c r="AM420" s="3">
        <f t="shared" si="1461"/>
        <v>1.1490353520889022E-4</v>
      </c>
      <c r="AN420" s="9">
        <f>AL420*1/((AN419+AN421)/2)</f>
        <v>2.9368325584923183E-2</v>
      </c>
      <c r="AO420" s="21">
        <f t="shared" si="1462"/>
        <v>1.1505562670265676E-4</v>
      </c>
      <c r="AP420" s="58">
        <f t="shared" si="1463"/>
        <v>2.8285</v>
      </c>
      <c r="AQ420" s="58">
        <f t="shared" si="1464"/>
        <v>1.2E-2</v>
      </c>
      <c r="AR420" s="58">
        <f t="shared" si="1465"/>
        <v>0.42425313770549766</v>
      </c>
      <c r="AS420" s="67">
        <f t="shared" si="1466"/>
        <v>5.081357636719881E-5</v>
      </c>
      <c r="AT420" s="67">
        <f t="shared" si="1467"/>
        <v>7.5788542379500642E-8</v>
      </c>
      <c r="AU420" s="58">
        <v>8</v>
      </c>
      <c r="AV420" s="58">
        <f t="shared" si="1468"/>
        <v>4</v>
      </c>
      <c r="AW420" s="58">
        <f t="shared" si="1469"/>
        <v>2.7898999999999998</v>
      </c>
      <c r="AX420" s="57">
        <f t="shared" si="1470"/>
        <v>2.2705315300000001E-2</v>
      </c>
      <c r="AY420" s="47">
        <f t="shared" si="1471"/>
        <v>2.240551752055012E-2</v>
      </c>
      <c r="AZ420" s="9" t="str">
        <f>Input!B420</f>
        <v>GeoB20908-2-91-95 cm</v>
      </c>
      <c r="BA420" s="48">
        <f>Input!E420</f>
        <v>93</v>
      </c>
      <c r="BB420" s="58">
        <f t="shared" si="1472"/>
        <v>149.11715895351861</v>
      </c>
      <c r="BC420" s="22">
        <f>SQRT((EXP(0.0000028263*AW420*1000)*V420)^2+((U420-1)*0.0000028263*EXP(0.0000028263*AW420*1000)*AY420*1000)^2)*1000</f>
        <v>0.68156606675924691</v>
      </c>
      <c r="BD420" s="9">
        <f t="shared" si="1474"/>
        <v>2731.8999999999996</v>
      </c>
      <c r="BE420" s="49">
        <f t="shared" si="1475"/>
        <v>11.20275876027506</v>
      </c>
      <c r="BF420" s="89">
        <f t="shared" si="1476"/>
        <v>0.80309392883437125</v>
      </c>
      <c r="BG420" s="85"/>
      <c r="BH420" s="85"/>
      <c r="BI420" s="85"/>
      <c r="BJ420" s="85"/>
      <c r="BK420" s="85"/>
      <c r="BL420" s="85"/>
      <c r="BM420" s="90"/>
      <c r="BN420" s="85"/>
      <c r="BO420" s="85"/>
      <c r="BP420" s="85"/>
      <c r="BQ420" s="85"/>
      <c r="BR420" s="85"/>
      <c r="BS420" s="85"/>
      <c r="BT420" s="85"/>
      <c r="BU420" s="85"/>
      <c r="BV420" s="85"/>
      <c r="BW420" s="85"/>
      <c r="BX420" s="85"/>
      <c r="BY420" s="85"/>
      <c r="BZ420" s="85"/>
      <c r="CA420" s="85"/>
      <c r="CB420" s="85"/>
      <c r="CC420" s="85"/>
      <c r="CD420" s="85"/>
      <c r="CE420" s="85"/>
      <c r="CF420" s="85"/>
      <c r="CG420" s="85"/>
      <c r="CH420" s="85"/>
      <c r="CI420" s="85"/>
      <c r="CJ420" s="85"/>
      <c r="CK420" s="85"/>
      <c r="CL420" s="85"/>
      <c r="CM420" s="85"/>
      <c r="CN420" s="85"/>
      <c r="CO420" s="85"/>
      <c r="CP420" s="85"/>
      <c r="CQ420" s="85"/>
      <c r="CR420" s="85"/>
      <c r="CS420" s="85"/>
      <c r="CT420" s="85"/>
      <c r="CU420" s="85"/>
      <c r="CV420" s="85"/>
      <c r="CW420" s="85"/>
      <c r="CX420" s="85"/>
      <c r="CY420" s="85"/>
      <c r="CZ420" s="85"/>
      <c r="DA420" s="85"/>
      <c r="DB420" s="85"/>
      <c r="DC420" s="85"/>
      <c r="DD420" s="85"/>
      <c r="DE420" s="85"/>
    </row>
    <row r="421" spans="1:109" s="158" customFormat="1" ht="15" customHeight="1" x14ac:dyDescent="0.2">
      <c r="A421" s="141">
        <f>Input!A421</f>
        <v>10368</v>
      </c>
      <c r="B421" s="141" t="str">
        <f>Input!B421</f>
        <v>Hu1-13</v>
      </c>
      <c r="C421" s="141">
        <f>Input!O421</f>
        <v>2.2915363095806645</v>
      </c>
      <c r="D421" s="141">
        <f>C421*Input!P421/100</f>
        <v>1.4930266011031612E-2</v>
      </c>
      <c r="E421" s="142">
        <f>Input!M421</f>
        <v>3.0128594461740117</v>
      </c>
      <c r="F421" s="143">
        <f>E421*Input!N421/100</f>
        <v>3.2067441816110363E-4</v>
      </c>
      <c r="G421" s="144">
        <f t="shared" si="1451"/>
        <v>415.41306043847271</v>
      </c>
      <c r="H421" s="143">
        <f>G421*Input!L421/100</f>
        <v>2.9003424217326251E-2</v>
      </c>
      <c r="I421" s="141">
        <v>0</v>
      </c>
      <c r="J421" s="145">
        <f>(((C421*$G$4*0.000000001*Input!G421*(234/233))-(I421*0.000000000000001))/Input!F421)*1000000000000</f>
        <v>750.65879794016428</v>
      </c>
      <c r="K421" s="141">
        <f>J421*Input!P421/100</f>
        <v>4.8908391675533975</v>
      </c>
      <c r="L421" s="146">
        <f t="shared" si="1452"/>
        <v>10.381065528309774</v>
      </c>
      <c r="M421" s="147">
        <f>L421*Input!P421/100</f>
        <v>6.7636750579779303E-2</v>
      </c>
      <c r="N421" s="141">
        <v>0</v>
      </c>
      <c r="O421" s="145">
        <f>(((G421*$D$4*0.000000001*Input!G421*(238/236))-(N421*0.000000001))/Input!F421)*1000000</f>
        <v>13.707966600602703</v>
      </c>
      <c r="P421" s="141">
        <f>O421*Input!N421/100</f>
        <v>1.4590107146890874E-3</v>
      </c>
      <c r="Q421" s="148">
        <f t="shared" si="1453"/>
        <v>10.227502637805999</v>
      </c>
      <c r="R421" s="149">
        <f>Q421*Input!N421/100</f>
        <v>1.0885666975883773E-3</v>
      </c>
      <c r="S421" s="147">
        <f>Input!S421*$G$6/0.000000000155125</f>
        <v>0.99992888058930063</v>
      </c>
      <c r="T421" s="141">
        <f>S421*Input!T421/100</f>
        <v>1.37571695485856E-3</v>
      </c>
      <c r="U421" s="147">
        <f>S421</f>
        <v>0.99992888058930063</v>
      </c>
      <c r="V421" s="141">
        <f>U421*Input!T421/100</f>
        <v>1.37571695485856E-3</v>
      </c>
      <c r="W421" s="150">
        <v>0</v>
      </c>
      <c r="X421" s="145">
        <f>((($L$4*0.000000001*Input!G421/Input!W421*(232/229))-(W421*0.000000001))/Input!F421)*1000000000</f>
        <v>0.84799438469082755</v>
      </c>
      <c r="Y421" s="145">
        <f>X421*Input!X421/100</f>
        <v>3.3502213653685714E-3</v>
      </c>
      <c r="Z421" s="145">
        <f t="shared" si="1454"/>
        <v>2.0705596513317468E-4</v>
      </c>
      <c r="AA421" s="145">
        <f>Z421*Input!X421/100</f>
        <v>8.1802819775638448E-7</v>
      </c>
      <c r="AB421" s="146">
        <v>0</v>
      </c>
      <c r="AC421" s="146">
        <v>0.9</v>
      </c>
      <c r="AD421" s="145">
        <f>(((Input!G421*$L$4*0.000000001*Input!U421*(230/229))-((AB421*0.000000000000001)+(Input!G421*AC421*0.000000000000001)))/Input!F421)*1000000000000</f>
        <v>223.92906005611292</v>
      </c>
      <c r="AE421" s="145">
        <f>AD421*Input!V421/100</f>
        <v>0.64065259588568768</v>
      </c>
      <c r="AF421" s="145">
        <f t="shared" si="1455"/>
        <v>10.208595259792874</v>
      </c>
      <c r="AG421" s="145">
        <f>AF421*Input!V421/100</f>
        <v>2.9206406046154858E-2</v>
      </c>
      <c r="AH421" s="141">
        <f t="shared" si="1456"/>
        <v>49303.555457708688</v>
      </c>
      <c r="AI421" s="150">
        <f t="shared" si="1457"/>
        <v>240.4962602057706</v>
      </c>
      <c r="AJ421" s="147">
        <f t="shared" si="1458"/>
        <v>-7.1119410699371777E-2</v>
      </c>
      <c r="AK421" s="150">
        <f t="shared" si="1459"/>
        <v>1.3757169548585599</v>
      </c>
      <c r="AL421" s="150">
        <f t="shared" si="1460"/>
        <v>0.9981513201528559</v>
      </c>
      <c r="AM421" s="150">
        <f t="shared" si="1461"/>
        <v>2.8576487746620788E-3</v>
      </c>
      <c r="AN421" s="141">
        <f>AF421/Q421</f>
        <v>0.9981513201528559</v>
      </c>
      <c r="AO421" s="145">
        <f t="shared" si="1462"/>
        <v>2.8576487746620788E-3</v>
      </c>
      <c r="AP421" s="141">
        <f t="shared" si="1463"/>
        <v>693.38210000000004</v>
      </c>
      <c r="AQ421" s="141" t="e">
        <f t="shared" si="1464"/>
        <v>#VALUE!</v>
      </c>
      <c r="AR421" s="141" t="e">
        <f t="shared" si="1465"/>
        <v>#VALUE!</v>
      </c>
      <c r="AS421" s="149">
        <f t="shared" si="1466"/>
        <v>2.0245017035516722E-5</v>
      </c>
      <c r="AT421" s="149">
        <f t="shared" si="1467"/>
        <v>8.0012201458185072E-8</v>
      </c>
      <c r="AU421" s="141">
        <v>8</v>
      </c>
      <c r="AV421" s="141">
        <f t="shared" si="1468"/>
        <v>4</v>
      </c>
      <c r="AW421" s="141">
        <f t="shared" si="1469"/>
        <v>693.36440000000005</v>
      </c>
      <c r="AX421" s="151">
        <f t="shared" si="1470"/>
        <v>322.15236585169998</v>
      </c>
      <c r="AY421" s="151">
        <f t="shared" si="1471"/>
        <v>216.87321328835404</v>
      </c>
      <c r="AZ421" s="141" t="str">
        <f>Input!B421</f>
        <v>Hu1-13</v>
      </c>
      <c r="BA421" s="152">
        <f>Input!E421</f>
        <v>0</v>
      </c>
      <c r="BB421" s="141">
        <f t="shared" si="1472"/>
        <v>-0.5047262024535778</v>
      </c>
      <c r="BC421" s="147">
        <f t="shared" ref="BC421" si="1478">SQRT((EXP(0.0000028263*AW421*1000)*V421)^2+((U421-1)*0.0000028263*EXP(0.0000028263*AW421*1000)*AX421*1000)^2)*1000</f>
        <v>9.7741129938791484</v>
      </c>
      <c r="BD421" s="141">
        <f t="shared" si="1474"/>
        <v>693306.4</v>
      </c>
      <c r="BE421" s="153">
        <f t="shared" si="1475"/>
        <v>108436.60664417702</v>
      </c>
      <c r="BF421" s="154">
        <f t="shared" si="1476"/>
        <v>31.27838886570381</v>
      </c>
      <c r="BG421" s="155"/>
      <c r="BH421" s="155"/>
      <c r="BI421" s="155"/>
      <c r="BJ421" s="155"/>
      <c r="BK421" s="155"/>
      <c r="BL421" s="155"/>
      <c r="BM421" s="159"/>
      <c r="BN421" s="155"/>
      <c r="BO421" s="155"/>
      <c r="BP421" s="155"/>
      <c r="BQ421" s="155"/>
      <c r="BR421" s="155"/>
      <c r="BS421" s="155"/>
      <c r="BT421" s="155"/>
      <c r="BU421" s="155"/>
      <c r="BV421" s="155"/>
      <c r="BW421" s="155"/>
      <c r="BX421" s="155"/>
      <c r="BY421" s="155"/>
      <c r="BZ421" s="155"/>
      <c r="CA421" s="155"/>
      <c r="CB421" s="155"/>
      <c r="CC421" s="155"/>
      <c r="CD421" s="155"/>
      <c r="CE421" s="155"/>
      <c r="CF421" s="155"/>
      <c r="CG421" s="155"/>
      <c r="CH421" s="155"/>
      <c r="CI421" s="155"/>
      <c r="CJ421" s="155"/>
      <c r="CK421" s="155"/>
      <c r="CL421" s="155"/>
      <c r="CM421" s="155"/>
      <c r="CN421" s="155"/>
      <c r="CO421" s="155"/>
      <c r="CP421" s="155"/>
      <c r="CQ421" s="155"/>
      <c r="CR421" s="155"/>
      <c r="CS421" s="155"/>
      <c r="CT421" s="155"/>
      <c r="CU421" s="155"/>
      <c r="CV421" s="155"/>
      <c r="CW421" s="155"/>
      <c r="CX421" s="155"/>
      <c r="CY421" s="155"/>
      <c r="CZ421" s="155"/>
      <c r="DA421" s="155"/>
      <c r="DB421" s="155"/>
      <c r="DC421" s="155"/>
      <c r="DD421" s="155"/>
      <c r="DE421" s="155"/>
    </row>
    <row r="422" spans="1:109" ht="15" customHeight="1" x14ac:dyDescent="0.2">
      <c r="A422" s="9">
        <f>Input!A422</f>
        <v>10740</v>
      </c>
      <c r="B422" s="9" t="str">
        <f>Input!B422</f>
        <v>GeoB20908-2-123-129 cm</v>
      </c>
      <c r="C422" s="9">
        <f>Input!O422</f>
        <v>1.898020481443236</v>
      </c>
      <c r="D422" s="9">
        <f>C422*Input!P422/100</f>
        <v>2.8793498382262911E-3</v>
      </c>
      <c r="E422" s="11">
        <f>Input!M422</f>
        <v>2.1989885176725199</v>
      </c>
      <c r="F422" s="12">
        <f>E422*Input!N422/100</f>
        <v>8.125493014463222E-5</v>
      </c>
      <c r="G422" s="13">
        <f t="shared" si="1451"/>
        <v>303.19653681668706</v>
      </c>
      <c r="H422" s="12">
        <f>G422*Input!L422/100</f>
        <v>1.554913974039423E-2</v>
      </c>
      <c r="I422" s="9">
        <v>0.3</v>
      </c>
      <c r="J422" s="21">
        <f>(((C422*$G$4*0.000000001*Input!G422*(234/233))-(I422*0.000000000000001))/Input!F422)*1000000000000</f>
        <v>244.42274568264196</v>
      </c>
      <c r="K422" s="9">
        <f>J422*Input!P422/100</f>
        <v>0.37079610052732137</v>
      </c>
      <c r="L422" s="14">
        <f t="shared" si="1452"/>
        <v>3.3801889040713773</v>
      </c>
      <c r="M422" s="22">
        <f>L422*Input!P422/100</f>
        <v>5.1278405419058178E-3</v>
      </c>
      <c r="N422" s="9">
        <v>5.0000000000000001E-3</v>
      </c>
      <c r="O422" s="21">
        <f>(((G422*$D$4*0.000000001*Input!G422*(238/236))-(N422*0.000000001))/Input!F422)*1000000</f>
        <v>3.9331607953736043</v>
      </c>
      <c r="P422" s="9">
        <f>O422*Input!N422/100</f>
        <v>1.4533441312097038E-4</v>
      </c>
      <c r="Q422" s="23">
        <f t="shared" si="1453"/>
        <v>2.9345280435560759</v>
      </c>
      <c r="R422" s="24">
        <f>Q422*Input!N422/100</f>
        <v>1.0843388643019877E-4</v>
      </c>
      <c r="S422" s="65">
        <f>Input!S422*$G$6/0.000000000155125</f>
        <v>1.1476547011893543</v>
      </c>
      <c r="T422" s="9">
        <f>S422*Input!T422/100</f>
        <v>6.4087676394842608E-4</v>
      </c>
      <c r="U422" s="9">
        <f>S422*1/((U421+U423)/2)</f>
        <v>1.1475925716353255</v>
      </c>
      <c r="V422" s="9">
        <f>U422*Input!T422/100</f>
        <v>6.408420693774108E-4</v>
      </c>
      <c r="W422" s="3">
        <v>3.0000000000000001E-3</v>
      </c>
      <c r="X422" s="21">
        <f>((($L$4*0.000000001*Input!G422/Input!W422*(232/229))-(W422*0.000000001))/Input!F422)*1000000000</f>
        <v>0.13863446619419775</v>
      </c>
      <c r="Y422" s="21">
        <f>X422*Input!X422/100</f>
        <v>3.2519671681214613E-4</v>
      </c>
      <c r="Z422" s="21">
        <f t="shared" si="1454"/>
        <v>3.3850569905634162E-5</v>
      </c>
      <c r="AA422" s="21">
        <f>Z422*Input!X422/100</f>
        <v>7.9403733412961264E-8</v>
      </c>
      <c r="AB422" s="14">
        <v>0.05</v>
      </c>
      <c r="AC422" s="14">
        <v>0.9</v>
      </c>
      <c r="AD422" s="21">
        <f>(((Input!G422*$L$4*0.000000001*Input!U422*(230/229))-((AB422*0.000000000000001)+(Input!G422*AC422*0.000000000000001)))/Input!F422)*1000000000000</f>
        <v>2.0518102939024794</v>
      </c>
      <c r="AE422" s="21">
        <f>AD422*Input!V422/100</f>
        <v>9.0327746245026704E-3</v>
      </c>
      <c r="AF422" s="63">
        <f t="shared" si="1455"/>
        <v>9.3539002195955831E-2</v>
      </c>
      <c r="AG422" s="21">
        <f>AF422*Input!V422/100</f>
        <v>4.1179085997756842E-4</v>
      </c>
      <c r="AH422" s="9">
        <f t="shared" si="1456"/>
        <v>2763.2917985344466</v>
      </c>
      <c r="AI422" s="3">
        <f t="shared" si="1457"/>
        <v>13.784091474351545</v>
      </c>
      <c r="AJ422" s="22">
        <f t="shared" si="1458"/>
        <v>147.59257163532547</v>
      </c>
      <c r="AK422" s="3">
        <f t="shared" si="1459"/>
        <v>0.64084206937741084</v>
      </c>
      <c r="AL422" s="3">
        <f t="shared" si="1460"/>
        <v>3.1875313783883558E-2</v>
      </c>
      <c r="AM422" s="3">
        <f t="shared" si="1461"/>
        <v>1.4033103759647291E-4</v>
      </c>
      <c r="AN422" s="9">
        <f>AL422*1/((AN421+AN423)/2)</f>
        <v>3.1966037754104636E-2</v>
      </c>
      <c r="AO422" s="21">
        <f t="shared" si="1462"/>
        <v>1.4073044978617918E-4</v>
      </c>
      <c r="AP422" s="58">
        <f t="shared" si="1463"/>
        <v>3.0831</v>
      </c>
      <c r="AQ422" s="58">
        <f t="shared" si="1464"/>
        <v>1.4999999999999999E-2</v>
      </c>
      <c r="AR422" s="58">
        <f t="shared" si="1465"/>
        <v>0.48652330446628395</v>
      </c>
      <c r="AS422" s="67">
        <f t="shared" si="1466"/>
        <v>1.1535268841600121E-5</v>
      </c>
      <c r="AT422" s="67">
        <f t="shared" si="1467"/>
        <v>2.7061790993344985E-8</v>
      </c>
      <c r="AU422" s="58">
        <v>8</v>
      </c>
      <c r="AV422" s="58">
        <f t="shared" si="1468"/>
        <v>4</v>
      </c>
      <c r="AW422" s="58">
        <f t="shared" si="1469"/>
        <v>3.0743</v>
      </c>
      <c r="AX422" s="57">
        <f t="shared" si="1470"/>
        <v>1.2872225100000001E-2</v>
      </c>
      <c r="AY422" s="47">
        <f t="shared" si="1471"/>
        <v>1.454648682357544E-2</v>
      </c>
      <c r="AZ422" s="9" t="str">
        <f>Input!B422</f>
        <v>GeoB20908-2-123-129 cm</v>
      </c>
      <c r="BA422" s="48">
        <f>Input!E422</f>
        <v>126</v>
      </c>
      <c r="BB422" s="58">
        <f t="shared" si="1472"/>
        <v>148.88057541962476</v>
      </c>
      <c r="BC422" s="22">
        <f>SQRT((EXP(0.0000028263*AW422*1000)*V422)^2+((U422-1)*0.0000028263*EXP(0.0000028263*AW422*1000)*AY422*1000)^2)*1000</f>
        <v>0.6464635169938221</v>
      </c>
      <c r="BD422" s="9">
        <f t="shared" si="1474"/>
        <v>3016.3</v>
      </c>
      <c r="BE422" s="49">
        <f t="shared" si="1475"/>
        <v>7.2732434117877194</v>
      </c>
      <c r="BF422" s="89">
        <f t="shared" si="1476"/>
        <v>0.4731641942417929</v>
      </c>
      <c r="BG422" s="85"/>
      <c r="BH422" s="85"/>
      <c r="BI422" s="85"/>
      <c r="BJ422" s="85"/>
      <c r="BK422" s="85"/>
      <c r="BL422" s="85"/>
      <c r="BM422" s="90"/>
      <c r="BN422" s="85"/>
      <c r="BO422" s="85"/>
      <c r="BP422" s="85"/>
      <c r="BQ422" s="85"/>
      <c r="BR422" s="85"/>
      <c r="BS422" s="85"/>
      <c r="BT422" s="85"/>
      <c r="BU422" s="85"/>
      <c r="BV422" s="85"/>
      <c r="BW422" s="85"/>
      <c r="BX422" s="85"/>
      <c r="BY422" s="85"/>
      <c r="BZ422" s="85"/>
      <c r="CA422" s="85"/>
      <c r="CB422" s="85"/>
      <c r="CC422" s="85"/>
      <c r="CD422" s="85"/>
      <c r="CE422" s="85"/>
      <c r="CF422" s="85"/>
      <c r="CG422" s="85"/>
      <c r="CH422" s="85"/>
      <c r="CI422" s="85"/>
      <c r="CJ422" s="85"/>
      <c r="CK422" s="85"/>
      <c r="CL422" s="85"/>
      <c r="CM422" s="85"/>
      <c r="CN422" s="85"/>
      <c r="CO422" s="85"/>
      <c r="CP422" s="85"/>
      <c r="CQ422" s="85"/>
      <c r="CR422" s="85"/>
      <c r="CS422" s="85"/>
      <c r="CT422" s="85"/>
      <c r="CU422" s="85"/>
      <c r="CV422" s="85"/>
      <c r="CW422" s="85"/>
      <c r="CX422" s="85"/>
      <c r="CY422" s="85"/>
      <c r="CZ422" s="85"/>
      <c r="DA422" s="85"/>
      <c r="DB422" s="85"/>
      <c r="DC422" s="85"/>
      <c r="DD422" s="85"/>
      <c r="DE422" s="85"/>
    </row>
    <row r="423" spans="1:109" s="158" customFormat="1" ht="15" customHeight="1" x14ac:dyDescent="0.2">
      <c r="A423" s="141">
        <f>Input!A423</f>
        <v>10368</v>
      </c>
      <c r="B423" s="141" t="str">
        <f>Input!B423</f>
        <v>Hu1-13</v>
      </c>
      <c r="C423" s="141">
        <f>Input!O423</f>
        <v>2.3131496894468437</v>
      </c>
      <c r="D423" s="141">
        <f>C423*Input!P423/100</f>
        <v>1.2646978940340541E-2</v>
      </c>
      <c r="E423" s="142">
        <f>Input!M423</f>
        <v>3.0130723530938606</v>
      </c>
      <c r="F423" s="143">
        <f>E423*Input!N423/100</f>
        <v>2.703825652280549E-4</v>
      </c>
      <c r="G423" s="144">
        <f t="shared" si="1451"/>
        <v>415.44241604458148</v>
      </c>
      <c r="H423" s="143">
        <f>G423*Input!L423/100</f>
        <v>1.9502253472883157E-2</v>
      </c>
      <c r="I423" s="141">
        <v>0</v>
      </c>
      <c r="J423" s="145">
        <f>(((C423*$G$4*0.000000001*Input!G423*(234/233))-(I423*0.000000000000001))/Input!F423)*1000000000000</f>
        <v>757.73888376814716</v>
      </c>
      <c r="K423" s="141">
        <f>J423*Input!P423/100</f>
        <v>4.1428826456901575</v>
      </c>
      <c r="L423" s="146">
        <f t="shared" si="1452"/>
        <v>10.478977968859368</v>
      </c>
      <c r="M423" s="147">
        <f>L423*Input!P423/100</f>
        <v>5.7293055565352941E-2</v>
      </c>
      <c r="N423" s="141">
        <v>0</v>
      </c>
      <c r="O423" s="145">
        <f>(((G423*$D$4*0.000000001*Input!G423*(238/236))-(N423*0.000000001))/Input!F423)*1000000</f>
        <v>13.708935288654196</v>
      </c>
      <c r="P423" s="141">
        <f>O423*Input!N423/100</f>
        <v>1.2301918624973225E-3</v>
      </c>
      <c r="Q423" s="148">
        <f t="shared" si="1453"/>
        <v>10.228225375166726</v>
      </c>
      <c r="R423" s="149">
        <f>Q423*Input!N423/100</f>
        <v>9.1784513963913904E-4</v>
      </c>
      <c r="S423" s="147">
        <f>Input!S423*$G$6/0.000000000155125</f>
        <v>1.0001793974800501</v>
      </c>
      <c r="T423" s="141">
        <f>S423*Input!T423/100</f>
        <v>1.0161616680745323E-3</v>
      </c>
      <c r="U423" s="147">
        <f>S423</f>
        <v>1.0001793974800501</v>
      </c>
      <c r="V423" s="141">
        <f>U423*Input!T423/100</f>
        <v>1.0161616680745323E-3</v>
      </c>
      <c r="W423" s="150">
        <v>0</v>
      </c>
      <c r="X423" s="145">
        <f>((($L$4*0.000000001*Input!G423/Input!W423*(232/229))-(W423*0.000000001))/Input!F423)*1000000000</f>
        <v>0.82834563354663693</v>
      </c>
      <c r="Y423" s="145">
        <f>X423*Input!X423/100</f>
        <v>2.3832202891127126E-3</v>
      </c>
      <c r="Z423" s="145">
        <f t="shared" si="1454"/>
        <v>2.022583023122053E-4</v>
      </c>
      <c r="AA423" s="145">
        <f>Z423*Input!X423/100</f>
        <v>5.8191420367377548E-7</v>
      </c>
      <c r="AB423" s="146">
        <v>0</v>
      </c>
      <c r="AC423" s="146">
        <v>0.9</v>
      </c>
      <c r="AD423" s="145">
        <f>(((Input!G423*$L$4*0.000000001*Input!U423*(230/229))-((AB423*0.000000000000001)+(Input!G423*AC423*0.000000000000001)))/Input!F423)*1000000000000</f>
        <v>223.5008960544651</v>
      </c>
      <c r="AE423" s="145">
        <f>AD423*Input!V423/100</f>
        <v>0.60020065935706224</v>
      </c>
      <c r="AF423" s="145">
        <f t="shared" si="1455"/>
        <v>10.189075895059503</v>
      </c>
      <c r="AG423" s="145">
        <f>AF423*Input!V423/100</f>
        <v>2.7362261979314729E-2</v>
      </c>
      <c r="AH423" s="141">
        <f t="shared" si="1456"/>
        <v>50376.552055359767</v>
      </c>
      <c r="AI423" s="150">
        <f t="shared" si="1457"/>
        <v>198.26396270724058</v>
      </c>
      <c r="AJ423" s="147">
        <f t="shared" si="1458"/>
        <v>0.17939748005013634</v>
      </c>
      <c r="AK423" s="150">
        <f t="shared" si="1459"/>
        <v>1.0161616680745325</v>
      </c>
      <c r="AL423" s="150">
        <f t="shared" si="1460"/>
        <v>0.99617240736577084</v>
      </c>
      <c r="AM423" s="150">
        <f t="shared" si="1461"/>
        <v>2.6766651381634186E-3</v>
      </c>
      <c r="AN423" s="141">
        <f>AF423/Q423</f>
        <v>0.99617240736577084</v>
      </c>
      <c r="AO423" s="145">
        <f t="shared" si="1462"/>
        <v>2.6766651381634186E-3</v>
      </c>
      <c r="AP423" s="141">
        <f t="shared" si="1463"/>
        <v>600.73419999999999</v>
      </c>
      <c r="AQ423" s="141" t="e">
        <f t="shared" si="1464"/>
        <v>#VALUE!</v>
      </c>
      <c r="AR423" s="141" t="e">
        <f t="shared" si="1465"/>
        <v>#VALUE!</v>
      </c>
      <c r="AS423" s="149">
        <f t="shared" si="1466"/>
        <v>1.9774525383774931E-5</v>
      </c>
      <c r="AT423" s="149">
        <f t="shared" si="1467"/>
        <v>5.6920644859065133E-8</v>
      </c>
      <c r="AU423" s="141">
        <v>8</v>
      </c>
      <c r="AV423" s="141">
        <f t="shared" si="1468"/>
        <v>4</v>
      </c>
      <c r="AW423" s="141">
        <f t="shared" si="1469"/>
        <v>600.71690000000001</v>
      </c>
      <c r="AX423" s="151">
        <f t="shared" si="1470"/>
        <v>233.7336616378</v>
      </c>
      <c r="AY423" s="151">
        <f t="shared" si="1471"/>
        <v>81.204584692929402</v>
      </c>
      <c r="AZ423" s="141" t="str">
        <f>Input!B423</f>
        <v>Hu1-13</v>
      </c>
      <c r="BA423" s="152">
        <f>Input!E423</f>
        <v>0</v>
      </c>
      <c r="BB423" s="141">
        <f t="shared" si="1472"/>
        <v>0.97986036562116741</v>
      </c>
      <c r="BC423" s="147">
        <f t="shared" ref="BC423" si="1479">SQRT((EXP(0.0000028263*AW423*1000)*V423)^2+((U423-1)*0.0000028263*EXP(0.0000028263*AW423*1000)*AX423*1000)^2)*1000</f>
        <v>5.5878440733720964</v>
      </c>
      <c r="BD423" s="141">
        <f t="shared" si="1474"/>
        <v>600658.9</v>
      </c>
      <c r="BE423" s="153">
        <f t="shared" si="1475"/>
        <v>40602.292346464703</v>
      </c>
      <c r="BF423" s="154">
        <f t="shared" si="1476"/>
        <v>13.517945756633349</v>
      </c>
      <c r="BG423" s="155"/>
      <c r="BH423" s="155"/>
      <c r="BI423" s="155"/>
      <c r="BJ423" s="155"/>
      <c r="BK423" s="155"/>
      <c r="BL423" s="155"/>
      <c r="BM423" s="159"/>
      <c r="BN423" s="155"/>
      <c r="BO423" s="155"/>
      <c r="BP423" s="155"/>
      <c r="BQ423" s="155"/>
      <c r="BR423" s="155"/>
      <c r="BS423" s="155"/>
      <c r="BT423" s="155"/>
      <c r="BU423" s="155"/>
      <c r="BV423" s="155"/>
      <c r="BW423" s="155"/>
      <c r="BX423" s="155"/>
      <c r="BY423" s="155"/>
      <c r="BZ423" s="155"/>
      <c r="CA423" s="155"/>
      <c r="CB423" s="155"/>
      <c r="CC423" s="155"/>
      <c r="CD423" s="155"/>
      <c r="CE423" s="155"/>
      <c r="CF423" s="155"/>
      <c r="CG423" s="155"/>
      <c r="CH423" s="155"/>
      <c r="CI423" s="155"/>
      <c r="CJ423" s="155"/>
      <c r="CK423" s="155"/>
      <c r="CL423" s="155"/>
      <c r="CM423" s="155"/>
      <c r="CN423" s="155"/>
      <c r="CO423" s="155"/>
      <c r="CP423" s="155"/>
      <c r="CQ423" s="155"/>
      <c r="CR423" s="155"/>
      <c r="CS423" s="155"/>
      <c r="CT423" s="155"/>
      <c r="CU423" s="155"/>
      <c r="CV423" s="155"/>
      <c r="CW423" s="155"/>
      <c r="CX423" s="155"/>
      <c r="CY423" s="155"/>
      <c r="CZ423" s="155"/>
      <c r="DA423" s="155"/>
      <c r="DB423" s="155"/>
      <c r="DC423" s="155"/>
      <c r="DD423" s="155"/>
      <c r="DE423" s="155"/>
    </row>
    <row r="424" spans="1:109" ht="15" customHeight="1" x14ac:dyDescent="0.2">
      <c r="A424" s="9">
        <f>Input!A424</f>
        <v>10741</v>
      </c>
      <c r="B424" s="9" t="str">
        <f>Input!B424</f>
        <v>GeoB20908-2-135-138 cm</v>
      </c>
      <c r="C424" s="9">
        <f>Input!O424</f>
        <v>1.4286780061008093</v>
      </c>
      <c r="D424" s="9">
        <f>C424*Input!P424/100</f>
        <v>1.3086881832282526E-3</v>
      </c>
      <c r="E424" s="11">
        <f>Input!M424</f>
        <v>1.6565295298331848</v>
      </c>
      <c r="F424" s="12">
        <f>E424*Input!N424/100</f>
        <v>4.109668754582385E-5</v>
      </c>
      <c r="G424" s="13">
        <f t="shared" si="1451"/>
        <v>228.40229157339951</v>
      </c>
      <c r="H424" s="12">
        <f>G424*Input!L424/100</f>
        <v>7.509391216547515E-3</v>
      </c>
      <c r="I424" s="9">
        <v>0.3</v>
      </c>
      <c r="J424" s="21">
        <f>(((C424*$G$4*0.000000001*Input!G424*(234/233))-(I424*0.000000000000001))/Input!F424)*1000000000000</f>
        <v>177.48059500369294</v>
      </c>
      <c r="K424" s="9">
        <f>J424*Input!P424/100</f>
        <v>0.16257460144400318</v>
      </c>
      <c r="L424" s="14">
        <f t="shared" si="1452"/>
        <v>2.4544276198353532</v>
      </c>
      <c r="M424" s="22">
        <f>L424*Input!P424/100</f>
        <v>2.2482885639389656E-3</v>
      </c>
      <c r="N424" s="9">
        <v>5.0000000000000001E-3</v>
      </c>
      <c r="O424" s="21">
        <f>(((G424*$D$4*0.000000001*Input!G424*(238/236))-(N424*0.000000001))/Input!F424)*1000000</f>
        <v>2.8582066925774403</v>
      </c>
      <c r="P424" s="9">
        <f>O424*Input!N424/100</f>
        <v>7.090898488122114E-5</v>
      </c>
      <c r="Q424" s="23">
        <f t="shared" si="1453"/>
        <v>2.132505669108157</v>
      </c>
      <c r="R424" s="24">
        <f>Q424*Input!N424/100</f>
        <v>5.2905135462246376E-5</v>
      </c>
      <c r="S424" s="65">
        <f>Input!S424*$G$6/0.000000000155125</f>
        <v>1.1472698067228659</v>
      </c>
      <c r="T424" s="9">
        <f>S424*Input!T424/100</f>
        <v>3.6416585040973732E-4</v>
      </c>
      <c r="U424" s="9">
        <f>S424*1/((U423+U425)/2)</f>
        <v>1.1470640263270866</v>
      </c>
      <c r="V424" s="9">
        <f>U424*Input!T424/100</f>
        <v>3.6410053169186682E-4</v>
      </c>
      <c r="W424" s="3">
        <v>3.0000000000000001E-3</v>
      </c>
      <c r="X424" s="21">
        <f>((($L$4*0.000000001*Input!G424/Input!W424*(232/229))-(W424*0.000000001))/Input!F424)*1000000000</f>
        <v>0.3176298190775787</v>
      </c>
      <c r="Y424" s="21">
        <f>X424*Input!X424/100</f>
        <v>3.9212263515651572E-4</v>
      </c>
      <c r="Z424" s="21">
        <f t="shared" si="1454"/>
        <v>7.7556113497333968E-5</v>
      </c>
      <c r="AA424" s="21">
        <f>Z424*Input!X424/100</f>
        <v>9.5745127725695781E-8</v>
      </c>
      <c r="AB424" s="14">
        <v>0.05</v>
      </c>
      <c r="AC424" s="14">
        <v>0.9</v>
      </c>
      <c r="AD424" s="21">
        <f>(((Input!G424*$L$4*0.000000001*Input!U424*(230/229))-((AB424*0.000000000000001)+(Input!G424*AC424*0.000000000000001)))/Input!F424)*1000000000000</f>
        <v>1.593041328390949</v>
      </c>
      <c r="AE424" s="21">
        <f>AD424*Input!V424/100</f>
        <v>5.3460635688237067E-3</v>
      </c>
      <c r="AF424" s="63">
        <f t="shared" si="1455"/>
        <v>7.2624402342379379E-2</v>
      </c>
      <c r="AG424" s="21">
        <f>AF424*Input!V424/100</f>
        <v>2.4371914566858479E-4</v>
      </c>
      <c r="AH424" s="9">
        <f t="shared" si="1456"/>
        <v>936.41105861855601</v>
      </c>
      <c r="AI424" s="3">
        <f t="shared" si="1457"/>
        <v>3.3483762490457405</v>
      </c>
      <c r="AJ424" s="22">
        <f t="shared" si="1458"/>
        <v>147.06402632708659</v>
      </c>
      <c r="AK424" s="3">
        <f t="shared" si="1459"/>
        <v>0.36410053169186679</v>
      </c>
      <c r="AL424" s="3">
        <f t="shared" si="1460"/>
        <v>3.405590118442775E-2</v>
      </c>
      <c r="AM424" s="3">
        <f t="shared" si="1461"/>
        <v>1.1429081240059325E-4</v>
      </c>
      <c r="AN424" s="9">
        <f>AL424*1/((AN423+AN425)/2)</f>
        <v>3.4186754152811256E-2</v>
      </c>
      <c r="AO424" s="21">
        <f t="shared" si="1462"/>
        <v>1.1472995191948575E-4</v>
      </c>
      <c r="AP424" s="58">
        <f t="shared" si="1463"/>
        <v>3.302</v>
      </c>
      <c r="AQ424" s="58">
        <f t="shared" si="1464"/>
        <v>1.1599999999999999E-2</v>
      </c>
      <c r="AR424" s="58">
        <f t="shared" si="1465"/>
        <v>0.35130224106602059</v>
      </c>
      <c r="AS424" s="67">
        <f t="shared" si="1466"/>
        <v>3.6368538016486961E-5</v>
      </c>
      <c r="AT424" s="67">
        <f t="shared" si="1467"/>
        <v>4.4907012546132867E-8</v>
      </c>
      <c r="AU424" s="58">
        <v>8</v>
      </c>
      <c r="AV424" s="58">
        <f t="shared" si="1468"/>
        <v>4</v>
      </c>
      <c r="AW424" s="58">
        <f t="shared" si="1469"/>
        <v>3.2743000000000002</v>
      </c>
      <c r="AX424" s="57">
        <f t="shared" si="1470"/>
        <v>1.8132761399999999E-2</v>
      </c>
      <c r="AY424" s="47">
        <f t="shared" si="1471"/>
        <v>1.7859960538815327E-2</v>
      </c>
      <c r="AZ424" s="9" t="str">
        <f>Input!B424</f>
        <v>GeoB20908-2-135-138 cm</v>
      </c>
      <c r="BA424" s="48">
        <f>Input!E424</f>
        <v>136.5</v>
      </c>
      <c r="BB424" s="58">
        <f t="shared" si="1472"/>
        <v>148.43129619316159</v>
      </c>
      <c r="BC424" s="22">
        <f>SQRT((EXP(0.0000028263*AW424*1000)*V424)^2+((U424-1)*0.0000028263*EXP(0.0000028263*AW424*1000)*AY424*1000)^2)*1000</f>
        <v>0.36756198478648239</v>
      </c>
      <c r="BD424" s="9">
        <f t="shared" si="1474"/>
        <v>3216.3</v>
      </c>
      <c r="BE424" s="49">
        <f t="shared" si="1475"/>
        <v>8.9299802694076629</v>
      </c>
      <c r="BF424" s="89">
        <f t="shared" si="1476"/>
        <v>0.54545889316236518</v>
      </c>
      <c r="BG424" s="85"/>
      <c r="BH424" s="85"/>
      <c r="BI424" s="85"/>
      <c r="BJ424" s="85"/>
      <c r="BK424" s="85"/>
      <c r="BL424" s="85"/>
      <c r="BM424" s="90"/>
      <c r="BN424" s="85"/>
      <c r="BO424" s="85"/>
      <c r="BP424" s="85"/>
      <c r="BQ424" s="85"/>
      <c r="BR424" s="85"/>
      <c r="BS424" s="85"/>
      <c r="BT424" s="85"/>
      <c r="BU424" s="85"/>
      <c r="BV424" s="85"/>
      <c r="BW424" s="85"/>
      <c r="BX424" s="85"/>
      <c r="BY424" s="85"/>
      <c r="BZ424" s="85"/>
      <c r="CA424" s="85"/>
      <c r="CB424" s="85"/>
      <c r="CC424" s="85"/>
      <c r="CD424" s="85"/>
      <c r="CE424" s="85"/>
      <c r="CF424" s="85"/>
      <c r="CG424" s="85"/>
      <c r="CH424" s="85"/>
      <c r="CI424" s="85"/>
      <c r="CJ424" s="85"/>
      <c r="CK424" s="85"/>
      <c r="CL424" s="85"/>
      <c r="CM424" s="85"/>
      <c r="CN424" s="85"/>
      <c r="CO424" s="85"/>
      <c r="CP424" s="85"/>
      <c r="CQ424" s="85"/>
      <c r="CR424" s="85"/>
      <c r="CS424" s="85"/>
      <c r="CT424" s="85"/>
      <c r="CU424" s="85"/>
      <c r="CV424" s="85"/>
      <c r="CW424" s="85"/>
      <c r="CX424" s="85"/>
      <c r="CY424" s="85"/>
      <c r="CZ424" s="85"/>
      <c r="DA424" s="85"/>
      <c r="DB424" s="85"/>
      <c r="DC424" s="85"/>
      <c r="DD424" s="85"/>
      <c r="DE424" s="85"/>
    </row>
    <row r="425" spans="1:109" s="158" customFormat="1" ht="15" customHeight="1" x14ac:dyDescent="0.2">
      <c r="A425" s="141">
        <f>Input!A425</f>
        <v>10368</v>
      </c>
      <c r="B425" s="141" t="str">
        <f>Input!B425</f>
        <v>Hu1-13</v>
      </c>
      <c r="C425" s="141">
        <f>Input!O425</f>
        <v>2.3131496894468437</v>
      </c>
      <c r="D425" s="141">
        <f>C425*Input!P425/100</f>
        <v>1.2646978940340541E-2</v>
      </c>
      <c r="E425" s="142">
        <f>Input!M425</f>
        <v>3.0130723530938606</v>
      </c>
      <c r="F425" s="143">
        <f>E425*Input!N425/100</f>
        <v>2.703825652280549E-4</v>
      </c>
      <c r="G425" s="144">
        <f t="shared" si="1451"/>
        <v>415.44241604458148</v>
      </c>
      <c r="H425" s="143">
        <f>G425*Input!L425/100</f>
        <v>1.9502253472883157E-2</v>
      </c>
      <c r="I425" s="141">
        <v>0</v>
      </c>
      <c r="J425" s="145">
        <f>(((C425*$G$4*0.000000001*Input!G425*(234/233))-(I425*0.000000000000001))/Input!F425)*1000000000000</f>
        <v>757.73888376814716</v>
      </c>
      <c r="K425" s="141">
        <f>J425*Input!P425/100</f>
        <v>4.1428826456901575</v>
      </c>
      <c r="L425" s="146">
        <f t="shared" si="1452"/>
        <v>10.478977968859368</v>
      </c>
      <c r="M425" s="147">
        <f>L425*Input!P425/100</f>
        <v>5.7293055565352941E-2</v>
      </c>
      <c r="N425" s="141">
        <v>0</v>
      </c>
      <c r="O425" s="145">
        <f>(((G425*$D$4*0.000000001*Input!G425*(238/236))-(N425*0.000000001))/Input!F425)*1000000</f>
        <v>13.708935288654196</v>
      </c>
      <c r="P425" s="141">
        <f>O425*Input!N425/100</f>
        <v>1.2301918624973225E-3</v>
      </c>
      <c r="Q425" s="148">
        <f t="shared" si="1453"/>
        <v>10.228225375166726</v>
      </c>
      <c r="R425" s="149">
        <f>Q425*Input!N425/100</f>
        <v>9.1784513963913904E-4</v>
      </c>
      <c r="S425" s="147">
        <f>Input!S425*$G$6/0.000000000155125</f>
        <v>1.0001793974800501</v>
      </c>
      <c r="T425" s="141">
        <f>S425*Input!T425/100</f>
        <v>1.0161616680745323E-3</v>
      </c>
      <c r="U425" s="147">
        <f>S425</f>
        <v>1.0001793974800501</v>
      </c>
      <c r="V425" s="141">
        <f>U425*Input!T425/100</f>
        <v>1.0161616680745323E-3</v>
      </c>
      <c r="W425" s="150">
        <v>0</v>
      </c>
      <c r="X425" s="145">
        <f>((($L$4*0.000000001*Input!G425/Input!W425*(232/229))-(W425*0.000000001))/Input!F425)*1000000000</f>
        <v>0.82834563354663693</v>
      </c>
      <c r="Y425" s="145">
        <f>X425*Input!X425/100</f>
        <v>2.3832202891127126E-3</v>
      </c>
      <c r="Z425" s="145">
        <f t="shared" si="1454"/>
        <v>2.022583023122053E-4</v>
      </c>
      <c r="AA425" s="145">
        <f>Z425*Input!X425/100</f>
        <v>5.8191420367377548E-7</v>
      </c>
      <c r="AB425" s="146">
        <v>0</v>
      </c>
      <c r="AC425" s="146">
        <v>0.9</v>
      </c>
      <c r="AD425" s="145">
        <f>(((Input!G425*$L$4*0.000000001*Input!U425*(230/229))-((AB425*0.000000000000001)+(Input!G425*AC425*0.000000000000001)))/Input!F425)*1000000000000</f>
        <v>223.5008960544651</v>
      </c>
      <c r="AE425" s="145">
        <f>AD425*Input!V425/100</f>
        <v>0.60020065935706224</v>
      </c>
      <c r="AF425" s="145">
        <f t="shared" si="1455"/>
        <v>10.189075895059503</v>
      </c>
      <c r="AG425" s="145">
        <f>AF425*Input!V425/100</f>
        <v>2.7362261979314729E-2</v>
      </c>
      <c r="AH425" s="141">
        <f t="shared" si="1456"/>
        <v>50376.552055359767</v>
      </c>
      <c r="AI425" s="150">
        <f t="shared" si="1457"/>
        <v>198.26396270724058</v>
      </c>
      <c r="AJ425" s="147">
        <f t="shared" si="1458"/>
        <v>0.17939748005013634</v>
      </c>
      <c r="AK425" s="150">
        <f t="shared" si="1459"/>
        <v>1.0161616680745325</v>
      </c>
      <c r="AL425" s="150">
        <f t="shared" si="1460"/>
        <v>0.99617240736577084</v>
      </c>
      <c r="AM425" s="150">
        <f t="shared" si="1461"/>
        <v>2.6766651381634186E-3</v>
      </c>
      <c r="AN425" s="141">
        <f>AF425/Q425</f>
        <v>0.99617240736577084</v>
      </c>
      <c r="AO425" s="145">
        <f t="shared" si="1462"/>
        <v>2.6766651381634186E-3</v>
      </c>
      <c r="AP425" s="141">
        <f t="shared" si="1463"/>
        <v>600.73419999999999</v>
      </c>
      <c r="AQ425" s="141" t="e">
        <f t="shared" si="1464"/>
        <v>#VALUE!</v>
      </c>
      <c r="AR425" s="141" t="e">
        <f t="shared" si="1465"/>
        <v>#VALUE!</v>
      </c>
      <c r="AS425" s="149">
        <f t="shared" si="1466"/>
        <v>1.9774525383774931E-5</v>
      </c>
      <c r="AT425" s="149">
        <f t="shared" si="1467"/>
        <v>5.6920644859065133E-8</v>
      </c>
      <c r="AU425" s="141">
        <v>8</v>
      </c>
      <c r="AV425" s="141">
        <f t="shared" si="1468"/>
        <v>4</v>
      </c>
      <c r="AW425" s="141">
        <f t="shared" si="1469"/>
        <v>600.71690000000001</v>
      </c>
      <c r="AX425" s="151">
        <f t="shared" si="1470"/>
        <v>208.78005193210001</v>
      </c>
      <c r="AY425" s="151">
        <f t="shared" si="1471"/>
        <v>81.204584692929402</v>
      </c>
      <c r="AZ425" s="141" t="str">
        <f>Input!B425</f>
        <v>Hu1-13</v>
      </c>
      <c r="BA425" s="152">
        <f>Input!E425</f>
        <v>0</v>
      </c>
      <c r="BB425" s="141">
        <f t="shared" si="1472"/>
        <v>0.97986036562116741</v>
      </c>
      <c r="BC425" s="147">
        <f t="shared" ref="BC425" si="1480">SQRT((EXP(0.0000028263*AW425*1000)*V425)^2+((U425-1)*0.0000028263*EXP(0.0000028263*AW425*1000)*AX425*1000)^2)*1000</f>
        <v>5.5802609954175022</v>
      </c>
      <c r="BD425" s="141">
        <f t="shared" si="1474"/>
        <v>600658.9</v>
      </c>
      <c r="BE425" s="153">
        <f t="shared" si="1475"/>
        <v>40602.292346464703</v>
      </c>
      <c r="BF425" s="154">
        <f t="shared" si="1476"/>
        <v>13.517945756633349</v>
      </c>
      <c r="BG425" s="155"/>
      <c r="BH425" s="155"/>
      <c r="BI425" s="155"/>
      <c r="BJ425" s="155"/>
      <c r="BK425" s="155"/>
      <c r="BL425" s="155"/>
      <c r="BM425" s="159"/>
      <c r="BN425" s="155"/>
      <c r="BO425" s="155"/>
      <c r="BP425" s="155"/>
      <c r="BQ425" s="155"/>
      <c r="BR425" s="155"/>
      <c r="BS425" s="155"/>
      <c r="BT425" s="155"/>
      <c r="BU425" s="155"/>
      <c r="BV425" s="155"/>
      <c r="BW425" s="155"/>
      <c r="BX425" s="155"/>
      <c r="BY425" s="155"/>
      <c r="BZ425" s="155"/>
      <c r="CA425" s="155"/>
      <c r="CB425" s="155"/>
      <c r="CC425" s="155"/>
      <c r="CD425" s="155"/>
      <c r="CE425" s="155"/>
      <c r="CF425" s="155"/>
      <c r="CG425" s="155"/>
      <c r="CH425" s="155"/>
      <c r="CI425" s="155"/>
      <c r="CJ425" s="155"/>
      <c r="CK425" s="155"/>
      <c r="CL425" s="155"/>
      <c r="CM425" s="155"/>
      <c r="CN425" s="155"/>
      <c r="CO425" s="155"/>
      <c r="CP425" s="155"/>
      <c r="CQ425" s="155"/>
      <c r="CR425" s="155"/>
      <c r="CS425" s="155"/>
      <c r="CT425" s="155"/>
      <c r="CU425" s="155"/>
      <c r="CV425" s="155"/>
      <c r="CW425" s="155"/>
      <c r="CX425" s="155"/>
      <c r="CY425" s="155"/>
      <c r="CZ425" s="155"/>
      <c r="DA425" s="155"/>
      <c r="DB425" s="155"/>
      <c r="DC425" s="155"/>
      <c r="DD425" s="155"/>
      <c r="DE425" s="155"/>
    </row>
    <row r="426" spans="1:109" x14ac:dyDescent="0.2">
      <c r="A426" s="85"/>
      <c r="B426" s="85"/>
      <c r="C426" s="85"/>
      <c r="D426" s="85"/>
      <c r="E426" s="86"/>
      <c r="F426" s="85"/>
      <c r="G426" s="87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  <c r="AF426" s="85"/>
      <c r="AG426" s="85"/>
      <c r="AH426" s="85"/>
      <c r="AI426" s="85"/>
      <c r="AJ426" s="85"/>
      <c r="AK426" s="85"/>
      <c r="AL426" s="85"/>
      <c r="AM426" s="85"/>
      <c r="AN426" s="85"/>
      <c r="AO426" s="85"/>
      <c r="AP426" s="85"/>
      <c r="AQ426" s="85"/>
      <c r="AR426" s="85"/>
      <c r="AS426" s="85"/>
      <c r="AT426" s="85"/>
      <c r="AU426" s="85"/>
      <c r="AV426" s="85"/>
      <c r="AW426" s="85"/>
      <c r="AX426" s="85"/>
      <c r="AY426" s="85"/>
      <c r="AZ426" s="85"/>
      <c r="BA426" s="85"/>
      <c r="BB426" s="85"/>
      <c r="BC426" s="85"/>
      <c r="BD426" s="85"/>
      <c r="BE426" s="85"/>
      <c r="BF426" s="88"/>
      <c r="BG426" s="85"/>
      <c r="BH426" s="85"/>
      <c r="BI426" s="85"/>
      <c r="BJ426" s="85"/>
      <c r="BK426" s="85"/>
      <c r="BL426" s="85"/>
      <c r="BM426" s="85"/>
      <c r="BN426" s="85"/>
      <c r="BO426" s="85"/>
      <c r="BP426" s="85"/>
      <c r="BQ426" s="85"/>
      <c r="BR426" s="85"/>
      <c r="BS426" s="85"/>
      <c r="BT426" s="85"/>
      <c r="BU426" s="85"/>
      <c r="BV426" s="85"/>
      <c r="BW426" s="85"/>
      <c r="BX426" s="85"/>
      <c r="BY426" s="85"/>
      <c r="BZ426" s="85"/>
      <c r="CA426" s="85"/>
      <c r="CB426" s="85"/>
      <c r="CC426" s="85"/>
      <c r="CD426" s="85"/>
      <c r="CE426" s="85"/>
      <c r="CF426" s="85"/>
      <c r="CG426" s="85"/>
      <c r="CH426" s="85"/>
      <c r="CI426" s="85"/>
      <c r="CJ426" s="85"/>
      <c r="CK426" s="85"/>
      <c r="CL426" s="85"/>
      <c r="CM426" s="85"/>
      <c r="CN426" s="85"/>
      <c r="CO426" s="85"/>
      <c r="CP426" s="85"/>
      <c r="CQ426" s="85"/>
      <c r="CR426" s="85"/>
      <c r="CS426" s="85"/>
      <c r="CT426" s="85"/>
      <c r="CU426" s="85"/>
      <c r="CV426" s="85"/>
      <c r="CW426" s="85"/>
      <c r="CX426" s="85"/>
      <c r="CY426" s="85"/>
      <c r="CZ426" s="85"/>
      <c r="DA426" s="85"/>
      <c r="DB426" s="85"/>
      <c r="DC426" s="85"/>
      <c r="DD426" s="85"/>
      <c r="DE426" s="85"/>
    </row>
    <row r="427" spans="1:109" s="158" customFormat="1" ht="15" customHeight="1" x14ac:dyDescent="0.2">
      <c r="A427" s="141">
        <f>Input!A427</f>
        <v>10368</v>
      </c>
      <c r="B427" s="141" t="str">
        <f>Input!B427</f>
        <v>Hu1-13</v>
      </c>
      <c r="C427" s="141">
        <f>Input!O427</f>
        <v>2.2697379670389606</v>
      </c>
      <c r="D427" s="141">
        <f>C427*Input!P427/100</f>
        <v>8.7680247554244948E-3</v>
      </c>
      <c r="E427" s="142">
        <f>Input!M427</f>
        <v>3.01349171153527</v>
      </c>
      <c r="F427" s="143">
        <f>E427*Input!N427/100</f>
        <v>2.1904805015933676E-4</v>
      </c>
      <c r="G427" s="144">
        <f t="shared" ref="G427:G433" si="1481">E427*137.88</f>
        <v>415.50023718648299</v>
      </c>
      <c r="H427" s="143">
        <f>G427*Input!L427/100</f>
        <v>1.5861242781101289E-2</v>
      </c>
      <c r="I427" s="141">
        <v>0</v>
      </c>
      <c r="J427" s="145">
        <f>(((C427*$G$4*0.000000001*Input!G427*(234/233))-(I427*0.000000000000001))/Input!F427)*1000000000000</f>
        <v>743.51812225414915</v>
      </c>
      <c r="K427" s="141">
        <f>J427*Input!P427/100</f>
        <v>2.8722193472120794</v>
      </c>
      <c r="L427" s="146">
        <f t="shared" ref="L427:L433" si="1482">(J427/234)*602200000000*0.0000028263/(365.2425*24*60)</f>
        <v>10.282315174065822</v>
      </c>
      <c r="M427" s="147">
        <f>L427*Input!P427/100</f>
        <v>3.9720705781249553E-2</v>
      </c>
      <c r="N427" s="141">
        <v>0</v>
      </c>
      <c r="O427" s="145">
        <f>(((G427*$D$4*0.000000001*Input!G427*(238/236))-(N427*0.000000001))/Input!F427)*1000000</f>
        <v>13.710843293860282</v>
      </c>
      <c r="P427" s="141">
        <f>O427*Input!N427/100</f>
        <v>9.9662908580897295E-4</v>
      </c>
      <c r="Q427" s="148">
        <f t="shared" ref="Q427:Q433" si="1483">(O427/238.05)*602200000000000000*0.00000000015512/(365.2425*24*60)</f>
        <v>10.229648936286095</v>
      </c>
      <c r="R427" s="149">
        <f>Q427*Input!N427/100</f>
        <v>7.4358414351383768E-4</v>
      </c>
      <c r="S427" s="147">
        <f>Input!S427*$G$6/0.000000000155125</f>
        <v>0.99897624967486109</v>
      </c>
      <c r="T427" s="141">
        <f>S427*Input!T427/100</f>
        <v>8.2144656484917978E-4</v>
      </c>
      <c r="U427" s="147">
        <f>S427</f>
        <v>0.99897624967486109</v>
      </c>
      <c r="V427" s="141">
        <f>U427*Input!T427/100</f>
        <v>8.2144656484917978E-4</v>
      </c>
      <c r="W427" s="150">
        <v>0</v>
      </c>
      <c r="X427" s="145">
        <f>((($L$4*0.000000001*Input!G427/Input!W427*(232/229))-(W427*0.000000001))/Input!F427)*1000000000</f>
        <v>0.86612400937066458</v>
      </c>
      <c r="Y427" s="145">
        <f>X427*Input!X427/100</f>
        <v>2.8680937694676974E-3</v>
      </c>
      <c r="Z427" s="145">
        <f t="shared" ref="Z427:Z433" si="1484">(X427/232)*6.022E+23*0.000000001*0.000000000049475/(365.2425*24*60)</f>
        <v>2.1148270073821586E-4</v>
      </c>
      <c r="AA427" s="145">
        <f>Z427*Input!X427/100</f>
        <v>7.0030643392302009E-7</v>
      </c>
      <c r="AB427" s="146">
        <v>0</v>
      </c>
      <c r="AC427" s="146">
        <v>0.9</v>
      </c>
      <c r="AD427" s="145">
        <f>(((Input!G427*$L$4*0.000000001*Input!U427*(230/229))-((AB427*0.000000000000001)+(Input!G427*AC427*0.000000000000001)))/Input!F427)*1000000000000</f>
        <v>224.98373745737797</v>
      </c>
      <c r="AE427" s="145">
        <f>AD427*Input!V427/100</f>
        <v>0.55997012810652702</v>
      </c>
      <c r="AF427" s="145">
        <f t="shared" ref="AF427:AF433" si="1485">(AD427/230)*602200000000*$D$6/(365.2425*24*60)</f>
        <v>10.256676445488321</v>
      </c>
      <c r="AG427" s="145">
        <f>AF427*Input!V427/100</f>
        <v>2.5528211452240445E-2</v>
      </c>
      <c r="AH427" s="141">
        <f t="shared" ref="AH427:AH433" si="1486">AF427/Z427</f>
        <v>48498.890971628745</v>
      </c>
      <c r="AI427" s="150">
        <f t="shared" ref="AI427:AI433" si="1487">AH427*SQRT((AG427/AF427)^2+(AA427/Z427)^2)</f>
        <v>200.90635279654092</v>
      </c>
      <c r="AJ427" s="147">
        <f t="shared" ref="AJ427:AJ433" si="1488">(U427-1)*1000</f>
        <v>-1.0237503251389057</v>
      </c>
      <c r="AK427" s="150">
        <f t="shared" ref="AK427:AK433" si="1489">V427*1000</f>
        <v>0.82144656484917977</v>
      </c>
      <c r="AL427" s="150">
        <f t="shared" ref="AL427:AL433" si="1490">AF427/Q427</f>
        <v>1.0026420759275869</v>
      </c>
      <c r="AM427" s="150">
        <f t="shared" ref="AM427:AM433" si="1491">AL427*SQRT((R427/Q427)^2+(AG427/AF427)^2)</f>
        <v>2.4965759946952988E-3</v>
      </c>
      <c r="AN427" s="141">
        <f>AF427/Q427</f>
        <v>1.0026420759275869</v>
      </c>
      <c r="AO427" s="145">
        <f t="shared" ref="AO427:AO433" si="1492">AN427*SQRT((R427/Q427)^2+(AG427/AF427)^2)</f>
        <v>2.4965759946952988E-3</v>
      </c>
      <c r="AP427" s="141" t="str">
        <f t="shared" ref="AP427:AP433" si="1493">ThU_Alter_Kombi(AN427,U427)</f>
        <v>Out of range</v>
      </c>
      <c r="AQ427" s="141" t="e">
        <f t="shared" ref="AQ427:AQ433" si="1494">Montealter(AN427,AO427,U427,V427)</f>
        <v>#VALUE!</v>
      </c>
      <c r="AR427" s="141" t="e">
        <f t="shared" ref="AR427:AR433" si="1495">(AQ427/AP427)*100</f>
        <v>#VALUE!</v>
      </c>
      <c r="AS427" s="149">
        <f t="shared" ref="AS427:AS433" si="1496">Z427/Q427</f>
        <v>2.067350522539E-5</v>
      </c>
      <c r="AT427" s="149">
        <f t="shared" ref="AT427:AT433" si="1497">AS427*SQRT((Y427/X427)^2+(P427/O427)^2)</f>
        <v>6.8474992586895808E-8</v>
      </c>
      <c r="AU427" s="141">
        <v>8</v>
      </c>
      <c r="AV427" s="141">
        <f t="shared" ref="AV427:AV433" si="1498">AU427/2</f>
        <v>4</v>
      </c>
      <c r="AW427" s="141" t="str">
        <f t="shared" ref="AW427:AW433" si="1499">marincorr_age(AN427,U427,AS427,AU427)</f>
        <v>Out of range</v>
      </c>
      <c r="AX427" s="151">
        <f t="shared" ref="AX427:AX433" si="1500">marincorr_age_error(AN427, AO427, U427, V427, AS427, AT427, AU427, AV427)</f>
        <v>131.13587032090001</v>
      </c>
      <c r="AY427" s="151" t="e">
        <f t="shared" ref="AY427:AY433" si="1501">SQRT(((AU427*EXP(-0.0000091577*AW427*1000))/(0.0000091577*(EXP(-0.0000091577*AW427*1000)+(AJ427/1000)*EXP(-(0.0000091577-0.0000028263)*AW427*1000)-AS427*AU427*EXP(-0.0000091577*AW427*1000))))^2*AT427^2+((AS427*EXP(-0.0000091577*AW427*1000))/(0.0000091577*(EXP(-0.0000091577*AW427*1000)+(AJ427/1000)*EXP(-(0.0000091577-0.0000028263)*AW427*1000)-AS427*AU427*EXP(-0.0000091577*AW427*1000))))^2*AV427^2+((0.0000091577/(0.0000091577-0.0000028263))*(EXP(-(0.0000091577-0.0000028263)*AW427*1000)-1)/(0.0000091577*(EXP(-0.0000091577*AW427*1000)+(AJ427/1000)*EXP(-(0.0000091577-0.0000028263)*AW427*1000)-AS427*AU427*EXP(-0.0000091577*AW427*1000))))^2*T427^2+(1/(0.0000091577*(EXP(-0.0000091577*AW427*1000)+(AJ427/1000)*EXP(-(0.0000091577-0.0000028263)*AW427*1000)-AS427*AU427*EXP(-0.0000091577*AW427*1000))))^2*AO427^2)/1000</f>
        <v>#VALUE!</v>
      </c>
      <c r="AZ427" s="141" t="str">
        <f>Input!B427</f>
        <v>Hu1-13</v>
      </c>
      <c r="BA427" s="152">
        <f>Input!E427</f>
        <v>0</v>
      </c>
      <c r="BB427" s="141" t="e">
        <f t="shared" ref="BB427:BB433" si="1502">((U427-1)*EXP(0.0000028263*AW427*1000))*1000</f>
        <v>#VALUE!</v>
      </c>
      <c r="BC427" s="147" t="e">
        <f t="shared" ref="BC427" si="1503">SQRT((EXP(0.0000028263*AW427*1000)*V427)^2+((U427-1)*0.0000028263*EXP(0.0000028263*AW427*1000)*AX427*1000)^2)*1000</f>
        <v>#VALUE!</v>
      </c>
      <c r="BD427" s="141" t="e">
        <f t="shared" ref="BD427:BD433" si="1504">AW427*1000-58</f>
        <v>#VALUE!</v>
      </c>
      <c r="BE427" s="153" t="e">
        <f t="shared" ref="BE427:BE433" si="1505">AY427/2*1000</f>
        <v>#VALUE!</v>
      </c>
      <c r="BF427" s="154" t="e">
        <f t="shared" ref="BF427:BF433" si="1506">AY427/AW427*100</f>
        <v>#VALUE!</v>
      </c>
      <c r="BG427" s="155"/>
      <c r="BH427" s="155"/>
      <c r="BI427" s="155"/>
      <c r="BJ427" s="155"/>
      <c r="BK427" s="155"/>
      <c r="BL427" s="155"/>
      <c r="BM427" s="159"/>
      <c r="BN427" s="155"/>
      <c r="BO427" s="155"/>
      <c r="BP427" s="155"/>
      <c r="BQ427" s="155"/>
      <c r="BR427" s="155"/>
      <c r="BS427" s="155"/>
      <c r="BT427" s="155"/>
      <c r="BU427" s="155"/>
      <c r="BV427" s="155"/>
      <c r="BW427" s="155"/>
      <c r="BX427" s="155"/>
      <c r="BY427" s="155"/>
      <c r="BZ427" s="155"/>
      <c r="CA427" s="155"/>
      <c r="CB427" s="155"/>
      <c r="CC427" s="155"/>
      <c r="CD427" s="155"/>
      <c r="CE427" s="155"/>
      <c r="CF427" s="155"/>
      <c r="CG427" s="155"/>
      <c r="CH427" s="155"/>
      <c r="CI427" s="155"/>
      <c r="CJ427" s="155"/>
      <c r="CK427" s="155"/>
      <c r="CL427" s="155"/>
      <c r="CM427" s="155"/>
      <c r="CN427" s="155"/>
      <c r="CO427" s="155"/>
      <c r="CP427" s="155"/>
      <c r="CQ427" s="155"/>
      <c r="CR427" s="155"/>
      <c r="CS427" s="155"/>
      <c r="CT427" s="155"/>
      <c r="CU427" s="155"/>
      <c r="CV427" s="155"/>
      <c r="CW427" s="155"/>
      <c r="CX427" s="155"/>
      <c r="CY427" s="155"/>
      <c r="CZ427" s="155"/>
      <c r="DA427" s="155"/>
      <c r="DB427" s="155"/>
      <c r="DC427" s="155"/>
      <c r="DD427" s="155"/>
      <c r="DE427" s="155"/>
    </row>
    <row r="428" spans="1:109" ht="15" customHeight="1" x14ac:dyDescent="0.2">
      <c r="A428" s="9">
        <f>Input!A428</f>
        <v>10742</v>
      </c>
      <c r="B428" s="9" t="str">
        <f>Input!B428</f>
        <v>GeoB20908-2-146-150 cm</v>
      </c>
      <c r="C428" s="9">
        <f>Input!O428</f>
        <v>1.8165837932270064</v>
      </c>
      <c r="D428" s="9">
        <f>C428*Input!P428/100</f>
        <v>2.6561928194327161E-3</v>
      </c>
      <c r="E428" s="11">
        <f>Input!M428</f>
        <v>2.1093128647355304</v>
      </c>
      <c r="F428" s="12">
        <f>E428*Input!N428/100</f>
        <v>7.1400573981376467E-5</v>
      </c>
      <c r="G428" s="13">
        <f t="shared" si="1481"/>
        <v>290.8320577897349</v>
      </c>
      <c r="H428" s="12">
        <f>G428*Input!L428/100</f>
        <v>3.2117138806686589E-2</v>
      </c>
      <c r="I428" s="9">
        <v>0.3</v>
      </c>
      <c r="J428" s="21">
        <f>(((C428*$G$4*0.000000001*Input!G428*(234/233))-(I428*0.000000000000001))/Input!F428)*1000000000000</f>
        <v>188.79057472186165</v>
      </c>
      <c r="K428" s="9">
        <f>J428*Input!P428/100</f>
        <v>0.27604791522552125</v>
      </c>
      <c r="L428" s="14">
        <f t="shared" si="1482"/>
        <v>2.6108364182139776</v>
      </c>
      <c r="M428" s="22">
        <f>L428*Input!P428/100</f>
        <v>3.8175420107949805E-3</v>
      </c>
      <c r="N428" s="9">
        <v>5.0000000000000001E-3</v>
      </c>
      <c r="O428" s="21">
        <f>(((G428*$D$4*0.000000001*Input!G428*(238/236))-(N428*0.000000001))/Input!F428)*1000000</f>
        <v>3.0446957597768711</v>
      </c>
      <c r="P428" s="9">
        <f>O428*Input!N428/100</f>
        <v>1.0306343287485181E-4</v>
      </c>
      <c r="Q428" s="23">
        <f t="shared" si="1483"/>
        <v>2.2716450091923601</v>
      </c>
      <c r="R428" s="24">
        <f>Q428*Input!N428/100</f>
        <v>7.6895542738085121E-5</v>
      </c>
      <c r="S428" s="65">
        <f>Input!S428*$G$6/0.000000000155125</f>
        <v>1.1454503581034527</v>
      </c>
      <c r="T428" s="9">
        <f>S428*Input!T428/100</f>
        <v>5.8204637868695161E-4</v>
      </c>
      <c r="U428" s="9">
        <f>S428*1/((U427+U429)/2)</f>
        <v>1.1460017027620488</v>
      </c>
      <c r="V428" s="9">
        <f>U428*Input!T428/100</f>
        <v>5.8232653763026494E-4</v>
      </c>
      <c r="W428" s="3">
        <v>3.0000000000000001E-3</v>
      </c>
      <c r="X428" s="21">
        <f>((($L$4*0.000000001*Input!G428/Input!W428*(232/229))-(W428*0.000000001))/Input!F428)*1000000000</f>
        <v>0.32690818998055576</v>
      </c>
      <c r="Y428" s="21">
        <f>X428*Input!X428/100</f>
        <v>8.6121820843162869E-4</v>
      </c>
      <c r="Z428" s="21">
        <f t="shared" si="1484"/>
        <v>7.982162619041615E-5</v>
      </c>
      <c r="AA428" s="21">
        <f>Z428*Input!X428/100</f>
        <v>2.1028484451826738E-7</v>
      </c>
      <c r="AB428" s="14">
        <v>0.05</v>
      </c>
      <c r="AC428" s="14">
        <v>0.9</v>
      </c>
      <c r="AD428" s="21">
        <f>(((Input!G428*$L$4*0.000000001*Input!U428*(230/229))-((AB428*0.000000000000001)+(Input!G428*AC428*0.000000000000001)))/Input!F428)*1000000000000</f>
        <v>1.7320255291557209</v>
      </c>
      <c r="AE428" s="21">
        <f>AD428*Input!V428/100</f>
        <v>1.08671662400517E-2</v>
      </c>
      <c r="AF428" s="63">
        <f t="shared" si="1485"/>
        <v>7.8960486871818392E-2</v>
      </c>
      <c r="AG428" s="21">
        <f>AF428*Input!V428/100</f>
        <v>4.9541806560423002E-4</v>
      </c>
      <c r="AH428" s="9">
        <f t="shared" si="1486"/>
        <v>989.21170414965627</v>
      </c>
      <c r="AI428" s="3">
        <f t="shared" si="1487"/>
        <v>6.7314744263013813</v>
      </c>
      <c r="AJ428" s="22">
        <f t="shared" si="1488"/>
        <v>146.00170276204884</v>
      </c>
      <c r="AK428" s="3">
        <f t="shared" si="1489"/>
        <v>0.58232653763026498</v>
      </c>
      <c r="AL428" s="3">
        <f t="shared" si="1490"/>
        <v>3.475916639805058E-2</v>
      </c>
      <c r="AM428" s="3">
        <f t="shared" si="1491"/>
        <v>2.1809097531189182E-4</v>
      </c>
      <c r="AN428" s="9">
        <f>AL428*1/((AN427+AN429)/2)</f>
        <v>3.4723791936597789E-2</v>
      </c>
      <c r="AO428" s="21">
        <f t="shared" si="1492"/>
        <v>2.1786902376360023E-4</v>
      </c>
      <c r="AP428" s="58">
        <f t="shared" si="1493"/>
        <v>3.3578000000000001</v>
      </c>
      <c r="AQ428" s="58">
        <f t="shared" si="1494"/>
        <v>2.1600000000000001E-2</v>
      </c>
      <c r="AR428" s="58">
        <f t="shared" si="1495"/>
        <v>0.64327833700637327</v>
      </c>
      <c r="AS428" s="67">
        <f t="shared" si="1496"/>
        <v>3.5138248215461797E-5</v>
      </c>
      <c r="AT428" s="67">
        <f t="shared" si="1497"/>
        <v>9.2577054049277736E-8</v>
      </c>
      <c r="AU428" s="58">
        <v>8</v>
      </c>
      <c r="AV428" s="58">
        <f t="shared" si="1498"/>
        <v>4</v>
      </c>
      <c r="AW428" s="58">
        <f t="shared" si="1499"/>
        <v>3.331</v>
      </c>
      <c r="AX428" s="57">
        <f t="shared" si="1500"/>
        <v>2.4151443799999998E-2</v>
      </c>
      <c r="AY428" s="47">
        <f t="shared" si="1501"/>
        <v>2.5282464097647016E-2</v>
      </c>
      <c r="AZ428" s="9" t="str">
        <f>Input!B428</f>
        <v>GeoB20908-2-146-150 cm</v>
      </c>
      <c r="BA428" s="48">
        <f>Input!E428</f>
        <v>148</v>
      </c>
      <c r="BB428" s="58">
        <f t="shared" si="1502"/>
        <v>147.3827124588347</v>
      </c>
      <c r="BC428" s="22">
        <f>SQRT((EXP(0.0000028263*AW428*1000)*V428)^2+((U428-1)*0.0000028263*EXP(0.0000028263*AW428*1000)*AY428*1000)^2)*1000</f>
        <v>0.58792901262565145</v>
      </c>
      <c r="BD428" s="9">
        <f t="shared" si="1504"/>
        <v>3273</v>
      </c>
      <c r="BE428" s="49">
        <f t="shared" si="1505"/>
        <v>12.641232048823507</v>
      </c>
      <c r="BF428" s="89">
        <f t="shared" si="1506"/>
        <v>0.75900522658802216</v>
      </c>
      <c r="BG428" s="85"/>
      <c r="BH428" s="85"/>
      <c r="BI428" s="85"/>
      <c r="BJ428" s="85"/>
      <c r="BK428" s="85"/>
      <c r="BL428" s="85"/>
      <c r="BM428" s="90"/>
      <c r="BN428" s="85"/>
      <c r="BO428" s="85"/>
      <c r="BP428" s="85"/>
      <c r="BQ428" s="85"/>
      <c r="BR428" s="85"/>
      <c r="BS428" s="85"/>
      <c r="BT428" s="85"/>
      <c r="BU428" s="85"/>
      <c r="BV428" s="85"/>
      <c r="BW428" s="85"/>
      <c r="BX428" s="85"/>
      <c r="BY428" s="85"/>
      <c r="BZ428" s="85"/>
      <c r="CA428" s="85"/>
      <c r="CB428" s="85"/>
      <c r="CC428" s="85"/>
      <c r="CD428" s="85"/>
      <c r="CE428" s="85"/>
      <c r="CF428" s="85"/>
      <c r="CG428" s="85"/>
      <c r="CH428" s="85"/>
      <c r="CI428" s="85"/>
      <c r="CJ428" s="85"/>
      <c r="CK428" s="85"/>
      <c r="CL428" s="85"/>
      <c r="CM428" s="85"/>
      <c r="CN428" s="85"/>
      <c r="CO428" s="85"/>
      <c r="CP428" s="85"/>
      <c r="CQ428" s="85"/>
      <c r="CR428" s="85"/>
      <c r="CS428" s="85"/>
      <c r="CT428" s="85"/>
      <c r="CU428" s="85"/>
      <c r="CV428" s="85"/>
      <c r="CW428" s="85"/>
      <c r="CX428" s="85"/>
      <c r="CY428" s="85"/>
      <c r="CZ428" s="85"/>
      <c r="DA428" s="85"/>
      <c r="DB428" s="85"/>
      <c r="DC428" s="85"/>
      <c r="DD428" s="85"/>
      <c r="DE428" s="85"/>
    </row>
    <row r="429" spans="1:109" s="158" customFormat="1" ht="15" customHeight="1" x14ac:dyDescent="0.2">
      <c r="A429" s="141">
        <f>Input!A429</f>
        <v>10368</v>
      </c>
      <c r="B429" s="141" t="str">
        <f>Input!B429</f>
        <v>Hu1-13</v>
      </c>
      <c r="C429" s="141">
        <f>Input!O429</f>
        <v>2.2805133028016944</v>
      </c>
      <c r="D429" s="141">
        <f>C429*Input!P429/100</f>
        <v>8.9856299241384292E-3</v>
      </c>
      <c r="E429" s="142">
        <f>Input!M429</f>
        <v>3.0134395752140986</v>
      </c>
      <c r="F429" s="143">
        <f>E429*Input!N429/100</f>
        <v>2.1118845689862141E-4</v>
      </c>
      <c r="G429" s="144">
        <f t="shared" si="1481"/>
        <v>415.49304863051992</v>
      </c>
      <c r="H429" s="143">
        <f>G429*Input!L429/100</f>
        <v>1.3899254699138205E-2</v>
      </c>
      <c r="I429" s="141">
        <v>0</v>
      </c>
      <c r="J429" s="145">
        <f>(((C429*$G$4*0.000000001*Input!G429*(234/233))-(I429*0.000000000000001))/Input!F429)*1000000000000</f>
        <v>747.04789420549798</v>
      </c>
      <c r="K429" s="141">
        <f>J429*Input!P429/100</f>
        <v>2.9435021951815536</v>
      </c>
      <c r="L429" s="146">
        <f t="shared" si="1482"/>
        <v>10.331129354393145</v>
      </c>
      <c r="M429" s="147">
        <f>L429*Input!P429/100</f>
        <v>4.0706495753799296E-2</v>
      </c>
      <c r="N429" s="141">
        <v>0</v>
      </c>
      <c r="O429" s="145">
        <f>(((G429*$D$4*0.000000001*Input!G429*(238/236))-(N429*0.000000001))/Input!F429)*1000000</f>
        <v>13.710606083010573</v>
      </c>
      <c r="P429" s="141">
        <f>O429*Input!N429/100</f>
        <v>9.6086935528154197E-4</v>
      </c>
      <c r="Q429" s="148">
        <f t="shared" si="1483"/>
        <v>10.229471953465678</v>
      </c>
      <c r="R429" s="149">
        <f>Q429*Input!N429/100</f>
        <v>7.1690383789648566E-4</v>
      </c>
      <c r="S429" s="147">
        <f>Input!S429*$G$6/0.000000000155125</f>
        <v>1.0000615446717491</v>
      </c>
      <c r="T429" s="141">
        <f>S429*Input!T429/100</f>
        <v>9.0034373292633969E-4</v>
      </c>
      <c r="U429" s="147">
        <f>S429</f>
        <v>1.0000615446717491</v>
      </c>
      <c r="V429" s="141">
        <f>U429*Input!T429/100</f>
        <v>9.0034373292633969E-4</v>
      </c>
      <c r="W429" s="150">
        <v>0</v>
      </c>
      <c r="X429" s="145">
        <f>((($L$4*0.000000001*Input!G429/Input!W429*(232/229))-(W429*0.000000001))/Input!F429)*1000000000</f>
        <v>0.85449816975160331</v>
      </c>
      <c r="Y429" s="145">
        <f>X429*Input!X429/100</f>
        <v>2.6072564432453229E-3</v>
      </c>
      <c r="Z429" s="145">
        <f t="shared" si="1484"/>
        <v>2.0864400335263598E-4</v>
      </c>
      <c r="AA429" s="145">
        <f>Z429*Input!X429/100</f>
        <v>6.3661742218101238E-7</v>
      </c>
      <c r="AB429" s="146">
        <v>0</v>
      </c>
      <c r="AC429" s="146">
        <v>0.9</v>
      </c>
      <c r="AD429" s="145">
        <f>(((Input!G429*$L$4*0.000000001*Input!U429*(230/229))-((AB429*0.000000000000001)+(Input!G429*AC429*0.000000000000001)))/Input!F429)*1000000000000</f>
        <v>224.25133336919697</v>
      </c>
      <c r="AE429" s="145">
        <f>AD429*Input!V429/100</f>
        <v>0.47053589959279607</v>
      </c>
      <c r="AF429" s="145">
        <f t="shared" si="1485"/>
        <v>10.223287224361842</v>
      </c>
      <c r="AG429" s="145">
        <f>AF429*Input!V429/100</f>
        <v>2.1451037006727538E-2</v>
      </c>
      <c r="AH429" s="141">
        <f t="shared" si="1486"/>
        <v>48998.711010558662</v>
      </c>
      <c r="AI429" s="150">
        <f t="shared" si="1487"/>
        <v>181.4445996155257</v>
      </c>
      <c r="AJ429" s="147">
        <f t="shared" si="1488"/>
        <v>6.1544671749125257E-2</v>
      </c>
      <c r="AK429" s="150">
        <f t="shared" si="1489"/>
        <v>0.90034373292633973</v>
      </c>
      <c r="AL429" s="150">
        <f t="shared" si="1490"/>
        <v>0.99939540094229973</v>
      </c>
      <c r="AM429" s="150">
        <f t="shared" si="1491"/>
        <v>2.0981531520980054E-3</v>
      </c>
      <c r="AN429" s="141">
        <f>AF429/Q429</f>
        <v>0.99939540094229973</v>
      </c>
      <c r="AO429" s="145">
        <f t="shared" si="1492"/>
        <v>2.0981531520980054E-3</v>
      </c>
      <c r="AP429" s="141">
        <f t="shared" si="1493"/>
        <v>794.36320000000001</v>
      </c>
      <c r="AQ429" s="141" t="e">
        <f t="shared" si="1494"/>
        <v>#VALUE!</v>
      </c>
      <c r="AR429" s="141" t="e">
        <f t="shared" si="1495"/>
        <v>#VALUE!</v>
      </c>
      <c r="AS429" s="149">
        <f t="shared" si="1496"/>
        <v>2.0396361053802855E-5</v>
      </c>
      <c r="AT429" s="149">
        <f t="shared" si="1497"/>
        <v>6.2250068157958052E-8</v>
      </c>
      <c r="AU429" s="141">
        <v>8</v>
      </c>
      <c r="AV429" s="141">
        <f t="shared" si="1498"/>
        <v>4</v>
      </c>
      <c r="AW429" s="141">
        <f t="shared" si="1499"/>
        <v>794.34540000000004</v>
      </c>
      <c r="AX429" s="151">
        <f t="shared" si="1500"/>
        <v>352.52682374149998</v>
      </c>
      <c r="AY429" s="151">
        <f t="shared" si="1501"/>
        <v>388.20602973822326</v>
      </c>
      <c r="AZ429" s="141" t="str">
        <f>Input!B429</f>
        <v>Hu1-13</v>
      </c>
      <c r="BA429" s="152">
        <f>Input!E429</f>
        <v>0</v>
      </c>
      <c r="BB429" s="141">
        <f t="shared" si="1502"/>
        <v>0.58104121074922632</v>
      </c>
      <c r="BC429" s="147">
        <f t="shared" ref="BC429" si="1507">SQRT((EXP(0.0000028263*AW429*1000)*V429)^2+((U429-1)*0.0000028263*EXP(0.0000028263*AW429*1000)*AX429*1000)^2)*1000</f>
        <v>8.5198068342559576</v>
      </c>
      <c r="BD429" s="141">
        <f t="shared" si="1504"/>
        <v>794287.4</v>
      </c>
      <c r="BE429" s="153">
        <f t="shared" si="1505"/>
        <v>194103.01486911162</v>
      </c>
      <c r="BF429" s="154">
        <f t="shared" si="1506"/>
        <v>48.871187488241667</v>
      </c>
      <c r="BG429" s="155"/>
      <c r="BH429" s="155"/>
      <c r="BI429" s="155"/>
      <c r="BJ429" s="155"/>
      <c r="BK429" s="155"/>
      <c r="BL429" s="155"/>
      <c r="BM429" s="159"/>
      <c r="BN429" s="155"/>
      <c r="BO429" s="155"/>
      <c r="BP429" s="155"/>
      <c r="BQ429" s="155"/>
      <c r="BR429" s="155"/>
      <c r="BS429" s="155"/>
      <c r="BT429" s="155"/>
      <c r="BU429" s="155"/>
      <c r="BV429" s="155"/>
      <c r="BW429" s="155"/>
      <c r="BX429" s="155"/>
      <c r="BY429" s="155"/>
      <c r="BZ429" s="155"/>
      <c r="CA429" s="155"/>
      <c r="CB429" s="155"/>
      <c r="CC429" s="155"/>
      <c r="CD429" s="155"/>
      <c r="CE429" s="155"/>
      <c r="CF429" s="155"/>
      <c r="CG429" s="155"/>
      <c r="CH429" s="155"/>
      <c r="CI429" s="155"/>
      <c r="CJ429" s="155"/>
      <c r="CK429" s="155"/>
      <c r="CL429" s="155"/>
      <c r="CM429" s="155"/>
      <c r="CN429" s="155"/>
      <c r="CO429" s="155"/>
      <c r="CP429" s="155"/>
      <c r="CQ429" s="155"/>
      <c r="CR429" s="155"/>
      <c r="CS429" s="155"/>
      <c r="CT429" s="155"/>
      <c r="CU429" s="155"/>
      <c r="CV429" s="155"/>
      <c r="CW429" s="155"/>
      <c r="CX429" s="155"/>
      <c r="CY429" s="155"/>
      <c r="CZ429" s="155"/>
      <c r="DA429" s="155"/>
      <c r="DB429" s="155"/>
      <c r="DC429" s="155"/>
      <c r="DD429" s="155"/>
      <c r="DE429" s="155"/>
    </row>
    <row r="430" spans="1:109" ht="15" customHeight="1" x14ac:dyDescent="0.2">
      <c r="A430" s="9">
        <f>Input!A430</f>
        <v>10743</v>
      </c>
      <c r="B430" s="9" t="str">
        <f>Input!B430</f>
        <v>GeoB20908-2-158-160 cm</v>
      </c>
      <c r="C430" s="9">
        <f>Input!O430</f>
        <v>1.4224965150032556</v>
      </c>
      <c r="D430" s="9">
        <f>C430*Input!P430/100</f>
        <v>1.4580113444627857E-3</v>
      </c>
      <c r="E430" s="11">
        <f>Input!M430</f>
        <v>1.6507800422768248</v>
      </c>
      <c r="F430" s="12">
        <f>E430*Input!N430/100</f>
        <v>5.3929404236075865E-5</v>
      </c>
      <c r="G430" s="13">
        <f t="shared" si="1481"/>
        <v>227.60955222912861</v>
      </c>
      <c r="H430" s="12">
        <f>G430*Input!L430/100</f>
        <v>6.6133573810085531E-3</v>
      </c>
      <c r="I430" s="9">
        <v>0.3</v>
      </c>
      <c r="J430" s="21">
        <f>(((C430*$G$4*0.000000001*Input!G430*(234/233))-(I430*0.000000000000001))/Input!F430)*1000000000000</f>
        <v>210.23870804917087</v>
      </c>
      <c r="K430" s="9">
        <f>J430*Input!P430/100</f>
        <v>0.21548764313154692</v>
      </c>
      <c r="L430" s="14">
        <f t="shared" si="1482"/>
        <v>2.9074485116733415</v>
      </c>
      <c r="M430" s="22">
        <f>L430*Input!P430/100</f>
        <v>2.9800374684583828E-3</v>
      </c>
      <c r="N430" s="9">
        <v>5.0000000000000001E-3</v>
      </c>
      <c r="O430" s="21">
        <f>(((G430*$D$4*0.000000001*Input!G430*(238/236))-(N430*0.000000001))/Input!F430)*1000000</f>
        <v>3.3886648524580636</v>
      </c>
      <c r="P430" s="9">
        <f>O430*Input!N430/100</f>
        <v>1.1070443788303782E-4</v>
      </c>
      <c r="Q430" s="23">
        <f t="shared" si="1483"/>
        <v>2.5282800671276457</v>
      </c>
      <c r="R430" s="24">
        <f>Q430*Input!N430/100</f>
        <v>8.2596490307746925E-5</v>
      </c>
      <c r="S430" s="65">
        <f>Input!S430*$G$6/0.000000000155125</f>
        <v>1.1451983042212759</v>
      </c>
      <c r="T430" s="9">
        <f>S430*Input!T430/100</f>
        <v>4.9520975798929376E-4</v>
      </c>
      <c r="U430" s="9">
        <f>S430*1/((U429+U431)/2)</f>
        <v>1.1452938706741942</v>
      </c>
      <c r="V430" s="9">
        <f>U430*Input!T430/100</f>
        <v>4.9525108309416603E-4</v>
      </c>
      <c r="W430" s="3">
        <v>3.0000000000000001E-3</v>
      </c>
      <c r="X430" s="21">
        <f>((($L$4*0.000000001*Input!G430/Input!W430*(232/229))-(W430*0.000000001))/Input!F430)*1000000000</f>
        <v>0.15391542619271711</v>
      </c>
      <c r="Y430" s="21">
        <f>X430*Input!X430/100</f>
        <v>2.8982542526732869E-4</v>
      </c>
      <c r="Z430" s="21">
        <f t="shared" si="1484"/>
        <v>3.7581743104155329E-5</v>
      </c>
      <c r="AA430" s="21">
        <f>Z430*Input!X430/100</f>
        <v>7.0767076094187521E-8</v>
      </c>
      <c r="AB430" s="14">
        <v>0.05</v>
      </c>
      <c r="AC430" s="14">
        <v>0.9</v>
      </c>
      <c r="AD430" s="21">
        <f>(((Input!G430*$L$4*0.000000001*Input!U430*(230/229))-((AB430*0.000000000000001)+(Input!G430*AC430*0.000000000000001)))/Input!F430)*1000000000000</f>
        <v>1.9242558082612791</v>
      </c>
      <c r="AE430" s="21">
        <f>AD430*Input!V430/100</f>
        <v>6.9915964584936416E-3</v>
      </c>
      <c r="AF430" s="63">
        <f t="shared" si="1485"/>
        <v>8.7723981505225562E-2</v>
      </c>
      <c r="AG430" s="21">
        <f>AF430*Input!V430/100</f>
        <v>3.1873656079598411E-4</v>
      </c>
      <c r="AH430" s="9">
        <f t="shared" si="1486"/>
        <v>2334.2180074538937</v>
      </c>
      <c r="AI430" s="3">
        <f t="shared" si="1487"/>
        <v>9.5524490316285622</v>
      </c>
      <c r="AJ430" s="22">
        <f t="shared" si="1488"/>
        <v>145.29387067419418</v>
      </c>
      <c r="AK430" s="3">
        <f t="shared" si="1489"/>
        <v>0.49525108309416604</v>
      </c>
      <c r="AL430" s="3">
        <f t="shared" si="1490"/>
        <v>3.4697098096765806E-2</v>
      </c>
      <c r="AM430" s="3">
        <f t="shared" si="1491"/>
        <v>1.2607362949540473E-4</v>
      </c>
      <c r="AN430" s="9">
        <f>AL430*1/((AN429+AN431)/2)</f>
        <v>3.4712439404782976E-2</v>
      </c>
      <c r="AO430" s="21">
        <f t="shared" si="1492"/>
        <v>1.2612937290015685E-4</v>
      </c>
      <c r="AP430" s="58">
        <f t="shared" si="1493"/>
        <v>3.3588</v>
      </c>
      <c r="AQ430" s="58">
        <f t="shared" si="1494"/>
        <v>1.23E-2</v>
      </c>
      <c r="AR430" s="58">
        <f t="shared" si="1495"/>
        <v>0.36620221507681316</v>
      </c>
      <c r="AS430" s="67">
        <f t="shared" si="1496"/>
        <v>1.4864549063526645E-5</v>
      </c>
      <c r="AT430" s="67">
        <f t="shared" si="1497"/>
        <v>2.7994416679072663E-8</v>
      </c>
      <c r="AU430" s="58">
        <v>8</v>
      </c>
      <c r="AV430" s="58">
        <f t="shared" si="1498"/>
        <v>4</v>
      </c>
      <c r="AW430" s="58">
        <f t="shared" si="1499"/>
        <v>3.3475000000000001</v>
      </c>
      <c r="AX430" s="57">
        <f t="shared" si="1500"/>
        <v>1.3271342E-2</v>
      </c>
      <c r="AY430" s="47">
        <f t="shared" si="1501"/>
        <v>1.3699217632043985E-2</v>
      </c>
      <c r="AZ430" s="9" t="str">
        <f>Input!B430</f>
        <v>GeoB20908-2-158-160 cm</v>
      </c>
      <c r="BA430" s="48">
        <f>Input!E430</f>
        <v>159</v>
      </c>
      <c r="BB430" s="58">
        <f t="shared" si="1502"/>
        <v>146.67502496250307</v>
      </c>
      <c r="BC430" s="22">
        <f>SQRT((EXP(0.0000028263*AW430*1000)*V430)^2+((U430-1)*0.0000028263*EXP(0.0000028263*AW430*1000)*AY430*1000)^2)*1000</f>
        <v>0.49999116077563044</v>
      </c>
      <c r="BD430" s="9">
        <f t="shared" si="1504"/>
        <v>3289.5</v>
      </c>
      <c r="BE430" s="49">
        <f t="shared" si="1505"/>
        <v>6.8496088160219921</v>
      </c>
      <c r="BF430" s="89">
        <f t="shared" si="1506"/>
        <v>0.40923727056143339</v>
      </c>
      <c r="BG430" s="85"/>
      <c r="BH430" s="85"/>
      <c r="BI430" s="85"/>
      <c r="BJ430" s="85"/>
      <c r="BK430" s="85"/>
      <c r="BL430" s="85"/>
      <c r="BM430" s="90"/>
      <c r="BN430" s="85"/>
      <c r="BO430" s="85"/>
      <c r="BP430" s="85"/>
      <c r="BQ430" s="85"/>
      <c r="BR430" s="85"/>
      <c r="BS430" s="85"/>
      <c r="BT430" s="85"/>
      <c r="BU430" s="85"/>
      <c r="BV430" s="85"/>
      <c r="BW430" s="85"/>
      <c r="BX430" s="85"/>
      <c r="BY430" s="85"/>
      <c r="BZ430" s="85"/>
      <c r="CA430" s="85"/>
      <c r="CB430" s="85"/>
      <c r="CC430" s="85"/>
      <c r="CD430" s="85"/>
      <c r="CE430" s="85"/>
      <c r="CF430" s="85"/>
      <c r="CG430" s="85"/>
      <c r="CH430" s="85"/>
      <c r="CI430" s="85"/>
      <c r="CJ430" s="85"/>
      <c r="CK430" s="85"/>
      <c r="CL430" s="85"/>
      <c r="CM430" s="85"/>
      <c r="CN430" s="85"/>
      <c r="CO430" s="85"/>
      <c r="CP430" s="85"/>
      <c r="CQ430" s="85"/>
      <c r="CR430" s="85"/>
      <c r="CS430" s="85"/>
      <c r="CT430" s="85"/>
      <c r="CU430" s="85"/>
      <c r="CV430" s="85"/>
      <c r="CW430" s="85"/>
      <c r="CX430" s="85"/>
      <c r="CY430" s="85"/>
      <c r="CZ430" s="85"/>
      <c r="DA430" s="85"/>
      <c r="DB430" s="85"/>
      <c r="DC430" s="85"/>
      <c r="DD430" s="85"/>
      <c r="DE430" s="85"/>
    </row>
    <row r="431" spans="1:109" s="158" customFormat="1" ht="15" customHeight="1" x14ac:dyDescent="0.2">
      <c r="A431" s="141">
        <f>Input!A431</f>
        <v>10368</v>
      </c>
      <c r="B431" s="141" t="str">
        <f>Input!B431</f>
        <v>Hu1-13</v>
      </c>
      <c r="C431" s="141">
        <f>Input!O431</f>
        <v>2.2790456984910925</v>
      </c>
      <c r="D431" s="141">
        <f>C431*Input!P431/100</f>
        <v>1.0665928310068018E-2</v>
      </c>
      <c r="E431" s="142">
        <f>Input!M431</f>
        <v>3.0135281876233155</v>
      </c>
      <c r="F431" s="143">
        <f>E431*Input!N431/100</f>
        <v>2.2486308319340272E-4</v>
      </c>
      <c r="G431" s="144">
        <f t="shared" si="1481"/>
        <v>415.50526650950275</v>
      </c>
      <c r="H431" s="143">
        <f>G431*Input!L431/100</f>
        <v>1.5959715886897728E-2</v>
      </c>
      <c r="I431" s="141">
        <v>0</v>
      </c>
      <c r="J431" s="145">
        <f>(((C431*$G$4*0.000000001*Input!G431*(234/233))-(I431*0.000000000000001))/Input!F431)*1000000000000</f>
        <v>746.56713809308462</v>
      </c>
      <c r="K431" s="141">
        <f>J431*Input!P431/100</f>
        <v>3.4939323853073732</v>
      </c>
      <c r="L431" s="146">
        <f t="shared" si="1482"/>
        <v>10.324480846815808</v>
      </c>
      <c r="M431" s="147">
        <f>L431*Input!P431/100</f>
        <v>4.8318545180430557E-2</v>
      </c>
      <c r="N431" s="141">
        <v>0</v>
      </c>
      <c r="O431" s="145">
        <f>(((G431*$D$4*0.000000001*Input!G431*(238/236))-(N431*0.000000001))/Input!F431)*1000000</f>
        <v>13.711009253476249</v>
      </c>
      <c r="P431" s="141">
        <f>O431*Input!N431/100</f>
        <v>1.0230864363878734E-3</v>
      </c>
      <c r="Q431" s="148">
        <f t="shared" si="1483"/>
        <v>10.22977275861945</v>
      </c>
      <c r="R431" s="149">
        <f>Q431*Input!N431/100</f>
        <v>7.6332395108115144E-4</v>
      </c>
      <c r="S431" s="147">
        <f>Input!S431*$G$6/0.000000000155125</f>
        <v>0.99977156985830229</v>
      </c>
      <c r="T431" s="141">
        <f>S431*Input!T431/100</f>
        <v>7.7309425581765341E-4</v>
      </c>
      <c r="U431" s="147">
        <f>S431</f>
        <v>0.99977156985830229</v>
      </c>
      <c r="V431" s="141">
        <f>U431*Input!T431/100</f>
        <v>7.7309425581765341E-4</v>
      </c>
      <c r="W431" s="150">
        <v>0</v>
      </c>
      <c r="X431" s="145">
        <f>((($L$4*0.000000001*Input!G431/Input!W431*(232/229))-(W431*0.000000001))/Input!F431)*1000000000</f>
        <v>0.85050626233318471</v>
      </c>
      <c r="Y431" s="145">
        <f>X431*Input!X431/100</f>
        <v>1.9026496991291697E-3</v>
      </c>
      <c r="Z431" s="145">
        <f t="shared" si="1484"/>
        <v>2.0766929378124622E-4</v>
      </c>
      <c r="AA431" s="145">
        <f>Z431*Input!X431/100</f>
        <v>4.6457261613491424E-7</v>
      </c>
      <c r="AB431" s="146">
        <v>0</v>
      </c>
      <c r="AC431" s="146">
        <v>0.9</v>
      </c>
      <c r="AD431" s="145">
        <f>(((Input!G431*$L$4*0.000000001*Input!U431*(230/229))-((AB431*0.000000000000001)+(Input!G431*AC431*0.000000000000001)))/Input!F431)*1000000000000</f>
        <v>224.33092057844922</v>
      </c>
      <c r="AE431" s="145">
        <f>AD431*Input!V431/100</f>
        <v>0.39245890559519447</v>
      </c>
      <c r="AF431" s="145">
        <f t="shared" si="1485"/>
        <v>10.226915487736456</v>
      </c>
      <c r="AG431" s="145">
        <f>AF431*Input!V431/100</f>
        <v>1.7891622116033755E-2</v>
      </c>
      <c r="AH431" s="141">
        <f t="shared" si="1486"/>
        <v>49246.161055034165</v>
      </c>
      <c r="AI431" s="150">
        <f t="shared" si="1487"/>
        <v>139.85517240403638</v>
      </c>
      <c r="AJ431" s="147">
        <f t="shared" si="1488"/>
        <v>-0.22843014169771081</v>
      </c>
      <c r="AK431" s="150">
        <f t="shared" si="1489"/>
        <v>0.77309425581765345</v>
      </c>
      <c r="AL431" s="150">
        <f t="shared" si="1490"/>
        <v>0.99972069067901947</v>
      </c>
      <c r="AM431" s="150">
        <f t="shared" si="1491"/>
        <v>1.7505656465473111E-3</v>
      </c>
      <c r="AN431" s="141">
        <f>AF431/Q431</f>
        <v>0.99972069067901947</v>
      </c>
      <c r="AO431" s="145">
        <f t="shared" si="1492"/>
        <v>1.7505656465473111E-3</v>
      </c>
      <c r="AP431" s="141" t="str">
        <f t="shared" si="1493"/>
        <v>Out of range</v>
      </c>
      <c r="AQ431" s="141" t="e">
        <f t="shared" si="1494"/>
        <v>#VALUE!</v>
      </c>
      <c r="AR431" s="141" t="e">
        <f t="shared" si="1495"/>
        <v>#VALUE!</v>
      </c>
      <c r="AS431" s="149">
        <f t="shared" si="1496"/>
        <v>2.0300479656917818E-5</v>
      </c>
      <c r="AT431" s="149">
        <f t="shared" si="1497"/>
        <v>4.5439032474363217E-8</v>
      </c>
      <c r="AU431" s="141">
        <v>8</v>
      </c>
      <c r="AV431" s="141">
        <f t="shared" si="1498"/>
        <v>4</v>
      </c>
      <c r="AW431" s="141" t="str">
        <f t="shared" si="1499"/>
        <v>Out of range</v>
      </c>
      <c r="AX431" s="151">
        <f t="shared" si="1500"/>
        <v>366.1621283572</v>
      </c>
      <c r="AY431" s="151" t="e">
        <f t="shared" si="1501"/>
        <v>#VALUE!</v>
      </c>
      <c r="AZ431" s="141" t="str">
        <f>Input!B431</f>
        <v>Hu1-13</v>
      </c>
      <c r="BA431" s="152">
        <f>Input!E431</f>
        <v>0</v>
      </c>
      <c r="BB431" s="141" t="e">
        <f t="shared" si="1502"/>
        <v>#VALUE!</v>
      </c>
      <c r="BC431" s="147" t="e">
        <f t="shared" ref="BC431" si="1508">SQRT((EXP(0.0000028263*AW431*1000)*V431)^2+((U431-1)*0.0000028263*EXP(0.0000028263*AW431*1000)*AX431*1000)^2)*1000</f>
        <v>#VALUE!</v>
      </c>
      <c r="BD431" s="141" t="e">
        <f t="shared" si="1504"/>
        <v>#VALUE!</v>
      </c>
      <c r="BE431" s="153" t="e">
        <f t="shared" si="1505"/>
        <v>#VALUE!</v>
      </c>
      <c r="BF431" s="154" t="e">
        <f t="shared" si="1506"/>
        <v>#VALUE!</v>
      </c>
      <c r="BG431" s="155"/>
      <c r="BH431" s="155"/>
      <c r="BI431" s="155"/>
      <c r="BJ431" s="155"/>
      <c r="BK431" s="155"/>
      <c r="BL431" s="155"/>
      <c r="BM431" s="159"/>
      <c r="BN431" s="155"/>
      <c r="BO431" s="155"/>
      <c r="BP431" s="155"/>
      <c r="BQ431" s="155"/>
      <c r="BR431" s="155"/>
      <c r="BS431" s="155"/>
      <c r="BT431" s="155"/>
      <c r="BU431" s="155"/>
      <c r="BV431" s="155"/>
      <c r="BW431" s="155"/>
      <c r="BX431" s="155"/>
      <c r="BY431" s="155"/>
      <c r="BZ431" s="155"/>
      <c r="CA431" s="155"/>
      <c r="CB431" s="155"/>
      <c r="CC431" s="155"/>
      <c r="CD431" s="155"/>
      <c r="CE431" s="155"/>
      <c r="CF431" s="155"/>
      <c r="CG431" s="155"/>
      <c r="CH431" s="155"/>
      <c r="CI431" s="155"/>
      <c r="CJ431" s="155"/>
      <c r="CK431" s="155"/>
      <c r="CL431" s="155"/>
      <c r="CM431" s="155"/>
      <c r="CN431" s="155"/>
      <c r="CO431" s="155"/>
      <c r="CP431" s="155"/>
      <c r="CQ431" s="155"/>
      <c r="CR431" s="155"/>
      <c r="CS431" s="155"/>
      <c r="CT431" s="155"/>
      <c r="CU431" s="155"/>
      <c r="CV431" s="155"/>
      <c r="CW431" s="155"/>
      <c r="CX431" s="155"/>
      <c r="CY431" s="155"/>
      <c r="CZ431" s="155"/>
      <c r="DA431" s="155"/>
      <c r="DB431" s="155"/>
      <c r="DC431" s="155"/>
      <c r="DD431" s="155"/>
      <c r="DE431" s="155"/>
    </row>
    <row r="432" spans="1:109" ht="15" customHeight="1" x14ac:dyDescent="0.2">
      <c r="A432" s="9">
        <f>Input!A432</f>
        <v>10744</v>
      </c>
      <c r="B432" s="9" t="str">
        <f>Input!B432</f>
        <v>GeoB20908-2-161-164 cm</v>
      </c>
      <c r="C432" s="9">
        <f>Input!O432</f>
        <v>1.8617277867368538</v>
      </c>
      <c r="D432" s="9">
        <f>C432*Input!P432/100</f>
        <v>2.0550902199103216E-3</v>
      </c>
      <c r="E432" s="11">
        <f>Input!M432</f>
        <v>2.1620751623261238</v>
      </c>
      <c r="F432" s="12">
        <f>E432*Input!N432/100</f>
        <v>5.3033921863210522E-5</v>
      </c>
      <c r="G432" s="13">
        <f t="shared" si="1481"/>
        <v>298.10692338152597</v>
      </c>
      <c r="H432" s="12">
        <f>G432*Input!L432/100</f>
        <v>7.1534230727085171E-3</v>
      </c>
      <c r="I432" s="9">
        <v>0.3</v>
      </c>
      <c r="J432" s="21">
        <f>(((C432*$G$4*0.000000001*Input!G432*(234/233))-(I432*0.000000000000001))/Input!F432)*1000000000000</f>
        <v>201.74548179753674</v>
      </c>
      <c r="K432" s="9">
        <f>J432*Input!P432/100</f>
        <v>0.22269913437770264</v>
      </c>
      <c r="L432" s="14">
        <f t="shared" si="1482"/>
        <v>2.7899933662638525</v>
      </c>
      <c r="M432" s="22">
        <f>L432*Input!P432/100</f>
        <v>3.079767150423881E-3</v>
      </c>
      <c r="N432" s="9">
        <v>5.0000000000000001E-3</v>
      </c>
      <c r="O432" s="21">
        <f>(((G432*$D$4*0.000000001*Input!G432*(238/236))-(N432*0.000000001))/Input!F432)*1000000</f>
        <v>3.2541417290993282</v>
      </c>
      <c r="P432" s="9">
        <f>O432*Input!N432/100</f>
        <v>7.9821414722322612E-5</v>
      </c>
      <c r="Q432" s="23">
        <f t="shared" si="1483"/>
        <v>2.4279124751219223</v>
      </c>
      <c r="R432" s="24">
        <f>Q432*Input!N432/100</f>
        <v>5.9554692056958133E-5</v>
      </c>
      <c r="S432" s="65">
        <f>Input!S432*$G$6/0.000000000155125</f>
        <v>1.1453324096103419</v>
      </c>
      <c r="T432" s="9">
        <f>S432*Input!T432/100</f>
        <v>4.3976011405199596E-4</v>
      </c>
      <c r="U432" s="9">
        <f>S432*1/((U431+U433)/2)</f>
        <v>1.1452650309413988</v>
      </c>
      <c r="V432" s="9">
        <f>U432*Input!T432/100</f>
        <v>4.3973424343933331E-4</v>
      </c>
      <c r="W432" s="3">
        <v>3.0000000000000001E-3</v>
      </c>
      <c r="X432" s="21">
        <f>((($L$4*0.000000001*Input!G432/Input!W432*(232/229))-(W432*0.000000001))/Input!F432)*1000000000</f>
        <v>0.44471754465780028</v>
      </c>
      <c r="Y432" s="21">
        <f>X432*Input!X432/100</f>
        <v>5.7378135583816914E-4</v>
      </c>
      <c r="Z432" s="21">
        <f t="shared" si="1484"/>
        <v>1.0858729973117538E-4</v>
      </c>
      <c r="AA432" s="21">
        <f>Z432*Input!X432/100</f>
        <v>1.4010098952696366E-7</v>
      </c>
      <c r="AB432" s="14">
        <v>0.05</v>
      </c>
      <c r="AC432" s="14">
        <v>0.9</v>
      </c>
      <c r="AD432" s="21">
        <f>(((Input!G432*$L$4*0.000000001*Input!U432*(230/229))-((AB432*0.000000000000001)+(Input!G432*AC432*0.000000000000001)))/Input!F432)*1000000000000</f>
        <v>1.8835274325990639</v>
      </c>
      <c r="AE432" s="21">
        <f>AD432*Input!V432/100</f>
        <v>5.8985584780397501E-3</v>
      </c>
      <c r="AF432" s="63">
        <f t="shared" si="1485"/>
        <v>8.5867234986394272E-2</v>
      </c>
      <c r="AG432" s="21">
        <f>AF432*Input!V432/100</f>
        <v>2.6890657292733032E-4</v>
      </c>
      <c r="AH432" s="9">
        <f t="shared" si="1486"/>
        <v>790.7668318391917</v>
      </c>
      <c r="AI432" s="3">
        <f t="shared" si="1487"/>
        <v>2.6783448477129936</v>
      </c>
      <c r="AJ432" s="22">
        <f t="shared" si="1488"/>
        <v>145.26503094139875</v>
      </c>
      <c r="AK432" s="3">
        <f t="shared" si="1489"/>
        <v>0.43973424343933332</v>
      </c>
      <c r="AL432" s="3">
        <f t="shared" si="1490"/>
        <v>3.5366692937348281E-2</v>
      </c>
      <c r="AM432" s="3">
        <f t="shared" si="1491"/>
        <v>1.1075968525689813E-4</v>
      </c>
      <c r="AN432" s="9">
        <f>AL432*1/((AN431+AN433)/2)</f>
        <v>3.5403076900273028E-2</v>
      </c>
      <c r="AO432" s="21">
        <f t="shared" si="1492"/>
        <v>1.1087363077872237E-4</v>
      </c>
      <c r="AP432" s="58">
        <f t="shared" si="1493"/>
        <v>3.4266999999999999</v>
      </c>
      <c r="AQ432" s="58">
        <f t="shared" si="1494"/>
        <v>1.14E-2</v>
      </c>
      <c r="AR432" s="58">
        <f t="shared" si="1495"/>
        <v>0.33268158870049908</v>
      </c>
      <c r="AS432" s="67">
        <f t="shared" si="1496"/>
        <v>4.4724552818042774E-5</v>
      </c>
      <c r="AT432" s="67">
        <f t="shared" si="1497"/>
        <v>5.7714727379478926E-8</v>
      </c>
      <c r="AU432" s="58">
        <v>8</v>
      </c>
      <c r="AV432" s="58">
        <f t="shared" si="1498"/>
        <v>4</v>
      </c>
      <c r="AW432" s="58">
        <f t="shared" si="1499"/>
        <v>3.3925999999999998</v>
      </c>
      <c r="AX432" s="57">
        <f t="shared" si="1500"/>
        <v>2.0353241000000001E-2</v>
      </c>
      <c r="AY432" s="47">
        <f t="shared" si="1501"/>
        <v>2.027062265453013E-2</v>
      </c>
      <c r="AZ432" s="9" t="str">
        <f>Input!B432</f>
        <v>GeoB20908-2-161-164 cm</v>
      </c>
      <c r="BA432" s="48">
        <f>Input!E432</f>
        <v>162.5</v>
      </c>
      <c r="BB432" s="58">
        <f t="shared" si="1502"/>
        <v>146.66460465918254</v>
      </c>
      <c r="BC432" s="22">
        <f>SQRT((EXP(0.0000028263*AW432*1000)*V432)^2+((U432-1)*0.0000028263*EXP(0.0000028263*AW432*1000)*AY432*1000)^2)*1000</f>
        <v>0.44405042245901172</v>
      </c>
      <c r="BD432" s="9">
        <f t="shared" si="1504"/>
        <v>3334.6</v>
      </c>
      <c r="BE432" s="49">
        <f t="shared" si="1505"/>
        <v>10.135311327265065</v>
      </c>
      <c r="BF432" s="89">
        <f t="shared" si="1506"/>
        <v>0.5974952147182141</v>
      </c>
      <c r="BG432" s="85"/>
      <c r="BH432" s="85"/>
      <c r="BI432" s="85"/>
      <c r="BJ432" s="85"/>
      <c r="BK432" s="85"/>
      <c r="BL432" s="85"/>
      <c r="BM432" s="90"/>
      <c r="BN432" s="85"/>
      <c r="BO432" s="85"/>
      <c r="BP432" s="85"/>
      <c r="BQ432" s="85"/>
      <c r="BR432" s="85"/>
      <c r="BS432" s="85"/>
      <c r="BT432" s="85"/>
      <c r="BU432" s="85"/>
      <c r="BV432" s="85"/>
      <c r="BW432" s="85"/>
      <c r="BX432" s="85"/>
      <c r="BY432" s="85"/>
      <c r="BZ432" s="85"/>
      <c r="CA432" s="85"/>
      <c r="CB432" s="85"/>
      <c r="CC432" s="85"/>
      <c r="CD432" s="85"/>
      <c r="CE432" s="85"/>
      <c r="CF432" s="85"/>
      <c r="CG432" s="85"/>
      <c r="CH432" s="85"/>
      <c r="CI432" s="85"/>
      <c r="CJ432" s="85"/>
      <c r="CK432" s="85"/>
      <c r="CL432" s="85"/>
      <c r="CM432" s="85"/>
      <c r="CN432" s="85"/>
      <c r="CO432" s="85"/>
      <c r="CP432" s="85"/>
      <c r="CQ432" s="85"/>
      <c r="CR432" s="85"/>
      <c r="CS432" s="85"/>
      <c r="CT432" s="85"/>
      <c r="CU432" s="85"/>
      <c r="CV432" s="85"/>
      <c r="CW432" s="85"/>
      <c r="CX432" s="85"/>
      <c r="CY432" s="85"/>
      <c r="CZ432" s="85"/>
      <c r="DA432" s="85"/>
      <c r="DB432" s="85"/>
      <c r="DC432" s="85"/>
      <c r="DD432" s="85"/>
      <c r="DE432" s="85"/>
    </row>
    <row r="433" spans="1:109" s="158" customFormat="1" ht="15" customHeight="1" x14ac:dyDescent="0.2">
      <c r="A433" s="141">
        <f>Input!A433</f>
        <v>10368</v>
      </c>
      <c r="B433" s="141" t="str">
        <f>Input!B433</f>
        <v>Hu1-13</v>
      </c>
      <c r="C433" s="141">
        <f>Input!O433</f>
        <v>2.2812210301052835</v>
      </c>
      <c r="D433" s="141">
        <f>C433*Input!P433/100</f>
        <v>8.5468789441766283E-3</v>
      </c>
      <c r="E433" s="142">
        <f>Input!M433</f>
        <v>3.013275764336445</v>
      </c>
      <c r="F433" s="143">
        <f>E433*Input!N433/100</f>
        <v>2.2611095734340341E-4</v>
      </c>
      <c r="G433" s="144">
        <f t="shared" si="1481"/>
        <v>415.47046238670902</v>
      </c>
      <c r="H433" s="143">
        <f>G433*Input!L433/100</f>
        <v>1.7399121452107192E-2</v>
      </c>
      <c r="I433" s="141">
        <v>0</v>
      </c>
      <c r="J433" s="145">
        <f>(((C433*$G$4*0.000000001*Input!G433*(234/233))-(I433*0.000000000000001))/Input!F433)*1000000000000</f>
        <v>747.27973069212078</v>
      </c>
      <c r="K433" s="141">
        <f>J433*Input!P433/100</f>
        <v>2.7997766596811089</v>
      </c>
      <c r="L433" s="146">
        <f t="shared" si="1482"/>
        <v>10.334335484483256</v>
      </c>
      <c r="M433" s="147">
        <f>L433*Input!P433/100</f>
        <v>3.8718876070641374E-2</v>
      </c>
      <c r="N433" s="141">
        <v>0</v>
      </c>
      <c r="O433" s="145">
        <f>(((G433*$D$4*0.000000001*Input!G433*(238/236))-(N433*0.000000001))/Input!F433)*1000000</f>
        <v>13.70986077308828</v>
      </c>
      <c r="P433" s="141">
        <f>O433*Input!N433/100</f>
        <v>1.028764038504921E-3</v>
      </c>
      <c r="Q433" s="148">
        <f t="shared" si="1483"/>
        <v>10.22891587834394</v>
      </c>
      <c r="R433" s="149">
        <f>Q433*Input!N433/100</f>
        <v>7.6756000536406491E-4</v>
      </c>
      <c r="S433" s="147">
        <f>Input!S433*$G$6/0.000000000155125</f>
        <v>1.0003460949042162</v>
      </c>
      <c r="T433" s="141">
        <f>S433*Input!T433/100</f>
        <v>8.8870238604596375E-4</v>
      </c>
      <c r="U433" s="147">
        <f>S433</f>
        <v>1.0003460949042162</v>
      </c>
      <c r="V433" s="141">
        <f>U433*Input!T433/100</f>
        <v>8.8870238604596375E-4</v>
      </c>
      <c r="W433" s="150">
        <v>0</v>
      </c>
      <c r="X433" s="145">
        <f>((($L$4*0.000000001*Input!G433/Input!W433*(232/229))-(W433*0.000000001))/Input!F433)*1000000000</f>
        <v>0.84983434320434659</v>
      </c>
      <c r="Y433" s="145">
        <f>X433*Input!X433/100</f>
        <v>2.9891785685207269E-3</v>
      </c>
      <c r="Z433" s="145">
        <f t="shared" si="1484"/>
        <v>2.0750523035556237E-4</v>
      </c>
      <c r="AA433" s="145">
        <f>Z433*Input!X433/100</f>
        <v>7.2987187726026828E-7</v>
      </c>
      <c r="AB433" s="146">
        <v>0</v>
      </c>
      <c r="AC433" s="146">
        <v>0.9</v>
      </c>
      <c r="AD433" s="145">
        <f>(((Input!G433*$L$4*0.000000001*Input!U433*(230/229))-((AB433*0.000000000000001)+(Input!G433*AC433*0.000000000000001)))/Input!F433)*1000000000000</f>
        <v>223.97628704750582</v>
      </c>
      <c r="AE433" s="145">
        <f>AD433*Input!V433/100</f>
        <v>0.52802700059940033</v>
      </c>
      <c r="AF433" s="145">
        <f t="shared" si="1485"/>
        <v>10.21074826860891</v>
      </c>
      <c r="AG433" s="145">
        <f>AF433*Input!V433/100</f>
        <v>2.407197142707131E-2</v>
      </c>
      <c r="AH433" s="141">
        <f t="shared" si="1486"/>
        <v>49207.185048360887</v>
      </c>
      <c r="AI433" s="150">
        <f t="shared" si="1487"/>
        <v>208.36051506652305</v>
      </c>
      <c r="AJ433" s="147">
        <f t="shared" si="1488"/>
        <v>0.34609490421622091</v>
      </c>
      <c r="AK433" s="150">
        <f t="shared" si="1489"/>
        <v>0.88870238604596374</v>
      </c>
      <c r="AL433" s="150">
        <f t="shared" si="1490"/>
        <v>0.99822389684780832</v>
      </c>
      <c r="AM433" s="150">
        <f t="shared" si="1491"/>
        <v>2.3545175679609751E-3</v>
      </c>
      <c r="AN433" s="141">
        <f>AF433/Q433</f>
        <v>0.99822389684780832</v>
      </c>
      <c r="AO433" s="145">
        <f t="shared" si="1492"/>
        <v>2.3545175679609751E-3</v>
      </c>
      <c r="AP433" s="141">
        <f t="shared" si="1493"/>
        <v>664.83109999999999</v>
      </c>
      <c r="AQ433" s="141" t="e">
        <f t="shared" si="1494"/>
        <v>#VALUE!</v>
      </c>
      <c r="AR433" s="141" t="e">
        <f t="shared" si="1495"/>
        <v>#VALUE!</v>
      </c>
      <c r="AS433" s="149">
        <f t="shared" si="1496"/>
        <v>2.0286141055757459E-5</v>
      </c>
      <c r="AT433" s="149">
        <f t="shared" si="1497"/>
        <v>7.1370021844617719E-8</v>
      </c>
      <c r="AU433" s="141">
        <v>8</v>
      </c>
      <c r="AV433" s="141">
        <f t="shared" si="1498"/>
        <v>4</v>
      </c>
      <c r="AW433" s="141">
        <f t="shared" si="1499"/>
        <v>664.8134</v>
      </c>
      <c r="AX433" s="151">
        <f t="shared" si="1500"/>
        <v>278.95060237709998</v>
      </c>
      <c r="AY433" s="151">
        <f t="shared" si="1501"/>
        <v>128.35926909089071</v>
      </c>
      <c r="AZ433" s="141" t="str">
        <f>Input!B433</f>
        <v>Hu1-13</v>
      </c>
      <c r="BA433" s="152">
        <f>Input!E433</f>
        <v>0</v>
      </c>
      <c r="BB433" s="141">
        <f t="shared" si="1502"/>
        <v>2.2657817899973329</v>
      </c>
      <c r="BC433" s="147">
        <f t="shared" ref="BC433" si="1509">SQRT((EXP(0.0000028263*AW433*1000)*V433)^2+((U433-1)*0.0000028263*EXP(0.0000028263*AW433*1000)*AX433*1000)^2)*1000</f>
        <v>6.0861306190898139</v>
      </c>
      <c r="BD433" s="141">
        <f t="shared" si="1504"/>
        <v>664755.4</v>
      </c>
      <c r="BE433" s="153">
        <f t="shared" si="1505"/>
        <v>64179.634545445355</v>
      </c>
      <c r="BF433" s="154">
        <f t="shared" si="1506"/>
        <v>19.307563459294098</v>
      </c>
      <c r="BG433" s="155"/>
      <c r="BH433" s="155"/>
      <c r="BI433" s="155"/>
      <c r="BJ433" s="155"/>
      <c r="BK433" s="155"/>
      <c r="BL433" s="155"/>
      <c r="BM433" s="159"/>
      <c r="BN433" s="155"/>
      <c r="BO433" s="155"/>
      <c r="BP433" s="155"/>
      <c r="BQ433" s="155"/>
      <c r="BR433" s="155"/>
      <c r="BS433" s="155"/>
      <c r="BT433" s="155"/>
      <c r="BU433" s="155"/>
      <c r="BV433" s="155"/>
      <c r="BW433" s="155"/>
      <c r="BX433" s="155"/>
      <c r="BY433" s="155"/>
      <c r="BZ433" s="155"/>
      <c r="CA433" s="155"/>
      <c r="CB433" s="155"/>
      <c r="CC433" s="155"/>
      <c r="CD433" s="155"/>
      <c r="CE433" s="155"/>
      <c r="CF433" s="155"/>
      <c r="CG433" s="155"/>
      <c r="CH433" s="155"/>
      <c r="CI433" s="155"/>
      <c r="CJ433" s="155"/>
      <c r="CK433" s="155"/>
      <c r="CL433" s="155"/>
      <c r="CM433" s="155"/>
      <c r="CN433" s="155"/>
      <c r="CO433" s="155"/>
      <c r="CP433" s="155"/>
      <c r="CQ433" s="155"/>
      <c r="CR433" s="155"/>
      <c r="CS433" s="155"/>
      <c r="CT433" s="155"/>
      <c r="CU433" s="155"/>
      <c r="CV433" s="155"/>
      <c r="CW433" s="155"/>
      <c r="CX433" s="155"/>
      <c r="CY433" s="155"/>
      <c r="CZ433" s="155"/>
      <c r="DA433" s="155"/>
      <c r="DB433" s="155"/>
      <c r="DC433" s="155"/>
      <c r="DD433" s="155"/>
      <c r="DE433" s="155"/>
    </row>
    <row r="434" spans="1:109" x14ac:dyDescent="0.2">
      <c r="A434" s="85"/>
      <c r="B434" s="85"/>
      <c r="C434" s="85"/>
      <c r="D434" s="85"/>
      <c r="E434" s="86"/>
      <c r="F434" s="85"/>
      <c r="G434" s="87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F434" s="85"/>
      <c r="AG434" s="85"/>
      <c r="AH434" s="85"/>
      <c r="AI434" s="85"/>
      <c r="AJ434" s="85"/>
      <c r="AK434" s="85"/>
      <c r="AL434" s="85"/>
      <c r="AM434" s="85"/>
      <c r="AN434" s="85"/>
      <c r="AO434" s="85"/>
      <c r="AP434" s="85"/>
      <c r="AQ434" s="85"/>
      <c r="AR434" s="85"/>
      <c r="AS434" s="85"/>
      <c r="AT434" s="85"/>
      <c r="AU434" s="85"/>
      <c r="AV434" s="85"/>
      <c r="AW434" s="85"/>
      <c r="AX434" s="85"/>
      <c r="AY434" s="85"/>
      <c r="AZ434" s="85"/>
      <c r="BA434" s="85"/>
      <c r="BB434" s="85"/>
      <c r="BC434" s="85"/>
      <c r="BD434" s="85"/>
      <c r="BE434" s="85"/>
      <c r="BF434" s="88"/>
      <c r="BG434" s="85"/>
      <c r="BH434" s="85"/>
      <c r="BI434" s="85"/>
      <c r="BJ434" s="85"/>
      <c r="BK434" s="85"/>
      <c r="BL434" s="85"/>
      <c r="BM434" s="85"/>
      <c r="BN434" s="85"/>
      <c r="BO434" s="85"/>
      <c r="BP434" s="85"/>
      <c r="BQ434" s="85"/>
      <c r="BR434" s="85"/>
      <c r="BS434" s="85"/>
      <c r="BT434" s="85"/>
      <c r="BU434" s="85"/>
      <c r="BV434" s="85"/>
      <c r="BW434" s="85"/>
      <c r="BX434" s="85"/>
      <c r="BY434" s="85"/>
      <c r="BZ434" s="85"/>
      <c r="CA434" s="85"/>
      <c r="CB434" s="85"/>
      <c r="CC434" s="85"/>
      <c r="CD434" s="85"/>
      <c r="CE434" s="85"/>
      <c r="CF434" s="85"/>
      <c r="CG434" s="85"/>
      <c r="CH434" s="85"/>
      <c r="CI434" s="85"/>
      <c r="CJ434" s="85"/>
      <c r="CK434" s="85"/>
      <c r="CL434" s="85"/>
      <c r="CM434" s="85"/>
      <c r="CN434" s="85"/>
      <c r="CO434" s="85"/>
      <c r="CP434" s="85"/>
      <c r="CQ434" s="85"/>
      <c r="CR434" s="85"/>
      <c r="CS434" s="85"/>
      <c r="CT434" s="85"/>
      <c r="CU434" s="85"/>
      <c r="CV434" s="85"/>
      <c r="CW434" s="85"/>
      <c r="CX434" s="85"/>
      <c r="CY434" s="85"/>
      <c r="CZ434" s="85"/>
      <c r="DA434" s="85"/>
      <c r="DB434" s="85"/>
      <c r="DC434" s="85"/>
      <c r="DD434" s="85"/>
      <c r="DE434" s="85"/>
    </row>
    <row r="435" spans="1:109" s="158" customFormat="1" ht="15" customHeight="1" x14ac:dyDescent="0.2">
      <c r="A435" s="141">
        <f>Input!A435</f>
        <v>10368</v>
      </c>
      <c r="B435" s="141" t="str">
        <f>Input!B435</f>
        <v>Hu1-13</v>
      </c>
      <c r="C435" s="141">
        <f>Input!O435</f>
        <v>2.276568215333294</v>
      </c>
      <c r="D435" s="141">
        <f>C435*Input!P435/100</f>
        <v>9.3911801600736235E-3</v>
      </c>
      <c r="E435" s="142">
        <f>Input!M435</f>
        <v>3.0136519840953517</v>
      </c>
      <c r="F435" s="143">
        <f>E435*Input!N435/100</f>
        <v>1.9868537499832684E-4</v>
      </c>
      <c r="G435" s="144">
        <f t="shared" ref="G435:G439" si="1510">E435*137.88</f>
        <v>415.5223355670671</v>
      </c>
      <c r="H435" s="143">
        <f>G435*Input!L435/100</f>
        <v>1.7202794429985017E-2</v>
      </c>
      <c r="I435" s="141">
        <v>0</v>
      </c>
      <c r="J435" s="145">
        <f>(((C435*$G$4*0.000000001*Input!G435*(234/233))-(I435*0.000000000000001))/Input!F435)*1000000000000</f>
        <v>745.7555670429665</v>
      </c>
      <c r="K435" s="141">
        <f>J435*Input!P435/100</f>
        <v>3.0763518695849985</v>
      </c>
      <c r="L435" s="146">
        <f t="shared" ref="L435:L439" si="1511">(J435/234)*602200000000*0.0000028263/(365.2425*24*60)</f>
        <v>10.313257409116453</v>
      </c>
      <c r="M435" s="147">
        <f>L435*Input!P435/100</f>
        <v>4.254371018355238E-2</v>
      </c>
      <c r="N435" s="141">
        <v>0</v>
      </c>
      <c r="O435" s="145">
        <f>(((G435*$D$4*0.000000001*Input!G435*(238/236))-(N435*0.000000001))/Input!F435)*1000000</f>
        <v>13.711572505076354</v>
      </c>
      <c r="P435" s="141">
        <f>O435*Input!N435/100</f>
        <v>9.0398258968366898E-4</v>
      </c>
      <c r="Q435" s="148">
        <f t="shared" ref="Q435:Q439" si="1512">(O435/238.05)*602200000000000000*0.00000000015512/(365.2425*24*60)</f>
        <v>10.230193000176325</v>
      </c>
      <c r="R435" s="149">
        <f>Q435*Input!N435/100</f>
        <v>6.744606687409001E-4</v>
      </c>
      <c r="S435" s="147">
        <f>Input!S435*$G$6/0.000000000155125</f>
        <v>0.99924691660637877</v>
      </c>
      <c r="T435" s="141">
        <f>S435*Input!T435/100</f>
        <v>8.7962670403965947E-4</v>
      </c>
      <c r="U435" s="147">
        <f>S435</f>
        <v>0.99924691660637877</v>
      </c>
      <c r="V435" s="141">
        <f>U435*Input!T435/100</f>
        <v>8.7962670403965947E-4</v>
      </c>
      <c r="W435" s="150">
        <v>0</v>
      </c>
      <c r="X435" s="145">
        <f>((($L$4*0.000000001*Input!G435/Input!W435*(232/229))-(W435*0.000000001))/Input!F435)*1000000000</f>
        <v>0.88593985887989402</v>
      </c>
      <c r="Y435" s="145">
        <f>X435*Input!X435/100</f>
        <v>2.7981385592008995E-3</v>
      </c>
      <c r="Z435" s="145">
        <f t="shared" ref="Z435:Z439" si="1513">(X435/232)*6.022E+23*0.000000001*0.000000000049475/(365.2425*24*60)</f>
        <v>2.1632116419875296E-4</v>
      </c>
      <c r="AA435" s="145">
        <f>Z435*Input!X435/100</f>
        <v>6.8322537319976161E-7</v>
      </c>
      <c r="AB435" s="146">
        <v>0</v>
      </c>
      <c r="AC435" s="146">
        <v>0.9</v>
      </c>
      <c r="AD435" s="145">
        <f>(((Input!G435*$L$4*0.000000001*Input!U435*(230/229))-((AB435*0.000000000000001)+(Input!G435*AC435*0.000000000000001)))/Input!F435)*1000000000000</f>
        <v>224.86327155354957</v>
      </c>
      <c r="AE435" s="145">
        <f>AD435*Input!V435/100</f>
        <v>0.5248975703693276</v>
      </c>
      <c r="AF435" s="145">
        <f t="shared" ref="AF435:AF439" si="1514">(AD435/230)*602200000000*$D$6/(365.2425*24*60)</f>
        <v>10.251184582777508</v>
      </c>
      <c r="AG435" s="145">
        <f>AF435*Input!V435/100</f>
        <v>2.3929305322883822E-2</v>
      </c>
      <c r="AH435" s="141">
        <f t="shared" ref="AH435:AH439" si="1515">AF435/Z435</f>
        <v>47388.726945639304</v>
      </c>
      <c r="AI435" s="150">
        <f t="shared" ref="AI435:AI439" si="1516">AH435*SQRT((AG435/AF435)^2+(AA435/Z435)^2)</f>
        <v>186.11364986858266</v>
      </c>
      <c r="AJ435" s="147">
        <f t="shared" ref="AJ435:AJ439" si="1517">(U435-1)*1000</f>
        <v>-0.75308339362123444</v>
      </c>
      <c r="AK435" s="150">
        <f t="shared" ref="AK435:AK439" si="1518">V435*1000</f>
        <v>0.87962670403965948</v>
      </c>
      <c r="AL435" s="150">
        <f t="shared" ref="AL435:AL439" si="1519">AF435/Q435</f>
        <v>1.0020519243968147</v>
      </c>
      <c r="AM435" s="150">
        <f t="shared" ref="AM435:AM439" si="1520">AL435*SQRT((R435/Q435)^2+(AG435/AF435)^2)</f>
        <v>2.3400191462762255E-3</v>
      </c>
      <c r="AN435" s="141">
        <f>AF435/Q435</f>
        <v>1.0020519243968147</v>
      </c>
      <c r="AO435" s="145">
        <f t="shared" ref="AO435:AO439" si="1521">AN435*SQRT((R435/Q435)^2+(AG435/AF435)^2)</f>
        <v>2.3400191462762255E-3</v>
      </c>
      <c r="AP435" s="141" t="str">
        <f t="shared" ref="AP435:AP439" si="1522">ThU_Alter_Kombi(AN435,U435)</f>
        <v>Out of range</v>
      </c>
      <c r="AQ435" s="141" t="e">
        <f t="shared" ref="AQ435:AQ439" si="1523">Montealter(AN435,AO435,U435,V435)</f>
        <v>#VALUE!</v>
      </c>
      <c r="AR435" s="141" t="e">
        <f t="shared" ref="AR435:AR439" si="1524">(AQ435/AP435)*100</f>
        <v>#VALUE!</v>
      </c>
      <c r="AS435" s="149">
        <f t="shared" ref="AS435:AS439" si="1525">Z435/Q435</f>
        <v>2.1145364920781505E-5</v>
      </c>
      <c r="AT435" s="149">
        <f t="shared" ref="AT435:AT439" si="1526">AS435*SQRT((Y435/X435)^2+(P435/O435)^2)</f>
        <v>6.6799737527238214E-8</v>
      </c>
      <c r="AU435" s="141">
        <v>8</v>
      </c>
      <c r="AV435" s="141">
        <f t="shared" ref="AV435:AV439" si="1527">AU435/2</f>
        <v>4</v>
      </c>
      <c r="AW435" s="141" t="str">
        <f t="shared" ref="AW435:AW439" si="1528">marincorr_age(AN435,U435,AS435,AU435)</f>
        <v>Out of range</v>
      </c>
      <c r="AX435" s="151">
        <f t="shared" ref="AX435:AX439" si="1529">marincorr_age_error(AN435, AO435, U435, V435, AS435, AT435, AU435, AV435)</f>
        <v>241.73276154749999</v>
      </c>
      <c r="AY435" s="151" t="e">
        <f t="shared" ref="AY435:AY439" si="1530">SQRT(((AU435*EXP(-0.0000091577*AW435*1000))/(0.0000091577*(EXP(-0.0000091577*AW435*1000)+(AJ435/1000)*EXP(-(0.0000091577-0.0000028263)*AW435*1000)-AS435*AU435*EXP(-0.0000091577*AW435*1000))))^2*AT435^2+((AS435*EXP(-0.0000091577*AW435*1000))/(0.0000091577*(EXP(-0.0000091577*AW435*1000)+(AJ435/1000)*EXP(-(0.0000091577-0.0000028263)*AW435*1000)-AS435*AU435*EXP(-0.0000091577*AW435*1000))))^2*AV435^2+((0.0000091577/(0.0000091577-0.0000028263))*(EXP(-(0.0000091577-0.0000028263)*AW435*1000)-1)/(0.0000091577*(EXP(-0.0000091577*AW435*1000)+(AJ435/1000)*EXP(-(0.0000091577-0.0000028263)*AW435*1000)-AS435*AU435*EXP(-0.0000091577*AW435*1000))))^2*T435^2+(1/(0.0000091577*(EXP(-0.0000091577*AW435*1000)+(AJ435/1000)*EXP(-(0.0000091577-0.0000028263)*AW435*1000)-AS435*AU435*EXP(-0.0000091577*AW435*1000))))^2*AO435^2)/1000</f>
        <v>#VALUE!</v>
      </c>
      <c r="AZ435" s="141" t="str">
        <f>Input!B435</f>
        <v>Hu1-13</v>
      </c>
      <c r="BA435" s="152">
        <f>Input!E435</f>
        <v>0</v>
      </c>
      <c r="BB435" s="141" t="e">
        <f t="shared" ref="BB435:BB439" si="1531">((U435-1)*EXP(0.0000028263*AW435*1000))*1000</f>
        <v>#VALUE!</v>
      </c>
      <c r="BC435" s="147" t="e">
        <f t="shared" ref="BC435" si="1532">SQRT((EXP(0.0000028263*AW435*1000)*V435)^2+((U435-1)*0.0000028263*EXP(0.0000028263*AW435*1000)*AX435*1000)^2)*1000</f>
        <v>#VALUE!</v>
      </c>
      <c r="BD435" s="141" t="e">
        <f t="shared" ref="BD435:BD439" si="1533">AW435*1000-58</f>
        <v>#VALUE!</v>
      </c>
      <c r="BE435" s="153" t="e">
        <f t="shared" ref="BE435:BE439" si="1534">AY435/2*1000</f>
        <v>#VALUE!</v>
      </c>
      <c r="BF435" s="154" t="e">
        <f t="shared" ref="BF435:BF439" si="1535">AY435/AW435*100</f>
        <v>#VALUE!</v>
      </c>
      <c r="BG435" s="155"/>
      <c r="BH435" s="155"/>
      <c r="BI435" s="155"/>
      <c r="BJ435" s="155"/>
      <c r="BK435" s="155"/>
      <c r="BL435" s="155"/>
      <c r="BM435" s="159"/>
      <c r="BN435" s="155"/>
      <c r="BO435" s="155"/>
      <c r="BP435" s="155"/>
      <c r="BQ435" s="155"/>
      <c r="BR435" s="155"/>
      <c r="BS435" s="155"/>
      <c r="BT435" s="155"/>
      <c r="BU435" s="155"/>
      <c r="BV435" s="155"/>
      <c r="BW435" s="155"/>
      <c r="BX435" s="155"/>
      <c r="BY435" s="155"/>
      <c r="BZ435" s="155"/>
      <c r="CA435" s="155"/>
      <c r="CB435" s="155"/>
      <c r="CC435" s="155"/>
      <c r="CD435" s="155"/>
      <c r="CE435" s="155"/>
      <c r="CF435" s="155"/>
      <c r="CG435" s="155"/>
      <c r="CH435" s="155"/>
      <c r="CI435" s="155"/>
      <c r="CJ435" s="155"/>
      <c r="CK435" s="155"/>
      <c r="CL435" s="155"/>
      <c r="CM435" s="155"/>
      <c r="CN435" s="155"/>
      <c r="CO435" s="155"/>
      <c r="CP435" s="155"/>
      <c r="CQ435" s="155"/>
      <c r="CR435" s="155"/>
      <c r="CS435" s="155"/>
      <c r="CT435" s="155"/>
      <c r="CU435" s="155"/>
      <c r="CV435" s="155"/>
      <c r="CW435" s="155"/>
      <c r="CX435" s="155"/>
      <c r="CY435" s="155"/>
      <c r="CZ435" s="155"/>
      <c r="DA435" s="155"/>
      <c r="DB435" s="155"/>
      <c r="DC435" s="155"/>
      <c r="DD435" s="155"/>
      <c r="DE435" s="155"/>
    </row>
    <row r="436" spans="1:109" ht="15" customHeight="1" x14ac:dyDescent="0.2">
      <c r="A436" s="9">
        <f>Input!A436</f>
        <v>10772</v>
      </c>
      <c r="B436" s="9" t="str">
        <f>Input!B436</f>
        <v>VO1</v>
      </c>
      <c r="C436" s="9">
        <f>Input!O436</f>
        <v>1.8739547321418848</v>
      </c>
      <c r="D436" s="9">
        <f>C436*Input!P436/100</f>
        <v>2.6856476976385934E-3</v>
      </c>
      <c r="E436" s="11">
        <f>Input!M436</f>
        <v>2.1884109680666035</v>
      </c>
      <c r="F436" s="12">
        <f>E436*Input!N436/100</f>
        <v>7.9577843530762737E-5</v>
      </c>
      <c r="G436" s="13">
        <f t="shared" si="1510"/>
        <v>301.7381042770233</v>
      </c>
      <c r="H436" s="12">
        <f>G436*Input!L436/100</f>
        <v>1.8450181899509099E-2</v>
      </c>
      <c r="I436" s="9">
        <v>0.3</v>
      </c>
      <c r="J436" s="21">
        <f>(((C436*$G$4*0.000000001*Input!G436*(234/233))-(I436*0.000000000000001))/Input!F436)*1000000000000</f>
        <v>164.84547185293951</v>
      </c>
      <c r="K436" s="9">
        <f>J436*Input!P436/100</f>
        <v>0.23624736198508908</v>
      </c>
      <c r="L436" s="14">
        <f t="shared" si="1511"/>
        <v>2.2796930510190552</v>
      </c>
      <c r="M436" s="22">
        <f>L436*Input!P436/100</f>
        <v>3.2671292901479067E-3</v>
      </c>
      <c r="N436" s="9">
        <v>5.0000000000000001E-3</v>
      </c>
      <c r="O436" s="21">
        <f>(((G436*$D$4*0.000000001*Input!G436*(238/236))-(N436*0.000000001))/Input!F436)*1000000</f>
        <v>2.6737752485547563</v>
      </c>
      <c r="P436" s="9">
        <f>O436*Input!N436/100</f>
        <v>9.7227290244252212E-5</v>
      </c>
      <c r="Q436" s="23">
        <f t="shared" si="1512"/>
        <v>1.9949015199885176</v>
      </c>
      <c r="R436" s="24">
        <f>Q436*Input!N436/100</f>
        <v>7.2541201508041192E-5</v>
      </c>
      <c r="S436" s="65">
        <f>Input!S436*$G$6/0.000000000155125</f>
        <v>1.142978809249513</v>
      </c>
      <c r="T436" s="9">
        <f>S436*Input!T436/100</f>
        <v>4.0956855342656127E-4</v>
      </c>
      <c r="U436" s="9">
        <f>S436*1/((U435+U437)/2)</f>
        <v>1.1436225278332042</v>
      </c>
      <c r="V436" s="9">
        <f>U436*Input!T436/100</f>
        <v>4.0979921989824265E-4</v>
      </c>
      <c r="W436" s="3">
        <v>3.0000000000000001E-3</v>
      </c>
      <c r="X436" s="21">
        <f>((($L$4*0.000000001*Input!G436/Input!W436*(232/229))-(W436*0.000000001))/Input!F436)*1000000000</f>
        <v>0.11775948010113134</v>
      </c>
      <c r="Y436" s="21">
        <f>X436*Input!X436/100</f>
        <v>2.6749781284318789E-4</v>
      </c>
      <c r="Z436" s="21">
        <f t="shared" si="1513"/>
        <v>2.8753495596330407E-5</v>
      </c>
      <c r="AA436" s="21">
        <f>Z436*Input!X436/100</f>
        <v>6.531531199873839E-8</v>
      </c>
      <c r="AB436" s="14">
        <v>0.05</v>
      </c>
      <c r="AC436" s="14">
        <v>0.9</v>
      </c>
      <c r="AD436" s="21">
        <f>(((Input!G436*$L$4*0.000000001*Input!U436*(230/229))-((AB436*0.000000000000001)+(Input!G436*AC436*0.000000000000001)))/Input!F436)*1000000000000</f>
        <v>3.6011726439068017</v>
      </c>
      <c r="AE436" s="21">
        <f>AD436*Input!V436/100</f>
        <v>1.0156273127483824E-2</v>
      </c>
      <c r="AF436" s="63">
        <f t="shared" si="1514"/>
        <v>0.16417214439729511</v>
      </c>
      <c r="AG436" s="21">
        <f>AF436*Input!V436/100</f>
        <v>4.6300949809914023E-4</v>
      </c>
      <c r="AH436" s="9">
        <f t="shared" si="1515"/>
        <v>5709.6412450890721</v>
      </c>
      <c r="AI436" s="3">
        <f t="shared" si="1516"/>
        <v>20.676393176878463</v>
      </c>
      <c r="AJ436" s="22">
        <f t="shared" si="1517"/>
        <v>143.62252783320417</v>
      </c>
      <c r="AK436" s="3">
        <f t="shared" si="1518"/>
        <v>0.40979921989824264</v>
      </c>
      <c r="AL436" s="3">
        <f t="shared" si="1519"/>
        <v>8.2295864107738037E-2</v>
      </c>
      <c r="AM436" s="3">
        <f t="shared" si="1520"/>
        <v>2.321157100295543E-4</v>
      </c>
      <c r="AN436" s="9">
        <f>AL436*1/((AN435+AN437)/2)</f>
        <v>8.2169657686359032E-2</v>
      </c>
      <c r="AO436" s="21">
        <f t="shared" si="1521"/>
        <v>2.3175974447252066E-4</v>
      </c>
      <c r="AP436" s="58">
        <f t="shared" si="1522"/>
        <v>8.1298999999999992</v>
      </c>
      <c r="AQ436" s="58">
        <f t="shared" si="1523"/>
        <v>2.53E-2</v>
      </c>
      <c r="AR436" s="58">
        <f t="shared" si="1524"/>
        <v>0.31119693969175516</v>
      </c>
      <c r="AS436" s="67">
        <f t="shared" si="1525"/>
        <v>1.4413491246673625E-5</v>
      </c>
      <c r="AT436" s="67">
        <f t="shared" si="1526"/>
        <v>3.2745315797241648E-8</v>
      </c>
      <c r="AU436" s="58">
        <v>8</v>
      </c>
      <c r="AV436" s="58">
        <f t="shared" si="1527"/>
        <v>4</v>
      </c>
      <c r="AW436" s="58">
        <f t="shared" si="1528"/>
        <v>8.1189</v>
      </c>
      <c r="AX436" s="57">
        <f t="shared" si="1529"/>
        <v>2.5820317200000002E-2</v>
      </c>
      <c r="AY436" s="47">
        <f t="shared" si="1530"/>
        <v>2.4585385285647455E-2</v>
      </c>
      <c r="AZ436" s="9" t="str">
        <f>Input!B436</f>
        <v>VO1</v>
      </c>
      <c r="BA436" s="48">
        <f>Input!E436</f>
        <v>0</v>
      </c>
      <c r="BB436" s="58">
        <f t="shared" si="1531"/>
        <v>146.95625690803462</v>
      </c>
      <c r="BC436" s="22">
        <f>SQRT((EXP(0.0000028263*AW436*1000)*V436)^2+((U436-1)*0.0000028263*EXP(0.0000028263*AW436*1000)*AY436*1000)^2)*1000</f>
        <v>0.41943569218396282</v>
      </c>
      <c r="BD436" s="9">
        <f t="shared" si="1533"/>
        <v>8060.9</v>
      </c>
      <c r="BE436" s="49">
        <f t="shared" si="1534"/>
        <v>12.292692642823727</v>
      </c>
      <c r="BF436" s="89">
        <f t="shared" si="1535"/>
        <v>0.30281670282485873</v>
      </c>
      <c r="BG436" s="85"/>
      <c r="BH436" s="85"/>
      <c r="BI436" s="85"/>
      <c r="BJ436" s="85"/>
      <c r="BK436" s="85"/>
      <c r="BL436" s="85"/>
      <c r="BM436" s="90"/>
      <c r="BN436" s="85"/>
      <c r="BO436" s="85"/>
      <c r="BP436" s="85"/>
      <c r="BQ436" s="85"/>
      <c r="BR436" s="85"/>
      <c r="BS436" s="85"/>
      <c r="BT436" s="85"/>
      <c r="BU436" s="85"/>
      <c r="BV436" s="85"/>
      <c r="BW436" s="85"/>
      <c r="BX436" s="85"/>
      <c r="BY436" s="85"/>
      <c r="BZ436" s="85"/>
      <c r="CA436" s="85"/>
      <c r="CB436" s="85"/>
      <c r="CC436" s="85"/>
      <c r="CD436" s="85"/>
      <c r="CE436" s="85"/>
      <c r="CF436" s="85"/>
      <c r="CG436" s="85"/>
      <c r="CH436" s="85"/>
      <c r="CI436" s="85"/>
      <c r="CJ436" s="85"/>
      <c r="CK436" s="85"/>
      <c r="CL436" s="85"/>
      <c r="CM436" s="85"/>
      <c r="CN436" s="85"/>
      <c r="CO436" s="85"/>
      <c r="CP436" s="85"/>
      <c r="CQ436" s="85"/>
      <c r="CR436" s="85"/>
      <c r="CS436" s="85"/>
      <c r="CT436" s="85"/>
      <c r="CU436" s="85"/>
      <c r="CV436" s="85"/>
      <c r="CW436" s="85"/>
      <c r="CX436" s="85"/>
      <c r="CY436" s="85"/>
      <c r="CZ436" s="85"/>
      <c r="DA436" s="85"/>
      <c r="DB436" s="85"/>
      <c r="DC436" s="85"/>
      <c r="DD436" s="85"/>
      <c r="DE436" s="85"/>
    </row>
    <row r="437" spans="1:109" s="158" customFormat="1" ht="15" customHeight="1" x14ac:dyDescent="0.2">
      <c r="A437" s="141">
        <f>Input!A437</f>
        <v>10368</v>
      </c>
      <c r="B437" s="141" t="str">
        <f>Input!B437</f>
        <v>Hu1-13</v>
      </c>
      <c r="C437" s="141">
        <f>Input!O437</f>
        <v>2.2929370990041336</v>
      </c>
      <c r="D437" s="141">
        <f>C437*Input!P437/100</f>
        <v>8.8314505687625017E-3</v>
      </c>
      <c r="E437" s="142">
        <f>Input!M437</f>
        <v>3.0137401292482133</v>
      </c>
      <c r="F437" s="143">
        <f>E437*Input!N437/100</f>
        <v>2.0925252528317627E-4</v>
      </c>
      <c r="G437" s="144">
        <f t="shared" si="1510"/>
        <v>415.53448902074365</v>
      </c>
      <c r="H437" s="143">
        <f>G437*Input!L437/100</f>
        <v>1.6489123663086077E-2</v>
      </c>
      <c r="I437" s="141">
        <v>0</v>
      </c>
      <c r="J437" s="145">
        <f>(((C437*$G$4*0.000000001*Input!G437*(234/233))-(I437*0.000000000000001))/Input!F437)*1000000000000</f>
        <v>751.11766690959428</v>
      </c>
      <c r="K437" s="141">
        <f>J437*Input!P437/100</f>
        <v>2.8929963013452649</v>
      </c>
      <c r="L437" s="146">
        <f t="shared" si="1511"/>
        <v>10.387411352609218</v>
      </c>
      <c r="M437" s="147">
        <f>L437*Input!P437/100</f>
        <v>4.0008035954328364E-2</v>
      </c>
      <c r="N437" s="141">
        <v>0</v>
      </c>
      <c r="O437" s="145">
        <f>(((G437*$D$4*0.000000001*Input!G437*(238/236))-(N437*0.000000001))/Input!F437)*1000000</f>
        <v>13.711973549609965</v>
      </c>
      <c r="P437" s="141">
        <f>O437*Input!N437/100</f>
        <v>9.5206121590442187E-4</v>
      </c>
      <c r="Q437" s="148">
        <f t="shared" si="1512"/>
        <v>10.230492219173927</v>
      </c>
      <c r="R437" s="149">
        <f>Q437*Input!N437/100</f>
        <v>7.1033209233141426E-4</v>
      </c>
      <c r="S437" s="147">
        <f>Input!S437*$G$6/0.000000000155125</f>
        <v>0.9996273298026862</v>
      </c>
      <c r="T437" s="141">
        <f>S437*Input!T437/100</f>
        <v>7.0286132906764037E-4</v>
      </c>
      <c r="U437" s="147">
        <f>S437</f>
        <v>0.9996273298026862</v>
      </c>
      <c r="V437" s="141">
        <f>U437*Input!T437/100</f>
        <v>7.0286132906764037E-4</v>
      </c>
      <c r="W437" s="150">
        <v>0</v>
      </c>
      <c r="X437" s="145">
        <f>((($L$4*0.000000001*Input!G437/Input!W437*(232/229))-(W437*0.000000001))/Input!F437)*1000000000</f>
        <v>0.89630741730233687</v>
      </c>
      <c r="Y437" s="145">
        <f>X437*Input!X437/100</f>
        <v>2.2516308655123247E-3</v>
      </c>
      <c r="Z437" s="145">
        <f t="shared" si="1513"/>
        <v>2.1885262531923686E-4</v>
      </c>
      <c r="AA437" s="145">
        <f>Z437*Input!X437/100</f>
        <v>5.4978383159020305E-7</v>
      </c>
      <c r="AB437" s="146">
        <v>0</v>
      </c>
      <c r="AC437" s="146">
        <v>0.9</v>
      </c>
      <c r="AD437" s="145">
        <f>(((Input!G437*$L$4*0.000000001*Input!U437*(230/229))-((AB437*0.000000000000001)+(Input!G437*AC437*0.000000000000001)))/Input!F437)*1000000000000</f>
        <v>224.63825823131566</v>
      </c>
      <c r="AE437" s="145">
        <f>AD437*Input!V437/100</f>
        <v>0.55341162077183581</v>
      </c>
      <c r="AF437" s="145">
        <f t="shared" si="1514"/>
        <v>10.240926557605734</v>
      </c>
      <c r="AG437" s="145">
        <f>AF437*Input!V437/100</f>
        <v>2.5229218785225861E-2</v>
      </c>
      <c r="AH437" s="141">
        <f t="shared" si="1515"/>
        <v>46793.711259654556</v>
      </c>
      <c r="AI437" s="150">
        <f t="shared" si="1516"/>
        <v>164.64411643042979</v>
      </c>
      <c r="AJ437" s="147">
        <f t="shared" si="1517"/>
        <v>-0.3726701973137958</v>
      </c>
      <c r="AK437" s="150">
        <f t="shared" si="1518"/>
        <v>0.70286132906764032</v>
      </c>
      <c r="AL437" s="150">
        <f t="shared" si="1519"/>
        <v>1.0010199253572816</v>
      </c>
      <c r="AM437" s="150">
        <f t="shared" si="1520"/>
        <v>2.467059884538359E-3</v>
      </c>
      <c r="AN437" s="141">
        <f>AF437/Q437</f>
        <v>1.0010199253572816</v>
      </c>
      <c r="AO437" s="145">
        <f t="shared" si="1521"/>
        <v>2.467059884538359E-3</v>
      </c>
      <c r="AP437" s="141" t="str">
        <f t="shared" si="1522"/>
        <v>Out of range</v>
      </c>
      <c r="AQ437" s="141" t="e">
        <f t="shared" si="1523"/>
        <v>#VALUE!</v>
      </c>
      <c r="AR437" s="141" t="e">
        <f t="shared" si="1524"/>
        <v>#VALUE!</v>
      </c>
      <c r="AS437" s="149">
        <f t="shared" si="1525"/>
        <v>2.1392189215399098E-5</v>
      </c>
      <c r="AT437" s="149">
        <f t="shared" si="1526"/>
        <v>5.3760246905851039E-8</v>
      </c>
      <c r="AU437" s="141">
        <v>8</v>
      </c>
      <c r="AV437" s="141">
        <f t="shared" si="1527"/>
        <v>4</v>
      </c>
      <c r="AW437" s="141" t="str">
        <f t="shared" si="1528"/>
        <v>Out of range</v>
      </c>
      <c r="AX437" s="151">
        <f t="shared" si="1529"/>
        <v>315.15491950670003</v>
      </c>
      <c r="AY437" s="151" t="e">
        <f t="shared" si="1530"/>
        <v>#VALUE!</v>
      </c>
      <c r="AZ437" s="141" t="str">
        <f>Input!B437</f>
        <v>Hu1-13</v>
      </c>
      <c r="BA437" s="152">
        <f>Input!E437</f>
        <v>0</v>
      </c>
      <c r="BB437" s="141" t="e">
        <f t="shared" si="1531"/>
        <v>#VALUE!</v>
      </c>
      <c r="BC437" s="147" t="e">
        <f t="shared" ref="BC437" si="1536">SQRT((EXP(0.0000028263*AW437*1000)*V437)^2+((U437-1)*0.0000028263*EXP(0.0000028263*AW437*1000)*AX437*1000)^2)*1000</f>
        <v>#VALUE!</v>
      </c>
      <c r="BD437" s="141" t="e">
        <f t="shared" si="1533"/>
        <v>#VALUE!</v>
      </c>
      <c r="BE437" s="153" t="e">
        <f t="shared" si="1534"/>
        <v>#VALUE!</v>
      </c>
      <c r="BF437" s="154" t="e">
        <f t="shared" si="1535"/>
        <v>#VALUE!</v>
      </c>
      <c r="BG437" s="155"/>
      <c r="BH437" s="155"/>
      <c r="BI437" s="155"/>
      <c r="BJ437" s="155"/>
      <c r="BK437" s="155"/>
      <c r="BL437" s="155"/>
      <c r="BM437" s="159"/>
      <c r="BN437" s="155"/>
      <c r="BO437" s="155"/>
      <c r="BP437" s="155"/>
      <c r="BQ437" s="155"/>
      <c r="BR437" s="155"/>
      <c r="BS437" s="155"/>
      <c r="BT437" s="155"/>
      <c r="BU437" s="155"/>
      <c r="BV437" s="155"/>
      <c r="BW437" s="155"/>
      <c r="BX437" s="155"/>
      <c r="BY437" s="155"/>
      <c r="BZ437" s="155"/>
      <c r="CA437" s="155"/>
      <c r="CB437" s="155"/>
      <c r="CC437" s="155"/>
      <c r="CD437" s="155"/>
      <c r="CE437" s="155"/>
      <c r="CF437" s="155"/>
      <c r="CG437" s="155"/>
      <c r="CH437" s="155"/>
      <c r="CI437" s="155"/>
      <c r="CJ437" s="155"/>
      <c r="CK437" s="155"/>
      <c r="CL437" s="155"/>
      <c r="CM437" s="155"/>
      <c r="CN437" s="155"/>
      <c r="CO437" s="155"/>
      <c r="CP437" s="155"/>
      <c r="CQ437" s="155"/>
      <c r="CR437" s="155"/>
      <c r="CS437" s="155"/>
      <c r="CT437" s="155"/>
      <c r="CU437" s="155"/>
      <c r="CV437" s="155"/>
      <c r="CW437" s="155"/>
      <c r="CX437" s="155"/>
      <c r="CY437" s="155"/>
      <c r="CZ437" s="155"/>
      <c r="DA437" s="155"/>
      <c r="DB437" s="155"/>
      <c r="DC437" s="155"/>
      <c r="DD437" s="155"/>
      <c r="DE437" s="155"/>
    </row>
    <row r="438" spans="1:109" ht="15" customHeight="1" x14ac:dyDescent="0.2">
      <c r="A438" s="9">
        <f>Input!A438</f>
        <v>10773</v>
      </c>
      <c r="B438" s="9" t="str">
        <f>Input!B438</f>
        <v>VO3</v>
      </c>
      <c r="C438" s="9">
        <f>Input!O438</f>
        <v>1.7887736289372329</v>
      </c>
      <c r="D438" s="9">
        <f>C438*Input!P438/100</f>
        <v>2.1776486592367081E-3</v>
      </c>
      <c r="E438" s="11">
        <f>Input!M438</f>
        <v>2.0838282932869197</v>
      </c>
      <c r="F438" s="12">
        <f>E438*Input!N438/100</f>
        <v>7.553533194863934E-5</v>
      </c>
      <c r="G438" s="13">
        <f t="shared" si="1510"/>
        <v>287.31824507840048</v>
      </c>
      <c r="H438" s="12">
        <f>G438*Input!L438/100</f>
        <v>6.8515671189012146E-3</v>
      </c>
      <c r="I438" s="9">
        <v>0.3</v>
      </c>
      <c r="J438" s="21">
        <f>(((C438*$G$4*0.000000001*Input!G438*(234/233))-(I438*0.000000000000001))/Input!F438)*1000000000000</f>
        <v>163.93820664950451</v>
      </c>
      <c r="K438" s="9">
        <f>J438*Input!P438/100</f>
        <v>0.19957797349688611</v>
      </c>
      <c r="L438" s="14">
        <f t="shared" si="1511"/>
        <v>2.267146232738555</v>
      </c>
      <c r="M438" s="22">
        <f>L438*Input!P438/100</f>
        <v>2.7600183020083571E-3</v>
      </c>
      <c r="N438" s="9">
        <v>5.0000000000000001E-3</v>
      </c>
      <c r="O438" s="21">
        <f>(((G438*$D$4*0.000000001*Input!G438*(238/236))-(N438*0.000000001))/Input!F438)*1000000</f>
        <v>2.6525573504272169</v>
      </c>
      <c r="P438" s="9">
        <f>O438*Input!N438/100</f>
        <v>9.6150820402425308E-5</v>
      </c>
      <c r="Q438" s="23">
        <f t="shared" si="1512"/>
        <v>1.9790708635979068</v>
      </c>
      <c r="R438" s="24">
        <f>Q438*Input!N438/100</f>
        <v>7.1738048241945605E-5</v>
      </c>
      <c r="S438" s="65">
        <f>Input!S438*$G$6/0.000000000155125</f>
        <v>1.1425485796095751</v>
      </c>
      <c r="T438" s="9">
        <f>S438*Input!T438/100</f>
        <v>4.4768916720515638E-4</v>
      </c>
      <c r="U438" s="9">
        <f>S438*1/((U437+U439)/2)</f>
        <v>1.1425964078097923</v>
      </c>
      <c r="V438" s="9">
        <f>U438*Input!T438/100</f>
        <v>4.477079079112465E-4</v>
      </c>
      <c r="W438" s="3">
        <v>3.0000000000000001E-3</v>
      </c>
      <c r="X438" s="21">
        <f>((($L$4*0.000000001*Input!G438/Input!W438*(232/229))-(W438*0.000000001))/Input!F438)*1000000000</f>
        <v>0.11931079275483107</v>
      </c>
      <c r="Y438" s="21">
        <f>X438*Input!X438/100</f>
        <v>2.8989871276653408E-4</v>
      </c>
      <c r="Z438" s="21">
        <f t="shared" si="1513"/>
        <v>2.913228175875554E-5</v>
      </c>
      <c r="AA438" s="21">
        <f>Z438*Input!X438/100</f>
        <v>7.0784970804523003E-8</v>
      </c>
      <c r="AB438" s="14">
        <v>0.05</v>
      </c>
      <c r="AC438" s="14">
        <v>0.9</v>
      </c>
      <c r="AD438" s="21">
        <f>(((Input!G438*$L$4*0.000000001*Input!U438*(230/229))-((AB438*0.000000000000001)+(Input!G438*AC438*0.000000000000001)))/Input!F438)*1000000000000</f>
        <v>3.5720315251209014</v>
      </c>
      <c r="AE438" s="21">
        <f>AD438*Input!V438/100</f>
        <v>1.0677431666459378E-2</v>
      </c>
      <c r="AF438" s="63">
        <f t="shared" si="1514"/>
        <v>0.16284364381310004</v>
      </c>
      <c r="AG438" s="21">
        <f>AF438*Input!V438/100</f>
        <v>4.8676834650074238E-4</v>
      </c>
      <c r="AH438" s="9">
        <f t="shared" si="1515"/>
        <v>5589.8005230626441</v>
      </c>
      <c r="AI438" s="3">
        <f t="shared" si="1516"/>
        <v>21.532702818328257</v>
      </c>
      <c r="AJ438" s="22">
        <f t="shared" si="1517"/>
        <v>142.59640780979231</v>
      </c>
      <c r="AK438" s="3">
        <f t="shared" si="1518"/>
        <v>0.44770790791124648</v>
      </c>
      <c r="AL438" s="3">
        <f t="shared" si="1519"/>
        <v>8.2282876681360417E-2</v>
      </c>
      <c r="AM438" s="3">
        <f t="shared" si="1520"/>
        <v>2.459761014477492E-4</v>
      </c>
      <c r="AN438" s="9">
        <f>AL438*1/((AN437+AN439)/2)</f>
        <v>8.2209950810696389E-2</v>
      </c>
      <c r="AO438" s="21">
        <f t="shared" si="1521"/>
        <v>2.4575809714255111E-4</v>
      </c>
      <c r="AP438" s="58">
        <f t="shared" si="1522"/>
        <v>8.1417000000000002</v>
      </c>
      <c r="AQ438" s="58">
        <f t="shared" si="1523"/>
        <v>2.6200000000000001E-2</v>
      </c>
      <c r="AR438" s="58">
        <f t="shared" si="1524"/>
        <v>0.32180011545500325</v>
      </c>
      <c r="AS438" s="67">
        <f t="shared" si="1525"/>
        <v>1.4720181219682906E-5</v>
      </c>
      <c r="AT438" s="67">
        <f t="shared" si="1526"/>
        <v>3.5770749067685165E-8</v>
      </c>
      <c r="AU438" s="58">
        <v>8</v>
      </c>
      <c r="AV438" s="58">
        <f t="shared" si="1527"/>
        <v>4</v>
      </c>
      <c r="AW438" s="58">
        <f t="shared" si="1528"/>
        <v>8.1304999999999996</v>
      </c>
      <c r="AX438" s="57">
        <f t="shared" si="1529"/>
        <v>2.4671220800000001E-2</v>
      </c>
      <c r="AY438" s="47">
        <f t="shared" si="1530"/>
        <v>2.6062803069800699E-2</v>
      </c>
      <c r="AZ438" s="9" t="str">
        <f>Input!B438</f>
        <v>VO3</v>
      </c>
      <c r="BA438" s="48">
        <f>Input!E438</f>
        <v>0</v>
      </c>
      <c r="BB438" s="58">
        <f t="shared" si="1531"/>
        <v>145.91110248003417</v>
      </c>
      <c r="BC438" s="22">
        <f>SQRT((EXP(0.0000028263*AW438*1000)*V438)^2+((U438-1)*0.0000028263*EXP(0.0000028263*AW438*1000)*AY438*1000)^2)*1000</f>
        <v>0.45824107152027793</v>
      </c>
      <c r="BD438" s="9">
        <f t="shared" si="1533"/>
        <v>8072.5</v>
      </c>
      <c r="BE438" s="49">
        <f t="shared" si="1534"/>
        <v>13.031401534900349</v>
      </c>
      <c r="BF438" s="89">
        <f t="shared" si="1535"/>
        <v>0.3205559691261386</v>
      </c>
      <c r="BG438" s="85"/>
      <c r="BH438" s="85"/>
      <c r="BI438" s="85"/>
      <c r="BJ438" s="85"/>
      <c r="BK438" s="85"/>
      <c r="BL438" s="85"/>
      <c r="BM438" s="90"/>
      <c r="BN438" s="85"/>
      <c r="BO438" s="85"/>
      <c r="BP438" s="85"/>
      <c r="BQ438" s="85"/>
      <c r="BR438" s="85"/>
      <c r="BS438" s="85"/>
      <c r="BT438" s="85"/>
      <c r="BU438" s="85"/>
      <c r="BV438" s="85"/>
      <c r="BW438" s="85"/>
      <c r="BX438" s="85"/>
      <c r="BY438" s="85"/>
      <c r="BZ438" s="85"/>
      <c r="CA438" s="85"/>
      <c r="CB438" s="85"/>
      <c r="CC438" s="85"/>
      <c r="CD438" s="85"/>
      <c r="CE438" s="85"/>
      <c r="CF438" s="85"/>
      <c r="CG438" s="85"/>
      <c r="CH438" s="85"/>
      <c r="CI438" s="85"/>
      <c r="CJ438" s="85"/>
      <c r="CK438" s="85"/>
      <c r="CL438" s="85"/>
      <c r="CM438" s="85"/>
      <c r="CN438" s="85"/>
      <c r="CO438" s="85"/>
      <c r="CP438" s="85"/>
      <c r="CQ438" s="85"/>
      <c r="CR438" s="85"/>
      <c r="CS438" s="85"/>
      <c r="CT438" s="85"/>
      <c r="CU438" s="85"/>
      <c r="CV438" s="85"/>
      <c r="CW438" s="85"/>
      <c r="CX438" s="85"/>
      <c r="CY438" s="85"/>
      <c r="CZ438" s="85"/>
      <c r="DA438" s="85"/>
      <c r="DB438" s="85"/>
      <c r="DC438" s="85"/>
      <c r="DD438" s="85"/>
      <c r="DE438" s="85"/>
    </row>
    <row r="439" spans="1:109" s="158" customFormat="1" ht="15" customHeight="1" x14ac:dyDescent="0.2">
      <c r="A439" s="141">
        <f>Input!A439</f>
        <v>10368</v>
      </c>
      <c r="B439" s="141" t="str">
        <f>Input!B439</f>
        <v>Hu1-13</v>
      </c>
      <c r="C439" s="141">
        <f>Input!O439</f>
        <v>2.283638106642472</v>
      </c>
      <c r="D439" s="141">
        <f>C439*Input!P439/100</f>
        <v>8.52909866145082E-3</v>
      </c>
      <c r="E439" s="142">
        <f>Input!M439</f>
        <v>3.0135667772712629</v>
      </c>
      <c r="F439" s="143">
        <f>E439*Input!N439/100</f>
        <v>2.5303207251872544E-4</v>
      </c>
      <c r="G439" s="144">
        <f t="shared" si="1510"/>
        <v>415.51058725016173</v>
      </c>
      <c r="H439" s="143">
        <f>G439*Input!L439/100</f>
        <v>1.325425184781367E-2</v>
      </c>
      <c r="I439" s="141">
        <v>0</v>
      </c>
      <c r="J439" s="145">
        <f>(((C439*$G$4*0.000000001*Input!G439*(234/233))-(I439*0.000000000000001))/Input!F439)*1000000000000</f>
        <v>748.0715138117464</v>
      </c>
      <c r="K439" s="141">
        <f>J439*Input!P439/100</f>
        <v>2.7939522153543095</v>
      </c>
      <c r="L439" s="146">
        <f t="shared" si="1511"/>
        <v>10.345285269487572</v>
      </c>
      <c r="M439" s="147">
        <f>L439*Input!P439/100</f>
        <v>3.8638328239338507E-2</v>
      </c>
      <c r="N439" s="141">
        <v>0</v>
      </c>
      <c r="O439" s="145">
        <f>(((G439*$D$4*0.000000001*Input!G439*(238/236))-(N439*0.000000001))/Input!F439)*1000000</f>
        <v>13.71118482940823</v>
      </c>
      <c r="P439" s="141">
        <f>O439*Input!N439/100</f>
        <v>1.1512502527698859E-3</v>
      </c>
      <c r="Q439" s="148">
        <f t="shared" si="1512"/>
        <v>10.229903755678299</v>
      </c>
      <c r="R439" s="149">
        <f>Q439*Input!N439/100</f>
        <v>8.5894686936727302E-4</v>
      </c>
      <c r="S439" s="147">
        <f>Input!S439*$G$6/0.000000000155125</f>
        <v>1.0002889517471414</v>
      </c>
      <c r="T439" s="141">
        <f>S439*Input!T439/100</f>
        <v>9.0100482748252571E-4</v>
      </c>
      <c r="U439" s="147">
        <f>S439</f>
        <v>1.0002889517471414</v>
      </c>
      <c r="V439" s="141">
        <f>U439*Input!T439/100</f>
        <v>9.0100482748252571E-4</v>
      </c>
      <c r="W439" s="150">
        <v>0</v>
      </c>
      <c r="X439" s="145">
        <f>((($L$4*0.000000001*Input!G439/Input!W439*(232/229))-(W439*0.000000001))/Input!F439)*1000000000</f>
        <v>0.88823625932778816</v>
      </c>
      <c r="Y439" s="145">
        <f>X439*Input!X439/100</f>
        <v>1.5141977339923319E-3</v>
      </c>
      <c r="Z439" s="145">
        <f t="shared" si="1513"/>
        <v>2.1688187948137164E-4</v>
      </c>
      <c r="AA439" s="145">
        <f>Z439*Input!X439/100</f>
        <v>3.6972376099938054E-7</v>
      </c>
      <c r="AB439" s="146">
        <v>0</v>
      </c>
      <c r="AC439" s="146">
        <v>0.9</v>
      </c>
      <c r="AD439" s="145">
        <f>(((Input!G439*$L$4*0.000000001*Input!U439*(230/229))-((AB439*0.000000000000001)+(Input!G439*AC439*0.000000000000001)))/Input!F439)*1000000000000</f>
        <v>224.56571176721965</v>
      </c>
      <c r="AE439" s="145">
        <f>AD439*Input!V439/100</f>
        <v>0.33924046773133915</v>
      </c>
      <c r="AF439" s="145">
        <f t="shared" si="1514"/>
        <v>10.237619271408491</v>
      </c>
      <c r="AG439" s="145">
        <f>AF439*Input!V439/100</f>
        <v>1.5465472100602989E-2</v>
      </c>
      <c r="AH439" s="141">
        <f t="shared" si="1515"/>
        <v>47203.663560504225</v>
      </c>
      <c r="AI439" s="150">
        <f t="shared" si="1516"/>
        <v>107.51820921986064</v>
      </c>
      <c r="AJ439" s="147">
        <f t="shared" si="1517"/>
        <v>0.28895174714138605</v>
      </c>
      <c r="AK439" s="150">
        <f t="shared" si="1518"/>
        <v>0.90100482748252575</v>
      </c>
      <c r="AL439" s="150">
        <f t="shared" si="1519"/>
        <v>1.0007542119568729</v>
      </c>
      <c r="AM439" s="150">
        <f t="shared" si="1520"/>
        <v>1.5141239688970353E-3</v>
      </c>
      <c r="AN439" s="141">
        <f>AF439/Q439</f>
        <v>1.0007542119568729</v>
      </c>
      <c r="AO439" s="145">
        <f t="shared" si="1521"/>
        <v>1.5141239688970353E-3</v>
      </c>
      <c r="AP439" s="141" t="str">
        <f t="shared" si="1522"/>
        <v>Out of range</v>
      </c>
      <c r="AQ439" s="141" t="e">
        <f t="shared" si="1523"/>
        <v>#VALUE!</v>
      </c>
      <c r="AR439" s="141" t="e">
        <f t="shared" si="1524"/>
        <v>#VALUE!</v>
      </c>
      <c r="AS439" s="149">
        <f t="shared" si="1525"/>
        <v>2.1200774187243678E-5</v>
      </c>
      <c r="AT439" s="149">
        <f t="shared" si="1526"/>
        <v>3.6185282219278652E-8</v>
      </c>
      <c r="AU439" s="141">
        <v>8</v>
      </c>
      <c r="AV439" s="141">
        <f t="shared" si="1527"/>
        <v>4</v>
      </c>
      <c r="AW439" s="141" t="str">
        <f t="shared" si="1528"/>
        <v>Out of range</v>
      </c>
      <c r="AX439" s="151">
        <f t="shared" si="1529"/>
        <v>380.18856967030001</v>
      </c>
      <c r="AY439" s="151" t="e">
        <f t="shared" si="1530"/>
        <v>#VALUE!</v>
      </c>
      <c r="AZ439" s="141" t="str">
        <f>Input!B439</f>
        <v>Hu1-13</v>
      </c>
      <c r="BA439" s="152">
        <f>Input!E439</f>
        <v>0</v>
      </c>
      <c r="BB439" s="141" t="e">
        <f t="shared" si="1531"/>
        <v>#VALUE!</v>
      </c>
      <c r="BC439" s="147" t="e">
        <f t="shared" ref="BC439" si="1537">SQRT((EXP(0.0000028263*AW439*1000)*V439)^2+((U439-1)*0.0000028263*EXP(0.0000028263*AW439*1000)*AX439*1000)^2)*1000</f>
        <v>#VALUE!</v>
      </c>
      <c r="BD439" s="141" t="e">
        <f t="shared" si="1533"/>
        <v>#VALUE!</v>
      </c>
      <c r="BE439" s="153" t="e">
        <f t="shared" si="1534"/>
        <v>#VALUE!</v>
      </c>
      <c r="BF439" s="154" t="e">
        <f t="shared" si="1535"/>
        <v>#VALUE!</v>
      </c>
      <c r="BG439" s="155"/>
      <c r="BH439" s="155"/>
      <c r="BI439" s="155"/>
      <c r="BJ439" s="155"/>
      <c r="BK439" s="155"/>
      <c r="BL439" s="155"/>
      <c r="BM439" s="159"/>
      <c r="BN439" s="155"/>
      <c r="BO439" s="155"/>
      <c r="BP439" s="155"/>
      <c r="BQ439" s="155"/>
      <c r="BR439" s="155"/>
      <c r="BS439" s="155"/>
      <c r="BT439" s="155"/>
      <c r="BU439" s="155"/>
      <c r="BV439" s="155"/>
      <c r="BW439" s="155"/>
      <c r="BX439" s="155"/>
      <c r="BY439" s="155"/>
      <c r="BZ439" s="155"/>
      <c r="CA439" s="155"/>
      <c r="CB439" s="155"/>
      <c r="CC439" s="155"/>
      <c r="CD439" s="155"/>
      <c r="CE439" s="155"/>
      <c r="CF439" s="155"/>
      <c r="CG439" s="155"/>
      <c r="CH439" s="155"/>
      <c r="CI439" s="155"/>
      <c r="CJ439" s="155"/>
      <c r="CK439" s="155"/>
      <c r="CL439" s="155"/>
      <c r="CM439" s="155"/>
      <c r="CN439" s="155"/>
      <c r="CO439" s="155"/>
      <c r="CP439" s="155"/>
      <c r="CQ439" s="155"/>
      <c r="CR439" s="155"/>
      <c r="CS439" s="155"/>
      <c r="CT439" s="155"/>
      <c r="CU439" s="155"/>
      <c r="CV439" s="155"/>
      <c r="CW439" s="155"/>
      <c r="CX439" s="155"/>
      <c r="CY439" s="155"/>
      <c r="CZ439" s="155"/>
      <c r="DA439" s="155"/>
      <c r="DB439" s="155"/>
      <c r="DC439" s="155"/>
      <c r="DD439" s="155"/>
      <c r="DE439" s="155"/>
    </row>
    <row r="440" spans="1:109" x14ac:dyDescent="0.2">
      <c r="A440" s="85"/>
      <c r="B440" s="85"/>
      <c r="C440" s="85"/>
      <c r="D440" s="85"/>
      <c r="E440" s="86"/>
      <c r="F440" s="85"/>
      <c r="G440" s="87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  <c r="AF440" s="85"/>
      <c r="AG440" s="85"/>
      <c r="AH440" s="85"/>
      <c r="AI440" s="85"/>
      <c r="AJ440" s="85"/>
      <c r="AK440" s="85"/>
      <c r="AL440" s="85"/>
      <c r="AM440" s="85"/>
      <c r="AN440" s="85"/>
      <c r="AO440" s="85"/>
      <c r="AP440" s="85"/>
      <c r="AQ440" s="85"/>
      <c r="AR440" s="85"/>
      <c r="AS440" s="85"/>
      <c r="AT440" s="85"/>
      <c r="AU440" s="85"/>
      <c r="AV440" s="85"/>
      <c r="AW440" s="85"/>
      <c r="AX440" s="85"/>
      <c r="AY440" s="85"/>
      <c r="AZ440" s="85"/>
      <c r="BA440" s="85"/>
      <c r="BB440" s="85"/>
      <c r="BC440" s="85"/>
      <c r="BD440" s="85"/>
      <c r="BE440" s="85"/>
      <c r="BF440" s="88"/>
      <c r="BG440" s="85"/>
      <c r="BH440" s="85"/>
      <c r="BI440" s="85"/>
      <c r="BJ440" s="85"/>
      <c r="BK440" s="85"/>
      <c r="BL440" s="85"/>
      <c r="BM440" s="85"/>
      <c r="BN440" s="85"/>
      <c r="BO440" s="85"/>
      <c r="BP440" s="85"/>
      <c r="BQ440" s="85"/>
      <c r="BR440" s="85"/>
      <c r="BS440" s="85"/>
      <c r="BT440" s="85"/>
      <c r="BU440" s="85"/>
      <c r="BV440" s="85"/>
      <c r="BW440" s="85"/>
      <c r="BX440" s="85"/>
      <c r="BY440" s="85"/>
      <c r="BZ440" s="85"/>
      <c r="CA440" s="85"/>
      <c r="CB440" s="85"/>
      <c r="CC440" s="85"/>
      <c r="CD440" s="85"/>
      <c r="CE440" s="85"/>
      <c r="CF440" s="85"/>
      <c r="CG440" s="85"/>
      <c r="CH440" s="85"/>
      <c r="CI440" s="85"/>
      <c r="CJ440" s="85"/>
      <c r="CK440" s="85"/>
      <c r="CL440" s="85"/>
      <c r="CM440" s="85"/>
      <c r="CN440" s="85"/>
      <c r="CO440" s="85"/>
      <c r="CP440" s="85"/>
      <c r="CQ440" s="85"/>
      <c r="CR440" s="85"/>
      <c r="CS440" s="85"/>
      <c r="CT440" s="85"/>
      <c r="CU440" s="85"/>
      <c r="CV440" s="85"/>
      <c r="CW440" s="85"/>
      <c r="CX440" s="85"/>
      <c r="CY440" s="85"/>
      <c r="CZ440" s="85"/>
      <c r="DA440" s="85"/>
      <c r="DB440" s="85"/>
      <c r="DC440" s="85"/>
      <c r="DD440" s="85"/>
      <c r="DE440" s="85"/>
    </row>
    <row r="441" spans="1:109" s="158" customFormat="1" ht="15" customHeight="1" x14ac:dyDescent="0.2">
      <c r="A441" s="141">
        <f>Input!A441</f>
        <v>10368</v>
      </c>
      <c r="B441" s="141" t="str">
        <f>Input!B441</f>
        <v>Hu1-13</v>
      </c>
      <c r="C441" s="141">
        <f>Input!O441</f>
        <v>2.291434193539033</v>
      </c>
      <c r="D441" s="141">
        <f>C441*Input!P441/100</f>
        <v>1.0104784847170464E-2</v>
      </c>
      <c r="E441" s="142">
        <f>Input!M441</f>
        <v>3.0136228110195629</v>
      </c>
      <c r="F441" s="143">
        <f>E441*Input!N441/100</f>
        <v>1.8495772631215411E-4</v>
      </c>
      <c r="G441" s="144">
        <f t="shared" ref="G441:G445" si="1538">E441*137.88</f>
        <v>415.5183131833773</v>
      </c>
      <c r="H441" s="143">
        <f>G441*Input!L441/100</f>
        <v>2.000260845564299E-2</v>
      </c>
      <c r="I441" s="141">
        <v>0</v>
      </c>
      <c r="J441" s="145">
        <f>(((C441*$G$4*0.000000001*Input!G441*(234/233))-(I441*0.000000000000001))/Input!F441)*1000000000000</f>
        <v>750.62534688606536</v>
      </c>
      <c r="K441" s="141">
        <f>J441*Input!P441/100</f>
        <v>3.3101136626584879</v>
      </c>
      <c r="L441" s="146">
        <f t="shared" ref="L441:L445" si="1539">(J441/234)*602200000000*0.0000028263/(365.2425*24*60)</f>
        <v>10.380602924546858</v>
      </c>
      <c r="M441" s="147">
        <f>L441*Input!P441/100</f>
        <v>4.5776465862390786E-2</v>
      </c>
      <c r="N441" s="141">
        <v>0</v>
      </c>
      <c r="O441" s="145">
        <f>(((G441*$D$4*0.000000001*Input!G441*(238/236))-(N441*0.000000001))/Input!F441)*1000000</f>
        <v>13.711439772847818</v>
      </c>
      <c r="P441" s="141">
        <f>O441*Input!N441/100</f>
        <v>8.4152426626807493E-4</v>
      </c>
      <c r="Q441" s="148">
        <f t="shared" ref="Q441:Q445" si="1540">(O441/238.05)*602200000000000000*0.00000000015512/(365.2425*24*60)</f>
        <v>10.230093968769477</v>
      </c>
      <c r="R441" s="149">
        <f>Q441*Input!N441/100</f>
        <v>6.2786056486715408E-4</v>
      </c>
      <c r="S441" s="147">
        <f>Input!S441*$G$6/0.000000000155125</f>
        <v>0.99953048702634284</v>
      </c>
      <c r="T441" s="141">
        <f>S441*Input!T441/100</f>
        <v>7.6128909598369458E-4</v>
      </c>
      <c r="U441" s="147">
        <f>S441</f>
        <v>0.99953048702634284</v>
      </c>
      <c r="V441" s="141">
        <f>U441*Input!T441/100</f>
        <v>7.6128909598369458E-4</v>
      </c>
      <c r="W441" s="150">
        <v>0</v>
      </c>
      <c r="X441" s="145">
        <f>((($L$4*0.000000001*Input!G441/Input!W441*(232/229))-(W441*0.000000001))/Input!F441)*1000000000</f>
        <v>0.8955756688448977</v>
      </c>
      <c r="Y441" s="145">
        <f>X441*Input!X441/100</f>
        <v>2.3994315182837649E-3</v>
      </c>
      <c r="Z441" s="145">
        <f t="shared" ref="Z441:Z445" si="1541">(X441/232)*6.022E+23*0.000000001*0.000000000049475/(365.2425*24*60)</f>
        <v>2.1867395328340134E-4</v>
      </c>
      <c r="AA441" s="145">
        <f>Z441*Input!X441/100</f>
        <v>5.8587252198649769E-7</v>
      </c>
      <c r="AB441" s="146">
        <v>0</v>
      </c>
      <c r="AC441" s="146">
        <v>0.9</v>
      </c>
      <c r="AD441" s="145">
        <f>(((Input!G441*$L$4*0.000000001*Input!U441*(230/229))-((AB441*0.000000000000001)+(Input!G441*AC441*0.000000000000001)))/Input!F441)*1000000000000</f>
        <v>224.55546295855342</v>
      </c>
      <c r="AE441" s="145">
        <f>AD441*Input!V441/100</f>
        <v>0.48452660703768047</v>
      </c>
      <c r="AF441" s="145">
        <f t="shared" ref="AF441:AF445" si="1542">(AD441/230)*602200000000*$D$6/(365.2425*24*60)</f>
        <v>10.237152043351792</v>
      </c>
      <c r="AG441" s="145">
        <f>AF441*Input!V441/100</f>
        <v>2.2088852704552586E-2</v>
      </c>
      <c r="AH441" s="141">
        <f t="shared" ref="AH441:AH445" si="1543">AF441/Z441</f>
        <v>46814.684097673249</v>
      </c>
      <c r="AI441" s="150">
        <f t="shared" ref="AI441:AI445" si="1544">AH441*SQRT((AG441/AF441)^2+(AA441/Z441)^2)</f>
        <v>161.04439188119235</v>
      </c>
      <c r="AJ441" s="147">
        <f t="shared" ref="AJ441:AJ445" si="1545">(U441-1)*1000</f>
        <v>-0.46951297365716016</v>
      </c>
      <c r="AK441" s="150">
        <f t="shared" ref="AK441:AK445" si="1546">V441*1000</f>
        <v>0.76128909598369454</v>
      </c>
      <c r="AL441" s="150">
        <f t="shared" ref="AL441:AL445" si="1547">AF441/Q441</f>
        <v>1.0006899325269016</v>
      </c>
      <c r="AM441" s="150">
        <f t="shared" ref="AM441:AM445" si="1548">AL441*SQRT((R441/Q441)^2+(AG441/AF441)^2)</f>
        <v>2.1600765874277878E-3</v>
      </c>
      <c r="AN441" s="141">
        <f>AF441/Q441</f>
        <v>1.0006899325269016</v>
      </c>
      <c r="AO441" s="145">
        <f t="shared" ref="AO441:AO445" si="1549">AN441*SQRT((R441/Q441)^2+(AG441/AF441)^2)</f>
        <v>2.1600765874277878E-3</v>
      </c>
      <c r="AP441" s="141" t="str">
        <f t="shared" ref="AP441:AP445" si="1550">ThU_Alter_Kombi(AN441,U441)</f>
        <v>Out of range</v>
      </c>
      <c r="AQ441" s="141" t="e">
        <f t="shared" ref="AQ441:AQ445" si="1551">Montealter(AN441,AO441,U441,V441)</f>
        <v>#VALUE!</v>
      </c>
      <c r="AR441" s="141" t="e">
        <f t="shared" ref="AR441:AR445" si="1552">(AQ441/AP441)*100</f>
        <v>#VALUE!</v>
      </c>
      <c r="AS441" s="149">
        <f t="shared" ref="AS441:AS445" si="1553">Z441/Q441</f>
        <v>2.1375556661646623E-5</v>
      </c>
      <c r="AT441" s="149">
        <f t="shared" ref="AT441:AT445" si="1554">AS441*SQRT((Y441/X441)^2+(P441/O441)^2)</f>
        <v>5.728453940192458E-8</v>
      </c>
      <c r="AU441" s="141">
        <v>8</v>
      </c>
      <c r="AV441" s="141">
        <f t="shared" ref="AV441:AV445" si="1555">AU441/2</f>
        <v>4</v>
      </c>
      <c r="AW441" s="141" t="str">
        <f t="shared" ref="AW441:AW445" si="1556">marincorr_age(AN441,U441,AS441,AU441)</f>
        <v>Out of range</v>
      </c>
      <c r="AX441" s="151">
        <f t="shared" ref="AX441:AX445" si="1557">marincorr_age_error(AN441, AO441, U441, V441, AS441, AT441, AU441, AV441)</f>
        <v>314.18581980319999</v>
      </c>
      <c r="AY441" s="151" t="e">
        <f t="shared" ref="AY441:AY445" si="1558">SQRT(((AU441*EXP(-0.0000091577*AW441*1000))/(0.0000091577*(EXP(-0.0000091577*AW441*1000)+(AJ441/1000)*EXP(-(0.0000091577-0.0000028263)*AW441*1000)-AS441*AU441*EXP(-0.0000091577*AW441*1000))))^2*AT441^2+((AS441*EXP(-0.0000091577*AW441*1000))/(0.0000091577*(EXP(-0.0000091577*AW441*1000)+(AJ441/1000)*EXP(-(0.0000091577-0.0000028263)*AW441*1000)-AS441*AU441*EXP(-0.0000091577*AW441*1000))))^2*AV441^2+((0.0000091577/(0.0000091577-0.0000028263))*(EXP(-(0.0000091577-0.0000028263)*AW441*1000)-1)/(0.0000091577*(EXP(-0.0000091577*AW441*1000)+(AJ441/1000)*EXP(-(0.0000091577-0.0000028263)*AW441*1000)-AS441*AU441*EXP(-0.0000091577*AW441*1000))))^2*T441^2+(1/(0.0000091577*(EXP(-0.0000091577*AW441*1000)+(AJ441/1000)*EXP(-(0.0000091577-0.0000028263)*AW441*1000)-AS441*AU441*EXP(-0.0000091577*AW441*1000))))^2*AO441^2)/1000</f>
        <v>#VALUE!</v>
      </c>
      <c r="AZ441" s="141" t="str">
        <f>Input!B441</f>
        <v>Hu1-13</v>
      </c>
      <c r="BA441" s="152">
        <f>Input!E441</f>
        <v>0</v>
      </c>
      <c r="BB441" s="141" t="e">
        <f t="shared" ref="BB441:BB445" si="1559">((U441-1)*EXP(0.0000028263*AW441*1000))*1000</f>
        <v>#VALUE!</v>
      </c>
      <c r="BC441" s="147" t="e">
        <f t="shared" ref="BC441" si="1560">SQRT((EXP(0.0000028263*AW441*1000)*V441)^2+((U441-1)*0.0000028263*EXP(0.0000028263*AW441*1000)*AX441*1000)^2)*1000</f>
        <v>#VALUE!</v>
      </c>
      <c r="BD441" s="141" t="e">
        <f t="shared" ref="BD441:BD445" si="1561">AW441*1000-58</f>
        <v>#VALUE!</v>
      </c>
      <c r="BE441" s="153" t="e">
        <f t="shared" ref="BE441:BE445" si="1562">AY441/2*1000</f>
        <v>#VALUE!</v>
      </c>
      <c r="BF441" s="154" t="e">
        <f t="shared" ref="BF441:BF445" si="1563">AY441/AW441*100</f>
        <v>#VALUE!</v>
      </c>
      <c r="BG441" s="155"/>
      <c r="BH441" s="155"/>
      <c r="BI441" s="155"/>
      <c r="BJ441" s="155"/>
      <c r="BK441" s="155"/>
      <c r="BL441" s="155"/>
      <c r="BM441" s="159"/>
      <c r="BN441" s="155"/>
      <c r="BO441" s="155"/>
      <c r="BP441" s="155"/>
      <c r="BQ441" s="155"/>
      <c r="BR441" s="155"/>
      <c r="BS441" s="155"/>
      <c r="BT441" s="155"/>
      <c r="BU441" s="155"/>
      <c r="BV441" s="155"/>
      <c r="BW441" s="155"/>
      <c r="BX441" s="155"/>
      <c r="BY441" s="155"/>
      <c r="BZ441" s="155"/>
      <c r="CA441" s="155"/>
      <c r="CB441" s="155"/>
      <c r="CC441" s="155"/>
      <c r="CD441" s="155"/>
      <c r="CE441" s="155"/>
      <c r="CF441" s="155"/>
      <c r="CG441" s="155"/>
      <c r="CH441" s="155"/>
      <c r="CI441" s="155"/>
      <c r="CJ441" s="155"/>
      <c r="CK441" s="155"/>
      <c r="CL441" s="155"/>
      <c r="CM441" s="155"/>
      <c r="CN441" s="155"/>
      <c r="CO441" s="155"/>
      <c r="CP441" s="155"/>
      <c r="CQ441" s="155"/>
      <c r="CR441" s="155"/>
      <c r="CS441" s="155"/>
      <c r="CT441" s="155"/>
      <c r="CU441" s="155"/>
      <c r="CV441" s="155"/>
      <c r="CW441" s="155"/>
      <c r="CX441" s="155"/>
      <c r="CY441" s="155"/>
      <c r="CZ441" s="155"/>
      <c r="DA441" s="155"/>
      <c r="DB441" s="155"/>
      <c r="DC441" s="155"/>
      <c r="DD441" s="155"/>
      <c r="DE441" s="155"/>
    </row>
    <row r="442" spans="1:109" ht="15" customHeight="1" x14ac:dyDescent="0.2">
      <c r="A442" s="9">
        <f>Input!A442</f>
        <v>10774</v>
      </c>
      <c r="B442" s="9" t="str">
        <f>Input!B442</f>
        <v>PA1</v>
      </c>
      <c r="C442" s="9">
        <f>Input!O442</f>
        <v>2.0634340764500205</v>
      </c>
      <c r="D442" s="9">
        <f>C442*Input!P442/100</f>
        <v>3.9240028528680151E-3</v>
      </c>
      <c r="E442" s="11">
        <f>Input!M442</f>
        <v>2.3877574384766227</v>
      </c>
      <c r="F442" s="12">
        <f>E442*Input!N442/100</f>
        <v>9.5945148564148726E-5</v>
      </c>
      <c r="G442" s="13">
        <f t="shared" si="1538"/>
        <v>329.22399561715673</v>
      </c>
      <c r="H442" s="12">
        <f>G442*Input!L442/100</f>
        <v>2.5177799417158152E-2</v>
      </c>
      <c r="I442" s="9">
        <v>0.3</v>
      </c>
      <c r="J442" s="21">
        <f>(((C442*$G$4*0.000000001*Input!G442*(234/233))-(I442*0.000000000000001))/Input!F442)*1000000000000</f>
        <v>157.82782942864085</v>
      </c>
      <c r="K442" s="9">
        <f>J442*Input!P442/100</f>
        <v>0.30013890921363484</v>
      </c>
      <c r="L442" s="14">
        <f t="shared" si="1539"/>
        <v>2.1826441573528568</v>
      </c>
      <c r="M442" s="22">
        <f>L442*Input!P442/100</f>
        <v>4.1507029461213636E-3</v>
      </c>
      <c r="N442" s="9">
        <v>5.0000000000000001E-3</v>
      </c>
      <c r="O442" s="21">
        <f>(((G442*$D$4*0.000000001*Input!G442*(238/236))-(N442*0.000000001))/Input!F442)*1000000</f>
        <v>2.5366538249593025</v>
      </c>
      <c r="P442" s="9">
        <f>O442*Input!N442/100</f>
        <v>1.0192812057442961E-4</v>
      </c>
      <c r="Q442" s="23">
        <f t="shared" si="1540"/>
        <v>1.8925953383072345</v>
      </c>
      <c r="R442" s="24">
        <f>Q442*Input!N442/100</f>
        <v>7.6048487161892574E-5</v>
      </c>
      <c r="S442" s="65">
        <f>Input!S442*$G$6/0.000000000155125</f>
        <v>1.1456018758121891</v>
      </c>
      <c r="T442" s="9">
        <f>S442*Input!T442/100</f>
        <v>4.1276609716729294E-4</v>
      </c>
      <c r="U442" s="9">
        <f>S442*1/((U441+U443)/2)</f>
        <v>1.1462257248855658</v>
      </c>
      <c r="V442" s="9">
        <f>U442*Input!T442/100</f>
        <v>4.1299087311492011E-4</v>
      </c>
      <c r="W442" s="3">
        <v>3.0000000000000001E-3</v>
      </c>
      <c r="X442" s="21">
        <f>((($L$4*0.000000001*Input!G442/Input!W442*(232/229))-(W442*0.000000001))/Input!F442)*1000000000</f>
        <v>4.2387876939144475E-2</v>
      </c>
      <c r="Y442" s="21">
        <f>X442*Input!X442/100</f>
        <v>1.6931855119489632E-4</v>
      </c>
      <c r="Z442" s="21">
        <f t="shared" si="1541"/>
        <v>1.034990670696564E-5</v>
      </c>
      <c r="AA442" s="21">
        <f>Z442*Input!X442/100</f>
        <v>4.1342745501070913E-8</v>
      </c>
      <c r="AB442" s="14">
        <v>0.05</v>
      </c>
      <c r="AC442" s="14">
        <v>0.9</v>
      </c>
      <c r="AD442" s="21">
        <f>(((Input!G442*$L$4*0.000000001*Input!U442*(230/229))-((AB442*0.000000000000001)+(Input!G442*AC442*0.000000000000001)))/Input!F442)*1000000000000</f>
        <v>0.96535186183272315</v>
      </c>
      <c r="AE442" s="21">
        <f>AD442*Input!V442/100</f>
        <v>5.1951763441213817E-3</v>
      </c>
      <c r="AF442" s="63">
        <f t="shared" si="1542"/>
        <v>4.4008966224697632E-2</v>
      </c>
      <c r="AG442" s="21">
        <f>AF442*Input!V442/100</f>
        <v>2.3684041985035702E-4</v>
      </c>
      <c r="AH442" s="9">
        <f t="shared" si="1543"/>
        <v>4252.1123591460928</v>
      </c>
      <c r="AI442" s="3">
        <f t="shared" si="1544"/>
        <v>28.498072700656305</v>
      </c>
      <c r="AJ442" s="22">
        <f t="shared" si="1545"/>
        <v>146.22572488556585</v>
      </c>
      <c r="AK442" s="3">
        <f t="shared" si="1546"/>
        <v>0.41299087311492011</v>
      </c>
      <c r="AL442" s="3">
        <f t="shared" si="1547"/>
        <v>2.3253236090108893E-2</v>
      </c>
      <c r="AM442" s="3">
        <f t="shared" si="1548"/>
        <v>1.251440372704425E-4</v>
      </c>
      <c r="AN442" s="9">
        <f>AL442*1/((AN441+AN443)/2)</f>
        <v>2.3233638548468008E-2</v>
      </c>
      <c r="AO442" s="21">
        <f t="shared" si="1549"/>
        <v>1.2503856741360141E-4</v>
      </c>
      <c r="AP442" s="58">
        <f t="shared" si="1550"/>
        <v>2.2351999999999999</v>
      </c>
      <c r="AQ442" s="58">
        <f t="shared" si="1551"/>
        <v>1.3100000000000001E-2</v>
      </c>
      <c r="AR442" s="58">
        <f t="shared" si="1552"/>
        <v>0.58607730851825346</v>
      </c>
      <c r="AS442" s="67">
        <f t="shared" si="1553"/>
        <v>5.468631617904518E-6</v>
      </c>
      <c r="AT442" s="67">
        <f t="shared" si="1554"/>
        <v>2.1845577001309619E-8</v>
      </c>
      <c r="AU442" s="58">
        <v>8</v>
      </c>
      <c r="AV442" s="58">
        <f t="shared" si="1555"/>
        <v>4</v>
      </c>
      <c r="AW442" s="58">
        <f t="shared" si="1556"/>
        <v>2.2311000000000001</v>
      </c>
      <c r="AX442" s="57">
        <f t="shared" si="1557"/>
        <v>1.1678227899999999E-2</v>
      </c>
      <c r="AY442" s="47">
        <f t="shared" si="1558"/>
        <v>1.2352626969844026E-2</v>
      </c>
      <c r="AZ442" s="9" t="str">
        <f>Input!B442</f>
        <v>PA1</v>
      </c>
      <c r="BA442" s="48">
        <f>Input!E442</f>
        <v>0</v>
      </c>
      <c r="BB442" s="58">
        <f t="shared" si="1559"/>
        <v>147.15070218635253</v>
      </c>
      <c r="BC442" s="22">
        <f>SQRT((EXP(0.0000028263*AW442*1000)*V442)^2+((U442-1)*0.0000028263*EXP(0.0000028263*AW442*1000)*AY442*1000)^2)*1000</f>
        <v>0.41563507243505665</v>
      </c>
      <c r="BD442" s="9">
        <f t="shared" si="1561"/>
        <v>2173.1</v>
      </c>
      <c r="BE442" s="49">
        <f t="shared" si="1562"/>
        <v>6.1763134849220132</v>
      </c>
      <c r="BF442" s="89">
        <f t="shared" si="1563"/>
        <v>0.55365635649876854</v>
      </c>
      <c r="BG442" s="85"/>
      <c r="BH442" s="85"/>
      <c r="BI442" s="85"/>
      <c r="BJ442" s="85"/>
      <c r="BK442" s="85"/>
      <c r="BL442" s="85"/>
      <c r="BM442" s="90"/>
      <c r="BN442" s="85"/>
      <c r="BO442" s="85"/>
      <c r="BP442" s="85"/>
      <c r="BQ442" s="85"/>
      <c r="BR442" s="85"/>
      <c r="BS442" s="85"/>
      <c r="BT442" s="85"/>
      <c r="BU442" s="85"/>
      <c r="BV442" s="85"/>
      <c r="BW442" s="85"/>
      <c r="BX442" s="85"/>
      <c r="BY442" s="85"/>
      <c r="BZ442" s="85"/>
      <c r="CA442" s="85"/>
      <c r="CB442" s="85"/>
      <c r="CC442" s="85"/>
      <c r="CD442" s="85"/>
      <c r="CE442" s="85"/>
      <c r="CF442" s="85"/>
      <c r="CG442" s="85"/>
      <c r="CH442" s="85"/>
      <c r="CI442" s="85"/>
      <c r="CJ442" s="85"/>
      <c r="CK442" s="85"/>
      <c r="CL442" s="85"/>
      <c r="CM442" s="85"/>
      <c r="CN442" s="85"/>
      <c r="CO442" s="85"/>
      <c r="CP442" s="85"/>
      <c r="CQ442" s="85"/>
      <c r="CR442" s="85"/>
      <c r="CS442" s="85"/>
      <c r="CT442" s="85"/>
      <c r="CU442" s="85"/>
      <c r="CV442" s="85"/>
      <c r="CW442" s="85"/>
      <c r="CX442" s="85"/>
      <c r="CY442" s="85"/>
      <c r="CZ442" s="85"/>
      <c r="DA442" s="85"/>
      <c r="DB442" s="85"/>
      <c r="DC442" s="85"/>
      <c r="DD442" s="85"/>
      <c r="DE442" s="85"/>
    </row>
    <row r="443" spans="1:109" s="158" customFormat="1" ht="15" customHeight="1" x14ac:dyDescent="0.2">
      <c r="A443" s="141">
        <f>Input!A443</f>
        <v>10368</v>
      </c>
      <c r="B443" s="141" t="str">
        <f>Input!B443</f>
        <v>Hu1-13</v>
      </c>
      <c r="C443" s="141">
        <f>Input!O443</f>
        <v>2.2886015100718775</v>
      </c>
      <c r="D443" s="141">
        <f>C443*Input!P443/100</f>
        <v>1.0595427730042793E-2</v>
      </c>
      <c r="E443" s="142">
        <f>Input!M443</f>
        <v>3.0133590359456823</v>
      </c>
      <c r="F443" s="143">
        <f>E443*Input!N443/100</f>
        <v>2.7008659157395606E-4</v>
      </c>
      <c r="G443" s="144">
        <f t="shared" si="1538"/>
        <v>415.48194387619066</v>
      </c>
      <c r="H443" s="143">
        <f>G443*Input!L443/100</f>
        <v>2.11468442516216E-2</v>
      </c>
      <c r="I443" s="141">
        <v>0</v>
      </c>
      <c r="J443" s="145">
        <f>(((C443*$G$4*0.000000001*Input!G443*(234/233))-(I443*0.000000000000001))/Input!F443)*1000000000000</f>
        <v>749.69741973190685</v>
      </c>
      <c r="K443" s="141">
        <f>J443*Input!P443/100</f>
        <v>3.4708378873347425</v>
      </c>
      <c r="L443" s="146">
        <f t="shared" si="1539"/>
        <v>10.367770366506843</v>
      </c>
      <c r="M443" s="147">
        <f>L443*Input!P443/100</f>
        <v>4.7999165060654214E-2</v>
      </c>
      <c r="N443" s="141">
        <v>0</v>
      </c>
      <c r="O443" s="145">
        <f>(((G443*$D$4*0.000000001*Input!G443*(238/236))-(N443*0.000000001))/Input!F443)*1000000</f>
        <v>13.710239643878174</v>
      </c>
      <c r="P443" s="141">
        <f>O443*Input!N443/100</f>
        <v>1.2288452358001501E-3</v>
      </c>
      <c r="Q443" s="148">
        <f t="shared" si="1540"/>
        <v>10.229198553529541</v>
      </c>
      <c r="R443" s="149">
        <f>Q443*Input!N443/100</f>
        <v>9.1684042256484567E-4</v>
      </c>
      <c r="S443" s="147">
        <f>Input!S443*$G$6/0.000000000155125</f>
        <v>0.99938098553995469</v>
      </c>
      <c r="T443" s="141">
        <f>S443*Input!T443/100</f>
        <v>8.9066911089342147E-4</v>
      </c>
      <c r="U443" s="147">
        <f>S443</f>
        <v>0.99938098553995469</v>
      </c>
      <c r="V443" s="141">
        <f>U443*Input!T443/100</f>
        <v>8.9066911089342147E-4</v>
      </c>
      <c r="W443" s="150">
        <v>0</v>
      </c>
      <c r="X443" s="145">
        <f>((($L$4*0.000000001*Input!G443/Input!W443*(232/229))-(W443*0.000000001))/Input!F443)*1000000000</f>
        <v>0.89314431414385453</v>
      </c>
      <c r="Y443" s="145">
        <f>X443*Input!X443/100</f>
        <v>2.7297474240869104E-3</v>
      </c>
      <c r="Z443" s="145">
        <f t="shared" si="1541"/>
        <v>2.1808028603360097E-4</v>
      </c>
      <c r="AA443" s="145">
        <f>Z443*Input!X443/100</f>
        <v>6.6652621487603854E-7</v>
      </c>
      <c r="AB443" s="146">
        <v>0</v>
      </c>
      <c r="AC443" s="146">
        <v>0.9</v>
      </c>
      <c r="AD443" s="145">
        <f>(((Input!G443*$L$4*0.000000001*Input!U443*(230/229))-((AB443*0.000000000000001)+(Input!G443*AC443*0.000000000000001)))/Input!F443)*1000000000000</f>
        <v>224.60472278435574</v>
      </c>
      <c r="AE443" s="145">
        <f>AD443*Input!V443/100</f>
        <v>0.56906917577694116</v>
      </c>
      <c r="AF443" s="145">
        <f t="shared" si="1542"/>
        <v>10.239397726087464</v>
      </c>
      <c r="AG443" s="145">
        <f>AF443*Input!V443/100</f>
        <v>2.5943023602541707E-2</v>
      </c>
      <c r="AH443" s="141">
        <f t="shared" si="1543"/>
        <v>46952.422487697113</v>
      </c>
      <c r="AI443" s="150">
        <f t="shared" si="1544"/>
        <v>186.39903201714074</v>
      </c>
      <c r="AJ443" s="147">
        <f t="shared" si="1545"/>
        <v>-0.61901446004530847</v>
      </c>
      <c r="AK443" s="150">
        <f t="shared" si="1546"/>
        <v>0.89066911089342149</v>
      </c>
      <c r="AL443" s="150">
        <f t="shared" si="1547"/>
        <v>1.0009970646776041</v>
      </c>
      <c r="AM443" s="150">
        <f t="shared" si="1548"/>
        <v>2.5377600728809261E-3</v>
      </c>
      <c r="AN443" s="141">
        <f>AF443/Q443</f>
        <v>1.0009970646776041</v>
      </c>
      <c r="AO443" s="145">
        <f t="shared" si="1549"/>
        <v>2.5377600728809261E-3</v>
      </c>
      <c r="AP443" s="141" t="str">
        <f t="shared" si="1550"/>
        <v>Out of range</v>
      </c>
      <c r="AQ443" s="141" t="e">
        <f t="shared" si="1551"/>
        <v>#VALUE!</v>
      </c>
      <c r="AR443" s="141" t="e">
        <f t="shared" si="1552"/>
        <v>#VALUE!</v>
      </c>
      <c r="AS443" s="149">
        <f t="shared" si="1553"/>
        <v>2.1319391239927913E-5</v>
      </c>
      <c r="AT443" s="149">
        <f t="shared" si="1554"/>
        <v>6.5187195147731843E-8</v>
      </c>
      <c r="AU443" s="141">
        <v>8</v>
      </c>
      <c r="AV443" s="141">
        <f t="shared" si="1555"/>
        <v>4</v>
      </c>
      <c r="AW443" s="141" t="str">
        <f t="shared" si="1556"/>
        <v>Out of range</v>
      </c>
      <c r="AX443" s="151">
        <f t="shared" si="1557"/>
        <v>316.72070186709999</v>
      </c>
      <c r="AY443" s="151" t="e">
        <f t="shared" si="1558"/>
        <v>#VALUE!</v>
      </c>
      <c r="AZ443" s="141" t="str">
        <f>Input!B443</f>
        <v>Hu1-13</v>
      </c>
      <c r="BA443" s="152">
        <f>Input!E443</f>
        <v>0</v>
      </c>
      <c r="BB443" s="141" t="e">
        <f t="shared" si="1559"/>
        <v>#VALUE!</v>
      </c>
      <c r="BC443" s="147" t="e">
        <f t="shared" ref="BC443" si="1564">SQRT((EXP(0.0000028263*AW443*1000)*V443)^2+((U443-1)*0.0000028263*EXP(0.0000028263*AW443*1000)*AX443*1000)^2)*1000</f>
        <v>#VALUE!</v>
      </c>
      <c r="BD443" s="141" t="e">
        <f t="shared" si="1561"/>
        <v>#VALUE!</v>
      </c>
      <c r="BE443" s="153" t="e">
        <f t="shared" si="1562"/>
        <v>#VALUE!</v>
      </c>
      <c r="BF443" s="154" t="e">
        <f t="shared" si="1563"/>
        <v>#VALUE!</v>
      </c>
      <c r="BG443" s="155"/>
      <c r="BH443" s="155"/>
      <c r="BI443" s="155"/>
      <c r="BJ443" s="155"/>
      <c r="BK443" s="155"/>
      <c r="BL443" s="155"/>
      <c r="BM443" s="159"/>
      <c r="BN443" s="155"/>
      <c r="BO443" s="155"/>
      <c r="BP443" s="155"/>
      <c r="BQ443" s="155"/>
      <c r="BR443" s="155"/>
      <c r="BS443" s="155"/>
      <c r="BT443" s="155"/>
      <c r="BU443" s="155"/>
      <c r="BV443" s="155"/>
      <c r="BW443" s="155"/>
      <c r="BX443" s="155"/>
      <c r="BY443" s="155"/>
      <c r="BZ443" s="155"/>
      <c r="CA443" s="155"/>
      <c r="CB443" s="155"/>
      <c r="CC443" s="155"/>
      <c r="CD443" s="155"/>
      <c r="CE443" s="155"/>
      <c r="CF443" s="155"/>
      <c r="CG443" s="155"/>
      <c r="CH443" s="155"/>
      <c r="CI443" s="155"/>
      <c r="CJ443" s="155"/>
      <c r="CK443" s="155"/>
      <c r="CL443" s="155"/>
      <c r="CM443" s="155"/>
      <c r="CN443" s="155"/>
      <c r="CO443" s="155"/>
      <c r="CP443" s="155"/>
      <c r="CQ443" s="155"/>
      <c r="CR443" s="155"/>
      <c r="CS443" s="155"/>
      <c r="CT443" s="155"/>
      <c r="CU443" s="155"/>
      <c r="CV443" s="155"/>
      <c r="CW443" s="155"/>
      <c r="CX443" s="155"/>
      <c r="CY443" s="155"/>
      <c r="CZ443" s="155"/>
      <c r="DA443" s="155"/>
      <c r="DB443" s="155"/>
      <c r="DC443" s="155"/>
      <c r="DD443" s="155"/>
      <c r="DE443" s="155"/>
    </row>
    <row r="444" spans="1:109" ht="15" customHeight="1" x14ac:dyDescent="0.2">
      <c r="A444" s="9">
        <f>Input!A444</f>
        <v>10775</v>
      </c>
      <c r="B444" s="9" t="str">
        <f>Input!B444</f>
        <v>PA2</v>
      </c>
      <c r="C444" s="9">
        <f>Input!O444</f>
        <v>1.7970594871191121</v>
      </c>
      <c r="D444" s="9">
        <f>C444*Input!P444/100</f>
        <v>3.2256745604635701E-3</v>
      </c>
      <c r="E444" s="11">
        <f>Input!M444</f>
        <v>2.0829789642100005</v>
      </c>
      <c r="F444" s="12">
        <f>E444*Input!N444/100</f>
        <v>7.8670650189756612E-5</v>
      </c>
      <c r="G444" s="13">
        <f t="shared" si="1538"/>
        <v>287.20113958527486</v>
      </c>
      <c r="H444" s="12">
        <f>G444*Input!L444/100</f>
        <v>1.7926701082087226E-2</v>
      </c>
      <c r="I444" s="9">
        <v>0.3</v>
      </c>
      <c r="J444" s="21">
        <f>(((C444*$G$4*0.000000001*Input!G444*(234/233))-(I444*0.000000000000001))/Input!F444)*1000000000000</f>
        <v>164.90913347971224</v>
      </c>
      <c r="K444" s="9">
        <f>J444*Input!P444/100</f>
        <v>0.29600756150057317</v>
      </c>
      <c r="L444" s="14">
        <f t="shared" si="1539"/>
        <v>2.2805734450422519</v>
      </c>
      <c r="M444" s="22">
        <f>L444*Input!P444/100</f>
        <v>4.0935694102896235E-3</v>
      </c>
      <c r="N444" s="9">
        <v>5.0000000000000001E-3</v>
      </c>
      <c r="O444" s="21">
        <f>(((G444*$D$4*0.000000001*Input!G444*(238/236))-(N444*0.000000001))/Input!F444)*1000000</f>
        <v>2.6548815454843786</v>
      </c>
      <c r="P444" s="9">
        <f>O444*Input!N444/100</f>
        <v>1.002704592550965E-4</v>
      </c>
      <c r="Q444" s="23">
        <f t="shared" si="1540"/>
        <v>1.9808049436238133</v>
      </c>
      <c r="R444" s="24">
        <f>Q444*Input!N444/100</f>
        <v>7.4811707411107136E-5</v>
      </c>
      <c r="S444" s="65">
        <f>Input!S444*$G$6/0.000000000155125</f>
        <v>1.1451250373316695</v>
      </c>
      <c r="T444" s="9">
        <f>S444*Input!T444/100</f>
        <v>4.8853067200816519E-4</v>
      </c>
      <c r="U444" s="9">
        <f>S444*1/((U443+U445)/2)</f>
        <v>1.1463025009841381</v>
      </c>
      <c r="V444" s="9">
        <f>U444*Input!T444/100</f>
        <v>4.8903299890754558E-4</v>
      </c>
      <c r="W444" s="3">
        <v>3.0000000000000001E-3</v>
      </c>
      <c r="X444" s="21">
        <f>((($L$4*0.000000001*Input!G444/Input!W444*(232/229))-(W444*0.000000001))/Input!F444)*1000000000</f>
        <v>0.11427569985880542</v>
      </c>
      <c r="Y444" s="21">
        <f>X444*Input!X444/100</f>
        <v>2.4337354702314332E-4</v>
      </c>
      <c r="Z444" s="21">
        <f t="shared" si="1541"/>
        <v>2.7902856142332519E-5</v>
      </c>
      <c r="AA444" s="21">
        <f>Z444*Input!X444/100</f>
        <v>5.9424856551536634E-8</v>
      </c>
      <c r="AB444" s="14">
        <v>0.05</v>
      </c>
      <c r="AC444" s="14">
        <v>0.9</v>
      </c>
      <c r="AD444" s="21">
        <f>(((Input!G444*$L$4*0.000000001*Input!U444*(230/229))-((AB444*0.000000000000001)+(Input!G444*AC444*0.000000000000001)))/Input!F444)*1000000000000</f>
        <v>1.9466891471450345</v>
      </c>
      <c r="AE444" s="21">
        <f>AD444*Input!V444/100</f>
        <v>7.186264432177414E-3</v>
      </c>
      <c r="AF444" s="63">
        <f t="shared" si="1542"/>
        <v>8.8746684306428097E-2</v>
      </c>
      <c r="AG444" s="21">
        <f>AF444*Input!V444/100</f>
        <v>3.2761118632642521E-4</v>
      </c>
      <c r="AH444" s="9">
        <f t="shared" si="1543"/>
        <v>3180.5591461222143</v>
      </c>
      <c r="AI444" s="3">
        <f t="shared" si="1544"/>
        <v>13.554948050112428</v>
      </c>
      <c r="AJ444" s="22">
        <f t="shared" si="1545"/>
        <v>146.30250098413811</v>
      </c>
      <c r="AK444" s="3">
        <f t="shared" si="1546"/>
        <v>0.48903299890754559</v>
      </c>
      <c r="AL444" s="3">
        <f t="shared" si="1547"/>
        <v>4.4803343505428223E-2</v>
      </c>
      <c r="AM444" s="3">
        <f t="shared" si="1548"/>
        <v>1.6540161274628714E-4</v>
      </c>
      <c r="AN444" s="9">
        <f>AL444*1/((AN443+AN445)/2)</f>
        <v>4.4822410194301318E-2</v>
      </c>
      <c r="AO444" s="21">
        <f t="shared" si="1549"/>
        <v>1.6547200171377477E-4</v>
      </c>
      <c r="AP444" s="58">
        <f t="shared" si="1550"/>
        <v>4.3521000000000001</v>
      </c>
      <c r="AQ444" s="58">
        <f t="shared" si="1551"/>
        <v>1.6899999999999998E-2</v>
      </c>
      <c r="AR444" s="58">
        <f t="shared" si="1552"/>
        <v>0.38831828312768546</v>
      </c>
      <c r="AS444" s="67">
        <f t="shared" si="1553"/>
        <v>1.4086624850241549E-5</v>
      </c>
      <c r="AT444" s="67">
        <f t="shared" si="1554"/>
        <v>3.0005074696012843E-8</v>
      </c>
      <c r="AU444" s="58">
        <v>8</v>
      </c>
      <c r="AV444" s="58">
        <f t="shared" si="1555"/>
        <v>4</v>
      </c>
      <c r="AW444" s="58">
        <f t="shared" si="1556"/>
        <v>4.3413000000000004</v>
      </c>
      <c r="AX444" s="57">
        <f t="shared" si="1557"/>
        <v>1.7543452899999999E-2</v>
      </c>
      <c r="AY444" s="47">
        <f t="shared" si="1558"/>
        <v>1.7336804382968474E-2</v>
      </c>
      <c r="AZ444" s="9" t="str">
        <f>Input!B444</f>
        <v>PA2</v>
      </c>
      <c r="BA444" s="48">
        <f>Input!E444</f>
        <v>0</v>
      </c>
      <c r="BB444" s="58">
        <f t="shared" si="1559"/>
        <v>148.10866376248259</v>
      </c>
      <c r="BC444" s="22">
        <f>SQRT((EXP(0.0000028263*AW444*1000)*V444)^2+((U444-1)*0.0000028263*EXP(0.0000028263*AW444*1000)*AY444*1000)^2)*1000</f>
        <v>0.49512349470578587</v>
      </c>
      <c r="BD444" s="9">
        <f t="shared" si="1561"/>
        <v>4283.3</v>
      </c>
      <c r="BE444" s="49">
        <f t="shared" si="1562"/>
        <v>8.6684021914842369</v>
      </c>
      <c r="BF444" s="89">
        <f t="shared" si="1563"/>
        <v>0.39934591903274302</v>
      </c>
      <c r="BG444" s="85"/>
      <c r="BH444" s="85"/>
      <c r="BI444" s="85"/>
      <c r="BJ444" s="85"/>
      <c r="BK444" s="85"/>
      <c r="BL444" s="85"/>
      <c r="BM444" s="90"/>
      <c r="BN444" s="85"/>
      <c r="BO444" s="85"/>
      <c r="BP444" s="85"/>
      <c r="BQ444" s="85"/>
      <c r="BR444" s="85"/>
      <c r="BS444" s="85"/>
      <c r="BT444" s="85"/>
      <c r="BU444" s="85"/>
      <c r="BV444" s="85"/>
      <c r="BW444" s="85"/>
      <c r="BX444" s="85"/>
      <c r="BY444" s="85"/>
      <c r="BZ444" s="85"/>
      <c r="CA444" s="85"/>
      <c r="CB444" s="85"/>
      <c r="CC444" s="85"/>
      <c r="CD444" s="85"/>
      <c r="CE444" s="85"/>
      <c r="CF444" s="85"/>
      <c r="CG444" s="85"/>
      <c r="CH444" s="85"/>
      <c r="CI444" s="85"/>
      <c r="CJ444" s="85"/>
      <c r="CK444" s="85"/>
      <c r="CL444" s="85"/>
      <c r="CM444" s="85"/>
      <c r="CN444" s="85"/>
      <c r="CO444" s="85"/>
      <c r="CP444" s="85"/>
      <c r="CQ444" s="85"/>
      <c r="CR444" s="85"/>
      <c r="CS444" s="85"/>
      <c r="CT444" s="85"/>
      <c r="CU444" s="85"/>
      <c r="CV444" s="85"/>
      <c r="CW444" s="85"/>
      <c r="CX444" s="85"/>
      <c r="CY444" s="85"/>
      <c r="CZ444" s="85"/>
      <c r="DA444" s="85"/>
      <c r="DB444" s="85"/>
      <c r="DC444" s="85"/>
      <c r="DD444" s="85"/>
      <c r="DE444" s="85"/>
    </row>
    <row r="445" spans="1:109" s="158" customFormat="1" ht="15" customHeight="1" x14ac:dyDescent="0.2">
      <c r="A445" s="141">
        <f>Input!A445</f>
        <v>10368</v>
      </c>
      <c r="B445" s="141" t="str">
        <f>Input!B445</f>
        <v>Hu1-13</v>
      </c>
      <c r="C445" s="141">
        <f>Input!O445</f>
        <v>2.2799508330380944</v>
      </c>
      <c r="D445" s="141">
        <f>C445*Input!P445/100</f>
        <v>1.0586350138646831E-2</v>
      </c>
      <c r="E445" s="142">
        <f>Input!M445</f>
        <v>3.0138677198972594</v>
      </c>
      <c r="F445" s="143">
        <f>E445*Input!N445/100</f>
        <v>2.7552032013455956E-4</v>
      </c>
      <c r="G445" s="144">
        <f t="shared" si="1538"/>
        <v>415.55208121943411</v>
      </c>
      <c r="H445" s="143">
        <f>G445*Input!L445/100</f>
        <v>2.5515359171757002E-2</v>
      </c>
      <c r="I445" s="141">
        <v>0</v>
      </c>
      <c r="J445" s="145">
        <f>(((C445*$G$4*0.000000001*Input!G445*(234/233))-(I445*0.000000000000001))/Input!F445)*1000000000000</f>
        <v>746.86364101480831</v>
      </c>
      <c r="K445" s="141">
        <f>J445*Input!P445/100</f>
        <v>3.4678642605076244</v>
      </c>
      <c r="L445" s="146">
        <f t="shared" si="1539"/>
        <v>10.32858126669791</v>
      </c>
      <c r="M445" s="147">
        <f>L445*Input!P445/100</f>
        <v>4.7958041963138048E-2</v>
      </c>
      <c r="N445" s="141">
        <v>0</v>
      </c>
      <c r="O445" s="145">
        <f>(((G445*$D$4*0.000000001*Input!G445*(238/236))-(N445*0.000000001))/Input!F445)*1000000</f>
        <v>13.712554064030545</v>
      </c>
      <c r="P445" s="141">
        <f>O445*Input!N445/100</f>
        <v>1.2535677198576398E-3</v>
      </c>
      <c r="Q445" s="148">
        <f t="shared" si="1540"/>
        <v>10.230925340506998</v>
      </c>
      <c r="R445" s="149">
        <f>Q445*Input!N445/100</f>
        <v>9.3528584764342529E-4</v>
      </c>
      <c r="S445" s="147">
        <f>Input!S445*$G$6/0.000000000155125</f>
        <v>0.99856464634786268</v>
      </c>
      <c r="T445" s="141">
        <f>S445*Input!T445/100</f>
        <v>9.5545258121262759E-4</v>
      </c>
      <c r="U445" s="147">
        <f>S445</f>
        <v>0.99856464634786268</v>
      </c>
      <c r="V445" s="141">
        <f>U445*Input!T445/100</f>
        <v>9.5545258121262759E-4</v>
      </c>
      <c r="W445" s="150">
        <v>0</v>
      </c>
      <c r="X445" s="145">
        <f>((($L$4*0.000000001*Input!G445/Input!W445*(232/229))-(W445*0.000000001))/Input!F445)*1000000000</f>
        <v>0.8889652895043495</v>
      </c>
      <c r="Y445" s="145">
        <f>X445*Input!X445/100</f>
        <v>2.5326556634778425E-3</v>
      </c>
      <c r="Z445" s="145">
        <f t="shared" si="1541"/>
        <v>2.1705988779079479E-4</v>
      </c>
      <c r="AA445" s="145">
        <f>Z445*Input!X445/100</f>
        <v>6.1840204630906654E-7</v>
      </c>
      <c r="AB445" s="146">
        <v>0</v>
      </c>
      <c r="AC445" s="146">
        <v>0.9</v>
      </c>
      <c r="AD445" s="145">
        <f>(((Input!G445*$L$4*0.000000001*Input!U445*(230/229))-((AB445*0.000000000000001)+(Input!G445*AC445*0.000000000000001)))/Input!F445)*1000000000000</f>
        <v>224.00419001969391</v>
      </c>
      <c r="AE445" s="145">
        <f>AD445*Input!V445/100</f>
        <v>0.49953006365791758</v>
      </c>
      <c r="AF445" s="145">
        <f t="shared" si="1542"/>
        <v>10.212020323917596</v>
      </c>
      <c r="AG445" s="145">
        <f>AF445*Input!V445/100</f>
        <v>2.2772838142152693E-2</v>
      </c>
      <c r="AH445" s="141">
        <f t="shared" si="1543"/>
        <v>47047.017428480736</v>
      </c>
      <c r="AI445" s="150">
        <f t="shared" si="1544"/>
        <v>170.21448369512743</v>
      </c>
      <c r="AJ445" s="147">
        <f t="shared" si="1545"/>
        <v>-1.4353536521373167</v>
      </c>
      <c r="AK445" s="150">
        <f t="shared" si="1546"/>
        <v>0.95545258121262755</v>
      </c>
      <c r="AL445" s="150">
        <f t="shared" si="1547"/>
        <v>0.99815216943138541</v>
      </c>
      <c r="AM445" s="150">
        <f t="shared" si="1548"/>
        <v>2.22775209889285E-3</v>
      </c>
      <c r="AN445" s="141">
        <f>AF445/Q445</f>
        <v>0.99815216943138541</v>
      </c>
      <c r="AO445" s="145">
        <f t="shared" si="1549"/>
        <v>2.22775209889285E-3</v>
      </c>
      <c r="AP445" s="141" t="str">
        <f t="shared" si="1550"/>
        <v>Out of range</v>
      </c>
      <c r="AQ445" s="141" t="e">
        <f t="shared" si="1551"/>
        <v>#VALUE!</v>
      </c>
      <c r="AR445" s="141" t="e">
        <f t="shared" si="1552"/>
        <v>#VALUE!</v>
      </c>
      <c r="AS445" s="149">
        <f t="shared" si="1553"/>
        <v>2.1216056277079457E-5</v>
      </c>
      <c r="AT445" s="149">
        <f t="shared" si="1554"/>
        <v>6.0475499801832477E-8</v>
      </c>
      <c r="AU445" s="141">
        <v>8</v>
      </c>
      <c r="AV445" s="141">
        <f t="shared" si="1555"/>
        <v>4</v>
      </c>
      <c r="AW445" s="141" t="str">
        <f t="shared" si="1556"/>
        <v>Out of range</v>
      </c>
      <c r="AX445" s="151">
        <f t="shared" si="1557"/>
        <v>344.37809946070001</v>
      </c>
      <c r="AY445" s="151" t="e">
        <f t="shared" si="1558"/>
        <v>#VALUE!</v>
      </c>
      <c r="AZ445" s="141" t="str">
        <f>Input!B445</f>
        <v>Hu1-13</v>
      </c>
      <c r="BA445" s="152">
        <f>Input!E445</f>
        <v>0</v>
      </c>
      <c r="BB445" s="141" t="e">
        <f t="shared" si="1559"/>
        <v>#VALUE!</v>
      </c>
      <c r="BC445" s="147" t="e">
        <f t="shared" ref="BC445" si="1565">SQRT((EXP(0.0000028263*AW445*1000)*V445)^2+((U445-1)*0.0000028263*EXP(0.0000028263*AW445*1000)*AX445*1000)^2)*1000</f>
        <v>#VALUE!</v>
      </c>
      <c r="BD445" s="141" t="e">
        <f t="shared" si="1561"/>
        <v>#VALUE!</v>
      </c>
      <c r="BE445" s="153" t="e">
        <f t="shared" si="1562"/>
        <v>#VALUE!</v>
      </c>
      <c r="BF445" s="154" t="e">
        <f t="shared" si="1563"/>
        <v>#VALUE!</v>
      </c>
      <c r="BG445" s="155"/>
      <c r="BH445" s="155"/>
      <c r="BI445" s="155"/>
      <c r="BJ445" s="155"/>
      <c r="BK445" s="155"/>
      <c r="BL445" s="155"/>
      <c r="BM445" s="159"/>
      <c r="BN445" s="155"/>
      <c r="BO445" s="155"/>
      <c r="BP445" s="155"/>
      <c r="BQ445" s="155"/>
      <c r="BR445" s="155"/>
      <c r="BS445" s="155"/>
      <c r="BT445" s="155"/>
      <c r="BU445" s="155"/>
      <c r="BV445" s="155"/>
      <c r="BW445" s="155"/>
      <c r="BX445" s="155"/>
      <c r="BY445" s="155"/>
      <c r="BZ445" s="155"/>
      <c r="CA445" s="155"/>
      <c r="CB445" s="155"/>
      <c r="CC445" s="155"/>
      <c r="CD445" s="155"/>
      <c r="CE445" s="155"/>
      <c r="CF445" s="155"/>
      <c r="CG445" s="155"/>
      <c r="CH445" s="155"/>
      <c r="CI445" s="155"/>
      <c r="CJ445" s="155"/>
      <c r="CK445" s="155"/>
      <c r="CL445" s="155"/>
      <c r="CM445" s="155"/>
      <c r="CN445" s="155"/>
      <c r="CO445" s="155"/>
      <c r="CP445" s="155"/>
      <c r="CQ445" s="155"/>
      <c r="CR445" s="155"/>
      <c r="CS445" s="155"/>
      <c r="CT445" s="155"/>
      <c r="CU445" s="155"/>
      <c r="CV445" s="155"/>
      <c r="CW445" s="155"/>
      <c r="CX445" s="155"/>
      <c r="CY445" s="155"/>
      <c r="CZ445" s="155"/>
      <c r="DA445" s="155"/>
      <c r="DB445" s="155"/>
      <c r="DC445" s="155"/>
      <c r="DD445" s="155"/>
      <c r="DE445" s="155"/>
    </row>
    <row r="446" spans="1:109" ht="15" customHeight="1" x14ac:dyDescent="0.2">
      <c r="A446" s="9">
        <f>Input!A446</f>
        <v>10776</v>
      </c>
      <c r="B446" s="9" t="str">
        <f>Input!B446</f>
        <v>PA3</v>
      </c>
      <c r="C446" s="9">
        <f>Input!O446</f>
        <v>2.0330559481057104</v>
      </c>
      <c r="D446" s="9">
        <f>C446*Input!P446/100</f>
        <v>2.6539635781525545E-3</v>
      </c>
      <c r="E446" s="11">
        <f>Input!M446</f>
        <v>2.3598096372478046</v>
      </c>
      <c r="F446" s="12">
        <f>E446*Input!N446/100</f>
        <v>8.2612944560911774E-5</v>
      </c>
      <c r="G446" s="13">
        <f t="shared" ref="G446:G453" si="1566">E446*137.88</f>
        <v>325.37055278372731</v>
      </c>
      <c r="H446" s="12">
        <f>G446*Input!L446/100</f>
        <v>1.0270819397237223E-2</v>
      </c>
      <c r="I446" s="9">
        <v>0.3</v>
      </c>
      <c r="J446" s="21">
        <f>(((C446*$G$4*0.000000001*Input!G446*(234/233))-(I446*0.000000000000001))/Input!F446)*1000000000000</f>
        <v>169.00002456446825</v>
      </c>
      <c r="K446" s="9">
        <f>J446*Input!P446/100</f>
        <v>0.2206136581331625</v>
      </c>
      <c r="L446" s="14">
        <f t="shared" ref="L446:L453" si="1567">(J446/234)*602200000000*0.0000028263/(365.2425*24*60)</f>
        <v>2.3371474951120885</v>
      </c>
      <c r="M446" s="22">
        <f>L446*Input!P446/100</f>
        <v>3.0509265298760209E-3</v>
      </c>
      <c r="N446" s="9">
        <v>5.0000000000000001E-3</v>
      </c>
      <c r="O446" s="21">
        <f>(((G446*$D$4*0.000000001*Input!G446*(238/236))-(N446*0.000000001))/Input!F446)*1000000</f>
        <v>2.7245354463737712</v>
      </c>
      <c r="P446" s="9">
        <f>O446*Input!N446/100</f>
        <v>9.5381378325085398E-5</v>
      </c>
      <c r="Q446" s="23">
        <f t="shared" ref="Q446:Q453" si="1568">(O446/238.05)*602200000000000000*0.00000000015512/(365.2425*24*60)</f>
        <v>2.0327736619491423</v>
      </c>
      <c r="R446" s="24">
        <f>Q446*Input!N446/100</f>
        <v>7.1163968139117888E-5</v>
      </c>
      <c r="S446" s="65">
        <f>Input!S446*$G$6/0.000000000155125</f>
        <v>1.1455904633600962</v>
      </c>
      <c r="T446" s="9">
        <f>S446*Input!T446/100</f>
        <v>4.0937305746958718E-4</v>
      </c>
      <c r="U446" s="9">
        <f>S446*1/((U445+U447)/2)</f>
        <v>1.1461140111161821</v>
      </c>
      <c r="V446" s="9">
        <f>U446*Input!T446/100</f>
        <v>4.0956014557174509E-4</v>
      </c>
      <c r="W446" s="3">
        <v>3.0000000000000001E-3</v>
      </c>
      <c r="X446" s="21">
        <f>((($L$4*0.000000001*Input!G446/Input!W446*(232/229))-(W446*0.000000001))/Input!F446)*1000000000</f>
        <v>9.4354400769356014E-2</v>
      </c>
      <c r="Y446" s="21">
        <f>X446*Input!X446/100</f>
        <v>2.1711082411309421E-4</v>
      </c>
      <c r="Z446" s="21">
        <f t="shared" ref="Z446:Z453" si="1569">(X446/232)*6.022E+23*0.000000001*0.000000000049475/(365.2425*24*60)</f>
        <v>2.3038644911527662E-5</v>
      </c>
      <c r="AA446" s="21">
        <f>Z446*Input!X446/100</f>
        <v>5.301225107048978E-8</v>
      </c>
      <c r="AB446" s="14">
        <v>0.05</v>
      </c>
      <c r="AC446" s="14">
        <v>0.9</v>
      </c>
      <c r="AD446" s="21">
        <f>(((Input!G446*$L$4*0.000000001*Input!U446*(230/229))-((AB446*0.000000000000001)+(Input!G446*AC446*0.000000000000001)))/Input!F446)*1000000000000</f>
        <v>0.92014885918803446</v>
      </c>
      <c r="AE446" s="21">
        <f>AD446*Input!V446/100</f>
        <v>4.6493512555061288E-3</v>
      </c>
      <c r="AF446" s="63">
        <f t="shared" ref="AF446:AF453" si="1570">(AD446/230)*602200000000*$D$6/(365.2425*24*60)</f>
        <v>4.1948228067661034E-2</v>
      </c>
      <c r="AG446" s="21">
        <f>AF446*Input!V446/100</f>
        <v>2.1195705986609502E-4</v>
      </c>
      <c r="AH446" s="9">
        <f t="shared" ref="AH446:AH453" si="1571">AF446/Z446</f>
        <v>1820.7767092530573</v>
      </c>
      <c r="AI446" s="3">
        <f t="shared" ref="AI446:AI453" si="1572">AH446*SQRT((AG446/AF446)^2+(AA446/Z446)^2)</f>
        <v>10.109116965092019</v>
      </c>
      <c r="AJ446" s="22">
        <f t="shared" ref="AJ446:AJ453" si="1573">(U446-1)*1000</f>
        <v>146.11401111618204</v>
      </c>
      <c r="AK446" s="3">
        <f t="shared" ref="AK446:AK453" si="1574">V446*1000</f>
        <v>0.40956014557174508</v>
      </c>
      <c r="AL446" s="3">
        <f t="shared" ref="AL446:AL453" si="1575">AF446/Q446</f>
        <v>2.0635956109072477E-2</v>
      </c>
      <c r="AM446" s="3">
        <f t="shared" ref="AM446:AM453" si="1576">AL446*SQRT((R446/Q446)^2+(AG446/AF446)^2)</f>
        <v>1.0427237971582888E-4</v>
      </c>
      <c r="AN446" s="9">
        <f>AL446*1/((AN445+AN447)/2)</f>
        <v>2.0661811148682558E-2</v>
      </c>
      <c r="AO446" s="21">
        <f t="shared" ref="AO446:AO453" si="1577">AN446*SQRT((R446/Q446)^2+(AG446/AF446)^2)</f>
        <v>1.044030238446272E-4</v>
      </c>
      <c r="AP446" s="58">
        <f t="shared" ref="AP446:AP453" si="1578">ThU_Alter_Kombi(AN446,U446)</f>
        <v>1.9858</v>
      </c>
      <c r="AQ446" s="58">
        <f t="shared" ref="AQ446:AQ453" si="1579">Montealter(AN446,AO446,U446,V446)</f>
        <v>1.0699999999999999E-2</v>
      </c>
      <c r="AR446" s="58">
        <f t="shared" ref="AR446:AR453" si="1580">(AQ446/AP446)*100</f>
        <v>0.53882566220163153</v>
      </c>
      <c r="AS446" s="67">
        <f t="shared" ref="AS446:AS453" si="1581">Z446/Q446</f>
        <v>1.1333600657456798E-5</v>
      </c>
      <c r="AT446" s="67">
        <f t="shared" ref="AT446:AT453" si="1582">AS446*SQRT((Y446/X446)^2+(P446/O446)^2)</f>
        <v>2.6081795138743271E-8</v>
      </c>
      <c r="AU446" s="58">
        <v>8</v>
      </c>
      <c r="AV446" s="58">
        <f t="shared" ref="AV446:AV453" si="1583">AU446/2</f>
        <v>4</v>
      </c>
      <c r="AW446" s="58">
        <f t="shared" ref="AW446:AW453" si="1584">marincorr_age(AN446,U446,AS446,AU446)</f>
        <v>1.9772000000000001</v>
      </c>
      <c r="AX446" s="57">
        <f t="shared" ref="AX446:AX453" si="1585">marincorr_age_error(AN446, AO446, U446, V446, AS446, AT446, AU446, AV446)</f>
        <v>1.14930155E-2</v>
      </c>
      <c r="AY446" s="47">
        <f t="shared" ref="AY446:AY453" si="1586">SQRT(((AU446*EXP(-0.0000091577*AW446*1000))/(0.0000091577*(EXP(-0.0000091577*AW446*1000)+(AJ446/1000)*EXP(-(0.0000091577-0.0000028263)*AW446*1000)-AS446*AU446*EXP(-0.0000091577*AW446*1000))))^2*AT446^2+((AS446*EXP(-0.0000091577*AW446*1000))/(0.0000091577*(EXP(-0.0000091577*AW446*1000)+(AJ446/1000)*EXP(-(0.0000091577-0.0000028263)*AW446*1000)-AS446*AU446*EXP(-0.0000091577*AW446*1000))))^2*AV446^2+((0.0000091577/(0.0000091577-0.0000028263))*(EXP(-(0.0000091577-0.0000028263)*AW446*1000)-1)/(0.0000091577*(EXP(-0.0000091577*AW446*1000)+(AJ446/1000)*EXP(-(0.0000091577-0.0000028263)*AW446*1000)-AS446*AU446*EXP(-0.0000091577*AW446*1000))))^2*T446^2+(1/(0.0000091577*(EXP(-0.0000091577*AW446*1000)+(AJ446/1000)*EXP(-(0.0000091577-0.0000028263)*AW446*1000)-AS446*AU446*EXP(-0.0000091577*AW446*1000))))^2*AO446^2)/1000</f>
        <v>1.102758433960746E-2</v>
      </c>
      <c r="AZ446" s="9" t="str">
        <f>Input!B446</f>
        <v>PA3</v>
      </c>
      <c r="BA446" s="48">
        <f>Input!E446</f>
        <v>0</v>
      </c>
      <c r="BB446" s="58">
        <f t="shared" ref="BB446:BB453" si="1587">((U446-1)*EXP(0.0000028263*AW446*1000))*1000</f>
        <v>146.93280528696357</v>
      </c>
      <c r="BC446" s="22">
        <f>SQRT((EXP(0.0000028263*AW446*1000)*V446)^2+((U446-1)*0.0000028263*EXP(0.0000028263*AW446*1000)*AY446*1000)^2)*1000</f>
        <v>0.41188069936887661</v>
      </c>
      <c r="BD446" s="9">
        <f t="shared" ref="BD446:BD453" si="1588">AW446*1000-58</f>
        <v>1919.2</v>
      </c>
      <c r="BE446" s="49">
        <f t="shared" ref="BE446:BE453" si="1589">AY446/2*1000</f>
        <v>5.5137921698037298</v>
      </c>
      <c r="BF446" s="89">
        <f t="shared" ref="BF446:BF453" si="1590">AY446/AW446*100</f>
        <v>0.5577374236095215</v>
      </c>
      <c r="BG446" s="85"/>
      <c r="BH446" s="85"/>
      <c r="BI446" s="85"/>
      <c r="BJ446" s="85"/>
      <c r="BK446" s="85"/>
      <c r="BL446" s="85"/>
      <c r="BM446" s="90"/>
      <c r="BN446" s="85"/>
      <c r="BO446" s="85"/>
      <c r="BP446" s="85"/>
      <c r="BQ446" s="85"/>
      <c r="BR446" s="85"/>
      <c r="BS446" s="85"/>
      <c r="BT446" s="85"/>
      <c r="BU446" s="85"/>
      <c r="BV446" s="85"/>
      <c r="BW446" s="85"/>
      <c r="BX446" s="85"/>
      <c r="BY446" s="85"/>
      <c r="BZ446" s="85"/>
      <c r="CA446" s="85"/>
      <c r="CB446" s="85"/>
      <c r="CC446" s="85"/>
      <c r="CD446" s="85"/>
      <c r="CE446" s="85"/>
      <c r="CF446" s="85"/>
      <c r="CG446" s="85"/>
      <c r="CH446" s="85"/>
      <c r="CI446" s="85"/>
      <c r="CJ446" s="85"/>
      <c r="CK446" s="85"/>
      <c r="CL446" s="85"/>
      <c r="CM446" s="85"/>
      <c r="CN446" s="85"/>
      <c r="CO446" s="85"/>
      <c r="CP446" s="85"/>
      <c r="CQ446" s="85"/>
      <c r="CR446" s="85"/>
      <c r="CS446" s="85"/>
      <c r="CT446" s="85"/>
      <c r="CU446" s="85"/>
      <c r="CV446" s="85"/>
      <c r="CW446" s="85"/>
      <c r="CX446" s="85"/>
      <c r="CY446" s="85"/>
      <c r="CZ446" s="85"/>
      <c r="DA446" s="85"/>
      <c r="DB446" s="85"/>
      <c r="DC446" s="85"/>
      <c r="DD446" s="85"/>
      <c r="DE446" s="85"/>
    </row>
    <row r="447" spans="1:109" s="158" customFormat="1" ht="15" customHeight="1" x14ac:dyDescent="0.2">
      <c r="A447" s="141">
        <f>Input!A447</f>
        <v>10368</v>
      </c>
      <c r="B447" s="141" t="str">
        <f>Input!B447</f>
        <v>Hu1-13</v>
      </c>
      <c r="C447" s="141">
        <f>Input!O447</f>
        <v>2.2704512242225783</v>
      </c>
      <c r="D447" s="141">
        <f>C447*Input!P447/100</f>
        <v>1.0260045212915885E-2</v>
      </c>
      <c r="E447" s="142">
        <f>Input!M447</f>
        <v>3.0135759607365977</v>
      </c>
      <c r="F447" s="143">
        <f>E447*Input!N447/100</f>
        <v>2.4324268167168862E-4</v>
      </c>
      <c r="G447" s="144">
        <f t="shared" si="1566"/>
        <v>415.51185346636208</v>
      </c>
      <c r="H447" s="143">
        <f>G447*Input!L447/100</f>
        <v>2.2420435947538384E-2</v>
      </c>
      <c r="I447" s="141">
        <v>0</v>
      </c>
      <c r="J447" s="145">
        <f>(((C447*$G$4*0.000000001*Input!G447*(234/233))-(I447*0.000000000000001))/Input!F447)*1000000000000</f>
        <v>743.75177021243724</v>
      </c>
      <c r="K447" s="141">
        <f>J447*Input!P447/100</f>
        <v>3.3609736726137891</v>
      </c>
      <c r="L447" s="146">
        <f t="shared" si="1567"/>
        <v>10.285546355492322</v>
      </c>
      <c r="M447" s="147">
        <f>L447*Input!P447/100</f>
        <v>4.6479822830383793E-2</v>
      </c>
      <c r="N447" s="141">
        <v>0</v>
      </c>
      <c r="O447" s="145">
        <f>(((G447*$D$4*0.000000001*Input!G447*(238/236))-(N447*0.000000001))/Input!F447)*1000000</f>
        <v>13.711226612517715</v>
      </c>
      <c r="P447" s="141">
        <f>O447*Input!N447/100</f>
        <v>1.1067102915905368E-3</v>
      </c>
      <c r="Q447" s="148">
        <f t="shared" si="1568"/>
        <v>10.229934930022015</v>
      </c>
      <c r="R447" s="149">
        <f>Q447*Input!N447/100</f>
        <v>8.2571564086183287E-4</v>
      </c>
      <c r="S447" s="147">
        <f>Input!S447*$G$6/0.000000000155125</f>
        <v>1.0005217486337745</v>
      </c>
      <c r="T447" s="141">
        <f>S447*Input!T447/100</f>
        <v>8.8717117024547057E-4</v>
      </c>
      <c r="U447" s="147">
        <f>S447</f>
        <v>1.0005217486337745</v>
      </c>
      <c r="V447" s="141">
        <f>U447*Input!T447/100</f>
        <v>8.8717117024547057E-4</v>
      </c>
      <c r="W447" s="150">
        <v>0</v>
      </c>
      <c r="X447" s="145">
        <f>((($L$4*0.000000001*Input!G447/Input!W447*(232/229))-(W447*0.000000001))/Input!F447)*1000000000</f>
        <v>0.89291566767607644</v>
      </c>
      <c r="Y447" s="145">
        <f>X447*Input!X447/100</f>
        <v>2.7740259346296218E-3</v>
      </c>
      <c r="Z447" s="145">
        <f t="shared" si="1569"/>
        <v>2.1802445710841613E-4</v>
      </c>
      <c r="AA447" s="145">
        <f>Z447*Input!X447/100</f>
        <v>6.7733776021241863E-7</v>
      </c>
      <c r="AB447" s="146">
        <v>0</v>
      </c>
      <c r="AC447" s="146">
        <v>0.9</v>
      </c>
      <c r="AD447" s="145">
        <f>(((Input!G447*$L$4*0.000000001*Input!U447*(230/229))-((AB447*0.000000000000001)+(Input!G447*AC447*0.000000000000001)))/Input!F447)*1000000000000</f>
        <v>224.25020480905457</v>
      </c>
      <c r="AE447" s="145">
        <f>AD447*Input!V447/100</f>
        <v>0.43687436409423291</v>
      </c>
      <c r="AF447" s="145">
        <f t="shared" si="1570"/>
        <v>10.223235774971055</v>
      </c>
      <c r="AG447" s="145">
        <f>AF447*Input!V447/100</f>
        <v>1.9916457298127549E-2</v>
      </c>
      <c r="AH447" s="141">
        <f t="shared" si="1571"/>
        <v>46890.316391832079</v>
      </c>
      <c r="AI447" s="150">
        <f t="shared" si="1572"/>
        <v>171.94705226816345</v>
      </c>
      <c r="AJ447" s="147">
        <f t="shared" si="1573"/>
        <v>0.52174863377452141</v>
      </c>
      <c r="AK447" s="150">
        <f t="shared" si="1574"/>
        <v>0.88717117024547054</v>
      </c>
      <c r="AL447" s="150">
        <f t="shared" si="1575"/>
        <v>0.99934514196846946</v>
      </c>
      <c r="AM447" s="150">
        <f t="shared" si="1576"/>
        <v>1.9485504405213328E-3</v>
      </c>
      <c r="AN447" s="141">
        <f>AF447/Q447</f>
        <v>0.99934514196846946</v>
      </c>
      <c r="AO447" s="145">
        <f t="shared" si="1577"/>
        <v>1.9485504405213328E-3</v>
      </c>
      <c r="AP447" s="141">
        <f t="shared" si="1578"/>
        <v>717.44920000000002</v>
      </c>
      <c r="AQ447" s="141" t="e">
        <f t="shared" si="1579"/>
        <v>#VALUE!</v>
      </c>
      <c r="AR447" s="141" t="e">
        <f t="shared" si="1580"/>
        <v>#VALUE!</v>
      </c>
      <c r="AS447" s="149">
        <f t="shared" si="1581"/>
        <v>2.1312399208774529E-5</v>
      </c>
      <c r="AT447" s="149">
        <f t="shared" si="1582"/>
        <v>6.6233689046456177E-8</v>
      </c>
      <c r="AU447" s="141">
        <v>8</v>
      </c>
      <c r="AV447" s="141">
        <f t="shared" si="1583"/>
        <v>4</v>
      </c>
      <c r="AW447" s="141">
        <f t="shared" si="1584"/>
        <v>717.43060000000003</v>
      </c>
      <c r="AX447" s="151">
        <f t="shared" si="1585"/>
        <v>326.45731848909998</v>
      </c>
      <c r="AY447" s="151">
        <f t="shared" si="1586"/>
        <v>180.48101937227696</v>
      </c>
      <c r="AZ447" s="141" t="str">
        <f>Input!B447</f>
        <v>Hu1-13</v>
      </c>
      <c r="BA447" s="152">
        <f>Input!E447</f>
        <v>0</v>
      </c>
      <c r="BB447" s="141">
        <f t="shared" si="1587"/>
        <v>3.9634099499557349</v>
      </c>
      <c r="BC447" s="147">
        <f t="shared" ref="BC447" si="1591">SQRT((EXP(0.0000028263*AW447*1000)*V447)^2+((U447-1)*0.0000028263*EXP(0.0000028263*AW447*1000)*AX447*1000)^2)*1000</f>
        <v>7.6675407843711936</v>
      </c>
      <c r="BD447" s="141">
        <f t="shared" si="1588"/>
        <v>717372.6</v>
      </c>
      <c r="BE447" s="153">
        <f t="shared" si="1589"/>
        <v>90240.509686138481</v>
      </c>
      <c r="BF447" s="154">
        <f t="shared" si="1590"/>
        <v>25.156582305281788</v>
      </c>
      <c r="BG447" s="155"/>
      <c r="BH447" s="155"/>
      <c r="BI447" s="155"/>
      <c r="BJ447" s="155"/>
      <c r="BK447" s="155"/>
      <c r="BL447" s="155"/>
      <c r="BM447" s="159"/>
      <c r="BN447" s="155"/>
      <c r="BO447" s="155"/>
      <c r="BP447" s="155"/>
      <c r="BQ447" s="155"/>
      <c r="BR447" s="155"/>
      <c r="BS447" s="155"/>
      <c r="BT447" s="155"/>
      <c r="BU447" s="155"/>
      <c r="BV447" s="155"/>
      <c r="BW447" s="155"/>
      <c r="BX447" s="155"/>
      <c r="BY447" s="155"/>
      <c r="BZ447" s="155"/>
      <c r="CA447" s="155"/>
      <c r="CB447" s="155"/>
      <c r="CC447" s="155"/>
      <c r="CD447" s="155"/>
      <c r="CE447" s="155"/>
      <c r="CF447" s="155"/>
      <c r="CG447" s="155"/>
      <c r="CH447" s="155"/>
      <c r="CI447" s="155"/>
      <c r="CJ447" s="155"/>
      <c r="CK447" s="155"/>
      <c r="CL447" s="155"/>
      <c r="CM447" s="155"/>
      <c r="CN447" s="155"/>
      <c r="CO447" s="155"/>
      <c r="CP447" s="155"/>
      <c r="CQ447" s="155"/>
      <c r="CR447" s="155"/>
      <c r="CS447" s="155"/>
      <c r="CT447" s="155"/>
      <c r="CU447" s="155"/>
      <c r="CV447" s="155"/>
      <c r="CW447" s="155"/>
      <c r="CX447" s="155"/>
      <c r="CY447" s="155"/>
      <c r="CZ447" s="155"/>
      <c r="DA447" s="155"/>
      <c r="DB447" s="155"/>
      <c r="DC447" s="155"/>
      <c r="DD447" s="155"/>
      <c r="DE447" s="155"/>
    </row>
    <row r="448" spans="1:109" ht="15" customHeight="1" x14ac:dyDescent="0.2">
      <c r="A448" s="9">
        <f>Input!A448</f>
        <v>10777</v>
      </c>
      <c r="B448" s="9" t="str">
        <f>Input!B448</f>
        <v>PA5</v>
      </c>
      <c r="C448" s="9">
        <f>Input!O448</f>
        <v>1.8082448877555308</v>
      </c>
      <c r="D448" s="9">
        <f>C448*Input!P448/100</f>
        <v>2.7698975955398881E-3</v>
      </c>
      <c r="E448" s="11">
        <f>Input!M448</f>
        <v>2.1008571821589035</v>
      </c>
      <c r="F448" s="12">
        <f>E448*Input!N448/100</f>
        <v>7.4884720949884668E-5</v>
      </c>
      <c r="G448" s="13">
        <f t="shared" si="1566"/>
        <v>289.66618827606959</v>
      </c>
      <c r="H448" s="12">
        <f>G448*Input!L448/100</f>
        <v>1.4496520533946814E-2</v>
      </c>
      <c r="I448" s="9">
        <v>0.3</v>
      </c>
      <c r="J448" s="21">
        <f>(((C448*$G$4*0.000000001*Input!G448*(234/233))-(I448*0.000000000000001))/Input!F448)*1000000000000</f>
        <v>163.52097085088604</v>
      </c>
      <c r="K448" s="9">
        <f>J448*Input!P448/100</f>
        <v>0.25048396212662372</v>
      </c>
      <c r="L448" s="14">
        <f t="shared" si="1567"/>
        <v>2.2613761649286515</v>
      </c>
      <c r="M448" s="22">
        <f>L448*Input!P448/100</f>
        <v>3.4640111216473288E-3</v>
      </c>
      <c r="N448" s="9">
        <v>5.0000000000000001E-3</v>
      </c>
      <c r="O448" s="21">
        <f>(((G448*$D$4*0.000000001*Input!G448*(238/236))-(N448*0.000000001))/Input!F448)*1000000</f>
        <v>2.6387046185713725</v>
      </c>
      <c r="P448" s="9">
        <f>O448*Input!N448/100</f>
        <v>9.4056207489473799E-5</v>
      </c>
      <c r="Q448" s="23">
        <f t="shared" si="1568"/>
        <v>1.9687353517218975</v>
      </c>
      <c r="R448" s="24">
        <f>Q448*Input!N448/100</f>
        <v>7.0175259265537382E-5</v>
      </c>
      <c r="S448" s="65">
        <f>Input!S448*$G$6/0.000000000155125</f>
        <v>1.1459559954851184</v>
      </c>
      <c r="T448" s="9">
        <f>S448*Input!T448/100</f>
        <v>3.9693028616846884E-4</v>
      </c>
      <c r="U448" s="9">
        <f>S448*1/((U447+U449)/2)</f>
        <v>1.1457109859361407</v>
      </c>
      <c r="V448" s="9">
        <f>U448*Input!T448/100</f>
        <v>3.9684542103335651E-4</v>
      </c>
      <c r="W448" s="3">
        <v>3.0000000000000001E-3</v>
      </c>
      <c r="X448" s="21">
        <f>((($L$4*0.000000001*Input!G448/Input!W448*(232/229))-(W448*0.000000001))/Input!F448)*1000000000</f>
        <v>4.8740222017544244E-2</v>
      </c>
      <c r="Y448" s="21">
        <f>X448*Input!X448/100</f>
        <v>1.1042117634644791E-4</v>
      </c>
      <c r="Z448" s="21">
        <f t="shared" si="1569"/>
        <v>1.1900967615873168E-5</v>
      </c>
      <c r="AA448" s="21">
        <f>Z448*Input!X448/100</f>
        <v>2.6961691789846058E-8</v>
      </c>
      <c r="AB448" s="14">
        <v>0.05</v>
      </c>
      <c r="AC448" s="14">
        <v>0.9</v>
      </c>
      <c r="AD448" s="21">
        <f>(((Input!G448*$L$4*0.000000001*Input!U448*(230/229))-((AB448*0.000000000000001)+(Input!G448*AC448*0.000000000000001)))/Input!F448)*1000000000000</f>
        <v>0.90019913117371775</v>
      </c>
      <c r="AE448" s="21">
        <f>AD448*Input!V448/100</f>
        <v>3.6979949351690798E-3</v>
      </c>
      <c r="AF448" s="63">
        <f t="shared" si="1570"/>
        <v>4.1038749419422711E-2</v>
      </c>
      <c r="AG448" s="21">
        <f>AF448*Input!V448/100</f>
        <v>1.6858612971646137E-4</v>
      </c>
      <c r="AH448" s="9">
        <f t="shared" si="1571"/>
        <v>3448.3540115415831</v>
      </c>
      <c r="AI448" s="3">
        <f t="shared" si="1572"/>
        <v>16.177140667980499</v>
      </c>
      <c r="AJ448" s="22">
        <f t="shared" si="1573"/>
        <v>145.71098593614073</v>
      </c>
      <c r="AK448" s="3">
        <f t="shared" si="1574"/>
        <v>0.39684542103335652</v>
      </c>
      <c r="AL448" s="3">
        <f t="shared" si="1575"/>
        <v>2.0845234166963759E-2</v>
      </c>
      <c r="AM448" s="3">
        <f t="shared" si="1576"/>
        <v>8.5634910697170074E-5</v>
      </c>
      <c r="AN448" s="9">
        <f>AL448*1/((AN447+AN449)/2)</f>
        <v>2.0872711076332442E-2</v>
      </c>
      <c r="AO448" s="21">
        <f t="shared" si="1577"/>
        <v>8.5747789384987868E-5</v>
      </c>
      <c r="AP448" s="58">
        <f t="shared" si="1578"/>
        <v>2.0070000000000001</v>
      </c>
      <c r="AQ448" s="58">
        <f t="shared" si="1579"/>
        <v>8.5000000000000006E-3</v>
      </c>
      <c r="AR448" s="58">
        <f t="shared" si="1580"/>
        <v>0.42351768809167911</v>
      </c>
      <c r="AS448" s="67">
        <f t="shared" si="1581"/>
        <v>6.0449809089191853E-6</v>
      </c>
      <c r="AT448" s="67">
        <f t="shared" si="1582"/>
        <v>1.3696624459251743E-8</v>
      </c>
      <c r="AU448" s="58">
        <v>8</v>
      </c>
      <c r="AV448" s="58">
        <f t="shared" si="1583"/>
        <v>4</v>
      </c>
      <c r="AW448" s="58">
        <f t="shared" si="1584"/>
        <v>2.0024000000000002</v>
      </c>
      <c r="AX448" s="57">
        <f t="shared" si="1585"/>
        <v>8.8096728999999992E-3</v>
      </c>
      <c r="AY448" s="47">
        <f t="shared" si="1586"/>
        <v>8.6596212208862339E-3</v>
      </c>
      <c r="AZ448" s="9" t="str">
        <f>Input!B448</f>
        <v>PA5</v>
      </c>
      <c r="BA448" s="48">
        <f>Input!E448</f>
        <v>0</v>
      </c>
      <c r="BB448" s="58">
        <f t="shared" si="1587"/>
        <v>146.5379580992666</v>
      </c>
      <c r="BC448" s="22">
        <f>SQRT((EXP(0.0000028263*AW448*1000)*V448)^2+((U448-1)*0.0000028263*EXP(0.0000028263*AW448*1000)*AY448*1000)^2)*1000</f>
        <v>0.39911380301274602</v>
      </c>
      <c r="BD448" s="9">
        <f t="shared" si="1588"/>
        <v>1944.4</v>
      </c>
      <c r="BE448" s="49">
        <f t="shared" si="1589"/>
        <v>4.3298106104431167</v>
      </c>
      <c r="BF448" s="89">
        <f t="shared" si="1590"/>
        <v>0.43246210651649186</v>
      </c>
      <c r="BG448" s="85"/>
      <c r="BH448" s="85"/>
      <c r="BI448" s="85"/>
      <c r="BJ448" s="85"/>
      <c r="BK448" s="85"/>
      <c r="BL448" s="85"/>
      <c r="BM448" s="90"/>
      <c r="BN448" s="85"/>
      <c r="BO448" s="85"/>
      <c r="BP448" s="85"/>
      <c r="BQ448" s="85"/>
      <c r="BR448" s="85"/>
      <c r="BS448" s="85"/>
      <c r="BT448" s="85"/>
      <c r="BU448" s="85"/>
      <c r="BV448" s="85"/>
      <c r="BW448" s="85"/>
      <c r="BX448" s="85"/>
      <c r="BY448" s="85"/>
      <c r="BZ448" s="85"/>
      <c r="CA448" s="85"/>
      <c r="CB448" s="85"/>
      <c r="CC448" s="85"/>
      <c r="CD448" s="85"/>
      <c r="CE448" s="85"/>
      <c r="CF448" s="85"/>
      <c r="CG448" s="85"/>
      <c r="CH448" s="85"/>
      <c r="CI448" s="85"/>
      <c r="CJ448" s="85"/>
      <c r="CK448" s="85"/>
      <c r="CL448" s="85"/>
      <c r="CM448" s="85"/>
      <c r="CN448" s="85"/>
      <c r="CO448" s="85"/>
      <c r="CP448" s="85"/>
      <c r="CQ448" s="85"/>
      <c r="CR448" s="85"/>
      <c r="CS448" s="85"/>
      <c r="CT448" s="85"/>
      <c r="CU448" s="85"/>
      <c r="CV448" s="85"/>
      <c r="CW448" s="85"/>
      <c r="CX448" s="85"/>
      <c r="CY448" s="85"/>
      <c r="CZ448" s="85"/>
      <c r="DA448" s="85"/>
      <c r="DB448" s="85"/>
      <c r="DC448" s="85"/>
      <c r="DD448" s="85"/>
      <c r="DE448" s="85"/>
    </row>
    <row r="449" spans="1:109" s="158" customFormat="1" ht="15" customHeight="1" x14ac:dyDescent="0.2">
      <c r="A449" s="141">
        <f>Input!A449</f>
        <v>10368</v>
      </c>
      <c r="B449" s="141" t="str">
        <f>Input!B449</f>
        <v>Hu1-13</v>
      </c>
      <c r="C449" s="141">
        <f>Input!O449</f>
        <v>2.2766026433060484</v>
      </c>
      <c r="D449" s="141">
        <f>C449*Input!P449/100</f>
        <v>1.5732198423060697E-2</v>
      </c>
      <c r="E449" s="142">
        <f>Input!M449</f>
        <v>3.0130088696816952</v>
      </c>
      <c r="F449" s="143">
        <f>E449*Input!N449/100</f>
        <v>3.6546182979180561E-4</v>
      </c>
      <c r="G449" s="144">
        <f t="shared" si="1566"/>
        <v>415.43366295171211</v>
      </c>
      <c r="H449" s="143">
        <f>G449*Input!L449/100</f>
        <v>3.5084727952732694E-2</v>
      </c>
      <c r="I449" s="141">
        <v>0</v>
      </c>
      <c r="J449" s="145">
        <f>(((C449*$G$4*0.000000001*Input!G449*(234/233))-(I449*0.000000000000001))/Input!F449)*1000000000000</f>
        <v>745.7668449182222</v>
      </c>
      <c r="K449" s="141">
        <f>J449*Input!P449/100</f>
        <v>5.1535352539851091</v>
      </c>
      <c r="L449" s="146">
        <f t="shared" si="1567"/>
        <v>10.31341337393345</v>
      </c>
      <c r="M449" s="147">
        <f>L449*Input!P449/100</f>
        <v>7.1269646503681477E-2</v>
      </c>
      <c r="N449" s="141">
        <v>0</v>
      </c>
      <c r="O449" s="145">
        <f>(((G449*$D$4*0.000000001*Input!G449*(238/236))-(N449*0.000000001))/Input!F449)*1000000</f>
        <v>13.708646450588827</v>
      </c>
      <c r="P449" s="141">
        <f>O449*Input!N449/100</f>
        <v>1.6627853526134512E-3</v>
      </c>
      <c r="Q449" s="148">
        <f t="shared" si="1568"/>
        <v>10.228009873323051</v>
      </c>
      <c r="R449" s="149">
        <f>Q449*Input!N449/100</f>
        <v>1.240602787813295E-3</v>
      </c>
      <c r="S449" s="147">
        <f>Input!S449*$G$6/0.000000000155125</f>
        <v>0.99990595006508631</v>
      </c>
      <c r="T449" s="141">
        <f>S449*Input!T449/100</f>
        <v>1.1604024647281518E-3</v>
      </c>
      <c r="U449" s="147">
        <f>S449</f>
        <v>0.99990595006508631</v>
      </c>
      <c r="V449" s="141">
        <f>U449*Input!T449/100</f>
        <v>1.1604024647281518E-3</v>
      </c>
      <c r="W449" s="150">
        <v>0</v>
      </c>
      <c r="X449" s="145">
        <f>((($L$4*0.000000001*Input!G449/Input!W449*(232/229))-(W449*0.000000001))/Input!F449)*1000000000</f>
        <v>0.88794856960274038</v>
      </c>
      <c r="Y449" s="145">
        <f>X449*Input!X449/100</f>
        <v>3.1943254012766452E-3</v>
      </c>
      <c r="Z449" s="145">
        <f t="shared" si="1569"/>
        <v>2.1681163388216244E-4</v>
      </c>
      <c r="AA449" s="145">
        <f>Z449*Input!X449/100</f>
        <v>7.7996286396624459E-7</v>
      </c>
      <c r="AB449" s="146">
        <v>0</v>
      </c>
      <c r="AC449" s="146">
        <v>0.9</v>
      </c>
      <c r="AD449" s="145">
        <f>(((Input!G449*$L$4*0.000000001*Input!U449*(230/229))-((AB449*0.000000000000001)+(Input!G449*AC449*0.000000000000001)))/Input!F449)*1000000000000</f>
        <v>223.91116372066708</v>
      </c>
      <c r="AE449" s="145">
        <f>AD449*Input!V449/100</f>
        <v>0.56144209250370347</v>
      </c>
      <c r="AF449" s="145">
        <f t="shared" si="1570"/>
        <v>10.207779392280392</v>
      </c>
      <c r="AG449" s="145">
        <f>AF449*Input!V449/100</f>
        <v>2.5595316136035544E-2</v>
      </c>
      <c r="AH449" s="141">
        <f t="shared" si="1571"/>
        <v>47081.326815831017</v>
      </c>
      <c r="AI449" s="150">
        <f t="shared" si="1572"/>
        <v>206.45395010012228</v>
      </c>
      <c r="AJ449" s="147">
        <f t="shared" si="1573"/>
        <v>-9.4049934913686961E-2</v>
      </c>
      <c r="AK449" s="150">
        <f t="shared" si="1574"/>
        <v>1.1604024647281519</v>
      </c>
      <c r="AL449" s="150">
        <f t="shared" si="1575"/>
        <v>0.99802205108391362</v>
      </c>
      <c r="AM449" s="150">
        <f t="shared" si="1576"/>
        <v>2.5053990062412633E-3</v>
      </c>
      <c r="AN449" s="141">
        <f>AF449/Q449</f>
        <v>0.99802205108391362</v>
      </c>
      <c r="AO449" s="145">
        <f t="shared" si="1577"/>
        <v>2.5053990062412633E-3</v>
      </c>
      <c r="AP449" s="141">
        <f t="shared" si="1578"/>
        <v>687.51099999999997</v>
      </c>
      <c r="AQ449" s="141" t="e">
        <f t="shared" si="1579"/>
        <v>#VALUE!</v>
      </c>
      <c r="AR449" s="141" t="e">
        <f t="shared" si="1580"/>
        <v>#VALUE!</v>
      </c>
      <c r="AS449" s="149">
        <f t="shared" si="1581"/>
        <v>2.1197831891779449E-5</v>
      </c>
      <c r="AT449" s="149">
        <f t="shared" si="1582"/>
        <v>7.6300873328395208E-8</v>
      </c>
      <c r="AU449" s="141">
        <v>8</v>
      </c>
      <c r="AV449" s="141">
        <f t="shared" si="1583"/>
        <v>4</v>
      </c>
      <c r="AW449" s="141">
        <f t="shared" si="1584"/>
        <v>687.49239999999998</v>
      </c>
      <c r="AX449" s="151">
        <f t="shared" si="1585"/>
        <v>319.08177225089997</v>
      </c>
      <c r="AY449" s="151">
        <f t="shared" si="1586"/>
        <v>178.0231371860632</v>
      </c>
      <c r="AZ449" s="141" t="str">
        <f>Input!B449</f>
        <v>Hu1-13</v>
      </c>
      <c r="BA449" s="152">
        <f>Input!E449</f>
        <v>0</v>
      </c>
      <c r="BB449" s="141">
        <f t="shared" si="1587"/>
        <v>-0.65647567061627943</v>
      </c>
      <c r="BC449" s="147">
        <f t="shared" ref="BC449" si="1592">SQRT((EXP(0.0000028263*AW449*1000)*V449)^2+((U449-1)*0.0000028263*EXP(0.0000028263*AW449*1000)*AX449*1000)^2)*1000</f>
        <v>8.121304392872144</v>
      </c>
      <c r="BD449" s="141">
        <f t="shared" si="1588"/>
        <v>687434.4</v>
      </c>
      <c r="BE449" s="153">
        <f t="shared" si="1589"/>
        <v>89011.568593031596</v>
      </c>
      <c r="BF449" s="154">
        <f t="shared" si="1590"/>
        <v>25.894560752389872</v>
      </c>
      <c r="BG449" s="155"/>
      <c r="BH449" s="155"/>
      <c r="BI449" s="155"/>
      <c r="BJ449" s="155"/>
      <c r="BK449" s="155"/>
      <c r="BL449" s="155"/>
      <c r="BM449" s="159"/>
      <c r="BN449" s="155"/>
      <c r="BO449" s="155"/>
      <c r="BP449" s="155"/>
      <c r="BQ449" s="155"/>
      <c r="BR449" s="155"/>
      <c r="BS449" s="155"/>
      <c r="BT449" s="155"/>
      <c r="BU449" s="155"/>
      <c r="BV449" s="155"/>
      <c r="BW449" s="155"/>
      <c r="BX449" s="155"/>
      <c r="BY449" s="155"/>
      <c r="BZ449" s="155"/>
      <c r="CA449" s="155"/>
      <c r="CB449" s="155"/>
      <c r="CC449" s="155"/>
      <c r="CD449" s="155"/>
      <c r="CE449" s="155"/>
      <c r="CF449" s="155"/>
      <c r="CG449" s="155"/>
      <c r="CH449" s="155"/>
      <c r="CI449" s="155"/>
      <c r="CJ449" s="155"/>
      <c r="CK449" s="155"/>
      <c r="CL449" s="155"/>
      <c r="CM449" s="155"/>
      <c r="CN449" s="155"/>
      <c r="CO449" s="155"/>
      <c r="CP449" s="155"/>
      <c r="CQ449" s="155"/>
      <c r="CR449" s="155"/>
      <c r="CS449" s="155"/>
      <c r="CT449" s="155"/>
      <c r="CU449" s="155"/>
      <c r="CV449" s="155"/>
      <c r="CW449" s="155"/>
      <c r="CX449" s="155"/>
      <c r="CY449" s="155"/>
      <c r="CZ449" s="155"/>
      <c r="DA449" s="155"/>
      <c r="DB449" s="155"/>
      <c r="DC449" s="155"/>
      <c r="DD449" s="155"/>
      <c r="DE449" s="155"/>
    </row>
    <row r="450" spans="1:109" ht="15" customHeight="1" x14ac:dyDescent="0.2">
      <c r="A450" s="9">
        <f>Input!A450</f>
        <v>10778</v>
      </c>
      <c r="B450" s="9" t="str">
        <f>Input!B450</f>
        <v>PA6</v>
      </c>
      <c r="C450" s="9">
        <f>Input!O450</f>
        <v>1.7287296041162306</v>
      </c>
      <c r="D450" s="9">
        <f>C450*Input!P450/100</f>
        <v>2.1204249513814273E-3</v>
      </c>
      <c r="E450" s="11">
        <f>Input!M450</f>
        <v>2.0030370847748769</v>
      </c>
      <c r="F450" s="12">
        <f>E450*Input!N450/100</f>
        <v>5.5293328013528517E-5</v>
      </c>
      <c r="G450" s="13">
        <f t="shared" si="1566"/>
        <v>276.17875324876002</v>
      </c>
      <c r="H450" s="12">
        <f>G450*Input!L450/100</f>
        <v>1.0643565444432741E-2</v>
      </c>
      <c r="I450" s="9">
        <v>0.3</v>
      </c>
      <c r="J450" s="21">
        <f>(((C450*$G$4*0.000000001*Input!G450*(234/233))-(I450*0.000000000000001))/Input!F450)*1000000000000</f>
        <v>169.25369812826739</v>
      </c>
      <c r="K450" s="9">
        <f>J450*Input!P450/100</f>
        <v>0.2076031808388169</v>
      </c>
      <c r="L450" s="14">
        <f t="shared" si="1567"/>
        <v>2.3406556161063734</v>
      </c>
      <c r="M450" s="22">
        <f>L450*Input!P450/100</f>
        <v>2.8710010860954305E-3</v>
      </c>
      <c r="N450" s="9">
        <v>5.0000000000000001E-3</v>
      </c>
      <c r="O450" s="21">
        <f>(((G450*$D$4*0.000000001*Input!G450*(238/236))-(N450*0.000000001))/Input!F450)*1000000</f>
        <v>2.7238179736455499</v>
      </c>
      <c r="P450" s="9">
        <f>O450*Input!N450/100</f>
        <v>7.5190300674265871E-5</v>
      </c>
      <c r="Q450" s="23">
        <f t="shared" si="1568"/>
        <v>2.0322383561350681</v>
      </c>
      <c r="R450" s="24">
        <f>Q450*Input!N450/100</f>
        <v>5.6099421664017558E-5</v>
      </c>
      <c r="S450" s="65">
        <f>Input!S450*$G$6/0.000000000155125</f>
        <v>1.1464791397705951</v>
      </c>
      <c r="T450" s="9">
        <f>S450*Input!T450/100</f>
        <v>4.2541717035562206E-4</v>
      </c>
      <c r="U450" s="9">
        <f>S450*1/((U449+U451)/2)</f>
        <v>1.1462494932246061</v>
      </c>
      <c r="V450" s="9">
        <f>U450*Input!T450/100</f>
        <v>4.253319567827034E-4</v>
      </c>
      <c r="W450" s="3">
        <v>3.0000000000000001E-3</v>
      </c>
      <c r="X450" s="21">
        <f>((($L$4*0.000000001*Input!G450/Input!W450*(232/229))-(W450*0.000000001))/Input!F450)*1000000000</f>
        <v>3.5420143547074213E-2</v>
      </c>
      <c r="Y450" s="21">
        <f>X450*Input!X450/100</f>
        <v>1.2180528109127137E-4</v>
      </c>
      <c r="Z450" s="21">
        <f t="shared" si="1569"/>
        <v>8.6485855799256791E-6</v>
      </c>
      <c r="AA450" s="21">
        <f>Z450*Input!X450/100</f>
        <v>2.9741364435881303E-8</v>
      </c>
      <c r="AB450" s="14">
        <v>0.05</v>
      </c>
      <c r="AC450" s="14">
        <v>0.9</v>
      </c>
      <c r="AD450" s="21">
        <f>(((Input!G450*$L$4*0.000000001*Input!U450*(230/229))-((AB450*0.000000000000001)+(Input!G450*AC450*0.000000000000001)))/Input!F450)*1000000000000</f>
        <v>0.9280182700655667</v>
      </c>
      <c r="AE450" s="21">
        <f>AD450*Input!V450/100</f>
        <v>4.3269588242652443E-3</v>
      </c>
      <c r="AF450" s="63">
        <f t="shared" si="1570"/>
        <v>4.2306982891896917E-2</v>
      </c>
      <c r="AG450" s="21">
        <f>AF450*Input!V450/100</f>
        <v>1.972596648762081E-4</v>
      </c>
      <c r="AH450" s="9">
        <f t="shared" si="1571"/>
        <v>4891.7805693102109</v>
      </c>
      <c r="AI450" s="3">
        <f t="shared" si="1572"/>
        <v>28.340882476888112</v>
      </c>
      <c r="AJ450" s="22">
        <f t="shared" si="1573"/>
        <v>146.24949322460611</v>
      </c>
      <c r="AK450" s="3">
        <f t="shared" si="1574"/>
        <v>0.42533195678270341</v>
      </c>
      <c r="AL450" s="3">
        <f t="shared" si="1575"/>
        <v>2.0817923627992521E-2</v>
      </c>
      <c r="AM450" s="3">
        <f t="shared" si="1576"/>
        <v>9.7066922017705968E-5</v>
      </c>
      <c r="AN450" s="9">
        <f>AL450*1/((AN449+AN451)/2)</f>
        <v>2.0850943654261128E-2</v>
      </c>
      <c r="AO450" s="21">
        <f t="shared" si="1577"/>
        <v>9.7220883208654318E-5</v>
      </c>
      <c r="AP450" s="58">
        <f t="shared" si="1578"/>
        <v>2.0038999999999998</v>
      </c>
      <c r="AQ450" s="58">
        <f t="shared" si="1579"/>
        <v>1.0500000000000001E-2</v>
      </c>
      <c r="AR450" s="58">
        <f t="shared" si="1580"/>
        <v>0.52397824242726687</v>
      </c>
      <c r="AS450" s="67">
        <f t="shared" si="1581"/>
        <v>4.2556944926350313E-6</v>
      </c>
      <c r="AT450" s="67">
        <f t="shared" si="1582"/>
        <v>1.4635253071596381E-8</v>
      </c>
      <c r="AU450" s="58">
        <v>8</v>
      </c>
      <c r="AV450" s="58">
        <f t="shared" si="1583"/>
        <v>4</v>
      </c>
      <c r="AW450" s="58">
        <f t="shared" si="1584"/>
        <v>2.0007000000000001</v>
      </c>
      <c r="AX450" s="57">
        <f t="shared" si="1585"/>
        <v>9.6683924999999993E-3</v>
      </c>
      <c r="AY450" s="47">
        <f t="shared" si="1586"/>
        <v>9.5942133849308137E-3</v>
      </c>
      <c r="AZ450" s="9" t="str">
        <f>Input!B450</f>
        <v>PA6</v>
      </c>
      <c r="BA450" s="48">
        <f>Input!E450</f>
        <v>0</v>
      </c>
      <c r="BB450" s="58">
        <f t="shared" si="1587"/>
        <v>147.07881497415298</v>
      </c>
      <c r="BC450" s="22">
        <f>SQRT((EXP(0.0000028263*AW450*1000)*V450)^2+((U450-1)*0.0000028263*EXP(0.0000028263*AW450*1000)*AY450*1000)^2)*1000</f>
        <v>0.42776243461941899</v>
      </c>
      <c r="BD450" s="9">
        <f t="shared" si="1588"/>
        <v>1942.7</v>
      </c>
      <c r="BE450" s="49">
        <f t="shared" si="1589"/>
        <v>4.7971066924654071</v>
      </c>
      <c r="BF450" s="89">
        <f t="shared" si="1590"/>
        <v>0.47954282925630093</v>
      </c>
      <c r="BG450" s="85"/>
      <c r="BH450" s="85"/>
      <c r="BI450" s="85"/>
      <c r="BJ450" s="85"/>
      <c r="BK450" s="85"/>
      <c r="BL450" s="85"/>
      <c r="BM450" s="90"/>
      <c r="BN450" s="85"/>
      <c r="BO450" s="85"/>
      <c r="BP450" s="85"/>
      <c r="BQ450" s="85"/>
      <c r="BR450" s="85"/>
      <c r="BS450" s="85"/>
      <c r="BT450" s="85"/>
      <c r="BU450" s="85"/>
      <c r="BV450" s="85"/>
      <c r="BW450" s="85"/>
      <c r="BX450" s="85"/>
      <c r="BY450" s="85"/>
      <c r="BZ450" s="85"/>
      <c r="CA450" s="85"/>
      <c r="CB450" s="85"/>
      <c r="CC450" s="85"/>
      <c r="CD450" s="85"/>
      <c r="CE450" s="85"/>
      <c r="CF450" s="85"/>
      <c r="CG450" s="85"/>
      <c r="CH450" s="85"/>
      <c r="CI450" s="85"/>
      <c r="CJ450" s="85"/>
      <c r="CK450" s="85"/>
      <c r="CL450" s="85"/>
      <c r="CM450" s="85"/>
      <c r="CN450" s="85"/>
      <c r="CO450" s="85"/>
      <c r="CP450" s="85"/>
      <c r="CQ450" s="85"/>
      <c r="CR450" s="85"/>
      <c r="CS450" s="85"/>
      <c r="CT450" s="85"/>
      <c r="CU450" s="85"/>
      <c r="CV450" s="85"/>
      <c r="CW450" s="85"/>
      <c r="CX450" s="85"/>
      <c r="CY450" s="85"/>
      <c r="CZ450" s="85"/>
      <c r="DA450" s="85"/>
      <c r="DB450" s="85"/>
      <c r="DC450" s="85"/>
      <c r="DD450" s="85"/>
      <c r="DE450" s="85"/>
    </row>
    <row r="451" spans="1:109" s="158" customFormat="1" ht="15" customHeight="1" x14ac:dyDescent="0.2">
      <c r="A451" s="141">
        <f>Input!A451</f>
        <v>10368</v>
      </c>
      <c r="B451" s="141" t="str">
        <f>Input!B451</f>
        <v>Hu1-13</v>
      </c>
      <c r="C451" s="141">
        <f>Input!O451</f>
        <v>2.2724662412875185</v>
      </c>
      <c r="D451" s="141">
        <f>C451*Input!P451/100</f>
        <v>1.5166753259112964E-2</v>
      </c>
      <c r="E451" s="142">
        <f>Input!M451</f>
        <v>3.0130900632592952</v>
      </c>
      <c r="F451" s="143">
        <f>E451*Input!N451/100</f>
        <v>3.1944946790111583E-4</v>
      </c>
      <c r="G451" s="144">
        <f t="shared" si="1566"/>
        <v>415.4448579221916</v>
      </c>
      <c r="H451" s="143">
        <f>G451*Input!L451/100</f>
        <v>2.8567396952601479E-2</v>
      </c>
      <c r="I451" s="141">
        <v>0</v>
      </c>
      <c r="J451" s="145">
        <f>(((C451*$G$4*0.000000001*Input!G451*(234/233))-(I451*0.000000000000001))/Input!F451)*1000000000000</f>
        <v>744.41184715796635</v>
      </c>
      <c r="K451" s="141">
        <f>J451*Input!P451/100</f>
        <v>4.9683073851115163</v>
      </c>
      <c r="L451" s="146">
        <f t="shared" si="1567"/>
        <v>10.294674739844931</v>
      </c>
      <c r="M451" s="147">
        <f>L451*Input!P451/100</f>
        <v>6.8708079717649889E-2</v>
      </c>
      <c r="N451" s="141">
        <v>0</v>
      </c>
      <c r="O451" s="145">
        <f>(((G451*$D$4*0.000000001*Input!G451*(238/236))-(N451*0.000000001))/Input!F451)*1000000</f>
        <v>13.709015866709894</v>
      </c>
      <c r="P451" s="141">
        <f>O451*Input!N451/100</f>
        <v>1.4534374121333924E-3</v>
      </c>
      <c r="Q451" s="148">
        <f t="shared" si="1568"/>
        <v>10.228285494387995</v>
      </c>
      <c r="R451" s="149">
        <f>Q451*Input!N451/100</f>
        <v>1.0844084611226453E-3</v>
      </c>
      <c r="S451" s="147">
        <f>Input!S451*$G$6/0.000000000155125</f>
        <v>1.0004947420134644</v>
      </c>
      <c r="T451" s="141">
        <f>S451*Input!T451/100</f>
        <v>9.8301405243172665E-4</v>
      </c>
      <c r="U451" s="147">
        <f>S451</f>
        <v>1.0004947420134644</v>
      </c>
      <c r="V451" s="141">
        <f>U451*Input!T451/100</f>
        <v>9.8301405243172665E-4</v>
      </c>
      <c r="W451" s="150">
        <v>0</v>
      </c>
      <c r="X451" s="145">
        <f>((($L$4*0.000000001*Input!G451/Input!W451*(232/229))-(W451*0.000000001))/Input!F451)*1000000000</f>
        <v>0.88439347963165738</v>
      </c>
      <c r="Y451" s="145">
        <f>X451*Input!X451/100</f>
        <v>2.7884819035515563E-3</v>
      </c>
      <c r="Z451" s="145">
        <f t="shared" si="1569"/>
        <v>2.1594358263278272E-4</v>
      </c>
      <c r="AA451" s="145">
        <f>Z451*Input!X451/100</f>
        <v>6.8086749419545386E-7</v>
      </c>
      <c r="AB451" s="146">
        <v>0</v>
      </c>
      <c r="AC451" s="146">
        <v>0.9</v>
      </c>
      <c r="AD451" s="145">
        <f>(((Input!G451*$L$4*0.000000001*Input!U451*(230/229))-((AB451*0.000000000000001)+(Input!G451*AC451*0.000000000000001)))/Input!F451)*1000000000000</f>
        <v>224.09414046237526</v>
      </c>
      <c r="AE451" s="145">
        <f>AD451*Input!V451/100</f>
        <v>0.54922061328369032</v>
      </c>
      <c r="AF451" s="145">
        <f t="shared" si="1570"/>
        <v>10.216121031804921</v>
      </c>
      <c r="AG451" s="145">
        <f>AF451*Input!V451/100</f>
        <v>2.5038156941057366E-2</v>
      </c>
      <c r="AH451" s="141">
        <f t="shared" si="1571"/>
        <v>47309.213393841303</v>
      </c>
      <c r="AI451" s="150">
        <f t="shared" si="1572"/>
        <v>188.92901633750358</v>
      </c>
      <c r="AJ451" s="147">
        <f t="shared" si="1573"/>
        <v>0.49474201346444424</v>
      </c>
      <c r="AK451" s="150">
        <f t="shared" si="1574"/>
        <v>0.98301405243172668</v>
      </c>
      <c r="AL451" s="150">
        <f t="shared" si="1575"/>
        <v>0.99881070365216651</v>
      </c>
      <c r="AM451" s="150">
        <f t="shared" si="1576"/>
        <v>2.4502222952730419E-3</v>
      </c>
      <c r="AN451" s="141">
        <f>AF451/Q451</f>
        <v>0.99881070365216651</v>
      </c>
      <c r="AO451" s="145">
        <f t="shared" si="1577"/>
        <v>2.4502222952730419E-3</v>
      </c>
      <c r="AP451" s="141">
        <f t="shared" si="1578"/>
        <v>684.48320000000001</v>
      </c>
      <c r="AQ451" s="141" t="e">
        <f t="shared" si="1579"/>
        <v>#VALUE!</v>
      </c>
      <c r="AR451" s="141" t="e">
        <f t="shared" si="1580"/>
        <v>#VALUE!</v>
      </c>
      <c r="AS451" s="149">
        <f t="shared" si="1581"/>
        <v>2.1112392956890535E-5</v>
      </c>
      <c r="AT451" s="149">
        <f t="shared" si="1582"/>
        <v>6.6604740720019751E-8</v>
      </c>
      <c r="AU451" s="141">
        <v>8</v>
      </c>
      <c r="AV451" s="141">
        <f t="shared" si="1583"/>
        <v>4</v>
      </c>
      <c r="AW451" s="141">
        <f t="shared" si="1584"/>
        <v>684.46489999999994</v>
      </c>
      <c r="AX451" s="151">
        <f t="shared" si="1585"/>
        <v>294.89109039430002</v>
      </c>
      <c r="AY451" s="151">
        <f t="shared" si="1586"/>
        <v>162.11033924238691</v>
      </c>
      <c r="AZ451" s="141" t="str">
        <f>Input!B451</f>
        <v>Hu1-13</v>
      </c>
      <c r="BA451" s="152">
        <f>Input!E451</f>
        <v>0</v>
      </c>
      <c r="BB451" s="141">
        <f t="shared" si="1587"/>
        <v>3.4239138922512629</v>
      </c>
      <c r="BC451" s="147">
        <f t="shared" ref="BC451" si="1593">SQRT((EXP(0.0000028263*AW451*1000)*V451)^2+((U451-1)*0.0000028263*EXP(0.0000028263*AW451*1000)*AX451*1000)^2)*1000</f>
        <v>7.3773238026562211</v>
      </c>
      <c r="BD451" s="141">
        <f t="shared" si="1588"/>
        <v>684406.89999999991</v>
      </c>
      <c r="BE451" s="153">
        <f t="shared" si="1589"/>
        <v>81055.169621193461</v>
      </c>
      <c r="BF451" s="154">
        <f t="shared" si="1590"/>
        <v>23.684244326098668</v>
      </c>
      <c r="BG451" s="155"/>
      <c r="BH451" s="155"/>
      <c r="BI451" s="155"/>
      <c r="BJ451" s="155"/>
      <c r="BK451" s="155"/>
      <c r="BL451" s="155"/>
      <c r="BM451" s="159"/>
      <c r="BN451" s="155"/>
      <c r="BO451" s="155"/>
      <c r="BP451" s="155"/>
      <c r="BQ451" s="155"/>
      <c r="BR451" s="155"/>
      <c r="BS451" s="155"/>
      <c r="BT451" s="155"/>
      <c r="BU451" s="155"/>
      <c r="BV451" s="155"/>
      <c r="BW451" s="155"/>
      <c r="BX451" s="155"/>
      <c r="BY451" s="155"/>
      <c r="BZ451" s="155"/>
      <c r="CA451" s="155"/>
      <c r="CB451" s="155"/>
      <c r="CC451" s="155"/>
      <c r="CD451" s="155"/>
      <c r="CE451" s="155"/>
      <c r="CF451" s="155"/>
      <c r="CG451" s="155"/>
      <c r="CH451" s="155"/>
      <c r="CI451" s="155"/>
      <c r="CJ451" s="155"/>
      <c r="CK451" s="155"/>
      <c r="CL451" s="155"/>
      <c r="CM451" s="155"/>
      <c r="CN451" s="155"/>
      <c r="CO451" s="155"/>
      <c r="CP451" s="155"/>
      <c r="CQ451" s="155"/>
      <c r="CR451" s="155"/>
      <c r="CS451" s="155"/>
      <c r="CT451" s="155"/>
      <c r="CU451" s="155"/>
      <c r="CV451" s="155"/>
      <c r="CW451" s="155"/>
      <c r="CX451" s="155"/>
      <c r="CY451" s="155"/>
      <c r="CZ451" s="155"/>
      <c r="DA451" s="155"/>
      <c r="DB451" s="155"/>
      <c r="DC451" s="155"/>
      <c r="DD451" s="155"/>
      <c r="DE451" s="155"/>
    </row>
    <row r="452" spans="1:109" ht="15" customHeight="1" x14ac:dyDescent="0.2">
      <c r="A452" s="9">
        <f>Input!A452</f>
        <v>10779</v>
      </c>
      <c r="B452" s="9" t="str">
        <f>Input!B452</f>
        <v>PA7</v>
      </c>
      <c r="C452" s="9">
        <f>Input!O452</f>
        <v>1.6908911333064229</v>
      </c>
      <c r="D452" s="9">
        <f>C452*Input!P452/100</f>
        <v>1.8553581610283353E-3</v>
      </c>
      <c r="E452" s="11">
        <f>Input!M452</f>
        <v>1.9647288041770203</v>
      </c>
      <c r="F452" s="12">
        <f>E452*Input!N452/100</f>
        <v>6.3240717240334966E-5</v>
      </c>
      <c r="G452" s="13">
        <f t="shared" si="1566"/>
        <v>270.89680751992756</v>
      </c>
      <c r="H452" s="12">
        <f>G452*Input!L452/100</f>
        <v>1.2041991367001226E-2</v>
      </c>
      <c r="I452" s="9">
        <v>0.3</v>
      </c>
      <c r="J452" s="21">
        <f>(((C452*$G$4*0.000000001*Input!G452*(234/233))-(I452*0.000000000000001))/Input!F452)*1000000000000</f>
        <v>162.5561085329723</v>
      </c>
      <c r="K452" s="9">
        <f>J452*Input!P452/100</f>
        <v>0.17836736892806343</v>
      </c>
      <c r="L452" s="14">
        <f t="shared" si="1567"/>
        <v>2.2480328204217406</v>
      </c>
      <c r="M452" s="22">
        <f>L452*Input!P452/100</f>
        <v>2.4666910586213196E-3</v>
      </c>
      <c r="N452" s="9">
        <v>5.0000000000000001E-3</v>
      </c>
      <c r="O452" s="21">
        <f>(((G452*$D$4*0.000000001*Input!G452*(238/236))-(N452*0.000000001))/Input!F452)*1000000</f>
        <v>2.6234227134826411</v>
      </c>
      <c r="P452" s="9">
        <f>O452*Input!N452/100</f>
        <v>8.4442765674585152E-5</v>
      </c>
      <c r="Q452" s="23">
        <f t="shared" si="1568"/>
        <v>1.9573335348690004</v>
      </c>
      <c r="R452" s="24">
        <f>Q452*Input!N452/100</f>
        <v>6.3002678212134068E-5</v>
      </c>
      <c r="S452" s="65">
        <f>Input!S452*$G$6/0.000000000155125</f>
        <v>1.1463109563469893</v>
      </c>
      <c r="T452" s="9">
        <f>S452*Input!T452/100</f>
        <v>4.6959915951878096E-4</v>
      </c>
      <c r="U452" s="9">
        <f>S452*1/((U451+U453)/2)</f>
        <v>1.1454567804324187</v>
      </c>
      <c r="V452" s="9">
        <f>U452*Input!T452/100</f>
        <v>4.6924923676061261E-4</v>
      </c>
      <c r="W452" s="3">
        <v>3.0000000000000001E-3</v>
      </c>
      <c r="X452" s="21">
        <f>((($L$4*0.000000001*Input!G452/Input!W452*(232/229))-(W452*0.000000001))/Input!F452)*1000000000</f>
        <v>4.3100096488507711E-2</v>
      </c>
      <c r="Y452" s="21">
        <f>X452*Input!X452/100</f>
        <v>1.3018261234003909E-4</v>
      </c>
      <c r="Z452" s="21">
        <f t="shared" si="1569"/>
        <v>1.0523810342228371E-5</v>
      </c>
      <c r="AA452" s="21">
        <f>Z452*Input!X452/100</f>
        <v>3.1786869026794729E-8</v>
      </c>
      <c r="AB452" s="14">
        <v>0.05</v>
      </c>
      <c r="AC452" s="14">
        <v>0.9</v>
      </c>
      <c r="AD452" s="21">
        <f>(((Input!G452*$L$4*0.000000001*Input!U452*(230/229))-((AB452*0.000000000000001)+(Input!G452*AC452*0.000000000000001)))/Input!F452)*1000000000000</f>
        <v>0.84807617597226237</v>
      </c>
      <c r="AE452" s="21">
        <f>AD452*Input!V452/100</f>
        <v>4.4927589515265627E-3</v>
      </c>
      <c r="AF452" s="63">
        <f t="shared" si="1570"/>
        <v>3.8662540841301406E-2</v>
      </c>
      <c r="AG452" s="21">
        <f>AF452*Input!V452/100</f>
        <v>2.0481824790606948E-4</v>
      </c>
      <c r="AH452" s="9">
        <f t="shared" si="1571"/>
        <v>3673.8158123357798</v>
      </c>
      <c r="AI452" s="3">
        <f t="shared" si="1572"/>
        <v>22.403559087487771</v>
      </c>
      <c r="AJ452" s="22">
        <f t="shared" si="1573"/>
        <v>145.45678043241873</v>
      </c>
      <c r="AK452" s="3">
        <f t="shared" si="1574"/>
        <v>0.46924923676061259</v>
      </c>
      <c r="AL452" s="3">
        <f t="shared" si="1575"/>
        <v>1.9752658477743292E-2</v>
      </c>
      <c r="AM452" s="3">
        <f t="shared" si="1576"/>
        <v>1.0464339618533712E-4</v>
      </c>
      <c r="AN452" s="9">
        <f>AL452*1/((AN451+AN453)/2)</f>
        <v>1.9777613232168922E-2</v>
      </c>
      <c r="AO452" s="21">
        <f t="shared" si="1577"/>
        <v>1.0477559865605829E-4</v>
      </c>
      <c r="AP452" s="58">
        <f t="shared" si="1578"/>
        <v>1.9012</v>
      </c>
      <c r="AQ452" s="58">
        <f t="shared" si="1579"/>
        <v>1.0800000000000001E-2</v>
      </c>
      <c r="AR452" s="58">
        <f t="shared" si="1580"/>
        <v>0.5680622764569746</v>
      </c>
      <c r="AS452" s="67">
        <f t="shared" si="1581"/>
        <v>5.3766055476757081E-6</v>
      </c>
      <c r="AT452" s="67">
        <f t="shared" si="1582"/>
        <v>1.6240805832896117E-8</v>
      </c>
      <c r="AU452" s="58">
        <v>8</v>
      </c>
      <c r="AV452" s="58">
        <f t="shared" si="1583"/>
        <v>4</v>
      </c>
      <c r="AW452" s="58">
        <f t="shared" si="1584"/>
        <v>1.8971</v>
      </c>
      <c r="AX452" s="57">
        <f t="shared" si="1585"/>
        <v>1.0744754699999999E-2</v>
      </c>
      <c r="AY452" s="47">
        <f t="shared" si="1586"/>
        <v>1.0391257918099046E-2</v>
      </c>
      <c r="AZ452" s="9" t="str">
        <f>Input!B452</f>
        <v>PA7</v>
      </c>
      <c r="BA452" s="48">
        <f>Input!E452</f>
        <v>0</v>
      </c>
      <c r="BB452" s="58">
        <f t="shared" si="1587"/>
        <v>146.23878135915163</v>
      </c>
      <c r="BC452" s="22">
        <f>SQRT((EXP(0.0000028263*AW452*1000)*V452)^2+((U452-1)*0.0000028263*EXP(0.0000028263*AW452*1000)*AY452*1000)^2)*1000</f>
        <v>0.47179155129414491</v>
      </c>
      <c r="BD452" s="9">
        <f t="shared" si="1588"/>
        <v>1839.1</v>
      </c>
      <c r="BE452" s="49">
        <f t="shared" si="1589"/>
        <v>5.1956289590495226</v>
      </c>
      <c r="BF452" s="89">
        <f t="shared" si="1590"/>
        <v>0.54774434231717073</v>
      </c>
      <c r="BG452" s="85"/>
      <c r="BH452" s="85"/>
      <c r="BI452" s="85"/>
      <c r="BJ452" s="85"/>
      <c r="BK452" s="85"/>
      <c r="BL452" s="85"/>
      <c r="BM452" s="90"/>
      <c r="BN452" s="85"/>
      <c r="BO452" s="85"/>
      <c r="BP452" s="85"/>
      <c r="BQ452" s="85"/>
      <c r="BR452" s="85"/>
      <c r="BS452" s="85"/>
      <c r="BT452" s="85"/>
      <c r="BU452" s="85"/>
      <c r="BV452" s="85"/>
      <c r="BW452" s="85"/>
      <c r="BX452" s="85"/>
      <c r="BY452" s="85"/>
      <c r="BZ452" s="85"/>
      <c r="CA452" s="85"/>
      <c r="CB452" s="85"/>
      <c r="CC452" s="85"/>
      <c r="CD452" s="85"/>
      <c r="CE452" s="85"/>
      <c r="CF452" s="85"/>
      <c r="CG452" s="85"/>
      <c r="CH452" s="85"/>
      <c r="CI452" s="85"/>
      <c r="CJ452" s="85"/>
      <c r="CK452" s="85"/>
      <c r="CL452" s="85"/>
      <c r="CM452" s="85"/>
      <c r="CN452" s="85"/>
      <c r="CO452" s="85"/>
      <c r="CP452" s="85"/>
      <c r="CQ452" s="85"/>
      <c r="CR452" s="85"/>
      <c r="CS452" s="85"/>
      <c r="CT452" s="85"/>
      <c r="CU452" s="85"/>
      <c r="CV452" s="85"/>
      <c r="CW452" s="85"/>
      <c r="CX452" s="85"/>
      <c r="CY452" s="85"/>
      <c r="CZ452" s="85"/>
      <c r="DA452" s="85"/>
      <c r="DB452" s="85"/>
      <c r="DC452" s="85"/>
      <c r="DD452" s="85"/>
      <c r="DE452" s="85"/>
    </row>
    <row r="453" spans="1:109" s="158" customFormat="1" ht="15" customHeight="1" x14ac:dyDescent="0.2">
      <c r="A453" s="141">
        <f>Input!A453</f>
        <v>10368</v>
      </c>
      <c r="B453" s="141" t="str">
        <f>Input!B453</f>
        <v>Hu1-13</v>
      </c>
      <c r="C453" s="141">
        <f>Input!O453</f>
        <v>2.2950393862845946</v>
      </c>
      <c r="D453" s="141">
        <f>C453*Input!P453/100</f>
        <v>1.3580488703251894E-2</v>
      </c>
      <c r="E453" s="142">
        <f>Input!M453</f>
        <v>3.0138207361858091</v>
      </c>
      <c r="F453" s="143">
        <f>E453*Input!N453/100</f>
        <v>2.7425574908500274E-4</v>
      </c>
      <c r="G453" s="144">
        <f t="shared" si="1566"/>
        <v>415.54560310529934</v>
      </c>
      <c r="H453" s="143">
        <f>G453*Input!L453/100</f>
        <v>2.8140406601889233E-2</v>
      </c>
      <c r="I453" s="141">
        <v>0</v>
      </c>
      <c r="J453" s="145">
        <f>(((C453*$G$4*0.000000001*Input!G453*(234/233))-(I453*0.000000000000001))/Input!F453)*1000000000000</f>
        <v>751.80633173077888</v>
      </c>
      <c r="K453" s="141">
        <f>J453*Input!P453/100</f>
        <v>4.4486806876250355</v>
      </c>
      <c r="L453" s="146">
        <f t="shared" si="1567"/>
        <v>10.39693508650187</v>
      </c>
      <c r="M453" s="147">
        <f>L453*Input!P453/100</f>
        <v>6.1522020203435883E-2</v>
      </c>
      <c r="N453" s="141">
        <v>0</v>
      </c>
      <c r="O453" s="145">
        <f>(((G453*$D$4*0.000000001*Input!G453*(238/236))-(N453*0.000000001))/Input!F453)*1000000</f>
        <v>13.712340296624916</v>
      </c>
      <c r="P453" s="141">
        <f>O453*Input!N453/100</f>
        <v>1.2478141498617255E-3</v>
      </c>
      <c r="Q453" s="148">
        <f t="shared" si="1568"/>
        <v>10.230765848820985</v>
      </c>
      <c r="R453" s="149">
        <f>Q453*Input!N453/100</f>
        <v>9.3099311378839632E-4</v>
      </c>
      <c r="S453" s="147">
        <f>Input!S453*$G$6/0.000000000155125</f>
        <v>1.000996673340065</v>
      </c>
      <c r="T453" s="141">
        <f>S453*Input!T453/100</f>
        <v>1.2474711966914266E-3</v>
      </c>
      <c r="U453" s="147">
        <f>S453</f>
        <v>1.000996673340065</v>
      </c>
      <c r="V453" s="141">
        <f>U453*Input!T453/100</f>
        <v>1.2474711966914266E-3</v>
      </c>
      <c r="W453" s="150">
        <v>0</v>
      </c>
      <c r="X453" s="145">
        <f>((($L$4*0.000000001*Input!G453/Input!W453*(232/229))-(W453*0.000000001))/Input!F453)*1000000000</f>
        <v>0.88789871948749688</v>
      </c>
      <c r="Y453" s="145">
        <f>X453*Input!X453/100</f>
        <v>3.2443203294626583E-3</v>
      </c>
      <c r="Z453" s="145">
        <f t="shared" si="1569"/>
        <v>2.1679946191037808E-4</v>
      </c>
      <c r="AA453" s="145">
        <f>Z453*Input!X453/100</f>
        <v>7.9217019492763151E-7</v>
      </c>
      <c r="AB453" s="146">
        <v>0</v>
      </c>
      <c r="AC453" s="146">
        <v>0.9</v>
      </c>
      <c r="AD453" s="145">
        <f>(((Input!G453*$L$4*0.000000001*Input!U453*(230/229))-((AB453*0.000000000000001)+(Input!G453*AC453*0.000000000000001)))/Input!F453)*1000000000000</f>
        <v>224.11595579461911</v>
      </c>
      <c r="AE453" s="145">
        <f>AD453*Input!V453/100</f>
        <v>0.46389749728154889</v>
      </c>
      <c r="AF453" s="145">
        <f t="shared" si="1570"/>
        <v>10.217115560595778</v>
      </c>
      <c r="AG453" s="145">
        <f>AF453*Input!V453/100</f>
        <v>2.1148402045681337E-2</v>
      </c>
      <c r="AH453" s="141">
        <f t="shared" si="1571"/>
        <v>47127.033759979502</v>
      </c>
      <c r="AI453" s="150">
        <f t="shared" si="1572"/>
        <v>197.90937573760021</v>
      </c>
      <c r="AJ453" s="147">
        <f t="shared" si="1573"/>
        <v>0.99667334006503516</v>
      </c>
      <c r="AK453" s="150">
        <f t="shared" si="1574"/>
        <v>1.2474711966914267</v>
      </c>
      <c r="AL453" s="150">
        <f t="shared" si="1575"/>
        <v>0.99866576086024095</v>
      </c>
      <c r="AM453" s="150">
        <f t="shared" si="1576"/>
        <v>2.0691344026112571E-3</v>
      </c>
      <c r="AN453" s="141">
        <f>AF453/Q453</f>
        <v>0.99866576086024095</v>
      </c>
      <c r="AO453" s="145">
        <f t="shared" si="1577"/>
        <v>2.0691344026112571E-3</v>
      </c>
      <c r="AP453" s="141">
        <f t="shared" si="1578"/>
        <v>643.79049999999995</v>
      </c>
      <c r="AQ453" s="141" t="e">
        <f t="shared" si="1579"/>
        <v>#VALUE!</v>
      </c>
      <c r="AR453" s="141" t="e">
        <f t="shared" si="1580"/>
        <v>#VALUE!</v>
      </c>
      <c r="AS453" s="149">
        <f t="shared" si="1581"/>
        <v>2.1190931853392236E-5</v>
      </c>
      <c r="AT453" s="149">
        <f t="shared" si="1582"/>
        <v>7.74542037490318E-8</v>
      </c>
      <c r="AU453" s="141">
        <v>8</v>
      </c>
      <c r="AV453" s="141">
        <f t="shared" si="1583"/>
        <v>4</v>
      </c>
      <c r="AW453" s="141">
        <f t="shared" si="1584"/>
        <v>643.77210000000002</v>
      </c>
      <c r="AX453" s="151">
        <f t="shared" si="1585"/>
        <v>259.86823083830001</v>
      </c>
      <c r="AY453" s="151">
        <f t="shared" si="1586"/>
        <v>107.50101194640034</v>
      </c>
      <c r="AZ453" s="141" t="str">
        <f>Input!B453</f>
        <v>Hu1-13</v>
      </c>
      <c r="BA453" s="152">
        <f>Input!E453</f>
        <v>0</v>
      </c>
      <c r="BB453" s="141">
        <f t="shared" si="1587"/>
        <v>6.1482093736014711</v>
      </c>
      <c r="BC453" s="147">
        <f t="shared" ref="BC453" si="1594">SQRT((EXP(0.0000028263*AW453*1000)*V453)^2+((U453-1)*0.0000028263*EXP(0.0000028263*AW453*1000)*AX453*1000)^2)*1000</f>
        <v>8.9223838078719275</v>
      </c>
      <c r="BD453" s="141">
        <f t="shared" si="1588"/>
        <v>643714.1</v>
      </c>
      <c r="BE453" s="153">
        <f t="shared" si="1589"/>
        <v>53750.505973200168</v>
      </c>
      <c r="BF453" s="154">
        <f t="shared" si="1590"/>
        <v>16.698613056763463</v>
      </c>
      <c r="BG453" s="155"/>
      <c r="BH453" s="155"/>
      <c r="BI453" s="155"/>
      <c r="BJ453" s="155"/>
      <c r="BK453" s="155"/>
      <c r="BL453" s="155"/>
      <c r="BM453" s="159"/>
      <c r="BN453" s="155"/>
      <c r="BO453" s="155"/>
      <c r="BP453" s="155"/>
      <c r="BQ453" s="155"/>
      <c r="BR453" s="155"/>
      <c r="BS453" s="155"/>
      <c r="BT453" s="155"/>
      <c r="BU453" s="155"/>
      <c r="BV453" s="155"/>
      <c r="BW453" s="155"/>
      <c r="BX453" s="155"/>
      <c r="BY453" s="155"/>
      <c r="BZ453" s="155"/>
      <c r="CA453" s="155"/>
      <c r="CB453" s="155"/>
      <c r="CC453" s="155"/>
      <c r="CD453" s="155"/>
      <c r="CE453" s="155"/>
      <c r="CF453" s="155"/>
      <c r="CG453" s="155"/>
      <c r="CH453" s="155"/>
      <c r="CI453" s="155"/>
      <c r="CJ453" s="155"/>
      <c r="CK453" s="155"/>
      <c r="CL453" s="155"/>
      <c r="CM453" s="155"/>
      <c r="CN453" s="155"/>
      <c r="CO453" s="155"/>
      <c r="CP453" s="155"/>
      <c r="CQ453" s="155"/>
      <c r="CR453" s="155"/>
      <c r="CS453" s="155"/>
      <c r="CT453" s="155"/>
      <c r="CU453" s="155"/>
      <c r="CV453" s="155"/>
      <c r="CW453" s="155"/>
      <c r="CX453" s="155"/>
      <c r="CY453" s="155"/>
      <c r="CZ453" s="155"/>
      <c r="DA453" s="155"/>
      <c r="DB453" s="155"/>
      <c r="DC453" s="155"/>
      <c r="DD453" s="155"/>
      <c r="DE453" s="155"/>
    </row>
    <row r="454" spans="1:109" ht="15" customHeight="1" x14ac:dyDescent="0.2">
      <c r="A454" s="9">
        <f>Input!A454</f>
        <v>10780</v>
      </c>
      <c r="B454" s="9" t="str">
        <f>Input!B454</f>
        <v>PA10</v>
      </c>
      <c r="C454" s="9">
        <f>Input!O454</f>
        <v>1.7652603075566324</v>
      </c>
      <c r="D454" s="9">
        <f>C454*Input!P454/100</f>
        <v>2.42678785607418E-3</v>
      </c>
      <c r="E454" s="11">
        <f>Input!M454</f>
        <v>2.047762049734958</v>
      </c>
      <c r="F454" s="12">
        <f>E454*Input!N454/100</f>
        <v>6.8974938608636242E-5</v>
      </c>
      <c r="G454" s="13">
        <f t="shared" ref="G454:G457" si="1595">E454*137.88</f>
        <v>282.34543141745598</v>
      </c>
      <c r="H454" s="12">
        <f>G454*Input!L454/100</f>
        <v>8.3687198370981427E-3</v>
      </c>
      <c r="I454" s="9">
        <v>0.3</v>
      </c>
      <c r="J454" s="21">
        <f>(((C454*$G$4*0.000000001*Input!G454*(234/233))-(I454*0.000000000000001))/Input!F454)*1000000000000</f>
        <v>166.48247167841797</v>
      </c>
      <c r="K454" s="9">
        <f>J454*Input!P454/100</f>
        <v>0.22887142411173078</v>
      </c>
      <c r="L454" s="14">
        <f t="shared" ref="L454:L457" si="1596">(J454/234)*602200000000*0.0000028263/(365.2425*24*60)</f>
        <v>2.3023315686848114</v>
      </c>
      <c r="M454" s="22">
        <f>L454*Input!P454/100</f>
        <v>3.1651254308629876E-3</v>
      </c>
      <c r="N454" s="9">
        <v>5.0000000000000001E-3</v>
      </c>
      <c r="O454" s="21">
        <f>(((G454*$D$4*0.000000001*Input!G454*(238/236))-(N454*0.000000001))/Input!F454)*1000000</f>
        <v>2.6823612224545603</v>
      </c>
      <c r="P454" s="9">
        <f>O454*Input!N454/100</f>
        <v>9.0350195067310843E-5</v>
      </c>
      <c r="Q454" s="23">
        <f t="shared" ref="Q454:Q457" si="1597">(O454/238.05)*602200000000000000*0.00000000015512/(365.2425*24*60)</f>
        <v>2.0013075080731775</v>
      </c>
      <c r="R454" s="24">
        <f>Q454*Input!N454/100</f>
        <v>6.7410206436932808E-5</v>
      </c>
      <c r="S454" s="65">
        <f>Input!S454*$G$6/0.000000000155125</f>
        <v>1.1465633881618367</v>
      </c>
      <c r="T454" s="9">
        <f>S454*Input!T454/100</f>
        <v>4.8694343175165861E-4</v>
      </c>
      <c r="U454" s="9">
        <f>S454*1/((U453+U455)/2)</f>
        <v>1.1457460008757094</v>
      </c>
      <c r="V454" s="9">
        <f>U454*Input!T454/100</f>
        <v>4.8659628882499056E-4</v>
      </c>
      <c r="W454" s="3">
        <v>3.0000000000000001E-3</v>
      </c>
      <c r="X454" s="21">
        <f>((($L$4*0.000000001*Input!G454/Input!W454*(232/229))-(W454*0.000000001))/Input!F454)*1000000000</f>
        <v>0.36043537832445582</v>
      </c>
      <c r="Y454" s="21">
        <f>X454*Input!X454/100</f>
        <v>4.9267202762551482E-4</v>
      </c>
      <c r="Z454" s="21">
        <f t="shared" ref="Z454:Z457" si="1598">(X454/232)*6.022E+23*0.000000001*0.000000000049475/(365.2425*24*60)</f>
        <v>8.8008006272731143E-5</v>
      </c>
      <c r="AA454" s="21">
        <f>Z454*Input!X454/100</f>
        <v>1.202964123533806E-7</v>
      </c>
      <c r="AB454" s="14">
        <v>0.05</v>
      </c>
      <c r="AC454" s="14">
        <v>0.9</v>
      </c>
      <c r="AD454" s="21">
        <f>(((Input!G454*$L$4*0.000000001*Input!U454*(230/229))-((AB454*0.000000000000001)+(Input!G454*AC454*0.000000000000001)))/Input!F454)*1000000000000</f>
        <v>0.42240037788790202</v>
      </c>
      <c r="AE454" s="21">
        <f>AD454*Input!V454/100</f>
        <v>2.6552453497356494E-3</v>
      </c>
      <c r="AF454" s="63">
        <f t="shared" ref="AF454:AF457" si="1599">(AD454/230)*602200000000*$D$6/(365.2425*24*60)</f>
        <v>1.9256609635036247E-2</v>
      </c>
      <c r="AG454" s="21">
        <f>AF454*Input!V454/100</f>
        <v>1.2104871553565232E-4</v>
      </c>
      <c r="AH454" s="9">
        <f t="shared" ref="AH454:AH457" si="1600">AF454/Z454</f>
        <v>218.80520251034042</v>
      </c>
      <c r="AI454" s="3">
        <f t="shared" ref="AI454:AI457" si="1601">AH454*SQRT((AG454/AF454)^2+(AA454/Z454)^2)</f>
        <v>1.4075697420577</v>
      </c>
      <c r="AJ454" s="22">
        <f t="shared" ref="AJ454:AJ457" si="1602">(U454-1)*1000</f>
        <v>145.74600087570943</v>
      </c>
      <c r="AK454" s="3">
        <f t="shared" ref="AK454:AK457" si="1603">V454*1000</f>
        <v>0.48659628882499056</v>
      </c>
      <c r="AL454" s="3">
        <f t="shared" ref="AL454:AL457" si="1604">AF454/Q454</f>
        <v>9.6220143867726555E-3</v>
      </c>
      <c r="AM454" s="3">
        <f t="shared" ref="AM454:AM457" si="1605">AL454*SQRT((R454/Q454)^2+(AG454/AF454)^2)</f>
        <v>6.048568388827512E-5</v>
      </c>
      <c r="AN454" s="9">
        <f>AL454*1/((AN453+AN455)/2)</f>
        <v>9.6329310989766263E-3</v>
      </c>
      <c r="AO454" s="21">
        <f t="shared" ref="AO454:AO457" si="1606">AN454*SQRT((R454/Q454)^2+(AG454/AF454)^2)</f>
        <v>6.0554308271582669E-5</v>
      </c>
      <c r="AP454" s="58">
        <f t="shared" ref="AP454:AP457" si="1607">ThU_Alter_Kombi(AN454,U454)</f>
        <v>0.92179999999999995</v>
      </c>
      <c r="AQ454" s="58">
        <f t="shared" ref="AQ454:AQ457" si="1608">Montealter(AN454,AO454,U454,V454)</f>
        <v>6.3E-3</v>
      </c>
      <c r="AR454" s="58">
        <f t="shared" ref="AR454:AR457" si="1609">(AQ454/AP454)*100</f>
        <v>0.68344543284877413</v>
      </c>
      <c r="AS454" s="67">
        <f t="shared" ref="AS454:AS457" si="1610">Z454/Q454</f>
        <v>4.3975254136463845E-5</v>
      </c>
      <c r="AT454" s="67">
        <f t="shared" ref="AT454:AT457" si="1611">AS454*SQRT((Y454/X454)^2+(P454/O454)^2)</f>
        <v>6.0127157328707686E-8</v>
      </c>
      <c r="AU454" s="58">
        <v>8</v>
      </c>
      <c r="AV454" s="58">
        <f t="shared" ref="AV454:AV457" si="1612">AU454/2</f>
        <v>4</v>
      </c>
      <c r="AW454" s="58">
        <f t="shared" ref="AW454:AW457" si="1613">marincorr_age(AN454,U454,AS454,AU454)</f>
        <v>0.88829999999999998</v>
      </c>
      <c r="AX454" s="57">
        <f t="shared" ref="AX454:AX457" si="1614">marincorr_age_error(AN454, AO454, U454, V454, AS454, AT454, AU454, AV454)</f>
        <v>1.88478597E-2</v>
      </c>
      <c r="AY454" s="47">
        <f t="shared" ref="AY454:AY457" si="1615">SQRT(((AU454*EXP(-0.0000091577*AW454*1000))/(0.0000091577*(EXP(-0.0000091577*AW454*1000)+(AJ454/1000)*EXP(-(0.0000091577-0.0000028263)*AW454*1000)-AS454*AU454*EXP(-0.0000091577*AW454*1000))))^2*AT454^2+((AS454*EXP(-0.0000091577*AW454*1000))/(0.0000091577*(EXP(-0.0000091577*AW454*1000)+(AJ454/1000)*EXP(-(0.0000091577-0.0000028263)*AW454*1000)-AS454*AU454*EXP(-0.0000091577*AW454*1000))))^2*AV454^2+((0.0000091577/(0.0000091577-0.0000028263))*(EXP(-(0.0000091577-0.0000028263)*AW454*1000)-1)/(0.0000091577*(EXP(-0.0000091577*AW454*1000)+(AJ454/1000)*EXP(-(0.0000091577-0.0000028263)*AW454*1000)-AS454*AU454*EXP(-0.0000091577*AW454*1000))))^2*T454^2+(1/(0.0000091577*(EXP(-0.0000091577*AW454*1000)+(AJ454/1000)*EXP(-(0.0000091577-0.0000028263)*AW454*1000)-AS454*AU454*EXP(-0.0000091577*AW454*1000))))^2*AO454^2)/1000</f>
        <v>1.7749483936667667E-2</v>
      </c>
      <c r="AZ454" s="9" t="str">
        <f>Input!B454</f>
        <v>PA10</v>
      </c>
      <c r="BA454" s="48">
        <f>Input!E454</f>
        <v>0</v>
      </c>
      <c r="BB454" s="58">
        <f t="shared" ref="BB454:BB457" si="1616">((U454-1)*EXP(0.0000028263*AW454*1000))*1000</f>
        <v>146.11237083145167</v>
      </c>
      <c r="BC454" s="22">
        <f>SQRT((EXP(0.0000028263*AW454*1000)*V454)^2+((U454-1)*0.0000028263*EXP(0.0000028263*AW454*1000)*AY454*1000)^2)*1000</f>
        <v>0.48787453747525739</v>
      </c>
      <c r="BD454" s="9">
        <f t="shared" ref="BD454:BD457" si="1617">AW454*1000-58</f>
        <v>830.3</v>
      </c>
      <c r="BE454" s="49">
        <f t="shared" ref="BE454:BE457" si="1618">AY454/2*1000</f>
        <v>8.8747419683338329</v>
      </c>
      <c r="BF454" s="89">
        <f t="shared" ref="BF454:BF457" si="1619">AY454/AW454*100</f>
        <v>1.9981407110962139</v>
      </c>
      <c r="BG454" s="85"/>
      <c r="BH454" s="85"/>
      <c r="BI454" s="85"/>
      <c r="BJ454" s="85"/>
      <c r="BK454" s="85"/>
      <c r="BL454" s="85"/>
      <c r="BM454" s="90"/>
      <c r="BN454" s="85"/>
      <c r="BO454" s="85"/>
      <c r="BP454" s="85"/>
      <c r="BQ454" s="85"/>
      <c r="BR454" s="85"/>
      <c r="BS454" s="85"/>
      <c r="BT454" s="85"/>
      <c r="BU454" s="85"/>
      <c r="BV454" s="85"/>
      <c r="BW454" s="85"/>
      <c r="BX454" s="85"/>
      <c r="BY454" s="85"/>
      <c r="BZ454" s="85"/>
      <c r="CA454" s="85"/>
      <c r="CB454" s="85"/>
      <c r="CC454" s="85"/>
      <c r="CD454" s="85"/>
      <c r="CE454" s="85"/>
      <c r="CF454" s="85"/>
      <c r="CG454" s="85"/>
      <c r="CH454" s="85"/>
      <c r="CI454" s="85"/>
      <c r="CJ454" s="85"/>
      <c r="CK454" s="85"/>
      <c r="CL454" s="85"/>
      <c r="CM454" s="85"/>
      <c r="CN454" s="85"/>
      <c r="CO454" s="85"/>
      <c r="CP454" s="85"/>
      <c r="CQ454" s="85"/>
      <c r="CR454" s="85"/>
      <c r="CS454" s="85"/>
      <c r="CT454" s="85"/>
      <c r="CU454" s="85"/>
      <c r="CV454" s="85"/>
      <c r="CW454" s="85"/>
      <c r="CX454" s="85"/>
      <c r="CY454" s="85"/>
      <c r="CZ454" s="85"/>
      <c r="DA454" s="85"/>
      <c r="DB454" s="85"/>
      <c r="DC454" s="85"/>
      <c r="DD454" s="85"/>
      <c r="DE454" s="85"/>
    </row>
    <row r="455" spans="1:109" s="158" customFormat="1" ht="15" customHeight="1" x14ac:dyDescent="0.2">
      <c r="A455" s="141">
        <f>Input!A455</f>
        <v>10368</v>
      </c>
      <c r="B455" s="141" t="str">
        <f>Input!B455</f>
        <v>Hu1-13</v>
      </c>
      <c r="C455" s="141">
        <f>Input!O455</f>
        <v>2.2907336814952575</v>
      </c>
      <c r="D455" s="141">
        <f>C455*Input!P455/100</f>
        <v>1.3766334566032721E-2</v>
      </c>
      <c r="E455" s="142">
        <f>Input!M455</f>
        <v>3.0133657940829104</v>
      </c>
      <c r="F455" s="143">
        <f>E455*Input!N455/100</f>
        <v>2.50936749331216E-4</v>
      </c>
      <c r="G455" s="144">
        <f t="shared" si="1595"/>
        <v>415.48287568815169</v>
      </c>
      <c r="H455" s="143">
        <f>G455*Input!L455/100</f>
        <v>2.0739869289088365E-2</v>
      </c>
      <c r="I455" s="141">
        <v>0</v>
      </c>
      <c r="J455" s="145">
        <f>(((C455*$G$4*0.000000001*Input!G455*(234/233))-(I455*0.000000000000001))/Input!F455)*1000000000000</f>
        <v>750.39587396585682</v>
      </c>
      <c r="K455" s="141">
        <f>J455*Input!P455/100</f>
        <v>4.5095598591109702</v>
      </c>
      <c r="L455" s="146">
        <f t="shared" si="1596"/>
        <v>10.377429480862199</v>
      </c>
      <c r="M455" s="147">
        <f>L455*Input!P455/100</f>
        <v>6.2363934892558148E-2</v>
      </c>
      <c r="N455" s="141">
        <v>0</v>
      </c>
      <c r="O455" s="145">
        <f>(((G455*$D$4*0.000000001*Input!G455*(238/236))-(N455*0.000000001))/Input!F455)*1000000</f>
        <v>13.710270392182586</v>
      </c>
      <c r="P455" s="141">
        <f>O455*Input!N455/100</f>
        <v>1.1417169105131394E-3</v>
      </c>
      <c r="Q455" s="148">
        <f t="shared" si="1597"/>
        <v>10.229221494814244</v>
      </c>
      <c r="R455" s="149">
        <f>Q455*Input!N455/100</f>
        <v>8.5183405052850422E-4</v>
      </c>
      <c r="S455" s="147">
        <f>Input!S455*$G$6/0.000000000155125</f>
        <v>1.0004301477625219</v>
      </c>
      <c r="T455" s="141">
        <f>S455*Input!T455/100</f>
        <v>1.0462621920858659E-3</v>
      </c>
      <c r="U455" s="147">
        <f>S455</f>
        <v>1.0004301477625219</v>
      </c>
      <c r="V455" s="141">
        <f>U455*Input!T455/100</f>
        <v>1.0462621920858659E-3</v>
      </c>
      <c r="W455" s="150">
        <v>0</v>
      </c>
      <c r="X455" s="145">
        <f>((($L$4*0.000000001*Input!G455/Input!W455*(232/229))-(W455*0.000000001))/Input!F455)*1000000000</f>
        <v>0.88504310424151933</v>
      </c>
      <c r="Y455" s="145">
        <f>X455*Input!X455/100</f>
        <v>3.3549981939733587E-3</v>
      </c>
      <c r="Z455" s="145">
        <f t="shared" si="1598"/>
        <v>2.1610220237484418E-4</v>
      </c>
      <c r="AA455" s="145">
        <f>Z455*Input!X455/100</f>
        <v>8.1919456262258637E-7</v>
      </c>
      <c r="AB455" s="146">
        <v>0</v>
      </c>
      <c r="AC455" s="146">
        <v>0.9</v>
      </c>
      <c r="AD455" s="145">
        <f>(((Input!G455*$L$4*0.000000001*Input!U455*(230/229))-((AB455*0.000000000000001)+(Input!G455*AC455*0.000000000000001)))/Input!F455)*1000000000000</f>
        <v>224.17231255306555</v>
      </c>
      <c r="AE455" s="145">
        <f>AD455*Input!V455/100</f>
        <v>0.55588526642370983</v>
      </c>
      <c r="AF455" s="145">
        <f t="shared" si="1599"/>
        <v>10.219684782013442</v>
      </c>
      <c r="AG455" s="145">
        <f>AF455*Input!V455/100</f>
        <v>2.5341988638633003E-2</v>
      </c>
      <c r="AH455" s="141">
        <f t="shared" si="1600"/>
        <v>47290.979313050651</v>
      </c>
      <c r="AI455" s="150">
        <f t="shared" si="1601"/>
        <v>214.21817993696138</v>
      </c>
      <c r="AJ455" s="147">
        <f t="shared" si="1602"/>
        <v>0.43014776252192632</v>
      </c>
      <c r="AK455" s="150">
        <f t="shared" si="1603"/>
        <v>1.0462621920858659</v>
      </c>
      <c r="AL455" s="150">
        <f t="shared" si="1604"/>
        <v>0.99906769906139614</v>
      </c>
      <c r="AM455" s="150">
        <f t="shared" si="1605"/>
        <v>2.4788078470334633E-3</v>
      </c>
      <c r="AN455" s="141">
        <f>AF455/Q455</f>
        <v>0.99906769906139614</v>
      </c>
      <c r="AO455" s="145">
        <f t="shared" si="1606"/>
        <v>2.4788078470334633E-3</v>
      </c>
      <c r="AP455" s="141">
        <f t="shared" si="1607"/>
        <v>706.64589999999998</v>
      </c>
      <c r="AQ455" s="141" t="e">
        <f t="shared" si="1608"/>
        <v>#VALUE!</v>
      </c>
      <c r="AR455" s="141" t="e">
        <f t="shared" si="1609"/>
        <v>#VALUE!</v>
      </c>
      <c r="AS455" s="149">
        <f t="shared" si="1610"/>
        <v>2.112596764909219E-5</v>
      </c>
      <c r="AT455" s="149">
        <f t="shared" si="1611"/>
        <v>8.0103085317777913E-8</v>
      </c>
      <c r="AU455" s="141">
        <v>8</v>
      </c>
      <c r="AV455" s="141">
        <f t="shared" si="1612"/>
        <v>4</v>
      </c>
      <c r="AW455" s="141">
        <f t="shared" si="1613"/>
        <v>706.62750000000005</v>
      </c>
      <c r="AX455" s="151">
        <f t="shared" si="1614"/>
        <v>323.53753685269999</v>
      </c>
      <c r="AY455" s="151">
        <f t="shared" si="1615"/>
        <v>203.68496124227886</v>
      </c>
      <c r="AZ455" s="141" t="str">
        <f>Input!B455</f>
        <v>Hu1-13</v>
      </c>
      <c r="BA455" s="152">
        <f>Input!E455</f>
        <v>0</v>
      </c>
      <c r="BB455" s="141">
        <f t="shared" si="1616"/>
        <v>3.1693128812761184</v>
      </c>
      <c r="BC455" s="147">
        <f t="shared" ref="BC455" si="1620">SQRT((EXP(0.0000028263*AW455*1000)*V455)^2+((U455-1)*0.0000028263*EXP(0.0000028263*AW455*1000)*AX455*1000)^2)*1000</f>
        <v>8.235575515670476</v>
      </c>
      <c r="BD455" s="141">
        <f t="shared" si="1617"/>
        <v>706569.5</v>
      </c>
      <c r="BE455" s="153">
        <f t="shared" si="1618"/>
        <v>101842.48062113943</v>
      </c>
      <c r="BF455" s="154">
        <f t="shared" si="1619"/>
        <v>28.824941180788866</v>
      </c>
      <c r="BG455" s="155"/>
      <c r="BH455" s="155"/>
      <c r="BI455" s="155"/>
      <c r="BJ455" s="155"/>
      <c r="BK455" s="155"/>
      <c r="BL455" s="155"/>
      <c r="BM455" s="159"/>
      <c r="BN455" s="155"/>
      <c r="BO455" s="155"/>
      <c r="BP455" s="155"/>
      <c r="BQ455" s="155"/>
      <c r="BR455" s="155"/>
      <c r="BS455" s="155"/>
      <c r="BT455" s="155"/>
      <c r="BU455" s="155"/>
      <c r="BV455" s="155"/>
      <c r="BW455" s="155"/>
      <c r="BX455" s="155"/>
      <c r="BY455" s="155"/>
      <c r="BZ455" s="155"/>
      <c r="CA455" s="155"/>
      <c r="CB455" s="155"/>
      <c r="CC455" s="155"/>
      <c r="CD455" s="155"/>
      <c r="CE455" s="155"/>
      <c r="CF455" s="155"/>
      <c r="CG455" s="155"/>
      <c r="CH455" s="155"/>
      <c r="CI455" s="155"/>
      <c r="CJ455" s="155"/>
      <c r="CK455" s="155"/>
      <c r="CL455" s="155"/>
      <c r="CM455" s="155"/>
      <c r="CN455" s="155"/>
      <c r="CO455" s="155"/>
      <c r="CP455" s="155"/>
      <c r="CQ455" s="155"/>
      <c r="CR455" s="155"/>
      <c r="CS455" s="155"/>
      <c r="CT455" s="155"/>
      <c r="CU455" s="155"/>
      <c r="CV455" s="155"/>
      <c r="CW455" s="155"/>
      <c r="CX455" s="155"/>
      <c r="CY455" s="155"/>
      <c r="CZ455" s="155"/>
      <c r="DA455" s="155"/>
      <c r="DB455" s="155"/>
      <c r="DC455" s="155"/>
      <c r="DD455" s="155"/>
      <c r="DE455" s="155"/>
    </row>
    <row r="456" spans="1:109" ht="15" customHeight="1" x14ac:dyDescent="0.2">
      <c r="A456" s="9">
        <f>Input!A456</f>
        <v>10781</v>
      </c>
      <c r="B456" s="9" t="str">
        <f>Input!B456</f>
        <v>PA11</v>
      </c>
      <c r="C456" s="9">
        <f>Input!O456</f>
        <v>2.1590584740514007</v>
      </c>
      <c r="D456" s="9">
        <f>C456*Input!P456/100</f>
        <v>3.9649236077120564E-3</v>
      </c>
      <c r="E456" s="11">
        <f>Input!M456</f>
        <v>2.5058265418231285</v>
      </c>
      <c r="F456" s="12">
        <f>E456*Input!N456/100</f>
        <v>8.4575749500910685E-5</v>
      </c>
      <c r="G456" s="13">
        <f t="shared" si="1595"/>
        <v>345.50336358657296</v>
      </c>
      <c r="H456" s="12">
        <f>G456*Input!L456/100</f>
        <v>1.752370005978263E-2</v>
      </c>
      <c r="I456" s="9">
        <v>0.3</v>
      </c>
      <c r="J456" s="21">
        <f>(((C456*$G$4*0.000000001*Input!G456*(234/233))-(I456*0.000000000000001))/Input!F456)*1000000000000</f>
        <v>179.45889230421921</v>
      </c>
      <c r="K456" s="9">
        <f>J456*Input!P456/100</f>
        <v>0.3295606891904469</v>
      </c>
      <c r="L456" s="14">
        <f t="shared" si="1596"/>
        <v>2.4817860334949216</v>
      </c>
      <c r="M456" s="22">
        <f>L456*Input!P456/100</f>
        <v>4.5575847767705315E-3</v>
      </c>
      <c r="N456" s="9">
        <v>5.0000000000000001E-3</v>
      </c>
      <c r="O456" s="21">
        <f>(((G456*$D$4*0.000000001*Input!G456*(238/236))-(N456*0.000000001))/Input!F456)*1000000</f>
        <v>2.8928749273985446</v>
      </c>
      <c r="P456" s="9">
        <f>O456*Input!N456/100</f>
        <v>9.7639266371213232E-5</v>
      </c>
      <c r="Q456" s="23">
        <f t="shared" si="1597"/>
        <v>2.1583716106742337</v>
      </c>
      <c r="R456" s="24">
        <f>Q456*Input!N456/100</f>
        <v>7.2848576558475121E-5</v>
      </c>
      <c r="S456" s="65">
        <f>Input!S456*$G$6/0.000000000155125</f>
        <v>1.1467747798163321</v>
      </c>
      <c r="T456" s="9">
        <f>S456*Input!T456/100</f>
        <v>4.4916097175041455E-4</v>
      </c>
      <c r="U456" s="9">
        <f>S456*1/((U455+U457)/2)</f>
        <v>1.1463346741471165</v>
      </c>
      <c r="V456" s="9">
        <f>U456*Input!T456/100</f>
        <v>4.4898859414538089E-4</v>
      </c>
      <c r="W456" s="3">
        <v>3.0000000000000001E-3</v>
      </c>
      <c r="X456" s="21">
        <f>((($L$4*0.000000001*Input!G456/Input!W456*(232/229))-(W456*0.000000001))/Input!F456)*1000000000</f>
        <v>0.19336783586632808</v>
      </c>
      <c r="Y456" s="21">
        <f>X456*Input!X456/100</f>
        <v>2.8646203194719166E-4</v>
      </c>
      <c r="Z456" s="21">
        <f t="shared" si="1598"/>
        <v>4.7214892697212151E-5</v>
      </c>
      <c r="AA456" s="21">
        <f>Z456*Input!X456/100</f>
        <v>6.9945831681964972E-8</v>
      </c>
      <c r="AB456" s="14">
        <v>0.05</v>
      </c>
      <c r="AC456" s="14">
        <v>0.9</v>
      </c>
      <c r="AD456" s="21">
        <f>(((Input!G456*$L$4*0.000000001*Input!U456*(230/229))-((AB456*0.000000000000001)+(Input!G456*AC456*0.000000000000001)))/Input!F456)*1000000000000</f>
        <v>0.90275586593366675</v>
      </c>
      <c r="AE456" s="21">
        <f>AD456*Input!V456/100</f>
        <v>5.3393898012746724E-3</v>
      </c>
      <c r="AF456" s="63">
        <f t="shared" si="1599"/>
        <v>4.1155307182601915E-2</v>
      </c>
      <c r="AG456" s="21">
        <f>AF456*Input!V456/100</f>
        <v>2.4341489845855783E-4</v>
      </c>
      <c r="AH456" s="9">
        <f t="shared" si="1600"/>
        <v>871.65944539003408</v>
      </c>
      <c r="AI456" s="3">
        <f t="shared" si="1601"/>
        <v>5.3147278299722318</v>
      </c>
      <c r="AJ456" s="22">
        <f t="shared" si="1602"/>
        <v>146.33467414711654</v>
      </c>
      <c r="AK456" s="3">
        <f t="shared" si="1603"/>
        <v>0.44898859414538089</v>
      </c>
      <c r="AL456" s="3">
        <f t="shared" si="1604"/>
        <v>1.9067757831444879E-2</v>
      </c>
      <c r="AM456" s="3">
        <f t="shared" si="1605"/>
        <v>1.1277893972893716E-4</v>
      </c>
      <c r="AN456" s="9">
        <f>AL456*1/((AN455+AN457)/2)</f>
        <v>1.9081388434059744E-2</v>
      </c>
      <c r="AO456" s="21">
        <f t="shared" si="1606"/>
        <v>1.1285955984821705E-4</v>
      </c>
      <c r="AP456" s="58">
        <f t="shared" si="1607"/>
        <v>1.8323</v>
      </c>
      <c r="AQ456" s="58">
        <f t="shared" si="1608"/>
        <v>1.1299999999999999E-2</v>
      </c>
      <c r="AR456" s="58">
        <f t="shared" si="1609"/>
        <v>0.61671123724280952</v>
      </c>
      <c r="AS456" s="67">
        <f t="shared" si="1610"/>
        <v>2.1875238009854626E-5</v>
      </c>
      <c r="AT456" s="67">
        <f t="shared" si="1611"/>
        <v>3.2415169979635181E-8</v>
      </c>
      <c r="AU456" s="58">
        <v>8</v>
      </c>
      <c r="AV456" s="58">
        <f t="shared" si="1612"/>
        <v>4</v>
      </c>
      <c r="AW456" s="58">
        <f t="shared" si="1613"/>
        <v>1.8157000000000001</v>
      </c>
      <c r="AX456" s="57">
        <f t="shared" si="1614"/>
        <v>1.38155342E-2</v>
      </c>
      <c r="AY456" s="47">
        <f t="shared" si="1615"/>
        <v>1.37582708421381E-2</v>
      </c>
      <c r="AZ456" s="9" t="str">
        <f>Input!B456</f>
        <v>PA11</v>
      </c>
      <c r="BA456" s="48">
        <f>Input!E456</f>
        <v>0</v>
      </c>
      <c r="BB456" s="58">
        <f t="shared" si="1616"/>
        <v>147.08755180740314</v>
      </c>
      <c r="BC456" s="22">
        <f>SQRT((EXP(0.0000028263*AW456*1000)*V456)^2+((U456-1)*0.0000028263*EXP(0.0000028263*AW456*1000)*AY456*1000)^2)*1000</f>
        <v>0.45133483814968756</v>
      </c>
      <c r="BD456" s="9">
        <f t="shared" si="1617"/>
        <v>1757.7</v>
      </c>
      <c r="BE456" s="49">
        <f t="shared" si="1618"/>
        <v>6.8791354210690496</v>
      </c>
      <c r="BF456" s="89">
        <f t="shared" si="1619"/>
        <v>0.75773921033970915</v>
      </c>
      <c r="BG456" s="85"/>
      <c r="BH456" s="85"/>
      <c r="BI456" s="85"/>
      <c r="BJ456" s="85"/>
      <c r="BK456" s="85"/>
      <c r="BL456" s="85"/>
      <c r="BM456" s="90"/>
      <c r="BN456" s="85"/>
      <c r="BO456" s="85"/>
      <c r="BP456" s="85"/>
      <c r="BQ456" s="85"/>
      <c r="BR456" s="85"/>
      <c r="BS456" s="85"/>
      <c r="BT456" s="85"/>
      <c r="BU456" s="85"/>
      <c r="BV456" s="85"/>
      <c r="BW456" s="85"/>
      <c r="BX456" s="85"/>
      <c r="BY456" s="85"/>
      <c r="BZ456" s="85"/>
      <c r="CA456" s="85"/>
      <c r="CB456" s="85"/>
      <c r="CC456" s="85"/>
      <c r="CD456" s="85"/>
      <c r="CE456" s="85"/>
      <c r="CF456" s="85"/>
      <c r="CG456" s="85"/>
      <c r="CH456" s="85"/>
      <c r="CI456" s="85"/>
      <c r="CJ456" s="85"/>
      <c r="CK456" s="85"/>
      <c r="CL456" s="85"/>
      <c r="CM456" s="85"/>
      <c r="CN456" s="85"/>
      <c r="CO456" s="85"/>
      <c r="CP456" s="85"/>
      <c r="CQ456" s="85"/>
      <c r="CR456" s="85"/>
      <c r="CS456" s="85"/>
      <c r="CT456" s="85"/>
      <c r="CU456" s="85"/>
      <c r="CV456" s="85"/>
      <c r="CW456" s="85"/>
      <c r="CX456" s="85"/>
      <c r="CY456" s="85"/>
      <c r="CZ456" s="85"/>
      <c r="DA456" s="85"/>
      <c r="DB456" s="85"/>
      <c r="DC456" s="85"/>
      <c r="DD456" s="85"/>
      <c r="DE456" s="85"/>
    </row>
    <row r="457" spans="1:109" s="158" customFormat="1" ht="15" customHeight="1" x14ac:dyDescent="0.2">
      <c r="A457" s="141">
        <f>Input!A457</f>
        <v>10368</v>
      </c>
      <c r="B457" s="141" t="str">
        <f>Input!B457</f>
        <v>Hu1-13</v>
      </c>
      <c r="C457" s="141">
        <f>Input!O457</f>
        <v>2.2834068258414293</v>
      </c>
      <c r="D457" s="141">
        <f>C457*Input!P457/100</f>
        <v>1.2405768106118242E-2</v>
      </c>
      <c r="E457" s="142">
        <f>Input!M457</f>
        <v>3.0135131266418105</v>
      </c>
      <c r="F457" s="143">
        <f>E457*Input!N457/100</f>
        <v>3.1984253442231237E-4</v>
      </c>
      <c r="G457" s="144">
        <f t="shared" si="1595"/>
        <v>415.50318990137282</v>
      </c>
      <c r="H457" s="143">
        <f>G457*Input!L457/100</f>
        <v>2.8837449748837639E-2</v>
      </c>
      <c r="I457" s="141">
        <v>0</v>
      </c>
      <c r="J457" s="145">
        <f>(((C457*$G$4*0.000000001*Input!G457*(234/233))-(I457*0.000000000000001))/Input!F457)*1000000000000</f>
        <v>747.99575111605122</v>
      </c>
      <c r="K457" s="141">
        <f>J457*Input!P457/100</f>
        <v>4.063867081280188</v>
      </c>
      <c r="L457" s="146">
        <f t="shared" si="1596"/>
        <v>10.344237526477336</v>
      </c>
      <c r="M457" s="147">
        <f>L457*Input!P457/100</f>
        <v>5.6200327745273955E-2</v>
      </c>
      <c r="N457" s="141">
        <v>0</v>
      </c>
      <c r="O457" s="145">
        <f>(((G457*$D$4*0.000000001*Input!G457*(238/236))-(N457*0.000000001))/Input!F457)*1000000</f>
        <v>13.7109407287292</v>
      </c>
      <c r="P457" s="141">
        <f>O457*Input!N457/100</f>
        <v>1.4552257938487154E-3</v>
      </c>
      <c r="Q457" s="148">
        <f t="shared" si="1597"/>
        <v>10.229721632361878</v>
      </c>
      <c r="R457" s="149">
        <f>Q457*Input!N457/100</f>
        <v>1.0857427712536653E-3</v>
      </c>
      <c r="S457" s="147">
        <f>Input!S457*$G$6/0.000000000155125</f>
        <v>1.0003377007186265</v>
      </c>
      <c r="T457" s="141">
        <f>S457*Input!T457/100</f>
        <v>1.4588157817117236E-3</v>
      </c>
      <c r="U457" s="147">
        <f>S457</f>
        <v>1.0003377007186265</v>
      </c>
      <c r="V457" s="141">
        <f>U457*Input!T457/100</f>
        <v>1.4588157817117236E-3</v>
      </c>
      <c r="W457" s="150">
        <v>0</v>
      </c>
      <c r="X457" s="145">
        <f>((($L$4*0.000000001*Input!G457/Input!W457*(232/229))-(W457*0.000000001))/Input!F457)*1000000000</f>
        <v>0.88078470422546351</v>
      </c>
      <c r="Y457" s="145">
        <f>X457*Input!X457/100</f>
        <v>2.904320297815427E-3</v>
      </c>
      <c r="Z457" s="145">
        <f t="shared" si="1598"/>
        <v>2.1506242293624681E-4</v>
      </c>
      <c r="AA457" s="145">
        <f>Z457*Input!X457/100</f>
        <v>7.091519155982297E-7</v>
      </c>
      <c r="AB457" s="146">
        <v>0</v>
      </c>
      <c r="AC457" s="146">
        <v>0.9</v>
      </c>
      <c r="AD457" s="145">
        <f>(((Input!G457*$L$4*0.000000001*Input!U457*(230/229))-((AB457*0.000000000000001)+(Input!G457*AC457*0.000000000000001)))/Input!F457)*1000000000000</f>
        <v>224.2810905187383</v>
      </c>
      <c r="AE457" s="145">
        <f>AD457*Input!V457/100</f>
        <v>0.57536457985020983</v>
      </c>
      <c r="AF457" s="145">
        <f t="shared" si="1599"/>
        <v>10.224643808878728</v>
      </c>
      <c r="AG457" s="145">
        <f>AF457*Input!V457/100</f>
        <v>2.6230021780289374E-2</v>
      </c>
      <c r="AH457" s="141">
        <f t="shared" si="1600"/>
        <v>47542.679326688907</v>
      </c>
      <c r="AI457" s="150">
        <f t="shared" si="1601"/>
        <v>198.62452658294541</v>
      </c>
      <c r="AJ457" s="147">
        <f t="shared" si="1602"/>
        <v>0.33770071862648798</v>
      </c>
      <c r="AK457" s="150">
        <f t="shared" si="1603"/>
        <v>1.4588157817117235</v>
      </c>
      <c r="AL457" s="150">
        <f t="shared" si="1604"/>
        <v>0.99950362056118058</v>
      </c>
      <c r="AM457" s="150">
        <f t="shared" si="1605"/>
        <v>2.566292805414227E-3</v>
      </c>
      <c r="AN457" s="141">
        <f>AF457/Q457</f>
        <v>0.99950362056118058</v>
      </c>
      <c r="AO457" s="145">
        <f t="shared" si="1606"/>
        <v>2.566292805414227E-3</v>
      </c>
      <c r="AP457" s="141">
        <f t="shared" si="1607"/>
        <v>756.42809999999997</v>
      </c>
      <c r="AQ457" s="141" t="e">
        <f t="shared" si="1608"/>
        <v>#VALUE!</v>
      </c>
      <c r="AR457" s="141" t="e">
        <f t="shared" si="1609"/>
        <v>#VALUE!</v>
      </c>
      <c r="AS457" s="149">
        <f t="shared" si="1610"/>
        <v>2.1023291802573944E-5</v>
      </c>
      <c r="AT457" s="149">
        <f t="shared" si="1611"/>
        <v>6.9358600466457945E-8</v>
      </c>
      <c r="AU457" s="141">
        <v>8</v>
      </c>
      <c r="AV457" s="141">
        <f t="shared" si="1612"/>
        <v>4</v>
      </c>
      <c r="AW457" s="141">
        <f t="shared" si="1613"/>
        <v>756.40980000000002</v>
      </c>
      <c r="AX457" s="151">
        <f t="shared" si="1614"/>
        <v>334.04939703100001</v>
      </c>
      <c r="AY457" s="151">
        <f t="shared" si="1615"/>
        <v>367.60467403838561</v>
      </c>
      <c r="AZ457" s="141" t="str">
        <f>Input!B457</f>
        <v>Hu1-13</v>
      </c>
      <c r="BA457" s="152">
        <f>Input!E457</f>
        <v>0</v>
      </c>
      <c r="BB457" s="141">
        <f t="shared" si="1616"/>
        <v>2.8640760260361229</v>
      </c>
      <c r="BC457" s="147">
        <f t="shared" ref="BC457" si="1621">SQRT((EXP(0.0000028263*AW457*1000)*V457)^2+((U457-1)*0.0000028263*EXP(0.0000028263*AW457*1000)*AX457*1000)^2)*1000</f>
        <v>12.664417188661975</v>
      </c>
      <c r="BD457" s="141">
        <f t="shared" si="1617"/>
        <v>756351.8</v>
      </c>
      <c r="BE457" s="153">
        <f t="shared" si="1618"/>
        <v>183802.33701919281</v>
      </c>
      <c r="BF457" s="154">
        <f t="shared" si="1619"/>
        <v>48.598613349322761</v>
      </c>
      <c r="BG457" s="155"/>
      <c r="BH457" s="155"/>
      <c r="BI457" s="155"/>
      <c r="BJ457" s="155"/>
      <c r="BK457" s="155"/>
      <c r="BL457" s="155"/>
      <c r="BM457" s="159"/>
      <c r="BN457" s="155"/>
      <c r="BO457" s="155"/>
      <c r="BP457" s="155"/>
      <c r="BQ457" s="155"/>
      <c r="BR457" s="155"/>
      <c r="BS457" s="155"/>
      <c r="BT457" s="155"/>
      <c r="BU457" s="155"/>
      <c r="BV457" s="155"/>
      <c r="BW457" s="155"/>
      <c r="BX457" s="155"/>
      <c r="BY457" s="155"/>
      <c r="BZ457" s="155"/>
      <c r="CA457" s="155"/>
      <c r="CB457" s="155"/>
      <c r="CC457" s="155"/>
      <c r="CD457" s="155"/>
      <c r="CE457" s="155"/>
      <c r="CF457" s="155"/>
      <c r="CG457" s="155"/>
      <c r="CH457" s="155"/>
      <c r="CI457" s="155"/>
      <c r="CJ457" s="155"/>
      <c r="CK457" s="155"/>
      <c r="CL457" s="155"/>
      <c r="CM457" s="155"/>
      <c r="CN457" s="155"/>
      <c r="CO457" s="155"/>
      <c r="CP457" s="155"/>
      <c r="CQ457" s="155"/>
      <c r="CR457" s="155"/>
      <c r="CS457" s="155"/>
      <c r="CT457" s="155"/>
      <c r="CU457" s="155"/>
      <c r="CV457" s="155"/>
      <c r="CW457" s="155"/>
      <c r="CX457" s="155"/>
      <c r="CY457" s="155"/>
      <c r="CZ457" s="155"/>
      <c r="DA457" s="155"/>
      <c r="DB457" s="155"/>
      <c r="DC457" s="155"/>
      <c r="DD457" s="155"/>
      <c r="DE457" s="155"/>
    </row>
    <row r="458" spans="1:109" x14ac:dyDescent="0.2">
      <c r="A458" s="85"/>
      <c r="B458" s="85"/>
      <c r="C458" s="85"/>
      <c r="D458" s="85"/>
      <c r="E458" s="86"/>
      <c r="F458" s="85"/>
      <c r="G458" s="87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  <c r="AB458" s="85"/>
      <c r="AC458" s="85"/>
      <c r="AD458" s="85"/>
      <c r="AE458" s="85"/>
      <c r="AF458" s="85"/>
      <c r="AG458" s="85"/>
      <c r="AH458" s="85"/>
      <c r="AI458" s="85"/>
      <c r="AJ458" s="85"/>
      <c r="AK458" s="85"/>
      <c r="AL458" s="85"/>
      <c r="AM458" s="85"/>
      <c r="AN458" s="85"/>
      <c r="AO458" s="85"/>
      <c r="AP458" s="85"/>
      <c r="AQ458" s="85"/>
      <c r="AR458" s="85"/>
      <c r="AS458" s="85"/>
      <c r="AT458" s="85"/>
      <c r="AU458" s="85"/>
      <c r="AV458" s="85"/>
      <c r="AW458" s="85"/>
      <c r="AX458" s="85"/>
      <c r="AY458" s="85"/>
      <c r="AZ458" s="85"/>
      <c r="BA458" s="85"/>
      <c r="BB458" s="85"/>
      <c r="BC458" s="85"/>
      <c r="BD458" s="85"/>
      <c r="BE458" s="85"/>
      <c r="BF458" s="88"/>
      <c r="BG458" s="85"/>
      <c r="BH458" s="85"/>
      <c r="BI458" s="85"/>
      <c r="BJ458" s="85"/>
      <c r="BK458" s="85"/>
      <c r="BL458" s="85"/>
      <c r="BM458" s="85"/>
      <c r="BN458" s="85"/>
      <c r="BO458" s="85"/>
      <c r="BP458" s="85"/>
      <c r="BQ458" s="85"/>
      <c r="BR458" s="85"/>
      <c r="BS458" s="85"/>
      <c r="BT458" s="85"/>
      <c r="BU458" s="85"/>
      <c r="BV458" s="85"/>
      <c r="BW458" s="85"/>
      <c r="BX458" s="85"/>
      <c r="BY458" s="85"/>
      <c r="BZ458" s="85"/>
      <c r="CA458" s="85"/>
      <c r="CB458" s="85"/>
      <c r="CC458" s="85"/>
      <c r="CD458" s="85"/>
      <c r="CE458" s="85"/>
      <c r="CF458" s="85"/>
      <c r="CG458" s="85"/>
      <c r="CH458" s="85"/>
      <c r="CI458" s="85"/>
      <c r="CJ458" s="85"/>
      <c r="CK458" s="85"/>
      <c r="CL458" s="85"/>
      <c r="CM458" s="85"/>
      <c r="CN458" s="85"/>
      <c r="CO458" s="85"/>
      <c r="CP458" s="85"/>
      <c r="CQ458" s="85"/>
      <c r="CR458" s="85"/>
      <c r="CS458" s="85"/>
      <c r="CT458" s="85"/>
      <c r="CU458" s="85"/>
      <c r="CV458" s="85"/>
      <c r="CW458" s="85"/>
      <c r="CX458" s="85"/>
      <c r="CY458" s="85"/>
      <c r="CZ458" s="85"/>
      <c r="DA458" s="85"/>
      <c r="DB458" s="85"/>
      <c r="DC458" s="85"/>
      <c r="DD458" s="85"/>
      <c r="DE458" s="85"/>
    </row>
    <row r="459" spans="1:109" s="158" customFormat="1" ht="15" customHeight="1" x14ac:dyDescent="0.2">
      <c r="A459" s="141">
        <f>Input!A459</f>
        <v>10368</v>
      </c>
      <c r="B459" s="141" t="str">
        <f>Input!B459</f>
        <v>Hu1-13</v>
      </c>
      <c r="C459" s="141">
        <f>Input!O459</f>
        <v>2.300101832730634</v>
      </c>
      <c r="D459" s="141">
        <f>C459*Input!P459/100</f>
        <v>1.6804951075325727E-2</v>
      </c>
      <c r="E459" s="142">
        <f>Input!M459</f>
        <v>3.0130669983495828</v>
      </c>
      <c r="F459" s="143">
        <f>E459*Input!N459/100</f>
        <v>3.0934695757402805E-4</v>
      </c>
      <c r="G459" s="144">
        <f t="shared" ref="G459:G469" si="1622">E459*137.88</f>
        <v>415.44167773244044</v>
      </c>
      <c r="H459" s="143">
        <f>G459*Input!L459/100</f>
        <v>2.0866727124998104E-2</v>
      </c>
      <c r="I459" s="141">
        <v>0</v>
      </c>
      <c r="J459" s="145">
        <f>(((C459*$G$4*0.000000001*Input!G459*(234/233))-(I459*0.000000000000001))/Input!F459)*1000000000000</f>
        <v>753.46468204708526</v>
      </c>
      <c r="K459" s="141">
        <f>J459*Input!P459/100</f>
        <v>5.5049463195962627</v>
      </c>
      <c r="L459" s="146">
        <f t="shared" ref="L459:L469" si="1623">(J459/234)*602200000000*0.0000028263/(365.2425*24*60)</f>
        <v>10.419868865936293</v>
      </c>
      <c r="M459" s="147">
        <f>L459*Input!P459/100</f>
        <v>7.6129406103506131E-2</v>
      </c>
      <c r="N459" s="141">
        <v>0</v>
      </c>
      <c r="O459" s="145">
        <f>(((G459*$D$4*0.000000001*Input!G459*(238/236))-(N459*0.000000001))/Input!F459)*1000000</f>
        <v>13.708910925534363</v>
      </c>
      <c r="P459" s="141">
        <f>O459*Input!N459/100</f>
        <v>1.4074728138439422E-3</v>
      </c>
      <c r="Q459" s="148">
        <f t="shared" ref="Q459:Q469" si="1624">(O459/238.05)*602200000000000000*0.00000000015512/(365.2425*24*60)</f>
        <v>10.228207197863002</v>
      </c>
      <c r="R459" s="149">
        <f>Q459*Input!N459/100</f>
        <v>1.0501143120378075E-3</v>
      </c>
      <c r="S459" s="147">
        <f>Input!S459*$G$6/0.000000000155125</f>
        <v>0.99905740956469846</v>
      </c>
      <c r="T459" s="141">
        <f>S459*Input!T459/100</f>
        <v>8.2052849807339357E-4</v>
      </c>
      <c r="U459" s="147">
        <f>S459</f>
        <v>0.99905740956469846</v>
      </c>
      <c r="V459" s="141">
        <f>U459*Input!T459/100</f>
        <v>8.2052849807339357E-4</v>
      </c>
      <c r="W459" s="150">
        <v>0</v>
      </c>
      <c r="X459" s="145">
        <f>((($L$4*0.000000001*Input!G459/Input!W459*(232/229))-(W459*0.000000001))/Input!F459)*1000000000</f>
        <v>0.90455761526217693</v>
      </c>
      <c r="Y459" s="145">
        <f>X459*Input!X459/100</f>
        <v>3.1914676684292958E-3</v>
      </c>
      <c r="Z459" s="145">
        <f t="shared" ref="Z459:Z469" si="1625">(X459/232)*6.022E+23*0.000000001*0.000000000049475/(365.2425*24*60)</f>
        <v>2.2086708759865072E-4</v>
      </c>
      <c r="AA459" s="145">
        <f>Z459*Input!X459/100</f>
        <v>7.7926508737304642E-7</v>
      </c>
      <c r="AB459" s="146">
        <v>0</v>
      </c>
      <c r="AC459" s="146">
        <v>0.9</v>
      </c>
      <c r="AD459" s="145">
        <f>(((Input!G459*$L$4*0.000000001*Input!U459*(230/229))-((AB459*0.000000000000001)+(Input!G459*AC459*0.000000000000001)))/Input!F459)*1000000000000</f>
        <v>224.31610686852733</v>
      </c>
      <c r="AE459" s="145">
        <f>AD459*Input!V459/100</f>
        <v>0.50234464905219223</v>
      </c>
      <c r="AF459" s="145">
        <f t="shared" ref="AF459:AF469" si="1626">(AD459/230)*602200000000*$D$6/(365.2425*24*60)</f>
        <v>10.226240152570707</v>
      </c>
      <c r="AG459" s="145">
        <f>AF459*Input!V459/100</f>
        <v>2.2901150935083964E-2</v>
      </c>
      <c r="AH459" s="141">
        <f t="shared" ref="AH459:AH469" si="1627">AF459/Z459</f>
        <v>46300.425580624986</v>
      </c>
      <c r="AI459" s="150">
        <f t="shared" ref="AI459:AI469" si="1628">AH459*SQRT((AG459/AF459)^2+(AA459/Z459)^2)</f>
        <v>193.48586576054421</v>
      </c>
      <c r="AJ459" s="147">
        <f t="shared" ref="AJ459:AJ469" si="1629">(U459-1)*1000</f>
        <v>-0.94259043530153797</v>
      </c>
      <c r="AK459" s="150">
        <f t="shared" ref="AK459:AK469" si="1630">V459*1000</f>
        <v>0.82052849807339356</v>
      </c>
      <c r="AL459" s="150">
        <f t="shared" ref="AL459:AL469" si="1631">AF459/Q459</f>
        <v>0.99980768425450883</v>
      </c>
      <c r="AM459" s="150">
        <f t="shared" ref="AM459:AM469" si="1632">AL459*SQRT((R459/Q459)^2+(AG459/AF459)^2)</f>
        <v>2.241370817333986E-3</v>
      </c>
      <c r="AN459" s="141">
        <f>AF459/Q459</f>
        <v>0.99980768425450883</v>
      </c>
      <c r="AO459" s="145">
        <f t="shared" ref="AO459:AO469" si="1633">AN459*SQRT((R459/Q459)^2+(AG459/AF459)^2)</f>
        <v>2.241370817333986E-3</v>
      </c>
      <c r="AP459" s="141" t="str">
        <f t="shared" ref="AP459:AP469" si="1634">ThU_Alter_Kombi(AN459,U459)</f>
        <v>Out of range</v>
      </c>
      <c r="AQ459" s="141" t="e">
        <f t="shared" ref="AQ459:AQ469" si="1635">Montealter(AN459,AO459,U459,V459)</f>
        <v>#VALUE!</v>
      </c>
      <c r="AR459" s="141" t="e">
        <f t="shared" ref="AR459:AR469" si="1636">(AQ459/AP459)*100</f>
        <v>#VALUE!</v>
      </c>
      <c r="AS459" s="149">
        <f t="shared" ref="AS459:AS469" si="1637">Z459/Q459</f>
        <v>2.1593919963294923E-5</v>
      </c>
      <c r="AT459" s="149">
        <f t="shared" ref="AT459:AT469" si="1638">AS459*SQRT((Y459/X459)^2+(P459/O459)^2)</f>
        <v>7.6220097207648735E-8</v>
      </c>
      <c r="AU459" s="141">
        <v>8</v>
      </c>
      <c r="AV459" s="141">
        <f t="shared" ref="AV459:AV469" si="1639">AU459/2</f>
        <v>4</v>
      </c>
      <c r="AW459" s="141" t="str">
        <f t="shared" ref="AW459:AW469" si="1640">marincorr_age(AN459,U459,AS459,AU459)</f>
        <v>Out of range</v>
      </c>
      <c r="AX459" s="151">
        <f t="shared" ref="AX459:AX469" si="1641">marincorr_age_error(AN459, AO459, U459, V459, AS459, AT459, AU459, AV459)</f>
        <v>348.75484529379997</v>
      </c>
      <c r="AY459" s="151" t="e">
        <f t="shared" ref="AY459:AY469" si="1642">SQRT(((AU459*EXP(-0.0000091577*AW459*1000))/(0.0000091577*(EXP(-0.0000091577*AW459*1000)+(AJ459/1000)*EXP(-(0.0000091577-0.0000028263)*AW459*1000)-AS459*AU459*EXP(-0.0000091577*AW459*1000))))^2*AT459^2+((AS459*EXP(-0.0000091577*AW459*1000))/(0.0000091577*(EXP(-0.0000091577*AW459*1000)+(AJ459/1000)*EXP(-(0.0000091577-0.0000028263)*AW459*1000)-AS459*AU459*EXP(-0.0000091577*AW459*1000))))^2*AV459^2+((0.0000091577/(0.0000091577-0.0000028263))*(EXP(-(0.0000091577-0.0000028263)*AW459*1000)-1)/(0.0000091577*(EXP(-0.0000091577*AW459*1000)+(AJ459/1000)*EXP(-(0.0000091577-0.0000028263)*AW459*1000)-AS459*AU459*EXP(-0.0000091577*AW459*1000))))^2*T459^2+(1/(0.0000091577*(EXP(-0.0000091577*AW459*1000)+(AJ459/1000)*EXP(-(0.0000091577-0.0000028263)*AW459*1000)-AS459*AU459*EXP(-0.0000091577*AW459*1000))))^2*AO459^2)/1000</f>
        <v>#VALUE!</v>
      </c>
      <c r="AZ459" s="141" t="str">
        <f>Input!B459</f>
        <v>Hu1-13</v>
      </c>
      <c r="BA459" s="152">
        <f>Input!E459</f>
        <v>0</v>
      </c>
      <c r="BB459" s="141" t="e">
        <f t="shared" ref="BB459:BB469" si="1643">((U459-1)*EXP(0.0000028263*AW459*1000))*1000</f>
        <v>#VALUE!</v>
      </c>
      <c r="BC459" s="147" t="e">
        <f t="shared" ref="BC459" si="1644">SQRT((EXP(0.0000028263*AW459*1000)*V459)^2+((U459-1)*0.0000028263*EXP(0.0000028263*AW459*1000)*AX459*1000)^2)*1000</f>
        <v>#VALUE!</v>
      </c>
      <c r="BD459" s="141" t="e">
        <f t="shared" ref="BD459:BD469" si="1645">AW459*1000-58</f>
        <v>#VALUE!</v>
      </c>
      <c r="BE459" s="153" t="e">
        <f t="shared" ref="BE459:BE469" si="1646">AY459/2*1000</f>
        <v>#VALUE!</v>
      </c>
      <c r="BF459" s="154" t="e">
        <f t="shared" ref="BF459:BF469" si="1647">AY459/AW459*100</f>
        <v>#VALUE!</v>
      </c>
      <c r="BG459" s="155"/>
      <c r="BH459" s="155"/>
      <c r="BI459" s="155"/>
      <c r="BJ459" s="155"/>
      <c r="BK459" s="155"/>
      <c r="BL459" s="155"/>
      <c r="BM459" s="159"/>
      <c r="BN459" s="155"/>
      <c r="BO459" s="155"/>
      <c r="BP459" s="155"/>
      <c r="BQ459" s="155"/>
      <c r="BR459" s="155"/>
      <c r="BS459" s="155"/>
      <c r="BT459" s="155"/>
      <c r="BU459" s="155"/>
      <c r="BV459" s="155"/>
      <c r="BW459" s="155"/>
      <c r="BX459" s="155"/>
      <c r="BY459" s="155"/>
      <c r="BZ459" s="155"/>
      <c r="CA459" s="155"/>
      <c r="CB459" s="155"/>
      <c r="CC459" s="155"/>
      <c r="CD459" s="155"/>
      <c r="CE459" s="155"/>
      <c r="CF459" s="155"/>
      <c r="CG459" s="155"/>
      <c r="CH459" s="155"/>
      <c r="CI459" s="155"/>
      <c r="CJ459" s="155"/>
      <c r="CK459" s="155"/>
      <c r="CL459" s="155"/>
      <c r="CM459" s="155"/>
      <c r="CN459" s="155"/>
      <c r="CO459" s="155"/>
      <c r="CP459" s="155"/>
      <c r="CQ459" s="155"/>
      <c r="CR459" s="155"/>
      <c r="CS459" s="155"/>
      <c r="CT459" s="155"/>
      <c r="CU459" s="155"/>
      <c r="CV459" s="155"/>
      <c r="CW459" s="155"/>
      <c r="CX459" s="155"/>
      <c r="CY459" s="155"/>
      <c r="CZ459" s="155"/>
      <c r="DA459" s="155"/>
      <c r="DB459" s="155"/>
      <c r="DC459" s="155"/>
      <c r="DD459" s="155"/>
      <c r="DE459" s="155"/>
    </row>
    <row r="460" spans="1:109" ht="15" customHeight="1" x14ac:dyDescent="0.2">
      <c r="A460" s="9">
        <f>Input!A460</f>
        <v>10782</v>
      </c>
      <c r="B460" s="9" t="str">
        <f>Input!B460</f>
        <v>PA13</v>
      </c>
      <c r="C460" s="9">
        <f>Input!O460</f>
        <v>1.6738973410048252</v>
      </c>
      <c r="D460" s="9">
        <f>C460*Input!P460/100</f>
        <v>2.4016189083092537E-3</v>
      </c>
      <c r="E460" s="11">
        <f>Input!M460</f>
        <v>1.9376661874676109</v>
      </c>
      <c r="F460" s="12">
        <f>E460*Input!N460/100</f>
        <v>6.5924464171859316E-5</v>
      </c>
      <c r="G460" s="13">
        <f t="shared" si="1622"/>
        <v>267.16541392803418</v>
      </c>
      <c r="H460" s="12">
        <f>G460*Input!L460/100</f>
        <v>2.161575835211357E-2</v>
      </c>
      <c r="I460" s="9">
        <v>0.3</v>
      </c>
      <c r="J460" s="21">
        <f>(((C460*$G$4*0.000000001*Input!G460*(234/233))-(I460*0.000000000000001))/Input!F460)*1000000000000</f>
        <v>157.67749057222531</v>
      </c>
      <c r="K460" s="9">
        <f>J460*Input!P460/100</f>
        <v>0.22622728019012889</v>
      </c>
      <c r="L460" s="14">
        <f t="shared" si="1623"/>
        <v>2.1805650802486074</v>
      </c>
      <c r="M460" s="22">
        <f>L460*Input!P460/100</f>
        <v>3.1285588424319294E-3</v>
      </c>
      <c r="N460" s="9">
        <v>5.0000000000000001E-3</v>
      </c>
      <c r="O460" s="21">
        <f>(((G460*$D$4*0.000000001*Input!G460*(238/236))-(N460*0.000000001))/Input!F460)*1000000</f>
        <v>2.5351158745273836</v>
      </c>
      <c r="P460" s="9">
        <f>O460*Input!N460/100</f>
        <v>8.6251262845337697E-5</v>
      </c>
      <c r="Q460" s="23">
        <f t="shared" si="1624"/>
        <v>1.8914478747513652</v>
      </c>
      <c r="R460" s="24">
        <f>Q460*Input!N460/100</f>
        <v>6.4351996467952065E-5</v>
      </c>
      <c r="S460" s="65">
        <f>Input!S460*$G$6/0.000000000155125</f>
        <v>1.1467897882561495</v>
      </c>
      <c r="T460" s="9">
        <f>S460*Input!T460/100</f>
        <v>4.8154146511650715E-4</v>
      </c>
      <c r="U460" s="9">
        <f>S460*1/((U459+U461)/2)</f>
        <v>1.1473546314910943</v>
      </c>
      <c r="V460" s="9">
        <f>U460*Input!T460/100</f>
        <v>4.817786449743171E-4</v>
      </c>
      <c r="W460" s="3">
        <v>3.0000000000000001E-3</v>
      </c>
      <c r="X460" s="21">
        <f>((($L$4*0.000000001*Input!G460/Input!W460*(232/229))-(W460*0.000000001))/Input!F460)*1000000000</f>
        <v>0.12780378808521822</v>
      </c>
      <c r="Y460" s="21">
        <f>X460*Input!X460/100</f>
        <v>2.5134888934979068E-4</v>
      </c>
      <c r="Z460" s="21">
        <f t="shared" si="1625"/>
        <v>3.1206028208911585E-5</v>
      </c>
      <c r="AA460" s="21">
        <f>Z460*Input!X460/100</f>
        <v>6.1372206949751238E-8</v>
      </c>
      <c r="AB460" s="14">
        <v>0.05</v>
      </c>
      <c r="AC460" s="14">
        <v>0.9</v>
      </c>
      <c r="AD460" s="21">
        <f>(((Input!G460*$L$4*0.000000001*Input!U460*(230/229))-((AB460*0.000000000000001)+(Input!G460*AC460*0.000000000000001)))/Input!F460)*1000000000000</f>
        <v>7.629787914800347E-2</v>
      </c>
      <c r="AE460" s="21">
        <f>AD460*Input!V460/100</f>
        <v>1.3498399574297421E-3</v>
      </c>
      <c r="AF460" s="63">
        <f t="shared" si="1626"/>
        <v>3.4783076712213219E-3</v>
      </c>
      <c r="AG460" s="21">
        <f>AF460*Input!V460/100</f>
        <v>6.1537210880281652E-5</v>
      </c>
      <c r="AH460" s="9">
        <f t="shared" si="1627"/>
        <v>111.46268432289672</v>
      </c>
      <c r="AI460" s="3">
        <f t="shared" si="1628"/>
        <v>1.9841122615111386</v>
      </c>
      <c r="AJ460" s="22">
        <f t="shared" si="1629"/>
        <v>147.3546314910943</v>
      </c>
      <c r="AK460" s="3">
        <f t="shared" si="1630"/>
        <v>0.48177864497431711</v>
      </c>
      <c r="AL460" s="3">
        <f t="shared" si="1631"/>
        <v>1.8389656504166432E-3</v>
      </c>
      <c r="AM460" s="3">
        <f t="shared" si="1632"/>
        <v>3.2534507290138272E-5</v>
      </c>
      <c r="AN460" s="9">
        <f>AL460*1/((AN459+AN461)/2)</f>
        <v>1.838386948289038E-3</v>
      </c>
      <c r="AO460" s="21">
        <f t="shared" si="1633"/>
        <v>3.2524269040943606E-5</v>
      </c>
      <c r="AP460" s="58">
        <f t="shared" si="1634"/>
        <v>0.17510000000000001</v>
      </c>
      <c r="AQ460" s="58">
        <f t="shared" si="1635"/>
        <v>5.7000000000000002E-3</v>
      </c>
      <c r="AR460" s="58">
        <f t="shared" si="1636"/>
        <v>3.2552826956025127</v>
      </c>
      <c r="AS460" s="67">
        <f t="shared" si="1637"/>
        <v>1.649848701911158E-5</v>
      </c>
      <c r="AT460" s="67">
        <f t="shared" si="1638"/>
        <v>3.2452065230678017E-8</v>
      </c>
      <c r="AU460" s="58">
        <v>8</v>
      </c>
      <c r="AV460" s="58">
        <f t="shared" si="1639"/>
        <v>4</v>
      </c>
      <c r="AW460" s="58">
        <f t="shared" si="1640"/>
        <v>0.16250000000000001</v>
      </c>
      <c r="AX460" s="57">
        <f t="shared" si="1641"/>
        <v>6.5432462E-3</v>
      </c>
      <c r="AY460" s="47">
        <f t="shared" si="1642"/>
        <v>7.0050335361912198E-3</v>
      </c>
      <c r="AZ460" s="9" t="str">
        <f>Input!B460</f>
        <v>PA13</v>
      </c>
      <c r="BA460" s="48">
        <f>Input!E460</f>
        <v>0</v>
      </c>
      <c r="BB460" s="58">
        <f t="shared" si="1643"/>
        <v>147.42232314858992</v>
      </c>
      <c r="BC460" s="22">
        <f>SQRT((EXP(0.0000028263*AW460*1000)*V460)^2+((U460-1)*0.0000028263*EXP(0.0000028263*AW460*1000)*AY460*1000)^2)*1000</f>
        <v>0.48200880102994076</v>
      </c>
      <c r="BD460" s="9">
        <f t="shared" si="1645"/>
        <v>104.5</v>
      </c>
      <c r="BE460" s="49">
        <f t="shared" si="1646"/>
        <v>3.5025167680956097</v>
      </c>
      <c r="BF460" s="89">
        <f t="shared" si="1647"/>
        <v>4.310789868425366</v>
      </c>
      <c r="BG460" s="85"/>
      <c r="BH460" s="85"/>
      <c r="BI460" s="85"/>
      <c r="BJ460" s="85"/>
      <c r="BK460" s="85"/>
      <c r="BL460" s="85"/>
      <c r="BM460" s="90"/>
      <c r="BN460" s="85"/>
      <c r="BO460" s="85"/>
      <c r="BP460" s="85"/>
      <c r="BQ460" s="85"/>
      <c r="BR460" s="85"/>
      <c r="BS460" s="85"/>
      <c r="BT460" s="85"/>
      <c r="BU460" s="85"/>
      <c r="BV460" s="85"/>
      <c r="BW460" s="85"/>
      <c r="BX460" s="85"/>
      <c r="BY460" s="85"/>
      <c r="BZ460" s="85"/>
      <c r="CA460" s="85"/>
      <c r="CB460" s="85"/>
      <c r="CC460" s="85"/>
      <c r="CD460" s="85"/>
      <c r="CE460" s="85"/>
      <c r="CF460" s="85"/>
      <c r="CG460" s="85"/>
      <c r="CH460" s="85"/>
      <c r="CI460" s="85"/>
      <c r="CJ460" s="85"/>
      <c r="CK460" s="85"/>
      <c r="CL460" s="85"/>
      <c r="CM460" s="85"/>
      <c r="CN460" s="85"/>
      <c r="CO460" s="85"/>
      <c r="CP460" s="85"/>
      <c r="CQ460" s="85"/>
      <c r="CR460" s="85"/>
      <c r="CS460" s="85"/>
      <c r="CT460" s="85"/>
      <c r="CU460" s="85"/>
      <c r="CV460" s="85"/>
      <c r="CW460" s="85"/>
      <c r="CX460" s="85"/>
      <c r="CY460" s="85"/>
      <c r="CZ460" s="85"/>
      <c r="DA460" s="85"/>
      <c r="DB460" s="85"/>
      <c r="DC460" s="85"/>
      <c r="DD460" s="85"/>
      <c r="DE460" s="85"/>
    </row>
    <row r="461" spans="1:109" s="158" customFormat="1" ht="15" customHeight="1" x14ac:dyDescent="0.2">
      <c r="A461" s="141">
        <f>Input!A461</f>
        <v>10368</v>
      </c>
      <c r="B461" s="141" t="str">
        <f>Input!B461</f>
        <v>Hu1-13</v>
      </c>
      <c r="C461" s="141">
        <f>Input!O461</f>
        <v>2.2953380769202525</v>
      </c>
      <c r="D461" s="141">
        <f>C461*Input!P461/100</f>
        <v>1.1989902772288617E-2</v>
      </c>
      <c r="E461" s="142">
        <f>Input!M461</f>
        <v>3.0134436823671411</v>
      </c>
      <c r="F461" s="143">
        <f>E461*Input!N461/100</f>
        <v>2.4954969708521042E-4</v>
      </c>
      <c r="G461" s="144">
        <f t="shared" si="1622"/>
        <v>415.49361492478141</v>
      </c>
      <c r="H461" s="143">
        <f>G461*Input!L461/100</f>
        <v>1.8875979044684143E-2</v>
      </c>
      <c r="I461" s="141">
        <v>0</v>
      </c>
      <c r="J461" s="145">
        <f>(((C461*$G$4*0.000000001*Input!G461*(234/233))-(I461*0.000000000000001))/Input!F461)*1000000000000</f>
        <v>751.90417646166168</v>
      </c>
      <c r="K461" s="141">
        <f>J461*Input!P461/100</f>
        <v>3.9276383991107759</v>
      </c>
      <c r="L461" s="146">
        <f t="shared" si="1623"/>
        <v>10.398288208007514</v>
      </c>
      <c r="M461" s="147">
        <f>L461*Input!P461/100</f>
        <v>5.4316384094288225E-2</v>
      </c>
      <c r="N461" s="141">
        <v>0</v>
      </c>
      <c r="O461" s="145">
        <f>(((G461*$D$4*0.000000001*Input!G461*(238/236))-(N461*0.000000001))/Input!F461)*1000000</f>
        <v>13.710624769815496</v>
      </c>
      <c r="P461" s="141">
        <f>O461*Input!N461/100</f>
        <v>1.135406073183612E-3</v>
      </c>
      <c r="Q461" s="148">
        <f t="shared" si="1624"/>
        <v>10.229485895675506</v>
      </c>
      <c r="R461" s="149">
        <f>Q461*Input!N461/100</f>
        <v>8.4712553997292185E-4</v>
      </c>
      <c r="S461" s="147">
        <f>Input!S461*$G$6/0.000000000155125</f>
        <v>0.99995798947681569</v>
      </c>
      <c r="T461" s="141">
        <f>S461*Input!T461/100</f>
        <v>9.5403893570475146E-4</v>
      </c>
      <c r="U461" s="147">
        <f>S461</f>
        <v>0.99995798947681569</v>
      </c>
      <c r="V461" s="141">
        <f>U461*Input!T461/100</f>
        <v>9.5403893570475146E-4</v>
      </c>
      <c r="W461" s="150">
        <v>0</v>
      </c>
      <c r="X461" s="145">
        <f>((($L$4*0.000000001*Input!G461/Input!W461*(232/229))-(W461*0.000000001))/Input!F461)*1000000000</f>
        <v>0.9146415637523424</v>
      </c>
      <c r="Y461" s="145">
        <f>X461*Input!X461/100</f>
        <v>2.7710874694293086E-3</v>
      </c>
      <c r="Z461" s="145">
        <f t="shared" si="1625"/>
        <v>2.2332929928858505E-4</v>
      </c>
      <c r="AA461" s="145">
        <f>Z461*Input!X461/100</f>
        <v>6.7662027108861623E-7</v>
      </c>
      <c r="AB461" s="146">
        <v>0</v>
      </c>
      <c r="AC461" s="146">
        <v>0.9</v>
      </c>
      <c r="AD461" s="145">
        <f>(((Input!G461*$L$4*0.000000001*Input!U461*(230/229))-((AB461*0.000000000000001)+(Input!G461*AC461*0.000000000000001)))/Input!F461)*1000000000000</f>
        <v>224.57172543044703</v>
      </c>
      <c r="AE461" s="145">
        <f>AD461*Input!V461/100</f>
        <v>0.44120393177744271</v>
      </c>
      <c r="AF461" s="145">
        <f t="shared" si="1626"/>
        <v>10.23789342543701</v>
      </c>
      <c r="AG461" s="145">
        <f>AF461*Input!V461/100</f>
        <v>2.011383589703155E-2</v>
      </c>
      <c r="AH461" s="141">
        <f t="shared" si="1627"/>
        <v>45842.141886665988</v>
      </c>
      <c r="AI461" s="150">
        <f t="shared" si="1628"/>
        <v>165.53331508085367</v>
      </c>
      <c r="AJ461" s="147">
        <f t="shared" si="1629"/>
        <v>-4.2010523184310422E-2</v>
      </c>
      <c r="AK461" s="150">
        <f t="shared" si="1630"/>
        <v>0.95403893570475151</v>
      </c>
      <c r="AL461" s="150">
        <f t="shared" si="1631"/>
        <v>1.0008218917203902</v>
      </c>
      <c r="AM461" s="150">
        <f t="shared" si="1632"/>
        <v>1.9680066539200115E-3</v>
      </c>
      <c r="AN461" s="141">
        <f>AF461/Q461</f>
        <v>1.0008218917203902</v>
      </c>
      <c r="AO461" s="145">
        <f t="shared" si="1633"/>
        <v>1.9680066539200115E-3</v>
      </c>
      <c r="AP461" s="141" t="str">
        <f t="shared" si="1634"/>
        <v>Out of range</v>
      </c>
      <c r="AQ461" s="141" t="e">
        <f t="shared" si="1635"/>
        <v>#VALUE!</v>
      </c>
      <c r="AR461" s="141" t="e">
        <f t="shared" si="1636"/>
        <v>#VALUE!</v>
      </c>
      <c r="AS461" s="149">
        <f t="shared" si="1637"/>
        <v>2.1831918198645451E-5</v>
      </c>
      <c r="AT461" s="149">
        <f t="shared" si="1638"/>
        <v>6.6168817130027736E-8</v>
      </c>
      <c r="AU461" s="141">
        <v>8</v>
      </c>
      <c r="AV461" s="141">
        <f t="shared" si="1639"/>
        <v>4</v>
      </c>
      <c r="AW461" s="141" t="str">
        <f t="shared" si="1640"/>
        <v>Out of range</v>
      </c>
      <c r="AX461" s="151">
        <f t="shared" si="1641"/>
        <v>341.39482428640002</v>
      </c>
      <c r="AY461" s="151" t="e">
        <f t="shared" si="1642"/>
        <v>#VALUE!</v>
      </c>
      <c r="AZ461" s="141" t="str">
        <f>Input!B461</f>
        <v>Hu1-13</v>
      </c>
      <c r="BA461" s="152">
        <f>Input!E461</f>
        <v>0</v>
      </c>
      <c r="BB461" s="141" t="e">
        <f t="shared" si="1643"/>
        <v>#VALUE!</v>
      </c>
      <c r="BC461" s="147" t="e">
        <f t="shared" ref="BC461" si="1648">SQRT((EXP(0.0000028263*AW461*1000)*V461)^2+((U461-1)*0.0000028263*EXP(0.0000028263*AW461*1000)*AX461*1000)^2)*1000</f>
        <v>#VALUE!</v>
      </c>
      <c r="BD461" s="141" t="e">
        <f t="shared" si="1645"/>
        <v>#VALUE!</v>
      </c>
      <c r="BE461" s="153" t="e">
        <f t="shared" si="1646"/>
        <v>#VALUE!</v>
      </c>
      <c r="BF461" s="154" t="e">
        <f t="shared" si="1647"/>
        <v>#VALUE!</v>
      </c>
      <c r="BG461" s="155"/>
      <c r="BH461" s="155"/>
      <c r="BI461" s="155"/>
      <c r="BJ461" s="155"/>
      <c r="BK461" s="155"/>
      <c r="BL461" s="155"/>
      <c r="BM461" s="159"/>
      <c r="BN461" s="155"/>
      <c r="BO461" s="155"/>
      <c r="BP461" s="155"/>
      <c r="BQ461" s="155"/>
      <c r="BR461" s="155"/>
      <c r="BS461" s="155"/>
      <c r="BT461" s="155"/>
      <c r="BU461" s="155"/>
      <c r="BV461" s="155"/>
      <c r="BW461" s="155"/>
      <c r="BX461" s="155"/>
      <c r="BY461" s="155"/>
      <c r="BZ461" s="155"/>
      <c r="CA461" s="155"/>
      <c r="CB461" s="155"/>
      <c r="CC461" s="155"/>
      <c r="CD461" s="155"/>
      <c r="CE461" s="155"/>
      <c r="CF461" s="155"/>
      <c r="CG461" s="155"/>
      <c r="CH461" s="155"/>
      <c r="CI461" s="155"/>
      <c r="CJ461" s="155"/>
      <c r="CK461" s="155"/>
      <c r="CL461" s="155"/>
      <c r="CM461" s="155"/>
      <c r="CN461" s="155"/>
      <c r="CO461" s="155"/>
      <c r="CP461" s="155"/>
      <c r="CQ461" s="155"/>
      <c r="CR461" s="155"/>
      <c r="CS461" s="155"/>
      <c r="CT461" s="155"/>
      <c r="CU461" s="155"/>
      <c r="CV461" s="155"/>
      <c r="CW461" s="155"/>
      <c r="CX461" s="155"/>
      <c r="CY461" s="155"/>
      <c r="CZ461" s="155"/>
      <c r="DA461" s="155"/>
      <c r="DB461" s="155"/>
      <c r="DC461" s="155"/>
      <c r="DD461" s="155"/>
      <c r="DE461" s="155"/>
    </row>
    <row r="462" spans="1:109" ht="15" customHeight="1" x14ac:dyDescent="0.2">
      <c r="A462" s="9">
        <f>Input!A462</f>
        <v>10783</v>
      </c>
      <c r="B462" s="9" t="str">
        <f>Input!B462</f>
        <v>PA16</v>
      </c>
      <c r="C462" s="9">
        <f>Input!O462</f>
        <v>1.6150985464301981</v>
      </c>
      <c r="D462" s="9">
        <f>C462*Input!P462/100</f>
        <v>2.2960868520544679E-3</v>
      </c>
      <c r="E462" s="11">
        <f>Input!M462</f>
        <v>1.8672366409056256</v>
      </c>
      <c r="F462" s="12">
        <f>E462*Input!N462/100</f>
        <v>5.3555846220416085E-5</v>
      </c>
      <c r="G462" s="13">
        <f t="shared" si="1622"/>
        <v>257.45458804806765</v>
      </c>
      <c r="H462" s="12">
        <f>G462*Input!L462/100</f>
        <v>9.9442194443540785E-3</v>
      </c>
      <c r="I462" s="9">
        <v>0.3</v>
      </c>
      <c r="J462" s="21">
        <f>(((C462*$G$4*0.000000001*Input!G462*(234/233))-(I462*0.000000000000001))/Input!F462)*1000000000000</f>
        <v>150.69288815386744</v>
      </c>
      <c r="K462" s="9">
        <f>J462*Input!P462/100</f>
        <v>0.21423086532581637</v>
      </c>
      <c r="L462" s="14">
        <f t="shared" si="1623"/>
        <v>2.0839731058480844</v>
      </c>
      <c r="M462" s="22">
        <f>L462*Input!P462/100</f>
        <v>2.9626571449457369E-3</v>
      </c>
      <c r="N462" s="9">
        <v>5.0000000000000001E-3</v>
      </c>
      <c r="O462" s="21">
        <f>(((G462*$D$4*0.000000001*Input!G462*(238/236))-(N462*0.000000001))/Input!F462)*1000000</f>
        <v>2.4197529550500239</v>
      </c>
      <c r="P462" s="9">
        <f>O462*Input!N462/100</f>
        <v>6.9403049572336632E-5</v>
      </c>
      <c r="Q462" s="23">
        <f t="shared" si="1624"/>
        <v>1.8053756951468554</v>
      </c>
      <c r="R462" s="24">
        <f>Q462*Input!N462/100</f>
        <v>5.1781558363415086E-5</v>
      </c>
      <c r="S462" s="65">
        <f>Input!S462*$G$6/0.000000000155125</f>
        <v>1.1465662298854502</v>
      </c>
      <c r="T462" s="9">
        <f>S462*Input!T462/100</f>
        <v>4.379321209527349E-4</v>
      </c>
      <c r="U462" s="9">
        <f>S462*1/((U461+U463)/2)</f>
        <v>1.1471651975130781</v>
      </c>
      <c r="V462" s="9">
        <f>U462*Input!T462/100</f>
        <v>4.3816089723858041E-4</v>
      </c>
      <c r="W462" s="3">
        <v>3.0000000000000001E-3</v>
      </c>
      <c r="X462" s="21">
        <f>((($L$4*0.000000001*Input!G462/Input!W462*(232/229))-(W462*0.000000001))/Input!F462)*1000000000</f>
        <v>6.06545424686551E-2</v>
      </c>
      <c r="Y462" s="21">
        <f>X462*Input!X462/100</f>
        <v>1.3733951903624578E-4</v>
      </c>
      <c r="Z462" s="21">
        <f t="shared" si="1625"/>
        <v>1.4810103766356173E-5</v>
      </c>
      <c r="AA462" s="21">
        <f>Z462*Input!X462/100</f>
        <v>3.353438086190133E-8</v>
      </c>
      <c r="AB462" s="14">
        <v>0.05</v>
      </c>
      <c r="AC462" s="14">
        <v>0.9</v>
      </c>
      <c r="AD462" s="21">
        <f>(((Input!G462*$L$4*0.000000001*Input!U462*(230/229))-((AB462*0.000000000000001)+(Input!G462*AC462*0.000000000000001)))/Input!F462)*1000000000000</f>
        <v>0.92419842751174053</v>
      </c>
      <c r="AE462" s="21">
        <f>AD462*Input!V462/100</f>
        <v>3.7742094353030316E-3</v>
      </c>
      <c r="AF462" s="63">
        <f t="shared" si="1626"/>
        <v>4.2132841909130442E-2</v>
      </c>
      <c r="AG462" s="21">
        <f>AF462*Input!V462/100</f>
        <v>1.7206063626152513E-4</v>
      </c>
      <c r="AH462" s="9">
        <f t="shared" si="1627"/>
        <v>2844.8714859677625</v>
      </c>
      <c r="AI462" s="3">
        <f t="shared" si="1628"/>
        <v>13.284103353876274</v>
      </c>
      <c r="AJ462" s="22">
        <f t="shared" si="1629"/>
        <v>147.16519751307811</v>
      </c>
      <c r="AK462" s="3">
        <f t="shared" si="1630"/>
        <v>0.43816089723858043</v>
      </c>
      <c r="AL462" s="3">
        <f t="shared" si="1631"/>
        <v>2.3337437200683715E-2</v>
      </c>
      <c r="AM462" s="3">
        <f t="shared" si="1632"/>
        <v>9.530696595466135E-5</v>
      </c>
      <c r="AN462" s="9">
        <f>AL462*1/((AN461+AN463)/2)</f>
        <v>2.3337836061417958E-2</v>
      </c>
      <c r="AO462" s="21">
        <f t="shared" si="1633"/>
        <v>9.5308594848446572E-5</v>
      </c>
      <c r="AP462" s="58">
        <f t="shared" si="1634"/>
        <v>2.2435</v>
      </c>
      <c r="AQ462" s="58">
        <f t="shared" si="1635"/>
        <v>1.04E-2</v>
      </c>
      <c r="AR462" s="58">
        <f t="shared" si="1636"/>
        <v>0.46356139959884107</v>
      </c>
      <c r="AS462" s="67">
        <f t="shared" si="1637"/>
        <v>8.2033361843566143E-6</v>
      </c>
      <c r="AT462" s="67">
        <f t="shared" si="1638"/>
        <v>1.8576228320596356E-8</v>
      </c>
      <c r="AU462" s="58">
        <v>8</v>
      </c>
      <c r="AV462" s="58">
        <f t="shared" si="1639"/>
        <v>4</v>
      </c>
      <c r="AW462" s="58">
        <f t="shared" si="1640"/>
        <v>2.2372999999999998</v>
      </c>
      <c r="AX462" s="57">
        <f t="shared" si="1641"/>
        <v>9.1477895999999993E-3</v>
      </c>
      <c r="AY462" s="47">
        <f t="shared" si="1642"/>
        <v>9.8035911229319411E-3</v>
      </c>
      <c r="AZ462" s="9" t="str">
        <f>Input!B462</f>
        <v>PA16</v>
      </c>
      <c r="BA462" s="48">
        <f>Input!E462</f>
        <v>0</v>
      </c>
      <c r="BB462" s="58">
        <f t="shared" si="1643"/>
        <v>148.09871273797836</v>
      </c>
      <c r="BC462" s="22">
        <f>SQRT((EXP(0.0000028263*AW462*1000)*V462)^2+((U462-1)*0.0000028263*EXP(0.0000028263*AW462*1000)*AY462*1000)^2)*1000</f>
        <v>0.4409593835983594</v>
      </c>
      <c r="BD462" s="9">
        <f t="shared" si="1645"/>
        <v>2179.2999999999997</v>
      </c>
      <c r="BE462" s="49">
        <f t="shared" si="1646"/>
        <v>4.9017955614659705</v>
      </c>
      <c r="BF462" s="89">
        <f t="shared" si="1647"/>
        <v>0.43818849161632062</v>
      </c>
      <c r="BG462" s="85"/>
      <c r="BH462" s="85"/>
      <c r="BI462" s="85"/>
      <c r="BJ462" s="85"/>
      <c r="BK462" s="85"/>
      <c r="BL462" s="85"/>
      <c r="BM462" s="90"/>
      <c r="BN462" s="85"/>
      <c r="BO462" s="85"/>
      <c r="BP462" s="85"/>
      <c r="BQ462" s="85"/>
      <c r="BR462" s="85"/>
      <c r="BS462" s="85"/>
      <c r="BT462" s="85"/>
      <c r="BU462" s="85"/>
      <c r="BV462" s="85"/>
      <c r="BW462" s="85"/>
      <c r="BX462" s="85"/>
      <c r="BY462" s="85"/>
      <c r="BZ462" s="85"/>
      <c r="CA462" s="85"/>
      <c r="CB462" s="85"/>
      <c r="CC462" s="85"/>
      <c r="CD462" s="85"/>
      <c r="CE462" s="85"/>
      <c r="CF462" s="85"/>
      <c r="CG462" s="85"/>
      <c r="CH462" s="85"/>
      <c r="CI462" s="85"/>
      <c r="CJ462" s="85"/>
      <c r="CK462" s="85"/>
      <c r="CL462" s="85"/>
      <c r="CM462" s="85"/>
      <c r="CN462" s="85"/>
      <c r="CO462" s="85"/>
      <c r="CP462" s="85"/>
      <c r="CQ462" s="85"/>
      <c r="CR462" s="85"/>
      <c r="CS462" s="85"/>
      <c r="CT462" s="85"/>
      <c r="CU462" s="85"/>
      <c r="CV462" s="85"/>
      <c r="CW462" s="85"/>
      <c r="CX462" s="85"/>
      <c r="CY462" s="85"/>
      <c r="CZ462" s="85"/>
      <c r="DA462" s="85"/>
      <c r="DB462" s="85"/>
      <c r="DC462" s="85"/>
      <c r="DD462" s="85"/>
      <c r="DE462" s="85"/>
    </row>
    <row r="463" spans="1:109" s="158" customFormat="1" ht="15" customHeight="1" x14ac:dyDescent="0.2">
      <c r="A463" s="141">
        <f>Input!A463</f>
        <v>10368</v>
      </c>
      <c r="B463" s="141" t="str">
        <f>Input!B463</f>
        <v>Hu1-13</v>
      </c>
      <c r="C463" s="141">
        <f>Input!O463</f>
        <v>2.3005277127409092</v>
      </c>
      <c r="D463" s="141">
        <f>C463*Input!P463/100</f>
        <v>1.2971012961305017E-2</v>
      </c>
      <c r="E463" s="142">
        <f>Input!M463</f>
        <v>3.0137194717434985</v>
      </c>
      <c r="F463" s="143">
        <f>E463*Input!N463/100</f>
        <v>2.688049089097788E-4</v>
      </c>
      <c r="G463" s="144">
        <f t="shared" si="1622"/>
        <v>415.53164076399355</v>
      </c>
      <c r="H463" s="143">
        <f>G463*Input!L463/100</f>
        <v>1.8626138309108795E-2</v>
      </c>
      <c r="I463" s="141">
        <v>0</v>
      </c>
      <c r="J463" s="145">
        <f>(((C463*$G$4*0.000000001*Input!G463*(234/233))-(I463*0.000000000000001))/Input!F463)*1000000000000</f>
        <v>753.60419132531194</v>
      </c>
      <c r="K463" s="141">
        <f>J463*Input!P463/100</f>
        <v>4.2490293332429392</v>
      </c>
      <c r="L463" s="146">
        <f t="shared" si="1623"/>
        <v>10.421798177846116</v>
      </c>
      <c r="M463" s="147">
        <f>L463*Input!P463/100</f>
        <v>5.8760987097124968E-2</v>
      </c>
      <c r="N463" s="141">
        <v>0</v>
      </c>
      <c r="O463" s="145">
        <f>(((G463*$D$4*0.000000001*Input!G463*(238/236))-(N463*0.000000001))/Input!F463)*1000000</f>
        <v>13.711879561692593</v>
      </c>
      <c r="P463" s="141">
        <f>O463*Input!N463/100</f>
        <v>1.2230138110466905E-3</v>
      </c>
      <c r="Q463" s="148">
        <f t="shared" si="1624"/>
        <v>10.23042209486586</v>
      </c>
      <c r="R463" s="149">
        <f>Q463*Input!N463/100</f>
        <v>9.1248960133906616E-4</v>
      </c>
      <c r="S463" s="147">
        <f>Input!S463*$G$6/0.000000000155125</f>
        <v>0.99899775355143072</v>
      </c>
      <c r="T463" s="141">
        <f>S463*Input!T463/100</f>
        <v>7.4643281804583333E-4</v>
      </c>
      <c r="U463" s="147">
        <f>S463</f>
        <v>0.99899775355143072</v>
      </c>
      <c r="V463" s="141">
        <f>U463*Input!T463/100</f>
        <v>7.4643281804583333E-4</v>
      </c>
      <c r="W463" s="150">
        <v>0</v>
      </c>
      <c r="X463" s="145">
        <f>((($L$4*0.000000001*Input!G463/Input!W463*(232/229))-(W463*0.000000001))/Input!F463)*1000000000</f>
        <v>0.91058534730434082</v>
      </c>
      <c r="Y463" s="145">
        <f>X463*Input!X463/100</f>
        <v>3.0339656525336552E-3</v>
      </c>
      <c r="Z463" s="145">
        <f t="shared" si="1625"/>
        <v>2.2233888729224118E-4</v>
      </c>
      <c r="AA463" s="145">
        <f>Z463*Input!X463/100</f>
        <v>7.4080760168629564E-7</v>
      </c>
      <c r="AB463" s="146">
        <v>0</v>
      </c>
      <c r="AC463" s="146">
        <v>0.9</v>
      </c>
      <c r="AD463" s="145">
        <f>(((Input!G463*$L$4*0.000000001*Input!U463*(230/229))-((AB463*0.000000000000001)+(Input!G463*AC463*0.000000000000001)))/Input!F463)*1000000000000</f>
        <v>224.21572968183091</v>
      </c>
      <c r="AE463" s="145">
        <f>AD463*Input!V463/100</f>
        <v>0.49697619568886803</v>
      </c>
      <c r="AF463" s="145">
        <f t="shared" si="1626"/>
        <v>10.221664104816819</v>
      </c>
      <c r="AG463" s="145">
        <f>AF463*Input!V463/100</f>
        <v>2.2656411071738325E-2</v>
      </c>
      <c r="AH463" s="141">
        <f t="shared" si="1627"/>
        <v>45973.352791774618</v>
      </c>
      <c r="AI463" s="150">
        <f t="shared" si="1628"/>
        <v>183.97597227769811</v>
      </c>
      <c r="AJ463" s="147">
        <f t="shared" si="1629"/>
        <v>-1.0022464485692772</v>
      </c>
      <c r="AK463" s="150">
        <f t="shared" si="1630"/>
        <v>0.74643281804583328</v>
      </c>
      <c r="AL463" s="150">
        <f t="shared" si="1631"/>
        <v>0.99914392681281095</v>
      </c>
      <c r="AM463" s="150">
        <f t="shared" si="1632"/>
        <v>2.2164039084847679E-3</v>
      </c>
      <c r="AN463" s="141">
        <f>AF463/Q463</f>
        <v>0.99914392681281095</v>
      </c>
      <c r="AO463" s="145">
        <f t="shared" si="1633"/>
        <v>2.2164039084847679E-3</v>
      </c>
      <c r="AP463" s="141" t="str">
        <f t="shared" si="1634"/>
        <v>Out of range</v>
      </c>
      <c r="AQ463" s="141" t="e">
        <f t="shared" si="1635"/>
        <v>#VALUE!</v>
      </c>
      <c r="AR463" s="141" t="e">
        <f t="shared" si="1636"/>
        <v>#VALUE!</v>
      </c>
      <c r="AS463" s="149">
        <f t="shared" si="1637"/>
        <v>2.1733109859056744E-5</v>
      </c>
      <c r="AT463" s="149">
        <f t="shared" si="1638"/>
        <v>7.2438163932500331E-8</v>
      </c>
      <c r="AU463" s="141">
        <v>8</v>
      </c>
      <c r="AV463" s="141">
        <f t="shared" si="1639"/>
        <v>4</v>
      </c>
      <c r="AW463" s="141" t="str">
        <f t="shared" si="1640"/>
        <v>Out of range</v>
      </c>
      <c r="AX463" s="151">
        <f t="shared" si="1641"/>
        <v>366.49339968850001</v>
      </c>
      <c r="AY463" s="151" t="e">
        <f t="shared" si="1642"/>
        <v>#VALUE!</v>
      </c>
      <c r="AZ463" s="141" t="str">
        <f>Input!B463</f>
        <v>Hu1-13</v>
      </c>
      <c r="BA463" s="152">
        <f>Input!E463</f>
        <v>0</v>
      </c>
      <c r="BB463" s="141" t="e">
        <f t="shared" si="1643"/>
        <v>#VALUE!</v>
      </c>
      <c r="BC463" s="147" t="e">
        <f t="shared" ref="BC463" si="1649">SQRT((EXP(0.0000028263*AW463*1000)*V463)^2+((U463-1)*0.0000028263*EXP(0.0000028263*AW463*1000)*AX463*1000)^2)*1000</f>
        <v>#VALUE!</v>
      </c>
      <c r="BD463" s="141" t="e">
        <f t="shared" si="1645"/>
        <v>#VALUE!</v>
      </c>
      <c r="BE463" s="153" t="e">
        <f t="shared" si="1646"/>
        <v>#VALUE!</v>
      </c>
      <c r="BF463" s="154" t="e">
        <f t="shared" si="1647"/>
        <v>#VALUE!</v>
      </c>
      <c r="BG463" s="155"/>
      <c r="BH463" s="155"/>
      <c r="BI463" s="155"/>
      <c r="BJ463" s="155"/>
      <c r="BK463" s="155"/>
      <c r="BL463" s="155"/>
      <c r="BM463" s="159"/>
      <c r="BN463" s="155"/>
      <c r="BO463" s="155"/>
      <c r="BP463" s="155"/>
      <c r="BQ463" s="155"/>
      <c r="BR463" s="155"/>
      <c r="BS463" s="155"/>
      <c r="BT463" s="155"/>
      <c r="BU463" s="155"/>
      <c r="BV463" s="155"/>
      <c r="BW463" s="155"/>
      <c r="BX463" s="155"/>
      <c r="BY463" s="155"/>
      <c r="BZ463" s="155"/>
      <c r="CA463" s="155"/>
      <c r="CB463" s="155"/>
      <c r="CC463" s="155"/>
      <c r="CD463" s="155"/>
      <c r="CE463" s="155"/>
      <c r="CF463" s="155"/>
      <c r="CG463" s="155"/>
      <c r="CH463" s="155"/>
      <c r="CI463" s="155"/>
      <c r="CJ463" s="155"/>
      <c r="CK463" s="155"/>
      <c r="CL463" s="155"/>
      <c r="CM463" s="155"/>
      <c r="CN463" s="155"/>
      <c r="CO463" s="155"/>
      <c r="CP463" s="155"/>
      <c r="CQ463" s="155"/>
      <c r="CR463" s="155"/>
      <c r="CS463" s="155"/>
      <c r="CT463" s="155"/>
      <c r="CU463" s="155"/>
      <c r="CV463" s="155"/>
      <c r="CW463" s="155"/>
      <c r="CX463" s="155"/>
      <c r="CY463" s="155"/>
      <c r="CZ463" s="155"/>
      <c r="DA463" s="155"/>
      <c r="DB463" s="155"/>
      <c r="DC463" s="155"/>
      <c r="DD463" s="155"/>
      <c r="DE463" s="155"/>
    </row>
    <row r="464" spans="1:109" ht="15" customHeight="1" x14ac:dyDescent="0.2">
      <c r="A464" s="9">
        <f>Input!A464</f>
        <v>10784</v>
      </c>
      <c r="B464" s="9" t="str">
        <f>Input!B464</f>
        <v>PA18</v>
      </c>
      <c r="C464" s="9">
        <f>Input!O464</f>
        <v>1.9356983785989847</v>
      </c>
      <c r="D464" s="9">
        <f>C464*Input!P464/100</f>
        <v>2.3189121952460197E-3</v>
      </c>
      <c r="E464" s="11">
        <f>Input!M464</f>
        <v>2.246892157577705</v>
      </c>
      <c r="F464" s="12">
        <f>E464*Input!N464/100</f>
        <v>6.7365502706445661E-5</v>
      </c>
      <c r="G464" s="13">
        <f t="shared" si="1622"/>
        <v>309.80149068681396</v>
      </c>
      <c r="H464" s="12">
        <f>G464*Input!L464/100</f>
        <v>8.6451023864846811E-3</v>
      </c>
      <c r="I464" s="9">
        <v>0.3</v>
      </c>
      <c r="J464" s="21">
        <f>(((C464*$G$4*0.000000001*Input!G464*(234/233))-(I464*0.000000000000001))/Input!F464)*1000000000000</f>
        <v>168.24503299748363</v>
      </c>
      <c r="K464" s="9">
        <f>J464*Input!P464/100</f>
        <v>0.20155281583167539</v>
      </c>
      <c r="L464" s="14">
        <f t="shared" si="1623"/>
        <v>2.3267065105373455</v>
      </c>
      <c r="M464" s="22">
        <f>L464*Input!P464/100</f>
        <v>2.787328936003166E-3</v>
      </c>
      <c r="N464" s="9">
        <v>5.0000000000000001E-3</v>
      </c>
      <c r="O464" s="21">
        <f>(((G464*$D$4*0.000000001*Input!G464*(238/236))-(N464*0.000000001))/Input!F464)*1000000</f>
        <v>2.7124693355285991</v>
      </c>
      <c r="P464" s="9">
        <f>O464*Input!N464/100</f>
        <v>8.1324268166343185E-5</v>
      </c>
      <c r="Q464" s="23">
        <f t="shared" si="1624"/>
        <v>2.0237711465438575</v>
      </c>
      <c r="R464" s="24">
        <f>Q464*Input!N464/100</f>
        <v>6.0675969778942118E-5</v>
      </c>
      <c r="S464" s="65">
        <f>Input!S464*$G$6/0.000000000155125</f>
        <v>1.1446234798682271</v>
      </c>
      <c r="T464" s="9">
        <f>S464*Input!T464/100</f>
        <v>4.1278390311299949E-4</v>
      </c>
      <c r="U464" s="9">
        <f>S464*1/((U463+U465)/2)</f>
        <v>1.1454249954235691</v>
      </c>
      <c r="V464" s="9">
        <f>U464*Input!T464/100</f>
        <v>4.1307295250361478E-4</v>
      </c>
      <c r="W464" s="3">
        <v>3.0000000000000001E-3</v>
      </c>
      <c r="X464" s="21">
        <f>((($L$4*0.000000001*Input!G464/Input!W464*(232/229))-(W464*0.000000001))/Input!F464)*1000000000</f>
        <v>7.695639608422776E-2</v>
      </c>
      <c r="Y464" s="21">
        <f>X464*Input!X464/100</f>
        <v>1.4670560625853313E-4</v>
      </c>
      <c r="Z464" s="21">
        <f t="shared" si="1625"/>
        <v>1.8790549975398906E-5</v>
      </c>
      <c r="AA464" s="21">
        <f>Z464*Input!X464/100</f>
        <v>3.5821311370337724E-8</v>
      </c>
      <c r="AB464" s="14">
        <v>0.05</v>
      </c>
      <c r="AC464" s="14">
        <v>0.9</v>
      </c>
      <c r="AD464" s="21">
        <f>(((Input!G464*$L$4*0.000000001*Input!U464*(230/229))-((AB464*0.000000000000001)+(Input!G464*AC464*0.000000000000001)))/Input!F464)*1000000000000</f>
        <v>2.9470564986669965</v>
      </c>
      <c r="AE464" s="21">
        <f>AD464*Input!V464/100</f>
        <v>7.4587717202493761E-3</v>
      </c>
      <c r="AF464" s="63">
        <f t="shared" si="1626"/>
        <v>0.13435195501242581</v>
      </c>
      <c r="AG464" s="21">
        <f>AF464*Input!V464/100</f>
        <v>3.4003439128505516E-4</v>
      </c>
      <c r="AH464" s="9">
        <f t="shared" si="1627"/>
        <v>7149.9745983126095</v>
      </c>
      <c r="AI464" s="3">
        <f t="shared" si="1628"/>
        <v>22.655073738032268</v>
      </c>
      <c r="AJ464" s="22">
        <f t="shared" si="1629"/>
        <v>145.42499542356913</v>
      </c>
      <c r="AK464" s="3">
        <f t="shared" si="1630"/>
        <v>0.41307295250361475</v>
      </c>
      <c r="AL464" s="3">
        <f t="shared" si="1631"/>
        <v>6.6386930776174219E-2</v>
      </c>
      <c r="AM464" s="3">
        <f t="shared" si="1632"/>
        <v>1.6803196827609571E-4</v>
      </c>
      <c r="AN464" s="9">
        <f>AL464*1/((AN463+AN465)/2)</f>
        <v>6.6462674813605668E-2</v>
      </c>
      <c r="AO464" s="21">
        <f t="shared" si="1633"/>
        <v>1.6822368401812475E-4</v>
      </c>
      <c r="AP464" s="58">
        <f t="shared" si="1634"/>
        <v>6.5195999999999996</v>
      </c>
      <c r="AQ464" s="58">
        <f t="shared" si="1635"/>
        <v>1.5599999999999999E-2</v>
      </c>
      <c r="AR464" s="58">
        <f t="shared" si="1636"/>
        <v>0.23927848334253637</v>
      </c>
      <c r="AS464" s="67">
        <f t="shared" si="1637"/>
        <v>9.2849184096180579E-6</v>
      </c>
      <c r="AT464" s="67">
        <f t="shared" si="1638"/>
        <v>1.7702466657279761E-8</v>
      </c>
      <c r="AU464" s="58">
        <v>8</v>
      </c>
      <c r="AV464" s="58">
        <f t="shared" si="1639"/>
        <v>4</v>
      </c>
      <c r="AW464" s="58">
        <f t="shared" si="1640"/>
        <v>6.5125000000000002</v>
      </c>
      <c r="AX464" s="57">
        <f t="shared" si="1641"/>
        <v>1.6172085700000002E-2</v>
      </c>
      <c r="AY464" s="47">
        <f t="shared" si="1642"/>
        <v>1.7517551961795084E-2</v>
      </c>
      <c r="AZ464" s="9" t="str">
        <f>Input!B464</f>
        <v>PA18</v>
      </c>
      <c r="BA464" s="48">
        <f>Input!E464</f>
        <v>0</v>
      </c>
      <c r="BB464" s="58">
        <f t="shared" si="1643"/>
        <v>148.12651461372715</v>
      </c>
      <c r="BC464" s="22">
        <f>SQRT((EXP(0.0000028263*AW464*1000)*V464)^2+((U464-1)*0.0000028263*EXP(0.0000028263*AW464*1000)*AY464*1000)^2)*1000</f>
        <v>0.42081040193383856</v>
      </c>
      <c r="BD464" s="9">
        <f t="shared" si="1645"/>
        <v>6454.5</v>
      </c>
      <c r="BE464" s="49">
        <f t="shared" si="1646"/>
        <v>8.7587759808975427</v>
      </c>
      <c r="BF464" s="89">
        <f t="shared" si="1647"/>
        <v>0.26898352340568266</v>
      </c>
      <c r="BG464" s="85"/>
      <c r="BH464" s="85"/>
      <c r="BI464" s="85"/>
      <c r="BJ464" s="85"/>
      <c r="BK464" s="85"/>
      <c r="BL464" s="85"/>
      <c r="BM464" s="90"/>
      <c r="BN464" s="85"/>
      <c r="BO464" s="85"/>
      <c r="BP464" s="85"/>
      <c r="BQ464" s="85"/>
      <c r="BR464" s="85"/>
      <c r="BS464" s="85"/>
      <c r="BT464" s="85"/>
      <c r="BU464" s="85"/>
      <c r="BV464" s="85"/>
      <c r="BW464" s="85"/>
      <c r="BX464" s="85"/>
      <c r="BY464" s="85"/>
      <c r="BZ464" s="85"/>
      <c r="CA464" s="85"/>
      <c r="CB464" s="85"/>
      <c r="CC464" s="85"/>
      <c r="CD464" s="85"/>
      <c r="CE464" s="85"/>
      <c r="CF464" s="85"/>
      <c r="CG464" s="85"/>
      <c r="CH464" s="85"/>
      <c r="CI464" s="85"/>
      <c r="CJ464" s="85"/>
      <c r="CK464" s="85"/>
      <c r="CL464" s="85"/>
      <c r="CM464" s="85"/>
      <c r="CN464" s="85"/>
      <c r="CO464" s="85"/>
      <c r="CP464" s="85"/>
      <c r="CQ464" s="85"/>
      <c r="CR464" s="85"/>
      <c r="CS464" s="85"/>
      <c r="CT464" s="85"/>
      <c r="CU464" s="85"/>
      <c r="CV464" s="85"/>
      <c r="CW464" s="85"/>
      <c r="CX464" s="85"/>
      <c r="CY464" s="85"/>
      <c r="CZ464" s="85"/>
      <c r="DA464" s="85"/>
      <c r="DB464" s="85"/>
      <c r="DC464" s="85"/>
      <c r="DD464" s="85"/>
      <c r="DE464" s="85"/>
    </row>
    <row r="465" spans="1:109" s="158" customFormat="1" ht="15" customHeight="1" x14ac:dyDescent="0.2">
      <c r="A465" s="141">
        <f>Input!A465</f>
        <v>10368</v>
      </c>
      <c r="B465" s="141" t="str">
        <f>Input!B465</f>
        <v>Hu1-13</v>
      </c>
      <c r="C465" s="141">
        <f>Input!O465</f>
        <v>2.3159075872614601</v>
      </c>
      <c r="D465" s="141">
        <f>C465*Input!P465/100</f>
        <v>1.1078368661050979E-2</v>
      </c>
      <c r="E465" s="142">
        <f>Input!M465</f>
        <v>3.0135746887936965</v>
      </c>
      <c r="F465" s="143">
        <f>E465*Input!N465/100</f>
        <v>2.7855022435701259E-4</v>
      </c>
      <c r="G465" s="144">
        <f t="shared" si="1622"/>
        <v>415.51167809087485</v>
      </c>
      <c r="H465" s="143">
        <f>G465*Input!L465/100</f>
        <v>1.8538628247593617E-2</v>
      </c>
      <c r="I465" s="141">
        <v>0</v>
      </c>
      <c r="J465" s="145">
        <f>(((C465*$G$4*0.000000001*Input!G465*(234/233))-(I465*0.000000000000001))/Input!F465)*1000000000000</f>
        <v>758.64231272526479</v>
      </c>
      <c r="K465" s="141">
        <f>J465*Input!P465/100</f>
        <v>3.6290391155810657</v>
      </c>
      <c r="L465" s="146">
        <f t="shared" si="1623"/>
        <v>10.491471734641834</v>
      </c>
      <c r="M465" s="147">
        <f>L465*Input!P465/100</f>
        <v>5.018697305223533E-2</v>
      </c>
      <c r="N465" s="141">
        <v>0</v>
      </c>
      <c r="O465" s="145">
        <f>(((G465*$D$4*0.000000001*Input!G465*(238/236))-(N465*0.000000001))/Input!F465)*1000000</f>
        <v>13.711220825407121</v>
      </c>
      <c r="P465" s="141">
        <f>O465*Input!N465/100</f>
        <v>1.2673532371133994E-3</v>
      </c>
      <c r="Q465" s="148">
        <f t="shared" si="1624"/>
        <v>10.229930612263548</v>
      </c>
      <c r="R465" s="149">
        <f>Q465*Input!N465/100</f>
        <v>9.4557121076143909E-4</v>
      </c>
      <c r="S465" s="147">
        <f>Input!S465*$G$6/0.000000000155125</f>
        <v>0.99960273873999927</v>
      </c>
      <c r="T465" s="141">
        <f>S465*Input!T465/100</f>
        <v>1.0737325701202739E-3</v>
      </c>
      <c r="U465" s="147">
        <f>S465</f>
        <v>0.99960273873999927</v>
      </c>
      <c r="V465" s="141">
        <f>U465*Input!T465/100</f>
        <v>1.0737325701202739E-3</v>
      </c>
      <c r="W465" s="150">
        <v>0</v>
      </c>
      <c r="X465" s="145">
        <f>((($L$4*0.000000001*Input!G465/Input!W465*(232/229))-(W465*0.000000001))/Input!F465)*1000000000</f>
        <v>0.91119427344940407</v>
      </c>
      <c r="Y465" s="145">
        <f>X465*Input!X465/100</f>
        <v>2.8698837941395963E-3</v>
      </c>
      <c r="Z465" s="145">
        <f t="shared" si="1625"/>
        <v>2.2248756963370132E-4</v>
      </c>
      <c r="AA465" s="145">
        <f>Z465*Input!X465/100</f>
        <v>7.0074350673003776E-7</v>
      </c>
      <c r="AB465" s="146">
        <v>0</v>
      </c>
      <c r="AC465" s="146">
        <v>0.9</v>
      </c>
      <c r="AD465" s="145">
        <f>(((Input!G465*$L$4*0.000000001*Input!U465*(230/229))-((AB465*0.000000000000001)+(Input!G465*AC465*0.000000000000001)))/Input!F465)*1000000000000</f>
        <v>224.07769147763324</v>
      </c>
      <c r="AE465" s="145">
        <f>AD465*Input!V465/100</f>
        <v>0.41584476665726483</v>
      </c>
      <c r="AF465" s="145">
        <f t="shared" si="1626"/>
        <v>10.215371146874292</v>
      </c>
      <c r="AG465" s="145">
        <f>AF465*Input!V465/100</f>
        <v>1.8957748997129951E-2</v>
      </c>
      <c r="AH465" s="141">
        <f t="shared" si="1627"/>
        <v>45914.345523629279</v>
      </c>
      <c r="AI465" s="150">
        <f t="shared" si="1628"/>
        <v>167.84756352894681</v>
      </c>
      <c r="AJ465" s="147">
        <f t="shared" si="1629"/>
        <v>-0.39726126000072526</v>
      </c>
      <c r="AK465" s="150">
        <f t="shared" si="1630"/>
        <v>1.0737325701202738</v>
      </c>
      <c r="AL465" s="150">
        <f t="shared" si="1631"/>
        <v>0.99857677769858944</v>
      </c>
      <c r="AM465" s="150">
        <f t="shared" si="1632"/>
        <v>1.855462132785471E-3</v>
      </c>
      <c r="AN465" s="141">
        <f>AF465/Q465</f>
        <v>0.99857677769858944</v>
      </c>
      <c r="AO465" s="145">
        <f t="shared" si="1633"/>
        <v>1.855462132785471E-3</v>
      </c>
      <c r="AP465" s="141">
        <f t="shared" si="1634"/>
        <v>771.67589999999996</v>
      </c>
      <c r="AQ465" s="141" t="e">
        <f t="shared" si="1635"/>
        <v>#VALUE!</v>
      </c>
      <c r="AR465" s="141" t="e">
        <f t="shared" si="1636"/>
        <v>#VALUE!</v>
      </c>
      <c r="AS465" s="149">
        <f t="shared" si="1637"/>
        <v>2.174868804750105E-5</v>
      </c>
      <c r="AT465" s="149">
        <f t="shared" si="1638"/>
        <v>6.8528832798349587E-8</v>
      </c>
      <c r="AU465" s="141">
        <v>8</v>
      </c>
      <c r="AV465" s="141">
        <f t="shared" si="1639"/>
        <v>4</v>
      </c>
      <c r="AW465" s="141">
        <f t="shared" si="1640"/>
        <v>771.65679999999998</v>
      </c>
      <c r="AX465" s="151">
        <f t="shared" si="1641"/>
        <v>352.48562246519998</v>
      </c>
      <c r="AY465" s="151">
        <f t="shared" si="1642"/>
        <v>309.88928785047005</v>
      </c>
      <c r="AZ465" s="141" t="str">
        <f>Input!B465</f>
        <v>Hu1-13</v>
      </c>
      <c r="BA465" s="152">
        <f>Input!E465</f>
        <v>0</v>
      </c>
      <c r="BB465" s="141">
        <f t="shared" si="1643"/>
        <v>-3.5175772969950807</v>
      </c>
      <c r="BC465" s="147">
        <f t="shared" ref="BC465" si="1650">SQRT((EXP(0.0000028263*AW465*1000)*V465)^2+((U465-1)*0.0000028263*EXP(0.0000028263*AW465*1000)*AX465*1000)^2)*1000</f>
        <v>10.132701294498821</v>
      </c>
      <c r="BD465" s="141">
        <f t="shared" si="1645"/>
        <v>771598.79999999993</v>
      </c>
      <c r="BE465" s="153">
        <f t="shared" si="1646"/>
        <v>154944.64392523502</v>
      </c>
      <c r="BF465" s="154">
        <f t="shared" si="1647"/>
        <v>40.15895250977767</v>
      </c>
      <c r="BG465" s="155"/>
      <c r="BH465" s="155"/>
      <c r="BI465" s="155"/>
      <c r="BJ465" s="155"/>
      <c r="BK465" s="155"/>
      <c r="BL465" s="155"/>
      <c r="BM465" s="159"/>
      <c r="BN465" s="155"/>
      <c r="BO465" s="155"/>
      <c r="BP465" s="155"/>
      <c r="BQ465" s="155"/>
      <c r="BR465" s="155"/>
      <c r="BS465" s="155"/>
      <c r="BT465" s="155"/>
      <c r="BU465" s="155"/>
      <c r="BV465" s="155"/>
      <c r="BW465" s="155"/>
      <c r="BX465" s="155"/>
      <c r="BY465" s="155"/>
      <c r="BZ465" s="155"/>
      <c r="CA465" s="155"/>
      <c r="CB465" s="155"/>
      <c r="CC465" s="155"/>
      <c r="CD465" s="155"/>
      <c r="CE465" s="155"/>
      <c r="CF465" s="155"/>
      <c r="CG465" s="155"/>
      <c r="CH465" s="155"/>
      <c r="CI465" s="155"/>
      <c r="CJ465" s="155"/>
      <c r="CK465" s="155"/>
      <c r="CL465" s="155"/>
      <c r="CM465" s="155"/>
      <c r="CN465" s="155"/>
      <c r="CO465" s="155"/>
      <c r="CP465" s="155"/>
      <c r="CQ465" s="155"/>
      <c r="CR465" s="155"/>
      <c r="CS465" s="155"/>
      <c r="CT465" s="155"/>
      <c r="CU465" s="155"/>
      <c r="CV465" s="155"/>
      <c r="CW465" s="155"/>
      <c r="CX465" s="155"/>
      <c r="CY465" s="155"/>
      <c r="CZ465" s="155"/>
      <c r="DA465" s="155"/>
      <c r="DB465" s="155"/>
      <c r="DC465" s="155"/>
      <c r="DD465" s="155"/>
      <c r="DE465" s="155"/>
    </row>
    <row r="466" spans="1:109" ht="15" customHeight="1" x14ac:dyDescent="0.2">
      <c r="A466" s="9">
        <f>Input!A466</f>
        <v>10733</v>
      </c>
      <c r="B466" s="9" t="str">
        <f>Input!B466</f>
        <v>GeoB20908-2-39-42 cm</v>
      </c>
      <c r="C466" s="9">
        <f>Input!O466</f>
        <v>1.9721926227262625</v>
      </c>
      <c r="D466" s="9">
        <f>C466*Input!P466/100</f>
        <v>2.7775451475808275E-3</v>
      </c>
      <c r="E466" s="11">
        <f>Input!M466</f>
        <v>2.289052753806935</v>
      </c>
      <c r="F466" s="12">
        <f>E466*Input!N466/100</f>
        <v>8.0528997073473128E-5</v>
      </c>
      <c r="G466" s="13">
        <f t="shared" si="1622"/>
        <v>315.61459369490018</v>
      </c>
      <c r="H466" s="12">
        <f>G466*Input!L466/100</f>
        <v>1.7834858622493122E-2</v>
      </c>
      <c r="I466" s="9">
        <v>0.3</v>
      </c>
      <c r="J466" s="21">
        <f>(((C466*$G$4*0.000000001*Input!G466*(234/233))-(I466*0.000000000000001))/Input!F466)*1000000000000</f>
        <v>229.96078226435199</v>
      </c>
      <c r="K466" s="9">
        <f>J466*Input!P466/100</f>
        <v>0.32386616172881633</v>
      </c>
      <c r="L466" s="14">
        <f t="shared" si="1623"/>
        <v>3.180190462268988</v>
      </c>
      <c r="M466" s="22">
        <f>L466*Input!P466/100</f>
        <v>4.4788336012775371E-3</v>
      </c>
      <c r="N466" s="9">
        <v>5.0000000000000001E-3</v>
      </c>
      <c r="O466" s="21">
        <f>(((G466*$D$4*0.000000001*Input!G466*(238/236))-(N466*0.000000001))/Input!F466)*1000000</f>
        <v>3.7071340670494837</v>
      </c>
      <c r="P466" s="9">
        <f>O466*Input!N466/100</f>
        <v>1.30417172754062E-4</v>
      </c>
      <c r="Q466" s="23">
        <f t="shared" si="1624"/>
        <v>2.7658896869344627</v>
      </c>
      <c r="R466" s="24">
        <f>Q466*Input!N466/100</f>
        <v>9.7304145627165778E-5</v>
      </c>
      <c r="S466" s="65">
        <f>Input!S466*$G$6/0.000000000155125</f>
        <v>1.1469799662619655</v>
      </c>
      <c r="T466" s="9">
        <f>S466*Input!T466/100</f>
        <v>4.1866583488780833E-4</v>
      </c>
      <c r="U466" s="9">
        <f>S466*1/((U465+U467)/2)</f>
        <v>1.1464066555754076</v>
      </c>
      <c r="V466" s="9">
        <f>U466*Input!T466/100</f>
        <v>4.1845656741645041E-4</v>
      </c>
      <c r="W466" s="3">
        <v>3.0000000000000001E-3</v>
      </c>
      <c r="X466" s="21">
        <f>((($L$4*0.000000001*Input!G466/Input!W466*(232/229))-(W466*0.000000001))/Input!F466)*1000000000</f>
        <v>0.19447443817295298</v>
      </c>
      <c r="Y466" s="21">
        <f>X466*Input!X466/100</f>
        <v>4.4367400748167676E-4</v>
      </c>
      <c r="Z466" s="21">
        <f t="shared" si="1625"/>
        <v>4.7485093317349938E-5</v>
      </c>
      <c r="AA466" s="21">
        <f>Z466*Input!X466/100</f>
        <v>1.0833249781142757E-7</v>
      </c>
      <c r="AB466" s="14">
        <v>0.05</v>
      </c>
      <c r="AC466" s="14">
        <v>0.9</v>
      </c>
      <c r="AD466" s="21">
        <f>(((Input!G466*$L$4*0.000000001*Input!U466*(230/229))-((AB466*0.000000000000001)+(Input!G466*AC466*0.000000000000001)))/Input!F466)*1000000000000</f>
        <v>1.1313844177524466</v>
      </c>
      <c r="AE466" s="21">
        <f>AD466*Input!V466/100</f>
        <v>5.968770343708768E-3</v>
      </c>
      <c r="AF466" s="63">
        <f t="shared" si="1626"/>
        <v>5.1578145333959532E-2</v>
      </c>
      <c r="AG466" s="21">
        <f>AF466*Input!V466/100</f>
        <v>2.7210742822887239E-4</v>
      </c>
      <c r="AH466" s="9">
        <f t="shared" si="1627"/>
        <v>1086.1965667679142</v>
      </c>
      <c r="AI466" s="3">
        <f t="shared" si="1628"/>
        <v>6.2432309934663168</v>
      </c>
      <c r="AJ466" s="22">
        <f t="shared" si="1629"/>
        <v>146.40665557540754</v>
      </c>
      <c r="AK466" s="3">
        <f t="shared" si="1630"/>
        <v>0.41845656741645043</v>
      </c>
      <c r="AL466" s="3">
        <f t="shared" si="1631"/>
        <v>1.8647940146566542E-2</v>
      </c>
      <c r="AM466" s="3">
        <f t="shared" si="1632"/>
        <v>9.8381898391775556E-5</v>
      </c>
      <c r="AN466" s="9">
        <f>AL466*1/((AN465+AN467)/2)</f>
        <v>1.8665886744447385E-2</v>
      </c>
      <c r="AO466" s="21">
        <f t="shared" si="1633"/>
        <v>9.8476580182649723E-5</v>
      </c>
      <c r="AP466" s="58">
        <f t="shared" si="1634"/>
        <v>1.792</v>
      </c>
      <c r="AQ466" s="58">
        <f t="shared" si="1635"/>
        <v>9.9000000000000008E-3</v>
      </c>
      <c r="AR466" s="58">
        <f t="shared" si="1636"/>
        <v>0.55245535714285721</v>
      </c>
      <c r="AS466" s="67">
        <f t="shared" si="1637"/>
        <v>1.7168108164855777E-5</v>
      </c>
      <c r="AT466" s="67">
        <f t="shared" si="1638"/>
        <v>3.9171980590996164E-8</v>
      </c>
      <c r="AU466" s="58">
        <v>8</v>
      </c>
      <c r="AV466" s="58">
        <f t="shared" si="1639"/>
        <v>4</v>
      </c>
      <c r="AW466" s="58">
        <f t="shared" si="1640"/>
        <v>1.7788999999999999</v>
      </c>
      <c r="AX466" s="57">
        <f t="shared" si="1641"/>
        <v>1.10930301E-2</v>
      </c>
      <c r="AY466" s="47">
        <f t="shared" si="1642"/>
        <v>1.157494035292453E-2</v>
      </c>
      <c r="AZ466" s="9" t="str">
        <f>Input!B466</f>
        <v>GeoB20908-2-39-42 cm</v>
      </c>
      <c r="BA466" s="48">
        <f>Input!E466</f>
        <v>40.5</v>
      </c>
      <c r="BB466" s="58">
        <f t="shared" si="1643"/>
        <v>147.14459858536694</v>
      </c>
      <c r="BC466" s="22">
        <f>SQRT((EXP(0.0000028263*AW466*1000)*V466)^2+((U466-1)*0.0000028263*EXP(0.0000028263*AW466*1000)*AY466*1000)^2)*1000</f>
        <v>0.42059328898263254</v>
      </c>
      <c r="BD466" s="9">
        <f t="shared" si="1645"/>
        <v>1720.8999999999999</v>
      </c>
      <c r="BE466" s="49">
        <f t="shared" si="1646"/>
        <v>5.7874701764622651</v>
      </c>
      <c r="BF466" s="89">
        <f t="shared" si="1647"/>
        <v>0.6506796533208461</v>
      </c>
      <c r="BG466" s="85"/>
      <c r="BH466" s="85"/>
      <c r="BI466" s="85"/>
      <c r="BJ466" s="85"/>
      <c r="BK466" s="85"/>
      <c r="BL466" s="85"/>
      <c r="BM466" s="90"/>
      <c r="BN466" s="85"/>
      <c r="BO466" s="85"/>
      <c r="BP466" s="85"/>
      <c r="BQ466" s="85"/>
      <c r="BR466" s="85"/>
      <c r="BS466" s="85"/>
      <c r="BT466" s="85"/>
      <c r="BU466" s="85"/>
      <c r="BV466" s="85"/>
      <c r="BW466" s="85"/>
      <c r="BX466" s="85"/>
      <c r="BY466" s="85"/>
      <c r="BZ466" s="85"/>
      <c r="CA466" s="85"/>
      <c r="CB466" s="85"/>
      <c r="CC466" s="85"/>
      <c r="CD466" s="85"/>
      <c r="CE466" s="85"/>
      <c r="CF466" s="85"/>
      <c r="CG466" s="85"/>
      <c r="CH466" s="85"/>
      <c r="CI466" s="85"/>
      <c r="CJ466" s="85"/>
      <c r="CK466" s="85"/>
      <c r="CL466" s="85"/>
      <c r="CM466" s="85"/>
      <c r="CN466" s="85"/>
      <c r="CO466" s="85"/>
      <c r="CP466" s="85"/>
      <c r="CQ466" s="85"/>
      <c r="CR466" s="85"/>
      <c r="CS466" s="85"/>
      <c r="CT466" s="85"/>
      <c r="CU466" s="85"/>
      <c r="CV466" s="85"/>
      <c r="CW466" s="85"/>
      <c r="CX466" s="85"/>
      <c r="CY466" s="85"/>
      <c r="CZ466" s="85"/>
      <c r="DA466" s="85"/>
      <c r="DB466" s="85"/>
      <c r="DC466" s="85"/>
      <c r="DD466" s="85"/>
      <c r="DE466" s="85"/>
    </row>
    <row r="467" spans="1:109" s="158" customFormat="1" ht="15" customHeight="1" x14ac:dyDescent="0.2">
      <c r="A467" s="141">
        <f>Input!A467</f>
        <v>10368</v>
      </c>
      <c r="B467" s="141" t="str">
        <f>Input!B467</f>
        <v>Hu1-13</v>
      </c>
      <c r="C467" s="141">
        <f>Input!O467</f>
        <v>2.2730219569294925</v>
      </c>
      <c r="D467" s="141">
        <f>C467*Input!P467/100</f>
        <v>1.1308828073162153E-2</v>
      </c>
      <c r="E467" s="142">
        <f>Input!M467</f>
        <v>3.0134150929212495</v>
      </c>
      <c r="F467" s="143">
        <f>E467*Input!N467/100</f>
        <v>2.3789611076194728E-4</v>
      </c>
      <c r="G467" s="144">
        <f t="shared" si="1622"/>
        <v>415.48967301198189</v>
      </c>
      <c r="H467" s="143">
        <f>G467*Input!L467/100</f>
        <v>1.7933688734917807E-2</v>
      </c>
      <c r="I467" s="141">
        <v>0</v>
      </c>
      <c r="J467" s="145">
        <f>(((C467*$G$4*0.000000001*Input!G467*(234/233))-(I467*0.000000000000001))/Input!F467)*1000000000000</f>
        <v>744.59388784135263</v>
      </c>
      <c r="K467" s="141">
        <f>J467*Input!P467/100</f>
        <v>3.7045327416458553</v>
      </c>
      <c r="L467" s="146">
        <f t="shared" si="1623"/>
        <v>10.297192230172408</v>
      </c>
      <c r="M467" s="147">
        <f>L467*Input!P467/100</f>
        <v>5.1230995025066138E-2</v>
      </c>
      <c r="N467" s="141">
        <v>0</v>
      </c>
      <c r="O467" s="145">
        <f>(((G467*$D$4*0.000000001*Input!G467*(238/236))-(N467*0.000000001))/Input!F467)*1000000</f>
        <v>13.710494692997635</v>
      </c>
      <c r="P467" s="141">
        <f>O467*Input!N467/100</f>
        <v>1.0823843591108257E-3</v>
      </c>
      <c r="Q467" s="148">
        <f t="shared" si="1624"/>
        <v>10.229388845468387</v>
      </c>
      <c r="R467" s="149">
        <f>Q467*Input!N467/100</f>
        <v>8.0756608259019284E-4</v>
      </c>
      <c r="S467" s="147">
        <f>Input!S467*$G$6/0.000000000155125</f>
        <v>1.0013974485561401</v>
      </c>
      <c r="T467" s="141">
        <f>S467*Input!T467/100</f>
        <v>9.2779861885912104E-4</v>
      </c>
      <c r="U467" s="147">
        <f>S467</f>
        <v>1.0013974485561401</v>
      </c>
      <c r="V467" s="141">
        <f>U467*Input!T467/100</f>
        <v>9.2779861885912104E-4</v>
      </c>
      <c r="W467" s="150">
        <v>0</v>
      </c>
      <c r="X467" s="145">
        <f>((($L$4*0.000000001*Input!G467/Input!W467*(232/229))-(W467*0.000000001))/Input!F467)*1000000000</f>
        <v>0.9077041987220501</v>
      </c>
      <c r="Y467" s="145">
        <f>X467*Input!X467/100</f>
        <v>3.0150986588941696E-3</v>
      </c>
      <c r="Z467" s="145">
        <f t="shared" si="1625"/>
        <v>2.216353932465633E-4</v>
      </c>
      <c r="AA467" s="145">
        <f>Z467*Input!X467/100</f>
        <v>7.3620082167959862E-7</v>
      </c>
      <c r="AB467" s="146">
        <v>0</v>
      </c>
      <c r="AC467" s="146">
        <v>0.9</v>
      </c>
      <c r="AD467" s="145">
        <f>(((Input!G467*$L$4*0.000000001*Input!U467*(230/229))-((AB467*0.000000000000001)+(Input!G467*AC467*0.000000000000001)))/Input!F467)*1000000000000</f>
        <v>224.27304750868626</v>
      </c>
      <c r="AE467" s="145">
        <f>AD467*Input!V467/100</f>
        <v>0.57915270561077248</v>
      </c>
      <c r="AF467" s="145">
        <f t="shared" si="1626"/>
        <v>10.224277139924412</v>
      </c>
      <c r="AG467" s="145">
        <f>AF467*Input!V467/100</f>
        <v>2.6402716841274713E-2</v>
      </c>
      <c r="AH467" s="141">
        <f t="shared" si="1627"/>
        <v>46131.066839808314</v>
      </c>
      <c r="AI467" s="150">
        <f t="shared" si="1628"/>
        <v>194.09114636768467</v>
      </c>
      <c r="AJ467" s="147">
        <f t="shared" si="1629"/>
        <v>1.3974485561401018</v>
      </c>
      <c r="AK467" s="150">
        <f t="shared" si="1630"/>
        <v>0.92779861885912107</v>
      </c>
      <c r="AL467" s="150">
        <f t="shared" si="1631"/>
        <v>0.99950029218546721</v>
      </c>
      <c r="AM467" s="150">
        <f t="shared" si="1632"/>
        <v>2.5822707807354995E-3</v>
      </c>
      <c r="AN467" s="141">
        <f>AF467/Q467</f>
        <v>0.99950029218546721</v>
      </c>
      <c r="AO467" s="145">
        <f t="shared" si="1633"/>
        <v>2.5822707807354995E-3</v>
      </c>
      <c r="AP467" s="141">
        <f t="shared" si="1634"/>
        <v>654.73429999999996</v>
      </c>
      <c r="AQ467" s="141" t="e">
        <f t="shared" si="1635"/>
        <v>#VALUE!</v>
      </c>
      <c r="AR467" s="141" t="e">
        <f t="shared" si="1636"/>
        <v>#VALUE!</v>
      </c>
      <c r="AS467" s="149">
        <f t="shared" si="1637"/>
        <v>2.1666533220579218E-5</v>
      </c>
      <c r="AT467" s="149">
        <f t="shared" si="1638"/>
        <v>7.1989512707319946E-8</v>
      </c>
      <c r="AU467" s="141">
        <v>8</v>
      </c>
      <c r="AV467" s="141">
        <f t="shared" si="1639"/>
        <v>4</v>
      </c>
      <c r="AW467" s="141">
        <f t="shared" si="1640"/>
        <v>654.71550000000002</v>
      </c>
      <c r="AX467" s="151">
        <f t="shared" si="1641"/>
        <v>282.0425086445</v>
      </c>
      <c r="AY467" s="151">
        <f t="shared" si="1642"/>
        <v>126.12401508729012</v>
      </c>
      <c r="AZ467" s="141" t="str">
        <f>Input!B467</f>
        <v>Hu1-13</v>
      </c>
      <c r="BA467" s="152">
        <f>Input!E467</f>
        <v>0</v>
      </c>
      <c r="BB467" s="141">
        <f t="shared" si="1643"/>
        <v>8.8912756477830701</v>
      </c>
      <c r="BC467" s="147">
        <f t="shared" ref="BC467" si="1651">SQRT((EXP(0.0000028263*AW467*1000)*V467)^2+((U467-1)*0.0000028263*EXP(0.0000028263*AW467*1000)*AX467*1000)^2)*1000</f>
        <v>9.223905082160595</v>
      </c>
      <c r="BD467" s="141">
        <f t="shared" si="1645"/>
        <v>654657.5</v>
      </c>
      <c r="BE467" s="153">
        <f t="shared" si="1646"/>
        <v>63062.007543645057</v>
      </c>
      <c r="BF467" s="154">
        <f t="shared" si="1647"/>
        <v>19.263942137812549</v>
      </c>
      <c r="BG467" s="155"/>
      <c r="BH467" s="155"/>
      <c r="BI467" s="155"/>
      <c r="BJ467" s="155"/>
      <c r="BK467" s="155"/>
      <c r="BL467" s="155"/>
      <c r="BM467" s="159"/>
      <c r="BN467" s="155"/>
      <c r="BO467" s="155"/>
      <c r="BP467" s="155"/>
      <c r="BQ467" s="155"/>
      <c r="BR467" s="155"/>
      <c r="BS467" s="155"/>
      <c r="BT467" s="155"/>
      <c r="BU467" s="155"/>
      <c r="BV467" s="155"/>
      <c r="BW467" s="155"/>
      <c r="BX467" s="155"/>
      <c r="BY467" s="155"/>
      <c r="BZ467" s="155"/>
      <c r="CA467" s="155"/>
      <c r="CB467" s="155"/>
      <c r="CC467" s="155"/>
      <c r="CD467" s="155"/>
      <c r="CE467" s="155"/>
      <c r="CF467" s="155"/>
      <c r="CG467" s="155"/>
      <c r="CH467" s="155"/>
      <c r="CI467" s="155"/>
      <c r="CJ467" s="155"/>
      <c r="CK467" s="155"/>
      <c r="CL467" s="155"/>
      <c r="CM467" s="155"/>
      <c r="CN467" s="155"/>
      <c r="CO467" s="155"/>
      <c r="CP467" s="155"/>
      <c r="CQ467" s="155"/>
      <c r="CR467" s="155"/>
      <c r="CS467" s="155"/>
      <c r="CT467" s="155"/>
      <c r="CU467" s="155"/>
      <c r="CV467" s="155"/>
      <c r="CW467" s="155"/>
      <c r="CX467" s="155"/>
      <c r="CY467" s="155"/>
      <c r="CZ467" s="155"/>
      <c r="DA467" s="155"/>
      <c r="DB467" s="155"/>
      <c r="DC467" s="155"/>
      <c r="DD467" s="155"/>
      <c r="DE467" s="155"/>
    </row>
    <row r="468" spans="1:109" ht="15" customHeight="1" x14ac:dyDescent="0.2">
      <c r="A468" s="9">
        <f>Input!A468</f>
        <v>10746</v>
      </c>
      <c r="B468" s="9" t="str">
        <f>Input!B468</f>
        <v>GeoB20908-2-172-175</v>
      </c>
      <c r="C468" s="9">
        <f>Input!O468</f>
        <v>2.1505435145681471</v>
      </c>
      <c r="D468" s="9">
        <f>C468*Input!P468/100</f>
        <v>2.5630150118643473E-3</v>
      </c>
      <c r="E468" s="11">
        <f>Input!M468</f>
        <v>2.4904267084329192</v>
      </c>
      <c r="F468" s="12">
        <f>E468*Input!N468/100</f>
        <v>8.6885587271673178E-5</v>
      </c>
      <c r="G468" s="13">
        <f t="shared" si="1622"/>
        <v>343.38003455873087</v>
      </c>
      <c r="H468" s="12">
        <f>G468*Input!L468/100</f>
        <v>1.0140435168811981E-2</v>
      </c>
      <c r="I468" s="9">
        <v>0.3</v>
      </c>
      <c r="J468" s="21">
        <f>(((C468*$G$4*0.000000001*Input!G468*(234/233))-(I468*0.000000000000001))/Input!F468)*1000000000000</f>
        <v>221.7043853094242</v>
      </c>
      <c r="K468" s="9">
        <f>J468*Input!P468/100</f>
        <v>0.26422700303198421</v>
      </c>
      <c r="L468" s="14">
        <f t="shared" si="1623"/>
        <v>3.0660104938838382</v>
      </c>
      <c r="M468" s="22">
        <f>L468*Input!P468/100</f>
        <v>3.6540673876742824E-3</v>
      </c>
      <c r="N468" s="9">
        <v>5.0000000000000001E-3</v>
      </c>
      <c r="O468" s="21">
        <f>(((G468*$D$4*0.000000001*Input!G468*(238/236))-(N468*0.000000001))/Input!F468)*1000000</f>
        <v>3.5659715141098296</v>
      </c>
      <c r="P468" s="9">
        <f>O468*Input!N468/100</f>
        <v>1.2440901318170054E-4</v>
      </c>
      <c r="Q468" s="23">
        <f t="shared" si="1624"/>
        <v>2.6605684219638968</v>
      </c>
      <c r="R468" s="24">
        <f>Q468*Input!N468/100</f>
        <v>9.2821462697956959E-5</v>
      </c>
      <c r="S468" s="65">
        <f>Input!S468*$G$6/0.000000000155125</f>
        <v>1.1468232676484489</v>
      </c>
      <c r="T468" s="9">
        <f>S468*Input!T468/100</f>
        <v>3.6989407419480547E-4</v>
      </c>
      <c r="U468" s="9">
        <f>S468*1/((U467+U469)/2)</f>
        <v>1.1459359722567697</v>
      </c>
      <c r="V468" s="9">
        <f>U468*Input!T468/100</f>
        <v>3.6960788772065462E-4</v>
      </c>
      <c r="W468" s="3">
        <v>3.0000000000000001E-3</v>
      </c>
      <c r="X468" s="21">
        <f>((($L$4*0.000000001*Input!G468/Input!W468*(232/229))-(W468*0.000000001))/Input!F468)*1000000000</f>
        <v>0.14453291224259426</v>
      </c>
      <c r="Y468" s="21">
        <f>X468*Input!X468/100</f>
        <v>3.1659898897795044E-4</v>
      </c>
      <c r="Z468" s="21">
        <f t="shared" si="1625"/>
        <v>3.5290801658798401E-5</v>
      </c>
      <c r="AA468" s="21">
        <f>Z468*Input!X468/100</f>
        <v>7.7304414282079516E-8</v>
      </c>
      <c r="AB468" s="14">
        <v>0.05</v>
      </c>
      <c r="AC468" s="14">
        <v>0.9</v>
      </c>
      <c r="AD468" s="21">
        <f>(((Input!G468*$L$4*0.000000001*Input!U468*(230/229))-((AB468*0.000000000000001)+(Input!G468*AC468*0.000000000000001)))/Input!F468)*1000000000000</f>
        <v>2.0598722889352574</v>
      </c>
      <c r="AE468" s="21">
        <f>AD468*Input!V468/100</f>
        <v>6.9921351082150186E-3</v>
      </c>
      <c r="AF468" s="63">
        <f t="shared" si="1626"/>
        <v>9.3906536647515915E-2</v>
      </c>
      <c r="AG468" s="21">
        <f>AF468*Input!V468/100</f>
        <v>3.1876111704156907E-4</v>
      </c>
      <c r="AH468" s="9">
        <f t="shared" si="1627"/>
        <v>2660.9352078604297</v>
      </c>
      <c r="AI468" s="3">
        <f t="shared" si="1628"/>
        <v>10.74984087944657</v>
      </c>
      <c r="AJ468" s="22">
        <f t="shared" si="1629"/>
        <v>145.93597225676967</v>
      </c>
      <c r="AK468" s="3">
        <f t="shared" si="1630"/>
        <v>0.36960788772065462</v>
      </c>
      <c r="AL468" s="3">
        <f t="shared" si="1631"/>
        <v>3.5295666847838053E-2</v>
      </c>
      <c r="AM468" s="3">
        <f t="shared" si="1632"/>
        <v>1.1981573192126534E-4</v>
      </c>
      <c r="AN468" s="9">
        <f>AL468*1/((AN467+AN469)/2)</f>
        <v>3.5311017458495193E-2</v>
      </c>
      <c r="AO468" s="21">
        <f t="shared" si="1633"/>
        <v>1.1986784156575096E-4</v>
      </c>
      <c r="AP468" s="58">
        <f t="shared" si="1634"/>
        <v>3.4156</v>
      </c>
      <c r="AQ468" s="58">
        <f t="shared" si="1635"/>
        <v>1.17E-2</v>
      </c>
      <c r="AR468" s="58">
        <f t="shared" si="1636"/>
        <v>0.34254596556973882</v>
      </c>
      <c r="AS468" s="67">
        <f t="shared" si="1637"/>
        <v>1.3264384169736376E-5</v>
      </c>
      <c r="AT468" s="67">
        <f t="shared" si="1638"/>
        <v>2.9059285894055826E-8</v>
      </c>
      <c r="AU468" s="58">
        <v>8</v>
      </c>
      <c r="AV468" s="58">
        <f t="shared" si="1639"/>
        <v>4</v>
      </c>
      <c r="AW468" s="58">
        <f t="shared" si="1640"/>
        <v>3.4055</v>
      </c>
      <c r="AX468" s="57">
        <f t="shared" si="1641"/>
        <v>1.31446171E-2</v>
      </c>
      <c r="AY468" s="47">
        <f t="shared" si="1642"/>
        <v>1.2857375422350605E-2</v>
      </c>
      <c r="AZ468" s="9" t="str">
        <f>Input!B468</f>
        <v>GeoB20908-2-172-175</v>
      </c>
      <c r="BA468" s="48">
        <f>Input!E468</f>
        <v>173.5</v>
      </c>
      <c r="BB468" s="58">
        <f t="shared" si="1643"/>
        <v>147.34738232082876</v>
      </c>
      <c r="BC468" s="22">
        <f>SQRT((EXP(0.0000028263*AW468*1000)*V468)^2+((U468-1)*0.0000028263*EXP(0.0000028263*AW468*1000)*AY468*1000)^2)*1000</f>
        <v>0.37322093657428179</v>
      </c>
      <c r="BD468" s="9">
        <f t="shared" si="1645"/>
        <v>3347.5</v>
      </c>
      <c r="BE468" s="49">
        <f t="shared" si="1646"/>
        <v>6.4286877111753027</v>
      </c>
      <c r="BF468" s="89">
        <f t="shared" si="1647"/>
        <v>0.37754736227721641</v>
      </c>
      <c r="BG468" s="85"/>
      <c r="BH468" s="85"/>
      <c r="BI468" s="85"/>
      <c r="BJ468" s="85"/>
      <c r="BK468" s="85"/>
      <c r="BL468" s="85"/>
      <c r="BM468" s="90"/>
      <c r="BN468" s="85"/>
      <c r="BO468" s="85"/>
      <c r="BP468" s="85"/>
      <c r="BQ468" s="85"/>
      <c r="BR468" s="85"/>
      <c r="BS468" s="85"/>
      <c r="BT468" s="85"/>
      <c r="BU468" s="85"/>
      <c r="BV468" s="85"/>
      <c r="BW468" s="85"/>
      <c r="BX468" s="85"/>
      <c r="BY468" s="85"/>
      <c r="BZ468" s="85"/>
      <c r="CA468" s="85"/>
      <c r="CB468" s="85"/>
      <c r="CC468" s="85"/>
      <c r="CD468" s="85"/>
      <c r="CE468" s="85"/>
      <c r="CF468" s="85"/>
      <c r="CG468" s="85"/>
      <c r="CH468" s="85"/>
      <c r="CI468" s="85"/>
      <c r="CJ468" s="85"/>
      <c r="CK468" s="85"/>
      <c r="CL468" s="85"/>
      <c r="CM468" s="85"/>
      <c r="CN468" s="85"/>
      <c r="CO468" s="85"/>
      <c r="CP468" s="85"/>
      <c r="CQ468" s="85"/>
      <c r="CR468" s="85"/>
      <c r="CS468" s="85"/>
      <c r="CT468" s="85"/>
      <c r="CU468" s="85"/>
      <c r="CV468" s="85"/>
      <c r="CW468" s="85"/>
      <c r="CX468" s="85"/>
      <c r="CY468" s="85"/>
      <c r="CZ468" s="85"/>
      <c r="DA468" s="85"/>
      <c r="DB468" s="85"/>
      <c r="DC468" s="85"/>
      <c r="DD468" s="85"/>
      <c r="DE468" s="85"/>
    </row>
    <row r="469" spans="1:109" s="158" customFormat="1" ht="15" customHeight="1" x14ac:dyDescent="0.2">
      <c r="A469" s="141">
        <f>Input!A469</f>
        <v>10368</v>
      </c>
      <c r="B469" s="141" t="str">
        <f>Input!B469</f>
        <v>Hu1-13</v>
      </c>
      <c r="C469" s="141">
        <f>Input!O469</f>
        <v>2.3171734093671712</v>
      </c>
      <c r="D469" s="141">
        <f>C469*Input!P469/100</f>
        <v>1.4702067761355417E-2</v>
      </c>
      <c r="E469" s="142">
        <f>Input!M469</f>
        <v>3.0131789479579809</v>
      </c>
      <c r="F469" s="143">
        <f>E469*Input!N469/100</f>
        <v>2.4965518536332706E-4</v>
      </c>
      <c r="G469" s="144">
        <f t="shared" si="1622"/>
        <v>415.45711334444638</v>
      </c>
      <c r="H469" s="143">
        <f>G469*Input!L469/100</f>
        <v>2.4533987768162673E-2</v>
      </c>
      <c r="I469" s="141">
        <v>0</v>
      </c>
      <c r="J469" s="145">
        <f>(((C469*$G$4*0.000000001*Input!G469*(234/233))-(I469*0.000000000000001))/Input!F469)*1000000000000</f>
        <v>759.05696925778682</v>
      </c>
      <c r="K469" s="141">
        <f>J469*Input!P469/100</f>
        <v>4.8160862504480475</v>
      </c>
      <c r="L469" s="146">
        <f t="shared" si="1623"/>
        <v>10.497206133076469</v>
      </c>
      <c r="M469" s="147">
        <f>L469*Input!P469/100</f>
        <v>6.660297207344279E-2</v>
      </c>
      <c r="N469" s="141">
        <v>0</v>
      </c>
      <c r="O469" s="145">
        <f>(((G469*$D$4*0.000000001*Input!G469*(238/236))-(N469*0.000000001))/Input!F469)*1000000</f>
        <v>13.709420276043501</v>
      </c>
      <c r="P469" s="141">
        <f>O469*Input!N469/100</f>
        <v>1.1358860258063649E-3</v>
      </c>
      <c r="Q469" s="148">
        <f t="shared" si="1624"/>
        <v>10.228587223860114</v>
      </c>
      <c r="R469" s="149">
        <f>Q469*Input!N469/100</f>
        <v>8.4748363223111371E-4</v>
      </c>
      <c r="S469" s="147">
        <f>Input!S469*$G$6/0.000000000155125</f>
        <v>1.0001511465018051</v>
      </c>
      <c r="T469" s="141">
        <f>S469*Input!T469/100</f>
        <v>1.0715058435183376E-3</v>
      </c>
      <c r="U469" s="147">
        <f>S469</f>
        <v>1.0001511465018051</v>
      </c>
      <c r="V469" s="141">
        <f>U469*Input!T469/100</f>
        <v>1.0715058435183376E-3</v>
      </c>
      <c r="W469" s="150">
        <v>0</v>
      </c>
      <c r="X469" s="145">
        <f>((($L$4*0.000000001*Input!G469/Input!W469*(232/229))-(W469*0.000000001))/Input!F469)*1000000000</f>
        <v>0.90573067216975633</v>
      </c>
      <c r="Y469" s="145">
        <f>X469*Input!X469/100</f>
        <v>3.1706982139758353E-3</v>
      </c>
      <c r="Z469" s="145">
        <f t="shared" si="1625"/>
        <v>2.2115351453088044E-4</v>
      </c>
      <c r="AA469" s="145">
        <f>Z469*Input!X469/100</f>
        <v>7.7419378087056471E-7</v>
      </c>
      <c r="AB469" s="146">
        <v>0</v>
      </c>
      <c r="AC469" s="146">
        <v>0.9</v>
      </c>
      <c r="AD469" s="145">
        <f>(((Input!G469*$L$4*0.000000001*Input!U469*(230/229))-((AB469*0.000000000000001)+(Input!G469*AC469*0.000000000000001)))/Input!F469)*1000000000000</f>
        <v>224.28463216056096</v>
      </c>
      <c r="AE469" s="145">
        <f>AD469*Input!V469/100</f>
        <v>0.57716300805700971</v>
      </c>
      <c r="AF469" s="145">
        <f t="shared" si="1626"/>
        <v>10.224805267100871</v>
      </c>
      <c r="AG469" s="145">
        <f>AF469*Input!V469/100</f>
        <v>2.6312009467204217E-2</v>
      </c>
      <c r="AH469" s="141">
        <f t="shared" si="1627"/>
        <v>46233.9714057456</v>
      </c>
      <c r="AI469" s="150">
        <f t="shared" si="1628"/>
        <v>200.87629517205755</v>
      </c>
      <c r="AJ469" s="147">
        <f t="shared" si="1629"/>
        <v>0.15114650180514388</v>
      </c>
      <c r="AK469" s="150">
        <f t="shared" si="1630"/>
        <v>1.0715058435183376</v>
      </c>
      <c r="AL469" s="150">
        <f t="shared" si="1631"/>
        <v>0.99963025619506662</v>
      </c>
      <c r="AM469" s="150">
        <f t="shared" si="1632"/>
        <v>2.5737321850562793E-3</v>
      </c>
      <c r="AN469" s="141">
        <f>AF469/Q469</f>
        <v>0.99963025619506662</v>
      </c>
      <c r="AO469" s="145">
        <f t="shared" si="1633"/>
        <v>2.5737321850562793E-3</v>
      </c>
      <c r="AP469" s="141">
        <f t="shared" si="1634"/>
        <v>812.46820000000002</v>
      </c>
      <c r="AQ469" s="141" t="e">
        <f t="shared" si="1635"/>
        <v>#VALUE!</v>
      </c>
      <c r="AR469" s="141" t="e">
        <f t="shared" si="1636"/>
        <v>#VALUE!</v>
      </c>
      <c r="AS469" s="149">
        <f t="shared" si="1637"/>
        <v>2.1621120267224983E-5</v>
      </c>
      <c r="AT469" s="149">
        <f t="shared" si="1638"/>
        <v>7.5710415675135291E-8</v>
      </c>
      <c r="AU469" s="141">
        <v>8</v>
      </c>
      <c r="AV469" s="141">
        <f t="shared" si="1639"/>
        <v>4</v>
      </c>
      <c r="AW469" s="141">
        <f t="shared" si="1640"/>
        <v>812.44939999999997</v>
      </c>
      <c r="AX469" s="151">
        <f t="shared" si="1641"/>
        <v>351.49872121800001</v>
      </c>
      <c r="AY469" s="151">
        <f t="shared" si="1642"/>
        <v>557.10349877314047</v>
      </c>
      <c r="AZ469" s="141" t="str">
        <f>Input!B469</f>
        <v>Hu1-13</v>
      </c>
      <c r="BA469" s="152">
        <f>Input!E469</f>
        <v>0</v>
      </c>
      <c r="BB469" s="141">
        <f t="shared" si="1643"/>
        <v>1.5018835754666282</v>
      </c>
      <c r="BC469" s="147">
        <f t="shared" ref="BC469" si="1652">SQRT((EXP(0.0000028263*AW469*1000)*V469)^2+((U469-1)*0.0000028263*EXP(0.0000028263*AW469*1000)*AX469*1000)^2)*1000</f>
        <v>10.751168260139947</v>
      </c>
      <c r="BD469" s="141">
        <f t="shared" si="1645"/>
        <v>812391.4</v>
      </c>
      <c r="BE469" s="153">
        <f t="shared" si="1646"/>
        <v>278551.74938657024</v>
      </c>
      <c r="BF469" s="154">
        <f t="shared" si="1647"/>
        <v>68.570854846239101</v>
      </c>
      <c r="BG469" s="155"/>
      <c r="BH469" s="155"/>
      <c r="BI469" s="155"/>
      <c r="BJ469" s="155"/>
      <c r="BK469" s="155"/>
      <c r="BL469" s="155"/>
      <c r="BM469" s="159"/>
      <c r="BN469" s="155"/>
      <c r="BO469" s="155"/>
      <c r="BP469" s="155"/>
      <c r="BQ469" s="155"/>
      <c r="BR469" s="155"/>
      <c r="BS469" s="155"/>
      <c r="BT469" s="155"/>
      <c r="BU469" s="155"/>
      <c r="BV469" s="155"/>
      <c r="BW469" s="155"/>
      <c r="BX469" s="155"/>
      <c r="BY469" s="155"/>
      <c r="BZ469" s="155"/>
      <c r="CA469" s="155"/>
      <c r="CB469" s="155"/>
      <c r="CC469" s="155"/>
      <c r="CD469" s="155"/>
      <c r="CE469" s="155"/>
      <c r="CF469" s="155"/>
      <c r="CG469" s="155"/>
      <c r="CH469" s="155"/>
      <c r="CI469" s="155"/>
      <c r="CJ469" s="155"/>
      <c r="CK469" s="155"/>
      <c r="CL469" s="155"/>
      <c r="CM469" s="155"/>
      <c r="CN469" s="155"/>
      <c r="CO469" s="155"/>
      <c r="CP469" s="155"/>
      <c r="CQ469" s="155"/>
      <c r="CR469" s="155"/>
      <c r="CS469" s="155"/>
      <c r="CT469" s="155"/>
      <c r="CU469" s="155"/>
      <c r="CV469" s="155"/>
      <c r="CW469" s="155"/>
      <c r="CX469" s="155"/>
      <c r="CY469" s="155"/>
      <c r="CZ469" s="155"/>
      <c r="DA469" s="155"/>
      <c r="DB469" s="155"/>
      <c r="DC469" s="155"/>
      <c r="DD469" s="155"/>
      <c r="DE469" s="155"/>
    </row>
    <row r="470" spans="1:109" x14ac:dyDescent="0.2">
      <c r="A470" s="85"/>
      <c r="B470" s="85"/>
      <c r="C470" s="85"/>
      <c r="D470" s="85"/>
      <c r="E470" s="86"/>
      <c r="F470" s="85"/>
      <c r="G470" s="87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F470" s="85"/>
      <c r="AG470" s="85"/>
      <c r="AH470" s="85"/>
      <c r="AI470" s="85"/>
      <c r="AJ470" s="85"/>
      <c r="AK470" s="85"/>
      <c r="AL470" s="85"/>
      <c r="AM470" s="85"/>
      <c r="AN470" s="85"/>
      <c r="AO470" s="85"/>
      <c r="AP470" s="85"/>
      <c r="AQ470" s="85"/>
      <c r="AR470" s="85"/>
      <c r="AS470" s="85"/>
      <c r="AT470" s="85"/>
      <c r="AU470" s="85"/>
      <c r="AV470" s="85"/>
      <c r="AW470" s="85"/>
      <c r="AX470" s="85"/>
      <c r="AY470" s="85"/>
      <c r="AZ470" s="85"/>
      <c r="BA470" s="85"/>
      <c r="BB470" s="85"/>
      <c r="BC470" s="85"/>
      <c r="BD470" s="85"/>
      <c r="BE470" s="85"/>
      <c r="BF470" s="88"/>
      <c r="BG470" s="85"/>
      <c r="BH470" s="85"/>
      <c r="BI470" s="85"/>
      <c r="BJ470" s="85"/>
      <c r="BK470" s="85"/>
      <c r="BL470" s="85"/>
      <c r="BM470" s="85"/>
      <c r="BN470" s="85"/>
      <c r="BO470" s="85"/>
      <c r="BP470" s="85"/>
      <c r="BQ470" s="85"/>
      <c r="BR470" s="85"/>
      <c r="BS470" s="85"/>
      <c r="BT470" s="85"/>
      <c r="BU470" s="85"/>
      <c r="BV470" s="85"/>
      <c r="BW470" s="85"/>
      <c r="BX470" s="85"/>
      <c r="BY470" s="85"/>
      <c r="BZ470" s="85"/>
      <c r="CA470" s="85"/>
      <c r="CB470" s="85"/>
      <c r="CC470" s="85"/>
      <c r="CD470" s="85"/>
      <c r="CE470" s="85"/>
      <c r="CF470" s="85"/>
      <c r="CG470" s="85"/>
      <c r="CH470" s="85"/>
      <c r="CI470" s="85"/>
      <c r="CJ470" s="85"/>
      <c r="CK470" s="85"/>
      <c r="CL470" s="85"/>
      <c r="CM470" s="85"/>
      <c r="CN470" s="85"/>
      <c r="CO470" s="85"/>
      <c r="CP470" s="85"/>
      <c r="CQ470" s="85"/>
      <c r="CR470" s="85"/>
      <c r="CS470" s="85"/>
      <c r="CT470" s="85"/>
      <c r="CU470" s="85"/>
      <c r="CV470" s="85"/>
      <c r="CW470" s="85"/>
      <c r="CX470" s="85"/>
      <c r="CY470" s="85"/>
      <c r="CZ470" s="85"/>
      <c r="DA470" s="85"/>
      <c r="DB470" s="85"/>
      <c r="DC470" s="85"/>
      <c r="DD470" s="85"/>
      <c r="DE470" s="85"/>
    </row>
    <row r="471" spans="1:109" s="158" customFormat="1" ht="15" customHeight="1" x14ac:dyDescent="0.2">
      <c r="A471" s="141">
        <f>Input!A471</f>
        <v>10368</v>
      </c>
      <c r="B471" s="141" t="str">
        <f>Input!B471</f>
        <v>Hu1-13</v>
      </c>
      <c r="C471" s="141">
        <f>Input!O471</f>
        <v>2.276568215333294</v>
      </c>
      <c r="D471" s="141">
        <f>C471*Input!P471/100</f>
        <v>9.3911801600736235E-3</v>
      </c>
      <c r="E471" s="142">
        <f>Input!M471</f>
        <v>3.0136519840953517</v>
      </c>
      <c r="F471" s="143">
        <f>E471*Input!N471/100</f>
        <v>1.9868537499832684E-4</v>
      </c>
      <c r="G471" s="144">
        <f t="shared" ref="G471:G477" si="1653">E471*137.88</f>
        <v>415.5223355670671</v>
      </c>
      <c r="H471" s="143">
        <f>G471*Input!L471/100</f>
        <v>1.7202794429985017E-2</v>
      </c>
      <c r="I471" s="141">
        <v>0</v>
      </c>
      <c r="J471" s="145">
        <f>(((C471*$G$4*0.000000001*Input!G471*(234/233))-(I471*0.000000000000001))/Input!F471)*1000000000000</f>
        <v>745.7555670429665</v>
      </c>
      <c r="K471" s="141">
        <f>J471*Input!P471/100</f>
        <v>3.0763518695849985</v>
      </c>
      <c r="L471" s="146">
        <f t="shared" ref="L471:L477" si="1654">(J471/234)*602200000000*0.0000028263/(365.2425*24*60)</f>
        <v>10.313257409116453</v>
      </c>
      <c r="M471" s="147">
        <f>L471*Input!P471/100</f>
        <v>4.254371018355238E-2</v>
      </c>
      <c r="N471" s="141">
        <v>0</v>
      </c>
      <c r="O471" s="145">
        <f>(((G471*$D$4*0.000000001*Input!G471*(238/236))-(N471*0.000000001))/Input!F471)*1000000</f>
        <v>13.711572505076354</v>
      </c>
      <c r="P471" s="141">
        <f>O471*Input!N471/100</f>
        <v>9.0398258968366898E-4</v>
      </c>
      <c r="Q471" s="148">
        <f t="shared" ref="Q471:Q477" si="1655">(O471/238.05)*602200000000000000*0.00000000015512/(365.2425*24*60)</f>
        <v>10.230193000176325</v>
      </c>
      <c r="R471" s="149">
        <f>Q471*Input!N471/100</f>
        <v>6.744606687409001E-4</v>
      </c>
      <c r="S471" s="147">
        <f>Input!S471*$G$6/0.000000000155125</f>
        <v>0.99924691660637877</v>
      </c>
      <c r="T471" s="141">
        <f>S471*Input!T471/100</f>
        <v>8.7962670403965947E-4</v>
      </c>
      <c r="U471" s="147">
        <f>S471</f>
        <v>0.99924691660637877</v>
      </c>
      <c r="V471" s="141">
        <f>U471*Input!T471/100</f>
        <v>8.7962670403965947E-4</v>
      </c>
      <c r="W471" s="150">
        <v>0</v>
      </c>
      <c r="X471" s="145">
        <f>((($L$4*0.000000001*Input!G471/Input!W471*(232/229))-(W471*0.000000001))/Input!F471)*1000000000</f>
        <v>0.88593985887989402</v>
      </c>
      <c r="Y471" s="145">
        <f>X471*Input!X471/100</f>
        <v>2.7981385592008995E-3</v>
      </c>
      <c r="Z471" s="145">
        <f t="shared" ref="Z471:Z477" si="1656">(X471/232)*6.022E+23*0.000000001*0.000000000049475/(365.2425*24*60)</f>
        <v>2.1632116419875296E-4</v>
      </c>
      <c r="AA471" s="145">
        <f>Z471*Input!X471/100</f>
        <v>6.8322537319976161E-7</v>
      </c>
      <c r="AB471" s="146">
        <v>0</v>
      </c>
      <c r="AC471" s="146">
        <v>0.9</v>
      </c>
      <c r="AD471" s="145">
        <f>(((Input!G471*$L$4*0.000000001*Input!U471*(230/229))-((AB471*0.000000000000001)+(Input!G471*AC471*0.000000000000001)))/Input!F471)*1000000000000</f>
        <v>224.86327155354957</v>
      </c>
      <c r="AE471" s="145">
        <f>AD471*Input!V471/100</f>
        <v>0.5248975703693276</v>
      </c>
      <c r="AF471" s="145">
        <f t="shared" ref="AF471:AF477" si="1657">(AD471/230)*602200000000*$D$6/(365.2425*24*60)</f>
        <v>10.251184582777508</v>
      </c>
      <c r="AG471" s="145">
        <f>AF471*Input!V471/100</f>
        <v>2.3929305322883822E-2</v>
      </c>
      <c r="AH471" s="141">
        <f t="shared" ref="AH471:AH477" si="1658">AF471/Z471</f>
        <v>47388.726945639304</v>
      </c>
      <c r="AI471" s="150">
        <f t="shared" ref="AI471:AI477" si="1659">AH471*SQRT((AG471/AF471)^2+(AA471/Z471)^2)</f>
        <v>186.11364986858266</v>
      </c>
      <c r="AJ471" s="147">
        <f t="shared" ref="AJ471:AJ477" si="1660">(U471-1)*1000</f>
        <v>-0.75308339362123444</v>
      </c>
      <c r="AK471" s="150">
        <f t="shared" ref="AK471:AK477" si="1661">V471*1000</f>
        <v>0.87962670403965948</v>
      </c>
      <c r="AL471" s="150">
        <f t="shared" ref="AL471:AL477" si="1662">AF471/Q471</f>
        <v>1.0020519243968147</v>
      </c>
      <c r="AM471" s="150">
        <f t="shared" ref="AM471:AM477" si="1663">AL471*SQRT((R471/Q471)^2+(AG471/AF471)^2)</f>
        <v>2.3400191462762255E-3</v>
      </c>
      <c r="AN471" s="141">
        <f>AF471/Q471</f>
        <v>1.0020519243968147</v>
      </c>
      <c r="AO471" s="145">
        <f t="shared" ref="AO471:AO477" si="1664">AN471*SQRT((R471/Q471)^2+(AG471/AF471)^2)</f>
        <v>2.3400191462762255E-3</v>
      </c>
      <c r="AP471" s="141" t="str">
        <f t="shared" ref="AP471:AP477" si="1665">ThU_Alter_Kombi(AN471,U471)</f>
        <v>Out of range</v>
      </c>
      <c r="AQ471" s="141" t="e">
        <f t="shared" ref="AQ471:AQ477" si="1666">Montealter(AN471,AO471,U471,V471)</f>
        <v>#VALUE!</v>
      </c>
      <c r="AR471" s="141" t="e">
        <f t="shared" ref="AR471:AR477" si="1667">(AQ471/AP471)*100</f>
        <v>#VALUE!</v>
      </c>
      <c r="AS471" s="149">
        <f t="shared" ref="AS471:AS477" si="1668">Z471/Q471</f>
        <v>2.1145364920781505E-5</v>
      </c>
      <c r="AT471" s="149">
        <f t="shared" ref="AT471:AT477" si="1669">AS471*SQRT((Y471/X471)^2+(P471/O471)^2)</f>
        <v>6.6799737527238214E-8</v>
      </c>
      <c r="AU471" s="141">
        <v>0.75</v>
      </c>
      <c r="AV471" s="141">
        <f t="shared" ref="AV471:AV477" si="1670">AU471/2</f>
        <v>0.375</v>
      </c>
      <c r="AW471" s="141" t="str">
        <f t="shared" ref="AW471:AW477" si="1671">marincorr_age(AN471,U471,AS471,AU471)</f>
        <v>Out of range</v>
      </c>
      <c r="AX471" s="151">
        <f t="shared" ref="AX471:AX477" si="1672">marincorr_age_error(AN471, AO471, U471, V471, AS471, AT471, AU471, AV471)</f>
        <v>216.71627047620001</v>
      </c>
      <c r="AY471" s="151" t="e">
        <f t="shared" ref="AY471:AY477" si="1673">SQRT(((AU471*EXP(-0.0000091577*AW471*1000))/(0.0000091577*(EXP(-0.0000091577*AW471*1000)+(AJ471/1000)*EXP(-(0.0000091577-0.0000028263)*AW471*1000)-AS471*AU471*EXP(-0.0000091577*AW471*1000))))^2*AT471^2+((AS471*EXP(-0.0000091577*AW471*1000))/(0.0000091577*(EXP(-0.0000091577*AW471*1000)+(AJ471/1000)*EXP(-(0.0000091577-0.0000028263)*AW471*1000)-AS471*AU471*EXP(-0.0000091577*AW471*1000))))^2*AV471^2+((0.0000091577/(0.0000091577-0.0000028263))*(EXP(-(0.0000091577-0.0000028263)*AW471*1000)-1)/(0.0000091577*(EXP(-0.0000091577*AW471*1000)+(AJ471/1000)*EXP(-(0.0000091577-0.0000028263)*AW471*1000)-AS471*AU471*EXP(-0.0000091577*AW471*1000))))^2*T471^2+(1/(0.0000091577*(EXP(-0.0000091577*AW471*1000)+(AJ471/1000)*EXP(-(0.0000091577-0.0000028263)*AW471*1000)-AS471*AU471*EXP(-0.0000091577*AW471*1000))))^2*AO471^2)/1000</f>
        <v>#VALUE!</v>
      </c>
      <c r="AZ471" s="141" t="str">
        <f>Input!B471</f>
        <v>Hu1-13</v>
      </c>
      <c r="BA471" s="152">
        <f>Input!E471</f>
        <v>0</v>
      </c>
      <c r="BB471" s="141" t="e">
        <f t="shared" ref="BB471:BB477" si="1674">((U471-1)*EXP(0.0000028263*AW471*1000))*1000</f>
        <v>#VALUE!</v>
      </c>
      <c r="BC471" s="147" t="e">
        <f t="shared" ref="BC471" si="1675">SQRT((EXP(0.0000028263*AW471*1000)*V471)^2+((U471-1)*0.0000028263*EXP(0.0000028263*AW471*1000)*AX471*1000)^2)*1000</f>
        <v>#VALUE!</v>
      </c>
      <c r="BD471" s="141" t="e">
        <f t="shared" ref="BD471:BD477" si="1676">AW471*1000-58</f>
        <v>#VALUE!</v>
      </c>
      <c r="BE471" s="153" t="e">
        <f t="shared" ref="BE471:BE477" si="1677">AY471/2*1000</f>
        <v>#VALUE!</v>
      </c>
      <c r="BF471" s="154" t="e">
        <f t="shared" ref="BF471:BF477" si="1678">AY471/AW471*100</f>
        <v>#VALUE!</v>
      </c>
      <c r="BG471" s="155"/>
      <c r="BH471" s="155"/>
      <c r="BI471" s="155"/>
      <c r="BJ471" s="155"/>
      <c r="BK471" s="155"/>
      <c r="BL471" s="155"/>
      <c r="BM471" s="159"/>
      <c r="BN471" s="155"/>
      <c r="BO471" s="155"/>
      <c r="BP471" s="155"/>
      <c r="BQ471" s="155"/>
      <c r="BR471" s="155"/>
      <c r="BS471" s="155"/>
      <c r="BT471" s="155"/>
      <c r="BU471" s="155"/>
      <c r="BV471" s="155"/>
      <c r="BW471" s="155"/>
      <c r="BX471" s="155"/>
      <c r="BY471" s="155"/>
      <c r="BZ471" s="155"/>
      <c r="CA471" s="155"/>
      <c r="CB471" s="155"/>
      <c r="CC471" s="155"/>
      <c r="CD471" s="155"/>
      <c r="CE471" s="155"/>
      <c r="CF471" s="155"/>
      <c r="CG471" s="155"/>
      <c r="CH471" s="155"/>
      <c r="CI471" s="155"/>
      <c r="CJ471" s="155"/>
      <c r="CK471" s="155"/>
      <c r="CL471" s="155"/>
      <c r="CM471" s="155"/>
      <c r="CN471" s="155"/>
      <c r="CO471" s="155"/>
      <c r="CP471" s="155"/>
      <c r="CQ471" s="155"/>
      <c r="CR471" s="155"/>
      <c r="CS471" s="155"/>
      <c r="CT471" s="155"/>
      <c r="CU471" s="155"/>
      <c r="CV471" s="155"/>
      <c r="CW471" s="155"/>
      <c r="CX471" s="155"/>
      <c r="CY471" s="155"/>
      <c r="CZ471" s="155"/>
      <c r="DA471" s="155"/>
      <c r="DB471" s="155"/>
      <c r="DC471" s="155"/>
      <c r="DD471" s="155"/>
      <c r="DE471" s="155"/>
    </row>
    <row r="472" spans="1:109" ht="15" customHeight="1" x14ac:dyDescent="0.2">
      <c r="A472" s="9">
        <f>Input!A472</f>
        <v>10772</v>
      </c>
      <c r="B472" s="9" t="str">
        <f>Input!B472</f>
        <v>VO1</v>
      </c>
      <c r="C472" s="9">
        <f>Input!O472</f>
        <v>1.8739547321418848</v>
      </c>
      <c r="D472" s="9">
        <f>C472*Input!P472/100</f>
        <v>2.6856476976385934E-3</v>
      </c>
      <c r="E472" s="11">
        <f>Input!M472</f>
        <v>2.1884109680666035</v>
      </c>
      <c r="F472" s="12">
        <f>E472*Input!N472/100</f>
        <v>7.9577843530762737E-5</v>
      </c>
      <c r="G472" s="13">
        <f t="shared" si="1653"/>
        <v>301.7381042770233</v>
      </c>
      <c r="H472" s="12">
        <f>G472*Input!L472/100</f>
        <v>1.8450181899509099E-2</v>
      </c>
      <c r="I472" s="9">
        <v>0.3</v>
      </c>
      <c r="J472" s="21">
        <f>(((C472*$G$4*0.000000001*Input!G472*(234/233))-(I472*0.000000000000001))/Input!F472)*1000000000000</f>
        <v>164.84547185293951</v>
      </c>
      <c r="K472" s="9">
        <f>J472*Input!P472/100</f>
        <v>0.23624736198508908</v>
      </c>
      <c r="L472" s="14">
        <f t="shared" si="1654"/>
        <v>2.2796930510190552</v>
      </c>
      <c r="M472" s="22">
        <f>L472*Input!P472/100</f>
        <v>3.2671292901479067E-3</v>
      </c>
      <c r="N472" s="9">
        <v>5.0000000000000001E-3</v>
      </c>
      <c r="O472" s="21">
        <f>(((G472*$D$4*0.000000001*Input!G472*(238/236))-(N472*0.000000001))/Input!F472)*1000000</f>
        <v>2.6737752485547563</v>
      </c>
      <c r="P472" s="9">
        <f>O472*Input!N472/100</f>
        <v>9.7227290244252212E-5</v>
      </c>
      <c r="Q472" s="23">
        <f t="shared" si="1655"/>
        <v>1.9949015199885176</v>
      </c>
      <c r="R472" s="24">
        <f>Q472*Input!N472/100</f>
        <v>7.2541201508041192E-5</v>
      </c>
      <c r="S472" s="65">
        <f>Input!S472*$G$6/0.000000000155125</f>
        <v>1.142978809249513</v>
      </c>
      <c r="T472" s="9">
        <f>S472*Input!T472/100</f>
        <v>4.0956855342656127E-4</v>
      </c>
      <c r="U472" s="9">
        <f>S472*1/((U471+U473)/2)</f>
        <v>1.1436225278332042</v>
      </c>
      <c r="V472" s="9">
        <f>U472*Input!T472/100</f>
        <v>4.0979921989824265E-4</v>
      </c>
      <c r="W472" s="3">
        <v>3.0000000000000001E-3</v>
      </c>
      <c r="X472" s="21">
        <f>((($L$4*0.000000001*Input!G472/Input!W472*(232/229))-(W472*0.000000001))/Input!F472)*1000000000</f>
        <v>0.11775948010113134</v>
      </c>
      <c r="Y472" s="21">
        <f>X472*Input!X472/100</f>
        <v>2.6749781284318789E-4</v>
      </c>
      <c r="Z472" s="21">
        <f t="shared" si="1656"/>
        <v>2.8753495596330407E-5</v>
      </c>
      <c r="AA472" s="21">
        <f>Z472*Input!X472/100</f>
        <v>6.531531199873839E-8</v>
      </c>
      <c r="AB472" s="14">
        <v>0.05</v>
      </c>
      <c r="AC472" s="14">
        <v>0.9</v>
      </c>
      <c r="AD472" s="21">
        <f>(((Input!G472*$L$4*0.000000001*Input!U472*(230/229))-((AB472*0.000000000000001)+(Input!G472*AC472*0.000000000000001)))/Input!F472)*1000000000000</f>
        <v>3.6011726439068017</v>
      </c>
      <c r="AE472" s="21">
        <f>AD472*Input!V472/100</f>
        <v>1.0156273127483824E-2</v>
      </c>
      <c r="AF472" s="63">
        <f t="shared" si="1657"/>
        <v>0.16417214439729511</v>
      </c>
      <c r="AG472" s="21">
        <f>AF472*Input!V472/100</f>
        <v>4.6300949809914023E-4</v>
      </c>
      <c r="AH472" s="9">
        <f t="shared" si="1658"/>
        <v>5709.6412450890721</v>
      </c>
      <c r="AI472" s="3">
        <f t="shared" si="1659"/>
        <v>20.676393176878463</v>
      </c>
      <c r="AJ472" s="22">
        <f t="shared" si="1660"/>
        <v>143.62252783320417</v>
      </c>
      <c r="AK472" s="3">
        <f t="shared" si="1661"/>
        <v>0.40979921989824264</v>
      </c>
      <c r="AL472" s="3">
        <f t="shared" si="1662"/>
        <v>8.2295864107738037E-2</v>
      </c>
      <c r="AM472" s="3">
        <f t="shared" si="1663"/>
        <v>2.321157100295543E-4</v>
      </c>
      <c r="AN472" s="9">
        <f>AL472*1/((AN471+AN473)/2)</f>
        <v>8.2169657686359032E-2</v>
      </c>
      <c r="AO472" s="21">
        <f t="shared" si="1664"/>
        <v>2.3175974447252066E-4</v>
      </c>
      <c r="AP472" s="58">
        <f t="shared" si="1665"/>
        <v>8.1298999999999992</v>
      </c>
      <c r="AQ472" s="58">
        <f t="shared" si="1666"/>
        <v>2.4299999999999999E-2</v>
      </c>
      <c r="AR472" s="58">
        <f t="shared" si="1667"/>
        <v>0.29889666539563836</v>
      </c>
      <c r="AS472" s="67">
        <f t="shared" si="1668"/>
        <v>1.4413491246673625E-5</v>
      </c>
      <c r="AT472" s="67">
        <f t="shared" si="1669"/>
        <v>3.2745315797241648E-8</v>
      </c>
      <c r="AU472" s="58">
        <v>0.75</v>
      </c>
      <c r="AV472" s="58">
        <f t="shared" si="1670"/>
        <v>0.375</v>
      </c>
      <c r="AW472" s="58">
        <f t="shared" si="1671"/>
        <v>8.1288999999999998</v>
      </c>
      <c r="AX472" s="57">
        <f t="shared" si="1672"/>
        <v>2.3441119199999999E-2</v>
      </c>
      <c r="AY472" s="47">
        <f t="shared" si="1673"/>
        <v>2.3970574631755736E-2</v>
      </c>
      <c r="AZ472" s="9" t="str">
        <f>Input!B472</f>
        <v>VO1</v>
      </c>
      <c r="BA472" s="48">
        <f>Input!E472</f>
        <v>0</v>
      </c>
      <c r="BB472" s="58">
        <f t="shared" si="1674"/>
        <v>146.96041039141826</v>
      </c>
      <c r="BC472" s="22">
        <f>SQRT((EXP(0.0000028263*AW472*1000)*V472)^2+((U472-1)*0.0000028263*EXP(0.0000028263*AW472*1000)*AY472*1000)^2)*1000</f>
        <v>0.4194414075931861</v>
      </c>
      <c r="BD472" s="9">
        <f t="shared" si="1676"/>
        <v>8070.9</v>
      </c>
      <c r="BE472" s="49">
        <f t="shared" si="1677"/>
        <v>11.985287315877867</v>
      </c>
      <c r="BF472" s="89">
        <f t="shared" si="1678"/>
        <v>0.29488091416742412</v>
      </c>
      <c r="BG472" s="85"/>
      <c r="BH472" s="85"/>
      <c r="BI472" s="85"/>
      <c r="BJ472" s="85"/>
      <c r="BK472" s="85"/>
      <c r="BL472" s="85"/>
      <c r="BM472" s="90"/>
      <c r="BN472" s="85"/>
      <c r="BO472" s="85"/>
      <c r="BP472" s="85"/>
      <c r="BQ472" s="85"/>
      <c r="BR472" s="85"/>
      <c r="BS472" s="85"/>
      <c r="BT472" s="85"/>
      <c r="BU472" s="85"/>
      <c r="BV472" s="85"/>
      <c r="BW472" s="85"/>
      <c r="BX472" s="85"/>
      <c r="BY472" s="85"/>
      <c r="BZ472" s="85"/>
      <c r="CA472" s="85"/>
      <c r="CB472" s="85"/>
      <c r="CC472" s="85"/>
      <c r="CD472" s="85"/>
      <c r="CE472" s="85"/>
      <c r="CF472" s="85"/>
      <c r="CG472" s="85"/>
      <c r="CH472" s="85"/>
      <c r="CI472" s="85"/>
      <c r="CJ472" s="85"/>
      <c r="CK472" s="85"/>
      <c r="CL472" s="85"/>
      <c r="CM472" s="85"/>
      <c r="CN472" s="85"/>
      <c r="CO472" s="85"/>
      <c r="CP472" s="85"/>
      <c r="CQ472" s="85"/>
      <c r="CR472" s="85"/>
      <c r="CS472" s="85"/>
      <c r="CT472" s="85"/>
      <c r="CU472" s="85"/>
      <c r="CV472" s="85"/>
      <c r="CW472" s="85"/>
      <c r="CX472" s="85"/>
      <c r="CY472" s="85"/>
      <c r="CZ472" s="85"/>
      <c r="DA472" s="85"/>
      <c r="DB472" s="85"/>
      <c r="DC472" s="85"/>
      <c r="DD472" s="85"/>
      <c r="DE472" s="85"/>
    </row>
    <row r="473" spans="1:109" s="158" customFormat="1" ht="15" customHeight="1" x14ac:dyDescent="0.2">
      <c r="A473" s="141">
        <f>Input!A473</f>
        <v>10368</v>
      </c>
      <c r="B473" s="141" t="str">
        <f>Input!B473</f>
        <v>Hu1-13</v>
      </c>
      <c r="C473" s="141">
        <f>Input!O473</f>
        <v>2.2929370990041336</v>
      </c>
      <c r="D473" s="141">
        <f>C473*Input!P473/100</f>
        <v>8.8314505687625017E-3</v>
      </c>
      <c r="E473" s="142">
        <f>Input!M473</f>
        <v>3.0137401292482133</v>
      </c>
      <c r="F473" s="143">
        <f>E473*Input!N473/100</f>
        <v>2.0925252528317627E-4</v>
      </c>
      <c r="G473" s="144">
        <f t="shared" si="1653"/>
        <v>415.53448902074365</v>
      </c>
      <c r="H473" s="143">
        <f>G473*Input!L473/100</f>
        <v>1.6489123663086077E-2</v>
      </c>
      <c r="I473" s="141">
        <v>0</v>
      </c>
      <c r="J473" s="145">
        <f>(((C473*$G$4*0.000000001*Input!G473*(234/233))-(I473*0.000000000000001))/Input!F473)*1000000000000</f>
        <v>751.11766690959428</v>
      </c>
      <c r="K473" s="141">
        <f>J473*Input!P473/100</f>
        <v>2.8929963013452649</v>
      </c>
      <c r="L473" s="146">
        <f t="shared" si="1654"/>
        <v>10.387411352609218</v>
      </c>
      <c r="M473" s="147">
        <f>L473*Input!P473/100</f>
        <v>4.0008035954328364E-2</v>
      </c>
      <c r="N473" s="141">
        <v>0</v>
      </c>
      <c r="O473" s="145">
        <f>(((G473*$D$4*0.000000001*Input!G473*(238/236))-(N473*0.000000001))/Input!F473)*1000000</f>
        <v>13.711973549609965</v>
      </c>
      <c r="P473" s="141">
        <f>O473*Input!N473/100</f>
        <v>9.5206121590442187E-4</v>
      </c>
      <c r="Q473" s="148">
        <f t="shared" si="1655"/>
        <v>10.230492219173927</v>
      </c>
      <c r="R473" s="149">
        <f>Q473*Input!N473/100</f>
        <v>7.1033209233141426E-4</v>
      </c>
      <c r="S473" s="147">
        <f>Input!S473*$G$6/0.000000000155125</f>
        <v>0.9996273298026862</v>
      </c>
      <c r="T473" s="141">
        <f>S473*Input!T473/100</f>
        <v>7.0286132906764037E-4</v>
      </c>
      <c r="U473" s="147">
        <f>S473</f>
        <v>0.9996273298026862</v>
      </c>
      <c r="V473" s="141">
        <f>U473*Input!T473/100</f>
        <v>7.0286132906764037E-4</v>
      </c>
      <c r="W473" s="150">
        <v>0</v>
      </c>
      <c r="X473" s="145">
        <f>((($L$4*0.000000001*Input!G473/Input!W473*(232/229))-(W473*0.000000001))/Input!F473)*1000000000</f>
        <v>0.89630741730233687</v>
      </c>
      <c r="Y473" s="145">
        <f>X473*Input!X473/100</f>
        <v>2.2516308655123247E-3</v>
      </c>
      <c r="Z473" s="145">
        <f t="shared" si="1656"/>
        <v>2.1885262531923686E-4</v>
      </c>
      <c r="AA473" s="145">
        <f>Z473*Input!X473/100</f>
        <v>5.4978383159020305E-7</v>
      </c>
      <c r="AB473" s="146">
        <v>0</v>
      </c>
      <c r="AC473" s="146">
        <v>0.9</v>
      </c>
      <c r="AD473" s="145">
        <f>(((Input!G473*$L$4*0.000000001*Input!U473*(230/229))-((AB473*0.000000000000001)+(Input!G473*AC473*0.000000000000001)))/Input!F473)*1000000000000</f>
        <v>224.63825823131566</v>
      </c>
      <c r="AE473" s="145">
        <f>AD473*Input!V473/100</f>
        <v>0.55341162077183581</v>
      </c>
      <c r="AF473" s="145">
        <f t="shared" si="1657"/>
        <v>10.240926557605734</v>
      </c>
      <c r="AG473" s="145">
        <f>AF473*Input!V473/100</f>
        <v>2.5229218785225861E-2</v>
      </c>
      <c r="AH473" s="141">
        <f t="shared" si="1658"/>
        <v>46793.711259654556</v>
      </c>
      <c r="AI473" s="150">
        <f t="shared" si="1659"/>
        <v>164.64411643042979</v>
      </c>
      <c r="AJ473" s="147">
        <f t="shared" si="1660"/>
        <v>-0.3726701973137958</v>
      </c>
      <c r="AK473" s="150">
        <f t="shared" si="1661"/>
        <v>0.70286132906764032</v>
      </c>
      <c r="AL473" s="150">
        <f t="shared" si="1662"/>
        <v>1.0010199253572816</v>
      </c>
      <c r="AM473" s="150">
        <f t="shared" si="1663"/>
        <v>2.467059884538359E-3</v>
      </c>
      <c r="AN473" s="141">
        <f>AF473/Q473</f>
        <v>1.0010199253572816</v>
      </c>
      <c r="AO473" s="145">
        <f t="shared" si="1664"/>
        <v>2.467059884538359E-3</v>
      </c>
      <c r="AP473" s="141" t="str">
        <f t="shared" si="1665"/>
        <v>Out of range</v>
      </c>
      <c r="AQ473" s="141" t="e">
        <f t="shared" si="1666"/>
        <v>#VALUE!</v>
      </c>
      <c r="AR473" s="141" t="e">
        <f t="shared" si="1667"/>
        <v>#VALUE!</v>
      </c>
      <c r="AS473" s="149">
        <f t="shared" si="1668"/>
        <v>2.1392189215399098E-5</v>
      </c>
      <c r="AT473" s="149">
        <f t="shared" si="1669"/>
        <v>5.3760246905851039E-8</v>
      </c>
      <c r="AU473" s="141">
        <v>0.75</v>
      </c>
      <c r="AV473" s="141">
        <f t="shared" si="1670"/>
        <v>0.375</v>
      </c>
      <c r="AW473" s="141" t="str">
        <f t="shared" si="1671"/>
        <v>Out of range</v>
      </c>
      <c r="AX473" s="151">
        <f t="shared" si="1672"/>
        <v>330.3315277044</v>
      </c>
      <c r="AY473" s="151" t="e">
        <f t="shared" si="1673"/>
        <v>#VALUE!</v>
      </c>
      <c r="AZ473" s="141" t="str">
        <f>Input!B473</f>
        <v>Hu1-13</v>
      </c>
      <c r="BA473" s="152">
        <f>Input!E473</f>
        <v>0</v>
      </c>
      <c r="BB473" s="141" t="e">
        <f t="shared" si="1674"/>
        <v>#VALUE!</v>
      </c>
      <c r="BC473" s="147" t="e">
        <f t="shared" ref="BC473" si="1679">SQRT((EXP(0.0000028263*AW473*1000)*V473)^2+((U473-1)*0.0000028263*EXP(0.0000028263*AW473*1000)*AX473*1000)^2)*1000</f>
        <v>#VALUE!</v>
      </c>
      <c r="BD473" s="141" t="e">
        <f t="shared" si="1676"/>
        <v>#VALUE!</v>
      </c>
      <c r="BE473" s="153" t="e">
        <f t="shared" si="1677"/>
        <v>#VALUE!</v>
      </c>
      <c r="BF473" s="154" t="e">
        <f t="shared" si="1678"/>
        <v>#VALUE!</v>
      </c>
      <c r="BG473" s="155"/>
      <c r="BH473" s="155"/>
      <c r="BI473" s="155"/>
      <c r="BJ473" s="155"/>
      <c r="BK473" s="155"/>
      <c r="BL473" s="155"/>
      <c r="BM473" s="159"/>
      <c r="BN473" s="155"/>
      <c r="BO473" s="155"/>
      <c r="BP473" s="155"/>
      <c r="BQ473" s="155"/>
      <c r="BR473" s="155"/>
      <c r="BS473" s="155"/>
      <c r="BT473" s="155"/>
      <c r="BU473" s="155"/>
      <c r="BV473" s="155"/>
      <c r="BW473" s="155"/>
      <c r="BX473" s="155"/>
      <c r="BY473" s="155"/>
      <c r="BZ473" s="155"/>
      <c r="CA473" s="155"/>
      <c r="CB473" s="155"/>
      <c r="CC473" s="155"/>
      <c r="CD473" s="155"/>
      <c r="CE473" s="155"/>
      <c r="CF473" s="155"/>
      <c r="CG473" s="155"/>
      <c r="CH473" s="155"/>
      <c r="CI473" s="155"/>
      <c r="CJ473" s="155"/>
      <c r="CK473" s="155"/>
      <c r="CL473" s="155"/>
      <c r="CM473" s="155"/>
      <c r="CN473" s="155"/>
      <c r="CO473" s="155"/>
      <c r="CP473" s="155"/>
      <c r="CQ473" s="155"/>
      <c r="CR473" s="155"/>
      <c r="CS473" s="155"/>
      <c r="CT473" s="155"/>
      <c r="CU473" s="155"/>
      <c r="CV473" s="155"/>
      <c r="CW473" s="155"/>
      <c r="CX473" s="155"/>
      <c r="CY473" s="155"/>
      <c r="CZ473" s="155"/>
      <c r="DA473" s="155"/>
      <c r="DB473" s="155"/>
      <c r="DC473" s="155"/>
      <c r="DD473" s="155"/>
      <c r="DE473" s="155"/>
    </row>
    <row r="474" spans="1:109" ht="15" customHeight="1" x14ac:dyDescent="0.2">
      <c r="A474" s="9">
        <f>Input!A474</f>
        <v>10773</v>
      </c>
      <c r="B474" s="9" t="str">
        <f>Input!B474</f>
        <v>VO3</v>
      </c>
      <c r="C474" s="9">
        <f>Input!O474</f>
        <v>1.7887736289372329</v>
      </c>
      <c r="D474" s="9">
        <f>C474*Input!P474/100</f>
        <v>2.1776486592367081E-3</v>
      </c>
      <c r="E474" s="11">
        <f>Input!M474</f>
        <v>2.0838282932869197</v>
      </c>
      <c r="F474" s="12">
        <f>E474*Input!N474/100</f>
        <v>7.553533194863934E-5</v>
      </c>
      <c r="G474" s="13">
        <f t="shared" si="1653"/>
        <v>287.31824507840048</v>
      </c>
      <c r="H474" s="12">
        <f>G474*Input!L474/100</f>
        <v>6.8515671189012146E-3</v>
      </c>
      <c r="I474" s="9">
        <v>0.3</v>
      </c>
      <c r="J474" s="21">
        <f>(((C474*$G$4*0.000000001*Input!G474*(234/233))-(I474*0.000000000000001))/Input!F474)*1000000000000</f>
        <v>163.93820664950451</v>
      </c>
      <c r="K474" s="9">
        <f>J474*Input!P474/100</f>
        <v>0.19957797349688611</v>
      </c>
      <c r="L474" s="14">
        <f t="shared" si="1654"/>
        <v>2.267146232738555</v>
      </c>
      <c r="M474" s="22">
        <f>L474*Input!P474/100</f>
        <v>2.7600183020083571E-3</v>
      </c>
      <c r="N474" s="9">
        <v>5.0000000000000001E-3</v>
      </c>
      <c r="O474" s="21">
        <f>(((G474*$D$4*0.000000001*Input!G474*(238/236))-(N474*0.000000001))/Input!F474)*1000000</f>
        <v>2.6525573504272169</v>
      </c>
      <c r="P474" s="9">
        <f>O474*Input!N474/100</f>
        <v>9.6150820402425308E-5</v>
      </c>
      <c r="Q474" s="23">
        <f t="shared" si="1655"/>
        <v>1.9790708635979068</v>
      </c>
      <c r="R474" s="24">
        <f>Q474*Input!N474/100</f>
        <v>7.1738048241945605E-5</v>
      </c>
      <c r="S474" s="65">
        <f>Input!S474*$G$6/0.000000000155125</f>
        <v>1.1425485796095751</v>
      </c>
      <c r="T474" s="9">
        <f>S474*Input!T474/100</f>
        <v>4.4768916720515638E-4</v>
      </c>
      <c r="U474" s="9">
        <f>S474*1/((U473+U475)/2)</f>
        <v>1.1425964078097923</v>
      </c>
      <c r="V474" s="9">
        <f>U474*Input!T474/100</f>
        <v>4.477079079112465E-4</v>
      </c>
      <c r="W474" s="3">
        <v>3.0000000000000001E-3</v>
      </c>
      <c r="X474" s="21">
        <f>((($L$4*0.000000001*Input!G474/Input!W474*(232/229))-(W474*0.000000001))/Input!F474)*1000000000</f>
        <v>0.11931079275483107</v>
      </c>
      <c r="Y474" s="21">
        <f>X474*Input!X474/100</f>
        <v>2.8989871276653408E-4</v>
      </c>
      <c r="Z474" s="21">
        <f t="shared" si="1656"/>
        <v>2.913228175875554E-5</v>
      </c>
      <c r="AA474" s="21">
        <f>Z474*Input!X474/100</f>
        <v>7.0784970804523003E-8</v>
      </c>
      <c r="AB474" s="14">
        <v>0.05</v>
      </c>
      <c r="AC474" s="14">
        <v>0.9</v>
      </c>
      <c r="AD474" s="21">
        <f>(((Input!G474*$L$4*0.000000001*Input!U474*(230/229))-((AB474*0.000000000000001)+(Input!G474*AC474*0.000000000000001)))/Input!F474)*1000000000000</f>
        <v>3.5720315251209014</v>
      </c>
      <c r="AE474" s="21">
        <f>AD474*Input!V474/100</f>
        <v>1.0677431666459378E-2</v>
      </c>
      <c r="AF474" s="63">
        <f t="shared" si="1657"/>
        <v>0.16284364381310004</v>
      </c>
      <c r="AG474" s="21">
        <f>AF474*Input!V474/100</f>
        <v>4.8676834650074238E-4</v>
      </c>
      <c r="AH474" s="9">
        <f t="shared" si="1658"/>
        <v>5589.8005230626441</v>
      </c>
      <c r="AI474" s="3">
        <f t="shared" si="1659"/>
        <v>21.532702818328257</v>
      </c>
      <c r="AJ474" s="22">
        <f t="shared" si="1660"/>
        <v>142.59640780979231</v>
      </c>
      <c r="AK474" s="3">
        <f t="shared" si="1661"/>
        <v>0.44770790791124648</v>
      </c>
      <c r="AL474" s="3">
        <f t="shared" si="1662"/>
        <v>8.2282876681360417E-2</v>
      </c>
      <c r="AM474" s="3">
        <f t="shared" si="1663"/>
        <v>2.459761014477492E-4</v>
      </c>
      <c r="AN474" s="9">
        <f>AL474*1/((AN473+AN475)/2)</f>
        <v>8.2209950810696389E-2</v>
      </c>
      <c r="AO474" s="21">
        <f t="shared" si="1664"/>
        <v>2.4575809714255111E-4</v>
      </c>
      <c r="AP474" s="58">
        <f t="shared" si="1665"/>
        <v>8.1417000000000002</v>
      </c>
      <c r="AQ474" s="58">
        <f t="shared" si="1666"/>
        <v>2.53E-2</v>
      </c>
      <c r="AR474" s="58">
        <f t="shared" si="1667"/>
        <v>0.31074591301570925</v>
      </c>
      <c r="AS474" s="67">
        <f t="shared" si="1668"/>
        <v>1.4720181219682906E-5</v>
      </c>
      <c r="AT474" s="67">
        <f t="shared" si="1669"/>
        <v>3.5770749067685165E-8</v>
      </c>
      <c r="AU474" s="58">
        <v>0.75</v>
      </c>
      <c r="AV474" s="58">
        <f t="shared" si="1670"/>
        <v>0.375</v>
      </c>
      <c r="AW474" s="58">
        <f t="shared" si="1671"/>
        <v>8.1405999999999992</v>
      </c>
      <c r="AX474" s="57">
        <f t="shared" si="1672"/>
        <v>2.6361286899999999E-2</v>
      </c>
      <c r="AY474" s="47">
        <f t="shared" si="1673"/>
        <v>2.5457374916424799E-2</v>
      </c>
      <c r="AZ474" s="9" t="str">
        <f>Input!B474</f>
        <v>VO3</v>
      </c>
      <c r="BA474" s="48">
        <f>Input!E474</f>
        <v>0</v>
      </c>
      <c r="BB474" s="58">
        <f t="shared" si="1674"/>
        <v>145.91526766382705</v>
      </c>
      <c r="BC474" s="22">
        <f>SQRT((EXP(0.0000028263*AW474*1000)*V474)^2+((U474-1)*0.0000028263*EXP(0.0000028263*AW474*1000)*AY474*1000)^2)*1000</f>
        <v>0.45824836427685278</v>
      </c>
      <c r="BD474" s="9">
        <f t="shared" si="1676"/>
        <v>8082.5999999999995</v>
      </c>
      <c r="BE474" s="49">
        <f t="shared" si="1677"/>
        <v>12.728687458212399</v>
      </c>
      <c r="BF474" s="89">
        <f t="shared" si="1678"/>
        <v>0.31272111289616</v>
      </c>
      <c r="BG474" s="85"/>
      <c r="BH474" s="85"/>
      <c r="BI474" s="85"/>
      <c r="BJ474" s="85"/>
      <c r="BK474" s="85"/>
      <c r="BL474" s="85"/>
      <c r="BM474" s="90"/>
      <c r="BN474" s="85"/>
      <c r="BO474" s="85"/>
      <c r="BP474" s="85"/>
      <c r="BQ474" s="85"/>
      <c r="BR474" s="85"/>
      <c r="BS474" s="85"/>
      <c r="BT474" s="85"/>
      <c r="BU474" s="85"/>
      <c r="BV474" s="85"/>
      <c r="BW474" s="85"/>
      <c r="BX474" s="85"/>
      <c r="BY474" s="85"/>
      <c r="BZ474" s="85"/>
      <c r="CA474" s="85"/>
      <c r="CB474" s="85"/>
      <c r="CC474" s="85"/>
      <c r="CD474" s="85"/>
      <c r="CE474" s="85"/>
      <c r="CF474" s="85"/>
      <c r="CG474" s="85"/>
      <c r="CH474" s="85"/>
      <c r="CI474" s="85"/>
      <c r="CJ474" s="85"/>
      <c r="CK474" s="85"/>
      <c r="CL474" s="85"/>
      <c r="CM474" s="85"/>
      <c r="CN474" s="85"/>
      <c r="CO474" s="85"/>
      <c r="CP474" s="85"/>
      <c r="CQ474" s="85"/>
      <c r="CR474" s="85"/>
      <c r="CS474" s="85"/>
      <c r="CT474" s="85"/>
      <c r="CU474" s="85"/>
      <c r="CV474" s="85"/>
      <c r="CW474" s="85"/>
      <c r="CX474" s="85"/>
      <c r="CY474" s="85"/>
      <c r="CZ474" s="85"/>
      <c r="DA474" s="85"/>
      <c r="DB474" s="85"/>
      <c r="DC474" s="85"/>
      <c r="DD474" s="85"/>
      <c r="DE474" s="85"/>
    </row>
    <row r="475" spans="1:109" s="158" customFormat="1" ht="15" customHeight="1" x14ac:dyDescent="0.2">
      <c r="A475" s="141">
        <f>Input!A475</f>
        <v>10368</v>
      </c>
      <c r="B475" s="141" t="str">
        <f>Input!B475</f>
        <v>Hu1-13</v>
      </c>
      <c r="C475" s="141">
        <f>Input!O475</f>
        <v>2.283638106642472</v>
      </c>
      <c r="D475" s="141">
        <f>C475*Input!P475/100</f>
        <v>8.52909866145082E-3</v>
      </c>
      <c r="E475" s="142">
        <f>Input!M475</f>
        <v>3.0135667772712629</v>
      </c>
      <c r="F475" s="143">
        <f>E475*Input!N475/100</f>
        <v>2.5303207251872544E-4</v>
      </c>
      <c r="G475" s="144">
        <f t="shared" si="1653"/>
        <v>415.51058725016173</v>
      </c>
      <c r="H475" s="143">
        <f>G475*Input!L475/100</f>
        <v>1.325425184781367E-2</v>
      </c>
      <c r="I475" s="141">
        <v>0</v>
      </c>
      <c r="J475" s="145">
        <f>(((C475*$G$4*0.000000001*Input!G475*(234/233))-(I475*0.000000000000001))/Input!F475)*1000000000000</f>
        <v>748.0715138117464</v>
      </c>
      <c r="K475" s="141">
        <f>J475*Input!P475/100</f>
        <v>2.7939522153543095</v>
      </c>
      <c r="L475" s="146">
        <f t="shared" si="1654"/>
        <v>10.345285269487572</v>
      </c>
      <c r="M475" s="147">
        <f>L475*Input!P475/100</f>
        <v>3.8638328239338507E-2</v>
      </c>
      <c r="N475" s="141">
        <v>0</v>
      </c>
      <c r="O475" s="145">
        <f>(((G475*$D$4*0.000000001*Input!G475*(238/236))-(N475*0.000000001))/Input!F475)*1000000</f>
        <v>13.71118482940823</v>
      </c>
      <c r="P475" s="141">
        <f>O475*Input!N475/100</f>
        <v>1.1512502527698859E-3</v>
      </c>
      <c r="Q475" s="148">
        <f t="shared" si="1655"/>
        <v>10.229903755678299</v>
      </c>
      <c r="R475" s="149">
        <f>Q475*Input!N475/100</f>
        <v>8.5894686936727302E-4</v>
      </c>
      <c r="S475" s="147">
        <f>Input!S475*$G$6/0.000000000155125</f>
        <v>1.0002889517471414</v>
      </c>
      <c r="T475" s="141">
        <f>S475*Input!T475/100</f>
        <v>9.0100482748252571E-4</v>
      </c>
      <c r="U475" s="147">
        <f>S475</f>
        <v>1.0002889517471414</v>
      </c>
      <c r="V475" s="141">
        <f>U475*Input!T475/100</f>
        <v>9.0100482748252571E-4</v>
      </c>
      <c r="W475" s="150">
        <v>0</v>
      </c>
      <c r="X475" s="145">
        <f>((($L$4*0.000000001*Input!G475/Input!W475*(232/229))-(W475*0.000000001))/Input!F475)*1000000000</f>
        <v>0.88823625932778816</v>
      </c>
      <c r="Y475" s="145">
        <f>X475*Input!X475/100</f>
        <v>1.5141977339923319E-3</v>
      </c>
      <c r="Z475" s="145">
        <f t="shared" si="1656"/>
        <v>2.1688187948137164E-4</v>
      </c>
      <c r="AA475" s="145">
        <f>Z475*Input!X475/100</f>
        <v>3.6972376099938054E-7</v>
      </c>
      <c r="AB475" s="146">
        <v>0</v>
      </c>
      <c r="AC475" s="146">
        <v>0.9</v>
      </c>
      <c r="AD475" s="145">
        <f>(((Input!G475*$L$4*0.000000001*Input!U475*(230/229))-((AB475*0.000000000000001)+(Input!G475*AC475*0.000000000000001)))/Input!F475)*1000000000000</f>
        <v>224.56571176721965</v>
      </c>
      <c r="AE475" s="145">
        <f>AD475*Input!V475/100</f>
        <v>0.33924046773133915</v>
      </c>
      <c r="AF475" s="145">
        <f t="shared" si="1657"/>
        <v>10.237619271408491</v>
      </c>
      <c r="AG475" s="145">
        <f>AF475*Input!V475/100</f>
        <v>1.5465472100602989E-2</v>
      </c>
      <c r="AH475" s="141">
        <f t="shared" si="1658"/>
        <v>47203.663560504225</v>
      </c>
      <c r="AI475" s="150">
        <f t="shared" si="1659"/>
        <v>107.51820921986064</v>
      </c>
      <c r="AJ475" s="147">
        <f t="shared" si="1660"/>
        <v>0.28895174714138605</v>
      </c>
      <c r="AK475" s="150">
        <f t="shared" si="1661"/>
        <v>0.90100482748252575</v>
      </c>
      <c r="AL475" s="150">
        <f t="shared" si="1662"/>
        <v>1.0007542119568729</v>
      </c>
      <c r="AM475" s="150">
        <f t="shared" si="1663"/>
        <v>1.5141239688970353E-3</v>
      </c>
      <c r="AN475" s="141">
        <f>AF475/Q475</f>
        <v>1.0007542119568729</v>
      </c>
      <c r="AO475" s="145">
        <f t="shared" si="1664"/>
        <v>1.5141239688970353E-3</v>
      </c>
      <c r="AP475" s="141" t="str">
        <f t="shared" si="1665"/>
        <v>Out of range</v>
      </c>
      <c r="AQ475" s="141" t="e">
        <f t="shared" si="1666"/>
        <v>#VALUE!</v>
      </c>
      <c r="AR475" s="141" t="e">
        <f t="shared" si="1667"/>
        <v>#VALUE!</v>
      </c>
      <c r="AS475" s="149">
        <f t="shared" si="1668"/>
        <v>2.1200774187243678E-5</v>
      </c>
      <c r="AT475" s="149">
        <f t="shared" si="1669"/>
        <v>3.6185282219278652E-8</v>
      </c>
      <c r="AU475" s="141">
        <v>0.75</v>
      </c>
      <c r="AV475" s="141">
        <f t="shared" si="1670"/>
        <v>0.375</v>
      </c>
      <c r="AW475" s="141" t="str">
        <f t="shared" si="1671"/>
        <v>Out of range</v>
      </c>
      <c r="AX475" s="151">
        <f t="shared" si="1672"/>
        <v>365.21160568969998</v>
      </c>
      <c r="AY475" s="151" t="e">
        <f t="shared" si="1673"/>
        <v>#VALUE!</v>
      </c>
      <c r="AZ475" s="141" t="str">
        <f>Input!B475</f>
        <v>Hu1-13</v>
      </c>
      <c r="BA475" s="152">
        <f>Input!E475</f>
        <v>0</v>
      </c>
      <c r="BB475" s="141" t="e">
        <f t="shared" si="1674"/>
        <v>#VALUE!</v>
      </c>
      <c r="BC475" s="147" t="e">
        <f t="shared" ref="BC475" si="1680">SQRT((EXP(0.0000028263*AW475*1000)*V475)^2+((U475-1)*0.0000028263*EXP(0.0000028263*AW475*1000)*AX475*1000)^2)*1000</f>
        <v>#VALUE!</v>
      </c>
      <c r="BD475" s="141" t="e">
        <f t="shared" si="1676"/>
        <v>#VALUE!</v>
      </c>
      <c r="BE475" s="153" t="e">
        <f t="shared" si="1677"/>
        <v>#VALUE!</v>
      </c>
      <c r="BF475" s="154" t="e">
        <f t="shared" si="1678"/>
        <v>#VALUE!</v>
      </c>
      <c r="BG475" s="155"/>
      <c r="BH475" s="155"/>
      <c r="BI475" s="155"/>
      <c r="BJ475" s="155"/>
      <c r="BK475" s="155"/>
      <c r="BL475" s="155"/>
      <c r="BM475" s="159"/>
      <c r="BN475" s="155"/>
      <c r="BO475" s="155"/>
      <c r="BP475" s="155"/>
      <c r="BQ475" s="155"/>
      <c r="BR475" s="155"/>
      <c r="BS475" s="155"/>
      <c r="BT475" s="155"/>
      <c r="BU475" s="155"/>
      <c r="BV475" s="155"/>
      <c r="BW475" s="155"/>
      <c r="BX475" s="155"/>
      <c r="BY475" s="155"/>
      <c r="BZ475" s="155"/>
      <c r="CA475" s="155"/>
      <c r="CB475" s="155"/>
      <c r="CC475" s="155"/>
      <c r="CD475" s="155"/>
      <c r="CE475" s="155"/>
      <c r="CF475" s="155"/>
      <c r="CG475" s="155"/>
      <c r="CH475" s="155"/>
      <c r="CI475" s="155"/>
      <c r="CJ475" s="155"/>
      <c r="CK475" s="155"/>
      <c r="CL475" s="155"/>
      <c r="CM475" s="155"/>
      <c r="CN475" s="155"/>
      <c r="CO475" s="155"/>
      <c r="CP475" s="155"/>
      <c r="CQ475" s="155"/>
      <c r="CR475" s="155"/>
      <c r="CS475" s="155"/>
      <c r="CT475" s="155"/>
      <c r="CU475" s="155"/>
      <c r="CV475" s="155"/>
      <c r="CW475" s="155"/>
      <c r="CX475" s="155"/>
      <c r="CY475" s="155"/>
      <c r="CZ475" s="155"/>
      <c r="DA475" s="155"/>
      <c r="DB475" s="155"/>
      <c r="DC475" s="155"/>
      <c r="DD475" s="155"/>
      <c r="DE475" s="155"/>
    </row>
    <row r="476" spans="1:109" ht="15" customHeight="1" x14ac:dyDescent="0.2">
      <c r="A476" s="9"/>
      <c r="B476" s="9"/>
      <c r="C476" s="9"/>
      <c r="D476" s="9"/>
      <c r="E476" s="11"/>
      <c r="F476" s="12"/>
      <c r="G476" s="13"/>
      <c r="H476" s="12"/>
      <c r="I476" s="9"/>
      <c r="J476" s="21"/>
      <c r="K476" s="9"/>
      <c r="L476" s="14"/>
      <c r="M476" s="22"/>
      <c r="N476" s="9"/>
      <c r="O476" s="21"/>
      <c r="P476" s="9"/>
      <c r="Q476" s="23"/>
      <c r="R476" s="24"/>
      <c r="S476" s="65"/>
      <c r="T476" s="9"/>
      <c r="U476" s="9"/>
      <c r="V476" s="9"/>
      <c r="W476" s="3"/>
      <c r="X476" s="21"/>
      <c r="Y476" s="21"/>
      <c r="Z476" s="21"/>
      <c r="AA476" s="21"/>
      <c r="AB476" s="14"/>
      <c r="AC476" s="14"/>
      <c r="AD476" s="21"/>
      <c r="AE476" s="21"/>
      <c r="AF476" s="63"/>
      <c r="AG476" s="21"/>
      <c r="AH476" s="9"/>
      <c r="AI476" s="3"/>
      <c r="AJ476" s="22"/>
      <c r="AK476" s="3"/>
      <c r="AL476" s="3"/>
      <c r="AM476" s="3"/>
      <c r="AN476" s="9"/>
      <c r="AO476" s="21"/>
      <c r="AP476" s="58"/>
      <c r="AQ476" s="58"/>
      <c r="AR476" s="58"/>
      <c r="AS476" s="67"/>
      <c r="AT476" s="67"/>
      <c r="AU476" s="58"/>
      <c r="AV476" s="58"/>
      <c r="AW476" s="58"/>
      <c r="AX476" s="57"/>
      <c r="AY476" s="47"/>
      <c r="AZ476" s="9"/>
      <c r="BA476" s="48"/>
      <c r="BB476" s="58"/>
      <c r="BC476" s="22"/>
      <c r="BD476" s="9"/>
      <c r="BE476" s="49"/>
      <c r="BF476" s="89"/>
      <c r="BG476" s="85"/>
      <c r="BH476" s="85"/>
      <c r="BI476" s="85"/>
      <c r="BJ476" s="85"/>
      <c r="BK476" s="85"/>
      <c r="BL476" s="85"/>
      <c r="BM476" s="90"/>
      <c r="BN476" s="85"/>
      <c r="BO476" s="85"/>
      <c r="BP476" s="85"/>
      <c r="BQ476" s="85"/>
      <c r="BR476" s="85"/>
      <c r="BS476" s="85"/>
      <c r="BT476" s="85"/>
      <c r="BU476" s="85"/>
      <c r="BV476" s="85"/>
      <c r="BW476" s="85"/>
      <c r="BX476" s="85"/>
      <c r="BY476" s="85"/>
      <c r="BZ476" s="85"/>
      <c r="CA476" s="85"/>
      <c r="CB476" s="85"/>
      <c r="CC476" s="85"/>
      <c r="CD476" s="85"/>
      <c r="CE476" s="85"/>
      <c r="CF476" s="85"/>
      <c r="CG476" s="85"/>
      <c r="CH476" s="85"/>
      <c r="CI476" s="85"/>
      <c r="CJ476" s="85"/>
      <c r="CK476" s="85"/>
      <c r="CL476" s="85"/>
      <c r="CM476" s="85"/>
      <c r="CN476" s="85"/>
      <c r="CO476" s="85"/>
      <c r="CP476" s="85"/>
      <c r="CQ476" s="85"/>
      <c r="CR476" s="85"/>
      <c r="CS476" s="85"/>
      <c r="CT476" s="85"/>
      <c r="CU476" s="85"/>
      <c r="CV476" s="85"/>
      <c r="CW476" s="85"/>
      <c r="CX476" s="85"/>
      <c r="CY476" s="85"/>
      <c r="CZ476" s="85"/>
      <c r="DA476" s="85"/>
      <c r="DB476" s="85"/>
      <c r="DC476" s="85"/>
      <c r="DD476" s="85"/>
      <c r="DE476" s="85"/>
    </row>
    <row r="477" spans="1:109" s="158" customFormat="1" ht="15" customHeight="1" x14ac:dyDescent="0.2">
      <c r="A477" s="141">
        <f>Input!A477</f>
        <v>10368</v>
      </c>
      <c r="B477" s="141" t="str">
        <f>Input!B477</f>
        <v>Hu1-13</v>
      </c>
      <c r="C477" s="141">
        <f>Input!O477</f>
        <v>2.291434193539033</v>
      </c>
      <c r="D477" s="141">
        <f>C477*Input!P477/100</f>
        <v>1.0104784847170464E-2</v>
      </c>
      <c r="E477" s="142">
        <f>Input!M477</f>
        <v>3.0136228110195629</v>
      </c>
      <c r="F477" s="143">
        <f>E477*Input!N477/100</f>
        <v>1.8495772631215411E-4</v>
      </c>
      <c r="G477" s="144">
        <f t="shared" si="1653"/>
        <v>415.5183131833773</v>
      </c>
      <c r="H477" s="143">
        <f>G477*Input!L477/100</f>
        <v>2.000260845564299E-2</v>
      </c>
      <c r="I477" s="141">
        <v>0</v>
      </c>
      <c r="J477" s="145">
        <f>(((C477*$G$4*0.000000001*Input!G477*(234/233))-(I477*0.000000000000001))/Input!F477)*1000000000000</f>
        <v>750.62534688606536</v>
      </c>
      <c r="K477" s="141">
        <f>J477*Input!P477/100</f>
        <v>3.3101136626584879</v>
      </c>
      <c r="L477" s="146">
        <f t="shared" si="1654"/>
        <v>10.380602924546858</v>
      </c>
      <c r="M477" s="147">
        <f>L477*Input!P477/100</f>
        <v>4.5776465862390786E-2</v>
      </c>
      <c r="N477" s="141">
        <v>0</v>
      </c>
      <c r="O477" s="145">
        <f>(((G477*$D$4*0.000000001*Input!G477*(238/236))-(N477*0.000000001))/Input!F477)*1000000</f>
        <v>13.711439772847818</v>
      </c>
      <c r="P477" s="141">
        <f>O477*Input!N477/100</f>
        <v>8.4152426626807493E-4</v>
      </c>
      <c r="Q477" s="148">
        <f t="shared" si="1655"/>
        <v>10.230093968769477</v>
      </c>
      <c r="R477" s="149">
        <f>Q477*Input!N477/100</f>
        <v>6.2786056486715408E-4</v>
      </c>
      <c r="S477" s="147">
        <f>Input!S477*$G$6/0.000000000155125</f>
        <v>0.99953048702634284</v>
      </c>
      <c r="T477" s="141">
        <f>S477*Input!T477/100</f>
        <v>7.6128909598369458E-4</v>
      </c>
      <c r="U477" s="147">
        <f>S477</f>
        <v>0.99953048702634284</v>
      </c>
      <c r="V477" s="141">
        <f>U477*Input!T477/100</f>
        <v>7.6128909598369458E-4</v>
      </c>
      <c r="W477" s="150">
        <v>0</v>
      </c>
      <c r="X477" s="145">
        <f>((($L$4*0.000000001*Input!G477/Input!W477*(232/229))-(W477*0.000000001))/Input!F477)*1000000000</f>
        <v>0.8955756688448977</v>
      </c>
      <c r="Y477" s="145">
        <f>X477*Input!X477/100</f>
        <v>2.3994315182837649E-3</v>
      </c>
      <c r="Z477" s="145">
        <f t="shared" si="1656"/>
        <v>2.1867395328340134E-4</v>
      </c>
      <c r="AA477" s="145">
        <f>Z477*Input!X477/100</f>
        <v>5.8587252198649769E-7</v>
      </c>
      <c r="AB477" s="146">
        <v>0</v>
      </c>
      <c r="AC477" s="146">
        <v>0.9</v>
      </c>
      <c r="AD477" s="145">
        <f>(((Input!G477*$L$4*0.000000001*Input!U477*(230/229))-((AB477*0.000000000000001)+(Input!G477*AC477*0.000000000000001)))/Input!F477)*1000000000000</f>
        <v>224.55546295855342</v>
      </c>
      <c r="AE477" s="145">
        <f>AD477*Input!V477/100</f>
        <v>0.48452660703768047</v>
      </c>
      <c r="AF477" s="145">
        <f t="shared" si="1657"/>
        <v>10.237152043351792</v>
      </c>
      <c r="AG477" s="145">
        <f>AF477*Input!V477/100</f>
        <v>2.2088852704552586E-2</v>
      </c>
      <c r="AH477" s="141">
        <f t="shared" si="1658"/>
        <v>46814.684097673249</v>
      </c>
      <c r="AI477" s="150">
        <f t="shared" si="1659"/>
        <v>161.04439188119235</v>
      </c>
      <c r="AJ477" s="147">
        <f t="shared" si="1660"/>
        <v>-0.46951297365716016</v>
      </c>
      <c r="AK477" s="150">
        <f t="shared" si="1661"/>
        <v>0.76128909598369454</v>
      </c>
      <c r="AL477" s="150">
        <f t="shared" si="1662"/>
        <v>1.0006899325269016</v>
      </c>
      <c r="AM477" s="150">
        <f t="shared" si="1663"/>
        <v>2.1600765874277878E-3</v>
      </c>
      <c r="AN477" s="141">
        <f>AF477/Q477</f>
        <v>1.0006899325269016</v>
      </c>
      <c r="AO477" s="145">
        <f t="shared" si="1664"/>
        <v>2.1600765874277878E-3</v>
      </c>
      <c r="AP477" s="141" t="str">
        <f t="shared" si="1665"/>
        <v>Out of range</v>
      </c>
      <c r="AQ477" s="141" t="e">
        <f t="shared" si="1666"/>
        <v>#VALUE!</v>
      </c>
      <c r="AR477" s="141" t="e">
        <f t="shared" si="1667"/>
        <v>#VALUE!</v>
      </c>
      <c r="AS477" s="149">
        <f t="shared" si="1668"/>
        <v>2.1375556661646623E-5</v>
      </c>
      <c r="AT477" s="149">
        <f t="shared" si="1669"/>
        <v>5.728453940192458E-8</v>
      </c>
      <c r="AU477" s="141">
        <v>0.75</v>
      </c>
      <c r="AV477" s="141">
        <f t="shared" si="1670"/>
        <v>0.375</v>
      </c>
      <c r="AW477" s="141" t="str">
        <f t="shared" si="1671"/>
        <v>Out of range</v>
      </c>
      <c r="AX477" s="151">
        <f t="shared" si="1672"/>
        <v>323.16891752089998</v>
      </c>
      <c r="AY477" s="151" t="e">
        <f t="shared" si="1673"/>
        <v>#VALUE!</v>
      </c>
      <c r="AZ477" s="141" t="str">
        <f>Input!B477</f>
        <v>Hu1-13</v>
      </c>
      <c r="BA477" s="152">
        <f>Input!E477</f>
        <v>0</v>
      </c>
      <c r="BB477" s="141" t="e">
        <f t="shared" si="1674"/>
        <v>#VALUE!</v>
      </c>
      <c r="BC477" s="147" t="e">
        <f t="shared" ref="BC477" si="1681">SQRT((EXP(0.0000028263*AW477*1000)*V477)^2+((U477-1)*0.0000028263*EXP(0.0000028263*AW477*1000)*AX477*1000)^2)*1000</f>
        <v>#VALUE!</v>
      </c>
      <c r="BD477" s="141" t="e">
        <f t="shared" si="1676"/>
        <v>#VALUE!</v>
      </c>
      <c r="BE477" s="153" t="e">
        <f t="shared" si="1677"/>
        <v>#VALUE!</v>
      </c>
      <c r="BF477" s="154" t="e">
        <f t="shared" si="1678"/>
        <v>#VALUE!</v>
      </c>
      <c r="BG477" s="155"/>
      <c r="BH477" s="155"/>
      <c r="BI477" s="155"/>
      <c r="BJ477" s="155"/>
      <c r="BK477" s="155"/>
      <c r="BL477" s="155"/>
      <c r="BM477" s="159"/>
      <c r="BN477" s="155"/>
      <c r="BO477" s="155"/>
      <c r="BP477" s="155"/>
      <c r="BQ477" s="155"/>
      <c r="BR477" s="155"/>
      <c r="BS477" s="155"/>
      <c r="BT477" s="155"/>
      <c r="BU477" s="155"/>
      <c r="BV477" s="155"/>
      <c r="BW477" s="155"/>
      <c r="BX477" s="155"/>
      <c r="BY477" s="155"/>
      <c r="BZ477" s="155"/>
      <c r="CA477" s="155"/>
      <c r="CB477" s="155"/>
      <c r="CC477" s="155"/>
      <c r="CD477" s="155"/>
      <c r="CE477" s="155"/>
      <c r="CF477" s="155"/>
      <c r="CG477" s="155"/>
      <c r="CH477" s="155"/>
      <c r="CI477" s="155"/>
      <c r="CJ477" s="155"/>
      <c r="CK477" s="155"/>
      <c r="CL477" s="155"/>
      <c r="CM477" s="155"/>
      <c r="CN477" s="155"/>
      <c r="CO477" s="155"/>
      <c r="CP477" s="155"/>
      <c r="CQ477" s="155"/>
      <c r="CR477" s="155"/>
      <c r="CS477" s="155"/>
      <c r="CT477" s="155"/>
      <c r="CU477" s="155"/>
      <c r="CV477" s="155"/>
      <c r="CW477" s="155"/>
      <c r="CX477" s="155"/>
      <c r="CY477" s="155"/>
      <c r="CZ477" s="155"/>
      <c r="DA477" s="155"/>
      <c r="DB477" s="155"/>
      <c r="DC477" s="155"/>
      <c r="DD477" s="155"/>
      <c r="DE477" s="155"/>
    </row>
    <row r="478" spans="1:109" ht="15" customHeight="1" x14ac:dyDescent="0.2">
      <c r="A478" s="9">
        <f>Input!A478</f>
        <v>10774</v>
      </c>
      <c r="B478" s="9" t="str">
        <f>Input!B478</f>
        <v>PA1</v>
      </c>
      <c r="C478" s="9">
        <f>Input!O478</f>
        <v>2.0634340764500205</v>
      </c>
      <c r="D478" s="9">
        <f>C478*Input!P478/100</f>
        <v>3.9240028528680151E-3</v>
      </c>
      <c r="E478" s="11">
        <f>Input!M478</f>
        <v>2.3877574384766227</v>
      </c>
      <c r="F478" s="12">
        <f>E478*Input!N478/100</f>
        <v>9.5945148564148726E-5</v>
      </c>
      <c r="G478" s="13">
        <f t="shared" ref="G478:G481" si="1682">E478*137.88</f>
        <v>329.22399561715673</v>
      </c>
      <c r="H478" s="12">
        <f>G478*Input!L478/100</f>
        <v>2.5177799417158152E-2</v>
      </c>
      <c r="I478" s="9">
        <v>0.3</v>
      </c>
      <c r="J478" s="21">
        <f>(((C478*$G$4*0.000000001*Input!G478*(234/233))-(I478*0.000000000000001))/Input!F478)*1000000000000</f>
        <v>157.82782942864085</v>
      </c>
      <c r="K478" s="9">
        <f>J478*Input!P478/100</f>
        <v>0.30013890921363484</v>
      </c>
      <c r="L478" s="14">
        <f t="shared" ref="L478:L481" si="1683">(J478/234)*602200000000*0.0000028263/(365.2425*24*60)</f>
        <v>2.1826441573528568</v>
      </c>
      <c r="M478" s="22">
        <f>L478*Input!P478/100</f>
        <v>4.1507029461213636E-3</v>
      </c>
      <c r="N478" s="9">
        <v>5.0000000000000001E-3</v>
      </c>
      <c r="O478" s="21">
        <f>(((G478*$D$4*0.000000001*Input!G478*(238/236))-(N478*0.000000001))/Input!F478)*1000000</f>
        <v>2.5366538249593025</v>
      </c>
      <c r="P478" s="9">
        <f>O478*Input!N478/100</f>
        <v>1.0192812057442961E-4</v>
      </c>
      <c r="Q478" s="23">
        <f t="shared" ref="Q478:Q481" si="1684">(O478/238.05)*602200000000000000*0.00000000015512/(365.2425*24*60)</f>
        <v>1.8925953383072345</v>
      </c>
      <c r="R478" s="24">
        <f>Q478*Input!N478/100</f>
        <v>7.6048487161892574E-5</v>
      </c>
      <c r="S478" s="65">
        <f>Input!S478*$G$6/0.000000000155125</f>
        <v>1.1456018758121891</v>
      </c>
      <c r="T478" s="9">
        <f>S478*Input!T478/100</f>
        <v>4.1276609716729294E-4</v>
      </c>
      <c r="U478" s="9">
        <f>S478*1/((U477+U479)/2)</f>
        <v>1.1462257248855658</v>
      </c>
      <c r="V478" s="9">
        <f>U478*Input!T478/100</f>
        <v>4.1299087311492011E-4</v>
      </c>
      <c r="W478" s="3">
        <v>3.0000000000000001E-3</v>
      </c>
      <c r="X478" s="21">
        <f>((($L$4*0.000000001*Input!G478/Input!W478*(232/229))-(W478*0.000000001))/Input!F478)*1000000000</f>
        <v>4.2387876939144475E-2</v>
      </c>
      <c r="Y478" s="21">
        <f>X478*Input!X478/100</f>
        <v>1.6931855119489632E-4</v>
      </c>
      <c r="Z478" s="21">
        <f t="shared" ref="Z478:Z481" si="1685">(X478/232)*6.022E+23*0.000000001*0.000000000049475/(365.2425*24*60)</f>
        <v>1.034990670696564E-5</v>
      </c>
      <c r="AA478" s="21">
        <f>Z478*Input!X478/100</f>
        <v>4.1342745501070913E-8</v>
      </c>
      <c r="AB478" s="14">
        <v>0.05</v>
      </c>
      <c r="AC478" s="14">
        <v>0.9</v>
      </c>
      <c r="AD478" s="21">
        <f>(((Input!G478*$L$4*0.000000001*Input!U478*(230/229))-((AB478*0.000000000000001)+(Input!G478*AC478*0.000000000000001)))/Input!F478)*1000000000000</f>
        <v>0.96535186183272315</v>
      </c>
      <c r="AE478" s="21">
        <f>AD478*Input!V478/100</f>
        <v>5.1951763441213817E-3</v>
      </c>
      <c r="AF478" s="63">
        <f t="shared" ref="AF478:AF481" si="1686">(AD478/230)*602200000000*$D$6/(365.2425*24*60)</f>
        <v>4.4008966224697632E-2</v>
      </c>
      <c r="AG478" s="21">
        <f>AF478*Input!V478/100</f>
        <v>2.3684041985035702E-4</v>
      </c>
      <c r="AH478" s="9">
        <f t="shared" ref="AH478:AH481" si="1687">AF478/Z478</f>
        <v>4252.1123591460928</v>
      </c>
      <c r="AI478" s="3">
        <f t="shared" ref="AI478:AI481" si="1688">AH478*SQRT((AG478/AF478)^2+(AA478/Z478)^2)</f>
        <v>28.498072700656305</v>
      </c>
      <c r="AJ478" s="22">
        <f t="shared" ref="AJ478:AJ481" si="1689">(U478-1)*1000</f>
        <v>146.22572488556585</v>
      </c>
      <c r="AK478" s="3">
        <f t="shared" ref="AK478:AK481" si="1690">V478*1000</f>
        <v>0.41299087311492011</v>
      </c>
      <c r="AL478" s="3">
        <f t="shared" ref="AL478:AL481" si="1691">AF478/Q478</f>
        <v>2.3253236090108893E-2</v>
      </c>
      <c r="AM478" s="3">
        <f t="shared" ref="AM478:AM481" si="1692">AL478*SQRT((R478/Q478)^2+(AG478/AF478)^2)</f>
        <v>1.251440372704425E-4</v>
      </c>
      <c r="AN478" s="9">
        <f>AL478*1/((AN477+AN479)/2)</f>
        <v>2.3233638548468008E-2</v>
      </c>
      <c r="AO478" s="21">
        <f t="shared" ref="AO478:AO481" si="1693">AN478*SQRT((R478/Q478)^2+(AG478/AF478)^2)</f>
        <v>1.2503856741360141E-4</v>
      </c>
      <c r="AP478" s="58">
        <f t="shared" ref="AP478:AP481" si="1694">ThU_Alter_Kombi(AN478,U478)</f>
        <v>2.2351999999999999</v>
      </c>
      <c r="AQ478" s="58">
        <f t="shared" ref="AQ478:AQ481" si="1695">Montealter(AN478,AO478,U478,V478)</f>
        <v>1.2200000000000001E-2</v>
      </c>
      <c r="AR478" s="58">
        <f t="shared" ref="AR478:AR481" si="1696">(AQ478/AP478)*100</f>
        <v>0.5458124552612742</v>
      </c>
      <c r="AS478" s="67">
        <f t="shared" ref="AS478:AS481" si="1697">Z478/Q478</f>
        <v>5.468631617904518E-6</v>
      </c>
      <c r="AT478" s="67">
        <f t="shared" ref="AT478:AT481" si="1698">AS478*SQRT((Y478/X478)^2+(P478/O478)^2)</f>
        <v>2.1845577001309619E-8</v>
      </c>
      <c r="AU478" s="58">
        <v>0.75</v>
      </c>
      <c r="AV478" s="58">
        <f t="shared" ref="AV478:AV481" si="1699">AU478/2</f>
        <v>0.375</v>
      </c>
      <c r="AW478" s="58">
        <f t="shared" ref="AW478:AW481" si="1700">marincorr_age(AN478,U478,AS478,AU478)</f>
        <v>2.2347999999999999</v>
      </c>
      <c r="AX478" s="57">
        <f t="shared" ref="AX478:AX481" si="1701">marincorr_age_error(AN478, AO478, U478, V478, AS478, AT478, AU478, AV478)</f>
        <v>1.1294255899999999E-2</v>
      </c>
      <c r="AY478" s="47">
        <f t="shared" ref="AY478:AY481" si="1702">SQRT(((AU478*EXP(-0.0000091577*AW478*1000))/(0.0000091577*(EXP(-0.0000091577*AW478*1000)+(AJ478/1000)*EXP(-(0.0000091577-0.0000028263)*AW478*1000)-AS478*AU478*EXP(-0.0000091577*AW478*1000))))^2*AT478^2+((AS478*EXP(-0.0000091577*AW478*1000))/(0.0000091577*(EXP(-0.0000091577*AW478*1000)+(AJ478/1000)*EXP(-(0.0000091577-0.0000028263)*AW478*1000)-AS478*AU478*EXP(-0.0000091577*AW478*1000))))^2*AV478^2+((0.0000091577/(0.0000091577-0.0000028263))*(EXP(-(0.0000091577-0.0000028263)*AW478*1000)-1)/(0.0000091577*(EXP(-0.0000091577*AW478*1000)+(AJ478/1000)*EXP(-(0.0000091577-0.0000028263)*AW478*1000)-AS478*AU478*EXP(-0.0000091577*AW478*1000))))^2*T478^2+(1/(0.0000091577*(EXP(-0.0000091577*AW478*1000)+(AJ478/1000)*EXP(-(0.0000091577-0.0000028263)*AW478*1000)-AS478*AU478*EXP(-0.0000091577*AW478*1000))))^2*AO478^2)/1000</f>
        <v>1.2177468334855706E-2</v>
      </c>
      <c r="AZ478" s="9" t="str">
        <f>Input!B478</f>
        <v>PA1</v>
      </c>
      <c r="BA478" s="48">
        <f>Input!E478</f>
        <v>0</v>
      </c>
      <c r="BB478" s="58">
        <f t="shared" ref="BB478:BB481" si="1703">((U478-1)*EXP(0.0000028263*AW478*1000))*1000</f>
        <v>147.15224099490791</v>
      </c>
      <c r="BC478" s="22">
        <f>SQRT((EXP(0.0000028263*AW478*1000)*V478)^2+((U478-1)*0.0000028263*EXP(0.0000028263*AW478*1000)*AY478*1000)^2)*1000</f>
        <v>0.41563852484699154</v>
      </c>
      <c r="BD478" s="9">
        <f t="shared" ref="BD478:BD481" si="1704">AW478*1000-58</f>
        <v>2176.7999999999997</v>
      </c>
      <c r="BE478" s="49">
        <f t="shared" ref="BE478:BE481" si="1705">AY478/2*1000</f>
        <v>6.0887341674278526</v>
      </c>
      <c r="BF478" s="89">
        <f t="shared" ref="BF478:BF481" si="1706">AY478/AW478*100</f>
        <v>0.54490193014389232</v>
      </c>
      <c r="BG478" s="85"/>
      <c r="BH478" s="85"/>
      <c r="BI478" s="85"/>
      <c r="BJ478" s="85"/>
      <c r="BK478" s="85"/>
      <c r="BL478" s="85"/>
      <c r="BM478" s="90"/>
      <c r="BN478" s="85"/>
      <c r="BO478" s="85"/>
      <c r="BP478" s="85"/>
      <c r="BQ478" s="85"/>
      <c r="BR478" s="85"/>
      <c r="BS478" s="85"/>
      <c r="BT478" s="85"/>
      <c r="BU478" s="85"/>
      <c r="BV478" s="85"/>
      <c r="BW478" s="85"/>
      <c r="BX478" s="85"/>
      <c r="BY478" s="85"/>
      <c r="BZ478" s="85"/>
      <c r="CA478" s="85"/>
      <c r="CB478" s="85"/>
      <c r="CC478" s="85"/>
      <c r="CD478" s="85"/>
      <c r="CE478" s="85"/>
      <c r="CF478" s="85"/>
      <c r="CG478" s="85"/>
      <c r="CH478" s="85"/>
      <c r="CI478" s="85"/>
      <c r="CJ478" s="85"/>
      <c r="CK478" s="85"/>
      <c r="CL478" s="85"/>
      <c r="CM478" s="85"/>
      <c r="CN478" s="85"/>
      <c r="CO478" s="85"/>
      <c r="CP478" s="85"/>
      <c r="CQ478" s="85"/>
      <c r="CR478" s="85"/>
      <c r="CS478" s="85"/>
      <c r="CT478" s="85"/>
      <c r="CU478" s="85"/>
      <c r="CV478" s="85"/>
      <c r="CW478" s="85"/>
      <c r="CX478" s="85"/>
      <c r="CY478" s="85"/>
      <c r="CZ478" s="85"/>
      <c r="DA478" s="85"/>
      <c r="DB478" s="85"/>
      <c r="DC478" s="85"/>
      <c r="DD478" s="85"/>
      <c r="DE478" s="85"/>
    </row>
    <row r="479" spans="1:109" s="158" customFormat="1" ht="15" customHeight="1" x14ac:dyDescent="0.2">
      <c r="A479" s="141">
        <f>Input!A479</f>
        <v>10368</v>
      </c>
      <c r="B479" s="141" t="str">
        <f>Input!B479</f>
        <v>Hu1-13</v>
      </c>
      <c r="C479" s="141">
        <f>Input!O479</f>
        <v>2.2886015100718775</v>
      </c>
      <c r="D479" s="141">
        <f>C479*Input!P479/100</f>
        <v>1.0595427730042793E-2</v>
      </c>
      <c r="E479" s="142">
        <f>Input!M479</f>
        <v>3.0133590359456823</v>
      </c>
      <c r="F479" s="143">
        <f>E479*Input!N479/100</f>
        <v>2.7008659157395606E-4</v>
      </c>
      <c r="G479" s="144">
        <f t="shared" si="1682"/>
        <v>415.48194387619066</v>
      </c>
      <c r="H479" s="143">
        <f>G479*Input!L479/100</f>
        <v>2.11468442516216E-2</v>
      </c>
      <c r="I479" s="141">
        <v>0</v>
      </c>
      <c r="J479" s="145">
        <f>(((C479*$G$4*0.000000001*Input!G479*(234/233))-(I479*0.000000000000001))/Input!F479)*1000000000000</f>
        <v>749.69741973190685</v>
      </c>
      <c r="K479" s="141">
        <f>J479*Input!P479/100</f>
        <v>3.4708378873347425</v>
      </c>
      <c r="L479" s="146">
        <f t="shared" si="1683"/>
        <v>10.367770366506843</v>
      </c>
      <c r="M479" s="147">
        <f>L479*Input!P479/100</f>
        <v>4.7999165060654214E-2</v>
      </c>
      <c r="N479" s="141">
        <v>0</v>
      </c>
      <c r="O479" s="145">
        <f>(((G479*$D$4*0.000000001*Input!G479*(238/236))-(N479*0.000000001))/Input!F479)*1000000</f>
        <v>13.710239643878174</v>
      </c>
      <c r="P479" s="141">
        <f>O479*Input!N479/100</f>
        <v>1.2288452358001501E-3</v>
      </c>
      <c r="Q479" s="148">
        <f t="shared" si="1684"/>
        <v>10.229198553529541</v>
      </c>
      <c r="R479" s="149">
        <f>Q479*Input!N479/100</f>
        <v>9.1684042256484567E-4</v>
      </c>
      <c r="S479" s="147">
        <f>Input!S479*$G$6/0.000000000155125</f>
        <v>0.99938098553995469</v>
      </c>
      <c r="T479" s="141">
        <f>S479*Input!T479/100</f>
        <v>8.9066911089342147E-4</v>
      </c>
      <c r="U479" s="147">
        <f>S479</f>
        <v>0.99938098553995469</v>
      </c>
      <c r="V479" s="141">
        <f>U479*Input!T479/100</f>
        <v>8.9066911089342147E-4</v>
      </c>
      <c r="W479" s="150">
        <v>0</v>
      </c>
      <c r="X479" s="145">
        <f>((($L$4*0.000000001*Input!G479/Input!W479*(232/229))-(W479*0.000000001))/Input!F479)*1000000000</f>
        <v>0.89314431414385453</v>
      </c>
      <c r="Y479" s="145">
        <f>X479*Input!X479/100</f>
        <v>2.7297474240869104E-3</v>
      </c>
      <c r="Z479" s="145">
        <f t="shared" si="1685"/>
        <v>2.1808028603360097E-4</v>
      </c>
      <c r="AA479" s="145">
        <f>Z479*Input!X479/100</f>
        <v>6.6652621487603854E-7</v>
      </c>
      <c r="AB479" s="146">
        <v>0</v>
      </c>
      <c r="AC479" s="146">
        <v>0.9</v>
      </c>
      <c r="AD479" s="145">
        <f>(((Input!G479*$L$4*0.000000001*Input!U479*(230/229))-((AB479*0.000000000000001)+(Input!G479*AC479*0.000000000000001)))/Input!F479)*1000000000000</f>
        <v>224.60472278435574</v>
      </c>
      <c r="AE479" s="145">
        <f>AD479*Input!V479/100</f>
        <v>0.56906917577694116</v>
      </c>
      <c r="AF479" s="145">
        <f t="shared" si="1686"/>
        <v>10.239397726087464</v>
      </c>
      <c r="AG479" s="145">
        <f>AF479*Input!V479/100</f>
        <v>2.5943023602541707E-2</v>
      </c>
      <c r="AH479" s="141">
        <f t="shared" si="1687"/>
        <v>46952.422487697113</v>
      </c>
      <c r="AI479" s="150">
        <f t="shared" si="1688"/>
        <v>186.39903201714074</v>
      </c>
      <c r="AJ479" s="147">
        <f t="shared" si="1689"/>
        <v>-0.61901446004530847</v>
      </c>
      <c r="AK479" s="150">
        <f t="shared" si="1690"/>
        <v>0.89066911089342149</v>
      </c>
      <c r="AL479" s="150">
        <f t="shared" si="1691"/>
        <v>1.0009970646776041</v>
      </c>
      <c r="AM479" s="150">
        <f t="shared" si="1692"/>
        <v>2.5377600728809261E-3</v>
      </c>
      <c r="AN479" s="141">
        <f>AF479/Q479</f>
        <v>1.0009970646776041</v>
      </c>
      <c r="AO479" s="145">
        <f t="shared" si="1693"/>
        <v>2.5377600728809261E-3</v>
      </c>
      <c r="AP479" s="141" t="str">
        <f t="shared" si="1694"/>
        <v>Out of range</v>
      </c>
      <c r="AQ479" s="141" t="e">
        <f t="shared" si="1695"/>
        <v>#VALUE!</v>
      </c>
      <c r="AR479" s="141" t="e">
        <f t="shared" si="1696"/>
        <v>#VALUE!</v>
      </c>
      <c r="AS479" s="149">
        <f t="shared" si="1697"/>
        <v>2.1319391239927913E-5</v>
      </c>
      <c r="AT479" s="149">
        <f t="shared" si="1698"/>
        <v>6.5187195147731843E-8</v>
      </c>
      <c r="AU479" s="141">
        <v>0.75</v>
      </c>
      <c r="AV479" s="141">
        <f t="shared" si="1699"/>
        <v>0.375</v>
      </c>
      <c r="AW479" s="141" t="str">
        <f t="shared" si="1700"/>
        <v>Out of range</v>
      </c>
      <c r="AX479" s="151">
        <f t="shared" si="1701"/>
        <v>293.55822648169999</v>
      </c>
      <c r="AY479" s="151" t="e">
        <f t="shared" si="1702"/>
        <v>#VALUE!</v>
      </c>
      <c r="AZ479" s="141" t="str">
        <f>Input!B479</f>
        <v>Hu1-13</v>
      </c>
      <c r="BA479" s="152">
        <f>Input!E479</f>
        <v>0</v>
      </c>
      <c r="BB479" s="141" t="e">
        <f t="shared" si="1703"/>
        <v>#VALUE!</v>
      </c>
      <c r="BC479" s="147" t="e">
        <f t="shared" ref="BC479" si="1707">SQRT((EXP(0.0000028263*AW479*1000)*V479)^2+((U479-1)*0.0000028263*EXP(0.0000028263*AW479*1000)*AX479*1000)^2)*1000</f>
        <v>#VALUE!</v>
      </c>
      <c r="BD479" s="141" t="e">
        <f t="shared" si="1704"/>
        <v>#VALUE!</v>
      </c>
      <c r="BE479" s="153" t="e">
        <f t="shared" si="1705"/>
        <v>#VALUE!</v>
      </c>
      <c r="BF479" s="154" t="e">
        <f t="shared" si="1706"/>
        <v>#VALUE!</v>
      </c>
      <c r="BG479" s="155"/>
      <c r="BH479" s="155"/>
      <c r="BI479" s="155"/>
      <c r="BJ479" s="155"/>
      <c r="BK479" s="155"/>
      <c r="BL479" s="155"/>
      <c r="BM479" s="159"/>
      <c r="BN479" s="155"/>
      <c r="BO479" s="155"/>
      <c r="BP479" s="155"/>
      <c r="BQ479" s="155"/>
      <c r="BR479" s="155"/>
      <c r="BS479" s="155"/>
      <c r="BT479" s="155"/>
      <c r="BU479" s="155"/>
      <c r="BV479" s="155"/>
      <c r="BW479" s="155"/>
      <c r="BX479" s="155"/>
      <c r="BY479" s="155"/>
      <c r="BZ479" s="155"/>
      <c r="CA479" s="155"/>
      <c r="CB479" s="155"/>
      <c r="CC479" s="155"/>
      <c r="CD479" s="155"/>
      <c r="CE479" s="155"/>
      <c r="CF479" s="155"/>
      <c r="CG479" s="155"/>
      <c r="CH479" s="155"/>
      <c r="CI479" s="155"/>
      <c r="CJ479" s="155"/>
      <c r="CK479" s="155"/>
      <c r="CL479" s="155"/>
      <c r="CM479" s="155"/>
      <c r="CN479" s="155"/>
      <c r="CO479" s="155"/>
      <c r="CP479" s="155"/>
      <c r="CQ479" s="155"/>
      <c r="CR479" s="155"/>
      <c r="CS479" s="155"/>
      <c r="CT479" s="155"/>
      <c r="CU479" s="155"/>
      <c r="CV479" s="155"/>
      <c r="CW479" s="155"/>
      <c r="CX479" s="155"/>
      <c r="CY479" s="155"/>
      <c r="CZ479" s="155"/>
      <c r="DA479" s="155"/>
      <c r="DB479" s="155"/>
      <c r="DC479" s="155"/>
      <c r="DD479" s="155"/>
      <c r="DE479" s="155"/>
    </row>
    <row r="480" spans="1:109" ht="15" customHeight="1" x14ac:dyDescent="0.2">
      <c r="A480" s="9">
        <f>Input!A480</f>
        <v>10775</v>
      </c>
      <c r="B480" s="9" t="str">
        <f>Input!B480</f>
        <v>PA2</v>
      </c>
      <c r="C480" s="9">
        <f>Input!O480</f>
        <v>1.7970594871191121</v>
      </c>
      <c r="D480" s="9">
        <f>C480*Input!P480/100</f>
        <v>3.2256745604635701E-3</v>
      </c>
      <c r="E480" s="11">
        <f>Input!M480</f>
        <v>2.0829789642100005</v>
      </c>
      <c r="F480" s="12">
        <f>E480*Input!N480/100</f>
        <v>7.8670650189756612E-5</v>
      </c>
      <c r="G480" s="13">
        <f t="shared" si="1682"/>
        <v>287.20113958527486</v>
      </c>
      <c r="H480" s="12">
        <f>G480*Input!L480/100</f>
        <v>1.7926701082087226E-2</v>
      </c>
      <c r="I480" s="9">
        <v>0.3</v>
      </c>
      <c r="J480" s="21">
        <f>(((C480*$G$4*0.000000001*Input!G480*(234/233))-(I480*0.000000000000001))/Input!F480)*1000000000000</f>
        <v>164.90913347971224</v>
      </c>
      <c r="K480" s="9">
        <f>J480*Input!P480/100</f>
        <v>0.29600756150057317</v>
      </c>
      <c r="L480" s="14">
        <f t="shared" si="1683"/>
        <v>2.2805734450422519</v>
      </c>
      <c r="M480" s="22">
        <f>L480*Input!P480/100</f>
        <v>4.0935694102896235E-3</v>
      </c>
      <c r="N480" s="9">
        <v>5.0000000000000001E-3</v>
      </c>
      <c r="O480" s="21">
        <f>(((G480*$D$4*0.000000001*Input!G480*(238/236))-(N480*0.000000001))/Input!F480)*1000000</f>
        <v>2.6548815454843786</v>
      </c>
      <c r="P480" s="9">
        <f>O480*Input!N480/100</f>
        <v>1.002704592550965E-4</v>
      </c>
      <c r="Q480" s="23">
        <f t="shared" si="1684"/>
        <v>1.9808049436238133</v>
      </c>
      <c r="R480" s="24">
        <f>Q480*Input!N480/100</f>
        <v>7.4811707411107136E-5</v>
      </c>
      <c r="S480" s="65">
        <f>Input!S480*$G$6/0.000000000155125</f>
        <v>1.1451250373316695</v>
      </c>
      <c r="T480" s="9">
        <f>S480*Input!T480/100</f>
        <v>4.8853067200816519E-4</v>
      </c>
      <c r="U480" s="9">
        <f>S480*1/((U479+U481)/2)</f>
        <v>1.1463025009841381</v>
      </c>
      <c r="V480" s="9">
        <f>U480*Input!T480/100</f>
        <v>4.8903299890754558E-4</v>
      </c>
      <c r="W480" s="3">
        <v>3.0000000000000001E-3</v>
      </c>
      <c r="X480" s="21">
        <f>((($L$4*0.000000001*Input!G480/Input!W480*(232/229))-(W480*0.000000001))/Input!F480)*1000000000</f>
        <v>0.11427569985880542</v>
      </c>
      <c r="Y480" s="21">
        <f>X480*Input!X480/100</f>
        <v>2.4337354702314332E-4</v>
      </c>
      <c r="Z480" s="21">
        <f t="shared" si="1685"/>
        <v>2.7902856142332519E-5</v>
      </c>
      <c r="AA480" s="21">
        <f>Z480*Input!X480/100</f>
        <v>5.9424856551536634E-8</v>
      </c>
      <c r="AB480" s="14">
        <v>0.05</v>
      </c>
      <c r="AC480" s="14">
        <v>0.9</v>
      </c>
      <c r="AD480" s="21">
        <f>(((Input!G480*$L$4*0.000000001*Input!U480*(230/229))-((AB480*0.000000000000001)+(Input!G480*AC480*0.000000000000001)))/Input!F480)*1000000000000</f>
        <v>1.9466891471450345</v>
      </c>
      <c r="AE480" s="21">
        <f>AD480*Input!V480/100</f>
        <v>7.186264432177414E-3</v>
      </c>
      <c r="AF480" s="63">
        <f t="shared" si="1686"/>
        <v>8.8746684306428097E-2</v>
      </c>
      <c r="AG480" s="21">
        <f>AF480*Input!V480/100</f>
        <v>3.2761118632642521E-4</v>
      </c>
      <c r="AH480" s="9">
        <f t="shared" si="1687"/>
        <v>3180.5591461222143</v>
      </c>
      <c r="AI480" s="3">
        <f t="shared" si="1688"/>
        <v>13.554948050112428</v>
      </c>
      <c r="AJ480" s="22">
        <f t="shared" si="1689"/>
        <v>146.30250098413811</v>
      </c>
      <c r="AK480" s="3">
        <f t="shared" si="1690"/>
        <v>0.48903299890754559</v>
      </c>
      <c r="AL480" s="3">
        <f t="shared" si="1691"/>
        <v>4.4803343505428223E-2</v>
      </c>
      <c r="AM480" s="3">
        <f t="shared" si="1692"/>
        <v>1.6540161274628714E-4</v>
      </c>
      <c r="AN480" s="9">
        <f>AL480*1/((AN479+AN481)/2)</f>
        <v>4.4822410194301318E-2</v>
      </c>
      <c r="AO480" s="21">
        <f t="shared" si="1693"/>
        <v>1.6547200171377477E-4</v>
      </c>
      <c r="AP480" s="58">
        <f t="shared" si="1694"/>
        <v>4.3521000000000001</v>
      </c>
      <c r="AQ480" s="58">
        <f t="shared" si="1695"/>
        <v>1.6899999999999998E-2</v>
      </c>
      <c r="AR480" s="58">
        <f t="shared" si="1696"/>
        <v>0.38831828312768546</v>
      </c>
      <c r="AS480" s="67">
        <f t="shared" si="1697"/>
        <v>1.4086624850241549E-5</v>
      </c>
      <c r="AT480" s="67">
        <f t="shared" si="1698"/>
        <v>3.0005074696012843E-8</v>
      </c>
      <c r="AU480" s="58">
        <v>0.75</v>
      </c>
      <c r="AV480" s="58">
        <f t="shared" si="1699"/>
        <v>0.375</v>
      </c>
      <c r="AW480" s="58">
        <f t="shared" si="1700"/>
        <v>4.3510999999999997</v>
      </c>
      <c r="AX480" s="57">
        <f t="shared" si="1701"/>
        <v>1.6985771100000002E-2</v>
      </c>
      <c r="AY480" s="47">
        <f t="shared" si="1702"/>
        <v>1.6495601594268636E-2</v>
      </c>
      <c r="AZ480" s="9" t="str">
        <f>Input!B480</f>
        <v>PA2</v>
      </c>
      <c r="BA480" s="48">
        <f>Input!E480</f>
        <v>0</v>
      </c>
      <c r="BB480" s="58">
        <f t="shared" si="1703"/>
        <v>148.11276609455564</v>
      </c>
      <c r="BC480" s="22">
        <f>SQRT((EXP(0.0000028263*AW480*1000)*V480)^2+((U480-1)*0.0000028263*EXP(0.0000028263*AW480*1000)*AY480*1000)^2)*1000</f>
        <v>0.49513217251179492</v>
      </c>
      <c r="BD480" s="9">
        <f t="shared" si="1704"/>
        <v>4293.0999999999995</v>
      </c>
      <c r="BE480" s="49">
        <f t="shared" si="1705"/>
        <v>8.2478007971343175</v>
      </c>
      <c r="BF480" s="89">
        <f t="shared" si="1706"/>
        <v>0.37911336430485709</v>
      </c>
      <c r="BG480" s="85"/>
      <c r="BH480" s="85"/>
      <c r="BI480" s="85"/>
      <c r="BJ480" s="85"/>
      <c r="BK480" s="85"/>
      <c r="BL480" s="85"/>
      <c r="BM480" s="90"/>
      <c r="BN480" s="85"/>
      <c r="BO480" s="85"/>
      <c r="BP480" s="85"/>
      <c r="BQ480" s="85"/>
      <c r="BR480" s="85"/>
      <c r="BS480" s="85"/>
      <c r="BT480" s="85"/>
      <c r="BU480" s="85"/>
      <c r="BV480" s="85"/>
      <c r="BW480" s="85"/>
      <c r="BX480" s="85"/>
      <c r="BY480" s="85"/>
      <c r="BZ480" s="85"/>
      <c r="CA480" s="85"/>
      <c r="CB480" s="85"/>
      <c r="CC480" s="85"/>
      <c r="CD480" s="85"/>
      <c r="CE480" s="85"/>
      <c r="CF480" s="85"/>
      <c r="CG480" s="85"/>
      <c r="CH480" s="85"/>
      <c r="CI480" s="85"/>
      <c r="CJ480" s="85"/>
      <c r="CK480" s="85"/>
      <c r="CL480" s="85"/>
      <c r="CM480" s="85"/>
      <c r="CN480" s="85"/>
      <c r="CO480" s="85"/>
      <c r="CP480" s="85"/>
      <c r="CQ480" s="85"/>
      <c r="CR480" s="85"/>
      <c r="CS480" s="85"/>
      <c r="CT480" s="85"/>
      <c r="CU480" s="85"/>
      <c r="CV480" s="85"/>
      <c r="CW480" s="85"/>
      <c r="CX480" s="85"/>
      <c r="CY480" s="85"/>
      <c r="CZ480" s="85"/>
      <c r="DA480" s="85"/>
      <c r="DB480" s="85"/>
      <c r="DC480" s="85"/>
      <c r="DD480" s="85"/>
      <c r="DE480" s="85"/>
    </row>
    <row r="481" spans="1:109" s="158" customFormat="1" ht="15" customHeight="1" x14ac:dyDescent="0.2">
      <c r="A481" s="141">
        <f>Input!A481</f>
        <v>10368</v>
      </c>
      <c r="B481" s="141" t="str">
        <f>Input!B481</f>
        <v>Hu1-13</v>
      </c>
      <c r="C481" s="141">
        <f>Input!O481</f>
        <v>2.2799508330380944</v>
      </c>
      <c r="D481" s="141">
        <f>C481*Input!P481/100</f>
        <v>1.0586350138646831E-2</v>
      </c>
      <c r="E481" s="142">
        <f>Input!M481</f>
        <v>3.0138677198972594</v>
      </c>
      <c r="F481" s="143">
        <f>E481*Input!N481/100</f>
        <v>2.7552032013455956E-4</v>
      </c>
      <c r="G481" s="144">
        <f t="shared" si="1682"/>
        <v>415.55208121943411</v>
      </c>
      <c r="H481" s="143">
        <f>G481*Input!L481/100</f>
        <v>2.5515359171757002E-2</v>
      </c>
      <c r="I481" s="141">
        <v>0</v>
      </c>
      <c r="J481" s="145">
        <f>(((C481*$G$4*0.000000001*Input!G481*(234/233))-(I481*0.000000000000001))/Input!F481)*1000000000000</f>
        <v>746.86364101480831</v>
      </c>
      <c r="K481" s="141">
        <f>J481*Input!P481/100</f>
        <v>3.4678642605076244</v>
      </c>
      <c r="L481" s="146">
        <f t="shared" si="1683"/>
        <v>10.32858126669791</v>
      </c>
      <c r="M481" s="147">
        <f>L481*Input!P481/100</f>
        <v>4.7958041963138048E-2</v>
      </c>
      <c r="N481" s="141">
        <v>0</v>
      </c>
      <c r="O481" s="145">
        <f>(((G481*$D$4*0.000000001*Input!G481*(238/236))-(N481*0.000000001))/Input!F481)*1000000</f>
        <v>13.712554064030545</v>
      </c>
      <c r="P481" s="141">
        <f>O481*Input!N481/100</f>
        <v>1.2535677198576398E-3</v>
      </c>
      <c r="Q481" s="148">
        <f t="shared" si="1684"/>
        <v>10.230925340506998</v>
      </c>
      <c r="R481" s="149">
        <f>Q481*Input!N481/100</f>
        <v>9.3528584764342529E-4</v>
      </c>
      <c r="S481" s="147">
        <f>Input!S481*$G$6/0.000000000155125</f>
        <v>0.99856464634786268</v>
      </c>
      <c r="T481" s="141">
        <f>S481*Input!T481/100</f>
        <v>9.5545258121262759E-4</v>
      </c>
      <c r="U481" s="147">
        <f>S481</f>
        <v>0.99856464634786268</v>
      </c>
      <c r="V481" s="141">
        <f>U481*Input!T481/100</f>
        <v>9.5545258121262759E-4</v>
      </c>
      <c r="W481" s="150">
        <v>0</v>
      </c>
      <c r="X481" s="145">
        <f>((($L$4*0.000000001*Input!G481/Input!W481*(232/229))-(W481*0.000000001))/Input!F481)*1000000000</f>
        <v>0.8889652895043495</v>
      </c>
      <c r="Y481" s="145">
        <f>X481*Input!X481/100</f>
        <v>2.5326556634778425E-3</v>
      </c>
      <c r="Z481" s="145">
        <f t="shared" si="1685"/>
        <v>2.1705988779079479E-4</v>
      </c>
      <c r="AA481" s="145">
        <f>Z481*Input!X481/100</f>
        <v>6.1840204630906654E-7</v>
      </c>
      <c r="AB481" s="146">
        <v>0</v>
      </c>
      <c r="AC481" s="146">
        <v>0.9</v>
      </c>
      <c r="AD481" s="145">
        <f>(((Input!G481*$L$4*0.000000001*Input!U481*(230/229))-((AB481*0.000000000000001)+(Input!G481*AC481*0.000000000000001)))/Input!F481)*1000000000000</f>
        <v>224.00419001969391</v>
      </c>
      <c r="AE481" s="145">
        <f>AD481*Input!V481/100</f>
        <v>0.49953006365791758</v>
      </c>
      <c r="AF481" s="145">
        <f t="shared" si="1686"/>
        <v>10.212020323917596</v>
      </c>
      <c r="AG481" s="145">
        <f>AF481*Input!V481/100</f>
        <v>2.2772838142152693E-2</v>
      </c>
      <c r="AH481" s="141">
        <f t="shared" si="1687"/>
        <v>47047.017428480736</v>
      </c>
      <c r="AI481" s="150">
        <f t="shared" si="1688"/>
        <v>170.21448369512743</v>
      </c>
      <c r="AJ481" s="147">
        <f t="shared" si="1689"/>
        <v>-1.4353536521373167</v>
      </c>
      <c r="AK481" s="150">
        <f t="shared" si="1690"/>
        <v>0.95545258121262755</v>
      </c>
      <c r="AL481" s="150">
        <f t="shared" si="1691"/>
        <v>0.99815216943138541</v>
      </c>
      <c r="AM481" s="150">
        <f t="shared" si="1692"/>
        <v>2.22775209889285E-3</v>
      </c>
      <c r="AN481" s="141">
        <f>AF481/Q481</f>
        <v>0.99815216943138541</v>
      </c>
      <c r="AO481" s="145">
        <f t="shared" si="1693"/>
        <v>2.22775209889285E-3</v>
      </c>
      <c r="AP481" s="141" t="str">
        <f t="shared" si="1694"/>
        <v>Out of range</v>
      </c>
      <c r="AQ481" s="141" t="e">
        <f t="shared" si="1695"/>
        <v>#VALUE!</v>
      </c>
      <c r="AR481" s="141" t="e">
        <f t="shared" si="1696"/>
        <v>#VALUE!</v>
      </c>
      <c r="AS481" s="149">
        <f t="shared" si="1697"/>
        <v>2.1216056277079457E-5</v>
      </c>
      <c r="AT481" s="149">
        <f t="shared" si="1698"/>
        <v>6.0475499801832477E-8</v>
      </c>
      <c r="AU481" s="141">
        <v>0.75</v>
      </c>
      <c r="AV481" s="141">
        <f t="shared" si="1699"/>
        <v>0.375</v>
      </c>
      <c r="AW481" s="141" t="str">
        <f t="shared" si="1700"/>
        <v>Out of range</v>
      </c>
      <c r="AX481" s="151">
        <f t="shared" si="1701"/>
        <v>367.5770627439</v>
      </c>
      <c r="AY481" s="151" t="e">
        <f t="shared" si="1702"/>
        <v>#VALUE!</v>
      </c>
      <c r="AZ481" s="141" t="str">
        <f>Input!B481</f>
        <v>Hu1-13</v>
      </c>
      <c r="BA481" s="152">
        <f>Input!E481</f>
        <v>0</v>
      </c>
      <c r="BB481" s="141" t="e">
        <f t="shared" si="1703"/>
        <v>#VALUE!</v>
      </c>
      <c r="BC481" s="147" t="e">
        <f t="shared" ref="BC481" si="1708">SQRT((EXP(0.0000028263*AW481*1000)*V481)^2+((U481-1)*0.0000028263*EXP(0.0000028263*AW481*1000)*AX481*1000)^2)*1000</f>
        <v>#VALUE!</v>
      </c>
      <c r="BD481" s="141" t="e">
        <f t="shared" si="1704"/>
        <v>#VALUE!</v>
      </c>
      <c r="BE481" s="153" t="e">
        <f t="shared" si="1705"/>
        <v>#VALUE!</v>
      </c>
      <c r="BF481" s="154" t="e">
        <f t="shared" si="1706"/>
        <v>#VALUE!</v>
      </c>
      <c r="BG481" s="155"/>
      <c r="BH481" s="155"/>
      <c r="BI481" s="155"/>
      <c r="BJ481" s="155"/>
      <c r="BK481" s="155"/>
      <c r="BL481" s="155"/>
      <c r="BM481" s="159"/>
      <c r="BN481" s="155"/>
      <c r="BO481" s="155"/>
      <c r="BP481" s="155"/>
      <c r="BQ481" s="155"/>
      <c r="BR481" s="155"/>
      <c r="BS481" s="155"/>
      <c r="BT481" s="155"/>
      <c r="BU481" s="155"/>
      <c r="BV481" s="155"/>
      <c r="BW481" s="155"/>
      <c r="BX481" s="155"/>
      <c r="BY481" s="155"/>
      <c r="BZ481" s="155"/>
      <c r="CA481" s="155"/>
      <c r="CB481" s="155"/>
      <c r="CC481" s="155"/>
      <c r="CD481" s="155"/>
      <c r="CE481" s="155"/>
      <c r="CF481" s="155"/>
      <c r="CG481" s="155"/>
      <c r="CH481" s="155"/>
      <c r="CI481" s="155"/>
      <c r="CJ481" s="155"/>
      <c r="CK481" s="155"/>
      <c r="CL481" s="155"/>
      <c r="CM481" s="155"/>
      <c r="CN481" s="155"/>
      <c r="CO481" s="155"/>
      <c r="CP481" s="155"/>
      <c r="CQ481" s="155"/>
      <c r="CR481" s="155"/>
      <c r="CS481" s="155"/>
      <c r="CT481" s="155"/>
      <c r="CU481" s="155"/>
      <c r="CV481" s="155"/>
      <c r="CW481" s="155"/>
      <c r="CX481" s="155"/>
      <c r="CY481" s="155"/>
      <c r="CZ481" s="155"/>
      <c r="DA481" s="155"/>
      <c r="DB481" s="155"/>
      <c r="DC481" s="155"/>
      <c r="DD481" s="155"/>
      <c r="DE481" s="155"/>
    </row>
    <row r="482" spans="1:109" ht="15" customHeight="1" x14ac:dyDescent="0.2">
      <c r="A482" s="9">
        <f>Input!A482</f>
        <v>10776</v>
      </c>
      <c r="B482" s="9" t="str">
        <f>Input!B482</f>
        <v>PA3</v>
      </c>
      <c r="C482" s="9">
        <f>Input!O482</f>
        <v>2.0330559481057104</v>
      </c>
      <c r="D482" s="9">
        <f>C482*Input!P482/100</f>
        <v>2.6539635781525545E-3</v>
      </c>
      <c r="E482" s="11">
        <f>Input!M482</f>
        <v>2.3598096372478046</v>
      </c>
      <c r="F482" s="12">
        <f>E482*Input!N482/100</f>
        <v>8.2612944560911774E-5</v>
      </c>
      <c r="G482" s="13">
        <f t="shared" ref="G482:G489" si="1709">E482*137.88</f>
        <v>325.37055278372731</v>
      </c>
      <c r="H482" s="12">
        <f>G482*Input!L482/100</f>
        <v>1.0270819397237223E-2</v>
      </c>
      <c r="I482" s="9">
        <v>0.3</v>
      </c>
      <c r="J482" s="21">
        <f>(((C482*$G$4*0.000000001*Input!G482*(234/233))-(I482*0.000000000000001))/Input!F482)*1000000000000</f>
        <v>169.00002456446825</v>
      </c>
      <c r="K482" s="9">
        <f>J482*Input!P482/100</f>
        <v>0.2206136581331625</v>
      </c>
      <c r="L482" s="14">
        <f t="shared" ref="L482:L489" si="1710">(J482/234)*602200000000*0.0000028263/(365.2425*24*60)</f>
        <v>2.3371474951120885</v>
      </c>
      <c r="M482" s="22">
        <f>L482*Input!P482/100</f>
        <v>3.0509265298760209E-3</v>
      </c>
      <c r="N482" s="9">
        <v>5.0000000000000001E-3</v>
      </c>
      <c r="O482" s="21">
        <f>(((G482*$D$4*0.000000001*Input!G482*(238/236))-(N482*0.000000001))/Input!F482)*1000000</f>
        <v>2.7245354463737712</v>
      </c>
      <c r="P482" s="9">
        <f>O482*Input!N482/100</f>
        <v>9.5381378325085398E-5</v>
      </c>
      <c r="Q482" s="23">
        <f t="shared" ref="Q482:Q489" si="1711">(O482/238.05)*602200000000000000*0.00000000015512/(365.2425*24*60)</f>
        <v>2.0327736619491423</v>
      </c>
      <c r="R482" s="24">
        <f>Q482*Input!N482/100</f>
        <v>7.1163968139117888E-5</v>
      </c>
      <c r="S482" s="65">
        <f>Input!S482*$G$6/0.000000000155125</f>
        <v>1.1455904633600962</v>
      </c>
      <c r="T482" s="9">
        <f>S482*Input!T482/100</f>
        <v>4.0937305746958718E-4</v>
      </c>
      <c r="U482" s="9">
        <f>S482*1/((U481+U483)/2)</f>
        <v>1.1461140111161821</v>
      </c>
      <c r="V482" s="9">
        <f>U482*Input!T482/100</f>
        <v>4.0956014557174509E-4</v>
      </c>
      <c r="W482" s="3">
        <v>3.0000000000000001E-3</v>
      </c>
      <c r="X482" s="21">
        <f>((($L$4*0.000000001*Input!G482/Input!W482*(232/229))-(W482*0.000000001))/Input!F482)*1000000000</f>
        <v>9.4354400769356014E-2</v>
      </c>
      <c r="Y482" s="21">
        <f>X482*Input!X482/100</f>
        <v>2.1711082411309421E-4</v>
      </c>
      <c r="Z482" s="21">
        <f t="shared" ref="Z482:Z489" si="1712">(X482/232)*6.022E+23*0.000000001*0.000000000049475/(365.2425*24*60)</f>
        <v>2.3038644911527662E-5</v>
      </c>
      <c r="AA482" s="21">
        <f>Z482*Input!X482/100</f>
        <v>5.301225107048978E-8</v>
      </c>
      <c r="AB482" s="14">
        <v>0.05</v>
      </c>
      <c r="AC482" s="14">
        <v>0.9</v>
      </c>
      <c r="AD482" s="21">
        <f>(((Input!G482*$L$4*0.000000001*Input!U482*(230/229))-((AB482*0.000000000000001)+(Input!G482*AC482*0.000000000000001)))/Input!F482)*1000000000000</f>
        <v>0.92014885918803446</v>
      </c>
      <c r="AE482" s="21">
        <f>AD482*Input!V482/100</f>
        <v>4.6493512555061288E-3</v>
      </c>
      <c r="AF482" s="63">
        <f t="shared" ref="AF482:AF489" si="1713">(AD482/230)*602200000000*$D$6/(365.2425*24*60)</f>
        <v>4.1948228067661034E-2</v>
      </c>
      <c r="AG482" s="21">
        <f>AF482*Input!V482/100</f>
        <v>2.1195705986609502E-4</v>
      </c>
      <c r="AH482" s="9">
        <f t="shared" ref="AH482:AH489" si="1714">AF482/Z482</f>
        <v>1820.7767092530573</v>
      </c>
      <c r="AI482" s="3">
        <f t="shared" ref="AI482:AI489" si="1715">AH482*SQRT((AG482/AF482)^2+(AA482/Z482)^2)</f>
        <v>10.109116965092019</v>
      </c>
      <c r="AJ482" s="22">
        <f t="shared" ref="AJ482:AJ489" si="1716">(U482-1)*1000</f>
        <v>146.11401111618204</v>
      </c>
      <c r="AK482" s="3">
        <f t="shared" ref="AK482:AK489" si="1717">V482*1000</f>
        <v>0.40956014557174508</v>
      </c>
      <c r="AL482" s="3">
        <f t="shared" ref="AL482:AL489" si="1718">AF482/Q482</f>
        <v>2.0635956109072477E-2</v>
      </c>
      <c r="AM482" s="3">
        <f t="shared" ref="AM482:AM489" si="1719">AL482*SQRT((R482/Q482)^2+(AG482/AF482)^2)</f>
        <v>1.0427237971582888E-4</v>
      </c>
      <c r="AN482" s="9">
        <f>AL482*1/((AN481+AN483)/2)</f>
        <v>2.0661811148682558E-2</v>
      </c>
      <c r="AO482" s="21">
        <f t="shared" ref="AO482:AO489" si="1720">AN482*SQRT((R482/Q482)^2+(AG482/AF482)^2)</f>
        <v>1.044030238446272E-4</v>
      </c>
      <c r="AP482" s="58">
        <f t="shared" ref="AP482:AP489" si="1721">ThU_Alter_Kombi(AN482,U482)</f>
        <v>1.9858</v>
      </c>
      <c r="AQ482" s="58">
        <f t="shared" ref="AQ482:AQ489" si="1722">Montealter(AN482,AO482,U482,V482)</f>
        <v>1.1299999999999999E-2</v>
      </c>
      <c r="AR482" s="58">
        <f t="shared" ref="AR482:AR489" si="1723">(AQ482/AP482)*100</f>
        <v>0.56904018531574174</v>
      </c>
      <c r="AS482" s="67">
        <f t="shared" ref="AS482:AS489" si="1724">Z482/Q482</f>
        <v>1.1333600657456798E-5</v>
      </c>
      <c r="AT482" s="67">
        <f t="shared" ref="AT482:AT489" si="1725">AS482*SQRT((Y482/X482)^2+(P482/O482)^2)</f>
        <v>2.6081795138743271E-8</v>
      </c>
      <c r="AU482" s="58">
        <v>0.75</v>
      </c>
      <c r="AV482" s="58">
        <f t="shared" ref="AV482:AV489" si="1726">AU482/2</f>
        <v>0.375</v>
      </c>
      <c r="AW482" s="58">
        <f t="shared" ref="AW482:AW489" si="1727">marincorr_age(AN482,U482,AS482,AU482)</f>
        <v>1.9850000000000001</v>
      </c>
      <c r="AX482" s="57">
        <f t="shared" ref="AX482:AX489" si="1728">marincorr_age_error(AN482, AO482, U482, V482, AS482, AT482, AU482, AV482)</f>
        <v>9.9360257999999996E-3</v>
      </c>
      <c r="AY482" s="47">
        <f t="shared" ref="AY482:AY489" si="1729">SQRT(((AU482*EXP(-0.0000091577*AW482*1000))/(0.0000091577*(EXP(-0.0000091577*AW482*1000)+(AJ482/1000)*EXP(-(0.0000091577-0.0000028263)*AW482*1000)-AS482*AU482*EXP(-0.0000091577*AW482*1000))))^2*AT482^2+((AS482*EXP(-0.0000091577*AW482*1000))/(0.0000091577*(EXP(-0.0000091577*AW482*1000)+(AJ482/1000)*EXP(-(0.0000091577-0.0000028263)*AW482*1000)-AS482*AU482*EXP(-0.0000091577*AW482*1000))))^2*AV482^2+((0.0000091577/(0.0000091577-0.0000028263))*(EXP(-(0.0000091577-0.0000028263)*AW482*1000)-1)/(0.0000091577*(EXP(-0.0000091577*AW482*1000)+(AJ482/1000)*EXP(-(0.0000091577-0.0000028263)*AW482*1000)-AS482*AU482*EXP(-0.0000091577*AW482*1000))))^2*T482^2+(1/(0.0000091577*(EXP(-0.0000091577*AW482*1000)+(AJ482/1000)*EXP(-(0.0000091577-0.0000028263)*AW482*1000)-AS482*AU482*EXP(-0.0000091577*AW482*1000))))^2*AO482^2)/1000</f>
        <v>1.0155867769599891E-2</v>
      </c>
      <c r="AZ482" s="9" t="str">
        <f>Input!B482</f>
        <v>PA3</v>
      </c>
      <c r="BA482" s="48">
        <f>Input!E482</f>
        <v>0</v>
      </c>
      <c r="BB482" s="58">
        <f t="shared" ref="BB482:BB489" si="1730">((U482-1)*EXP(0.0000028263*AW482*1000))*1000</f>
        <v>146.93604447693079</v>
      </c>
      <c r="BC482" s="22">
        <f>SQRT((EXP(0.0000028263*AW482*1000)*V482)^2+((U482-1)*0.0000028263*EXP(0.0000028263*AW482*1000)*AY482*1000)^2)*1000</f>
        <v>0.41188591348631703</v>
      </c>
      <c r="BD482" s="9">
        <f t="shared" ref="BD482:BD489" si="1731">AW482*1000-58</f>
        <v>1927</v>
      </c>
      <c r="BE482" s="49">
        <f t="shared" ref="BE482:BE489" si="1732">AY482/2*1000</f>
        <v>5.077933884799946</v>
      </c>
      <c r="BF482" s="89">
        <f t="shared" ref="BF482:BF489" si="1733">AY482/AW482*100</f>
        <v>0.51163061811586352</v>
      </c>
      <c r="BG482" s="85"/>
      <c r="BH482" s="85"/>
      <c r="BI482" s="85"/>
      <c r="BJ482" s="85"/>
      <c r="BK482" s="85"/>
      <c r="BL482" s="85"/>
      <c r="BM482" s="90"/>
      <c r="BN482" s="85"/>
      <c r="BO482" s="85"/>
      <c r="BP482" s="85"/>
      <c r="BQ482" s="85"/>
      <c r="BR482" s="85"/>
      <c r="BS482" s="85"/>
      <c r="BT482" s="85"/>
      <c r="BU482" s="85"/>
      <c r="BV482" s="85"/>
      <c r="BW482" s="85"/>
      <c r="BX482" s="85"/>
      <c r="BY482" s="85"/>
      <c r="BZ482" s="85"/>
      <c r="CA482" s="85"/>
      <c r="CB482" s="85"/>
      <c r="CC482" s="85"/>
      <c r="CD482" s="85"/>
      <c r="CE482" s="85"/>
      <c r="CF482" s="85"/>
      <c r="CG482" s="85"/>
      <c r="CH482" s="85"/>
      <c r="CI482" s="85"/>
      <c r="CJ482" s="85"/>
      <c r="CK482" s="85"/>
      <c r="CL482" s="85"/>
      <c r="CM482" s="85"/>
      <c r="CN482" s="85"/>
      <c r="CO482" s="85"/>
      <c r="CP482" s="85"/>
      <c r="CQ482" s="85"/>
      <c r="CR482" s="85"/>
      <c r="CS482" s="85"/>
      <c r="CT482" s="85"/>
      <c r="CU482" s="85"/>
      <c r="CV482" s="85"/>
      <c r="CW482" s="85"/>
      <c r="CX482" s="85"/>
      <c r="CY482" s="85"/>
      <c r="CZ482" s="85"/>
      <c r="DA482" s="85"/>
      <c r="DB482" s="85"/>
      <c r="DC482" s="85"/>
      <c r="DD482" s="85"/>
      <c r="DE482" s="85"/>
    </row>
    <row r="483" spans="1:109" s="158" customFormat="1" ht="15" customHeight="1" x14ac:dyDescent="0.2">
      <c r="A483" s="141">
        <f>Input!A483</f>
        <v>10368</v>
      </c>
      <c r="B483" s="141" t="str">
        <f>Input!B483</f>
        <v>Hu1-13</v>
      </c>
      <c r="C483" s="141">
        <f>Input!O483</f>
        <v>2.2704512242225783</v>
      </c>
      <c r="D483" s="141">
        <f>C483*Input!P483/100</f>
        <v>1.0260045212915885E-2</v>
      </c>
      <c r="E483" s="142">
        <f>Input!M483</f>
        <v>3.0135759607365977</v>
      </c>
      <c r="F483" s="143">
        <f>E483*Input!N483/100</f>
        <v>2.4324268167168862E-4</v>
      </c>
      <c r="G483" s="144">
        <f t="shared" si="1709"/>
        <v>415.51185346636208</v>
      </c>
      <c r="H483" s="143">
        <f>G483*Input!L483/100</f>
        <v>2.2420435947538384E-2</v>
      </c>
      <c r="I483" s="141">
        <v>0</v>
      </c>
      <c r="J483" s="145">
        <f>(((C483*$G$4*0.000000001*Input!G483*(234/233))-(I483*0.000000000000001))/Input!F483)*1000000000000</f>
        <v>743.75177021243724</v>
      </c>
      <c r="K483" s="141">
        <f>J483*Input!P483/100</f>
        <v>3.3609736726137891</v>
      </c>
      <c r="L483" s="146">
        <f t="shared" si="1710"/>
        <v>10.285546355492322</v>
      </c>
      <c r="M483" s="147">
        <f>L483*Input!P483/100</f>
        <v>4.6479822830383793E-2</v>
      </c>
      <c r="N483" s="141">
        <v>0</v>
      </c>
      <c r="O483" s="145">
        <f>(((G483*$D$4*0.000000001*Input!G483*(238/236))-(N483*0.000000001))/Input!F483)*1000000</f>
        <v>13.711226612517715</v>
      </c>
      <c r="P483" s="141">
        <f>O483*Input!N483/100</f>
        <v>1.1067102915905368E-3</v>
      </c>
      <c r="Q483" s="148">
        <f t="shared" si="1711"/>
        <v>10.229934930022015</v>
      </c>
      <c r="R483" s="149">
        <f>Q483*Input!N483/100</f>
        <v>8.2571564086183287E-4</v>
      </c>
      <c r="S483" s="147">
        <f>Input!S483*$G$6/0.000000000155125</f>
        <v>1.0005217486337745</v>
      </c>
      <c r="T483" s="141">
        <f>S483*Input!T483/100</f>
        <v>8.8717117024547057E-4</v>
      </c>
      <c r="U483" s="147">
        <f>S483</f>
        <v>1.0005217486337745</v>
      </c>
      <c r="V483" s="141">
        <f>U483*Input!T483/100</f>
        <v>8.8717117024547057E-4</v>
      </c>
      <c r="W483" s="150">
        <v>0</v>
      </c>
      <c r="X483" s="145">
        <f>((($L$4*0.000000001*Input!G483/Input!W483*(232/229))-(W483*0.000000001))/Input!F483)*1000000000</f>
        <v>0.89291566767607644</v>
      </c>
      <c r="Y483" s="145">
        <f>X483*Input!X483/100</f>
        <v>2.7740259346296218E-3</v>
      </c>
      <c r="Z483" s="145">
        <f t="shared" si="1712"/>
        <v>2.1802445710841613E-4</v>
      </c>
      <c r="AA483" s="145">
        <f>Z483*Input!X483/100</f>
        <v>6.7733776021241863E-7</v>
      </c>
      <c r="AB483" s="146">
        <v>0</v>
      </c>
      <c r="AC483" s="146">
        <v>0.9</v>
      </c>
      <c r="AD483" s="145">
        <f>(((Input!G483*$L$4*0.000000001*Input!U483*(230/229))-((AB483*0.000000000000001)+(Input!G483*AC483*0.000000000000001)))/Input!F483)*1000000000000</f>
        <v>224.25020480905457</v>
      </c>
      <c r="AE483" s="145">
        <f>AD483*Input!V483/100</f>
        <v>0.43687436409423291</v>
      </c>
      <c r="AF483" s="145">
        <f t="shared" si="1713"/>
        <v>10.223235774971055</v>
      </c>
      <c r="AG483" s="145">
        <f>AF483*Input!V483/100</f>
        <v>1.9916457298127549E-2</v>
      </c>
      <c r="AH483" s="141">
        <f t="shared" si="1714"/>
        <v>46890.316391832079</v>
      </c>
      <c r="AI483" s="150">
        <f t="shared" si="1715"/>
        <v>171.94705226816345</v>
      </c>
      <c r="AJ483" s="147">
        <f t="shared" si="1716"/>
        <v>0.52174863377452141</v>
      </c>
      <c r="AK483" s="150">
        <f t="shared" si="1717"/>
        <v>0.88717117024547054</v>
      </c>
      <c r="AL483" s="150">
        <f t="shared" si="1718"/>
        <v>0.99934514196846946</v>
      </c>
      <c r="AM483" s="150">
        <f t="shared" si="1719"/>
        <v>1.9485504405213328E-3</v>
      </c>
      <c r="AN483" s="141">
        <f>AF483/Q483</f>
        <v>0.99934514196846946</v>
      </c>
      <c r="AO483" s="145">
        <f t="shared" si="1720"/>
        <v>1.9485504405213328E-3</v>
      </c>
      <c r="AP483" s="141">
        <f t="shared" si="1721"/>
        <v>717.44920000000002</v>
      </c>
      <c r="AQ483" s="141" t="e">
        <f t="shared" si="1722"/>
        <v>#VALUE!</v>
      </c>
      <c r="AR483" s="141" t="e">
        <f t="shared" si="1723"/>
        <v>#VALUE!</v>
      </c>
      <c r="AS483" s="149">
        <f t="shared" si="1724"/>
        <v>2.1312399208774529E-5</v>
      </c>
      <c r="AT483" s="149">
        <f t="shared" si="1725"/>
        <v>6.6233689046456177E-8</v>
      </c>
      <c r="AU483" s="141">
        <v>0.75</v>
      </c>
      <c r="AV483" s="141">
        <f t="shared" si="1726"/>
        <v>0.375</v>
      </c>
      <c r="AW483" s="141">
        <f t="shared" si="1727"/>
        <v>717.44740000000002</v>
      </c>
      <c r="AX483" s="151">
        <f t="shared" si="1728"/>
        <v>306.53664623769998</v>
      </c>
      <c r="AY483" s="151">
        <f t="shared" si="1729"/>
        <v>180.48103426789581</v>
      </c>
      <c r="AZ483" s="141" t="str">
        <f>Input!B483</f>
        <v>Hu1-13</v>
      </c>
      <c r="BA483" s="152">
        <f>Input!E483</f>
        <v>0</v>
      </c>
      <c r="BB483" s="141">
        <f t="shared" si="1730"/>
        <v>3.9635981444207085</v>
      </c>
      <c r="BC483" s="147">
        <f t="shared" ref="BC483" si="1734">SQRT((EXP(0.0000028263*AW483*1000)*V483)^2+((U483-1)*0.0000028263*EXP(0.0000028263*AW483*1000)*AX483*1000)^2)*1000</f>
        <v>7.5640170487183012</v>
      </c>
      <c r="BD483" s="141">
        <f t="shared" si="1731"/>
        <v>717389.4</v>
      </c>
      <c r="BE483" s="153">
        <f t="shared" si="1732"/>
        <v>90240.517133947898</v>
      </c>
      <c r="BF483" s="154">
        <f t="shared" si="1733"/>
        <v>25.155995306122204</v>
      </c>
      <c r="BG483" s="155"/>
      <c r="BH483" s="155"/>
      <c r="BI483" s="155"/>
      <c r="BJ483" s="155"/>
      <c r="BK483" s="155"/>
      <c r="BL483" s="155"/>
      <c r="BM483" s="159"/>
      <c r="BN483" s="155"/>
      <c r="BO483" s="155"/>
      <c r="BP483" s="155"/>
      <c r="BQ483" s="155"/>
      <c r="BR483" s="155"/>
      <c r="BS483" s="155"/>
      <c r="BT483" s="155"/>
      <c r="BU483" s="155"/>
      <c r="BV483" s="155"/>
      <c r="BW483" s="155"/>
      <c r="BX483" s="155"/>
      <c r="BY483" s="155"/>
      <c r="BZ483" s="155"/>
      <c r="CA483" s="155"/>
      <c r="CB483" s="155"/>
      <c r="CC483" s="155"/>
      <c r="CD483" s="155"/>
      <c r="CE483" s="155"/>
      <c r="CF483" s="155"/>
      <c r="CG483" s="155"/>
      <c r="CH483" s="155"/>
      <c r="CI483" s="155"/>
      <c r="CJ483" s="155"/>
      <c r="CK483" s="155"/>
      <c r="CL483" s="155"/>
      <c r="CM483" s="155"/>
      <c r="CN483" s="155"/>
      <c r="CO483" s="155"/>
      <c r="CP483" s="155"/>
      <c r="CQ483" s="155"/>
      <c r="CR483" s="155"/>
      <c r="CS483" s="155"/>
      <c r="CT483" s="155"/>
      <c r="CU483" s="155"/>
      <c r="CV483" s="155"/>
      <c r="CW483" s="155"/>
      <c r="CX483" s="155"/>
      <c r="CY483" s="155"/>
      <c r="CZ483" s="155"/>
      <c r="DA483" s="155"/>
      <c r="DB483" s="155"/>
      <c r="DC483" s="155"/>
      <c r="DD483" s="155"/>
      <c r="DE483" s="155"/>
    </row>
    <row r="484" spans="1:109" ht="15" customHeight="1" x14ac:dyDescent="0.2">
      <c r="A484" s="9">
        <f>Input!A484</f>
        <v>10777</v>
      </c>
      <c r="B484" s="9" t="str">
        <f>Input!B484</f>
        <v>PA5</v>
      </c>
      <c r="C484" s="9">
        <f>Input!O484</f>
        <v>1.8082448877555308</v>
      </c>
      <c r="D484" s="9">
        <f>C484*Input!P484/100</f>
        <v>2.7698975955398881E-3</v>
      </c>
      <c r="E484" s="11">
        <f>Input!M484</f>
        <v>2.1008571821589035</v>
      </c>
      <c r="F484" s="12">
        <f>E484*Input!N484/100</f>
        <v>7.4884720949884668E-5</v>
      </c>
      <c r="G484" s="13">
        <f t="shared" si="1709"/>
        <v>289.66618827606959</v>
      </c>
      <c r="H484" s="12">
        <f>G484*Input!L484/100</f>
        <v>1.4496520533946814E-2</v>
      </c>
      <c r="I484" s="9">
        <v>0.3</v>
      </c>
      <c r="J484" s="21">
        <f>(((C484*$G$4*0.000000001*Input!G484*(234/233))-(I484*0.000000000000001))/Input!F484)*1000000000000</f>
        <v>163.52097085088604</v>
      </c>
      <c r="K484" s="9">
        <f>J484*Input!P484/100</f>
        <v>0.25048396212662372</v>
      </c>
      <c r="L484" s="14">
        <f t="shared" si="1710"/>
        <v>2.2613761649286515</v>
      </c>
      <c r="M484" s="22">
        <f>L484*Input!P484/100</f>
        <v>3.4640111216473288E-3</v>
      </c>
      <c r="N484" s="9">
        <v>5.0000000000000001E-3</v>
      </c>
      <c r="O484" s="21">
        <f>(((G484*$D$4*0.000000001*Input!G484*(238/236))-(N484*0.000000001))/Input!F484)*1000000</f>
        <v>2.6387046185713725</v>
      </c>
      <c r="P484" s="9">
        <f>O484*Input!N484/100</f>
        <v>9.4056207489473799E-5</v>
      </c>
      <c r="Q484" s="23">
        <f t="shared" si="1711"/>
        <v>1.9687353517218975</v>
      </c>
      <c r="R484" s="24">
        <f>Q484*Input!N484/100</f>
        <v>7.0175259265537382E-5</v>
      </c>
      <c r="S484" s="65">
        <f>Input!S484*$G$6/0.000000000155125</f>
        <v>1.1459559954851184</v>
      </c>
      <c r="T484" s="9">
        <f>S484*Input!T484/100</f>
        <v>3.9693028616846884E-4</v>
      </c>
      <c r="U484" s="9">
        <f>S484*1/((U483+U485)/2)</f>
        <v>1.1457109859361407</v>
      </c>
      <c r="V484" s="9">
        <f>U484*Input!T484/100</f>
        <v>3.9684542103335651E-4</v>
      </c>
      <c r="W484" s="3">
        <v>3.0000000000000001E-3</v>
      </c>
      <c r="X484" s="21">
        <f>((($L$4*0.000000001*Input!G484/Input!W484*(232/229))-(W484*0.000000001))/Input!F484)*1000000000</f>
        <v>4.8740222017544244E-2</v>
      </c>
      <c r="Y484" s="21">
        <f>X484*Input!X484/100</f>
        <v>1.1042117634644791E-4</v>
      </c>
      <c r="Z484" s="21">
        <f t="shared" si="1712"/>
        <v>1.1900967615873168E-5</v>
      </c>
      <c r="AA484" s="21">
        <f>Z484*Input!X484/100</f>
        <v>2.6961691789846058E-8</v>
      </c>
      <c r="AB484" s="14">
        <v>0.05</v>
      </c>
      <c r="AC484" s="14">
        <v>0.9</v>
      </c>
      <c r="AD484" s="21">
        <f>(((Input!G484*$L$4*0.000000001*Input!U484*(230/229))-((AB484*0.000000000000001)+(Input!G484*AC484*0.000000000000001)))/Input!F484)*1000000000000</f>
        <v>0.90019913117371775</v>
      </c>
      <c r="AE484" s="21">
        <f>AD484*Input!V484/100</f>
        <v>3.6979949351690798E-3</v>
      </c>
      <c r="AF484" s="63">
        <f t="shared" si="1713"/>
        <v>4.1038749419422711E-2</v>
      </c>
      <c r="AG484" s="21">
        <f>AF484*Input!V484/100</f>
        <v>1.6858612971646137E-4</v>
      </c>
      <c r="AH484" s="9">
        <f t="shared" si="1714"/>
        <v>3448.3540115415831</v>
      </c>
      <c r="AI484" s="3">
        <f t="shared" si="1715"/>
        <v>16.177140667980499</v>
      </c>
      <c r="AJ484" s="22">
        <f t="shared" si="1716"/>
        <v>145.71098593614073</v>
      </c>
      <c r="AK484" s="3">
        <f t="shared" si="1717"/>
        <v>0.39684542103335652</v>
      </c>
      <c r="AL484" s="3">
        <f t="shared" si="1718"/>
        <v>2.0845234166963759E-2</v>
      </c>
      <c r="AM484" s="3">
        <f t="shared" si="1719"/>
        <v>8.5634910697170074E-5</v>
      </c>
      <c r="AN484" s="9">
        <f>AL484*1/((AN483+AN485)/2)</f>
        <v>2.0872711076332442E-2</v>
      </c>
      <c r="AO484" s="21">
        <f t="shared" si="1720"/>
        <v>8.5747789384987868E-5</v>
      </c>
      <c r="AP484" s="58">
        <f t="shared" si="1721"/>
        <v>2.0070000000000001</v>
      </c>
      <c r="AQ484" s="58">
        <f t="shared" si="1722"/>
        <v>9.1000000000000004E-3</v>
      </c>
      <c r="AR484" s="58">
        <f t="shared" si="1723"/>
        <v>0.4534130543099153</v>
      </c>
      <c r="AS484" s="67">
        <f t="shared" si="1724"/>
        <v>6.0449809089191853E-6</v>
      </c>
      <c r="AT484" s="67">
        <f t="shared" si="1725"/>
        <v>1.3696624459251743E-8</v>
      </c>
      <c r="AU484" s="58">
        <v>0.75</v>
      </c>
      <c r="AV484" s="58">
        <f t="shared" si="1726"/>
        <v>0.375</v>
      </c>
      <c r="AW484" s="58">
        <f t="shared" si="1727"/>
        <v>2.0066000000000002</v>
      </c>
      <c r="AX484" s="57">
        <f t="shared" si="1728"/>
        <v>8.3409725999999997E-3</v>
      </c>
      <c r="AY484" s="47">
        <f t="shared" si="1729"/>
        <v>8.3506587981998694E-3</v>
      </c>
      <c r="AZ484" s="9" t="str">
        <f>Input!B484</f>
        <v>PA5</v>
      </c>
      <c r="BA484" s="48">
        <f>Input!E484</f>
        <v>0</v>
      </c>
      <c r="BB484" s="58">
        <f t="shared" si="1730"/>
        <v>146.53969758256088</v>
      </c>
      <c r="BC484" s="22">
        <f>SQRT((EXP(0.0000028263*AW484*1000)*V484)^2+((U484-1)*0.0000028263*EXP(0.0000028263*AW484*1000)*AY484*1000)^2)*1000</f>
        <v>0.39911741134390083</v>
      </c>
      <c r="BD484" s="9">
        <f t="shared" si="1731"/>
        <v>1948.6000000000001</v>
      </c>
      <c r="BE484" s="49">
        <f t="shared" si="1732"/>
        <v>4.1753293990999349</v>
      </c>
      <c r="BF484" s="89">
        <f t="shared" si="1733"/>
        <v>0.41615961318647804</v>
      </c>
      <c r="BG484" s="85"/>
      <c r="BH484" s="85"/>
      <c r="BI484" s="85"/>
      <c r="BJ484" s="85"/>
      <c r="BK484" s="85"/>
      <c r="BL484" s="85"/>
      <c r="BM484" s="90"/>
      <c r="BN484" s="85"/>
      <c r="BO484" s="85"/>
      <c r="BP484" s="85"/>
      <c r="BQ484" s="85"/>
      <c r="BR484" s="85"/>
      <c r="BS484" s="85"/>
      <c r="BT484" s="85"/>
      <c r="BU484" s="85"/>
      <c r="BV484" s="85"/>
      <c r="BW484" s="85"/>
      <c r="BX484" s="85"/>
      <c r="BY484" s="85"/>
      <c r="BZ484" s="85"/>
      <c r="CA484" s="85"/>
      <c r="CB484" s="85"/>
      <c r="CC484" s="85"/>
      <c r="CD484" s="85"/>
      <c r="CE484" s="85"/>
      <c r="CF484" s="85"/>
      <c r="CG484" s="85"/>
      <c r="CH484" s="85"/>
      <c r="CI484" s="85"/>
      <c r="CJ484" s="85"/>
      <c r="CK484" s="85"/>
      <c r="CL484" s="85"/>
      <c r="CM484" s="85"/>
      <c r="CN484" s="85"/>
      <c r="CO484" s="85"/>
      <c r="CP484" s="85"/>
      <c r="CQ484" s="85"/>
      <c r="CR484" s="85"/>
      <c r="CS484" s="85"/>
      <c r="CT484" s="85"/>
      <c r="CU484" s="85"/>
      <c r="CV484" s="85"/>
      <c r="CW484" s="85"/>
      <c r="CX484" s="85"/>
      <c r="CY484" s="85"/>
      <c r="CZ484" s="85"/>
      <c r="DA484" s="85"/>
      <c r="DB484" s="85"/>
      <c r="DC484" s="85"/>
      <c r="DD484" s="85"/>
      <c r="DE484" s="85"/>
    </row>
    <row r="485" spans="1:109" s="158" customFormat="1" ht="15" customHeight="1" x14ac:dyDescent="0.2">
      <c r="A485" s="141">
        <f>Input!A485</f>
        <v>10368</v>
      </c>
      <c r="B485" s="141" t="str">
        <f>Input!B485</f>
        <v>Hu1-13</v>
      </c>
      <c r="C485" s="141">
        <f>Input!O485</f>
        <v>2.2766026433060484</v>
      </c>
      <c r="D485" s="141">
        <f>C485*Input!P485/100</f>
        <v>1.5732198423060697E-2</v>
      </c>
      <c r="E485" s="142">
        <f>Input!M485</f>
        <v>3.0130088696816952</v>
      </c>
      <c r="F485" s="143">
        <f>E485*Input!N485/100</f>
        <v>3.6546182979180561E-4</v>
      </c>
      <c r="G485" s="144">
        <f t="shared" si="1709"/>
        <v>415.43366295171211</v>
      </c>
      <c r="H485" s="143">
        <f>G485*Input!L485/100</f>
        <v>3.5084727952732694E-2</v>
      </c>
      <c r="I485" s="141">
        <v>0</v>
      </c>
      <c r="J485" s="145">
        <f>(((C485*$G$4*0.000000001*Input!G485*(234/233))-(I485*0.000000000000001))/Input!F485)*1000000000000</f>
        <v>745.7668449182222</v>
      </c>
      <c r="K485" s="141">
        <f>J485*Input!P485/100</f>
        <v>5.1535352539851091</v>
      </c>
      <c r="L485" s="146">
        <f t="shared" si="1710"/>
        <v>10.31341337393345</v>
      </c>
      <c r="M485" s="147">
        <f>L485*Input!P485/100</f>
        <v>7.1269646503681477E-2</v>
      </c>
      <c r="N485" s="141">
        <v>0</v>
      </c>
      <c r="O485" s="145">
        <f>(((G485*$D$4*0.000000001*Input!G485*(238/236))-(N485*0.000000001))/Input!F485)*1000000</f>
        <v>13.708646450588827</v>
      </c>
      <c r="P485" s="141">
        <f>O485*Input!N485/100</f>
        <v>1.6627853526134512E-3</v>
      </c>
      <c r="Q485" s="148">
        <f t="shared" si="1711"/>
        <v>10.228009873323051</v>
      </c>
      <c r="R485" s="149">
        <f>Q485*Input!N485/100</f>
        <v>1.240602787813295E-3</v>
      </c>
      <c r="S485" s="147">
        <f>Input!S485*$G$6/0.000000000155125</f>
        <v>0.99990595006508631</v>
      </c>
      <c r="T485" s="141">
        <f>S485*Input!T485/100</f>
        <v>1.1604024647281518E-3</v>
      </c>
      <c r="U485" s="147">
        <f>S485</f>
        <v>0.99990595006508631</v>
      </c>
      <c r="V485" s="141">
        <f>U485*Input!T485/100</f>
        <v>1.1604024647281518E-3</v>
      </c>
      <c r="W485" s="150">
        <v>0</v>
      </c>
      <c r="X485" s="145">
        <f>((($L$4*0.000000001*Input!G485/Input!W485*(232/229))-(W485*0.000000001))/Input!F485)*1000000000</f>
        <v>0.88794856960274038</v>
      </c>
      <c r="Y485" s="145">
        <f>X485*Input!X485/100</f>
        <v>3.1943254012766452E-3</v>
      </c>
      <c r="Z485" s="145">
        <f t="shared" si="1712"/>
        <v>2.1681163388216244E-4</v>
      </c>
      <c r="AA485" s="145">
        <f>Z485*Input!X485/100</f>
        <v>7.7996286396624459E-7</v>
      </c>
      <c r="AB485" s="146">
        <v>0</v>
      </c>
      <c r="AC485" s="146">
        <v>0.9</v>
      </c>
      <c r="AD485" s="145">
        <f>(((Input!G485*$L$4*0.000000001*Input!U485*(230/229))-((AB485*0.000000000000001)+(Input!G485*AC485*0.000000000000001)))/Input!F485)*1000000000000</f>
        <v>223.91116372066708</v>
      </c>
      <c r="AE485" s="145">
        <f>AD485*Input!V485/100</f>
        <v>0.56144209250370347</v>
      </c>
      <c r="AF485" s="145">
        <f t="shared" si="1713"/>
        <v>10.207779392280392</v>
      </c>
      <c r="AG485" s="145">
        <f>AF485*Input!V485/100</f>
        <v>2.5595316136035544E-2</v>
      </c>
      <c r="AH485" s="141">
        <f t="shared" si="1714"/>
        <v>47081.326815831017</v>
      </c>
      <c r="AI485" s="150">
        <f t="shared" si="1715"/>
        <v>206.45395010012228</v>
      </c>
      <c r="AJ485" s="147">
        <f t="shared" si="1716"/>
        <v>-9.4049934913686961E-2</v>
      </c>
      <c r="AK485" s="150">
        <f t="shared" si="1717"/>
        <v>1.1604024647281519</v>
      </c>
      <c r="AL485" s="150">
        <f t="shared" si="1718"/>
        <v>0.99802205108391362</v>
      </c>
      <c r="AM485" s="150">
        <f t="shared" si="1719"/>
        <v>2.5053990062412633E-3</v>
      </c>
      <c r="AN485" s="141">
        <f>AF485/Q485</f>
        <v>0.99802205108391362</v>
      </c>
      <c r="AO485" s="145">
        <f t="shared" si="1720"/>
        <v>2.5053990062412633E-3</v>
      </c>
      <c r="AP485" s="141">
        <f t="shared" si="1721"/>
        <v>687.51099999999997</v>
      </c>
      <c r="AQ485" s="141" t="e">
        <f t="shared" si="1722"/>
        <v>#VALUE!</v>
      </c>
      <c r="AR485" s="141" t="e">
        <f t="shared" si="1723"/>
        <v>#VALUE!</v>
      </c>
      <c r="AS485" s="149">
        <f t="shared" si="1724"/>
        <v>2.1197831891779449E-5</v>
      </c>
      <c r="AT485" s="149">
        <f t="shared" si="1725"/>
        <v>7.6300873328395208E-8</v>
      </c>
      <c r="AU485" s="141">
        <v>0.75</v>
      </c>
      <c r="AV485" s="141">
        <f t="shared" si="1726"/>
        <v>0.375</v>
      </c>
      <c r="AW485" s="141">
        <f t="shared" si="1727"/>
        <v>687.50919999999996</v>
      </c>
      <c r="AX485" s="151">
        <f t="shared" si="1728"/>
        <v>295.04682543730001</v>
      </c>
      <c r="AY485" s="151">
        <f t="shared" si="1729"/>
        <v>178.02322649021926</v>
      </c>
      <c r="AZ485" s="141" t="str">
        <f>Input!B485</f>
        <v>Hu1-13</v>
      </c>
      <c r="BA485" s="152">
        <f>Input!E485</f>
        <v>0</v>
      </c>
      <c r="BB485" s="141">
        <f t="shared" si="1730"/>
        <v>-0.65650684202906773</v>
      </c>
      <c r="BC485" s="147">
        <f t="shared" ref="BC485" si="1735">SQRT((EXP(0.0000028263*AW485*1000)*V485)^2+((U485-1)*0.0000028263*EXP(0.0000028263*AW485*1000)*AX485*1000)^2)*1000</f>
        <v>8.1185608780272762</v>
      </c>
      <c r="BD485" s="141">
        <f t="shared" si="1731"/>
        <v>687451.2</v>
      </c>
      <c r="BE485" s="153">
        <f t="shared" si="1732"/>
        <v>89011.613245109635</v>
      </c>
      <c r="BF485" s="154">
        <f t="shared" si="1733"/>
        <v>25.893940981476216</v>
      </c>
      <c r="BG485" s="155"/>
      <c r="BH485" s="155"/>
      <c r="BI485" s="155"/>
      <c r="BJ485" s="155"/>
      <c r="BK485" s="155"/>
      <c r="BL485" s="155"/>
      <c r="BM485" s="159"/>
      <c r="BN485" s="155"/>
      <c r="BO485" s="155"/>
      <c r="BP485" s="155"/>
      <c r="BQ485" s="155"/>
      <c r="BR485" s="155"/>
      <c r="BS485" s="155"/>
      <c r="BT485" s="155"/>
      <c r="BU485" s="155"/>
      <c r="BV485" s="155"/>
      <c r="BW485" s="155"/>
      <c r="BX485" s="155"/>
      <c r="BY485" s="155"/>
      <c r="BZ485" s="155"/>
      <c r="CA485" s="155"/>
      <c r="CB485" s="155"/>
      <c r="CC485" s="155"/>
      <c r="CD485" s="155"/>
      <c r="CE485" s="155"/>
      <c r="CF485" s="155"/>
      <c r="CG485" s="155"/>
      <c r="CH485" s="155"/>
      <c r="CI485" s="155"/>
      <c r="CJ485" s="155"/>
      <c r="CK485" s="155"/>
      <c r="CL485" s="155"/>
      <c r="CM485" s="155"/>
      <c r="CN485" s="155"/>
      <c r="CO485" s="155"/>
      <c r="CP485" s="155"/>
      <c r="CQ485" s="155"/>
      <c r="CR485" s="155"/>
      <c r="CS485" s="155"/>
      <c r="CT485" s="155"/>
      <c r="CU485" s="155"/>
      <c r="CV485" s="155"/>
      <c r="CW485" s="155"/>
      <c r="CX485" s="155"/>
      <c r="CY485" s="155"/>
      <c r="CZ485" s="155"/>
      <c r="DA485" s="155"/>
      <c r="DB485" s="155"/>
      <c r="DC485" s="155"/>
      <c r="DD485" s="155"/>
      <c r="DE485" s="155"/>
    </row>
    <row r="486" spans="1:109" ht="15" customHeight="1" x14ac:dyDescent="0.2">
      <c r="A486" s="9">
        <f>Input!A486</f>
        <v>10778</v>
      </c>
      <c r="B486" s="9" t="str">
        <f>Input!B486</f>
        <v>PA6</v>
      </c>
      <c r="C486" s="9">
        <f>Input!O486</f>
        <v>1.7287296041162306</v>
      </c>
      <c r="D486" s="9">
        <f>C486*Input!P486/100</f>
        <v>2.1204249513814273E-3</v>
      </c>
      <c r="E486" s="11">
        <f>Input!M486</f>
        <v>2.0030370847748769</v>
      </c>
      <c r="F486" s="12">
        <f>E486*Input!N486/100</f>
        <v>5.5293328013528517E-5</v>
      </c>
      <c r="G486" s="13">
        <f t="shared" si="1709"/>
        <v>276.17875324876002</v>
      </c>
      <c r="H486" s="12">
        <f>G486*Input!L486/100</f>
        <v>1.0643565444432741E-2</v>
      </c>
      <c r="I486" s="9">
        <v>0.3</v>
      </c>
      <c r="J486" s="21">
        <f>(((C486*$G$4*0.000000001*Input!G486*(234/233))-(I486*0.000000000000001))/Input!F486)*1000000000000</f>
        <v>169.25369812826739</v>
      </c>
      <c r="K486" s="9">
        <f>J486*Input!P486/100</f>
        <v>0.2076031808388169</v>
      </c>
      <c r="L486" s="14">
        <f t="shared" si="1710"/>
        <v>2.3406556161063734</v>
      </c>
      <c r="M486" s="22">
        <f>L486*Input!P486/100</f>
        <v>2.8710010860954305E-3</v>
      </c>
      <c r="N486" s="9">
        <v>5.0000000000000001E-3</v>
      </c>
      <c r="O486" s="21">
        <f>(((G486*$D$4*0.000000001*Input!G486*(238/236))-(N486*0.000000001))/Input!F486)*1000000</f>
        <v>2.7238179736455499</v>
      </c>
      <c r="P486" s="9">
        <f>O486*Input!N486/100</f>
        <v>7.5190300674265871E-5</v>
      </c>
      <c r="Q486" s="23">
        <f t="shared" si="1711"/>
        <v>2.0322383561350681</v>
      </c>
      <c r="R486" s="24">
        <f>Q486*Input!N486/100</f>
        <v>5.6099421664017558E-5</v>
      </c>
      <c r="S486" s="65">
        <f>Input!S486*$G$6/0.000000000155125</f>
        <v>1.1464791397705951</v>
      </c>
      <c r="T486" s="9">
        <f>S486*Input!T486/100</f>
        <v>4.2541717035562206E-4</v>
      </c>
      <c r="U486" s="9">
        <f>S486*1/((U485+U487)/2)</f>
        <v>1.1462494932246061</v>
      </c>
      <c r="V486" s="9">
        <f>U486*Input!T486/100</f>
        <v>4.253319567827034E-4</v>
      </c>
      <c r="W486" s="3">
        <v>3.0000000000000001E-3</v>
      </c>
      <c r="X486" s="21">
        <f>((($L$4*0.000000001*Input!G486/Input!W486*(232/229))-(W486*0.000000001))/Input!F486)*1000000000</f>
        <v>3.5420143547074213E-2</v>
      </c>
      <c r="Y486" s="21">
        <f>X486*Input!X486/100</f>
        <v>1.2180528109127137E-4</v>
      </c>
      <c r="Z486" s="21">
        <f t="shared" si="1712"/>
        <v>8.6485855799256791E-6</v>
      </c>
      <c r="AA486" s="21">
        <f>Z486*Input!X486/100</f>
        <v>2.9741364435881303E-8</v>
      </c>
      <c r="AB486" s="14">
        <v>0.05</v>
      </c>
      <c r="AC486" s="14">
        <v>0.9</v>
      </c>
      <c r="AD486" s="21">
        <f>(((Input!G486*$L$4*0.000000001*Input!U486*(230/229))-((AB486*0.000000000000001)+(Input!G486*AC486*0.000000000000001)))/Input!F486)*1000000000000</f>
        <v>0.9280182700655667</v>
      </c>
      <c r="AE486" s="21">
        <f>AD486*Input!V486/100</f>
        <v>4.3269588242652443E-3</v>
      </c>
      <c r="AF486" s="63">
        <f t="shared" si="1713"/>
        <v>4.2306982891896917E-2</v>
      </c>
      <c r="AG486" s="21">
        <f>AF486*Input!V486/100</f>
        <v>1.972596648762081E-4</v>
      </c>
      <c r="AH486" s="9">
        <f t="shared" si="1714"/>
        <v>4891.7805693102109</v>
      </c>
      <c r="AI486" s="3">
        <f t="shared" si="1715"/>
        <v>28.340882476888112</v>
      </c>
      <c r="AJ486" s="22">
        <f t="shared" si="1716"/>
        <v>146.24949322460611</v>
      </c>
      <c r="AK486" s="3">
        <f t="shared" si="1717"/>
        <v>0.42533195678270341</v>
      </c>
      <c r="AL486" s="3">
        <f t="shared" si="1718"/>
        <v>2.0817923627992521E-2</v>
      </c>
      <c r="AM486" s="3">
        <f t="shared" si="1719"/>
        <v>9.7066922017705968E-5</v>
      </c>
      <c r="AN486" s="9">
        <f>AL486*1/((AN485+AN487)/2)</f>
        <v>2.0850943654261128E-2</v>
      </c>
      <c r="AO486" s="21">
        <f t="shared" si="1720"/>
        <v>9.7220883208654318E-5</v>
      </c>
      <c r="AP486" s="58">
        <f t="shared" si="1721"/>
        <v>2.0038999999999998</v>
      </c>
      <c r="AQ486" s="58">
        <f t="shared" si="1722"/>
        <v>8.8000000000000005E-3</v>
      </c>
      <c r="AR486" s="58">
        <f t="shared" si="1723"/>
        <v>0.43914366984380465</v>
      </c>
      <c r="AS486" s="67">
        <f t="shared" si="1724"/>
        <v>4.2556944926350313E-6</v>
      </c>
      <c r="AT486" s="67">
        <f t="shared" si="1725"/>
        <v>1.4635253071596381E-8</v>
      </c>
      <c r="AU486" s="58">
        <v>0.75</v>
      </c>
      <c r="AV486" s="58">
        <f t="shared" si="1726"/>
        <v>0.375</v>
      </c>
      <c r="AW486" s="58">
        <f t="shared" si="1727"/>
        <v>2.0036</v>
      </c>
      <c r="AX486" s="57">
        <f t="shared" si="1728"/>
        <v>9.2153722000000004E-3</v>
      </c>
      <c r="AY486" s="47">
        <f t="shared" si="1729"/>
        <v>9.4576459888063517E-3</v>
      </c>
      <c r="AZ486" s="9" t="str">
        <f>Input!B486</f>
        <v>PA6</v>
      </c>
      <c r="BA486" s="48">
        <f>Input!E486</f>
        <v>0</v>
      </c>
      <c r="BB486" s="58">
        <f t="shared" si="1730"/>
        <v>147.08002047677209</v>
      </c>
      <c r="BC486" s="22">
        <f>SQRT((EXP(0.0000028263*AW486*1000)*V486)^2+((U486-1)*0.0000028263*EXP(0.0000028263*AW486*1000)*AY486*1000)^2)*1000</f>
        <v>0.42776541516645056</v>
      </c>
      <c r="BD486" s="9">
        <f t="shared" si="1731"/>
        <v>1945.6000000000001</v>
      </c>
      <c r="BE486" s="49">
        <f t="shared" si="1732"/>
        <v>4.7288229944031759</v>
      </c>
      <c r="BF486" s="89">
        <f t="shared" si="1733"/>
        <v>0.47203264068708084</v>
      </c>
      <c r="BG486" s="85"/>
      <c r="BH486" s="85"/>
      <c r="BI486" s="85"/>
      <c r="BJ486" s="85"/>
      <c r="BK486" s="85"/>
      <c r="BL486" s="85"/>
      <c r="BM486" s="90"/>
      <c r="BN486" s="85"/>
      <c r="BO486" s="85"/>
      <c r="BP486" s="85"/>
      <c r="BQ486" s="85"/>
      <c r="BR486" s="85"/>
      <c r="BS486" s="85"/>
      <c r="BT486" s="85"/>
      <c r="BU486" s="85"/>
      <c r="BV486" s="85"/>
      <c r="BW486" s="85"/>
      <c r="BX486" s="85"/>
      <c r="BY486" s="85"/>
      <c r="BZ486" s="85"/>
      <c r="CA486" s="85"/>
      <c r="CB486" s="85"/>
      <c r="CC486" s="85"/>
      <c r="CD486" s="85"/>
      <c r="CE486" s="85"/>
      <c r="CF486" s="85"/>
      <c r="CG486" s="85"/>
      <c r="CH486" s="85"/>
      <c r="CI486" s="85"/>
      <c r="CJ486" s="85"/>
      <c r="CK486" s="85"/>
      <c r="CL486" s="85"/>
      <c r="CM486" s="85"/>
      <c r="CN486" s="85"/>
      <c r="CO486" s="85"/>
      <c r="CP486" s="85"/>
      <c r="CQ486" s="85"/>
      <c r="CR486" s="85"/>
      <c r="CS486" s="85"/>
      <c r="CT486" s="85"/>
      <c r="CU486" s="85"/>
      <c r="CV486" s="85"/>
      <c r="CW486" s="85"/>
      <c r="CX486" s="85"/>
      <c r="CY486" s="85"/>
      <c r="CZ486" s="85"/>
      <c r="DA486" s="85"/>
      <c r="DB486" s="85"/>
      <c r="DC486" s="85"/>
      <c r="DD486" s="85"/>
      <c r="DE486" s="85"/>
    </row>
    <row r="487" spans="1:109" s="158" customFormat="1" ht="15" customHeight="1" x14ac:dyDescent="0.2">
      <c r="A487" s="141">
        <f>Input!A487</f>
        <v>10368</v>
      </c>
      <c r="B487" s="141" t="str">
        <f>Input!B487</f>
        <v>Hu1-13</v>
      </c>
      <c r="C487" s="141">
        <f>Input!O487</f>
        <v>2.2724662412875185</v>
      </c>
      <c r="D487" s="141">
        <f>C487*Input!P487/100</f>
        <v>1.5166753259112964E-2</v>
      </c>
      <c r="E487" s="142">
        <f>Input!M487</f>
        <v>3.0130900632592952</v>
      </c>
      <c r="F487" s="143">
        <f>E487*Input!N487/100</f>
        <v>3.1944946790111583E-4</v>
      </c>
      <c r="G487" s="144">
        <f t="shared" si="1709"/>
        <v>415.4448579221916</v>
      </c>
      <c r="H487" s="143">
        <f>G487*Input!L487/100</f>
        <v>2.8567396952601479E-2</v>
      </c>
      <c r="I487" s="141">
        <v>0</v>
      </c>
      <c r="J487" s="145">
        <f>(((C487*$G$4*0.000000001*Input!G487*(234/233))-(I487*0.000000000000001))/Input!F487)*1000000000000</f>
        <v>744.41184715796635</v>
      </c>
      <c r="K487" s="141">
        <f>J487*Input!P487/100</f>
        <v>4.9683073851115163</v>
      </c>
      <c r="L487" s="146">
        <f t="shared" si="1710"/>
        <v>10.294674739844931</v>
      </c>
      <c r="M487" s="147">
        <f>L487*Input!P487/100</f>
        <v>6.8708079717649889E-2</v>
      </c>
      <c r="N487" s="141">
        <v>0</v>
      </c>
      <c r="O487" s="145">
        <f>(((G487*$D$4*0.000000001*Input!G487*(238/236))-(N487*0.000000001))/Input!F487)*1000000</f>
        <v>13.709015866709894</v>
      </c>
      <c r="P487" s="141">
        <f>O487*Input!N487/100</f>
        <v>1.4534374121333924E-3</v>
      </c>
      <c r="Q487" s="148">
        <f t="shared" si="1711"/>
        <v>10.228285494387995</v>
      </c>
      <c r="R487" s="149">
        <f>Q487*Input!N487/100</f>
        <v>1.0844084611226453E-3</v>
      </c>
      <c r="S487" s="147">
        <f>Input!S487*$G$6/0.000000000155125</f>
        <v>1.0004947420134644</v>
      </c>
      <c r="T487" s="141">
        <f>S487*Input!T487/100</f>
        <v>9.8301405243172665E-4</v>
      </c>
      <c r="U487" s="147">
        <f>S487</f>
        <v>1.0004947420134644</v>
      </c>
      <c r="V487" s="141">
        <f>U487*Input!T487/100</f>
        <v>9.8301405243172665E-4</v>
      </c>
      <c r="W487" s="150">
        <v>0</v>
      </c>
      <c r="X487" s="145">
        <f>((($L$4*0.000000001*Input!G487/Input!W487*(232/229))-(W487*0.000000001))/Input!F487)*1000000000</f>
        <v>0.88439347963165738</v>
      </c>
      <c r="Y487" s="145">
        <f>X487*Input!X487/100</f>
        <v>2.7884819035515563E-3</v>
      </c>
      <c r="Z487" s="145">
        <f t="shared" si="1712"/>
        <v>2.1594358263278272E-4</v>
      </c>
      <c r="AA487" s="145">
        <f>Z487*Input!X487/100</f>
        <v>6.8086749419545386E-7</v>
      </c>
      <c r="AB487" s="146">
        <v>0</v>
      </c>
      <c r="AC487" s="146">
        <v>0.9</v>
      </c>
      <c r="AD487" s="145">
        <f>(((Input!G487*$L$4*0.000000001*Input!U487*(230/229))-((AB487*0.000000000000001)+(Input!G487*AC487*0.000000000000001)))/Input!F487)*1000000000000</f>
        <v>224.09414046237526</v>
      </c>
      <c r="AE487" s="145">
        <f>AD487*Input!V487/100</f>
        <v>0.54922061328369032</v>
      </c>
      <c r="AF487" s="145">
        <f t="shared" si="1713"/>
        <v>10.216121031804921</v>
      </c>
      <c r="AG487" s="145">
        <f>AF487*Input!V487/100</f>
        <v>2.5038156941057366E-2</v>
      </c>
      <c r="AH487" s="141">
        <f t="shared" si="1714"/>
        <v>47309.213393841303</v>
      </c>
      <c r="AI487" s="150">
        <f t="shared" si="1715"/>
        <v>188.92901633750358</v>
      </c>
      <c r="AJ487" s="147">
        <f t="shared" si="1716"/>
        <v>0.49474201346444424</v>
      </c>
      <c r="AK487" s="150">
        <f t="shared" si="1717"/>
        <v>0.98301405243172668</v>
      </c>
      <c r="AL487" s="150">
        <f t="shared" si="1718"/>
        <v>0.99881070365216651</v>
      </c>
      <c r="AM487" s="150">
        <f t="shared" si="1719"/>
        <v>2.4502222952730419E-3</v>
      </c>
      <c r="AN487" s="141">
        <f>AF487/Q487</f>
        <v>0.99881070365216651</v>
      </c>
      <c r="AO487" s="145">
        <f t="shared" si="1720"/>
        <v>2.4502222952730419E-3</v>
      </c>
      <c r="AP487" s="141">
        <f t="shared" si="1721"/>
        <v>684.48320000000001</v>
      </c>
      <c r="AQ487" s="141" t="e">
        <f t="shared" si="1722"/>
        <v>#VALUE!</v>
      </c>
      <c r="AR487" s="141" t="e">
        <f t="shared" si="1723"/>
        <v>#VALUE!</v>
      </c>
      <c r="AS487" s="149">
        <f t="shared" si="1724"/>
        <v>2.1112392956890535E-5</v>
      </c>
      <c r="AT487" s="149">
        <f t="shared" si="1725"/>
        <v>6.6604740720019751E-8</v>
      </c>
      <c r="AU487" s="141">
        <v>0.75</v>
      </c>
      <c r="AV487" s="141">
        <f t="shared" si="1726"/>
        <v>0.375</v>
      </c>
      <c r="AW487" s="141">
        <f t="shared" si="1727"/>
        <v>684.48149999999998</v>
      </c>
      <c r="AX487" s="151">
        <f t="shared" si="1728"/>
        <v>285.51792806050003</v>
      </c>
      <c r="AY487" s="151">
        <f t="shared" si="1729"/>
        <v>162.11028162509282</v>
      </c>
      <c r="AZ487" s="141" t="str">
        <f>Input!B487</f>
        <v>Hu1-13</v>
      </c>
      <c r="BA487" s="152">
        <f>Input!E487</f>
        <v>0</v>
      </c>
      <c r="BB487" s="141">
        <f t="shared" si="1730"/>
        <v>3.4240745343496615</v>
      </c>
      <c r="BC487" s="147">
        <f t="shared" ref="BC487" si="1736">SQRT((EXP(0.0000028263*AW487*1000)*V487)^2+((U487-1)*0.0000028263*EXP(0.0000028263*AW487*1000)*AX487*1000)^2)*1000</f>
        <v>7.3430589482574327</v>
      </c>
      <c r="BD487" s="141">
        <f t="shared" si="1731"/>
        <v>684423.5</v>
      </c>
      <c r="BE487" s="153">
        <f t="shared" si="1732"/>
        <v>81055.140812546408</v>
      </c>
      <c r="BF487" s="154">
        <f t="shared" si="1733"/>
        <v>23.683661519718623</v>
      </c>
      <c r="BG487" s="155"/>
      <c r="BH487" s="155"/>
      <c r="BI487" s="155"/>
      <c r="BJ487" s="155"/>
      <c r="BK487" s="155"/>
      <c r="BL487" s="155"/>
      <c r="BM487" s="159"/>
      <c r="BN487" s="155"/>
      <c r="BO487" s="155"/>
      <c r="BP487" s="155"/>
      <c r="BQ487" s="155"/>
      <c r="BR487" s="155"/>
      <c r="BS487" s="155"/>
      <c r="BT487" s="155"/>
      <c r="BU487" s="155"/>
      <c r="BV487" s="155"/>
      <c r="BW487" s="155"/>
      <c r="BX487" s="155"/>
      <c r="BY487" s="155"/>
      <c r="BZ487" s="155"/>
      <c r="CA487" s="155"/>
      <c r="CB487" s="155"/>
      <c r="CC487" s="155"/>
      <c r="CD487" s="155"/>
      <c r="CE487" s="155"/>
      <c r="CF487" s="155"/>
      <c r="CG487" s="155"/>
      <c r="CH487" s="155"/>
      <c r="CI487" s="155"/>
      <c r="CJ487" s="155"/>
      <c r="CK487" s="155"/>
      <c r="CL487" s="155"/>
      <c r="CM487" s="155"/>
      <c r="CN487" s="155"/>
      <c r="CO487" s="155"/>
      <c r="CP487" s="155"/>
      <c r="CQ487" s="155"/>
      <c r="CR487" s="155"/>
      <c r="CS487" s="155"/>
      <c r="CT487" s="155"/>
      <c r="CU487" s="155"/>
      <c r="CV487" s="155"/>
      <c r="CW487" s="155"/>
      <c r="CX487" s="155"/>
      <c r="CY487" s="155"/>
      <c r="CZ487" s="155"/>
      <c r="DA487" s="155"/>
      <c r="DB487" s="155"/>
      <c r="DC487" s="155"/>
      <c r="DD487" s="155"/>
      <c r="DE487" s="155"/>
    </row>
    <row r="488" spans="1:109" ht="15" customHeight="1" x14ac:dyDescent="0.2">
      <c r="A488" s="9">
        <f>Input!A488</f>
        <v>10779</v>
      </c>
      <c r="B488" s="9" t="str">
        <f>Input!B488</f>
        <v>PA7</v>
      </c>
      <c r="C488" s="9">
        <f>Input!O488</f>
        <v>1.6908911333064229</v>
      </c>
      <c r="D488" s="9">
        <f>C488*Input!P488/100</f>
        <v>1.8553581610283353E-3</v>
      </c>
      <c r="E488" s="11">
        <f>Input!M488</f>
        <v>1.9647288041770203</v>
      </c>
      <c r="F488" s="12">
        <f>E488*Input!N488/100</f>
        <v>6.3240717240334966E-5</v>
      </c>
      <c r="G488" s="13">
        <f t="shared" si="1709"/>
        <v>270.89680751992756</v>
      </c>
      <c r="H488" s="12">
        <f>G488*Input!L488/100</f>
        <v>1.2041991367001226E-2</v>
      </c>
      <c r="I488" s="9">
        <v>0.3</v>
      </c>
      <c r="J488" s="21">
        <f>(((C488*$G$4*0.000000001*Input!G488*(234/233))-(I488*0.000000000000001))/Input!F488)*1000000000000</f>
        <v>162.5561085329723</v>
      </c>
      <c r="K488" s="9">
        <f>J488*Input!P488/100</f>
        <v>0.17836736892806343</v>
      </c>
      <c r="L488" s="14">
        <f t="shared" si="1710"/>
        <v>2.2480328204217406</v>
      </c>
      <c r="M488" s="22">
        <f>L488*Input!P488/100</f>
        <v>2.4666910586213196E-3</v>
      </c>
      <c r="N488" s="9">
        <v>5.0000000000000001E-3</v>
      </c>
      <c r="O488" s="21">
        <f>(((G488*$D$4*0.000000001*Input!G488*(238/236))-(N488*0.000000001))/Input!F488)*1000000</f>
        <v>2.6234227134826411</v>
      </c>
      <c r="P488" s="9">
        <f>O488*Input!N488/100</f>
        <v>8.4442765674585152E-5</v>
      </c>
      <c r="Q488" s="23">
        <f t="shared" si="1711"/>
        <v>1.9573335348690004</v>
      </c>
      <c r="R488" s="24">
        <f>Q488*Input!N488/100</f>
        <v>6.3002678212134068E-5</v>
      </c>
      <c r="S488" s="65">
        <f>Input!S488*$G$6/0.000000000155125</f>
        <v>1.1463109563469893</v>
      </c>
      <c r="T488" s="9">
        <f>S488*Input!T488/100</f>
        <v>4.6959915951878096E-4</v>
      </c>
      <c r="U488" s="9">
        <f>S488*1/((U487+U489)/2)</f>
        <v>1.1454567804324187</v>
      </c>
      <c r="V488" s="9">
        <f>U488*Input!T488/100</f>
        <v>4.6924923676061261E-4</v>
      </c>
      <c r="W488" s="3">
        <v>3.0000000000000001E-3</v>
      </c>
      <c r="X488" s="21">
        <f>((($L$4*0.000000001*Input!G488/Input!W488*(232/229))-(W488*0.000000001))/Input!F488)*1000000000</f>
        <v>4.3100096488507711E-2</v>
      </c>
      <c r="Y488" s="21">
        <f>X488*Input!X488/100</f>
        <v>1.3018261234003909E-4</v>
      </c>
      <c r="Z488" s="21">
        <f t="shared" si="1712"/>
        <v>1.0523810342228371E-5</v>
      </c>
      <c r="AA488" s="21">
        <f>Z488*Input!X488/100</f>
        <v>3.1786869026794729E-8</v>
      </c>
      <c r="AB488" s="14">
        <v>0.05</v>
      </c>
      <c r="AC488" s="14">
        <v>0.9</v>
      </c>
      <c r="AD488" s="21">
        <f>(((Input!G488*$L$4*0.000000001*Input!U488*(230/229))-((AB488*0.000000000000001)+(Input!G488*AC488*0.000000000000001)))/Input!F488)*1000000000000</f>
        <v>0.84807617597226237</v>
      </c>
      <c r="AE488" s="21">
        <f>AD488*Input!V488/100</f>
        <v>4.4927589515265627E-3</v>
      </c>
      <c r="AF488" s="63">
        <f t="shared" si="1713"/>
        <v>3.8662540841301406E-2</v>
      </c>
      <c r="AG488" s="21">
        <f>AF488*Input!V488/100</f>
        <v>2.0481824790606948E-4</v>
      </c>
      <c r="AH488" s="9">
        <f t="shared" si="1714"/>
        <v>3673.8158123357798</v>
      </c>
      <c r="AI488" s="3">
        <f t="shared" si="1715"/>
        <v>22.403559087487771</v>
      </c>
      <c r="AJ488" s="22">
        <f t="shared" si="1716"/>
        <v>145.45678043241873</v>
      </c>
      <c r="AK488" s="3">
        <f t="shared" si="1717"/>
        <v>0.46924923676061259</v>
      </c>
      <c r="AL488" s="3">
        <f t="shared" si="1718"/>
        <v>1.9752658477743292E-2</v>
      </c>
      <c r="AM488" s="3">
        <f t="shared" si="1719"/>
        <v>1.0464339618533712E-4</v>
      </c>
      <c r="AN488" s="9">
        <f>AL488*1/((AN487+AN489)/2)</f>
        <v>1.9777613232168922E-2</v>
      </c>
      <c r="AO488" s="21">
        <f t="shared" si="1720"/>
        <v>1.0477559865605829E-4</v>
      </c>
      <c r="AP488" s="58">
        <f t="shared" si="1721"/>
        <v>1.9012</v>
      </c>
      <c r="AQ488" s="58">
        <f t="shared" si="1722"/>
        <v>9.2999999999999992E-3</v>
      </c>
      <c r="AR488" s="58">
        <f t="shared" si="1723"/>
        <v>0.48916473806017247</v>
      </c>
      <c r="AS488" s="67">
        <f t="shared" si="1724"/>
        <v>5.3766055476757081E-6</v>
      </c>
      <c r="AT488" s="67">
        <f t="shared" si="1725"/>
        <v>1.6240805832896117E-8</v>
      </c>
      <c r="AU488" s="58">
        <v>0.75</v>
      </c>
      <c r="AV488" s="58">
        <f t="shared" si="1726"/>
        <v>0.375</v>
      </c>
      <c r="AW488" s="58">
        <f t="shared" si="1727"/>
        <v>1.9009</v>
      </c>
      <c r="AX488" s="57">
        <f t="shared" si="1728"/>
        <v>1.0443811900000001E-2</v>
      </c>
      <c r="AY488" s="47">
        <f t="shared" si="1729"/>
        <v>1.0189175289902732E-2</v>
      </c>
      <c r="AZ488" s="9" t="str">
        <f>Input!B488</f>
        <v>PA7</v>
      </c>
      <c r="BA488" s="48">
        <f>Input!E488</f>
        <v>0</v>
      </c>
      <c r="BB488" s="58">
        <f t="shared" si="1730"/>
        <v>146.24035196332318</v>
      </c>
      <c r="BC488" s="22">
        <f>SQRT((EXP(0.0000028263*AW488*1000)*V488)^2+((U488-1)*0.0000028263*EXP(0.0000028263*AW488*1000)*AY488*1000)^2)*1000</f>
        <v>0.47179586537763746</v>
      </c>
      <c r="BD488" s="9">
        <f t="shared" si="1731"/>
        <v>1842.9</v>
      </c>
      <c r="BE488" s="49">
        <f t="shared" si="1732"/>
        <v>5.0945876449513658</v>
      </c>
      <c r="BF488" s="89">
        <f t="shared" si="1733"/>
        <v>0.53601848018847553</v>
      </c>
      <c r="BG488" s="85"/>
      <c r="BH488" s="85"/>
      <c r="BI488" s="85"/>
      <c r="BJ488" s="85"/>
      <c r="BK488" s="85"/>
      <c r="BL488" s="85"/>
      <c r="BM488" s="90"/>
      <c r="BN488" s="85"/>
      <c r="BO488" s="85"/>
      <c r="BP488" s="85"/>
      <c r="BQ488" s="85"/>
      <c r="BR488" s="85"/>
      <c r="BS488" s="85"/>
      <c r="BT488" s="85"/>
      <c r="BU488" s="85"/>
      <c r="BV488" s="85"/>
      <c r="BW488" s="85"/>
      <c r="BX488" s="85"/>
      <c r="BY488" s="85"/>
      <c r="BZ488" s="85"/>
      <c r="CA488" s="85"/>
      <c r="CB488" s="85"/>
      <c r="CC488" s="85"/>
      <c r="CD488" s="85"/>
      <c r="CE488" s="85"/>
      <c r="CF488" s="85"/>
      <c r="CG488" s="85"/>
      <c r="CH488" s="85"/>
      <c r="CI488" s="85"/>
      <c r="CJ488" s="85"/>
      <c r="CK488" s="85"/>
      <c r="CL488" s="85"/>
      <c r="CM488" s="85"/>
      <c r="CN488" s="85"/>
      <c r="CO488" s="85"/>
      <c r="CP488" s="85"/>
      <c r="CQ488" s="85"/>
      <c r="CR488" s="85"/>
      <c r="CS488" s="85"/>
      <c r="CT488" s="85"/>
      <c r="CU488" s="85"/>
      <c r="CV488" s="85"/>
      <c r="CW488" s="85"/>
      <c r="CX488" s="85"/>
      <c r="CY488" s="85"/>
      <c r="CZ488" s="85"/>
      <c r="DA488" s="85"/>
      <c r="DB488" s="85"/>
      <c r="DC488" s="85"/>
      <c r="DD488" s="85"/>
      <c r="DE488" s="85"/>
    </row>
    <row r="489" spans="1:109" s="158" customFormat="1" ht="15" customHeight="1" x14ac:dyDescent="0.2">
      <c r="A489" s="141">
        <f>Input!A489</f>
        <v>10368</v>
      </c>
      <c r="B489" s="141" t="str">
        <f>Input!B489</f>
        <v>Hu1-13</v>
      </c>
      <c r="C489" s="141">
        <f>Input!O489</f>
        <v>2.2950393862845946</v>
      </c>
      <c r="D489" s="141">
        <f>C489*Input!P489/100</f>
        <v>1.3580488703251894E-2</v>
      </c>
      <c r="E489" s="142">
        <f>Input!M489</f>
        <v>3.0138207361858091</v>
      </c>
      <c r="F489" s="143">
        <f>E489*Input!N489/100</f>
        <v>2.7425574908500274E-4</v>
      </c>
      <c r="G489" s="144">
        <f t="shared" si="1709"/>
        <v>415.54560310529934</v>
      </c>
      <c r="H489" s="143">
        <f>G489*Input!L489/100</f>
        <v>2.8140406601889233E-2</v>
      </c>
      <c r="I489" s="141">
        <v>0</v>
      </c>
      <c r="J489" s="145">
        <f>(((C489*$G$4*0.000000001*Input!G489*(234/233))-(I489*0.000000000000001))/Input!F489)*1000000000000</f>
        <v>751.80633173077888</v>
      </c>
      <c r="K489" s="141">
        <f>J489*Input!P489/100</f>
        <v>4.4486806876250355</v>
      </c>
      <c r="L489" s="146">
        <f t="shared" si="1710"/>
        <v>10.39693508650187</v>
      </c>
      <c r="M489" s="147">
        <f>L489*Input!P489/100</f>
        <v>6.1522020203435883E-2</v>
      </c>
      <c r="N489" s="141">
        <v>0</v>
      </c>
      <c r="O489" s="145">
        <f>(((G489*$D$4*0.000000001*Input!G489*(238/236))-(N489*0.000000001))/Input!F489)*1000000</f>
        <v>13.712340296624916</v>
      </c>
      <c r="P489" s="141">
        <f>O489*Input!N489/100</f>
        <v>1.2478141498617255E-3</v>
      </c>
      <c r="Q489" s="148">
        <f t="shared" si="1711"/>
        <v>10.230765848820985</v>
      </c>
      <c r="R489" s="149">
        <f>Q489*Input!N489/100</f>
        <v>9.3099311378839632E-4</v>
      </c>
      <c r="S489" s="147">
        <f>Input!S489*$G$6/0.000000000155125</f>
        <v>1.000996673340065</v>
      </c>
      <c r="T489" s="141">
        <f>S489*Input!T489/100</f>
        <v>1.2474711966914266E-3</v>
      </c>
      <c r="U489" s="147">
        <f>S489</f>
        <v>1.000996673340065</v>
      </c>
      <c r="V489" s="141">
        <f>U489*Input!T489/100</f>
        <v>1.2474711966914266E-3</v>
      </c>
      <c r="W489" s="150">
        <v>0</v>
      </c>
      <c r="X489" s="145">
        <f>((($L$4*0.000000001*Input!G489/Input!W489*(232/229))-(W489*0.000000001))/Input!F489)*1000000000</f>
        <v>0.88789871948749688</v>
      </c>
      <c r="Y489" s="145">
        <f>X489*Input!X489/100</f>
        <v>3.2443203294626583E-3</v>
      </c>
      <c r="Z489" s="145">
        <f t="shared" si="1712"/>
        <v>2.1679946191037808E-4</v>
      </c>
      <c r="AA489" s="145">
        <f>Z489*Input!X489/100</f>
        <v>7.9217019492763151E-7</v>
      </c>
      <c r="AB489" s="146">
        <v>0</v>
      </c>
      <c r="AC489" s="146">
        <v>0.9</v>
      </c>
      <c r="AD489" s="145">
        <f>(((Input!G489*$L$4*0.000000001*Input!U489*(230/229))-((AB489*0.000000000000001)+(Input!G489*AC489*0.000000000000001)))/Input!F489)*1000000000000</f>
        <v>224.11595579461911</v>
      </c>
      <c r="AE489" s="145">
        <f>AD489*Input!V489/100</f>
        <v>0.46389749728154889</v>
      </c>
      <c r="AF489" s="145">
        <f t="shared" si="1713"/>
        <v>10.217115560595778</v>
      </c>
      <c r="AG489" s="145">
        <f>AF489*Input!V489/100</f>
        <v>2.1148402045681337E-2</v>
      </c>
      <c r="AH489" s="141">
        <f t="shared" si="1714"/>
        <v>47127.033759979502</v>
      </c>
      <c r="AI489" s="150">
        <f t="shared" si="1715"/>
        <v>197.90937573760021</v>
      </c>
      <c r="AJ489" s="147">
        <f t="shared" si="1716"/>
        <v>0.99667334006503516</v>
      </c>
      <c r="AK489" s="150">
        <f t="shared" si="1717"/>
        <v>1.2474711966914267</v>
      </c>
      <c r="AL489" s="150">
        <f t="shared" si="1718"/>
        <v>0.99866576086024095</v>
      </c>
      <c r="AM489" s="150">
        <f t="shared" si="1719"/>
        <v>2.0691344026112571E-3</v>
      </c>
      <c r="AN489" s="141">
        <f>AF489/Q489</f>
        <v>0.99866576086024095</v>
      </c>
      <c r="AO489" s="145">
        <f t="shared" si="1720"/>
        <v>2.0691344026112571E-3</v>
      </c>
      <c r="AP489" s="141">
        <f t="shared" si="1721"/>
        <v>643.79049999999995</v>
      </c>
      <c r="AQ489" s="141" t="e">
        <f t="shared" si="1722"/>
        <v>#VALUE!</v>
      </c>
      <c r="AR489" s="141" t="e">
        <f t="shared" si="1723"/>
        <v>#VALUE!</v>
      </c>
      <c r="AS489" s="149">
        <f t="shared" si="1724"/>
        <v>2.1190931853392236E-5</v>
      </c>
      <c r="AT489" s="149">
        <f t="shared" si="1725"/>
        <v>7.74542037490318E-8</v>
      </c>
      <c r="AU489" s="141">
        <v>0.75</v>
      </c>
      <c r="AV489" s="141">
        <f t="shared" si="1726"/>
        <v>0.375</v>
      </c>
      <c r="AW489" s="141">
        <f t="shared" si="1727"/>
        <v>643.78880000000004</v>
      </c>
      <c r="AX489" s="151">
        <f t="shared" si="1728"/>
        <v>231.3546655865</v>
      </c>
      <c r="AY489" s="151">
        <f t="shared" si="1729"/>
        <v>107.50108777433469</v>
      </c>
      <c r="AZ489" s="141" t="str">
        <f>Input!B489</f>
        <v>Hu1-13</v>
      </c>
      <c r="BA489" s="152">
        <f>Input!E489</f>
        <v>0</v>
      </c>
      <c r="BB489" s="141">
        <f t="shared" si="1730"/>
        <v>6.1484995710753099</v>
      </c>
      <c r="BC489" s="147">
        <f t="shared" ref="BC489" si="1737">SQRT((EXP(0.0000028263*AW489*1000)*V489)^2+((U489-1)*0.0000028263*EXP(0.0000028263*AW489*1000)*AX489*1000)^2)*1000</f>
        <v>8.6825568359386498</v>
      </c>
      <c r="BD489" s="141">
        <f t="shared" si="1731"/>
        <v>643730.80000000005</v>
      </c>
      <c r="BE489" s="153">
        <f t="shared" si="1732"/>
        <v>53750.543887167347</v>
      </c>
      <c r="BF489" s="154">
        <f t="shared" si="1733"/>
        <v>16.698191670053081</v>
      </c>
      <c r="BG489" s="155"/>
      <c r="BH489" s="155"/>
      <c r="BI489" s="155"/>
      <c r="BJ489" s="155"/>
      <c r="BK489" s="155"/>
      <c r="BL489" s="155"/>
      <c r="BM489" s="159"/>
      <c r="BN489" s="155"/>
      <c r="BO489" s="155"/>
      <c r="BP489" s="155"/>
      <c r="BQ489" s="155"/>
      <c r="BR489" s="155"/>
      <c r="BS489" s="155"/>
      <c r="BT489" s="155"/>
      <c r="BU489" s="155"/>
      <c r="BV489" s="155"/>
      <c r="BW489" s="155"/>
      <c r="BX489" s="155"/>
      <c r="BY489" s="155"/>
      <c r="BZ489" s="155"/>
      <c r="CA489" s="155"/>
      <c r="CB489" s="155"/>
      <c r="CC489" s="155"/>
      <c r="CD489" s="155"/>
      <c r="CE489" s="155"/>
      <c r="CF489" s="155"/>
      <c r="CG489" s="155"/>
      <c r="CH489" s="155"/>
      <c r="CI489" s="155"/>
      <c r="CJ489" s="155"/>
      <c r="CK489" s="155"/>
      <c r="CL489" s="155"/>
      <c r="CM489" s="155"/>
      <c r="CN489" s="155"/>
      <c r="CO489" s="155"/>
      <c r="CP489" s="155"/>
      <c r="CQ489" s="155"/>
      <c r="CR489" s="155"/>
      <c r="CS489" s="155"/>
      <c r="CT489" s="155"/>
      <c r="CU489" s="155"/>
      <c r="CV489" s="155"/>
      <c r="CW489" s="155"/>
      <c r="CX489" s="155"/>
      <c r="CY489" s="155"/>
      <c r="CZ489" s="155"/>
      <c r="DA489" s="155"/>
      <c r="DB489" s="155"/>
      <c r="DC489" s="155"/>
      <c r="DD489" s="155"/>
      <c r="DE489" s="155"/>
    </row>
    <row r="490" spans="1:109" ht="15" customHeight="1" x14ac:dyDescent="0.2">
      <c r="A490" s="9">
        <f>Input!A490</f>
        <v>10780</v>
      </c>
      <c r="B490" s="9" t="str">
        <f>Input!B490</f>
        <v>PA10</v>
      </c>
      <c r="C490" s="9">
        <f>Input!O490</f>
        <v>1.7652603075566324</v>
      </c>
      <c r="D490" s="9">
        <f>C490*Input!P490/100</f>
        <v>2.42678785607418E-3</v>
      </c>
      <c r="E490" s="11">
        <f>Input!M490</f>
        <v>2.047762049734958</v>
      </c>
      <c r="F490" s="12">
        <f>E490*Input!N490/100</f>
        <v>6.8974938608636242E-5</v>
      </c>
      <c r="G490" s="13">
        <f t="shared" ref="G490:G493" si="1738">E490*137.88</f>
        <v>282.34543141745598</v>
      </c>
      <c r="H490" s="12">
        <f>G490*Input!L490/100</f>
        <v>8.3687198370981427E-3</v>
      </c>
      <c r="I490" s="9">
        <v>0.3</v>
      </c>
      <c r="J490" s="21">
        <f>(((C490*$G$4*0.000000001*Input!G490*(234/233))-(I490*0.000000000000001))/Input!F490)*1000000000000</f>
        <v>166.48247167841797</v>
      </c>
      <c r="K490" s="9">
        <f>J490*Input!P490/100</f>
        <v>0.22887142411173078</v>
      </c>
      <c r="L490" s="14">
        <f t="shared" ref="L490:L493" si="1739">(J490/234)*602200000000*0.0000028263/(365.2425*24*60)</f>
        <v>2.3023315686848114</v>
      </c>
      <c r="M490" s="22">
        <f>L490*Input!P490/100</f>
        <v>3.1651254308629876E-3</v>
      </c>
      <c r="N490" s="9">
        <v>5.0000000000000001E-3</v>
      </c>
      <c r="O490" s="21">
        <f>(((G490*$D$4*0.000000001*Input!G490*(238/236))-(N490*0.000000001))/Input!F490)*1000000</f>
        <v>2.6823612224545603</v>
      </c>
      <c r="P490" s="9">
        <f>O490*Input!N490/100</f>
        <v>9.0350195067310843E-5</v>
      </c>
      <c r="Q490" s="23">
        <f t="shared" ref="Q490:Q493" si="1740">(O490/238.05)*602200000000000000*0.00000000015512/(365.2425*24*60)</f>
        <v>2.0013075080731775</v>
      </c>
      <c r="R490" s="24">
        <f>Q490*Input!N490/100</f>
        <v>6.7410206436932808E-5</v>
      </c>
      <c r="S490" s="65">
        <f>Input!S490*$G$6/0.000000000155125</f>
        <v>1.1465633881618367</v>
      </c>
      <c r="T490" s="9">
        <f>S490*Input!T490/100</f>
        <v>4.8694343175165861E-4</v>
      </c>
      <c r="U490" s="9">
        <f>S490*1/((U489+U491)/2)</f>
        <v>1.1457460008757094</v>
      </c>
      <c r="V490" s="9">
        <f>U490*Input!T490/100</f>
        <v>4.8659628882499056E-4</v>
      </c>
      <c r="W490" s="3">
        <v>3.0000000000000001E-3</v>
      </c>
      <c r="X490" s="21">
        <f>((($L$4*0.000000001*Input!G490/Input!W490*(232/229))-(W490*0.000000001))/Input!F490)*1000000000</f>
        <v>0.36043537832445582</v>
      </c>
      <c r="Y490" s="21">
        <f>X490*Input!X490/100</f>
        <v>4.9267202762551482E-4</v>
      </c>
      <c r="Z490" s="21">
        <f t="shared" ref="Z490:Z493" si="1741">(X490/232)*6.022E+23*0.000000001*0.000000000049475/(365.2425*24*60)</f>
        <v>8.8008006272731143E-5</v>
      </c>
      <c r="AA490" s="21">
        <f>Z490*Input!X490/100</f>
        <v>1.202964123533806E-7</v>
      </c>
      <c r="AB490" s="14">
        <v>0.05</v>
      </c>
      <c r="AC490" s="14">
        <v>0.9</v>
      </c>
      <c r="AD490" s="21">
        <f>(((Input!G490*$L$4*0.000000001*Input!U490*(230/229))-((AB490*0.000000000000001)+(Input!G490*AC490*0.000000000000001)))/Input!F490)*1000000000000</f>
        <v>0.42240037788790202</v>
      </c>
      <c r="AE490" s="21">
        <f>AD490*Input!V490/100</f>
        <v>2.6552453497356494E-3</v>
      </c>
      <c r="AF490" s="63">
        <f t="shared" ref="AF490:AF493" si="1742">(AD490/230)*602200000000*$D$6/(365.2425*24*60)</f>
        <v>1.9256609635036247E-2</v>
      </c>
      <c r="AG490" s="21">
        <f>AF490*Input!V490/100</f>
        <v>1.2104871553565232E-4</v>
      </c>
      <c r="AH490" s="9">
        <f t="shared" ref="AH490:AH493" si="1743">AF490/Z490</f>
        <v>218.80520251034042</v>
      </c>
      <c r="AI490" s="3">
        <f t="shared" ref="AI490:AI493" si="1744">AH490*SQRT((AG490/AF490)^2+(AA490/Z490)^2)</f>
        <v>1.4075697420577</v>
      </c>
      <c r="AJ490" s="22">
        <f t="shared" ref="AJ490:AJ493" si="1745">(U490-1)*1000</f>
        <v>145.74600087570943</v>
      </c>
      <c r="AK490" s="3">
        <f t="shared" ref="AK490:AK493" si="1746">V490*1000</f>
        <v>0.48659628882499056</v>
      </c>
      <c r="AL490" s="3">
        <f t="shared" ref="AL490:AL493" si="1747">AF490/Q490</f>
        <v>9.6220143867726555E-3</v>
      </c>
      <c r="AM490" s="3">
        <f t="shared" ref="AM490:AM493" si="1748">AL490*SQRT((R490/Q490)^2+(AG490/AF490)^2)</f>
        <v>6.048568388827512E-5</v>
      </c>
      <c r="AN490" s="9">
        <f>AL490*1/((AN489+AN491)/2)</f>
        <v>9.6329310989766263E-3</v>
      </c>
      <c r="AO490" s="21">
        <f t="shared" ref="AO490:AO493" si="1749">AN490*SQRT((R490/Q490)^2+(AG490/AF490)^2)</f>
        <v>6.0554308271582669E-5</v>
      </c>
      <c r="AP490" s="58">
        <f t="shared" ref="AP490:AP493" si="1750">ThU_Alter_Kombi(AN490,U490)</f>
        <v>0.92179999999999995</v>
      </c>
      <c r="AQ490" s="58">
        <f t="shared" ref="AQ490:AQ493" si="1751">Montealter(AN490,AO490,U490,V490)</f>
        <v>5.7999999999999996E-3</v>
      </c>
      <c r="AR490" s="58">
        <f t="shared" ref="AR490:AR493" si="1752">(AQ490/AP490)*100</f>
        <v>0.62920373182903011</v>
      </c>
      <c r="AS490" s="67">
        <f t="shared" ref="AS490:AS493" si="1753">Z490/Q490</f>
        <v>4.3975254136463845E-5</v>
      </c>
      <c r="AT490" s="67">
        <f t="shared" ref="AT490:AT493" si="1754">AS490*SQRT((Y490/X490)^2+(P490/O490)^2)</f>
        <v>6.0127157328707686E-8</v>
      </c>
      <c r="AU490" s="58">
        <v>0.75</v>
      </c>
      <c r="AV490" s="58">
        <f t="shared" ref="AV490:AV493" si="1755">AU490/2</f>
        <v>0.375</v>
      </c>
      <c r="AW490" s="58">
        <f t="shared" ref="AW490:AW493" si="1756">marincorr_age(AN490,U490,AS490,AU490)</f>
        <v>0.91869999999999996</v>
      </c>
      <c r="AX490" s="57">
        <f t="shared" ref="AX490:AX493" si="1757">marincorr_age_error(AN490, AO490, U490, V490, AS490, AT490, AU490, AV490)</f>
        <v>6.1991288000000002E-3</v>
      </c>
      <c r="AY490" s="47">
        <f t="shared" ref="AY490:AY493" si="1758">SQRT(((AU490*EXP(-0.0000091577*AW490*1000))/(0.0000091577*(EXP(-0.0000091577*AW490*1000)+(AJ490/1000)*EXP(-(0.0000091577-0.0000028263)*AW490*1000)-AS490*AU490*EXP(-0.0000091577*AW490*1000))))^2*AT490^2+((AS490*EXP(-0.0000091577*AW490*1000))/(0.0000091577*(EXP(-0.0000091577*AW490*1000)+(AJ490/1000)*EXP(-(0.0000091577-0.0000028263)*AW490*1000)-AS490*AU490*EXP(-0.0000091577*AW490*1000))))^2*AV490^2+((0.0000091577/(0.0000091577-0.0000028263))*(EXP(-(0.0000091577-0.0000028263)*AW490*1000)-1)/(0.0000091577*(EXP(-0.0000091577*AW490*1000)+(AJ490/1000)*EXP(-(0.0000091577-0.0000028263)*AW490*1000)-AS490*AU490*EXP(-0.0000091577*AW490*1000))))^2*T490^2+(1/(0.0000091577*(EXP(-0.0000091577*AW490*1000)+(AJ490/1000)*EXP(-(0.0000091577-0.0000028263)*AW490*1000)-AS490*AU490*EXP(-0.0000091577*AW490*1000))))^2*AO490^2)/1000</f>
        <v>6.0394440809692319E-3</v>
      </c>
      <c r="AZ490" s="9" t="str">
        <f>Input!B490</f>
        <v>PA10</v>
      </c>
      <c r="BA490" s="48">
        <f>Input!E490</f>
        <v>0</v>
      </c>
      <c r="BB490" s="58">
        <f t="shared" ref="BB490:BB493" si="1759">((U490-1)*EXP(0.0000028263*AW490*1000))*1000</f>
        <v>146.12492527554778</v>
      </c>
      <c r="BC490" s="22">
        <f>SQRT((EXP(0.0000028263*AW490*1000)*V490)^2+((U490-1)*0.0000028263*EXP(0.0000028263*AW490*1000)*AY490*1000)^2)*1000</f>
        <v>0.48786776444161384</v>
      </c>
      <c r="BD490" s="9">
        <f t="shared" ref="BD490:BD493" si="1760">AW490*1000-58</f>
        <v>860.69999999999993</v>
      </c>
      <c r="BE490" s="49">
        <f t="shared" ref="BE490:BE493" si="1761">AY490/2*1000</f>
        <v>3.0197220404846159</v>
      </c>
      <c r="BF490" s="89">
        <f t="shared" ref="BF490:BF493" si="1762">AY490/AW490*100</f>
        <v>0.65739023413184206</v>
      </c>
      <c r="BG490" s="85"/>
      <c r="BH490" s="85"/>
      <c r="BI490" s="85"/>
      <c r="BJ490" s="85"/>
      <c r="BK490" s="85"/>
      <c r="BL490" s="85"/>
      <c r="BM490" s="90"/>
      <c r="BN490" s="85"/>
      <c r="BO490" s="85"/>
      <c r="BP490" s="85"/>
      <c r="BQ490" s="85"/>
      <c r="BR490" s="85"/>
      <c r="BS490" s="85"/>
      <c r="BT490" s="85"/>
      <c r="BU490" s="85"/>
      <c r="BV490" s="85"/>
      <c r="BW490" s="85"/>
      <c r="BX490" s="85"/>
      <c r="BY490" s="85"/>
      <c r="BZ490" s="85"/>
      <c r="CA490" s="85"/>
      <c r="CB490" s="85"/>
      <c r="CC490" s="85"/>
      <c r="CD490" s="85"/>
      <c r="CE490" s="85"/>
      <c r="CF490" s="85"/>
      <c r="CG490" s="85"/>
      <c r="CH490" s="85"/>
      <c r="CI490" s="85"/>
      <c r="CJ490" s="85"/>
      <c r="CK490" s="85"/>
      <c r="CL490" s="85"/>
      <c r="CM490" s="85"/>
      <c r="CN490" s="85"/>
      <c r="CO490" s="85"/>
      <c r="CP490" s="85"/>
      <c r="CQ490" s="85"/>
      <c r="CR490" s="85"/>
      <c r="CS490" s="85"/>
      <c r="CT490" s="85"/>
      <c r="CU490" s="85"/>
      <c r="CV490" s="85"/>
      <c r="CW490" s="85"/>
      <c r="CX490" s="85"/>
      <c r="CY490" s="85"/>
      <c r="CZ490" s="85"/>
      <c r="DA490" s="85"/>
      <c r="DB490" s="85"/>
      <c r="DC490" s="85"/>
      <c r="DD490" s="85"/>
      <c r="DE490" s="85"/>
    </row>
    <row r="491" spans="1:109" s="158" customFormat="1" ht="15" customHeight="1" x14ac:dyDescent="0.2">
      <c r="A491" s="141">
        <f>Input!A491</f>
        <v>10368</v>
      </c>
      <c r="B491" s="141" t="str">
        <f>Input!B491</f>
        <v>Hu1-13</v>
      </c>
      <c r="C491" s="141">
        <f>Input!O491</f>
        <v>2.2907336814952575</v>
      </c>
      <c r="D491" s="141">
        <f>C491*Input!P491/100</f>
        <v>1.3766334566032721E-2</v>
      </c>
      <c r="E491" s="142">
        <f>Input!M491</f>
        <v>3.0133657940829104</v>
      </c>
      <c r="F491" s="143">
        <f>E491*Input!N491/100</f>
        <v>2.50936749331216E-4</v>
      </c>
      <c r="G491" s="144">
        <f t="shared" si="1738"/>
        <v>415.48287568815169</v>
      </c>
      <c r="H491" s="143">
        <f>G491*Input!L491/100</f>
        <v>2.0739869289088365E-2</v>
      </c>
      <c r="I491" s="141">
        <v>0</v>
      </c>
      <c r="J491" s="145">
        <f>(((C491*$G$4*0.000000001*Input!G491*(234/233))-(I491*0.000000000000001))/Input!F491)*1000000000000</f>
        <v>750.39587396585682</v>
      </c>
      <c r="K491" s="141">
        <f>J491*Input!P491/100</f>
        <v>4.5095598591109702</v>
      </c>
      <c r="L491" s="146">
        <f t="shared" si="1739"/>
        <v>10.377429480862199</v>
      </c>
      <c r="M491" s="147">
        <f>L491*Input!P491/100</f>
        <v>6.2363934892558148E-2</v>
      </c>
      <c r="N491" s="141">
        <v>0</v>
      </c>
      <c r="O491" s="145">
        <f>(((G491*$D$4*0.000000001*Input!G491*(238/236))-(N491*0.000000001))/Input!F491)*1000000</f>
        <v>13.710270392182586</v>
      </c>
      <c r="P491" s="141">
        <f>O491*Input!N491/100</f>
        <v>1.1417169105131394E-3</v>
      </c>
      <c r="Q491" s="148">
        <f t="shared" si="1740"/>
        <v>10.229221494814244</v>
      </c>
      <c r="R491" s="149">
        <f>Q491*Input!N491/100</f>
        <v>8.5183405052850422E-4</v>
      </c>
      <c r="S491" s="147">
        <f>Input!S491*$G$6/0.000000000155125</f>
        <v>1.0004301477625219</v>
      </c>
      <c r="T491" s="141">
        <f>S491*Input!T491/100</f>
        <v>1.0462621920858659E-3</v>
      </c>
      <c r="U491" s="147">
        <f>S491</f>
        <v>1.0004301477625219</v>
      </c>
      <c r="V491" s="141">
        <f>U491*Input!T491/100</f>
        <v>1.0462621920858659E-3</v>
      </c>
      <c r="W491" s="150">
        <v>0</v>
      </c>
      <c r="X491" s="145">
        <f>((($L$4*0.000000001*Input!G491/Input!W491*(232/229))-(W491*0.000000001))/Input!F491)*1000000000</f>
        <v>0.88504310424151933</v>
      </c>
      <c r="Y491" s="145">
        <f>X491*Input!X491/100</f>
        <v>3.3549981939733587E-3</v>
      </c>
      <c r="Z491" s="145">
        <f t="shared" si="1741"/>
        <v>2.1610220237484418E-4</v>
      </c>
      <c r="AA491" s="145">
        <f>Z491*Input!X491/100</f>
        <v>8.1919456262258637E-7</v>
      </c>
      <c r="AB491" s="146">
        <v>0</v>
      </c>
      <c r="AC491" s="146">
        <v>0.9</v>
      </c>
      <c r="AD491" s="145">
        <f>(((Input!G491*$L$4*0.000000001*Input!U491*(230/229))-((AB491*0.000000000000001)+(Input!G491*AC491*0.000000000000001)))/Input!F491)*1000000000000</f>
        <v>224.17231255306555</v>
      </c>
      <c r="AE491" s="145">
        <f>AD491*Input!V491/100</f>
        <v>0.55588526642370983</v>
      </c>
      <c r="AF491" s="145">
        <f t="shared" si="1742"/>
        <v>10.219684782013442</v>
      </c>
      <c r="AG491" s="145">
        <f>AF491*Input!V491/100</f>
        <v>2.5341988638633003E-2</v>
      </c>
      <c r="AH491" s="141">
        <f t="shared" si="1743"/>
        <v>47290.979313050651</v>
      </c>
      <c r="AI491" s="150">
        <f t="shared" si="1744"/>
        <v>214.21817993696138</v>
      </c>
      <c r="AJ491" s="147">
        <f t="shared" si="1745"/>
        <v>0.43014776252192632</v>
      </c>
      <c r="AK491" s="150">
        <f t="shared" si="1746"/>
        <v>1.0462621920858659</v>
      </c>
      <c r="AL491" s="150">
        <f t="shared" si="1747"/>
        <v>0.99906769906139614</v>
      </c>
      <c r="AM491" s="150">
        <f t="shared" si="1748"/>
        <v>2.4788078470334633E-3</v>
      </c>
      <c r="AN491" s="141">
        <f>AF491/Q491</f>
        <v>0.99906769906139614</v>
      </c>
      <c r="AO491" s="145">
        <f t="shared" si="1749"/>
        <v>2.4788078470334633E-3</v>
      </c>
      <c r="AP491" s="141">
        <f t="shared" si="1750"/>
        <v>706.64589999999998</v>
      </c>
      <c r="AQ491" s="141" t="e">
        <f t="shared" si="1751"/>
        <v>#VALUE!</v>
      </c>
      <c r="AR491" s="141" t="e">
        <f t="shared" si="1752"/>
        <v>#VALUE!</v>
      </c>
      <c r="AS491" s="149">
        <f t="shared" si="1753"/>
        <v>2.112596764909219E-5</v>
      </c>
      <c r="AT491" s="149">
        <f t="shared" si="1754"/>
        <v>8.0103085317777913E-8</v>
      </c>
      <c r="AU491" s="141">
        <v>0.75</v>
      </c>
      <c r="AV491" s="141">
        <f t="shared" si="1755"/>
        <v>0.375</v>
      </c>
      <c r="AW491" s="141">
        <f t="shared" si="1756"/>
        <v>706.64419999999996</v>
      </c>
      <c r="AX491" s="151">
        <f t="shared" si="1757"/>
        <v>306.00182568809998</v>
      </c>
      <c r="AY491" s="151">
        <f t="shared" si="1758"/>
        <v>203.68504589498144</v>
      </c>
      <c r="AZ491" s="141" t="str">
        <f>Input!B491</f>
        <v>Hu1-13</v>
      </c>
      <c r="BA491" s="152">
        <f>Input!E491</f>
        <v>0</v>
      </c>
      <c r="BB491" s="141">
        <f t="shared" si="1759"/>
        <v>3.1694624738706541</v>
      </c>
      <c r="BC491" s="147">
        <f t="shared" ref="BC491" si="1763">SQRT((EXP(0.0000028263*AW491*1000)*V491)^2+((U491-1)*0.0000028263*EXP(0.0000028263*AW491*1000)*AX491*1000)^2)*1000</f>
        <v>8.1820088919604217</v>
      </c>
      <c r="BD491" s="141">
        <f t="shared" si="1760"/>
        <v>706586.2</v>
      </c>
      <c r="BE491" s="153">
        <f t="shared" si="1761"/>
        <v>101842.52294749072</v>
      </c>
      <c r="BF491" s="154">
        <f t="shared" si="1762"/>
        <v>28.82427194548281</v>
      </c>
      <c r="BG491" s="155"/>
      <c r="BH491" s="155"/>
      <c r="BI491" s="155"/>
      <c r="BJ491" s="155"/>
      <c r="BK491" s="155"/>
      <c r="BL491" s="155"/>
      <c r="BM491" s="159"/>
      <c r="BN491" s="155"/>
      <c r="BO491" s="155"/>
      <c r="BP491" s="155"/>
      <c r="BQ491" s="155"/>
      <c r="BR491" s="155"/>
      <c r="BS491" s="155"/>
      <c r="BT491" s="155"/>
      <c r="BU491" s="155"/>
      <c r="BV491" s="155"/>
      <c r="BW491" s="155"/>
      <c r="BX491" s="155"/>
      <c r="BY491" s="155"/>
      <c r="BZ491" s="155"/>
      <c r="CA491" s="155"/>
      <c r="CB491" s="155"/>
      <c r="CC491" s="155"/>
      <c r="CD491" s="155"/>
      <c r="CE491" s="155"/>
      <c r="CF491" s="155"/>
      <c r="CG491" s="155"/>
      <c r="CH491" s="155"/>
      <c r="CI491" s="155"/>
      <c r="CJ491" s="155"/>
      <c r="CK491" s="155"/>
      <c r="CL491" s="155"/>
      <c r="CM491" s="155"/>
      <c r="CN491" s="155"/>
      <c r="CO491" s="155"/>
      <c r="CP491" s="155"/>
      <c r="CQ491" s="155"/>
      <c r="CR491" s="155"/>
      <c r="CS491" s="155"/>
      <c r="CT491" s="155"/>
      <c r="CU491" s="155"/>
      <c r="CV491" s="155"/>
      <c r="CW491" s="155"/>
      <c r="CX491" s="155"/>
      <c r="CY491" s="155"/>
      <c r="CZ491" s="155"/>
      <c r="DA491" s="155"/>
      <c r="DB491" s="155"/>
      <c r="DC491" s="155"/>
      <c r="DD491" s="155"/>
      <c r="DE491" s="155"/>
    </row>
    <row r="492" spans="1:109" ht="15" customHeight="1" x14ac:dyDescent="0.2">
      <c r="A492" s="9">
        <f>Input!A492</f>
        <v>10781</v>
      </c>
      <c r="B492" s="9" t="str">
        <f>Input!B492</f>
        <v>PA11</v>
      </c>
      <c r="C492" s="9">
        <f>Input!O492</f>
        <v>2.1590584740514007</v>
      </c>
      <c r="D492" s="9">
        <f>C492*Input!P492/100</f>
        <v>3.9649236077120564E-3</v>
      </c>
      <c r="E492" s="11">
        <f>Input!M492</f>
        <v>2.5058265418231285</v>
      </c>
      <c r="F492" s="12">
        <f>E492*Input!N492/100</f>
        <v>8.4575749500910685E-5</v>
      </c>
      <c r="G492" s="13">
        <f t="shared" si="1738"/>
        <v>345.50336358657296</v>
      </c>
      <c r="H492" s="12">
        <f>G492*Input!L492/100</f>
        <v>1.752370005978263E-2</v>
      </c>
      <c r="I492" s="9">
        <v>0.3</v>
      </c>
      <c r="J492" s="21">
        <f>(((C492*$G$4*0.000000001*Input!G492*(234/233))-(I492*0.000000000000001))/Input!F492)*1000000000000</f>
        <v>179.45889230421921</v>
      </c>
      <c r="K492" s="9">
        <f>J492*Input!P492/100</f>
        <v>0.3295606891904469</v>
      </c>
      <c r="L492" s="14">
        <f t="shared" si="1739"/>
        <v>2.4817860334949216</v>
      </c>
      <c r="M492" s="22">
        <f>L492*Input!P492/100</f>
        <v>4.5575847767705315E-3</v>
      </c>
      <c r="N492" s="9">
        <v>5.0000000000000001E-3</v>
      </c>
      <c r="O492" s="21">
        <f>(((G492*$D$4*0.000000001*Input!G492*(238/236))-(N492*0.000000001))/Input!F492)*1000000</f>
        <v>2.8928749273985446</v>
      </c>
      <c r="P492" s="9">
        <f>O492*Input!N492/100</f>
        <v>9.7639266371213232E-5</v>
      </c>
      <c r="Q492" s="23">
        <f t="shared" si="1740"/>
        <v>2.1583716106742337</v>
      </c>
      <c r="R492" s="24">
        <f>Q492*Input!N492/100</f>
        <v>7.2848576558475121E-5</v>
      </c>
      <c r="S492" s="65">
        <f>Input!S492*$G$6/0.000000000155125</f>
        <v>1.1467747798163321</v>
      </c>
      <c r="T492" s="9">
        <f>S492*Input!T492/100</f>
        <v>4.4916097175041455E-4</v>
      </c>
      <c r="U492" s="9">
        <f>S492*1/((U491+U493)/2)</f>
        <v>1.1463346741471165</v>
      </c>
      <c r="V492" s="9">
        <f>U492*Input!T492/100</f>
        <v>4.4898859414538089E-4</v>
      </c>
      <c r="W492" s="3">
        <v>3.0000000000000001E-3</v>
      </c>
      <c r="X492" s="21">
        <f>((($L$4*0.000000001*Input!G492/Input!W492*(232/229))-(W492*0.000000001))/Input!F492)*1000000000</f>
        <v>0.19336783586632808</v>
      </c>
      <c r="Y492" s="21">
        <f>X492*Input!X492/100</f>
        <v>2.8646203194719166E-4</v>
      </c>
      <c r="Z492" s="21">
        <f t="shared" si="1741"/>
        <v>4.7214892697212151E-5</v>
      </c>
      <c r="AA492" s="21">
        <f>Z492*Input!X492/100</f>
        <v>6.9945831681964972E-8</v>
      </c>
      <c r="AB492" s="14">
        <v>0.05</v>
      </c>
      <c r="AC492" s="14">
        <v>0.9</v>
      </c>
      <c r="AD492" s="21">
        <f>(((Input!G492*$L$4*0.000000001*Input!U492*(230/229))-((AB492*0.000000000000001)+(Input!G492*AC492*0.000000000000001)))/Input!F492)*1000000000000</f>
        <v>0.90275586593366675</v>
      </c>
      <c r="AE492" s="21">
        <f>AD492*Input!V492/100</f>
        <v>5.3393898012746724E-3</v>
      </c>
      <c r="AF492" s="63">
        <f t="shared" si="1742"/>
        <v>4.1155307182601915E-2</v>
      </c>
      <c r="AG492" s="21">
        <f>AF492*Input!V492/100</f>
        <v>2.4341489845855783E-4</v>
      </c>
      <c r="AH492" s="9">
        <f t="shared" si="1743"/>
        <v>871.65944539003408</v>
      </c>
      <c r="AI492" s="3">
        <f t="shared" si="1744"/>
        <v>5.3147278299722318</v>
      </c>
      <c r="AJ492" s="22">
        <f t="shared" si="1745"/>
        <v>146.33467414711654</v>
      </c>
      <c r="AK492" s="3">
        <f t="shared" si="1746"/>
        <v>0.44898859414538089</v>
      </c>
      <c r="AL492" s="3">
        <f t="shared" si="1747"/>
        <v>1.9067757831444879E-2</v>
      </c>
      <c r="AM492" s="3">
        <f t="shared" si="1748"/>
        <v>1.1277893972893716E-4</v>
      </c>
      <c r="AN492" s="9">
        <f>AL492*1/((AN491+AN493)/2)</f>
        <v>1.9081388434059744E-2</v>
      </c>
      <c r="AO492" s="21">
        <f t="shared" si="1749"/>
        <v>1.1285955984821705E-4</v>
      </c>
      <c r="AP492" s="58">
        <f t="shared" si="1750"/>
        <v>1.8323</v>
      </c>
      <c r="AQ492" s="58">
        <f t="shared" si="1751"/>
        <v>1.04E-2</v>
      </c>
      <c r="AR492" s="58">
        <f t="shared" si="1752"/>
        <v>0.56759264312612567</v>
      </c>
      <c r="AS492" s="67">
        <f t="shared" si="1753"/>
        <v>2.1875238009854626E-5</v>
      </c>
      <c r="AT492" s="67">
        <f t="shared" si="1754"/>
        <v>3.2415169979635181E-8</v>
      </c>
      <c r="AU492" s="58">
        <v>0.75</v>
      </c>
      <c r="AV492" s="58">
        <f t="shared" si="1755"/>
        <v>0.375</v>
      </c>
      <c r="AW492" s="58">
        <f t="shared" si="1756"/>
        <v>1.8308</v>
      </c>
      <c r="AX492" s="57">
        <f t="shared" si="1757"/>
        <v>1.0989923E-2</v>
      </c>
      <c r="AY492" s="47">
        <f t="shared" si="1758"/>
        <v>1.0977308267737795E-2</v>
      </c>
      <c r="AZ492" s="9" t="str">
        <f>Input!B492</f>
        <v>PA11</v>
      </c>
      <c r="BA492" s="48">
        <f>Input!E492</f>
        <v>0</v>
      </c>
      <c r="BB492" s="58">
        <f t="shared" si="1759"/>
        <v>147.09382921592299</v>
      </c>
      <c r="BC492" s="22">
        <f>SQRT((EXP(0.0000028263*AW492*1000)*V492)^2+((U492-1)*0.0000028263*EXP(0.0000028263*AW492*1000)*AY492*1000)^2)*1000</f>
        <v>0.45134092975636109</v>
      </c>
      <c r="BD492" s="9">
        <f t="shared" si="1760"/>
        <v>1772.8</v>
      </c>
      <c r="BE492" s="49">
        <f t="shared" si="1761"/>
        <v>5.4886541338688977</v>
      </c>
      <c r="BF492" s="89">
        <f t="shared" si="1762"/>
        <v>0.59959079461097864</v>
      </c>
      <c r="BG492" s="85"/>
      <c r="BH492" s="85"/>
      <c r="BI492" s="85"/>
      <c r="BJ492" s="85"/>
      <c r="BK492" s="85"/>
      <c r="BL492" s="85"/>
      <c r="BM492" s="90"/>
      <c r="BN492" s="85"/>
      <c r="BO492" s="85"/>
      <c r="BP492" s="85"/>
      <c r="BQ492" s="85"/>
      <c r="BR492" s="85"/>
      <c r="BS492" s="85"/>
      <c r="BT492" s="85"/>
      <c r="BU492" s="85"/>
      <c r="BV492" s="85"/>
      <c r="BW492" s="85"/>
      <c r="BX492" s="85"/>
      <c r="BY492" s="85"/>
      <c r="BZ492" s="85"/>
      <c r="CA492" s="85"/>
      <c r="CB492" s="85"/>
      <c r="CC492" s="85"/>
      <c r="CD492" s="85"/>
      <c r="CE492" s="85"/>
      <c r="CF492" s="85"/>
      <c r="CG492" s="85"/>
      <c r="CH492" s="85"/>
      <c r="CI492" s="85"/>
      <c r="CJ492" s="85"/>
      <c r="CK492" s="85"/>
      <c r="CL492" s="85"/>
      <c r="CM492" s="85"/>
      <c r="CN492" s="85"/>
      <c r="CO492" s="85"/>
      <c r="CP492" s="85"/>
      <c r="CQ492" s="85"/>
      <c r="CR492" s="85"/>
      <c r="CS492" s="85"/>
      <c r="CT492" s="85"/>
      <c r="CU492" s="85"/>
      <c r="CV492" s="85"/>
      <c r="CW492" s="85"/>
      <c r="CX492" s="85"/>
      <c r="CY492" s="85"/>
      <c r="CZ492" s="85"/>
      <c r="DA492" s="85"/>
      <c r="DB492" s="85"/>
      <c r="DC492" s="85"/>
      <c r="DD492" s="85"/>
      <c r="DE492" s="85"/>
    </row>
    <row r="493" spans="1:109" s="158" customFormat="1" ht="15" customHeight="1" x14ac:dyDescent="0.2">
      <c r="A493" s="141">
        <f>Input!A493</f>
        <v>10368</v>
      </c>
      <c r="B493" s="141" t="str">
        <f>Input!B493</f>
        <v>Hu1-13</v>
      </c>
      <c r="C493" s="141">
        <f>Input!O493</f>
        <v>2.2834068258414293</v>
      </c>
      <c r="D493" s="141">
        <f>C493*Input!P493/100</f>
        <v>1.2405768106118242E-2</v>
      </c>
      <c r="E493" s="142">
        <f>Input!M493</f>
        <v>3.0135131266418105</v>
      </c>
      <c r="F493" s="143">
        <f>E493*Input!N493/100</f>
        <v>3.1984253442231237E-4</v>
      </c>
      <c r="G493" s="144">
        <f t="shared" si="1738"/>
        <v>415.50318990137282</v>
      </c>
      <c r="H493" s="143">
        <f>G493*Input!L493/100</f>
        <v>2.8837449748837639E-2</v>
      </c>
      <c r="I493" s="141">
        <v>0</v>
      </c>
      <c r="J493" s="145">
        <f>(((C493*$G$4*0.000000001*Input!G493*(234/233))-(I493*0.000000000000001))/Input!F493)*1000000000000</f>
        <v>747.99575111605122</v>
      </c>
      <c r="K493" s="141">
        <f>J493*Input!P493/100</f>
        <v>4.063867081280188</v>
      </c>
      <c r="L493" s="146">
        <f t="shared" si="1739"/>
        <v>10.344237526477336</v>
      </c>
      <c r="M493" s="147">
        <f>L493*Input!P493/100</f>
        <v>5.6200327745273955E-2</v>
      </c>
      <c r="N493" s="141">
        <v>0</v>
      </c>
      <c r="O493" s="145">
        <f>(((G493*$D$4*0.000000001*Input!G493*(238/236))-(N493*0.000000001))/Input!F493)*1000000</f>
        <v>13.7109407287292</v>
      </c>
      <c r="P493" s="141">
        <f>O493*Input!N493/100</f>
        <v>1.4552257938487154E-3</v>
      </c>
      <c r="Q493" s="148">
        <f t="shared" si="1740"/>
        <v>10.229721632361878</v>
      </c>
      <c r="R493" s="149">
        <f>Q493*Input!N493/100</f>
        <v>1.0857427712536653E-3</v>
      </c>
      <c r="S493" s="147">
        <f>Input!S493*$G$6/0.000000000155125</f>
        <v>1.0003377007186265</v>
      </c>
      <c r="T493" s="141">
        <f>S493*Input!T493/100</f>
        <v>1.4588157817117236E-3</v>
      </c>
      <c r="U493" s="147">
        <f>S493</f>
        <v>1.0003377007186265</v>
      </c>
      <c r="V493" s="141">
        <f>U493*Input!T493/100</f>
        <v>1.4588157817117236E-3</v>
      </c>
      <c r="W493" s="150">
        <v>0</v>
      </c>
      <c r="X493" s="145">
        <f>((($L$4*0.000000001*Input!G493/Input!W493*(232/229))-(W493*0.000000001))/Input!F493)*1000000000</f>
        <v>0.88078470422546351</v>
      </c>
      <c r="Y493" s="145">
        <f>X493*Input!X493/100</f>
        <v>2.904320297815427E-3</v>
      </c>
      <c r="Z493" s="145">
        <f t="shared" si="1741"/>
        <v>2.1506242293624681E-4</v>
      </c>
      <c r="AA493" s="145">
        <f>Z493*Input!X493/100</f>
        <v>7.091519155982297E-7</v>
      </c>
      <c r="AB493" s="146">
        <v>0</v>
      </c>
      <c r="AC493" s="146">
        <v>0.9</v>
      </c>
      <c r="AD493" s="145">
        <f>(((Input!G493*$L$4*0.000000001*Input!U493*(230/229))-((AB493*0.000000000000001)+(Input!G493*AC493*0.000000000000001)))/Input!F493)*1000000000000</f>
        <v>224.2810905187383</v>
      </c>
      <c r="AE493" s="145">
        <f>AD493*Input!V493/100</f>
        <v>0.57536457985020983</v>
      </c>
      <c r="AF493" s="145">
        <f t="shared" si="1742"/>
        <v>10.224643808878728</v>
      </c>
      <c r="AG493" s="145">
        <f>AF493*Input!V493/100</f>
        <v>2.6230021780289374E-2</v>
      </c>
      <c r="AH493" s="141">
        <f t="shared" si="1743"/>
        <v>47542.679326688907</v>
      </c>
      <c r="AI493" s="150">
        <f t="shared" si="1744"/>
        <v>198.62452658294541</v>
      </c>
      <c r="AJ493" s="147">
        <f t="shared" si="1745"/>
        <v>0.33770071862648798</v>
      </c>
      <c r="AK493" s="150">
        <f t="shared" si="1746"/>
        <v>1.4588157817117235</v>
      </c>
      <c r="AL493" s="150">
        <f t="shared" si="1747"/>
        <v>0.99950362056118058</v>
      </c>
      <c r="AM493" s="150">
        <f t="shared" si="1748"/>
        <v>2.566292805414227E-3</v>
      </c>
      <c r="AN493" s="141">
        <f>AF493/Q493</f>
        <v>0.99950362056118058</v>
      </c>
      <c r="AO493" s="145">
        <f t="shared" si="1749"/>
        <v>2.566292805414227E-3</v>
      </c>
      <c r="AP493" s="141">
        <f t="shared" si="1750"/>
        <v>756.42809999999997</v>
      </c>
      <c r="AQ493" s="141" t="e">
        <f t="shared" si="1751"/>
        <v>#VALUE!</v>
      </c>
      <c r="AR493" s="141" t="e">
        <f t="shared" si="1752"/>
        <v>#VALUE!</v>
      </c>
      <c r="AS493" s="149">
        <f t="shared" si="1753"/>
        <v>2.1023291802573944E-5</v>
      </c>
      <c r="AT493" s="149">
        <f t="shared" si="1754"/>
        <v>6.9358600466457945E-8</v>
      </c>
      <c r="AU493" s="141">
        <v>0.75</v>
      </c>
      <c r="AV493" s="141">
        <f t="shared" si="1755"/>
        <v>0.375</v>
      </c>
      <c r="AW493" s="141">
        <f t="shared" si="1756"/>
        <v>756.42639999999994</v>
      </c>
      <c r="AX493" s="151">
        <f t="shared" si="1757"/>
        <v>332.48095902990002</v>
      </c>
      <c r="AY493" s="151">
        <f t="shared" si="1758"/>
        <v>367.60476156399409</v>
      </c>
      <c r="AZ493" s="141" t="str">
        <f>Input!B493</f>
        <v>Hu1-13</v>
      </c>
      <c r="BA493" s="152">
        <f>Input!E493</f>
        <v>0</v>
      </c>
      <c r="BB493" s="141">
        <f t="shared" si="1759"/>
        <v>2.8642104018403254</v>
      </c>
      <c r="BC493" s="147">
        <f t="shared" ref="BC493" si="1764">SQRT((EXP(0.0000028263*AW493*1000)*V493)^2+((U493-1)*0.0000028263*EXP(0.0000028263*AW493*1000)*AX493*1000)^2)*1000</f>
        <v>12.662306515928885</v>
      </c>
      <c r="BD493" s="141">
        <f t="shared" si="1760"/>
        <v>756368.39999999991</v>
      </c>
      <c r="BE493" s="153">
        <f t="shared" si="1761"/>
        <v>183802.38078199705</v>
      </c>
      <c r="BF493" s="154">
        <f t="shared" si="1762"/>
        <v>48.597558409383133</v>
      </c>
      <c r="BG493" s="155"/>
      <c r="BH493" s="155"/>
      <c r="BI493" s="155"/>
      <c r="BJ493" s="155"/>
      <c r="BK493" s="155"/>
      <c r="BL493" s="155"/>
      <c r="BM493" s="159"/>
      <c r="BN493" s="155"/>
      <c r="BO493" s="155"/>
      <c r="BP493" s="155"/>
      <c r="BQ493" s="155"/>
      <c r="BR493" s="155"/>
      <c r="BS493" s="155"/>
      <c r="BT493" s="155"/>
      <c r="BU493" s="155"/>
      <c r="BV493" s="155"/>
      <c r="BW493" s="155"/>
      <c r="BX493" s="155"/>
      <c r="BY493" s="155"/>
      <c r="BZ493" s="155"/>
      <c r="CA493" s="155"/>
      <c r="CB493" s="155"/>
      <c r="CC493" s="155"/>
      <c r="CD493" s="155"/>
      <c r="CE493" s="155"/>
      <c r="CF493" s="155"/>
      <c r="CG493" s="155"/>
      <c r="CH493" s="155"/>
      <c r="CI493" s="155"/>
      <c r="CJ493" s="155"/>
      <c r="CK493" s="155"/>
      <c r="CL493" s="155"/>
      <c r="CM493" s="155"/>
      <c r="CN493" s="155"/>
      <c r="CO493" s="155"/>
      <c r="CP493" s="155"/>
      <c r="CQ493" s="155"/>
      <c r="CR493" s="155"/>
      <c r="CS493" s="155"/>
      <c r="CT493" s="155"/>
      <c r="CU493" s="155"/>
      <c r="CV493" s="155"/>
      <c r="CW493" s="155"/>
      <c r="CX493" s="155"/>
      <c r="CY493" s="155"/>
      <c r="CZ493" s="155"/>
      <c r="DA493" s="155"/>
      <c r="DB493" s="155"/>
      <c r="DC493" s="155"/>
      <c r="DD493" s="155"/>
      <c r="DE493" s="155"/>
    </row>
    <row r="494" spans="1:109" x14ac:dyDescent="0.2">
      <c r="A494" s="85"/>
      <c r="B494" s="85"/>
      <c r="C494" s="85"/>
      <c r="D494" s="85"/>
      <c r="E494" s="86"/>
      <c r="F494" s="85"/>
      <c r="G494" s="87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  <c r="AF494" s="85"/>
      <c r="AG494" s="85"/>
      <c r="AH494" s="85"/>
      <c r="AI494" s="85"/>
      <c r="AJ494" s="85"/>
      <c r="AK494" s="85"/>
      <c r="AL494" s="85"/>
      <c r="AM494" s="85"/>
      <c r="AN494" s="85"/>
      <c r="AO494" s="85"/>
      <c r="AP494" s="85"/>
      <c r="AQ494" s="85"/>
      <c r="AR494" s="85"/>
      <c r="AS494" s="85"/>
      <c r="AT494" s="85"/>
      <c r="AU494" s="85"/>
      <c r="AV494" s="85"/>
      <c r="AW494" s="85"/>
      <c r="AX494" s="85"/>
      <c r="AY494" s="85"/>
      <c r="AZ494" s="85"/>
      <c r="BA494" s="85"/>
      <c r="BB494" s="85"/>
      <c r="BC494" s="85"/>
      <c r="BD494" s="85"/>
      <c r="BE494" s="85"/>
      <c r="BF494" s="88"/>
      <c r="BG494" s="85"/>
      <c r="BH494" s="85"/>
      <c r="BI494" s="85"/>
      <c r="BJ494" s="85"/>
      <c r="BK494" s="85"/>
      <c r="BL494" s="85"/>
      <c r="BM494" s="85"/>
      <c r="BN494" s="85"/>
      <c r="BO494" s="85"/>
      <c r="BP494" s="85"/>
      <c r="BQ494" s="85"/>
      <c r="BR494" s="85"/>
      <c r="BS494" s="85"/>
      <c r="BT494" s="85"/>
      <c r="BU494" s="85"/>
      <c r="BV494" s="85"/>
      <c r="BW494" s="85"/>
      <c r="BX494" s="85"/>
      <c r="BY494" s="85"/>
      <c r="BZ494" s="85"/>
      <c r="CA494" s="85"/>
      <c r="CB494" s="85"/>
      <c r="CC494" s="85"/>
      <c r="CD494" s="85"/>
      <c r="CE494" s="85"/>
      <c r="CF494" s="85"/>
      <c r="CG494" s="85"/>
      <c r="CH494" s="85"/>
      <c r="CI494" s="85"/>
      <c r="CJ494" s="85"/>
      <c r="CK494" s="85"/>
      <c r="CL494" s="85"/>
      <c r="CM494" s="85"/>
      <c r="CN494" s="85"/>
      <c r="CO494" s="85"/>
      <c r="CP494" s="85"/>
      <c r="CQ494" s="85"/>
      <c r="CR494" s="85"/>
      <c r="CS494" s="85"/>
      <c r="CT494" s="85"/>
      <c r="CU494" s="85"/>
      <c r="CV494" s="85"/>
      <c r="CW494" s="85"/>
      <c r="CX494" s="85"/>
      <c r="CY494" s="85"/>
      <c r="CZ494" s="85"/>
      <c r="DA494" s="85"/>
      <c r="DB494" s="85"/>
      <c r="DC494" s="85"/>
      <c r="DD494" s="85"/>
      <c r="DE494" s="85"/>
    </row>
    <row r="495" spans="1:109" s="158" customFormat="1" ht="15" customHeight="1" x14ac:dyDescent="0.2">
      <c r="A495" s="141">
        <f>Input!A495</f>
        <v>10368</v>
      </c>
      <c r="B495" s="141" t="str">
        <f>Input!B495</f>
        <v>Hu1-13</v>
      </c>
      <c r="C495" s="141">
        <f>Input!O495</f>
        <v>2.300101832730634</v>
      </c>
      <c r="D495" s="141">
        <f>C495*Input!P495/100</f>
        <v>1.6804951075325727E-2</v>
      </c>
      <c r="E495" s="142">
        <f>Input!M495</f>
        <v>3.0130669983495828</v>
      </c>
      <c r="F495" s="143">
        <f>E495*Input!N495/100</f>
        <v>3.0934695757402805E-4</v>
      </c>
      <c r="G495" s="144">
        <f t="shared" ref="G495:G501" si="1765">E495*137.88</f>
        <v>415.44167773244044</v>
      </c>
      <c r="H495" s="143">
        <f>G495*Input!L495/100</f>
        <v>2.0866727124998104E-2</v>
      </c>
      <c r="I495" s="141">
        <v>0</v>
      </c>
      <c r="J495" s="145">
        <f>(((C495*$G$4*0.000000001*Input!G495*(234/233))-(I495*0.000000000000001))/Input!F495)*1000000000000</f>
        <v>753.46468204708526</v>
      </c>
      <c r="K495" s="141">
        <f>J495*Input!P495/100</f>
        <v>5.5049463195962627</v>
      </c>
      <c r="L495" s="146">
        <f t="shared" ref="L495:L501" si="1766">(J495/234)*602200000000*0.0000028263/(365.2425*24*60)</f>
        <v>10.419868865936293</v>
      </c>
      <c r="M495" s="147">
        <f>L495*Input!P495/100</f>
        <v>7.6129406103506131E-2</v>
      </c>
      <c r="N495" s="141">
        <v>0</v>
      </c>
      <c r="O495" s="145">
        <f>(((G495*$D$4*0.000000001*Input!G495*(238/236))-(N495*0.000000001))/Input!F495)*1000000</f>
        <v>13.708910925534363</v>
      </c>
      <c r="P495" s="141">
        <f>O495*Input!N495/100</f>
        <v>1.4074728138439422E-3</v>
      </c>
      <c r="Q495" s="148">
        <f t="shared" ref="Q495:Q501" si="1767">(O495/238.05)*602200000000000000*0.00000000015512/(365.2425*24*60)</f>
        <v>10.228207197863002</v>
      </c>
      <c r="R495" s="149">
        <f>Q495*Input!N495/100</f>
        <v>1.0501143120378075E-3</v>
      </c>
      <c r="S495" s="147">
        <f>Input!S495*$G$6/0.000000000155125</f>
        <v>0.99905740956469846</v>
      </c>
      <c r="T495" s="141">
        <f>S495*Input!T495/100</f>
        <v>8.2052849807339357E-4</v>
      </c>
      <c r="U495" s="147">
        <f>S495</f>
        <v>0.99905740956469846</v>
      </c>
      <c r="V495" s="141">
        <f>U495*Input!T495/100</f>
        <v>8.2052849807339357E-4</v>
      </c>
      <c r="W495" s="150">
        <v>0</v>
      </c>
      <c r="X495" s="145">
        <f>((($L$4*0.000000001*Input!G495/Input!W495*(232/229))-(W495*0.000000001))/Input!F495)*1000000000</f>
        <v>0.90455761526217693</v>
      </c>
      <c r="Y495" s="145">
        <f>X495*Input!X495/100</f>
        <v>3.1914676684292958E-3</v>
      </c>
      <c r="Z495" s="145">
        <f t="shared" ref="Z495:Z501" si="1768">(X495/232)*6.022E+23*0.000000001*0.000000000049475/(365.2425*24*60)</f>
        <v>2.2086708759865072E-4</v>
      </c>
      <c r="AA495" s="145">
        <f>Z495*Input!X495/100</f>
        <v>7.7926508737304642E-7</v>
      </c>
      <c r="AB495" s="146">
        <v>0</v>
      </c>
      <c r="AC495" s="146">
        <v>0.9</v>
      </c>
      <c r="AD495" s="145">
        <f>(((Input!G495*$L$4*0.000000001*Input!U495*(230/229))-((AB495*0.000000000000001)+(Input!G495*AC495*0.000000000000001)))/Input!F495)*1000000000000</f>
        <v>224.31610686852733</v>
      </c>
      <c r="AE495" s="145">
        <f>AD495*Input!V495/100</f>
        <v>0.50234464905219223</v>
      </c>
      <c r="AF495" s="145">
        <f t="shared" ref="AF495:AF501" si="1769">(AD495/230)*602200000000*$D$6/(365.2425*24*60)</f>
        <v>10.226240152570707</v>
      </c>
      <c r="AG495" s="145">
        <f>AF495*Input!V495/100</f>
        <v>2.2901150935083964E-2</v>
      </c>
      <c r="AH495" s="141">
        <f t="shared" ref="AH495:AH501" si="1770">AF495/Z495</f>
        <v>46300.425580624986</v>
      </c>
      <c r="AI495" s="150">
        <f t="shared" ref="AI495:AI501" si="1771">AH495*SQRT((AG495/AF495)^2+(AA495/Z495)^2)</f>
        <v>193.48586576054421</v>
      </c>
      <c r="AJ495" s="147">
        <f t="shared" ref="AJ495:AJ501" si="1772">(U495-1)*1000</f>
        <v>-0.94259043530153797</v>
      </c>
      <c r="AK495" s="150">
        <f t="shared" ref="AK495:AK501" si="1773">V495*1000</f>
        <v>0.82052849807339356</v>
      </c>
      <c r="AL495" s="150">
        <f t="shared" ref="AL495:AL501" si="1774">AF495/Q495</f>
        <v>0.99980768425450883</v>
      </c>
      <c r="AM495" s="150">
        <f t="shared" ref="AM495:AM501" si="1775">AL495*SQRT((R495/Q495)^2+(AG495/AF495)^2)</f>
        <v>2.241370817333986E-3</v>
      </c>
      <c r="AN495" s="141">
        <f>AF495/Q495</f>
        <v>0.99980768425450883</v>
      </c>
      <c r="AO495" s="145">
        <f t="shared" ref="AO495:AO501" si="1776">AN495*SQRT((R495/Q495)^2+(AG495/AF495)^2)</f>
        <v>2.241370817333986E-3</v>
      </c>
      <c r="AP495" s="141" t="str">
        <f t="shared" ref="AP495:AP501" si="1777">ThU_Alter_Kombi(AN495,U495)</f>
        <v>Out of range</v>
      </c>
      <c r="AQ495" s="141" t="e">
        <f t="shared" ref="AQ495:AQ501" si="1778">Montealter(AN495,AO495,U495,V495)</f>
        <v>#VALUE!</v>
      </c>
      <c r="AR495" s="141" t="e">
        <f t="shared" ref="AR495:AR501" si="1779">(AQ495/AP495)*100</f>
        <v>#VALUE!</v>
      </c>
      <c r="AS495" s="149">
        <f t="shared" ref="AS495:AS501" si="1780">Z495/Q495</f>
        <v>2.1593919963294923E-5</v>
      </c>
      <c r="AT495" s="149">
        <f t="shared" ref="AT495:AT501" si="1781">AS495*SQRT((Y495/X495)^2+(P495/O495)^2)</f>
        <v>7.6220097207648735E-8</v>
      </c>
      <c r="AU495" s="141">
        <v>0.75</v>
      </c>
      <c r="AV495" s="141">
        <f t="shared" ref="AV495:AV501" si="1782">AU495/2</f>
        <v>0.375</v>
      </c>
      <c r="AW495" s="141" t="str">
        <f t="shared" ref="AW495:AW501" si="1783">marincorr_age(AN495,U495,AS495,AU495)</f>
        <v>Out of range</v>
      </c>
      <c r="AX495" s="151">
        <f t="shared" ref="AX495:AX501" si="1784">marincorr_age_error(AN495, AO495, U495, V495, AS495, AT495, AU495, AV495)</f>
        <v>341.54600804699999</v>
      </c>
      <c r="AY495" s="151" t="e">
        <f t="shared" ref="AY495:AY501" si="1785">SQRT(((AU495*EXP(-0.0000091577*AW495*1000))/(0.0000091577*(EXP(-0.0000091577*AW495*1000)+(AJ495/1000)*EXP(-(0.0000091577-0.0000028263)*AW495*1000)-AS495*AU495*EXP(-0.0000091577*AW495*1000))))^2*AT495^2+((AS495*EXP(-0.0000091577*AW495*1000))/(0.0000091577*(EXP(-0.0000091577*AW495*1000)+(AJ495/1000)*EXP(-(0.0000091577-0.0000028263)*AW495*1000)-AS495*AU495*EXP(-0.0000091577*AW495*1000))))^2*AV495^2+((0.0000091577/(0.0000091577-0.0000028263))*(EXP(-(0.0000091577-0.0000028263)*AW495*1000)-1)/(0.0000091577*(EXP(-0.0000091577*AW495*1000)+(AJ495/1000)*EXP(-(0.0000091577-0.0000028263)*AW495*1000)-AS495*AU495*EXP(-0.0000091577*AW495*1000))))^2*T495^2+(1/(0.0000091577*(EXP(-0.0000091577*AW495*1000)+(AJ495/1000)*EXP(-(0.0000091577-0.0000028263)*AW495*1000)-AS495*AU495*EXP(-0.0000091577*AW495*1000))))^2*AO495^2)/1000</f>
        <v>#VALUE!</v>
      </c>
      <c r="AZ495" s="141" t="str">
        <f>Input!B495</f>
        <v>Hu1-13</v>
      </c>
      <c r="BA495" s="152">
        <f>Input!E495</f>
        <v>0</v>
      </c>
      <c r="BB495" s="141" t="e">
        <f t="shared" ref="BB495:BB501" si="1786">((U495-1)*EXP(0.0000028263*AW495*1000))*1000</f>
        <v>#VALUE!</v>
      </c>
      <c r="BC495" s="147" t="e">
        <f t="shared" ref="BC495" si="1787">SQRT((EXP(0.0000028263*AW495*1000)*V495)^2+((U495-1)*0.0000028263*EXP(0.0000028263*AW495*1000)*AX495*1000)^2)*1000</f>
        <v>#VALUE!</v>
      </c>
      <c r="BD495" s="141" t="e">
        <f t="shared" ref="BD495:BD501" si="1788">AW495*1000-58</f>
        <v>#VALUE!</v>
      </c>
      <c r="BE495" s="153" t="e">
        <f t="shared" ref="BE495:BE501" si="1789">AY495/2*1000</f>
        <v>#VALUE!</v>
      </c>
      <c r="BF495" s="154" t="e">
        <f t="shared" ref="BF495:BF501" si="1790">AY495/AW495*100</f>
        <v>#VALUE!</v>
      </c>
      <c r="BG495" s="155"/>
      <c r="BH495" s="155"/>
      <c r="BI495" s="155"/>
      <c r="BJ495" s="155"/>
      <c r="BK495" s="155"/>
      <c r="BL495" s="155"/>
      <c r="BM495" s="159"/>
      <c r="BN495" s="155"/>
      <c r="BO495" s="155"/>
      <c r="BP495" s="155"/>
      <c r="BQ495" s="155"/>
      <c r="BR495" s="155"/>
      <c r="BS495" s="155"/>
      <c r="BT495" s="155"/>
      <c r="BU495" s="155"/>
      <c r="BV495" s="155"/>
      <c r="BW495" s="155"/>
      <c r="BX495" s="155"/>
      <c r="BY495" s="155"/>
      <c r="BZ495" s="155"/>
      <c r="CA495" s="155"/>
      <c r="CB495" s="155"/>
      <c r="CC495" s="155"/>
      <c r="CD495" s="155"/>
      <c r="CE495" s="155"/>
      <c r="CF495" s="155"/>
      <c r="CG495" s="155"/>
      <c r="CH495" s="155"/>
      <c r="CI495" s="155"/>
      <c r="CJ495" s="155"/>
      <c r="CK495" s="155"/>
      <c r="CL495" s="155"/>
      <c r="CM495" s="155"/>
      <c r="CN495" s="155"/>
      <c r="CO495" s="155"/>
      <c r="CP495" s="155"/>
      <c r="CQ495" s="155"/>
      <c r="CR495" s="155"/>
      <c r="CS495" s="155"/>
      <c r="CT495" s="155"/>
      <c r="CU495" s="155"/>
      <c r="CV495" s="155"/>
      <c r="CW495" s="155"/>
      <c r="CX495" s="155"/>
      <c r="CY495" s="155"/>
      <c r="CZ495" s="155"/>
      <c r="DA495" s="155"/>
      <c r="DB495" s="155"/>
      <c r="DC495" s="155"/>
      <c r="DD495" s="155"/>
      <c r="DE495" s="155"/>
    </row>
    <row r="496" spans="1:109" ht="15" customHeight="1" x14ac:dyDescent="0.2">
      <c r="A496" s="9">
        <f>Input!A496</f>
        <v>10782</v>
      </c>
      <c r="B496" s="9" t="str">
        <f>Input!B496</f>
        <v>PA13</v>
      </c>
      <c r="C496" s="9">
        <f>Input!O496</f>
        <v>1.6738973410048252</v>
      </c>
      <c r="D496" s="9">
        <f>C496*Input!P496/100</f>
        <v>2.4016189083092537E-3</v>
      </c>
      <c r="E496" s="11">
        <f>Input!M496</f>
        <v>1.9376661874676109</v>
      </c>
      <c r="F496" s="12">
        <f>E496*Input!N496/100</f>
        <v>6.5924464171859316E-5</v>
      </c>
      <c r="G496" s="13">
        <f t="shared" si="1765"/>
        <v>267.16541392803418</v>
      </c>
      <c r="H496" s="12">
        <f>G496*Input!L496/100</f>
        <v>2.161575835211357E-2</v>
      </c>
      <c r="I496" s="9">
        <v>0.3</v>
      </c>
      <c r="J496" s="21">
        <f>(((C496*$G$4*0.000000001*Input!G496*(234/233))-(I496*0.000000000000001))/Input!F496)*1000000000000</f>
        <v>157.67749057222531</v>
      </c>
      <c r="K496" s="9">
        <f>J496*Input!P496/100</f>
        <v>0.22622728019012889</v>
      </c>
      <c r="L496" s="14">
        <f t="shared" si="1766"/>
        <v>2.1805650802486074</v>
      </c>
      <c r="M496" s="22">
        <f>L496*Input!P496/100</f>
        <v>3.1285588424319294E-3</v>
      </c>
      <c r="N496" s="9">
        <v>5.0000000000000001E-3</v>
      </c>
      <c r="O496" s="21">
        <f>(((G496*$D$4*0.000000001*Input!G496*(238/236))-(N496*0.000000001))/Input!F496)*1000000</f>
        <v>2.5351158745273836</v>
      </c>
      <c r="P496" s="9">
        <f>O496*Input!N496/100</f>
        <v>8.6251262845337697E-5</v>
      </c>
      <c r="Q496" s="23">
        <f t="shared" si="1767"/>
        <v>1.8914478747513652</v>
      </c>
      <c r="R496" s="24">
        <f>Q496*Input!N496/100</f>
        <v>6.4351996467952065E-5</v>
      </c>
      <c r="S496" s="65">
        <f>Input!S496*$G$6/0.000000000155125</f>
        <v>1.1467897882561495</v>
      </c>
      <c r="T496" s="9">
        <f>S496*Input!T496/100</f>
        <v>4.8154146511650715E-4</v>
      </c>
      <c r="U496" s="9">
        <f>S496*1/((U495+U497)/2)</f>
        <v>1.1473546314910943</v>
      </c>
      <c r="V496" s="9">
        <f>U496*Input!T496/100</f>
        <v>4.817786449743171E-4</v>
      </c>
      <c r="W496" s="3">
        <v>3.0000000000000001E-3</v>
      </c>
      <c r="X496" s="21">
        <f>((($L$4*0.000000001*Input!G496/Input!W496*(232/229))-(W496*0.000000001))/Input!F496)*1000000000</f>
        <v>0.12780378808521822</v>
      </c>
      <c r="Y496" s="21">
        <f>X496*Input!X496/100</f>
        <v>2.5134888934979068E-4</v>
      </c>
      <c r="Z496" s="21">
        <f t="shared" si="1768"/>
        <v>3.1206028208911585E-5</v>
      </c>
      <c r="AA496" s="21">
        <f>Z496*Input!X496/100</f>
        <v>6.1372206949751238E-8</v>
      </c>
      <c r="AB496" s="14">
        <v>0.05</v>
      </c>
      <c r="AC496" s="14">
        <v>0.9</v>
      </c>
      <c r="AD496" s="21">
        <f>(((Input!G496*$L$4*0.000000001*Input!U496*(230/229))-((AB496*0.000000000000001)+(Input!G496*AC496*0.000000000000001)))/Input!F496)*1000000000000</f>
        <v>7.629787914800347E-2</v>
      </c>
      <c r="AE496" s="21">
        <f>AD496*Input!V496/100</f>
        <v>1.3498399574297421E-3</v>
      </c>
      <c r="AF496" s="63">
        <f t="shared" si="1769"/>
        <v>3.4783076712213219E-3</v>
      </c>
      <c r="AG496" s="21">
        <f>AF496*Input!V496/100</f>
        <v>6.1537210880281652E-5</v>
      </c>
      <c r="AH496" s="9">
        <f t="shared" si="1770"/>
        <v>111.46268432289672</v>
      </c>
      <c r="AI496" s="3">
        <f t="shared" si="1771"/>
        <v>1.9841122615111386</v>
      </c>
      <c r="AJ496" s="22">
        <f t="shared" si="1772"/>
        <v>147.3546314910943</v>
      </c>
      <c r="AK496" s="3">
        <f t="shared" si="1773"/>
        <v>0.48177864497431711</v>
      </c>
      <c r="AL496" s="3">
        <f t="shared" si="1774"/>
        <v>1.8389656504166432E-3</v>
      </c>
      <c r="AM496" s="3">
        <f t="shared" si="1775"/>
        <v>3.2534507290138272E-5</v>
      </c>
      <c r="AN496" s="9">
        <f>AL496*1/((AN495+AN497)/2)</f>
        <v>1.838386948289038E-3</v>
      </c>
      <c r="AO496" s="21">
        <f t="shared" si="1776"/>
        <v>3.2524269040943606E-5</v>
      </c>
      <c r="AP496" s="58">
        <f t="shared" si="1777"/>
        <v>0.17510000000000001</v>
      </c>
      <c r="AQ496" s="58">
        <f t="shared" si="1778"/>
        <v>5.7000000000000002E-3</v>
      </c>
      <c r="AR496" s="58">
        <f t="shared" si="1779"/>
        <v>3.2552826956025127</v>
      </c>
      <c r="AS496" s="67">
        <f t="shared" si="1780"/>
        <v>1.649848701911158E-5</v>
      </c>
      <c r="AT496" s="67">
        <f t="shared" si="1781"/>
        <v>3.2452065230678017E-8</v>
      </c>
      <c r="AU496" s="58">
        <v>0.75</v>
      </c>
      <c r="AV496" s="58">
        <f t="shared" si="1782"/>
        <v>0.375</v>
      </c>
      <c r="AW496" s="58">
        <f t="shared" si="1783"/>
        <v>0.1739</v>
      </c>
      <c r="AX496" s="57">
        <f t="shared" si="1784"/>
        <v>3.3006525E-3</v>
      </c>
      <c r="AY496" s="47">
        <f t="shared" si="1785"/>
        <v>3.1564831930702016E-3</v>
      </c>
      <c r="AZ496" s="9" t="str">
        <f>Input!B496</f>
        <v>PA13</v>
      </c>
      <c r="BA496" s="48">
        <f>Input!E496</f>
        <v>0</v>
      </c>
      <c r="BB496" s="58">
        <f t="shared" si="1786"/>
        <v>147.42707314582734</v>
      </c>
      <c r="BC496" s="22">
        <f>SQRT((EXP(0.0000028263*AW496*1000)*V496)^2+((U496-1)*0.0000028263*EXP(0.0000028263*AW496*1000)*AY496*1000)^2)*1000</f>
        <v>0.48201728862656174</v>
      </c>
      <c r="BD496" s="9">
        <f t="shared" si="1788"/>
        <v>115.9</v>
      </c>
      <c r="BE496" s="49">
        <f t="shared" si="1789"/>
        <v>1.5782415965351009</v>
      </c>
      <c r="BF496" s="89">
        <f t="shared" si="1790"/>
        <v>1.8151139695630831</v>
      </c>
      <c r="BG496" s="85"/>
      <c r="BH496" s="85"/>
      <c r="BI496" s="85"/>
      <c r="BJ496" s="85"/>
      <c r="BK496" s="85"/>
      <c r="BL496" s="85"/>
      <c r="BM496" s="90"/>
      <c r="BN496" s="85"/>
      <c r="BO496" s="85"/>
      <c r="BP496" s="85"/>
      <c r="BQ496" s="85"/>
      <c r="BR496" s="85"/>
      <c r="BS496" s="85"/>
      <c r="BT496" s="85"/>
      <c r="BU496" s="85"/>
      <c r="BV496" s="85"/>
      <c r="BW496" s="85"/>
      <c r="BX496" s="85"/>
      <c r="BY496" s="85"/>
      <c r="BZ496" s="85"/>
      <c r="CA496" s="85"/>
      <c r="CB496" s="85"/>
      <c r="CC496" s="85"/>
      <c r="CD496" s="85"/>
      <c r="CE496" s="85"/>
      <c r="CF496" s="85"/>
      <c r="CG496" s="85"/>
      <c r="CH496" s="85"/>
      <c r="CI496" s="85"/>
      <c r="CJ496" s="85"/>
      <c r="CK496" s="85"/>
      <c r="CL496" s="85"/>
      <c r="CM496" s="85"/>
      <c r="CN496" s="85"/>
      <c r="CO496" s="85"/>
      <c r="CP496" s="85"/>
      <c r="CQ496" s="85"/>
      <c r="CR496" s="85"/>
      <c r="CS496" s="85"/>
      <c r="CT496" s="85"/>
      <c r="CU496" s="85"/>
      <c r="CV496" s="85"/>
      <c r="CW496" s="85"/>
      <c r="CX496" s="85"/>
      <c r="CY496" s="85"/>
      <c r="CZ496" s="85"/>
      <c r="DA496" s="85"/>
      <c r="DB496" s="85"/>
      <c r="DC496" s="85"/>
      <c r="DD496" s="85"/>
      <c r="DE496" s="85"/>
    </row>
    <row r="497" spans="1:109" s="158" customFormat="1" ht="15" customHeight="1" x14ac:dyDescent="0.2">
      <c r="A497" s="141">
        <f>Input!A497</f>
        <v>10368</v>
      </c>
      <c r="B497" s="141" t="str">
        <f>Input!B497</f>
        <v>Hu1-13</v>
      </c>
      <c r="C497" s="141">
        <f>Input!O497</f>
        <v>2.2953380769202525</v>
      </c>
      <c r="D497" s="141">
        <f>C497*Input!P497/100</f>
        <v>1.1989902772288617E-2</v>
      </c>
      <c r="E497" s="142">
        <f>Input!M497</f>
        <v>3.0134436823671411</v>
      </c>
      <c r="F497" s="143">
        <f>E497*Input!N497/100</f>
        <v>2.4954969708521042E-4</v>
      </c>
      <c r="G497" s="144">
        <f t="shared" si="1765"/>
        <v>415.49361492478141</v>
      </c>
      <c r="H497" s="143">
        <f>G497*Input!L497/100</f>
        <v>1.8875979044684143E-2</v>
      </c>
      <c r="I497" s="141">
        <v>0</v>
      </c>
      <c r="J497" s="145">
        <f>(((C497*$G$4*0.000000001*Input!G497*(234/233))-(I497*0.000000000000001))/Input!F497)*1000000000000</f>
        <v>751.90417646166168</v>
      </c>
      <c r="K497" s="141">
        <f>J497*Input!P497/100</f>
        <v>3.9276383991107759</v>
      </c>
      <c r="L497" s="146">
        <f t="shared" si="1766"/>
        <v>10.398288208007514</v>
      </c>
      <c r="M497" s="147">
        <f>L497*Input!P497/100</f>
        <v>5.4316384094288225E-2</v>
      </c>
      <c r="N497" s="141">
        <v>0</v>
      </c>
      <c r="O497" s="145">
        <f>(((G497*$D$4*0.000000001*Input!G497*(238/236))-(N497*0.000000001))/Input!F497)*1000000</f>
        <v>13.710624769815496</v>
      </c>
      <c r="P497" s="141">
        <f>O497*Input!N497/100</f>
        <v>1.135406073183612E-3</v>
      </c>
      <c r="Q497" s="148">
        <f t="shared" si="1767"/>
        <v>10.229485895675506</v>
      </c>
      <c r="R497" s="149">
        <f>Q497*Input!N497/100</f>
        <v>8.4712553997292185E-4</v>
      </c>
      <c r="S497" s="147">
        <f>Input!S497*$G$6/0.000000000155125</f>
        <v>0.99995798947681569</v>
      </c>
      <c r="T497" s="141">
        <f>S497*Input!T497/100</f>
        <v>9.5403893570475146E-4</v>
      </c>
      <c r="U497" s="147">
        <f>S497</f>
        <v>0.99995798947681569</v>
      </c>
      <c r="V497" s="141">
        <f>U497*Input!T497/100</f>
        <v>9.5403893570475146E-4</v>
      </c>
      <c r="W497" s="150">
        <v>0</v>
      </c>
      <c r="X497" s="145">
        <f>((($L$4*0.000000001*Input!G497/Input!W497*(232/229))-(W497*0.000000001))/Input!F497)*1000000000</f>
        <v>0.9146415637523424</v>
      </c>
      <c r="Y497" s="145">
        <f>X497*Input!X497/100</f>
        <v>2.7710874694293086E-3</v>
      </c>
      <c r="Z497" s="145">
        <f t="shared" si="1768"/>
        <v>2.2332929928858505E-4</v>
      </c>
      <c r="AA497" s="145">
        <f>Z497*Input!X497/100</f>
        <v>6.7662027108861623E-7</v>
      </c>
      <c r="AB497" s="146">
        <v>0</v>
      </c>
      <c r="AC497" s="146">
        <v>0.9</v>
      </c>
      <c r="AD497" s="145">
        <f>(((Input!G497*$L$4*0.000000001*Input!U497*(230/229))-((AB497*0.000000000000001)+(Input!G497*AC497*0.000000000000001)))/Input!F497)*1000000000000</f>
        <v>224.57172543044703</v>
      </c>
      <c r="AE497" s="145">
        <f>AD497*Input!V497/100</f>
        <v>0.44120393177744271</v>
      </c>
      <c r="AF497" s="145">
        <f t="shared" si="1769"/>
        <v>10.23789342543701</v>
      </c>
      <c r="AG497" s="145">
        <f>AF497*Input!V497/100</f>
        <v>2.011383589703155E-2</v>
      </c>
      <c r="AH497" s="141">
        <f t="shared" si="1770"/>
        <v>45842.141886665988</v>
      </c>
      <c r="AI497" s="150">
        <f t="shared" si="1771"/>
        <v>165.53331508085367</v>
      </c>
      <c r="AJ497" s="147">
        <f t="shared" si="1772"/>
        <v>-4.2010523184310422E-2</v>
      </c>
      <c r="AK497" s="150">
        <f t="shared" si="1773"/>
        <v>0.95403893570475151</v>
      </c>
      <c r="AL497" s="150">
        <f t="shared" si="1774"/>
        <v>1.0008218917203902</v>
      </c>
      <c r="AM497" s="150">
        <f t="shared" si="1775"/>
        <v>1.9680066539200115E-3</v>
      </c>
      <c r="AN497" s="141">
        <f>AF497/Q497</f>
        <v>1.0008218917203902</v>
      </c>
      <c r="AO497" s="145">
        <f t="shared" si="1776"/>
        <v>1.9680066539200115E-3</v>
      </c>
      <c r="AP497" s="141" t="str">
        <f t="shared" si="1777"/>
        <v>Out of range</v>
      </c>
      <c r="AQ497" s="141" t="e">
        <f t="shared" si="1778"/>
        <v>#VALUE!</v>
      </c>
      <c r="AR497" s="141" t="e">
        <f t="shared" si="1779"/>
        <v>#VALUE!</v>
      </c>
      <c r="AS497" s="149">
        <f t="shared" si="1780"/>
        <v>2.1831918198645451E-5</v>
      </c>
      <c r="AT497" s="149">
        <f t="shared" si="1781"/>
        <v>6.6168817130027736E-8</v>
      </c>
      <c r="AU497" s="141">
        <v>0.75</v>
      </c>
      <c r="AV497" s="141">
        <f t="shared" si="1782"/>
        <v>0.375</v>
      </c>
      <c r="AW497" s="141" t="str">
        <f t="shared" si="1783"/>
        <v>Out of range</v>
      </c>
      <c r="AX497" s="151">
        <f t="shared" si="1784"/>
        <v>354.28086957660003</v>
      </c>
      <c r="AY497" s="151" t="e">
        <f t="shared" si="1785"/>
        <v>#VALUE!</v>
      </c>
      <c r="AZ497" s="141" t="str">
        <f>Input!B497</f>
        <v>Hu1-13</v>
      </c>
      <c r="BA497" s="152">
        <f>Input!E497</f>
        <v>0</v>
      </c>
      <c r="BB497" s="141" t="e">
        <f t="shared" si="1786"/>
        <v>#VALUE!</v>
      </c>
      <c r="BC497" s="147" t="e">
        <f t="shared" ref="BC497" si="1791">SQRT((EXP(0.0000028263*AW497*1000)*V497)^2+((U497-1)*0.0000028263*EXP(0.0000028263*AW497*1000)*AX497*1000)^2)*1000</f>
        <v>#VALUE!</v>
      </c>
      <c r="BD497" s="141" t="e">
        <f t="shared" si="1788"/>
        <v>#VALUE!</v>
      </c>
      <c r="BE497" s="153" t="e">
        <f t="shared" si="1789"/>
        <v>#VALUE!</v>
      </c>
      <c r="BF497" s="154" t="e">
        <f t="shared" si="1790"/>
        <v>#VALUE!</v>
      </c>
      <c r="BG497" s="155"/>
      <c r="BH497" s="155"/>
      <c r="BI497" s="155"/>
      <c r="BJ497" s="155"/>
      <c r="BK497" s="155"/>
      <c r="BL497" s="155"/>
      <c r="BM497" s="159"/>
      <c r="BN497" s="155"/>
      <c r="BO497" s="155"/>
      <c r="BP497" s="155"/>
      <c r="BQ497" s="155"/>
      <c r="BR497" s="155"/>
      <c r="BS497" s="155"/>
      <c r="BT497" s="155"/>
      <c r="BU497" s="155"/>
      <c r="BV497" s="155"/>
      <c r="BW497" s="155"/>
      <c r="BX497" s="155"/>
      <c r="BY497" s="155"/>
      <c r="BZ497" s="155"/>
      <c r="CA497" s="155"/>
      <c r="CB497" s="155"/>
      <c r="CC497" s="155"/>
      <c r="CD497" s="155"/>
      <c r="CE497" s="155"/>
      <c r="CF497" s="155"/>
      <c r="CG497" s="155"/>
      <c r="CH497" s="155"/>
      <c r="CI497" s="155"/>
      <c r="CJ497" s="155"/>
      <c r="CK497" s="155"/>
      <c r="CL497" s="155"/>
      <c r="CM497" s="155"/>
      <c r="CN497" s="155"/>
      <c r="CO497" s="155"/>
      <c r="CP497" s="155"/>
      <c r="CQ497" s="155"/>
      <c r="CR497" s="155"/>
      <c r="CS497" s="155"/>
      <c r="CT497" s="155"/>
      <c r="CU497" s="155"/>
      <c r="CV497" s="155"/>
      <c r="CW497" s="155"/>
      <c r="CX497" s="155"/>
      <c r="CY497" s="155"/>
      <c r="CZ497" s="155"/>
      <c r="DA497" s="155"/>
      <c r="DB497" s="155"/>
      <c r="DC497" s="155"/>
      <c r="DD497" s="155"/>
      <c r="DE497" s="155"/>
    </row>
    <row r="498" spans="1:109" ht="15" customHeight="1" x14ac:dyDescent="0.2">
      <c r="A498" s="9">
        <f>Input!A498</f>
        <v>10783</v>
      </c>
      <c r="B498" s="9" t="str">
        <f>Input!B498</f>
        <v>PA16</v>
      </c>
      <c r="C498" s="9">
        <f>Input!O498</f>
        <v>1.6150985464301981</v>
      </c>
      <c r="D498" s="9">
        <f>C498*Input!P498/100</f>
        <v>2.2960868520544679E-3</v>
      </c>
      <c r="E498" s="11">
        <f>Input!M498</f>
        <v>1.8672366409056256</v>
      </c>
      <c r="F498" s="12">
        <f>E498*Input!N498/100</f>
        <v>5.3555846220416085E-5</v>
      </c>
      <c r="G498" s="13">
        <f t="shared" si="1765"/>
        <v>257.45458804806765</v>
      </c>
      <c r="H498" s="12">
        <f>G498*Input!L498/100</f>
        <v>9.9442194443540785E-3</v>
      </c>
      <c r="I498" s="9">
        <v>0.3</v>
      </c>
      <c r="J498" s="21">
        <f>(((C498*$G$4*0.000000001*Input!G498*(234/233))-(I498*0.000000000000001))/Input!F498)*1000000000000</f>
        <v>150.69288815386744</v>
      </c>
      <c r="K498" s="9">
        <f>J498*Input!P498/100</f>
        <v>0.21423086532581637</v>
      </c>
      <c r="L498" s="14">
        <f t="shared" si="1766"/>
        <v>2.0839731058480844</v>
      </c>
      <c r="M498" s="22">
        <f>L498*Input!P498/100</f>
        <v>2.9626571449457369E-3</v>
      </c>
      <c r="N498" s="9">
        <v>5.0000000000000001E-3</v>
      </c>
      <c r="O498" s="21">
        <f>(((G498*$D$4*0.000000001*Input!G498*(238/236))-(N498*0.000000001))/Input!F498)*1000000</f>
        <v>2.4197529550500239</v>
      </c>
      <c r="P498" s="9">
        <f>O498*Input!N498/100</f>
        <v>6.9403049572336632E-5</v>
      </c>
      <c r="Q498" s="23">
        <f t="shared" si="1767"/>
        <v>1.8053756951468554</v>
      </c>
      <c r="R498" s="24">
        <f>Q498*Input!N498/100</f>
        <v>5.1781558363415086E-5</v>
      </c>
      <c r="S498" s="65">
        <f>Input!S498*$G$6/0.000000000155125</f>
        <v>1.1465662298854502</v>
      </c>
      <c r="T498" s="9">
        <f>S498*Input!T498/100</f>
        <v>4.379321209527349E-4</v>
      </c>
      <c r="U498" s="9">
        <f>S498*1/((U497+U499)/2)</f>
        <v>1.1471651975130781</v>
      </c>
      <c r="V498" s="9">
        <f>U498*Input!T498/100</f>
        <v>4.3816089723858041E-4</v>
      </c>
      <c r="W498" s="3">
        <v>3.0000000000000001E-3</v>
      </c>
      <c r="X498" s="21">
        <f>((($L$4*0.000000001*Input!G498/Input!W498*(232/229))-(W498*0.000000001))/Input!F498)*1000000000</f>
        <v>6.06545424686551E-2</v>
      </c>
      <c r="Y498" s="21">
        <f>X498*Input!X498/100</f>
        <v>1.3733951903624578E-4</v>
      </c>
      <c r="Z498" s="21">
        <f t="shared" si="1768"/>
        <v>1.4810103766356173E-5</v>
      </c>
      <c r="AA498" s="21">
        <f>Z498*Input!X498/100</f>
        <v>3.353438086190133E-8</v>
      </c>
      <c r="AB498" s="14">
        <v>0.05</v>
      </c>
      <c r="AC498" s="14">
        <v>0.9</v>
      </c>
      <c r="AD498" s="21">
        <f>(((Input!G498*$L$4*0.000000001*Input!U498*(230/229))-((AB498*0.000000000000001)+(Input!G498*AC498*0.000000000000001)))/Input!F498)*1000000000000</f>
        <v>0.92419842751174053</v>
      </c>
      <c r="AE498" s="21">
        <f>AD498*Input!V498/100</f>
        <v>3.7742094353030316E-3</v>
      </c>
      <c r="AF498" s="63">
        <f t="shared" si="1769"/>
        <v>4.2132841909130442E-2</v>
      </c>
      <c r="AG498" s="21">
        <f>AF498*Input!V498/100</f>
        <v>1.7206063626152513E-4</v>
      </c>
      <c r="AH498" s="9">
        <f t="shared" si="1770"/>
        <v>2844.8714859677625</v>
      </c>
      <c r="AI498" s="3">
        <f t="shared" si="1771"/>
        <v>13.284103353876274</v>
      </c>
      <c r="AJ498" s="22">
        <f t="shared" si="1772"/>
        <v>147.16519751307811</v>
      </c>
      <c r="AK498" s="3">
        <f t="shared" si="1773"/>
        <v>0.43816089723858043</v>
      </c>
      <c r="AL498" s="3">
        <f t="shared" si="1774"/>
        <v>2.3337437200683715E-2</v>
      </c>
      <c r="AM498" s="3">
        <f t="shared" si="1775"/>
        <v>9.530696595466135E-5</v>
      </c>
      <c r="AN498" s="9">
        <f>AL498*1/((AN497+AN499)/2)</f>
        <v>2.3337836061417958E-2</v>
      </c>
      <c r="AO498" s="21">
        <f t="shared" si="1776"/>
        <v>9.5308594848446572E-5</v>
      </c>
      <c r="AP498" s="58">
        <f t="shared" si="1777"/>
        <v>2.2435</v>
      </c>
      <c r="AQ498" s="58">
        <f t="shared" si="1778"/>
        <v>9.4999999999999998E-3</v>
      </c>
      <c r="AR498" s="58">
        <f t="shared" si="1779"/>
        <v>0.42344550924894137</v>
      </c>
      <c r="AS498" s="67">
        <f t="shared" si="1780"/>
        <v>8.2033361843566143E-6</v>
      </c>
      <c r="AT498" s="67">
        <f t="shared" si="1781"/>
        <v>1.8576228320596356E-8</v>
      </c>
      <c r="AU498" s="58">
        <v>0.75</v>
      </c>
      <c r="AV498" s="58">
        <f t="shared" si="1782"/>
        <v>0.375</v>
      </c>
      <c r="AW498" s="58">
        <f t="shared" si="1783"/>
        <v>2.2429000000000001</v>
      </c>
      <c r="AX498" s="57">
        <f t="shared" si="1784"/>
        <v>9.2178986999999993E-3</v>
      </c>
      <c r="AY498" s="47">
        <f t="shared" si="1785"/>
        <v>9.2982651543279341E-3</v>
      </c>
      <c r="AZ498" s="9" t="str">
        <f>Input!B498</f>
        <v>PA16</v>
      </c>
      <c r="BA498" s="48">
        <f>Input!E498</f>
        <v>0</v>
      </c>
      <c r="BB498" s="58">
        <f t="shared" si="1786"/>
        <v>148.10105675632221</v>
      </c>
      <c r="BC498" s="22">
        <f>SQRT((EXP(0.0000028263*AW498*1000)*V498)^2+((U498-1)*0.0000028263*EXP(0.0000028263*AW498*1000)*AY498*1000)^2)*1000</f>
        <v>0.44096444520816414</v>
      </c>
      <c r="BD498" s="9">
        <f t="shared" si="1788"/>
        <v>2184.9</v>
      </c>
      <c r="BE498" s="49">
        <f t="shared" si="1789"/>
        <v>4.6491325771639671</v>
      </c>
      <c r="BF498" s="89">
        <f t="shared" si="1790"/>
        <v>0.4145644101086956</v>
      </c>
      <c r="BG498" s="85"/>
      <c r="BH498" s="85"/>
      <c r="BI498" s="85"/>
      <c r="BJ498" s="85"/>
      <c r="BK498" s="85"/>
      <c r="BL498" s="85"/>
      <c r="BM498" s="90"/>
      <c r="BN498" s="85"/>
      <c r="BO498" s="85"/>
      <c r="BP498" s="85"/>
      <c r="BQ498" s="85"/>
      <c r="BR498" s="85"/>
      <c r="BS498" s="85"/>
      <c r="BT498" s="85"/>
      <c r="BU498" s="85"/>
      <c r="BV498" s="85"/>
      <c r="BW498" s="85"/>
      <c r="BX498" s="85"/>
      <c r="BY498" s="85"/>
      <c r="BZ498" s="85"/>
      <c r="CA498" s="85"/>
      <c r="CB498" s="85"/>
      <c r="CC498" s="85"/>
      <c r="CD498" s="85"/>
      <c r="CE498" s="85"/>
      <c r="CF498" s="85"/>
      <c r="CG498" s="85"/>
      <c r="CH498" s="85"/>
      <c r="CI498" s="85"/>
      <c r="CJ498" s="85"/>
      <c r="CK498" s="85"/>
      <c r="CL498" s="85"/>
      <c r="CM498" s="85"/>
      <c r="CN498" s="85"/>
      <c r="CO498" s="85"/>
      <c r="CP498" s="85"/>
      <c r="CQ498" s="85"/>
      <c r="CR498" s="85"/>
      <c r="CS498" s="85"/>
      <c r="CT498" s="85"/>
      <c r="CU498" s="85"/>
      <c r="CV498" s="85"/>
      <c r="CW498" s="85"/>
      <c r="CX498" s="85"/>
      <c r="CY498" s="85"/>
      <c r="CZ498" s="85"/>
      <c r="DA498" s="85"/>
      <c r="DB498" s="85"/>
      <c r="DC498" s="85"/>
      <c r="DD498" s="85"/>
      <c r="DE498" s="85"/>
    </row>
    <row r="499" spans="1:109" s="158" customFormat="1" ht="15" customHeight="1" x14ac:dyDescent="0.2">
      <c r="A499" s="141">
        <f>Input!A499</f>
        <v>10368</v>
      </c>
      <c r="B499" s="141" t="str">
        <f>Input!B499</f>
        <v>Hu1-13</v>
      </c>
      <c r="C499" s="141">
        <f>Input!O499</f>
        <v>2.3005277127409092</v>
      </c>
      <c r="D499" s="141">
        <f>C499*Input!P499/100</f>
        <v>1.2971012961305017E-2</v>
      </c>
      <c r="E499" s="142">
        <f>Input!M499</f>
        <v>3.0137194717434985</v>
      </c>
      <c r="F499" s="143">
        <f>E499*Input!N499/100</f>
        <v>2.688049089097788E-4</v>
      </c>
      <c r="G499" s="144">
        <f t="shared" si="1765"/>
        <v>415.53164076399355</v>
      </c>
      <c r="H499" s="143">
        <f>G499*Input!L499/100</f>
        <v>1.8626138309108795E-2</v>
      </c>
      <c r="I499" s="141">
        <v>0</v>
      </c>
      <c r="J499" s="145">
        <f>(((C499*$G$4*0.000000001*Input!G499*(234/233))-(I499*0.000000000000001))/Input!F499)*1000000000000</f>
        <v>753.60419132531194</v>
      </c>
      <c r="K499" s="141">
        <f>J499*Input!P499/100</f>
        <v>4.2490293332429392</v>
      </c>
      <c r="L499" s="146">
        <f t="shared" si="1766"/>
        <v>10.421798177846116</v>
      </c>
      <c r="M499" s="147">
        <f>L499*Input!P499/100</f>
        <v>5.8760987097124968E-2</v>
      </c>
      <c r="N499" s="141">
        <v>0</v>
      </c>
      <c r="O499" s="145">
        <f>(((G499*$D$4*0.000000001*Input!G499*(238/236))-(N499*0.000000001))/Input!F499)*1000000</f>
        <v>13.711879561692593</v>
      </c>
      <c r="P499" s="141">
        <f>O499*Input!N499/100</f>
        <v>1.2230138110466905E-3</v>
      </c>
      <c r="Q499" s="148">
        <f t="shared" si="1767"/>
        <v>10.23042209486586</v>
      </c>
      <c r="R499" s="149">
        <f>Q499*Input!N499/100</f>
        <v>9.1248960133906616E-4</v>
      </c>
      <c r="S499" s="147">
        <f>Input!S499*$G$6/0.000000000155125</f>
        <v>0.99899775355143072</v>
      </c>
      <c r="T499" s="141">
        <f>S499*Input!T499/100</f>
        <v>7.4643281804583333E-4</v>
      </c>
      <c r="U499" s="147">
        <f>S499</f>
        <v>0.99899775355143072</v>
      </c>
      <c r="V499" s="141">
        <f>U499*Input!T499/100</f>
        <v>7.4643281804583333E-4</v>
      </c>
      <c r="W499" s="150">
        <v>0</v>
      </c>
      <c r="X499" s="145">
        <f>((($L$4*0.000000001*Input!G499/Input!W499*(232/229))-(W499*0.000000001))/Input!F499)*1000000000</f>
        <v>0.91058534730434082</v>
      </c>
      <c r="Y499" s="145">
        <f>X499*Input!X499/100</f>
        <v>3.0339656525336552E-3</v>
      </c>
      <c r="Z499" s="145">
        <f t="shared" si="1768"/>
        <v>2.2233888729224118E-4</v>
      </c>
      <c r="AA499" s="145">
        <f>Z499*Input!X499/100</f>
        <v>7.4080760168629564E-7</v>
      </c>
      <c r="AB499" s="146">
        <v>0</v>
      </c>
      <c r="AC499" s="146">
        <v>0.9</v>
      </c>
      <c r="AD499" s="145">
        <f>(((Input!G499*$L$4*0.000000001*Input!U499*(230/229))-((AB499*0.000000000000001)+(Input!G499*AC499*0.000000000000001)))/Input!F499)*1000000000000</f>
        <v>224.21572968183091</v>
      </c>
      <c r="AE499" s="145">
        <f>AD499*Input!V499/100</f>
        <v>0.49697619568886803</v>
      </c>
      <c r="AF499" s="145">
        <f t="shared" si="1769"/>
        <v>10.221664104816819</v>
      </c>
      <c r="AG499" s="145">
        <f>AF499*Input!V499/100</f>
        <v>2.2656411071738325E-2</v>
      </c>
      <c r="AH499" s="141">
        <f t="shared" si="1770"/>
        <v>45973.352791774618</v>
      </c>
      <c r="AI499" s="150">
        <f t="shared" si="1771"/>
        <v>183.97597227769811</v>
      </c>
      <c r="AJ499" s="147">
        <f t="shared" si="1772"/>
        <v>-1.0022464485692772</v>
      </c>
      <c r="AK499" s="150">
        <f t="shared" si="1773"/>
        <v>0.74643281804583328</v>
      </c>
      <c r="AL499" s="150">
        <f t="shared" si="1774"/>
        <v>0.99914392681281095</v>
      </c>
      <c r="AM499" s="150">
        <f t="shared" si="1775"/>
        <v>2.2164039084847679E-3</v>
      </c>
      <c r="AN499" s="141">
        <f>AF499/Q499</f>
        <v>0.99914392681281095</v>
      </c>
      <c r="AO499" s="145">
        <f t="shared" si="1776"/>
        <v>2.2164039084847679E-3</v>
      </c>
      <c r="AP499" s="141" t="str">
        <f t="shared" si="1777"/>
        <v>Out of range</v>
      </c>
      <c r="AQ499" s="141" t="e">
        <f t="shared" si="1778"/>
        <v>#VALUE!</v>
      </c>
      <c r="AR499" s="141" t="e">
        <f t="shared" si="1779"/>
        <v>#VALUE!</v>
      </c>
      <c r="AS499" s="149">
        <f t="shared" si="1780"/>
        <v>2.1733109859056744E-5</v>
      </c>
      <c r="AT499" s="149">
        <f t="shared" si="1781"/>
        <v>7.2438163932500331E-8</v>
      </c>
      <c r="AU499" s="141">
        <v>0.75</v>
      </c>
      <c r="AV499" s="141">
        <f t="shared" si="1782"/>
        <v>0.375</v>
      </c>
      <c r="AW499" s="141" t="str">
        <f t="shared" si="1783"/>
        <v>Out of range</v>
      </c>
      <c r="AX499" s="151">
        <f t="shared" si="1784"/>
        <v>365.25743075550002</v>
      </c>
      <c r="AY499" s="151" t="e">
        <f t="shared" si="1785"/>
        <v>#VALUE!</v>
      </c>
      <c r="AZ499" s="141" t="str">
        <f>Input!B499</f>
        <v>Hu1-13</v>
      </c>
      <c r="BA499" s="152">
        <f>Input!E499</f>
        <v>0</v>
      </c>
      <c r="BB499" s="141" t="e">
        <f t="shared" si="1786"/>
        <v>#VALUE!</v>
      </c>
      <c r="BC499" s="147" t="e">
        <f t="shared" ref="BC499" si="1792">SQRT((EXP(0.0000028263*AW499*1000)*V499)^2+((U499-1)*0.0000028263*EXP(0.0000028263*AW499*1000)*AX499*1000)^2)*1000</f>
        <v>#VALUE!</v>
      </c>
      <c r="BD499" s="141" t="e">
        <f t="shared" si="1788"/>
        <v>#VALUE!</v>
      </c>
      <c r="BE499" s="153" t="e">
        <f t="shared" si="1789"/>
        <v>#VALUE!</v>
      </c>
      <c r="BF499" s="154" t="e">
        <f t="shared" si="1790"/>
        <v>#VALUE!</v>
      </c>
      <c r="BG499" s="155"/>
      <c r="BH499" s="155"/>
      <c r="BI499" s="155"/>
      <c r="BJ499" s="155"/>
      <c r="BK499" s="155"/>
      <c r="BL499" s="155"/>
      <c r="BM499" s="159"/>
      <c r="BN499" s="155"/>
      <c r="BO499" s="155"/>
      <c r="BP499" s="155"/>
      <c r="BQ499" s="155"/>
      <c r="BR499" s="155"/>
      <c r="BS499" s="155"/>
      <c r="BT499" s="155"/>
      <c r="BU499" s="155"/>
      <c r="BV499" s="155"/>
      <c r="BW499" s="155"/>
      <c r="BX499" s="155"/>
      <c r="BY499" s="155"/>
      <c r="BZ499" s="155"/>
      <c r="CA499" s="155"/>
      <c r="CB499" s="155"/>
      <c r="CC499" s="155"/>
      <c r="CD499" s="155"/>
      <c r="CE499" s="155"/>
      <c r="CF499" s="155"/>
      <c r="CG499" s="155"/>
      <c r="CH499" s="155"/>
      <c r="CI499" s="155"/>
      <c r="CJ499" s="155"/>
      <c r="CK499" s="155"/>
      <c r="CL499" s="155"/>
      <c r="CM499" s="155"/>
      <c r="CN499" s="155"/>
      <c r="CO499" s="155"/>
      <c r="CP499" s="155"/>
      <c r="CQ499" s="155"/>
      <c r="CR499" s="155"/>
      <c r="CS499" s="155"/>
      <c r="CT499" s="155"/>
      <c r="CU499" s="155"/>
      <c r="CV499" s="155"/>
      <c r="CW499" s="155"/>
      <c r="CX499" s="155"/>
      <c r="CY499" s="155"/>
      <c r="CZ499" s="155"/>
      <c r="DA499" s="155"/>
      <c r="DB499" s="155"/>
      <c r="DC499" s="155"/>
      <c r="DD499" s="155"/>
      <c r="DE499" s="155"/>
    </row>
    <row r="500" spans="1:109" ht="15" customHeight="1" x14ac:dyDescent="0.2">
      <c r="A500" s="9">
        <f>Input!A500</f>
        <v>10784</v>
      </c>
      <c r="B500" s="9" t="str">
        <f>Input!B500</f>
        <v>PA18</v>
      </c>
      <c r="C500" s="9">
        <f>Input!O500</f>
        <v>1.9356983785989847</v>
      </c>
      <c r="D500" s="9">
        <f>C500*Input!P500/100</f>
        <v>2.3189121952460197E-3</v>
      </c>
      <c r="E500" s="11">
        <f>Input!M500</f>
        <v>2.246892157577705</v>
      </c>
      <c r="F500" s="12">
        <f>E500*Input!N500/100</f>
        <v>6.7365502706445661E-5</v>
      </c>
      <c r="G500" s="13">
        <f t="shared" si="1765"/>
        <v>309.80149068681396</v>
      </c>
      <c r="H500" s="12">
        <f>G500*Input!L500/100</f>
        <v>8.6451023864846811E-3</v>
      </c>
      <c r="I500" s="9">
        <v>0.3</v>
      </c>
      <c r="J500" s="21">
        <f>(((C500*$G$4*0.000000001*Input!G500*(234/233))-(I500*0.000000000000001))/Input!F500)*1000000000000</f>
        <v>168.24503299748363</v>
      </c>
      <c r="K500" s="9">
        <f>J500*Input!P500/100</f>
        <v>0.20155281583167539</v>
      </c>
      <c r="L500" s="14">
        <f t="shared" si="1766"/>
        <v>2.3267065105373455</v>
      </c>
      <c r="M500" s="22">
        <f>L500*Input!P500/100</f>
        <v>2.787328936003166E-3</v>
      </c>
      <c r="N500" s="9">
        <v>5.0000000000000001E-3</v>
      </c>
      <c r="O500" s="21">
        <f>(((G500*$D$4*0.000000001*Input!G500*(238/236))-(N500*0.000000001))/Input!F500)*1000000</f>
        <v>2.7124693355285991</v>
      </c>
      <c r="P500" s="9">
        <f>O500*Input!N500/100</f>
        <v>8.1324268166343185E-5</v>
      </c>
      <c r="Q500" s="23">
        <f t="shared" si="1767"/>
        <v>2.0237711465438575</v>
      </c>
      <c r="R500" s="24">
        <f>Q500*Input!N500/100</f>
        <v>6.0675969778942118E-5</v>
      </c>
      <c r="S500" s="65">
        <f>Input!S500*$G$6/0.000000000155125</f>
        <v>1.1446234798682271</v>
      </c>
      <c r="T500" s="9">
        <f>S500*Input!T500/100</f>
        <v>4.1278390311299949E-4</v>
      </c>
      <c r="U500" s="9">
        <f>S500*1/((U499+U501)/2)</f>
        <v>1.1454249954235691</v>
      </c>
      <c r="V500" s="9">
        <f>U500*Input!T500/100</f>
        <v>4.1307295250361478E-4</v>
      </c>
      <c r="W500" s="3">
        <v>3.0000000000000001E-3</v>
      </c>
      <c r="X500" s="21">
        <f>((($L$4*0.000000001*Input!G500/Input!W500*(232/229))-(W500*0.000000001))/Input!F500)*1000000000</f>
        <v>7.695639608422776E-2</v>
      </c>
      <c r="Y500" s="21">
        <f>X500*Input!X500/100</f>
        <v>1.4670560625853313E-4</v>
      </c>
      <c r="Z500" s="21">
        <f t="shared" si="1768"/>
        <v>1.8790549975398906E-5</v>
      </c>
      <c r="AA500" s="21">
        <f>Z500*Input!X500/100</f>
        <v>3.5821311370337724E-8</v>
      </c>
      <c r="AB500" s="14">
        <v>0.05</v>
      </c>
      <c r="AC500" s="14">
        <v>0.9</v>
      </c>
      <c r="AD500" s="21">
        <f>(((Input!G500*$L$4*0.000000001*Input!U500*(230/229))-((AB500*0.000000000000001)+(Input!G500*AC500*0.000000000000001)))/Input!F500)*1000000000000</f>
        <v>2.9470564986669965</v>
      </c>
      <c r="AE500" s="21">
        <f>AD500*Input!V500/100</f>
        <v>7.4587717202493761E-3</v>
      </c>
      <c r="AF500" s="63">
        <f t="shared" si="1769"/>
        <v>0.13435195501242581</v>
      </c>
      <c r="AG500" s="21">
        <f>AF500*Input!V500/100</f>
        <v>3.4003439128505516E-4</v>
      </c>
      <c r="AH500" s="9">
        <f t="shared" si="1770"/>
        <v>7149.9745983126095</v>
      </c>
      <c r="AI500" s="3">
        <f t="shared" si="1771"/>
        <v>22.655073738032268</v>
      </c>
      <c r="AJ500" s="22">
        <f t="shared" si="1772"/>
        <v>145.42499542356913</v>
      </c>
      <c r="AK500" s="3">
        <f t="shared" si="1773"/>
        <v>0.41307295250361475</v>
      </c>
      <c r="AL500" s="3">
        <f t="shared" si="1774"/>
        <v>6.6386930776174219E-2</v>
      </c>
      <c r="AM500" s="3">
        <f t="shared" si="1775"/>
        <v>1.6803196827609571E-4</v>
      </c>
      <c r="AN500" s="9">
        <f>AL500*1/((AN499+AN501)/2)</f>
        <v>6.6462674813605668E-2</v>
      </c>
      <c r="AO500" s="21">
        <f t="shared" si="1776"/>
        <v>1.6822368401812475E-4</v>
      </c>
      <c r="AP500" s="58">
        <f t="shared" si="1777"/>
        <v>6.5195999999999996</v>
      </c>
      <c r="AQ500" s="58">
        <f t="shared" si="1778"/>
        <v>1.67E-2</v>
      </c>
      <c r="AR500" s="58">
        <f t="shared" si="1779"/>
        <v>0.25615068409104852</v>
      </c>
      <c r="AS500" s="67">
        <f t="shared" si="1780"/>
        <v>9.2849184096180579E-6</v>
      </c>
      <c r="AT500" s="67">
        <f t="shared" si="1781"/>
        <v>1.7702466657279761E-8</v>
      </c>
      <c r="AU500" s="58">
        <v>0.75</v>
      </c>
      <c r="AV500" s="58">
        <f t="shared" si="1782"/>
        <v>0.375</v>
      </c>
      <c r="AW500" s="58">
        <f t="shared" si="1783"/>
        <v>6.5189000000000004</v>
      </c>
      <c r="AX500" s="57">
        <f t="shared" si="1784"/>
        <v>1.6629124799999999E-2</v>
      </c>
      <c r="AY500" s="47">
        <f t="shared" si="1785"/>
        <v>1.7161151955410622E-2</v>
      </c>
      <c r="AZ500" s="9" t="str">
        <f>Input!B500</f>
        <v>PA18</v>
      </c>
      <c r="BA500" s="48">
        <f>Input!E500</f>
        <v>0</v>
      </c>
      <c r="BB500" s="58">
        <f t="shared" si="1786"/>
        <v>148.12919399775666</v>
      </c>
      <c r="BC500" s="22">
        <f>SQRT((EXP(0.0000028263*AW500*1000)*V500)^2+((U500-1)*0.0000028263*EXP(0.0000028263*AW500*1000)*AY500*1000)^2)*1000</f>
        <v>0.42081543983373709</v>
      </c>
      <c r="BD500" s="9">
        <f t="shared" si="1788"/>
        <v>6460.9000000000005</v>
      </c>
      <c r="BE500" s="49">
        <f t="shared" si="1789"/>
        <v>8.5805759777053101</v>
      </c>
      <c r="BF500" s="89">
        <f t="shared" si="1790"/>
        <v>0.26325226580267563</v>
      </c>
      <c r="BG500" s="85"/>
      <c r="BH500" s="85"/>
      <c r="BI500" s="85"/>
      <c r="BJ500" s="85"/>
      <c r="BK500" s="85"/>
      <c r="BL500" s="85"/>
      <c r="BM500" s="90"/>
      <c r="BN500" s="85"/>
      <c r="BO500" s="85"/>
      <c r="BP500" s="85"/>
      <c r="BQ500" s="85"/>
      <c r="BR500" s="85"/>
      <c r="BS500" s="85"/>
      <c r="BT500" s="85"/>
      <c r="BU500" s="85"/>
      <c r="BV500" s="85"/>
      <c r="BW500" s="85"/>
      <c r="BX500" s="85"/>
      <c r="BY500" s="85"/>
      <c r="BZ500" s="85"/>
      <c r="CA500" s="85"/>
      <c r="CB500" s="85"/>
      <c r="CC500" s="85"/>
      <c r="CD500" s="85"/>
      <c r="CE500" s="85"/>
      <c r="CF500" s="85"/>
      <c r="CG500" s="85"/>
      <c r="CH500" s="85"/>
      <c r="CI500" s="85"/>
      <c r="CJ500" s="85"/>
      <c r="CK500" s="85"/>
      <c r="CL500" s="85"/>
      <c r="CM500" s="85"/>
      <c r="CN500" s="85"/>
      <c r="CO500" s="85"/>
      <c r="CP500" s="85"/>
      <c r="CQ500" s="85"/>
      <c r="CR500" s="85"/>
      <c r="CS500" s="85"/>
      <c r="CT500" s="85"/>
      <c r="CU500" s="85"/>
      <c r="CV500" s="85"/>
      <c r="CW500" s="85"/>
      <c r="CX500" s="85"/>
      <c r="CY500" s="85"/>
      <c r="CZ500" s="85"/>
      <c r="DA500" s="85"/>
      <c r="DB500" s="85"/>
      <c r="DC500" s="85"/>
      <c r="DD500" s="85"/>
      <c r="DE500" s="85"/>
    </row>
    <row r="501" spans="1:109" s="158" customFormat="1" ht="15" customHeight="1" x14ac:dyDescent="0.2">
      <c r="A501" s="141">
        <f>Input!A501</f>
        <v>10368</v>
      </c>
      <c r="B501" s="141" t="str">
        <f>Input!B501</f>
        <v>Hu1-13</v>
      </c>
      <c r="C501" s="141">
        <f>Input!O501</f>
        <v>2.3159075872614601</v>
      </c>
      <c r="D501" s="141">
        <f>C501*Input!P501/100</f>
        <v>1.1078368661050979E-2</v>
      </c>
      <c r="E501" s="142">
        <f>Input!M501</f>
        <v>3.0135746887936965</v>
      </c>
      <c r="F501" s="143">
        <f>E501*Input!N501/100</f>
        <v>2.7855022435701259E-4</v>
      </c>
      <c r="G501" s="144">
        <f t="shared" si="1765"/>
        <v>415.51167809087485</v>
      </c>
      <c r="H501" s="143">
        <f>G501*Input!L501/100</f>
        <v>1.8538628247593617E-2</v>
      </c>
      <c r="I501" s="141">
        <v>0</v>
      </c>
      <c r="J501" s="145">
        <f>(((C501*$G$4*0.000000001*Input!G501*(234/233))-(I501*0.000000000000001))/Input!F501)*1000000000000</f>
        <v>758.64231272526479</v>
      </c>
      <c r="K501" s="141">
        <f>J501*Input!P501/100</f>
        <v>3.6290391155810657</v>
      </c>
      <c r="L501" s="146">
        <f t="shared" si="1766"/>
        <v>10.491471734641834</v>
      </c>
      <c r="M501" s="147">
        <f>L501*Input!P501/100</f>
        <v>5.018697305223533E-2</v>
      </c>
      <c r="N501" s="141">
        <v>0</v>
      </c>
      <c r="O501" s="145">
        <f>(((G501*$D$4*0.000000001*Input!G501*(238/236))-(N501*0.000000001))/Input!F501)*1000000</f>
        <v>13.711220825407121</v>
      </c>
      <c r="P501" s="141">
        <f>O501*Input!N501/100</f>
        <v>1.2673532371133994E-3</v>
      </c>
      <c r="Q501" s="148">
        <f t="shared" si="1767"/>
        <v>10.229930612263548</v>
      </c>
      <c r="R501" s="149">
        <f>Q501*Input!N501/100</f>
        <v>9.4557121076143909E-4</v>
      </c>
      <c r="S501" s="147">
        <f>Input!S501*$G$6/0.000000000155125</f>
        <v>0.99960273873999927</v>
      </c>
      <c r="T501" s="141">
        <f>S501*Input!T501/100</f>
        <v>1.0737325701202739E-3</v>
      </c>
      <c r="U501" s="147">
        <f>S501</f>
        <v>0.99960273873999927</v>
      </c>
      <c r="V501" s="141">
        <f>U501*Input!T501/100</f>
        <v>1.0737325701202739E-3</v>
      </c>
      <c r="W501" s="150">
        <v>0</v>
      </c>
      <c r="X501" s="145">
        <f>((($L$4*0.000000001*Input!G501/Input!W501*(232/229))-(W501*0.000000001))/Input!F501)*1000000000</f>
        <v>0.91119427344940407</v>
      </c>
      <c r="Y501" s="145">
        <f>X501*Input!X501/100</f>
        <v>2.8698837941395963E-3</v>
      </c>
      <c r="Z501" s="145">
        <f t="shared" si="1768"/>
        <v>2.2248756963370132E-4</v>
      </c>
      <c r="AA501" s="145">
        <f>Z501*Input!X501/100</f>
        <v>7.0074350673003776E-7</v>
      </c>
      <c r="AB501" s="146">
        <v>0</v>
      </c>
      <c r="AC501" s="146">
        <v>0.9</v>
      </c>
      <c r="AD501" s="145">
        <f>(((Input!G501*$L$4*0.000000001*Input!U501*(230/229))-((AB501*0.000000000000001)+(Input!G501*AC501*0.000000000000001)))/Input!F501)*1000000000000</f>
        <v>224.07769147763324</v>
      </c>
      <c r="AE501" s="145">
        <f>AD501*Input!V501/100</f>
        <v>0.41584476665726483</v>
      </c>
      <c r="AF501" s="145">
        <f t="shared" si="1769"/>
        <v>10.215371146874292</v>
      </c>
      <c r="AG501" s="145">
        <f>AF501*Input!V501/100</f>
        <v>1.8957748997129951E-2</v>
      </c>
      <c r="AH501" s="141">
        <f t="shared" si="1770"/>
        <v>45914.345523629279</v>
      </c>
      <c r="AI501" s="150">
        <f t="shared" si="1771"/>
        <v>167.84756352894681</v>
      </c>
      <c r="AJ501" s="147">
        <f t="shared" si="1772"/>
        <v>-0.39726126000072526</v>
      </c>
      <c r="AK501" s="150">
        <f t="shared" si="1773"/>
        <v>1.0737325701202738</v>
      </c>
      <c r="AL501" s="150">
        <f t="shared" si="1774"/>
        <v>0.99857677769858944</v>
      </c>
      <c r="AM501" s="150">
        <f t="shared" si="1775"/>
        <v>1.855462132785471E-3</v>
      </c>
      <c r="AN501" s="141">
        <f>AF501/Q501</f>
        <v>0.99857677769858944</v>
      </c>
      <c r="AO501" s="145">
        <f t="shared" si="1776"/>
        <v>1.855462132785471E-3</v>
      </c>
      <c r="AP501" s="141">
        <f t="shared" si="1777"/>
        <v>771.67589999999996</v>
      </c>
      <c r="AQ501" s="141" t="e">
        <f t="shared" si="1778"/>
        <v>#VALUE!</v>
      </c>
      <c r="AR501" s="141" t="e">
        <f t="shared" si="1779"/>
        <v>#VALUE!</v>
      </c>
      <c r="AS501" s="149">
        <f t="shared" si="1780"/>
        <v>2.174868804750105E-5</v>
      </c>
      <c r="AT501" s="149">
        <f t="shared" si="1781"/>
        <v>6.8528832798349587E-8</v>
      </c>
      <c r="AU501" s="141">
        <v>0.75</v>
      </c>
      <c r="AV501" s="141">
        <f t="shared" si="1782"/>
        <v>0.375</v>
      </c>
      <c r="AW501" s="141">
        <f t="shared" si="1783"/>
        <v>771.67409999999995</v>
      </c>
      <c r="AX501" s="151">
        <f t="shared" si="1784"/>
        <v>347.06251075189999</v>
      </c>
      <c r="AY501" s="151">
        <f t="shared" si="1785"/>
        <v>309.88950199434925</v>
      </c>
      <c r="AZ501" s="141" t="str">
        <f>Input!B501</f>
        <v>Hu1-13</v>
      </c>
      <c r="BA501" s="152">
        <f>Input!E501</f>
        <v>0</v>
      </c>
      <c r="BB501" s="141">
        <f t="shared" si="1786"/>
        <v>-3.5177492931066814</v>
      </c>
      <c r="BC501" s="147">
        <f t="shared" ref="BC501" si="1793">SQRT((EXP(0.0000028263*AW501*1000)*V501)^2+((U501-1)*0.0000028263*EXP(0.0000028263*AW501*1000)*AX501*1000)^2)*1000</f>
        <v>10.114676231130042</v>
      </c>
      <c r="BD501" s="141">
        <f t="shared" si="1788"/>
        <v>771616.1</v>
      </c>
      <c r="BE501" s="153">
        <f t="shared" si="1789"/>
        <v>154944.75099717462</v>
      </c>
      <c r="BF501" s="154">
        <f t="shared" si="1790"/>
        <v>40.158079945193087</v>
      </c>
      <c r="BG501" s="155"/>
      <c r="BH501" s="155"/>
      <c r="BI501" s="155"/>
      <c r="BJ501" s="155"/>
      <c r="BK501" s="155"/>
      <c r="BL501" s="155"/>
      <c r="BM501" s="159"/>
      <c r="BN501" s="155"/>
      <c r="BO501" s="155"/>
      <c r="BP501" s="155"/>
      <c r="BQ501" s="155"/>
      <c r="BR501" s="155"/>
      <c r="BS501" s="155"/>
      <c r="BT501" s="155"/>
      <c r="BU501" s="155"/>
      <c r="BV501" s="155"/>
      <c r="BW501" s="155"/>
      <c r="BX501" s="155"/>
      <c r="BY501" s="155"/>
      <c r="BZ501" s="155"/>
      <c r="CA501" s="155"/>
      <c r="CB501" s="155"/>
      <c r="CC501" s="155"/>
      <c r="CD501" s="155"/>
      <c r="CE501" s="155"/>
      <c r="CF501" s="155"/>
      <c r="CG501" s="155"/>
      <c r="CH501" s="155"/>
      <c r="CI501" s="155"/>
      <c r="CJ501" s="155"/>
      <c r="CK501" s="155"/>
      <c r="CL501" s="155"/>
      <c r="CM501" s="155"/>
      <c r="CN501" s="155"/>
      <c r="CO501" s="155"/>
      <c r="CP501" s="155"/>
      <c r="CQ501" s="155"/>
      <c r="CR501" s="155"/>
      <c r="CS501" s="155"/>
      <c r="CT501" s="155"/>
      <c r="CU501" s="155"/>
      <c r="CV501" s="155"/>
      <c r="CW501" s="155"/>
      <c r="CX501" s="155"/>
      <c r="CY501" s="155"/>
      <c r="CZ501" s="155"/>
      <c r="DA501" s="155"/>
      <c r="DB501" s="155"/>
      <c r="DC501" s="155"/>
      <c r="DD501" s="155"/>
      <c r="DE501" s="155"/>
    </row>
    <row r="502" spans="1:109" x14ac:dyDescent="0.2">
      <c r="A502" s="85"/>
      <c r="B502" s="85"/>
      <c r="C502" s="85"/>
      <c r="D502" s="85"/>
      <c r="E502" s="86"/>
      <c r="F502" s="85"/>
      <c r="G502" s="87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F502" s="85"/>
      <c r="AG502" s="85"/>
      <c r="AH502" s="85"/>
      <c r="AI502" s="85"/>
      <c r="AJ502" s="85"/>
      <c r="AK502" s="85"/>
      <c r="AL502" s="85"/>
      <c r="AM502" s="85"/>
      <c r="AN502" s="85"/>
      <c r="AO502" s="85"/>
      <c r="AP502" s="85"/>
      <c r="AQ502" s="85"/>
      <c r="AR502" s="85"/>
      <c r="AS502" s="85"/>
      <c r="AT502" s="85"/>
      <c r="AU502" s="85"/>
      <c r="AV502" s="85"/>
      <c r="AW502" s="85"/>
      <c r="AX502" s="85"/>
      <c r="AY502" s="85"/>
      <c r="AZ502" s="85"/>
      <c r="BA502" s="85"/>
      <c r="BB502" s="85"/>
      <c r="BC502" s="85"/>
      <c r="BD502" s="85"/>
      <c r="BE502" s="85"/>
      <c r="BF502" s="88"/>
      <c r="BG502" s="85"/>
      <c r="BH502" s="85"/>
      <c r="BI502" s="85"/>
      <c r="BJ502" s="85"/>
      <c r="BK502" s="85"/>
      <c r="BL502" s="85"/>
      <c r="BM502" s="85"/>
      <c r="BN502" s="85"/>
      <c r="BO502" s="85"/>
      <c r="BP502" s="85"/>
      <c r="BQ502" s="85"/>
      <c r="BR502" s="85"/>
      <c r="BS502" s="85"/>
      <c r="BT502" s="85"/>
      <c r="BU502" s="85"/>
      <c r="BV502" s="85"/>
      <c r="BW502" s="85"/>
      <c r="BX502" s="85"/>
      <c r="BY502" s="85"/>
      <c r="BZ502" s="85"/>
      <c r="CA502" s="85"/>
      <c r="CB502" s="85"/>
      <c r="CC502" s="85"/>
      <c r="CD502" s="85"/>
      <c r="CE502" s="85"/>
      <c r="CF502" s="85"/>
      <c r="CG502" s="85"/>
      <c r="CH502" s="85"/>
      <c r="CI502" s="85"/>
      <c r="CJ502" s="85"/>
      <c r="CK502" s="85"/>
      <c r="CL502" s="85"/>
      <c r="CM502" s="85"/>
      <c r="CN502" s="85"/>
      <c r="CO502" s="85"/>
      <c r="CP502" s="85"/>
      <c r="CQ502" s="85"/>
      <c r="CR502" s="85"/>
      <c r="CS502" s="85"/>
      <c r="CT502" s="85"/>
      <c r="CU502" s="85"/>
      <c r="CV502" s="85"/>
      <c r="CW502" s="85"/>
      <c r="CX502" s="85"/>
      <c r="CY502" s="85"/>
      <c r="CZ502" s="85"/>
      <c r="DA502" s="85"/>
      <c r="DB502" s="85"/>
      <c r="DC502" s="85"/>
      <c r="DD502" s="85"/>
      <c r="DE502" s="85"/>
    </row>
    <row r="503" spans="1:109" s="158" customFormat="1" ht="15" customHeight="1" x14ac:dyDescent="0.2">
      <c r="A503" s="141">
        <f>Input!A503</f>
        <v>10368</v>
      </c>
      <c r="B503" s="141" t="str">
        <f>Input!B503</f>
        <v>Hu1-13</v>
      </c>
      <c r="C503" s="141">
        <f>Input!O503</f>
        <v>2.2998619351689524</v>
      </c>
      <c r="D503" s="141">
        <f>C503*Input!P503/100</f>
        <v>1.0141447532058201E-2</v>
      </c>
      <c r="E503" s="142">
        <f>Input!M503</f>
        <v>3.0142131748778231</v>
      </c>
      <c r="F503" s="143">
        <f>E503*Input!N503/100</f>
        <v>2.5136996258920999E-4</v>
      </c>
      <c r="G503" s="144">
        <f t="shared" ref="G503:G509" si="1794">E503*137.88</f>
        <v>415.59971255215424</v>
      </c>
      <c r="H503" s="143">
        <f>G503*Input!L503/100</f>
        <v>2.1175764061617603E-2</v>
      </c>
      <c r="I503" s="141">
        <v>0</v>
      </c>
      <c r="J503" s="145">
        <f>(((C503*$G$4*0.000000001*Input!G503*(234/233))-(I503*0.000000000000001))/Input!F503)*1000000000000</f>
        <v>753.3860966829659</v>
      </c>
      <c r="K503" s="141">
        <f>J503*Input!P503/100</f>
        <v>3.3221235823145814</v>
      </c>
      <c r="L503" s="146">
        <f t="shared" ref="L503:L509" si="1795">(J503/234)*602200000000*0.0000028263/(365.2425*24*60)</f>
        <v>10.418782087473526</v>
      </c>
      <c r="M503" s="147">
        <f>L503*Input!P503/100</f>
        <v>4.5942554321330799E-2</v>
      </c>
      <c r="N503" s="141">
        <v>0</v>
      </c>
      <c r="O503" s="145">
        <f>(((G503*$D$4*0.000000001*Input!G503*(238/236))-(N503*0.000000001))/Input!F503)*1000000</f>
        <v>13.714125821830793</v>
      </c>
      <c r="P503" s="141">
        <f>O503*Input!N503/100</f>
        <v>1.143687952633628E-3</v>
      </c>
      <c r="Q503" s="148">
        <f t="shared" ref="Q503:Q509" si="1796">(O503/238.05)*602200000000000000*0.00000000015512/(365.2425*24*60)</f>
        <v>10.232098027712651</v>
      </c>
      <c r="R503" s="149">
        <f>Q503*Input!N503/100</f>
        <v>8.5330464343800507E-4</v>
      </c>
      <c r="S503" s="147">
        <f>Input!S503*$G$6/0.000000000155125</f>
        <v>0.99949368691340235</v>
      </c>
      <c r="T503" s="141">
        <f>S503*Input!T503/100</f>
        <v>1.1682227428490223E-3</v>
      </c>
      <c r="U503" s="147">
        <f>S503</f>
        <v>0.99949368691340235</v>
      </c>
      <c r="V503" s="141">
        <f>U503*Input!T503/100</f>
        <v>1.1682227428490223E-3</v>
      </c>
      <c r="W503" s="150">
        <v>0</v>
      </c>
      <c r="X503" s="145">
        <f>((($L$4*0.000000001*Input!G503/Input!W503*(232/229))-(W503*0.000000001))/Input!F503)*1000000000</f>
        <v>0.90061190915952227</v>
      </c>
      <c r="Y503" s="145">
        <f>X503*Input!X503/100</f>
        <v>2.8813125457155925E-3</v>
      </c>
      <c r="Z503" s="145">
        <f t="shared" ref="Z503:Z509" si="1797">(X503/232)*6.022E+23*0.000000001*0.000000000049475/(365.2425*24*60)</f>
        <v>2.1990365906661522E-4</v>
      </c>
      <c r="AA503" s="145">
        <f>Z503*Input!X503/100</f>
        <v>7.0353408085476867E-7</v>
      </c>
      <c r="AB503" s="146">
        <v>0</v>
      </c>
      <c r="AC503" s="146">
        <v>0.9</v>
      </c>
      <c r="AD503" s="145">
        <f>(((Input!G503*$L$4*0.000000001*Input!U503*(230/229))-((AB503*0.000000000000001)+(Input!G503*AC503*0.000000000000001)))/Input!F503)*1000000000000</f>
        <v>225.24840782635104</v>
      </c>
      <c r="AE503" s="145">
        <f>AD503*Input!V503/100</f>
        <v>0.46209358218147195</v>
      </c>
      <c r="AF503" s="145">
        <f t="shared" ref="AF503:AF509" si="1798">(AD503/230)*602200000000*$D$6/(365.2425*24*60)</f>
        <v>10.268742376874936</v>
      </c>
      <c r="AG503" s="145">
        <f>AF503*Input!V503/100</f>
        <v>2.1066164219402338E-2</v>
      </c>
      <c r="AH503" s="141">
        <f t="shared" ref="AH503:AH509" si="1799">AF503/Z503</f>
        <v>46696.550755275224</v>
      </c>
      <c r="AI503" s="150">
        <f t="shared" ref="AI503:AI509" si="1800">AH503*SQRT((AG503/AF503)^2+(AA503/Z503)^2)</f>
        <v>177.47147427398335</v>
      </c>
      <c r="AJ503" s="147">
        <f t="shared" ref="AJ503:AJ509" si="1801">(U503-1)*1000</f>
        <v>-0.50631308659765395</v>
      </c>
      <c r="AK503" s="150">
        <f t="shared" ref="AK503:AK509" si="1802">V503*1000</f>
        <v>1.1682227428490224</v>
      </c>
      <c r="AL503" s="150">
        <f t="shared" ref="AL503:AL509" si="1803">AF503/Q503</f>
        <v>1.0035813133399463</v>
      </c>
      <c r="AM503" s="150">
        <f t="shared" ref="AM503:AM509" si="1804">AL503*SQRT((R503/Q503)^2+(AG503/AF503)^2)</f>
        <v>2.0605317632510639E-3</v>
      </c>
      <c r="AN503" s="141">
        <f>AF503/Q503</f>
        <v>1.0035813133399463</v>
      </c>
      <c r="AO503" s="145">
        <f t="shared" ref="AO503:AO509" si="1805">AN503*SQRT((R503/Q503)^2+(AG503/AF503)^2)</f>
        <v>2.0605317632510639E-3</v>
      </c>
      <c r="AP503" s="141" t="str">
        <f t="shared" ref="AP503:AP509" si="1806">ThU_Alter_Kombi(AN503,U503)</f>
        <v>Out of range</v>
      </c>
      <c r="AQ503" s="141" t="e">
        <f t="shared" ref="AQ503:AQ509" si="1807">Montealter(AN503,AO503,U503,V503)</f>
        <v>#VALUE!</v>
      </c>
      <c r="AR503" s="141" t="e">
        <f t="shared" ref="AR503:AR509" si="1808">(AQ503/AP503)*100</f>
        <v>#VALUE!</v>
      </c>
      <c r="AS503" s="149">
        <f t="shared" ref="AS503:AS509" si="1809">Z503/Q503</f>
        <v>2.1491551241106894E-5</v>
      </c>
      <c r="AT503" s="149">
        <f t="shared" ref="AT503:AT509" si="1810">AS503*SQRT((Y503/X503)^2+(P503/O503)^2)</f>
        <v>6.8780914262226251E-8</v>
      </c>
      <c r="AU503" s="141">
        <v>0.75</v>
      </c>
      <c r="AV503" s="141">
        <f t="shared" ref="AV503:AV509" si="1811">AU503/2</f>
        <v>0.375</v>
      </c>
      <c r="AW503" s="141" t="str">
        <f t="shared" ref="AW503:AW509" si="1812">marincorr_age(AN503,U503,AS503,AU503)</f>
        <v>Out of range</v>
      </c>
      <c r="AX503" s="151">
        <f t="shared" ref="AX503:AX509" si="1813">marincorr_age_error(AN503, AO503, U503, V503, AS503, AT503, AU503, AV503)</f>
        <v>178.71588472280001</v>
      </c>
      <c r="AY503" s="151" t="e">
        <f t="shared" ref="AY503:AY509" si="1814">SQRT(((AU503*EXP(-0.0000091577*AW503*1000))/(0.0000091577*(EXP(-0.0000091577*AW503*1000)+(AJ503/1000)*EXP(-(0.0000091577-0.0000028263)*AW503*1000)-AS503*AU503*EXP(-0.0000091577*AW503*1000))))^2*AT503^2+((AS503*EXP(-0.0000091577*AW503*1000))/(0.0000091577*(EXP(-0.0000091577*AW503*1000)+(AJ503/1000)*EXP(-(0.0000091577-0.0000028263)*AW503*1000)-AS503*AU503*EXP(-0.0000091577*AW503*1000))))^2*AV503^2+((0.0000091577/(0.0000091577-0.0000028263))*(EXP(-(0.0000091577-0.0000028263)*AW503*1000)-1)/(0.0000091577*(EXP(-0.0000091577*AW503*1000)+(AJ503/1000)*EXP(-(0.0000091577-0.0000028263)*AW503*1000)-AS503*AU503*EXP(-0.0000091577*AW503*1000))))^2*T503^2+(1/(0.0000091577*(EXP(-0.0000091577*AW503*1000)+(AJ503/1000)*EXP(-(0.0000091577-0.0000028263)*AW503*1000)-AS503*AU503*EXP(-0.0000091577*AW503*1000))))^2*AO503^2)/1000</f>
        <v>#VALUE!</v>
      </c>
      <c r="AZ503" s="141" t="str">
        <f>Input!B503</f>
        <v>Hu1-13</v>
      </c>
      <c r="BA503" s="152">
        <f>Input!E503</f>
        <v>0</v>
      </c>
      <c r="BB503" s="141" t="e">
        <f t="shared" ref="BB503:BB509" si="1815">((U503-1)*EXP(0.0000028263*AW503*1000))*1000</f>
        <v>#VALUE!</v>
      </c>
      <c r="BC503" s="147" t="e">
        <f t="shared" ref="BC503" si="1816">SQRT((EXP(0.0000028263*AW503*1000)*V503)^2+((U503-1)*0.0000028263*EXP(0.0000028263*AW503*1000)*AX503*1000)^2)*1000</f>
        <v>#VALUE!</v>
      </c>
      <c r="BD503" s="141" t="e">
        <f t="shared" ref="BD503:BD509" si="1817">AW503*1000-58</f>
        <v>#VALUE!</v>
      </c>
      <c r="BE503" s="153" t="e">
        <f t="shared" ref="BE503:BE509" si="1818">AY503/2*1000</f>
        <v>#VALUE!</v>
      </c>
      <c r="BF503" s="154" t="e">
        <f t="shared" ref="BF503:BF509" si="1819">AY503/AW503*100</f>
        <v>#VALUE!</v>
      </c>
      <c r="BG503" s="155"/>
      <c r="BH503" s="155"/>
      <c r="BI503" s="155"/>
      <c r="BJ503" s="155"/>
      <c r="BK503" s="155"/>
      <c r="BL503" s="155"/>
      <c r="BM503" s="159"/>
      <c r="BN503" s="155"/>
      <c r="BO503" s="155"/>
      <c r="BP503" s="155"/>
      <c r="BQ503" s="155"/>
      <c r="BR503" s="155"/>
      <c r="BS503" s="155"/>
      <c r="BT503" s="155"/>
      <c r="BU503" s="155"/>
      <c r="BV503" s="155"/>
      <c r="BW503" s="155"/>
      <c r="BX503" s="155"/>
      <c r="BY503" s="155"/>
      <c r="BZ503" s="155"/>
      <c r="CA503" s="155"/>
      <c r="CB503" s="155"/>
      <c r="CC503" s="155"/>
      <c r="CD503" s="155"/>
      <c r="CE503" s="155"/>
      <c r="CF503" s="155"/>
      <c r="CG503" s="155"/>
      <c r="CH503" s="155"/>
      <c r="CI503" s="155"/>
      <c r="CJ503" s="155"/>
      <c r="CK503" s="155"/>
      <c r="CL503" s="155"/>
      <c r="CM503" s="155"/>
      <c r="CN503" s="155"/>
      <c r="CO503" s="155"/>
      <c r="CP503" s="155"/>
      <c r="CQ503" s="155"/>
      <c r="CR503" s="155"/>
      <c r="CS503" s="155"/>
      <c r="CT503" s="155"/>
      <c r="CU503" s="155"/>
      <c r="CV503" s="155"/>
      <c r="CW503" s="155"/>
      <c r="CX503" s="155"/>
      <c r="CY503" s="155"/>
      <c r="CZ503" s="155"/>
      <c r="DA503" s="155"/>
      <c r="DB503" s="155"/>
      <c r="DC503" s="155"/>
      <c r="DD503" s="155"/>
      <c r="DE503" s="155"/>
    </row>
    <row r="504" spans="1:109" ht="15" customHeight="1" x14ac:dyDescent="0.2">
      <c r="A504" s="9">
        <f>Input!A504</f>
        <v>10747</v>
      </c>
      <c r="B504" s="9" t="str">
        <f>Input!B504</f>
        <v>GeoB20908-2-183-186</v>
      </c>
      <c r="C504" s="9">
        <f>Input!O504</f>
        <v>1.6568488075159045</v>
      </c>
      <c r="D504" s="9">
        <f>C504*Input!P504/100</f>
        <v>2.3243118073888566E-3</v>
      </c>
      <c r="E504" s="11">
        <f>Input!M504</f>
        <v>1.9111761521753172</v>
      </c>
      <c r="F504" s="12">
        <f>E504*Input!N504/100</f>
        <v>6.3786795324444339E-5</v>
      </c>
      <c r="G504" s="13">
        <f t="shared" si="1794"/>
        <v>263.51296786193274</v>
      </c>
      <c r="H504" s="12">
        <f>G504*Input!L504/100</f>
        <v>9.3793147849271594E-3</v>
      </c>
      <c r="I504" s="9">
        <v>0.3</v>
      </c>
      <c r="J504" s="21">
        <f>(((C504*$G$4*0.000000001*Input!G504*(234/233))-(I504*0.000000000000001))/Input!F504)*1000000000000</f>
        <v>165.47685339575503</v>
      </c>
      <c r="K504" s="9">
        <f>J504*Input!P504/100</f>
        <v>0.23213934937972072</v>
      </c>
      <c r="L504" s="14">
        <f t="shared" si="1795"/>
        <v>2.2884245988105665</v>
      </c>
      <c r="M504" s="22">
        <f>L504*Input!P504/100</f>
        <v>3.2103184618934811E-3</v>
      </c>
      <c r="N504" s="9">
        <v>5.0000000000000001E-3</v>
      </c>
      <c r="O504" s="21">
        <f>(((G504*$D$4*0.000000001*Input!G504*(238/236))-(N504*0.000000001))/Input!F504)*1000000</f>
        <v>2.6511422155719715</v>
      </c>
      <c r="P504" s="9">
        <f>O504*Input!N504/100</f>
        <v>8.848366263266899E-5</v>
      </c>
      <c r="Q504" s="23">
        <f t="shared" si="1796"/>
        <v>1.9780150326430632</v>
      </c>
      <c r="R504" s="24">
        <f>Q504*Input!N504/100</f>
        <v>6.6017588118325973E-5</v>
      </c>
      <c r="S504" s="65">
        <f>Input!S504*$G$6/0.000000000155125</f>
        <v>1.1448312546660633</v>
      </c>
      <c r="T504" s="9">
        <f>S504*Input!T504/100</f>
        <v>4.1847862823448441E-4</v>
      </c>
      <c r="U504" s="9">
        <f>S504*1/((U503+U505)/2)</f>
        <v>1.1452505219187288</v>
      </c>
      <c r="V504" s="9">
        <f>U504*Input!T504/100</f>
        <v>4.1863188609152143E-4</v>
      </c>
      <c r="W504" s="3">
        <v>3.0000000000000001E-3</v>
      </c>
      <c r="X504" s="21">
        <f>((($L$4*0.000000001*Input!G504/Input!W504*(232/229))-(W504*0.000000001))/Input!F504)*1000000000</f>
        <v>0.17396986433994202</v>
      </c>
      <c r="Y504" s="21">
        <f>X504*Input!X504/100</f>
        <v>3.7174552021128945E-4</v>
      </c>
      <c r="Z504" s="21">
        <f t="shared" si="1797"/>
        <v>4.2478463083369742E-5</v>
      </c>
      <c r="AA504" s="21">
        <f>Z504*Input!X504/100</f>
        <v>9.0769619305139707E-8</v>
      </c>
      <c r="AB504" s="14">
        <v>0.05</v>
      </c>
      <c r="AC504" s="14">
        <v>0.9</v>
      </c>
      <c r="AD504" s="21">
        <f>(((Input!G504*$L$4*0.000000001*Input!U504*(230/229))-((AB504*0.000000000000001)+(Input!G504*AC504*0.000000000000001)))/Input!F504)*1000000000000</f>
        <v>1.5900156399802745</v>
      </c>
      <c r="AE504" s="21">
        <f>AD504*Input!V504/100</f>
        <v>6.208439370226154E-3</v>
      </c>
      <c r="AF504" s="63">
        <f t="shared" si="1798"/>
        <v>7.2486465674583431E-2</v>
      </c>
      <c r="AG504" s="21">
        <f>AF504*Input!V504/100</f>
        <v>2.8303358532260318E-4</v>
      </c>
      <c r="AH504" s="9">
        <f t="shared" si="1799"/>
        <v>1706.4286326065733</v>
      </c>
      <c r="AI504" s="3">
        <f t="shared" si="1800"/>
        <v>7.5954854336014606</v>
      </c>
      <c r="AJ504" s="22">
        <f t="shared" si="1801"/>
        <v>145.25052191872879</v>
      </c>
      <c r="AK504" s="3">
        <f t="shared" si="1802"/>
        <v>0.41863188609152141</v>
      </c>
      <c r="AL504" s="3">
        <f t="shared" si="1803"/>
        <v>3.6646064098777638E-2</v>
      </c>
      <c r="AM504" s="3">
        <f t="shared" si="1804"/>
        <v>1.4309493108841725E-4</v>
      </c>
      <c r="AN504" s="9">
        <f>AL504*1/((AN503+AN505)/2)</f>
        <v>3.6516550679095837E-2</v>
      </c>
      <c r="AO504" s="21">
        <f t="shared" si="1805"/>
        <v>1.4258920927844501E-4</v>
      </c>
      <c r="AP504" s="58">
        <f t="shared" si="1806"/>
        <v>3.5362</v>
      </c>
      <c r="AQ504" s="58">
        <f t="shared" si="1807"/>
        <v>1.4200000000000001E-2</v>
      </c>
      <c r="AR504" s="58">
        <f t="shared" si="1808"/>
        <v>0.40156099768112663</v>
      </c>
      <c r="AS504" s="67">
        <f t="shared" si="1809"/>
        <v>2.1475298408935332E-5</v>
      </c>
      <c r="AT504" s="67">
        <f t="shared" si="1810"/>
        <v>4.5894843649183204E-8</v>
      </c>
      <c r="AU504" s="58">
        <v>8</v>
      </c>
      <c r="AV504" s="58">
        <f t="shared" si="1811"/>
        <v>4</v>
      </c>
      <c r="AW504" s="58">
        <f t="shared" si="1812"/>
        <v>3.5198999999999998</v>
      </c>
      <c r="AX504" s="57">
        <f t="shared" si="1813"/>
        <v>1.6816905300000001E-2</v>
      </c>
      <c r="AY504" s="47">
        <f t="shared" si="1814"/>
        <v>1.629013356516891E-2</v>
      </c>
      <c r="AZ504" s="9" t="str">
        <f>Input!B504</f>
        <v>GeoB20908-2-183-186</v>
      </c>
      <c r="BA504" s="48">
        <f>Input!E504</f>
        <v>184.5</v>
      </c>
      <c r="BB504" s="58">
        <f t="shared" si="1815"/>
        <v>146.70272823327207</v>
      </c>
      <c r="BC504" s="22">
        <f>SQRT((EXP(0.0000028263*AW504*1000)*V504)^2+((U504-1)*0.0000028263*EXP(0.0000028263*AW504*1000)*AY504*1000)^2)*1000</f>
        <v>0.42287128853022338</v>
      </c>
      <c r="BD504" s="9">
        <f t="shared" si="1817"/>
        <v>3461.8999999999996</v>
      </c>
      <c r="BE504" s="49">
        <f t="shared" si="1818"/>
        <v>8.1450667825844558</v>
      </c>
      <c r="BF504" s="89">
        <f t="shared" si="1819"/>
        <v>0.46280103313073984</v>
      </c>
      <c r="BG504" s="85"/>
      <c r="BH504" s="85"/>
      <c r="BI504" s="85"/>
      <c r="BJ504" s="85"/>
      <c r="BK504" s="85"/>
      <c r="BL504" s="85"/>
      <c r="BM504" s="90"/>
      <c r="BN504" s="85"/>
      <c r="BO504" s="85"/>
      <c r="BP504" s="85"/>
      <c r="BQ504" s="85"/>
      <c r="BR504" s="85"/>
      <c r="BS504" s="85"/>
      <c r="BT504" s="85"/>
      <c r="BU504" s="85"/>
      <c r="BV504" s="85"/>
      <c r="BW504" s="85"/>
      <c r="BX504" s="85"/>
      <c r="BY504" s="85"/>
      <c r="BZ504" s="85"/>
      <c r="CA504" s="85"/>
      <c r="CB504" s="85"/>
      <c r="CC504" s="85"/>
      <c r="CD504" s="85"/>
      <c r="CE504" s="85"/>
      <c r="CF504" s="85"/>
      <c r="CG504" s="85"/>
      <c r="CH504" s="85"/>
      <c r="CI504" s="85"/>
      <c r="CJ504" s="85"/>
      <c r="CK504" s="85"/>
      <c r="CL504" s="85"/>
      <c r="CM504" s="85"/>
      <c r="CN504" s="85"/>
      <c r="CO504" s="85"/>
      <c r="CP504" s="85"/>
      <c r="CQ504" s="85"/>
      <c r="CR504" s="85"/>
      <c r="CS504" s="85"/>
      <c r="CT504" s="85"/>
      <c r="CU504" s="85"/>
      <c r="CV504" s="85"/>
      <c r="CW504" s="85"/>
      <c r="CX504" s="85"/>
      <c r="CY504" s="85"/>
      <c r="CZ504" s="85"/>
      <c r="DA504" s="85"/>
      <c r="DB504" s="85"/>
      <c r="DC504" s="85"/>
      <c r="DD504" s="85"/>
      <c r="DE504" s="85"/>
    </row>
    <row r="505" spans="1:109" s="158" customFormat="1" ht="15" customHeight="1" x14ac:dyDescent="0.2">
      <c r="A505" s="141">
        <f>Input!A505</f>
        <v>10368</v>
      </c>
      <c r="B505" s="141" t="str">
        <f>Input!B505</f>
        <v>Hu1-13</v>
      </c>
      <c r="C505" s="141">
        <f>Input!O505</f>
        <v>2.3079999768217183</v>
      </c>
      <c r="D505" s="141">
        <f>C505*Input!P505/100</f>
        <v>1.1841027551265213E-2</v>
      </c>
      <c r="E505" s="142">
        <f>Input!M505</f>
        <v>3.0143935917336422</v>
      </c>
      <c r="F505" s="143">
        <f>E505*Input!N505/100</f>
        <v>2.3915882937638848E-4</v>
      </c>
      <c r="G505" s="144">
        <f t="shared" si="1794"/>
        <v>415.62458842823457</v>
      </c>
      <c r="H505" s="143">
        <f>G505*Input!L505/100</f>
        <v>2.1352320985045008E-2</v>
      </c>
      <c r="I505" s="141">
        <v>0</v>
      </c>
      <c r="J505" s="145">
        <f>(((C505*$G$4*0.000000001*Input!G505*(234/233))-(I505*0.000000000000001))/Input!F505)*1000000000000</f>
        <v>756.05194689843574</v>
      </c>
      <c r="K505" s="141">
        <f>J505*Input!P505/100</f>
        <v>3.8788700274339787</v>
      </c>
      <c r="L505" s="146">
        <f t="shared" si="1795"/>
        <v>10.455648858170665</v>
      </c>
      <c r="M505" s="147">
        <f>L505*Input!P505/100</f>
        <v>5.3641952963293681E-2</v>
      </c>
      <c r="N505" s="141">
        <v>0</v>
      </c>
      <c r="O505" s="145">
        <f>(((G505*$D$4*0.000000001*Input!G505*(238/236))-(N505*0.000000001))/Input!F505)*1000000</f>
        <v>13.714946685956033</v>
      </c>
      <c r="P505" s="141">
        <f>O505*Input!N505/100</f>
        <v>1.0881295008613643E-3</v>
      </c>
      <c r="Q505" s="148">
        <f t="shared" si="1796"/>
        <v>10.232710473763243</v>
      </c>
      <c r="R505" s="149">
        <f>Q505*Input!N505/100</f>
        <v>8.1185252813825975E-4</v>
      </c>
      <c r="S505" s="147">
        <f>Input!S505*$G$6/0.000000000155125</f>
        <v>0.99977412873978233</v>
      </c>
      <c r="T505" s="141">
        <f>S505*Input!T505/100</f>
        <v>8.5064659252707844E-4</v>
      </c>
      <c r="U505" s="147">
        <f>S505</f>
        <v>0.99977412873978233</v>
      </c>
      <c r="V505" s="141">
        <f>U505*Input!T505/100</f>
        <v>8.5064659252707844E-4</v>
      </c>
      <c r="W505" s="150">
        <v>0</v>
      </c>
      <c r="X505" s="145">
        <f>((($L$4*0.000000001*Input!G505/Input!W505*(232/229))-(W505*0.000000001))/Input!F505)*1000000000</f>
        <v>0.89563847951924969</v>
      </c>
      <c r="Y505" s="145">
        <f>X505*Input!X505/100</f>
        <v>2.4645933092956747E-3</v>
      </c>
      <c r="Z505" s="145">
        <f t="shared" si="1797"/>
        <v>2.1868928985288032E-4</v>
      </c>
      <c r="AA505" s="145">
        <f>Z505*Input!X505/100</f>
        <v>6.0178316688150648E-7</v>
      </c>
      <c r="AB505" s="146">
        <v>0</v>
      </c>
      <c r="AC505" s="146">
        <v>0.9</v>
      </c>
      <c r="AD505" s="145">
        <f>(((Input!G505*$L$4*0.000000001*Input!U505*(230/229))-((AB505*0.000000000000001)+(Input!G505*AC505*0.000000000000001)))/Input!F505)*1000000000000</f>
        <v>225.24635375175799</v>
      </c>
      <c r="AE505" s="145">
        <f>AD505*Input!V505/100</f>
        <v>0.38490005164057883</v>
      </c>
      <c r="AF505" s="145">
        <f t="shared" si="1798"/>
        <v>10.268648734646684</v>
      </c>
      <c r="AG505" s="145">
        <f>AF505*Input!V505/100</f>
        <v>1.7547025123436102E-2</v>
      </c>
      <c r="AH505" s="141">
        <f t="shared" si="1799"/>
        <v>46955.425853523739</v>
      </c>
      <c r="AI505" s="150">
        <f t="shared" si="1800"/>
        <v>152.09670058055542</v>
      </c>
      <c r="AJ505" s="147">
        <f t="shared" si="1801"/>
        <v>-0.22587126021766935</v>
      </c>
      <c r="AK505" s="150">
        <f t="shared" si="1802"/>
        <v>0.85064659252707842</v>
      </c>
      <c r="AL505" s="150">
        <f t="shared" si="1803"/>
        <v>1.0035120959373949</v>
      </c>
      <c r="AM505" s="150">
        <f t="shared" si="1804"/>
        <v>1.7166446984397375E-3</v>
      </c>
      <c r="AN505" s="141">
        <f>AF505/Q505</f>
        <v>1.0035120959373949</v>
      </c>
      <c r="AO505" s="145">
        <f t="shared" si="1805"/>
        <v>1.7166446984397375E-3</v>
      </c>
      <c r="AP505" s="141" t="str">
        <f t="shared" si="1806"/>
        <v>Out of range</v>
      </c>
      <c r="AQ505" s="141" t="e">
        <f t="shared" si="1807"/>
        <v>#VALUE!</v>
      </c>
      <c r="AR505" s="141" t="e">
        <f t="shared" si="1808"/>
        <v>#VALUE!</v>
      </c>
      <c r="AS505" s="149">
        <f t="shared" si="1809"/>
        <v>2.1371589708670204E-5</v>
      </c>
      <c r="AT505" s="149">
        <f t="shared" si="1810"/>
        <v>5.8834190797908316E-8</v>
      </c>
      <c r="AU505" s="141">
        <v>0.75</v>
      </c>
      <c r="AV505" s="141">
        <f t="shared" si="1811"/>
        <v>0.375</v>
      </c>
      <c r="AW505" s="141" t="str">
        <f t="shared" si="1812"/>
        <v>Out of range</v>
      </c>
      <c r="AX505" s="151">
        <f t="shared" si="1813"/>
        <v>186.3817977663</v>
      </c>
      <c r="AY505" s="151" t="e">
        <f t="shared" si="1814"/>
        <v>#VALUE!</v>
      </c>
      <c r="AZ505" s="141" t="str">
        <f>Input!B505</f>
        <v>Hu1-13</v>
      </c>
      <c r="BA505" s="152">
        <f>Input!E505</f>
        <v>0</v>
      </c>
      <c r="BB505" s="141" t="e">
        <f t="shared" si="1815"/>
        <v>#VALUE!</v>
      </c>
      <c r="BC505" s="147" t="e">
        <f t="shared" ref="BC505" si="1820">SQRT((EXP(0.0000028263*AW505*1000)*V505)^2+((U505-1)*0.0000028263*EXP(0.0000028263*AW505*1000)*AX505*1000)^2)*1000</f>
        <v>#VALUE!</v>
      </c>
      <c r="BD505" s="141" t="e">
        <f t="shared" si="1817"/>
        <v>#VALUE!</v>
      </c>
      <c r="BE505" s="153" t="e">
        <f t="shared" si="1818"/>
        <v>#VALUE!</v>
      </c>
      <c r="BF505" s="154" t="e">
        <f t="shared" si="1819"/>
        <v>#VALUE!</v>
      </c>
      <c r="BG505" s="155"/>
      <c r="BH505" s="155"/>
      <c r="BI505" s="155"/>
      <c r="BJ505" s="155"/>
      <c r="BK505" s="155"/>
      <c r="BL505" s="155"/>
      <c r="BM505" s="159"/>
      <c r="BN505" s="155"/>
      <c r="BO505" s="155"/>
      <c r="BP505" s="155"/>
      <c r="BQ505" s="155"/>
      <c r="BR505" s="155"/>
      <c r="BS505" s="155"/>
      <c r="BT505" s="155"/>
      <c r="BU505" s="155"/>
      <c r="BV505" s="155"/>
      <c r="BW505" s="155"/>
      <c r="BX505" s="155"/>
      <c r="BY505" s="155"/>
      <c r="BZ505" s="155"/>
      <c r="CA505" s="155"/>
      <c r="CB505" s="155"/>
      <c r="CC505" s="155"/>
      <c r="CD505" s="155"/>
      <c r="CE505" s="155"/>
      <c r="CF505" s="155"/>
      <c r="CG505" s="155"/>
      <c r="CH505" s="155"/>
      <c r="CI505" s="155"/>
      <c r="CJ505" s="155"/>
      <c r="CK505" s="155"/>
      <c r="CL505" s="155"/>
      <c r="CM505" s="155"/>
      <c r="CN505" s="155"/>
      <c r="CO505" s="155"/>
      <c r="CP505" s="155"/>
      <c r="CQ505" s="155"/>
      <c r="CR505" s="155"/>
      <c r="CS505" s="155"/>
      <c r="CT505" s="155"/>
      <c r="CU505" s="155"/>
      <c r="CV505" s="155"/>
      <c r="CW505" s="155"/>
      <c r="CX505" s="155"/>
      <c r="CY505" s="155"/>
      <c r="CZ505" s="155"/>
      <c r="DA505" s="155"/>
      <c r="DB505" s="155"/>
      <c r="DC505" s="155"/>
      <c r="DD505" s="155"/>
      <c r="DE505" s="155"/>
    </row>
    <row r="506" spans="1:109" ht="15" customHeight="1" x14ac:dyDescent="0.2">
      <c r="A506" s="9">
        <f>Input!A506</f>
        <v>10748</v>
      </c>
      <c r="B506" s="9" t="str">
        <f>Input!B506</f>
        <v>GeoB20908-2-194-196</v>
      </c>
      <c r="C506" s="9">
        <f>Input!O506</f>
        <v>1.8090556877482249</v>
      </c>
      <c r="D506" s="9">
        <f>C506*Input!P506/100</f>
        <v>3.4875101326908788E-3</v>
      </c>
      <c r="E506" s="11">
        <f>Input!M506</f>
        <v>2.0879511867964098</v>
      </c>
      <c r="F506" s="12">
        <f>E506*Input!N506/100</f>
        <v>6.5495944459364512E-5</v>
      </c>
      <c r="G506" s="13">
        <f t="shared" si="1794"/>
        <v>287.88670963548896</v>
      </c>
      <c r="H506" s="12">
        <f>G506*Input!L506/100</f>
        <v>1.3154883137924598E-2</v>
      </c>
      <c r="I506" s="9">
        <v>0.3</v>
      </c>
      <c r="J506" s="21">
        <f>(((C506*$G$4*0.000000001*Input!G506*(234/233))-(I506*0.000000000000001))/Input!F506)*1000000000000</f>
        <v>182.85668036909036</v>
      </c>
      <c r="K506" s="9">
        <f>J506*Input!P506/100</f>
        <v>0.35251237976604161</v>
      </c>
      <c r="L506" s="14">
        <f t="shared" si="1795"/>
        <v>2.52877497261017</v>
      </c>
      <c r="M506" s="22">
        <f>L506*Input!P506/100</f>
        <v>4.8749899740512951E-3</v>
      </c>
      <c r="N506" s="9">
        <v>5.0000000000000001E-3</v>
      </c>
      <c r="O506" s="21">
        <f>(((G506*$D$4*0.000000001*Input!G506*(238/236))-(N506*0.000000001))/Input!F506)*1000000</f>
        <v>2.9312793391056626</v>
      </c>
      <c r="P506" s="9">
        <f>O506*Input!N506/100</f>
        <v>9.1949902853580116E-5</v>
      </c>
      <c r="Q506" s="23">
        <f t="shared" si="1796"/>
        <v>2.1870251107506538</v>
      </c>
      <c r="R506" s="24">
        <f>Q506*Input!N506/100</f>
        <v>6.8603747104231216E-5</v>
      </c>
      <c r="S506" s="65">
        <f>Input!S506*$G$6/0.000000000155125</f>
        <v>1.1455565261189453</v>
      </c>
      <c r="T506" s="9">
        <f>S506*Input!T506/100</f>
        <v>5.1936627985322832E-4</v>
      </c>
      <c r="U506" s="9">
        <f>S506*1/((U505+U507)/2)</f>
        <v>1.1454820508098644</v>
      </c>
      <c r="V506" s="9">
        <f>U506*Input!T506/100</f>
        <v>5.1933251463664033E-4</v>
      </c>
      <c r="W506" s="3">
        <v>3.0000000000000001E-3</v>
      </c>
      <c r="X506" s="21">
        <f>((($L$4*0.000000001*Input!G506/Input!W506*(232/229))-(W506*0.000000001))/Input!F506)*1000000000</f>
        <v>0.79951734086373161</v>
      </c>
      <c r="Y506" s="21">
        <f>X506*Input!X506/100</f>
        <v>1.0561743469036989E-3</v>
      </c>
      <c r="Z506" s="21">
        <f t="shared" si="1797"/>
        <v>1.9521925810110847E-4</v>
      </c>
      <c r="AA506" s="21">
        <f>Z506*Input!X506/100</f>
        <v>2.5788755526580223E-7</v>
      </c>
      <c r="AB506" s="14">
        <v>0.05</v>
      </c>
      <c r="AC506" s="14">
        <v>0.9</v>
      </c>
      <c r="AD506" s="21">
        <f>(((Input!G506*$L$4*0.000000001*Input!U506*(230/229))-((AB506*0.000000000000001)+(Input!G506*AC506*0.000000000000001)))/Input!F506)*1000000000000</f>
        <v>1.7649656283877613</v>
      </c>
      <c r="AE506" s="21">
        <f>AD506*Input!V506/100</f>
        <v>8.5196932508342475E-3</v>
      </c>
      <c r="AF506" s="63">
        <f t="shared" si="1798"/>
        <v>8.0462177366089419E-2</v>
      </c>
      <c r="AG506" s="21">
        <f>AF506*Input!V506/100</f>
        <v>3.8840023761793825E-4</v>
      </c>
      <c r="AH506" s="9">
        <f t="shared" si="1799"/>
        <v>412.1631141760422</v>
      </c>
      <c r="AI506" s="3">
        <f t="shared" si="1800"/>
        <v>2.0627158464015483</v>
      </c>
      <c r="AJ506" s="22">
        <f t="shared" si="1801"/>
        <v>145.48205080986443</v>
      </c>
      <c r="AK506" s="3">
        <f t="shared" si="1802"/>
        <v>0.51933251463664032</v>
      </c>
      <c r="AL506" s="3">
        <f t="shared" si="1803"/>
        <v>3.6790696627379986E-2</v>
      </c>
      <c r="AM506" s="3">
        <f t="shared" si="1804"/>
        <v>1.7759669815187081E-4</v>
      </c>
      <c r="AN506" s="9">
        <f>AL506*1/((AN505+AN507)/2)</f>
        <v>3.6667938007358632E-2</v>
      </c>
      <c r="AO506" s="21">
        <f t="shared" si="1805"/>
        <v>1.7700411558116603E-4</v>
      </c>
      <c r="AP506" s="58">
        <f t="shared" si="1806"/>
        <v>3.5503999999999998</v>
      </c>
      <c r="AQ506" s="58">
        <f t="shared" si="1807"/>
        <v>1.6199999999999999E-2</v>
      </c>
      <c r="AR506" s="58">
        <f t="shared" si="1808"/>
        <v>0.4562866155926093</v>
      </c>
      <c r="AS506" s="67">
        <f t="shared" si="1809"/>
        <v>8.9262467605643198E-5</v>
      </c>
      <c r="AT506" s="67">
        <f t="shared" si="1810"/>
        <v>1.1795029248792091E-7</v>
      </c>
      <c r="AU506" s="58">
        <v>8</v>
      </c>
      <c r="AV506" s="58">
        <f t="shared" si="1811"/>
        <v>4</v>
      </c>
      <c r="AW506" s="58">
        <f t="shared" si="1812"/>
        <v>3.4824000000000002</v>
      </c>
      <c r="AX506" s="57">
        <f t="shared" si="1813"/>
        <v>3.9970388199999998E-2</v>
      </c>
      <c r="AY506" s="47">
        <f t="shared" si="1814"/>
        <v>3.8246040198107401E-2</v>
      </c>
      <c r="AZ506" s="9" t="str">
        <f>Input!B506</f>
        <v>GeoB20908-2-194-196</v>
      </c>
      <c r="BA506" s="48">
        <f>Input!E506</f>
        <v>195</v>
      </c>
      <c r="BB506" s="58">
        <f t="shared" si="1815"/>
        <v>146.9209995058649</v>
      </c>
      <c r="BC506" s="22">
        <f>SQRT((EXP(0.0000028263*AW506*1000)*V506)^2+((U506-1)*0.0000028263*EXP(0.0000028263*AW506*1000)*AY506*1000)^2)*1000</f>
        <v>0.52470957787675865</v>
      </c>
      <c r="BD506" s="9">
        <f t="shared" si="1817"/>
        <v>3424.4</v>
      </c>
      <c r="BE506" s="49">
        <f t="shared" si="1818"/>
        <v>19.123020099053701</v>
      </c>
      <c r="BF506" s="89">
        <f t="shared" si="1819"/>
        <v>1.0982667183008099</v>
      </c>
      <c r="BG506" s="85"/>
      <c r="BH506" s="85"/>
      <c r="BI506" s="85"/>
      <c r="BJ506" s="85"/>
      <c r="BK506" s="85"/>
      <c r="BL506" s="85"/>
      <c r="BM506" s="90"/>
      <c r="BN506" s="85"/>
      <c r="BO506" s="85"/>
      <c r="BP506" s="85"/>
      <c r="BQ506" s="85"/>
      <c r="BR506" s="85"/>
      <c r="BS506" s="85"/>
      <c r="BT506" s="85"/>
      <c r="BU506" s="85"/>
      <c r="BV506" s="85"/>
      <c r="BW506" s="85"/>
      <c r="BX506" s="85"/>
      <c r="BY506" s="85"/>
      <c r="BZ506" s="85"/>
      <c r="CA506" s="85"/>
      <c r="CB506" s="85"/>
      <c r="CC506" s="85"/>
      <c r="CD506" s="85"/>
      <c r="CE506" s="85"/>
      <c r="CF506" s="85"/>
      <c r="CG506" s="85"/>
      <c r="CH506" s="85"/>
      <c r="CI506" s="85"/>
      <c r="CJ506" s="85"/>
      <c r="CK506" s="85"/>
      <c r="CL506" s="85"/>
      <c r="CM506" s="85"/>
      <c r="CN506" s="85"/>
      <c r="CO506" s="85"/>
      <c r="CP506" s="85"/>
      <c r="CQ506" s="85"/>
      <c r="CR506" s="85"/>
      <c r="CS506" s="85"/>
      <c r="CT506" s="85"/>
      <c r="CU506" s="85"/>
      <c r="CV506" s="85"/>
      <c r="CW506" s="85"/>
      <c r="CX506" s="85"/>
      <c r="CY506" s="85"/>
      <c r="CZ506" s="85"/>
      <c r="DA506" s="85"/>
      <c r="DB506" s="85"/>
      <c r="DC506" s="85"/>
      <c r="DD506" s="85"/>
      <c r="DE506" s="85"/>
    </row>
    <row r="507" spans="1:109" s="158" customFormat="1" ht="15" customHeight="1" x14ac:dyDescent="0.2">
      <c r="A507" s="141">
        <f>Input!A507</f>
        <v>10368</v>
      </c>
      <c r="B507" s="141" t="str">
        <f>Input!B507</f>
        <v>Hu1-13</v>
      </c>
      <c r="C507" s="141">
        <f>Input!O507</f>
        <v>2.3105734367131103</v>
      </c>
      <c r="D507" s="141">
        <f>C507*Input!P507/100</f>
        <v>1.1571026443792841E-2</v>
      </c>
      <c r="E507" s="142">
        <f>Input!M507</f>
        <v>3.0140080363624713</v>
      </c>
      <c r="F507" s="143">
        <f>E507*Input!N507/100</f>
        <v>2.2316937720376175E-4</v>
      </c>
      <c r="G507" s="144">
        <f t="shared" si="1794"/>
        <v>415.57142805365754</v>
      </c>
      <c r="H507" s="143">
        <f>G507*Input!L507/100</f>
        <v>2.2497251865915811E-2</v>
      </c>
      <c r="I507" s="141">
        <v>0</v>
      </c>
      <c r="J507" s="145">
        <f>(((C507*$G$4*0.000000001*Input!G507*(234/233))-(I507*0.000000000000001))/Input!F507)*1000000000000</f>
        <v>756.89495789526916</v>
      </c>
      <c r="K507" s="141">
        <f>J507*Input!P507/100</f>
        <v>3.7904233788121151</v>
      </c>
      <c r="L507" s="146">
        <f t="shared" si="1795"/>
        <v>10.467307087479677</v>
      </c>
      <c r="M507" s="147">
        <f>L507*Input!P507/100</f>
        <v>5.2418800103935397E-2</v>
      </c>
      <c r="N507" s="141">
        <v>0</v>
      </c>
      <c r="O507" s="145">
        <f>(((G507*$D$4*0.000000001*Input!G507*(238/236))-(N507*0.000000001))/Input!F507)*1000000</f>
        <v>13.713192478617415</v>
      </c>
      <c r="P507" s="141">
        <f>O507*Input!N507/100</f>
        <v>1.015380379881745E-3</v>
      </c>
      <c r="Q507" s="148">
        <f t="shared" si="1796"/>
        <v>10.231401661106652</v>
      </c>
      <c r="R507" s="149">
        <f>Q507*Input!N507/100</f>
        <v>7.5757446864222822E-4</v>
      </c>
      <c r="S507" s="147">
        <f>Input!S507*$G$6/0.000000000155125</f>
        <v>1.0003559043917332</v>
      </c>
      <c r="T507" s="141">
        <f>S507*Input!T507/100</f>
        <v>9.2537501006868307E-4</v>
      </c>
      <c r="U507" s="147">
        <f>S507</f>
        <v>1.0003559043917332</v>
      </c>
      <c r="V507" s="141">
        <f>U507*Input!T507/100</f>
        <v>9.2537501006868307E-4</v>
      </c>
      <c r="W507" s="150">
        <v>0</v>
      </c>
      <c r="X507" s="145">
        <f>((($L$4*0.000000001*Input!G507/Input!W507*(232/229))-(W507*0.000000001))/Input!F507)*1000000000</f>
        <v>0.89442027747546982</v>
      </c>
      <c r="Y507" s="145">
        <f>X507*Input!X507/100</f>
        <v>2.5623344218972037E-3</v>
      </c>
      <c r="Z507" s="145">
        <f t="shared" si="1797"/>
        <v>2.1839183977012536E-4</v>
      </c>
      <c r="AA507" s="145">
        <f>Z507*Input!X507/100</f>
        <v>6.2564874991868485E-7</v>
      </c>
      <c r="AB507" s="146">
        <v>0</v>
      </c>
      <c r="AC507" s="146">
        <v>0.9</v>
      </c>
      <c r="AD507" s="145">
        <f>(((Input!G507*$L$4*0.000000001*Input!U507*(230/229))-((AB507*0.000000000000001)+(Input!G507*AC507*0.000000000000001)))/Input!F507)*1000000000000</f>
        <v>225.14381878692964</v>
      </c>
      <c r="AE507" s="145">
        <f>AD507*Input!V507/100</f>
        <v>0.40399527042954375</v>
      </c>
      <c r="AF507" s="145">
        <f t="shared" si="1798"/>
        <v>10.263974316973304</v>
      </c>
      <c r="AG507" s="145">
        <f>AF507*Input!V507/100</f>
        <v>1.8417547957609068E-2</v>
      </c>
      <c r="AH507" s="141">
        <f t="shared" si="1799"/>
        <v>46997.975417840455</v>
      </c>
      <c r="AI507" s="150">
        <f t="shared" si="1800"/>
        <v>158.87054205228378</v>
      </c>
      <c r="AJ507" s="147">
        <f t="shared" si="1801"/>
        <v>0.35590439173316391</v>
      </c>
      <c r="AK507" s="150">
        <f t="shared" si="1802"/>
        <v>0.92537501006868306</v>
      </c>
      <c r="AL507" s="150">
        <f t="shared" si="1803"/>
        <v>1.0031835966317766</v>
      </c>
      <c r="AM507" s="150">
        <f t="shared" si="1804"/>
        <v>1.8016320764749887E-3</v>
      </c>
      <c r="AN507" s="141">
        <f>AF507/Q507</f>
        <v>1.0031835966317766</v>
      </c>
      <c r="AO507" s="145">
        <f t="shared" si="1805"/>
        <v>1.8016320764749887E-3</v>
      </c>
      <c r="AP507" s="141" t="str">
        <f t="shared" si="1806"/>
        <v>Out of range</v>
      </c>
      <c r="AQ507" s="141" t="e">
        <f t="shared" si="1807"/>
        <v>#VALUE!</v>
      </c>
      <c r="AR507" s="141" t="e">
        <f t="shared" si="1808"/>
        <v>#VALUE!</v>
      </c>
      <c r="AS507" s="149">
        <f t="shared" si="1809"/>
        <v>2.1345251315888971E-5</v>
      </c>
      <c r="AT507" s="149">
        <f t="shared" si="1810"/>
        <v>6.1170278515077109E-8</v>
      </c>
      <c r="AU507" s="141">
        <v>0.75</v>
      </c>
      <c r="AV507" s="141">
        <f t="shared" si="1811"/>
        <v>0.375</v>
      </c>
      <c r="AW507" s="141" t="str">
        <f t="shared" si="1812"/>
        <v>Out of range</v>
      </c>
      <c r="AX507" s="151">
        <f t="shared" si="1813"/>
        <v>121.2669877602</v>
      </c>
      <c r="AY507" s="151" t="e">
        <f t="shared" si="1814"/>
        <v>#VALUE!</v>
      </c>
      <c r="AZ507" s="141" t="str">
        <f>Input!B507</f>
        <v>Hu1-13</v>
      </c>
      <c r="BA507" s="152">
        <f>Input!E507</f>
        <v>0</v>
      </c>
      <c r="BB507" s="141" t="e">
        <f t="shared" si="1815"/>
        <v>#VALUE!</v>
      </c>
      <c r="BC507" s="147" t="e">
        <f t="shared" ref="BC507" si="1821">SQRT((EXP(0.0000028263*AW507*1000)*V507)^2+((U507-1)*0.0000028263*EXP(0.0000028263*AW507*1000)*AX507*1000)^2)*1000</f>
        <v>#VALUE!</v>
      </c>
      <c r="BD507" s="141" t="e">
        <f t="shared" si="1817"/>
        <v>#VALUE!</v>
      </c>
      <c r="BE507" s="153" t="e">
        <f t="shared" si="1818"/>
        <v>#VALUE!</v>
      </c>
      <c r="BF507" s="154" t="e">
        <f t="shared" si="1819"/>
        <v>#VALUE!</v>
      </c>
      <c r="BG507" s="155"/>
      <c r="BH507" s="155"/>
      <c r="BI507" s="155"/>
      <c r="BJ507" s="155"/>
      <c r="BK507" s="155"/>
      <c r="BL507" s="155"/>
      <c r="BM507" s="159"/>
      <c r="BN507" s="155"/>
      <c r="BO507" s="155"/>
      <c r="BP507" s="155"/>
      <c r="BQ507" s="155"/>
      <c r="BR507" s="155"/>
      <c r="BS507" s="155"/>
      <c r="BT507" s="155"/>
      <c r="BU507" s="155"/>
      <c r="BV507" s="155"/>
      <c r="BW507" s="155"/>
      <c r="BX507" s="155"/>
      <c r="BY507" s="155"/>
      <c r="BZ507" s="155"/>
      <c r="CA507" s="155"/>
      <c r="CB507" s="155"/>
      <c r="CC507" s="155"/>
      <c r="CD507" s="155"/>
      <c r="CE507" s="155"/>
      <c r="CF507" s="155"/>
      <c r="CG507" s="155"/>
      <c r="CH507" s="155"/>
      <c r="CI507" s="155"/>
      <c r="CJ507" s="155"/>
      <c r="CK507" s="155"/>
      <c r="CL507" s="155"/>
      <c r="CM507" s="155"/>
      <c r="CN507" s="155"/>
      <c r="CO507" s="155"/>
      <c r="CP507" s="155"/>
      <c r="CQ507" s="155"/>
      <c r="CR507" s="155"/>
      <c r="CS507" s="155"/>
      <c r="CT507" s="155"/>
      <c r="CU507" s="155"/>
      <c r="CV507" s="155"/>
      <c r="CW507" s="155"/>
      <c r="CX507" s="155"/>
      <c r="CY507" s="155"/>
      <c r="CZ507" s="155"/>
      <c r="DA507" s="155"/>
      <c r="DB507" s="155"/>
      <c r="DC507" s="155"/>
      <c r="DD507" s="155"/>
      <c r="DE507" s="155"/>
    </row>
    <row r="508" spans="1:109" ht="15" customHeight="1" x14ac:dyDescent="0.2">
      <c r="A508" s="9">
        <f>Input!A508</f>
        <v>10749</v>
      </c>
      <c r="B508" s="9" t="str">
        <f>Input!B508</f>
        <v>GeoB20908-2-206-210</v>
      </c>
      <c r="C508" s="9">
        <f>Input!O508</f>
        <v>2.2829624445863317</v>
      </c>
      <c r="D508" s="9">
        <f>C508*Input!P508/100</f>
        <v>3.2307829518642829E-3</v>
      </c>
      <c r="E508" s="11">
        <f>Input!M508</f>
        <v>2.6286811316401528</v>
      </c>
      <c r="F508" s="12">
        <f>E508*Input!N508/100</f>
        <v>8.7933869866246118E-5</v>
      </c>
      <c r="G508" s="13">
        <f t="shared" si="1794"/>
        <v>362.44255443054425</v>
      </c>
      <c r="H508" s="12">
        <f>G508*Input!L508/100</f>
        <v>1.4786642356912278E-2</v>
      </c>
      <c r="I508" s="9">
        <v>0.3</v>
      </c>
      <c r="J508" s="21">
        <f>(((C508*$G$4*0.000000001*Input!G508*(234/233))-(I508*0.000000000000001))/Input!F508)*1000000000000</f>
        <v>237.47227981969095</v>
      </c>
      <c r="K508" s="9">
        <f>J508*Input!P508/100</f>
        <v>0.33606395716282628</v>
      </c>
      <c r="L508" s="14">
        <f t="shared" si="1795"/>
        <v>3.2840690134185722</v>
      </c>
      <c r="M508" s="22">
        <f>L508*Input!P508/100</f>
        <v>4.6475202456609001E-3</v>
      </c>
      <c r="N508" s="9">
        <v>5.0000000000000001E-3</v>
      </c>
      <c r="O508" s="21">
        <f>(((G508*$D$4*0.000000001*Input!G508*(238/236))-(N508*0.000000001))/Input!F508)*1000000</f>
        <v>3.7977825150259816</v>
      </c>
      <c r="P508" s="9">
        <f>O508*Input!N508/100</f>
        <v>1.270423062869671E-4</v>
      </c>
      <c r="Q508" s="23">
        <f t="shared" si="1796"/>
        <v>2.8335224196223208</v>
      </c>
      <c r="R508" s="24">
        <f>Q508*Input!N508/100</f>
        <v>9.4786160524040509E-5</v>
      </c>
      <c r="S508" s="65">
        <f>Input!S508*$G$6/0.000000000155125</f>
        <v>1.1452569570027566</v>
      </c>
      <c r="T508" s="9">
        <f>S508*Input!T508/100</f>
        <v>4.2855866309034348E-4</v>
      </c>
      <c r="U508" s="9">
        <f>S508*1/((U507+U509)/2)</f>
        <v>1.1453733095271197</v>
      </c>
      <c r="V508" s="9">
        <f>U508*Input!T508/100</f>
        <v>4.286022025615366E-4</v>
      </c>
      <c r="W508" s="3">
        <v>3.0000000000000001E-3</v>
      </c>
      <c r="X508" s="21">
        <f>((($L$4*0.000000001*Input!G508/Input!W508*(232/229))-(W508*0.000000001))/Input!F508)*1000000000</f>
        <v>0.9910575775122461</v>
      </c>
      <c r="Y508" s="21">
        <f>X508*Input!X508/100</f>
        <v>1.5109838653995732E-3</v>
      </c>
      <c r="Z508" s="21">
        <f t="shared" si="1797"/>
        <v>2.4198790336230842E-4</v>
      </c>
      <c r="AA508" s="21">
        <f>Z508*Input!X508/100</f>
        <v>3.6893902624724255E-7</v>
      </c>
      <c r="AB508" s="14">
        <v>0.05</v>
      </c>
      <c r="AC508" s="14">
        <v>0.9</v>
      </c>
      <c r="AD508" s="21">
        <f>(((Input!G508*$L$4*0.000000001*Input!U508*(230/229))-((AB508*0.000000000000001)+(Input!G508*AC508*0.000000000000001)))/Input!F508)*1000000000000</f>
        <v>2.3139393205005239</v>
      </c>
      <c r="AE508" s="21">
        <f>AD508*Input!V508/100</f>
        <v>1.0951165975168846E-2</v>
      </c>
      <c r="AF508" s="63">
        <f t="shared" si="1798"/>
        <v>0.10548907753549579</v>
      </c>
      <c r="AG508" s="21">
        <f>AF508*Input!V508/100</f>
        <v>4.992474895187764E-4</v>
      </c>
      <c r="AH508" s="9">
        <f t="shared" si="1799"/>
        <v>435.92706936906569</v>
      </c>
      <c r="AI508" s="3">
        <f t="shared" si="1800"/>
        <v>2.1675198832995761</v>
      </c>
      <c r="AJ508" s="22">
        <f t="shared" si="1801"/>
        <v>145.37330952711969</v>
      </c>
      <c r="AK508" s="3">
        <f t="shared" si="1802"/>
        <v>0.42860220256153658</v>
      </c>
      <c r="AL508" s="3">
        <f t="shared" si="1803"/>
        <v>3.7228954606103447E-2</v>
      </c>
      <c r="AM508" s="3">
        <f t="shared" si="1804"/>
        <v>1.7619763903452222E-4</v>
      </c>
      <c r="AN508" s="9">
        <f>AL508*1/((AN507+AN509)/2)</f>
        <v>3.7100872954111526E-2</v>
      </c>
      <c r="AO508" s="21">
        <f t="shared" si="1805"/>
        <v>1.7559145266900664E-4</v>
      </c>
      <c r="AP508" s="58">
        <f t="shared" si="1806"/>
        <v>3.5933000000000002</v>
      </c>
      <c r="AQ508" s="58">
        <f t="shared" si="1807"/>
        <v>1.77E-2</v>
      </c>
      <c r="AR508" s="58">
        <f t="shared" si="1808"/>
        <v>0.49258341914117942</v>
      </c>
      <c r="AS508" s="67">
        <f t="shared" si="1809"/>
        <v>8.5401795901287738E-5</v>
      </c>
      <c r="AT508" s="67">
        <f t="shared" si="1810"/>
        <v>1.3023642177188598E-7</v>
      </c>
      <c r="AU508" s="58">
        <v>8</v>
      </c>
      <c r="AV508" s="58">
        <f t="shared" si="1811"/>
        <v>4</v>
      </c>
      <c r="AW508" s="58">
        <f t="shared" si="1812"/>
        <v>3.5283000000000002</v>
      </c>
      <c r="AX508" s="57">
        <f t="shared" si="1813"/>
        <v>3.8699531199999998E-2</v>
      </c>
      <c r="AY508" s="47">
        <f t="shared" si="1814"/>
        <v>3.6873180304997796E-2</v>
      </c>
      <c r="AZ508" s="9" t="str">
        <f>Input!B508</f>
        <v>GeoB20908-2-206-210</v>
      </c>
      <c r="BA508" s="48">
        <f>Input!E508</f>
        <v>207.5</v>
      </c>
      <c r="BB508" s="58">
        <f t="shared" si="1815"/>
        <v>146.83022930841656</v>
      </c>
      <c r="BC508" s="22">
        <f>SQRT((EXP(0.0000028263*AW508*1000)*V508)^2+((U508-1)*0.0000028263*EXP(0.0000028263*AW508*1000)*AY508*1000)^2)*1000</f>
        <v>0.43316797701273607</v>
      </c>
      <c r="BD508" s="9">
        <f t="shared" si="1817"/>
        <v>3470.3</v>
      </c>
      <c r="BE508" s="49">
        <f t="shared" si="1818"/>
        <v>18.436590152498898</v>
      </c>
      <c r="BF508" s="89">
        <f t="shared" si="1819"/>
        <v>1.0450693054728282</v>
      </c>
      <c r="BG508" s="85"/>
      <c r="BH508" s="85"/>
      <c r="BI508" s="85"/>
      <c r="BJ508" s="85"/>
      <c r="BK508" s="85"/>
      <c r="BL508" s="85"/>
      <c r="BM508" s="90"/>
      <c r="BN508" s="85"/>
      <c r="BO508" s="85"/>
      <c r="BP508" s="85"/>
      <c r="BQ508" s="85"/>
      <c r="BR508" s="85"/>
      <c r="BS508" s="85"/>
      <c r="BT508" s="85"/>
      <c r="BU508" s="85"/>
      <c r="BV508" s="85"/>
      <c r="BW508" s="85"/>
      <c r="BX508" s="85"/>
      <c r="BY508" s="85"/>
      <c r="BZ508" s="85"/>
      <c r="CA508" s="85"/>
      <c r="CB508" s="85"/>
      <c r="CC508" s="85"/>
      <c r="CD508" s="85"/>
      <c r="CE508" s="85"/>
      <c r="CF508" s="85"/>
      <c r="CG508" s="85"/>
      <c r="CH508" s="85"/>
      <c r="CI508" s="85"/>
      <c r="CJ508" s="85"/>
      <c r="CK508" s="85"/>
      <c r="CL508" s="85"/>
      <c r="CM508" s="85"/>
      <c r="CN508" s="85"/>
      <c r="CO508" s="85"/>
      <c r="CP508" s="85"/>
      <c r="CQ508" s="85"/>
      <c r="CR508" s="85"/>
      <c r="CS508" s="85"/>
      <c r="CT508" s="85"/>
      <c r="CU508" s="85"/>
      <c r="CV508" s="85"/>
      <c r="CW508" s="85"/>
      <c r="CX508" s="85"/>
      <c r="CY508" s="85"/>
      <c r="CZ508" s="85"/>
      <c r="DA508" s="85"/>
      <c r="DB508" s="85"/>
      <c r="DC508" s="85"/>
      <c r="DD508" s="85"/>
      <c r="DE508" s="85"/>
    </row>
    <row r="509" spans="1:109" s="158" customFormat="1" ht="15" customHeight="1" x14ac:dyDescent="0.2">
      <c r="A509" s="141">
        <f>Input!A509</f>
        <v>10368</v>
      </c>
      <c r="B509" s="141" t="str">
        <f>Input!B509</f>
        <v>Hu1-13</v>
      </c>
      <c r="C509" s="141">
        <f>Input!O509</f>
        <v>2.3081110271351593</v>
      </c>
      <c r="D509" s="141">
        <f>C509*Input!P509/100</f>
        <v>1.0883174084522678E-2</v>
      </c>
      <c r="E509" s="142">
        <f>Input!M509</f>
        <v>3.0139647828083551</v>
      </c>
      <c r="F509" s="143">
        <f>E509*Input!N509/100</f>
        <v>2.2264400557254197E-4</v>
      </c>
      <c r="G509" s="144">
        <f t="shared" si="1794"/>
        <v>415.56546425361597</v>
      </c>
      <c r="H509" s="143">
        <f>G509*Input!L509/100</f>
        <v>2.1307862059754493E-2</v>
      </c>
      <c r="I509" s="141">
        <v>0</v>
      </c>
      <c r="J509" s="145">
        <f>(((C509*$G$4*0.000000001*Input!G509*(234/233))-(I509*0.000000000000001))/Input!F509)*1000000000000</f>
        <v>756.08832463089846</v>
      </c>
      <c r="K509" s="141">
        <f>J509*Input!P509/100</f>
        <v>3.5650975033235728</v>
      </c>
      <c r="L509" s="146">
        <f t="shared" si="1795"/>
        <v>10.456151935767975</v>
      </c>
      <c r="M509" s="147">
        <f>L509*Input!P509/100</f>
        <v>4.9302707033303354E-2</v>
      </c>
      <c r="N509" s="141">
        <v>0</v>
      </c>
      <c r="O509" s="145">
        <f>(((G509*$D$4*0.000000001*Input!G509*(238/236))-(N509*0.000000001))/Input!F509)*1000000</f>
        <v>13.712995682754292</v>
      </c>
      <c r="P509" s="141">
        <f>O509*Input!N509/100</f>
        <v>1.0129900337994509E-3</v>
      </c>
      <c r="Q509" s="148">
        <f t="shared" si="1796"/>
        <v>10.231254831874582</v>
      </c>
      <c r="R509" s="149">
        <f>Q509*Input!N509/100</f>
        <v>7.5579103339072585E-4</v>
      </c>
      <c r="S509" s="147">
        <f>Input!S509*$G$6/0.000000000155125</f>
        <v>0.99944092599815759</v>
      </c>
      <c r="T509" s="141">
        <f>S509*Input!T509/100</f>
        <v>7.103518746367966E-4</v>
      </c>
      <c r="U509" s="147">
        <f>S509</f>
        <v>0.99944092599815759</v>
      </c>
      <c r="V509" s="141">
        <f>U509*Input!T509/100</f>
        <v>7.103518746367966E-4</v>
      </c>
      <c r="W509" s="150">
        <v>0</v>
      </c>
      <c r="X509" s="145">
        <f>((($L$4*0.000000001*Input!G509/Input!W509*(232/229))-(W509*0.000000001))/Input!F509)*1000000000</f>
        <v>0.89333190796901185</v>
      </c>
      <c r="Y509" s="145">
        <f>X509*Input!X509/100</f>
        <v>1.93670553915591E-3</v>
      </c>
      <c r="Z509" s="145">
        <f t="shared" si="1797"/>
        <v>2.1812609107809444E-4</v>
      </c>
      <c r="AA509" s="145">
        <f>Z509*Input!X509/100</f>
        <v>4.7288807783190246E-7</v>
      </c>
      <c r="AB509" s="146">
        <v>0</v>
      </c>
      <c r="AC509" s="146">
        <v>0.9</v>
      </c>
      <c r="AD509" s="145">
        <f>(((Input!G509*$L$4*0.000000001*Input!U509*(230/229))-((AB509*0.000000000000001)+(Input!G509*AC509*0.000000000000001)))/Input!F509)*1000000000000</f>
        <v>225.26117541791803</v>
      </c>
      <c r="AE509" s="145">
        <f>AD509*Input!V509/100</f>
        <v>0.45371271676344832</v>
      </c>
      <c r="AF509" s="145">
        <f t="shared" si="1798"/>
        <v>10.269324432525579</v>
      </c>
      <c r="AG509" s="145">
        <f>AF509*Input!V509/100</f>
        <v>2.0684092937729649E-2</v>
      </c>
      <c r="AH509" s="141">
        <f t="shared" si="1799"/>
        <v>47079.761901793361</v>
      </c>
      <c r="AI509" s="150">
        <f t="shared" si="1800"/>
        <v>139.31864766564357</v>
      </c>
      <c r="AJ509" s="147">
        <f t="shared" si="1801"/>
        <v>-0.55907400184240785</v>
      </c>
      <c r="AK509" s="150">
        <f t="shared" si="1802"/>
        <v>0.71035187463679661</v>
      </c>
      <c r="AL509" s="150">
        <f t="shared" si="1803"/>
        <v>1.0037209121731965</v>
      </c>
      <c r="AM509" s="150">
        <f t="shared" si="1804"/>
        <v>2.0230167022511581E-3</v>
      </c>
      <c r="AN509" s="141">
        <f>AF509/Q509</f>
        <v>1.0037209121731965</v>
      </c>
      <c r="AO509" s="145">
        <f t="shared" si="1805"/>
        <v>2.0230167022511581E-3</v>
      </c>
      <c r="AP509" s="141" t="str">
        <f t="shared" si="1806"/>
        <v>Out of range</v>
      </c>
      <c r="AQ509" s="141" t="e">
        <f t="shared" si="1807"/>
        <v>#VALUE!</v>
      </c>
      <c r="AR509" s="141" t="e">
        <f t="shared" si="1808"/>
        <v>#VALUE!</v>
      </c>
      <c r="AS509" s="149">
        <f t="shared" si="1809"/>
        <v>2.1319583439417581E-5</v>
      </c>
      <c r="AT509" s="149">
        <f t="shared" si="1810"/>
        <v>4.6246772761986767E-8</v>
      </c>
      <c r="AU509" s="141">
        <v>0.75</v>
      </c>
      <c r="AV509" s="141">
        <f t="shared" si="1811"/>
        <v>0.375</v>
      </c>
      <c r="AW509" s="141" t="str">
        <f t="shared" si="1812"/>
        <v>Out of range</v>
      </c>
      <c r="AX509" s="151">
        <f t="shared" si="1813"/>
        <v>0</v>
      </c>
      <c r="AY509" s="151" t="e">
        <f t="shared" si="1814"/>
        <v>#VALUE!</v>
      </c>
      <c r="AZ509" s="141" t="str">
        <f>Input!B509</f>
        <v>Hu1-13</v>
      </c>
      <c r="BA509" s="152">
        <f>Input!E509</f>
        <v>0</v>
      </c>
      <c r="BB509" s="141" t="e">
        <f t="shared" si="1815"/>
        <v>#VALUE!</v>
      </c>
      <c r="BC509" s="147" t="e">
        <f t="shared" ref="BC509" si="1822">SQRT((EXP(0.0000028263*AW509*1000)*V509)^2+((U509-1)*0.0000028263*EXP(0.0000028263*AW509*1000)*AX509*1000)^2)*1000</f>
        <v>#VALUE!</v>
      </c>
      <c r="BD509" s="141" t="e">
        <f t="shared" si="1817"/>
        <v>#VALUE!</v>
      </c>
      <c r="BE509" s="153" t="e">
        <f t="shared" si="1818"/>
        <v>#VALUE!</v>
      </c>
      <c r="BF509" s="154" t="e">
        <f t="shared" si="1819"/>
        <v>#VALUE!</v>
      </c>
      <c r="BG509" s="155"/>
      <c r="BH509" s="155"/>
      <c r="BI509" s="155"/>
      <c r="BJ509" s="155"/>
      <c r="BK509" s="155"/>
      <c r="BL509" s="155"/>
      <c r="BM509" s="159"/>
      <c r="BN509" s="155"/>
      <c r="BO509" s="155"/>
      <c r="BP509" s="155"/>
      <c r="BQ509" s="155"/>
      <c r="BR509" s="155"/>
      <c r="BS509" s="155"/>
      <c r="BT509" s="155"/>
      <c r="BU509" s="155"/>
      <c r="BV509" s="155"/>
      <c r="BW509" s="155"/>
      <c r="BX509" s="155"/>
      <c r="BY509" s="155"/>
      <c r="BZ509" s="155"/>
      <c r="CA509" s="155"/>
      <c r="CB509" s="155"/>
      <c r="CC509" s="155"/>
      <c r="CD509" s="155"/>
      <c r="CE509" s="155"/>
      <c r="CF509" s="155"/>
      <c r="CG509" s="155"/>
      <c r="CH509" s="155"/>
      <c r="CI509" s="155"/>
      <c r="CJ509" s="155"/>
      <c r="CK509" s="155"/>
      <c r="CL509" s="155"/>
      <c r="CM509" s="155"/>
      <c r="CN509" s="155"/>
      <c r="CO509" s="155"/>
      <c r="CP509" s="155"/>
      <c r="CQ509" s="155"/>
      <c r="CR509" s="155"/>
      <c r="CS509" s="155"/>
      <c r="CT509" s="155"/>
      <c r="CU509" s="155"/>
      <c r="CV509" s="155"/>
      <c r="CW509" s="155"/>
      <c r="CX509" s="155"/>
      <c r="CY509" s="155"/>
      <c r="CZ509" s="155"/>
      <c r="DA509" s="155"/>
      <c r="DB509" s="155"/>
      <c r="DC509" s="155"/>
      <c r="DD509" s="155"/>
      <c r="DE509" s="155"/>
    </row>
    <row r="510" spans="1:109" ht="15" customHeight="1" x14ac:dyDescent="0.2">
      <c r="A510" s="9">
        <f>Input!A510</f>
        <v>10750</v>
      </c>
      <c r="B510" s="9" t="str">
        <f>Input!B510</f>
        <v>GeoB20908-2-214-219</v>
      </c>
      <c r="C510" s="9">
        <f>Input!O510</f>
        <v>1.9164509268857057</v>
      </c>
      <c r="D510" s="9">
        <f>C510*Input!P510/100</f>
        <v>3.4419059166983647E-3</v>
      </c>
      <c r="E510" s="11">
        <f>Input!M510</f>
        <v>2.2165349779926977</v>
      </c>
      <c r="F510" s="12">
        <f>E510*Input!N510/100</f>
        <v>8.095067536745081E-5</v>
      </c>
      <c r="G510" s="13">
        <f t="shared" ref="G510:G515" si="1823">E510*137.88</f>
        <v>305.61584276563315</v>
      </c>
      <c r="H510" s="12">
        <f>G510*Input!L510/100</f>
        <v>9.2910038959531146E-3</v>
      </c>
      <c r="I510" s="9">
        <v>0.3</v>
      </c>
      <c r="J510" s="21">
        <f>(((C510*$G$4*0.000000001*Input!G510*(234/233))-(I510*0.000000000000001))/Input!F510)*1000000000000</f>
        <v>203.50228201942241</v>
      </c>
      <c r="K510" s="9">
        <f>J510*Input!P510/100</f>
        <v>0.36548585654760268</v>
      </c>
      <c r="L510" s="14">
        <f t="shared" ref="L510:L515" si="1824">(J510/234)*602200000000*0.0000028263/(365.2425*24*60)</f>
        <v>2.8142886363300774</v>
      </c>
      <c r="M510" s="22">
        <f>L510*Input!P510/100</f>
        <v>5.0544037276354196E-3</v>
      </c>
      <c r="N510" s="9">
        <v>5.0000000000000001E-3</v>
      </c>
      <c r="O510" s="21">
        <f>(((G510*$D$4*0.000000001*Input!G510*(238/236))-(N510*0.000000001))/Input!F510)*1000000</f>
        <v>3.2690696874657093</v>
      </c>
      <c r="P510" s="9">
        <f>O510*Input!N510/100</f>
        <v>1.1939058108763234E-4</v>
      </c>
      <c r="Q510" s="23">
        <f t="shared" ref="Q510:Q515" si="1825">(O510/238.05)*602200000000000000*0.00000000015512/(365.2425*24*60)</f>
        <v>2.4390502126155713</v>
      </c>
      <c r="R510" s="24">
        <f>Q510*Input!N510/100</f>
        <v>8.9077214628555028E-5</v>
      </c>
      <c r="S510" s="65">
        <f>Input!S510*$G$6/0.000000000155125</f>
        <v>1.1451731144695478</v>
      </c>
      <c r="T510" s="9">
        <f>S510*Input!T510/100</f>
        <v>4.4335087819243903E-4</v>
      </c>
      <c r="U510" s="9">
        <f>S510*1/((U509+U511)/2)</f>
        <v>1.145364199323617</v>
      </c>
      <c r="V510" s="9">
        <f>U510*Input!T510/100</f>
        <v>4.4342485621095033E-4</v>
      </c>
      <c r="W510" s="3">
        <v>3.0000000000000001E-3</v>
      </c>
      <c r="X510" s="21">
        <f>((($L$4*0.000000001*Input!G510/Input!W510*(232/229))-(W510*0.000000001))/Input!F510)*1000000000</f>
        <v>0.61067915504009451</v>
      </c>
      <c r="Y510" s="21">
        <f>X510*Input!X510/100</f>
        <v>9.7246153647360565E-4</v>
      </c>
      <c r="Z510" s="21">
        <f t="shared" ref="Z510:Z515" si="1826">(X510/232)*6.022E+23*0.000000001*0.000000000049475/(365.2425*24*60)</f>
        <v>1.4911037633773857E-4</v>
      </c>
      <c r="AA510" s="21">
        <f>Z510*Input!X510/100</f>
        <v>2.3744728222798843E-7</v>
      </c>
      <c r="AB510" s="14">
        <v>0.05</v>
      </c>
      <c r="AC510" s="14">
        <v>0.9</v>
      </c>
      <c r="AD510" s="21">
        <f>(((Input!G510*$L$4*0.000000001*Input!U510*(230/229))-((AB510*0.000000000000001)+(Input!G510*AC510*0.000000000000001)))/Input!F510)*1000000000000</f>
        <v>2.1013566231781238</v>
      </c>
      <c r="AE510" s="21">
        <f>AD510*Input!V510/100</f>
        <v>1.1573706680493028E-2</v>
      </c>
      <c r="AF510" s="63">
        <f t="shared" ref="AF510:AF515" si="1827">(AD510/230)*602200000000*$D$6/(365.2425*24*60)</f>
        <v>9.5797746202011744E-2</v>
      </c>
      <c r="AG510" s="21">
        <f>AF510*Input!V510/100</f>
        <v>5.2762820121295324E-4</v>
      </c>
      <c r="AH510" s="9">
        <f t="shared" ref="AH510:AH515" si="1828">AF510/Z510</f>
        <v>642.46197048706756</v>
      </c>
      <c r="AI510" s="3">
        <f t="shared" ref="AI510:AI515" si="1829">AH510*SQRT((AG510/AF510)^2+(AA510/Z510)^2)</f>
        <v>3.6834379497626246</v>
      </c>
      <c r="AJ510" s="22">
        <f t="shared" ref="AJ510:AJ515" si="1830">(U510-1)*1000</f>
        <v>145.36419932361699</v>
      </c>
      <c r="AK510" s="3">
        <f t="shared" ref="AK510:AK515" si="1831">V510*1000</f>
        <v>0.44342485621095035</v>
      </c>
      <c r="AL510" s="3">
        <f t="shared" ref="AL510:AL515" si="1832">AF510/Q510</f>
        <v>3.9276660114053508E-2</v>
      </c>
      <c r="AM510" s="3">
        <f t="shared" ref="AM510:AM515" si="1833">AL510*SQRT((R510/Q510)^2+(AG510/AF510)^2)</f>
        <v>2.163300279725093E-4</v>
      </c>
      <c r="AN510" s="9">
        <f>AL510*1/((AN509+AN511)/2)</f>
        <v>3.9169114937175162E-2</v>
      </c>
      <c r="AO510" s="21">
        <f t="shared" ref="AO510:AO515" si="1834">AN510*SQRT((R510/Q510)^2+(AG510/AF510)^2)</f>
        <v>2.1573768506313661E-4</v>
      </c>
      <c r="AP510" s="58">
        <f t="shared" ref="AP510:AP515" si="1835">ThU_Alter_Kombi(AN510,U510)</f>
        <v>3.7970999999999999</v>
      </c>
      <c r="AQ510" s="58">
        <f t="shared" ref="AQ510:AQ515" si="1836">Montealter(AN510,AO510,U510,V510)</f>
        <v>2.0199999999999999E-2</v>
      </c>
      <c r="AR510" s="58">
        <f t="shared" ref="AR510:AR515" si="1837">(AQ510/AP510)*100</f>
        <v>0.53198493587211293</v>
      </c>
      <c r="AS510" s="67">
        <f t="shared" ref="AS510:AS515" si="1838">Z510/Q510</f>
        <v>6.1134607055849275E-5</v>
      </c>
      <c r="AT510" s="67">
        <f t="shared" ref="AT510:AT515" si="1839">AS510*SQRT((Y510/X510)^2+(P510/O510)^2)</f>
        <v>9.7377954585526036E-8</v>
      </c>
      <c r="AU510" s="58">
        <v>8</v>
      </c>
      <c r="AV510" s="58">
        <f t="shared" ref="AV510:AV515" si="1840">AU510/2</f>
        <v>4</v>
      </c>
      <c r="AW510" s="58">
        <f t="shared" ref="AW510:AW515" si="1841">marincorr_age(AN510,U510,AS510,AU510)</f>
        <v>3.7505000000000002</v>
      </c>
      <c r="AX510" s="57">
        <f t="shared" ref="AX510:AX515" si="1842">marincorr_age_error(AN510, AO510, U510, V510, AS510, AT510, AU510, AV510)</f>
        <v>2.99589395E-2</v>
      </c>
      <c r="AY510" s="47">
        <f t="shared" ref="AY510:AY515" si="1843">SQRT(((AU510*EXP(-0.0000091577*AW510*1000))/(0.0000091577*(EXP(-0.0000091577*AW510*1000)+(AJ510/1000)*EXP(-(0.0000091577-0.0000028263)*AW510*1000)-AS510*AU510*EXP(-0.0000091577*AW510*1000))))^2*AT510^2+((AS510*EXP(-0.0000091577*AW510*1000))/(0.0000091577*(EXP(-0.0000091577*AW510*1000)+(AJ510/1000)*EXP(-(0.0000091577-0.0000028263)*AW510*1000)-AS510*AU510*EXP(-0.0000091577*AW510*1000))))^2*AV510^2+((0.0000091577/(0.0000091577-0.0000028263))*(EXP(-(0.0000091577-0.0000028263)*AW510*1000)-1)/(0.0000091577*(EXP(-0.0000091577*AW510*1000)+(AJ510/1000)*EXP(-(0.0000091577-0.0000028263)*AW510*1000)-AS510*AU510*EXP(-0.0000091577*AW510*1000))))^2*T510^2+(1/(0.0000091577*(EXP(-0.0000091577*AW510*1000)+(AJ510/1000)*EXP(-(0.0000091577-0.0000028263)*AW510*1000)-AS510*AU510*EXP(-0.0000091577*AW510*1000))))^2*AO510^2)/1000</f>
        <v>3.1575923567958374E-2</v>
      </c>
      <c r="AZ510" s="9" t="str">
        <f>Input!B510</f>
        <v>GeoB20908-2-214-219</v>
      </c>
      <c r="BA510" s="48">
        <f>Input!E510</f>
        <v>216.5</v>
      </c>
      <c r="BB510" s="58">
        <f t="shared" ref="BB510:BB515" si="1844">((U510-1)*EXP(0.0000028263*AW510*1000))*1000</f>
        <v>146.91326093371595</v>
      </c>
      <c r="BC510" s="22">
        <f>SQRT((EXP(0.0000028263*AW510*1000)*V510)^2+((U510-1)*0.0000028263*EXP(0.0000028263*AW510*1000)*AY510*1000)^2)*1000</f>
        <v>0.44834192170185072</v>
      </c>
      <c r="BD510" s="9">
        <f t="shared" ref="BD510:BD515" si="1845">AW510*1000-58</f>
        <v>3692.5</v>
      </c>
      <c r="BE510" s="49">
        <f t="shared" ref="BE510:BE515" si="1846">AY510/2*1000</f>
        <v>15.787961783979187</v>
      </c>
      <c r="BF510" s="89">
        <f t="shared" ref="BF510:BF515" si="1847">AY510/AW510*100</f>
        <v>0.84191237349575709</v>
      </c>
      <c r="BG510" s="85"/>
      <c r="BH510" s="85"/>
      <c r="BI510" s="85"/>
      <c r="BJ510" s="85"/>
      <c r="BK510" s="85"/>
      <c r="BL510" s="85"/>
      <c r="BM510" s="90"/>
      <c r="BN510" s="85"/>
      <c r="BO510" s="85"/>
      <c r="BP510" s="85"/>
      <c r="BQ510" s="85"/>
      <c r="BR510" s="85"/>
      <c r="BS510" s="85"/>
      <c r="BT510" s="85"/>
      <c r="BU510" s="85"/>
      <c r="BV510" s="85"/>
      <c r="BW510" s="85"/>
      <c r="BX510" s="85"/>
      <c r="BY510" s="85"/>
      <c r="BZ510" s="85"/>
      <c r="CA510" s="85"/>
      <c r="CB510" s="85"/>
      <c r="CC510" s="85"/>
      <c r="CD510" s="85"/>
      <c r="CE510" s="85"/>
      <c r="CF510" s="85"/>
      <c r="CG510" s="85"/>
      <c r="CH510" s="85"/>
      <c r="CI510" s="85"/>
      <c r="CJ510" s="85"/>
      <c r="CK510" s="85"/>
      <c r="CL510" s="85"/>
      <c r="CM510" s="85"/>
      <c r="CN510" s="85"/>
      <c r="CO510" s="85"/>
      <c r="CP510" s="85"/>
      <c r="CQ510" s="85"/>
      <c r="CR510" s="85"/>
      <c r="CS510" s="85"/>
      <c r="CT510" s="85"/>
      <c r="CU510" s="85"/>
      <c r="CV510" s="85"/>
      <c r="CW510" s="85"/>
      <c r="CX510" s="85"/>
      <c r="CY510" s="85"/>
      <c r="CZ510" s="85"/>
      <c r="DA510" s="85"/>
      <c r="DB510" s="85"/>
      <c r="DC510" s="85"/>
      <c r="DD510" s="85"/>
      <c r="DE510" s="85"/>
    </row>
    <row r="511" spans="1:109" s="158" customFormat="1" ht="15" customHeight="1" x14ac:dyDescent="0.2">
      <c r="A511" s="141">
        <f>Input!A511</f>
        <v>10368</v>
      </c>
      <c r="B511" s="141" t="str">
        <f>Input!B511</f>
        <v>Hu1-13</v>
      </c>
      <c r="C511" s="141">
        <f>Input!O511</f>
        <v>2.3001541569778947</v>
      </c>
      <c r="D511" s="141">
        <f>C511*Input!P511/100</f>
        <v>1.3448134682043757E-2</v>
      </c>
      <c r="E511" s="142">
        <f>Input!M511</f>
        <v>3.0138221449975133</v>
      </c>
      <c r="F511" s="143">
        <f>E511*Input!N511/100</f>
        <v>2.5193275029064619E-4</v>
      </c>
      <c r="G511" s="144">
        <f t="shared" si="1823"/>
        <v>415.54579735225713</v>
      </c>
      <c r="H511" s="143">
        <f>G511*Input!L511/100</f>
        <v>2.3402983498074171E-2</v>
      </c>
      <c r="I511" s="141">
        <v>0</v>
      </c>
      <c r="J511" s="145">
        <f>(((C511*$G$4*0.000000001*Input!G511*(234/233))-(I511*0.000000000000001))/Input!F511)*1000000000000</f>
        <v>753.48182236312016</v>
      </c>
      <c r="K511" s="141">
        <f>J511*Input!P511/100</f>
        <v>4.4053243113602285</v>
      </c>
      <c r="L511" s="146">
        <f t="shared" si="1824"/>
        <v>10.420105904047913</v>
      </c>
      <c r="M511" s="147">
        <f>L511*Input!P511/100</f>
        <v>6.0922433035057823E-2</v>
      </c>
      <c r="N511" s="141">
        <v>0</v>
      </c>
      <c r="O511" s="145">
        <f>(((G511*$D$4*0.000000001*Input!G511*(238/236))-(N511*0.000000001))/Input!F511)*1000000</f>
        <v>13.712346706463851</v>
      </c>
      <c r="P511" s="141">
        <f>O511*Input!N511/100</f>
        <v>1.1462485350810815E-3</v>
      </c>
      <c r="Q511" s="148">
        <f t="shared" si="1825"/>
        <v>10.230770631196558</v>
      </c>
      <c r="R511" s="149">
        <f>Q511*Input!N511/100</f>
        <v>8.5521509190192963E-4</v>
      </c>
      <c r="S511" s="147">
        <f>Input!S511*$G$6/0.000000000155125</f>
        <v>1.0002254074629686</v>
      </c>
      <c r="T511" s="141">
        <f>S511*Input!T511/100</f>
        <v>9.4830726835415076E-4</v>
      </c>
      <c r="U511" s="147">
        <f>S511</f>
        <v>1.0002254074629686</v>
      </c>
      <c r="V511" s="141">
        <f>U511*Input!T511/100</f>
        <v>9.4830726835415076E-4</v>
      </c>
      <c r="W511" s="150">
        <v>0</v>
      </c>
      <c r="X511" s="145">
        <f>((($L$4*0.000000001*Input!G511/Input!W511*(232/229))-(W511*0.000000001))/Input!F511)*1000000000</f>
        <v>0.89325503508391879</v>
      </c>
      <c r="Y511" s="145">
        <f>X511*Input!X511/100</f>
        <v>3.1326662826229408E-3</v>
      </c>
      <c r="Z511" s="145">
        <f t="shared" si="1826"/>
        <v>2.1810732091911354E-4</v>
      </c>
      <c r="AA511" s="145">
        <f>Z511*Input!X511/100</f>
        <v>7.6490747143937237E-7</v>
      </c>
      <c r="AB511" s="146">
        <v>0</v>
      </c>
      <c r="AC511" s="146">
        <v>0.9</v>
      </c>
      <c r="AD511" s="145">
        <f>(((Input!G511*$L$4*0.000000001*Input!U511*(230/229))-((AB511*0.000000000000001)+(Input!G511*AC511*0.000000000000001)))/Input!F511)*1000000000000</f>
        <v>224.81279261127762</v>
      </c>
      <c r="AE511" s="145">
        <f>AD511*Input!V511/100</f>
        <v>0.4709386581412307</v>
      </c>
      <c r="AF511" s="145">
        <f t="shared" si="1827"/>
        <v>10.248883322321772</v>
      </c>
      <c r="AG511" s="145">
        <f>AF511*Input!V511/100</f>
        <v>2.146939817435518E-2</v>
      </c>
      <c r="AH511" s="141">
        <f t="shared" si="1828"/>
        <v>46990.093129990048</v>
      </c>
      <c r="AI511" s="150">
        <f t="shared" si="1829"/>
        <v>191.95562458530819</v>
      </c>
      <c r="AJ511" s="147">
        <f t="shared" si="1830"/>
        <v>0.22540746296861869</v>
      </c>
      <c r="AK511" s="150">
        <f t="shared" si="1831"/>
        <v>0.9483072683541508</v>
      </c>
      <c r="AL511" s="150">
        <f t="shared" si="1832"/>
        <v>1.0017704131759131</v>
      </c>
      <c r="AM511" s="150">
        <f t="shared" si="1833"/>
        <v>2.1001824686955016E-3</v>
      </c>
      <c r="AN511" s="141">
        <f>AF511/Q511</f>
        <v>1.0017704131759131</v>
      </c>
      <c r="AO511" s="145">
        <f t="shared" si="1834"/>
        <v>2.1001824686955016E-3</v>
      </c>
      <c r="AP511" s="141" t="str">
        <f t="shared" si="1835"/>
        <v>Out of range</v>
      </c>
      <c r="AQ511" s="141" t="e">
        <f t="shared" si="1836"/>
        <v>#VALUE!</v>
      </c>
      <c r="AR511" s="141" t="e">
        <f t="shared" si="1837"/>
        <v>#VALUE!</v>
      </c>
      <c r="AS511" s="149">
        <f t="shared" si="1838"/>
        <v>2.131875777314777E-5</v>
      </c>
      <c r="AT511" s="149">
        <f t="shared" si="1839"/>
        <v>7.4786617362247689E-8</v>
      </c>
      <c r="AU511" s="141">
        <v>0.75</v>
      </c>
      <c r="AV511" s="141">
        <f t="shared" si="1840"/>
        <v>0.375</v>
      </c>
      <c r="AW511" s="141" t="str">
        <f t="shared" si="1841"/>
        <v>Out of range</v>
      </c>
      <c r="AX511" s="151">
        <f t="shared" si="1842"/>
        <v>327.69232526899998</v>
      </c>
      <c r="AY511" s="151" t="e">
        <f t="shared" si="1843"/>
        <v>#VALUE!</v>
      </c>
      <c r="AZ511" s="141" t="str">
        <f>Input!B511</f>
        <v>Hu1-13</v>
      </c>
      <c r="BA511" s="152">
        <f>Input!E511</f>
        <v>0</v>
      </c>
      <c r="BB511" s="141" t="e">
        <f t="shared" si="1844"/>
        <v>#VALUE!</v>
      </c>
      <c r="BC511" s="147" t="e">
        <f t="shared" ref="BC511" si="1848">SQRT((EXP(0.0000028263*AW511*1000)*V511)^2+((U511-1)*0.0000028263*EXP(0.0000028263*AW511*1000)*AX511*1000)^2)*1000</f>
        <v>#VALUE!</v>
      </c>
      <c r="BD511" s="141" t="e">
        <f t="shared" si="1845"/>
        <v>#VALUE!</v>
      </c>
      <c r="BE511" s="153" t="e">
        <f t="shared" si="1846"/>
        <v>#VALUE!</v>
      </c>
      <c r="BF511" s="154" t="e">
        <f t="shared" si="1847"/>
        <v>#VALUE!</v>
      </c>
      <c r="BG511" s="155"/>
      <c r="BH511" s="155"/>
      <c r="BI511" s="155"/>
      <c r="BJ511" s="155"/>
      <c r="BK511" s="155"/>
      <c r="BL511" s="155"/>
      <c r="BM511" s="159"/>
      <c r="BN511" s="155"/>
      <c r="BO511" s="155"/>
      <c r="BP511" s="155"/>
      <c r="BQ511" s="155"/>
      <c r="BR511" s="155"/>
      <c r="BS511" s="155"/>
      <c r="BT511" s="155"/>
      <c r="BU511" s="155"/>
      <c r="BV511" s="155"/>
      <c r="BW511" s="155"/>
      <c r="BX511" s="155"/>
      <c r="BY511" s="155"/>
      <c r="BZ511" s="155"/>
      <c r="CA511" s="155"/>
      <c r="CB511" s="155"/>
      <c r="CC511" s="155"/>
      <c r="CD511" s="155"/>
      <c r="CE511" s="155"/>
      <c r="CF511" s="155"/>
      <c r="CG511" s="155"/>
      <c r="CH511" s="155"/>
      <c r="CI511" s="155"/>
      <c r="CJ511" s="155"/>
      <c r="CK511" s="155"/>
      <c r="CL511" s="155"/>
      <c r="CM511" s="155"/>
      <c r="CN511" s="155"/>
      <c r="CO511" s="155"/>
      <c r="CP511" s="155"/>
      <c r="CQ511" s="155"/>
      <c r="CR511" s="155"/>
      <c r="CS511" s="155"/>
      <c r="CT511" s="155"/>
      <c r="CU511" s="155"/>
      <c r="CV511" s="155"/>
      <c r="CW511" s="155"/>
      <c r="CX511" s="155"/>
      <c r="CY511" s="155"/>
      <c r="CZ511" s="155"/>
      <c r="DA511" s="155"/>
      <c r="DB511" s="155"/>
      <c r="DC511" s="155"/>
      <c r="DD511" s="155"/>
      <c r="DE511" s="155"/>
    </row>
    <row r="512" spans="1:109" ht="15" customHeight="1" x14ac:dyDescent="0.2">
      <c r="A512" s="9">
        <f>Input!A512</f>
        <v>10751</v>
      </c>
      <c r="B512" s="9" t="str">
        <f>Input!B512</f>
        <v>GeoB20908-2-230-232</v>
      </c>
      <c r="C512" s="9">
        <f>Input!O512</f>
        <v>2.3169353998593545</v>
      </c>
      <c r="D512" s="9">
        <f>C512*Input!P512/100</f>
        <v>3.2708356890772E-3</v>
      </c>
      <c r="E512" s="11">
        <f>Input!M512</f>
        <v>2.6748939920131471</v>
      </c>
      <c r="F512" s="12">
        <f>E512*Input!N512/100</f>
        <v>1.0498782302109328E-4</v>
      </c>
      <c r="G512" s="13">
        <f t="shared" si="1823"/>
        <v>368.81438361877269</v>
      </c>
      <c r="H512" s="12">
        <f>G512*Input!L512/100</f>
        <v>9.1913460519326712E-3</v>
      </c>
      <c r="I512" s="9">
        <v>0.3</v>
      </c>
      <c r="J512" s="21">
        <f>(((C512*$G$4*0.000000001*Input!G512*(234/233))-(I512*0.000000000000001))/Input!F512)*1000000000000</f>
        <v>212.48740430523887</v>
      </c>
      <c r="K512" s="9">
        <f>J512*Input!P512/100</f>
        <v>0.29997011808060814</v>
      </c>
      <c r="L512" s="14">
        <f t="shared" si="1824"/>
        <v>2.938546346337457</v>
      </c>
      <c r="M512" s="22">
        <f>L512*Input!P512/100</f>
        <v>4.1483686874443778E-3</v>
      </c>
      <c r="N512" s="9">
        <v>5.0000000000000001E-3</v>
      </c>
      <c r="O512" s="21">
        <f>(((G512*$D$4*0.000000001*Input!G512*(238/236))-(N512*0.000000001))/Input!F512)*1000000</f>
        <v>3.4072491749015059</v>
      </c>
      <c r="P512" s="9">
        <f>O512*Input!N512/100</f>
        <v>1.3373228039369989E-4</v>
      </c>
      <c r="Q512" s="23">
        <f t="shared" si="1825"/>
        <v>2.5421458148603389</v>
      </c>
      <c r="R512" s="24">
        <f>Q512*Input!N512/100</f>
        <v>9.9777544718137909E-5</v>
      </c>
      <c r="S512" s="65">
        <f>Input!S512*$G$6/0.000000000155125</f>
        <v>1.1452583056636982</v>
      </c>
      <c r="T512" s="9">
        <f>S512*Input!T512/100</f>
        <v>3.7072054884832172E-4</v>
      </c>
      <c r="U512" s="9">
        <f>S512*1/((U511+U513)/2)</f>
        <v>1.1451013848875407</v>
      </c>
      <c r="V512" s="9">
        <f>U512*Input!T512/100</f>
        <v>3.7066975353343493E-4</v>
      </c>
      <c r="W512" s="3">
        <v>3.0000000000000001E-3</v>
      </c>
      <c r="X512" s="21">
        <f>((($L$4*0.000000001*Input!G512/Input!W512*(232/229))-(W512*0.000000001))/Input!F512)*1000000000</f>
        <v>0.23346982244607301</v>
      </c>
      <c r="Y512" s="21">
        <f>X512*Input!X512/100</f>
        <v>4.0824490960614219E-4</v>
      </c>
      <c r="Z512" s="21">
        <f t="shared" si="1826"/>
        <v>5.7006650384444999E-5</v>
      </c>
      <c r="AA512" s="21">
        <f>Z512*Input!X512/100</f>
        <v>9.9681725840701482E-8</v>
      </c>
      <c r="AB512" s="14">
        <v>0.05</v>
      </c>
      <c r="AC512" s="14">
        <v>0.9</v>
      </c>
      <c r="AD512" s="21">
        <f>(((Input!G512*$L$4*0.000000001*Input!U512*(230/229))-((AB512*0.000000000000001)+(Input!G512*AC512*0.000000000000001)))/Input!F512)*1000000000000</f>
        <v>2.2103724243323812</v>
      </c>
      <c r="AE512" s="21">
        <f>AD512*Input!V512/100</f>
        <v>8.4984754924520636E-3</v>
      </c>
      <c r="AF512" s="63">
        <f t="shared" si="1827"/>
        <v>0.10076761563578242</v>
      </c>
      <c r="AG512" s="21">
        <f>AF512*Input!V512/100</f>
        <v>3.874329513372317E-4</v>
      </c>
      <c r="AH512" s="9">
        <f t="shared" si="1828"/>
        <v>1767.6466685241019</v>
      </c>
      <c r="AI512" s="3">
        <f t="shared" si="1829"/>
        <v>7.4661274237790538</v>
      </c>
      <c r="AJ512" s="22">
        <f t="shared" si="1830"/>
        <v>145.10138488754066</v>
      </c>
      <c r="AK512" s="3">
        <f t="shared" si="1831"/>
        <v>0.37066975353343495</v>
      </c>
      <c r="AL512" s="3">
        <f t="shared" si="1832"/>
        <v>3.9638802403361907E-2</v>
      </c>
      <c r="AM512" s="3">
        <f t="shared" si="1833"/>
        <v>1.5241184669037143E-4</v>
      </c>
      <c r="AN512" s="9">
        <f>AL512*1/((AN511+AN513)/2)</f>
        <v>3.9564804488675512E-2</v>
      </c>
      <c r="AO512" s="21">
        <f t="shared" si="1834"/>
        <v>1.5212732349227317E-4</v>
      </c>
      <c r="AP512" s="58">
        <f t="shared" si="1835"/>
        <v>3.8370000000000002</v>
      </c>
      <c r="AQ512" s="58">
        <f t="shared" si="1836"/>
        <v>1.3599999999999999E-2</v>
      </c>
      <c r="AR512" s="58">
        <f t="shared" si="1837"/>
        <v>0.35444357571019025</v>
      </c>
      <c r="AS512" s="67">
        <f t="shared" si="1838"/>
        <v>2.24246186238443E-5</v>
      </c>
      <c r="AT512" s="67">
        <f t="shared" si="1839"/>
        <v>3.9221524373011869E-8</v>
      </c>
      <c r="AU512" s="58">
        <v>8</v>
      </c>
      <c r="AV512" s="58">
        <f t="shared" si="1840"/>
        <v>4</v>
      </c>
      <c r="AW512" s="58">
        <f t="shared" si="1841"/>
        <v>3.8199000000000001</v>
      </c>
      <c r="AX512" s="57">
        <f t="shared" si="1842"/>
        <v>1.6896086500000001E-2</v>
      </c>
      <c r="AY512" s="47">
        <f t="shared" si="1843"/>
        <v>1.7313012462148756E-2</v>
      </c>
      <c r="AZ512" s="9" t="str">
        <f>Input!B512</f>
        <v>GeoB20908-2-230-232</v>
      </c>
      <c r="BA512" s="48">
        <f>Input!E512</f>
        <v>231</v>
      </c>
      <c r="BB512" s="58">
        <f t="shared" si="1844"/>
        <v>146.67641289318431</v>
      </c>
      <c r="BC512" s="22">
        <f>SQRT((EXP(0.0000028263*AW512*1000)*V512)^2+((U512-1)*0.0000028263*EXP(0.0000028263*AW512*1000)*AY512*1000)^2)*1000</f>
        <v>0.37476198392986487</v>
      </c>
      <c r="BD512" s="9">
        <f t="shared" si="1845"/>
        <v>3761.9</v>
      </c>
      <c r="BE512" s="49">
        <f t="shared" si="1846"/>
        <v>8.6565062310743777</v>
      </c>
      <c r="BF512" s="89">
        <f t="shared" si="1847"/>
        <v>0.45323208623651812</v>
      </c>
      <c r="BG512" s="85"/>
      <c r="BH512" s="85"/>
      <c r="BI512" s="85"/>
      <c r="BJ512" s="85"/>
      <c r="BK512" s="85"/>
      <c r="BL512" s="85"/>
      <c r="BM512" s="90"/>
      <c r="BN512" s="85"/>
      <c r="BO512" s="85"/>
      <c r="BP512" s="85"/>
      <c r="BQ512" s="85"/>
      <c r="BR512" s="85"/>
      <c r="BS512" s="85"/>
      <c r="BT512" s="85"/>
      <c r="BU512" s="85"/>
      <c r="BV512" s="85"/>
      <c r="BW512" s="85"/>
      <c r="BX512" s="85"/>
      <c r="BY512" s="85"/>
      <c r="BZ512" s="85"/>
      <c r="CA512" s="85"/>
      <c r="CB512" s="85"/>
      <c r="CC512" s="85"/>
      <c r="CD512" s="85"/>
      <c r="CE512" s="85"/>
      <c r="CF512" s="85"/>
      <c r="CG512" s="85"/>
      <c r="CH512" s="85"/>
      <c r="CI512" s="85"/>
      <c r="CJ512" s="85"/>
      <c r="CK512" s="85"/>
      <c r="CL512" s="85"/>
      <c r="CM512" s="85"/>
      <c r="CN512" s="85"/>
      <c r="CO512" s="85"/>
      <c r="CP512" s="85"/>
      <c r="CQ512" s="85"/>
      <c r="CR512" s="85"/>
      <c r="CS512" s="85"/>
      <c r="CT512" s="85"/>
      <c r="CU512" s="85"/>
      <c r="CV512" s="85"/>
      <c r="CW512" s="85"/>
      <c r="CX512" s="85"/>
      <c r="CY512" s="85"/>
      <c r="CZ512" s="85"/>
      <c r="DA512" s="85"/>
      <c r="DB512" s="85"/>
      <c r="DC512" s="85"/>
      <c r="DD512" s="85"/>
      <c r="DE512" s="85"/>
    </row>
    <row r="513" spans="1:109" s="158" customFormat="1" ht="15" customHeight="1" x14ac:dyDescent="0.2">
      <c r="A513" s="141">
        <f>Input!A513</f>
        <v>10368</v>
      </c>
      <c r="B513" s="141" t="str">
        <f>Input!B513</f>
        <v>Hu1-13</v>
      </c>
      <c r="C513" s="141">
        <f>Input!O513</f>
        <v>2.3059934336528016</v>
      </c>
      <c r="D513" s="141">
        <f>C513*Input!P513/100</f>
        <v>1.2159156475651325E-2</v>
      </c>
      <c r="E513" s="142">
        <f>Input!M513</f>
        <v>3.0137775331220067</v>
      </c>
      <c r="F513" s="143">
        <f>E513*Input!N513/100</f>
        <v>2.7572866406898924E-4</v>
      </c>
      <c r="G513" s="144">
        <f t="shared" si="1823"/>
        <v>415.53964626686229</v>
      </c>
      <c r="H513" s="143">
        <f>G513*Input!L513/100</f>
        <v>2.0900874430050845E-2</v>
      </c>
      <c r="I513" s="141">
        <v>0</v>
      </c>
      <c r="J513" s="145">
        <f>(((C513*$G$4*0.000000001*Input!G513*(234/233))-(I513*0.000000000000001))/Input!F513)*1000000000000</f>
        <v>755.39464582190612</v>
      </c>
      <c r="K513" s="141">
        <f>J513*Input!P513/100</f>
        <v>3.9830823303205851</v>
      </c>
      <c r="L513" s="146">
        <f t="shared" si="1824"/>
        <v>10.446558862068567</v>
      </c>
      <c r="M513" s="147">
        <f>L513*Input!P513/100</f>
        <v>5.5083133361219498E-2</v>
      </c>
      <c r="N513" s="141">
        <v>0</v>
      </c>
      <c r="O513" s="145">
        <f>(((G513*$D$4*0.000000001*Input!G513*(238/236))-(N513*0.000000001))/Input!F513)*1000000</f>
        <v>13.712143730483604</v>
      </c>
      <c r="P513" s="141">
        <f>O513*Input!N513/100</f>
        <v>1.254515647149179E-3</v>
      </c>
      <c r="Q513" s="148">
        <f t="shared" si="1825"/>
        <v>10.23061919098417</v>
      </c>
      <c r="R513" s="149">
        <f>Q513*Input!N513/100</f>
        <v>9.3599309541817833E-4</v>
      </c>
      <c r="S513" s="147">
        <f>Input!S513*$G$6/0.000000000155125</f>
        <v>1.0000486656946201</v>
      </c>
      <c r="T513" s="141">
        <f>S513*Input!T513/100</f>
        <v>8.7583981157825274E-4</v>
      </c>
      <c r="U513" s="147">
        <f>S513</f>
        <v>1.0000486656946201</v>
      </c>
      <c r="V513" s="141">
        <f>U513*Input!T513/100</f>
        <v>8.7583981157825274E-4</v>
      </c>
      <c r="W513" s="150">
        <v>0</v>
      </c>
      <c r="X513" s="145">
        <f>((($L$4*0.000000001*Input!G513/Input!W513*(232/229))-(W513*0.000000001))/Input!F513)*1000000000</f>
        <v>0.8958915836808472</v>
      </c>
      <c r="Y513" s="145">
        <f>X513*Input!X513/100</f>
        <v>2.7298624252918781E-3</v>
      </c>
      <c r="Z513" s="145">
        <f t="shared" si="1826"/>
        <v>2.1875109064708952E-4</v>
      </c>
      <c r="AA513" s="145">
        <f>Z513*Input!X513/100</f>
        <v>6.6655429487976961E-7</v>
      </c>
      <c r="AB513" s="146">
        <v>0</v>
      </c>
      <c r="AC513" s="146">
        <v>0.9</v>
      </c>
      <c r="AD513" s="145">
        <f>(((Input!G513*$L$4*0.000000001*Input!U513*(230/229))-((AB513*0.000000000000001)+(Input!G513*AC513*0.000000000000001)))/Input!F513)*1000000000000</f>
        <v>224.85429489473918</v>
      </c>
      <c r="AE513" s="145">
        <f>AD513*Input!V513/100</f>
        <v>0.44677578999144629</v>
      </c>
      <c r="AF513" s="145">
        <f t="shared" si="1827"/>
        <v>10.250775350154651</v>
      </c>
      <c r="AG513" s="145">
        <f>AF513*Input!V513/100</f>
        <v>2.0367848687231547E-2</v>
      </c>
      <c r="AH513" s="141">
        <f t="shared" si="1828"/>
        <v>46860.453677427358</v>
      </c>
      <c r="AI513" s="150">
        <f t="shared" si="1829"/>
        <v>170.46359476317062</v>
      </c>
      <c r="AJ513" s="147">
        <f t="shared" si="1830"/>
        <v>4.8665694620142474E-2</v>
      </c>
      <c r="AK513" s="150">
        <f t="shared" si="1831"/>
        <v>0.87583981157825275</v>
      </c>
      <c r="AL513" s="150">
        <f t="shared" si="1832"/>
        <v>1.001970179790119</v>
      </c>
      <c r="AM513" s="150">
        <f t="shared" si="1833"/>
        <v>1.9929808959815842E-3</v>
      </c>
      <c r="AN513" s="141">
        <f>AF513/Q513</f>
        <v>1.001970179790119</v>
      </c>
      <c r="AO513" s="145">
        <f t="shared" si="1834"/>
        <v>1.9929808959815842E-3</v>
      </c>
      <c r="AP513" s="141" t="str">
        <f t="shared" si="1835"/>
        <v>Out of range</v>
      </c>
      <c r="AQ513" s="141" t="e">
        <f t="shared" si="1836"/>
        <v>#VALUE!</v>
      </c>
      <c r="AR513" s="141" t="e">
        <f t="shared" si="1837"/>
        <v>#VALUE!</v>
      </c>
      <c r="AS513" s="149">
        <f t="shared" si="1838"/>
        <v>2.1381999130596709E-5</v>
      </c>
      <c r="AT513" s="149">
        <f t="shared" si="1839"/>
        <v>6.5182240452028428E-8</v>
      </c>
      <c r="AU513" s="141">
        <v>0.75</v>
      </c>
      <c r="AV513" s="141">
        <f t="shared" si="1840"/>
        <v>0.375</v>
      </c>
      <c r="AW513" s="141" t="str">
        <f t="shared" si="1841"/>
        <v>Out of range</v>
      </c>
      <c r="AX513" s="151">
        <f t="shared" si="1842"/>
        <v>294.0858076733</v>
      </c>
      <c r="AY513" s="151" t="e">
        <f t="shared" si="1843"/>
        <v>#VALUE!</v>
      </c>
      <c r="AZ513" s="141" t="str">
        <f>Input!B513</f>
        <v>Hu1-13</v>
      </c>
      <c r="BA513" s="152">
        <f>Input!E513</f>
        <v>0</v>
      </c>
      <c r="BB513" s="141" t="e">
        <f t="shared" si="1844"/>
        <v>#VALUE!</v>
      </c>
      <c r="BC513" s="147" t="e">
        <f t="shared" ref="BC513" si="1849">SQRT((EXP(0.0000028263*AW513*1000)*V513)^2+((U513-1)*0.0000028263*EXP(0.0000028263*AW513*1000)*AX513*1000)^2)*1000</f>
        <v>#VALUE!</v>
      </c>
      <c r="BD513" s="141" t="e">
        <f t="shared" si="1845"/>
        <v>#VALUE!</v>
      </c>
      <c r="BE513" s="153" t="e">
        <f t="shared" si="1846"/>
        <v>#VALUE!</v>
      </c>
      <c r="BF513" s="154" t="e">
        <f t="shared" si="1847"/>
        <v>#VALUE!</v>
      </c>
      <c r="BG513" s="155"/>
      <c r="BH513" s="155"/>
      <c r="BI513" s="155"/>
      <c r="BJ513" s="155"/>
      <c r="BK513" s="155"/>
      <c r="BL513" s="155"/>
      <c r="BM513" s="159"/>
      <c r="BN513" s="155"/>
      <c r="BO513" s="155"/>
      <c r="BP513" s="155"/>
      <c r="BQ513" s="155"/>
      <c r="BR513" s="155"/>
      <c r="BS513" s="155"/>
      <c r="BT513" s="155"/>
      <c r="BU513" s="155"/>
      <c r="BV513" s="155"/>
      <c r="BW513" s="155"/>
      <c r="BX513" s="155"/>
      <c r="BY513" s="155"/>
      <c r="BZ513" s="155"/>
      <c r="CA513" s="155"/>
      <c r="CB513" s="155"/>
      <c r="CC513" s="155"/>
      <c r="CD513" s="155"/>
      <c r="CE513" s="155"/>
      <c r="CF513" s="155"/>
      <c r="CG513" s="155"/>
      <c r="CH513" s="155"/>
      <c r="CI513" s="155"/>
      <c r="CJ513" s="155"/>
      <c r="CK513" s="155"/>
      <c r="CL513" s="155"/>
      <c r="CM513" s="155"/>
      <c r="CN513" s="155"/>
      <c r="CO513" s="155"/>
      <c r="CP513" s="155"/>
      <c r="CQ513" s="155"/>
      <c r="CR513" s="155"/>
      <c r="CS513" s="155"/>
      <c r="CT513" s="155"/>
      <c r="CU513" s="155"/>
      <c r="CV513" s="155"/>
      <c r="CW513" s="155"/>
      <c r="CX513" s="155"/>
      <c r="CY513" s="155"/>
      <c r="CZ513" s="155"/>
      <c r="DA513" s="155"/>
      <c r="DB513" s="155"/>
      <c r="DC513" s="155"/>
      <c r="DD513" s="155"/>
      <c r="DE513" s="155"/>
    </row>
    <row r="514" spans="1:109" ht="15" customHeight="1" x14ac:dyDescent="0.2">
      <c r="A514" s="9">
        <f>Input!A514</f>
        <v>10752</v>
      </c>
      <c r="B514" s="9" t="str">
        <f>Input!B514</f>
        <v>GeoB20908-2-241-246</v>
      </c>
      <c r="C514" s="9">
        <f>Input!O514</f>
        <v>2.2440677709468542</v>
      </c>
      <c r="D514" s="9">
        <f>C514*Input!P514/100</f>
        <v>3.4898998293146949E-3</v>
      </c>
      <c r="E514" s="11">
        <f>Input!M514</f>
        <v>2.588102106878829</v>
      </c>
      <c r="F514" s="12">
        <f>E514*Input!N514/100</f>
        <v>8.622803181411951E-5</v>
      </c>
      <c r="G514" s="13">
        <f t="shared" si="1823"/>
        <v>356.84751849645295</v>
      </c>
      <c r="H514" s="12">
        <f>G514*Input!L514/100</f>
        <v>8.5295112652664217E-3</v>
      </c>
      <c r="I514" s="9">
        <v>0.3</v>
      </c>
      <c r="J514" s="21">
        <f>(((C514*$G$4*0.000000001*Input!G514*(234/233))-(I514*0.000000000000001))/Input!F514)*1000000000000</f>
        <v>239.08336804839348</v>
      </c>
      <c r="K514" s="9">
        <f>J514*Input!P514/100</f>
        <v>0.37181453080270238</v>
      </c>
      <c r="L514" s="14">
        <f t="shared" si="1824"/>
        <v>3.3063491925358264</v>
      </c>
      <c r="M514" s="22">
        <f>L514*Input!P514/100</f>
        <v>5.1419246923264297E-3</v>
      </c>
      <c r="N514" s="9">
        <v>5.0000000000000001E-3</v>
      </c>
      <c r="O514" s="21">
        <f>(((G514*$D$4*0.000000001*Input!G514*(238/236))-(N514*0.000000001))/Input!F514)*1000000</f>
        <v>3.8297712974724223</v>
      </c>
      <c r="P514" s="9">
        <f>O514*Input!N514/100</f>
        <v>1.2759683646233931E-4</v>
      </c>
      <c r="Q514" s="23">
        <f t="shared" si="1825"/>
        <v>2.8573892239692751</v>
      </c>
      <c r="R514" s="24">
        <f>Q514*Input!N514/100</f>
        <v>9.519989503307506E-5</v>
      </c>
      <c r="S514" s="65">
        <f>Input!S514*$G$6/0.000000000155125</f>
        <v>1.1459897691892302</v>
      </c>
      <c r="T514" s="9">
        <f>S514*Input!T514/100</f>
        <v>3.6517978495277095E-4</v>
      </c>
      <c r="U514" s="9">
        <f>S514*1/((U513+U515)/2)</f>
        <v>1.1459340015150576</v>
      </c>
      <c r="V514" s="9">
        <f>U514*Input!T514/100</f>
        <v>3.6516201408970638E-4</v>
      </c>
      <c r="W514" s="3">
        <v>3.0000000000000001E-3</v>
      </c>
      <c r="X514" s="21">
        <f>((($L$4*0.000000001*Input!G514/Input!W514*(232/229))-(W514*0.000000001))/Input!F514)*1000000000</f>
        <v>0.526888581405215</v>
      </c>
      <c r="Y514" s="21">
        <f>X514*Input!X514/100</f>
        <v>8.8159630466658494E-4</v>
      </c>
      <c r="Z514" s="21">
        <f t="shared" si="1826"/>
        <v>1.2865111575034946E-4</v>
      </c>
      <c r="AA514" s="21">
        <f>Z514*Input!X514/100</f>
        <v>2.1526059254169786E-7</v>
      </c>
      <c r="AB514" s="14">
        <v>0.05</v>
      </c>
      <c r="AC514" s="14">
        <v>0.9</v>
      </c>
      <c r="AD514" s="21">
        <f>(((Input!G514*$L$4*0.000000001*Input!U514*(230/229))-((AB514*0.000000000000001)+(Input!G514*AC514*0.000000000000001)))/Input!F514)*1000000000000</f>
        <v>2.4982676984873526</v>
      </c>
      <c r="AE514" s="21">
        <f>AD514*Input!V514/100</f>
        <v>7.8699697529265849E-3</v>
      </c>
      <c r="AF514" s="63">
        <f t="shared" si="1827"/>
        <v>0.11389233616253648</v>
      </c>
      <c r="AG514" s="21">
        <f>AF514*Input!V514/100</f>
        <v>3.5878030254004283E-4</v>
      </c>
      <c r="AH514" s="9">
        <f t="shared" si="1828"/>
        <v>885.28059394018203</v>
      </c>
      <c r="AI514" s="3">
        <f t="shared" si="1829"/>
        <v>3.1577617535729239</v>
      </c>
      <c r="AJ514" s="22">
        <f t="shared" si="1830"/>
        <v>145.93400151505764</v>
      </c>
      <c r="AK514" s="3">
        <f t="shared" si="1831"/>
        <v>0.36516201408970639</v>
      </c>
      <c r="AL514" s="3">
        <f t="shared" si="1832"/>
        <v>3.9858880689808723E-2</v>
      </c>
      <c r="AM514" s="3">
        <f t="shared" si="1833"/>
        <v>1.2556930121454586E-4</v>
      </c>
      <c r="AN514" s="9">
        <f>AL514*1/((AN513+AN515)/2)</f>
        <v>3.9780505940963128E-2</v>
      </c>
      <c r="AO514" s="21">
        <f t="shared" si="1834"/>
        <v>1.2532239356748985E-4</v>
      </c>
      <c r="AP514" s="58">
        <f t="shared" si="1835"/>
        <v>3.8553999999999999</v>
      </c>
      <c r="AQ514" s="58">
        <f t="shared" si="1836"/>
        <v>1.34E-2</v>
      </c>
      <c r="AR514" s="58">
        <f t="shared" si="1837"/>
        <v>0.34756445505005967</v>
      </c>
      <c r="AS514" s="67">
        <f t="shared" si="1838"/>
        <v>4.5024008164920842E-5</v>
      </c>
      <c r="AT514" s="67">
        <f t="shared" si="1839"/>
        <v>7.5349644646739158E-8</v>
      </c>
      <c r="AU514" s="58">
        <v>8</v>
      </c>
      <c r="AV514" s="58">
        <f t="shared" si="1840"/>
        <v>4</v>
      </c>
      <c r="AW514" s="58">
        <f t="shared" si="1841"/>
        <v>3.8210999999999999</v>
      </c>
      <c r="AX514" s="57">
        <f t="shared" si="1842"/>
        <v>2.13836889E-2</v>
      </c>
      <c r="AY514" s="47">
        <f t="shared" si="1843"/>
        <v>2.1167713781451925E-2</v>
      </c>
      <c r="AZ514" s="9" t="str">
        <f>Input!B514</f>
        <v>GeoB20908-2-241-246</v>
      </c>
      <c r="BA514" s="48">
        <f>Input!E514</f>
        <v>243.5</v>
      </c>
      <c r="BB514" s="58">
        <f t="shared" si="1844"/>
        <v>147.51856761869792</v>
      </c>
      <c r="BC514" s="22">
        <f>SQRT((EXP(0.0000028263*AW514*1000)*V514)^2+((U514-1)*0.0000028263*EXP(0.0000028263*AW514*1000)*AY514*1000)^2)*1000</f>
        <v>0.36923246973657442</v>
      </c>
      <c r="BD514" s="9">
        <f t="shared" si="1845"/>
        <v>3763.1</v>
      </c>
      <c r="BE514" s="49">
        <f t="shared" si="1846"/>
        <v>10.583856890725963</v>
      </c>
      <c r="BF514" s="89">
        <f t="shared" si="1847"/>
        <v>0.55396911312061781</v>
      </c>
      <c r="BG514" s="85"/>
      <c r="BH514" s="85"/>
      <c r="BI514" s="85"/>
      <c r="BJ514" s="85"/>
      <c r="BK514" s="85"/>
      <c r="BL514" s="85"/>
      <c r="BM514" s="90"/>
      <c r="BN514" s="85"/>
      <c r="BO514" s="85"/>
      <c r="BP514" s="85"/>
      <c r="BQ514" s="85"/>
      <c r="BR514" s="85"/>
      <c r="BS514" s="85"/>
      <c r="BT514" s="85"/>
      <c r="BU514" s="85"/>
      <c r="BV514" s="85"/>
      <c r="BW514" s="85"/>
      <c r="BX514" s="85"/>
      <c r="BY514" s="85"/>
      <c r="BZ514" s="85"/>
      <c r="CA514" s="85"/>
      <c r="CB514" s="85"/>
      <c r="CC514" s="85"/>
      <c r="CD514" s="85"/>
      <c r="CE514" s="85"/>
      <c r="CF514" s="85"/>
      <c r="CG514" s="85"/>
      <c r="CH514" s="85"/>
      <c r="CI514" s="85"/>
      <c r="CJ514" s="85"/>
      <c r="CK514" s="85"/>
      <c r="CL514" s="85"/>
      <c r="CM514" s="85"/>
      <c r="CN514" s="85"/>
      <c r="CO514" s="85"/>
      <c r="CP514" s="85"/>
      <c r="CQ514" s="85"/>
      <c r="CR514" s="85"/>
      <c r="CS514" s="85"/>
      <c r="CT514" s="85"/>
      <c r="CU514" s="85"/>
      <c r="CV514" s="85"/>
      <c r="CW514" s="85"/>
      <c r="CX514" s="85"/>
      <c r="CY514" s="85"/>
      <c r="CZ514" s="85"/>
      <c r="DA514" s="85"/>
      <c r="DB514" s="85"/>
      <c r="DC514" s="85"/>
      <c r="DD514" s="85"/>
      <c r="DE514" s="85"/>
    </row>
    <row r="515" spans="1:109" s="158" customFormat="1" ht="15" customHeight="1" x14ac:dyDescent="0.2">
      <c r="A515" s="141">
        <f>Input!A515</f>
        <v>10368</v>
      </c>
      <c r="B515" s="141" t="str">
        <f>Input!B515</f>
        <v>Hu1-13</v>
      </c>
      <c r="C515" s="141">
        <f>Input!O515</f>
        <v>2.3059934336528016</v>
      </c>
      <c r="D515" s="141">
        <f>C515*Input!P515/100</f>
        <v>1.2159156475651325E-2</v>
      </c>
      <c r="E515" s="142">
        <f>Input!M515</f>
        <v>3.0137775331220067</v>
      </c>
      <c r="F515" s="143">
        <f>E515*Input!N515/100</f>
        <v>2.7572866406898924E-4</v>
      </c>
      <c r="G515" s="144">
        <f t="shared" si="1823"/>
        <v>415.53964626686229</v>
      </c>
      <c r="H515" s="143">
        <f>G515*Input!L515/100</f>
        <v>2.0900874430050845E-2</v>
      </c>
      <c r="I515" s="141">
        <v>0</v>
      </c>
      <c r="J515" s="145">
        <f>(((C515*$G$4*0.000000001*Input!G515*(234/233))-(I515*0.000000000000001))/Input!F515)*1000000000000</f>
        <v>755.39464582190612</v>
      </c>
      <c r="K515" s="141">
        <f>J515*Input!P515/100</f>
        <v>3.9830823303205851</v>
      </c>
      <c r="L515" s="146">
        <f t="shared" si="1824"/>
        <v>10.446558862068567</v>
      </c>
      <c r="M515" s="147">
        <f>L515*Input!P515/100</f>
        <v>5.5083133361219498E-2</v>
      </c>
      <c r="N515" s="141">
        <v>0</v>
      </c>
      <c r="O515" s="145">
        <f>(((G515*$D$4*0.000000001*Input!G515*(238/236))-(N515*0.000000001))/Input!F515)*1000000</f>
        <v>13.712143730483604</v>
      </c>
      <c r="P515" s="141">
        <f>O515*Input!N515/100</f>
        <v>1.254515647149179E-3</v>
      </c>
      <c r="Q515" s="148">
        <f t="shared" si="1825"/>
        <v>10.23061919098417</v>
      </c>
      <c r="R515" s="149">
        <f>Q515*Input!N515/100</f>
        <v>9.3599309541817833E-4</v>
      </c>
      <c r="S515" s="147">
        <f>Input!S515*$G$6/0.000000000155125</f>
        <v>1.0000486656946201</v>
      </c>
      <c r="T515" s="141">
        <f>S515*Input!T515/100</f>
        <v>8.7583981157825274E-4</v>
      </c>
      <c r="U515" s="147">
        <f>S515</f>
        <v>1.0000486656946201</v>
      </c>
      <c r="V515" s="141">
        <f>U515*Input!T515/100</f>
        <v>8.7583981157825274E-4</v>
      </c>
      <c r="W515" s="150">
        <v>0</v>
      </c>
      <c r="X515" s="145">
        <f>((($L$4*0.000000001*Input!G515/Input!W515*(232/229))-(W515*0.000000001))/Input!F515)*1000000000</f>
        <v>0.8958915836808472</v>
      </c>
      <c r="Y515" s="145">
        <f>X515*Input!X515/100</f>
        <v>2.7298624252918781E-3</v>
      </c>
      <c r="Z515" s="145">
        <f t="shared" si="1826"/>
        <v>2.1875109064708952E-4</v>
      </c>
      <c r="AA515" s="145">
        <f>Z515*Input!X515/100</f>
        <v>6.6655429487976961E-7</v>
      </c>
      <c r="AB515" s="146">
        <v>0</v>
      </c>
      <c r="AC515" s="146">
        <v>0.9</v>
      </c>
      <c r="AD515" s="145">
        <f>(((Input!G515*$L$4*0.000000001*Input!U515*(230/229))-((AB515*0.000000000000001)+(Input!G515*AC515*0.000000000000001)))/Input!F515)*1000000000000</f>
        <v>224.85429489473918</v>
      </c>
      <c r="AE515" s="145">
        <f>AD515*Input!V515/100</f>
        <v>0.44677578999144629</v>
      </c>
      <c r="AF515" s="145">
        <f t="shared" si="1827"/>
        <v>10.250775350154651</v>
      </c>
      <c r="AG515" s="145">
        <f>AF515*Input!V515/100</f>
        <v>2.0367848687231547E-2</v>
      </c>
      <c r="AH515" s="141">
        <f t="shared" si="1828"/>
        <v>46860.453677427358</v>
      </c>
      <c r="AI515" s="150">
        <f t="shared" si="1829"/>
        <v>170.46359476317062</v>
      </c>
      <c r="AJ515" s="147">
        <f t="shared" si="1830"/>
        <v>4.8665694620142474E-2</v>
      </c>
      <c r="AK515" s="150">
        <f t="shared" si="1831"/>
        <v>0.87583981157825275</v>
      </c>
      <c r="AL515" s="150">
        <f t="shared" si="1832"/>
        <v>1.001970179790119</v>
      </c>
      <c r="AM515" s="150">
        <f t="shared" si="1833"/>
        <v>1.9929808959815842E-3</v>
      </c>
      <c r="AN515" s="141">
        <f>AF515/Q515</f>
        <v>1.001970179790119</v>
      </c>
      <c r="AO515" s="145">
        <f t="shared" si="1834"/>
        <v>1.9929808959815842E-3</v>
      </c>
      <c r="AP515" s="141" t="str">
        <f t="shared" si="1835"/>
        <v>Out of range</v>
      </c>
      <c r="AQ515" s="141" t="e">
        <f t="shared" si="1836"/>
        <v>#VALUE!</v>
      </c>
      <c r="AR515" s="141" t="e">
        <f t="shared" si="1837"/>
        <v>#VALUE!</v>
      </c>
      <c r="AS515" s="149">
        <f t="shared" si="1838"/>
        <v>2.1381999130596709E-5</v>
      </c>
      <c r="AT515" s="149">
        <f t="shared" si="1839"/>
        <v>6.5182240452028428E-8</v>
      </c>
      <c r="AU515" s="141">
        <v>0.75</v>
      </c>
      <c r="AV515" s="141">
        <f t="shared" si="1840"/>
        <v>0.375</v>
      </c>
      <c r="AW515" s="141" t="str">
        <f t="shared" si="1841"/>
        <v>Out of range</v>
      </c>
      <c r="AX515" s="151">
        <f t="shared" si="1842"/>
        <v>305.52056078660002</v>
      </c>
      <c r="AY515" s="151" t="e">
        <f t="shared" si="1843"/>
        <v>#VALUE!</v>
      </c>
      <c r="AZ515" s="141" t="str">
        <f>Input!B515</f>
        <v>Hu1-13</v>
      </c>
      <c r="BA515" s="152">
        <f>Input!E515</f>
        <v>0</v>
      </c>
      <c r="BB515" s="141" t="e">
        <f t="shared" si="1844"/>
        <v>#VALUE!</v>
      </c>
      <c r="BC515" s="147" t="e">
        <f t="shared" ref="BC515" si="1850">SQRT((EXP(0.0000028263*AW515*1000)*V515)^2+((U515-1)*0.0000028263*EXP(0.0000028263*AW515*1000)*AX515*1000)^2)*1000</f>
        <v>#VALUE!</v>
      </c>
      <c r="BD515" s="141" t="e">
        <f t="shared" si="1845"/>
        <v>#VALUE!</v>
      </c>
      <c r="BE515" s="153" t="e">
        <f t="shared" si="1846"/>
        <v>#VALUE!</v>
      </c>
      <c r="BF515" s="154" t="e">
        <f t="shared" si="1847"/>
        <v>#VALUE!</v>
      </c>
      <c r="BG515" s="155"/>
      <c r="BH515" s="155"/>
      <c r="BI515" s="155"/>
      <c r="BJ515" s="155"/>
      <c r="BK515" s="155"/>
      <c r="BL515" s="155"/>
      <c r="BM515" s="159"/>
      <c r="BN515" s="155"/>
      <c r="BO515" s="155"/>
      <c r="BP515" s="155"/>
      <c r="BQ515" s="155"/>
      <c r="BR515" s="155"/>
      <c r="BS515" s="155"/>
      <c r="BT515" s="155"/>
      <c r="BU515" s="155"/>
      <c r="BV515" s="155"/>
      <c r="BW515" s="155"/>
      <c r="BX515" s="155"/>
      <c r="BY515" s="155"/>
      <c r="BZ515" s="155"/>
      <c r="CA515" s="155"/>
      <c r="CB515" s="155"/>
      <c r="CC515" s="155"/>
      <c r="CD515" s="155"/>
      <c r="CE515" s="155"/>
      <c r="CF515" s="155"/>
      <c r="CG515" s="155"/>
      <c r="CH515" s="155"/>
      <c r="CI515" s="155"/>
      <c r="CJ515" s="155"/>
      <c r="CK515" s="155"/>
      <c r="CL515" s="155"/>
      <c r="CM515" s="155"/>
      <c r="CN515" s="155"/>
      <c r="CO515" s="155"/>
      <c r="CP515" s="155"/>
      <c r="CQ515" s="155"/>
      <c r="CR515" s="155"/>
      <c r="CS515" s="155"/>
      <c r="CT515" s="155"/>
      <c r="CU515" s="155"/>
      <c r="CV515" s="155"/>
      <c r="CW515" s="155"/>
      <c r="CX515" s="155"/>
      <c r="CY515" s="155"/>
      <c r="CZ515" s="155"/>
      <c r="DA515" s="155"/>
      <c r="DB515" s="155"/>
      <c r="DC515" s="155"/>
      <c r="DD515" s="155"/>
      <c r="DE515" s="155"/>
    </row>
    <row r="516" spans="1:109" x14ac:dyDescent="0.2">
      <c r="A516" s="85"/>
      <c r="B516" s="85"/>
      <c r="C516" s="85"/>
      <c r="D516" s="85"/>
      <c r="E516" s="86"/>
      <c r="F516" s="85"/>
      <c r="G516" s="87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F516" s="85"/>
      <c r="AG516" s="85"/>
      <c r="AH516" s="85"/>
      <c r="AI516" s="85"/>
      <c r="AJ516" s="85"/>
      <c r="AK516" s="85"/>
      <c r="AL516" s="85"/>
      <c r="AM516" s="85"/>
      <c r="AN516" s="85"/>
      <c r="AO516" s="85"/>
      <c r="AP516" s="85"/>
      <c r="AQ516" s="85"/>
      <c r="AR516" s="85"/>
      <c r="AS516" s="85"/>
      <c r="AT516" s="85"/>
      <c r="AU516" s="85"/>
      <c r="AV516" s="85"/>
      <c r="AW516" s="85"/>
      <c r="AX516" s="85"/>
      <c r="AY516" s="85"/>
      <c r="AZ516" s="85"/>
      <c r="BA516" s="85"/>
      <c r="BB516" s="85"/>
      <c r="BC516" s="85"/>
      <c r="BD516" s="85"/>
      <c r="BE516" s="85"/>
      <c r="BF516" s="88"/>
      <c r="BG516" s="85"/>
      <c r="BH516" s="85"/>
      <c r="BI516" s="85"/>
      <c r="BJ516" s="85"/>
      <c r="BK516" s="85"/>
      <c r="BL516" s="85"/>
      <c r="BM516" s="85"/>
      <c r="BN516" s="85"/>
      <c r="BO516" s="85"/>
      <c r="BP516" s="85"/>
      <c r="BQ516" s="85"/>
      <c r="BR516" s="85"/>
      <c r="BS516" s="85"/>
      <c r="BT516" s="85"/>
      <c r="BU516" s="85"/>
      <c r="BV516" s="85"/>
      <c r="BW516" s="85"/>
      <c r="BX516" s="85"/>
      <c r="BY516" s="85"/>
      <c r="BZ516" s="85"/>
      <c r="CA516" s="85"/>
      <c r="CB516" s="85"/>
      <c r="CC516" s="85"/>
      <c r="CD516" s="85"/>
      <c r="CE516" s="85"/>
      <c r="CF516" s="85"/>
      <c r="CG516" s="85"/>
      <c r="CH516" s="85"/>
      <c r="CI516" s="85"/>
      <c r="CJ516" s="85"/>
      <c r="CK516" s="85"/>
      <c r="CL516" s="85"/>
      <c r="CM516" s="85"/>
      <c r="CN516" s="85"/>
      <c r="CO516" s="85"/>
      <c r="CP516" s="85"/>
      <c r="CQ516" s="85"/>
      <c r="CR516" s="85"/>
      <c r="CS516" s="85"/>
      <c r="CT516" s="85"/>
      <c r="CU516" s="85"/>
      <c r="CV516" s="85"/>
      <c r="CW516" s="85"/>
      <c r="CX516" s="85"/>
      <c r="CY516" s="85"/>
      <c r="CZ516" s="85"/>
      <c r="DA516" s="85"/>
      <c r="DB516" s="85"/>
      <c r="DC516" s="85"/>
      <c r="DD516" s="85"/>
      <c r="DE516" s="85"/>
    </row>
    <row r="517" spans="1:109" s="158" customFormat="1" ht="15" customHeight="1" x14ac:dyDescent="0.2">
      <c r="A517" s="141">
        <f>Input!A517</f>
        <v>10815</v>
      </c>
      <c r="B517" s="141" t="str">
        <f>Input!B517</f>
        <v>Hu1-13</v>
      </c>
      <c r="C517" s="141">
        <f>Input!O517</f>
        <v>2.1380304335993636</v>
      </c>
      <c r="D517" s="141">
        <f>C517*Input!P517/100</f>
        <v>1.4672311024930869E-2</v>
      </c>
      <c r="E517" s="142">
        <f>Input!M517</f>
        <v>2.7325134401990994</v>
      </c>
      <c r="F517" s="143">
        <f>E517*Input!N517/100</f>
        <v>2.4431352326927482E-4</v>
      </c>
      <c r="G517" s="144">
        <f t="shared" ref="G517:G529" si="1851">E517*137.88</f>
        <v>376.75895313465179</v>
      </c>
      <c r="H517" s="143">
        <f>G517*Input!L517/100</f>
        <v>1.4541344977684828E-2</v>
      </c>
      <c r="I517" s="141">
        <v>0</v>
      </c>
      <c r="J517" s="145">
        <f>(((C517*$G$4*0.000000001*Input!G517*(234/233))-(I517*0.000000000000001))/Input!F517)*1000000000000</f>
        <v>771.90547161551819</v>
      </c>
      <c r="K517" s="141">
        <f>J517*Input!P517/100</f>
        <v>5.2972291616645393</v>
      </c>
      <c r="L517" s="146">
        <f t="shared" ref="L517:L529" si="1852">(J517/234)*602200000000*0.0000028263/(365.2425*24*60)</f>
        <v>10.674891581221825</v>
      </c>
      <c r="M517" s="147">
        <f>L517*Input!P517/100</f>
        <v>7.3256828797064757E-2</v>
      </c>
      <c r="N517" s="141">
        <v>0</v>
      </c>
      <c r="O517" s="145">
        <f>(((G517*$D$4*0.000000001*Input!G517*(238/236))-(N517*0.000000001))/Input!F517)*1000000</f>
        <v>13.702218014075589</v>
      </c>
      <c r="P517" s="141">
        <f>O517*Input!N517/100</f>
        <v>1.22511278823888E-3</v>
      </c>
      <c r="Q517" s="148">
        <f t="shared" ref="Q517:Q529" si="1853">(O517/238.05)*602200000000000000*0.00000000015512/(365.2425*24*60)</f>
        <v>10.223213622112954</v>
      </c>
      <c r="R517" s="149">
        <f>Q517*Input!N517/100</f>
        <v>9.1405564650063437E-4</v>
      </c>
      <c r="S517" s="147">
        <f>Input!S517*$G$6/0.000000000155125</f>
        <v>0.99926713798656042</v>
      </c>
      <c r="T517" s="141">
        <f>S517*Input!T517/100</f>
        <v>1.3436373409979204E-3</v>
      </c>
      <c r="U517" s="147">
        <f>S517</f>
        <v>0.99926713798656042</v>
      </c>
      <c r="V517" s="141">
        <f>U517*Input!T517/100</f>
        <v>1.3436373409979204E-3</v>
      </c>
      <c r="W517" s="150">
        <v>0</v>
      </c>
      <c r="X517" s="145">
        <f>((($L$4*0.000000001*Input!G517/Input!W517*(232/229))-(W517*0.000000001))/Input!F517)*1000000000</f>
        <v>0.89977525880531861</v>
      </c>
      <c r="Y517" s="145">
        <f>X517*Input!X517/100</f>
        <v>2.3176283454954994E-3</v>
      </c>
      <c r="Z517" s="145">
        <f t="shared" ref="Z517:Z529" si="1854">(X517/232)*6.022E+23*0.000000001*0.000000000049475/(365.2425*24*60)</f>
        <v>2.1969937298914102E-4</v>
      </c>
      <c r="AA517" s="145">
        <f>Z517*Input!X517/100</f>
        <v>5.6589852782048027E-7</v>
      </c>
      <c r="AB517" s="146">
        <v>0</v>
      </c>
      <c r="AC517" s="146">
        <v>0.9</v>
      </c>
      <c r="AD517" s="145">
        <f>(((Input!G517*$L$4*0.000000001*Input!U517*(230/229))-((AB517*0.000000000000001)+(Input!G517*AC517*0.000000000000001)))/Input!F517)*1000000000000</f>
        <v>224.76242553333992</v>
      </c>
      <c r="AE517" s="145">
        <f>AD517*Input!V517/100</f>
        <v>0.50165995388534401</v>
      </c>
      <c r="AF517" s="145">
        <f t="shared" ref="AF517:AF529" si="1855">(AD517/230)*602200000000*$D$6/(365.2425*24*60)</f>
        <v>10.246587161595894</v>
      </c>
      <c r="AG517" s="145">
        <f>AF517*Input!V517/100</f>
        <v>2.2869936693248012E-2</v>
      </c>
      <c r="AH517" s="141">
        <f t="shared" ref="AH517:AH529" si="1856">AF517/Z517</f>
        <v>46639.127923693923</v>
      </c>
      <c r="AI517" s="150">
        <f t="shared" ref="AI517:AI529" si="1857">AH517*SQRT((AG517/AF517)^2+(AA517/Z517)^2)</f>
        <v>158.95872629136787</v>
      </c>
      <c r="AJ517" s="147">
        <f t="shared" ref="AJ517:AJ529" si="1858">(U517-1)*1000</f>
        <v>-0.73286201343958357</v>
      </c>
      <c r="AK517" s="150">
        <f t="shared" ref="AK517:AK529" si="1859">V517*1000</f>
        <v>1.3436373409979203</v>
      </c>
      <c r="AL517" s="150">
        <f t="shared" ref="AL517:AL529" si="1860">AF517/Q517</f>
        <v>1.0022863201676997</v>
      </c>
      <c r="AM517" s="150">
        <f t="shared" ref="AM517:AM529" si="1861">AL517*SQRT((R517/Q517)^2+(AG517/AF517)^2)</f>
        <v>2.2388536611635183E-3</v>
      </c>
      <c r="AN517" s="141">
        <f>AF517/Q517</f>
        <v>1.0022863201676997</v>
      </c>
      <c r="AO517" s="145">
        <f t="shared" ref="AO517:AO529" si="1862">AN517*SQRT((R517/Q517)^2+(AG517/AF517)^2)</f>
        <v>2.2388536611635183E-3</v>
      </c>
      <c r="AP517" s="141" t="str">
        <f t="shared" ref="AP517:AP529" si="1863">ThU_Alter_Kombi(AN517,U517)</f>
        <v>Out of range</v>
      </c>
      <c r="AQ517" s="141" t="e">
        <f t="shared" ref="AQ517:AQ529" si="1864">Montealter(AN517,AO517,U517,V517)</f>
        <v>#VALUE!</v>
      </c>
      <c r="AR517" s="141" t="e">
        <f t="shared" ref="AR517:AR529" si="1865">(AQ517/AP517)*100</f>
        <v>#VALUE!</v>
      </c>
      <c r="AS517" s="149">
        <f t="shared" ref="AS517:AS529" si="1866">Z517/Q517</f>
        <v>2.1490245739747452E-5</v>
      </c>
      <c r="AT517" s="149">
        <f t="shared" ref="AT517:AT529" si="1867">AS517*SQRT((Y517/X517)^2+(P517/O517)^2)</f>
        <v>5.5387608203124536E-8</v>
      </c>
      <c r="AU517" s="141">
        <v>0.75</v>
      </c>
      <c r="AV517" s="141">
        <f t="shared" ref="AV517:AV529" si="1868">AU517/2</f>
        <v>0.375</v>
      </c>
      <c r="AW517" s="141" t="str">
        <f t="shared" ref="AW517:AW529" si="1869">marincorr_age(AN517,U517,AS517,AU517)</f>
        <v>Out of range</v>
      </c>
      <c r="AX517" s="151">
        <f t="shared" ref="AX517:AX529" si="1870">marincorr_age_error(AN517, AO517, U517, V517, AS517, AT517, AU517, AV517)</f>
        <v>254.38144900680001</v>
      </c>
      <c r="AY517" s="151" t="e">
        <f t="shared" ref="AY517:AY529" si="1871">SQRT(((AU517*EXP(-0.0000091577*AW517*1000))/(0.0000091577*(EXP(-0.0000091577*AW517*1000)+(AJ517/1000)*EXP(-(0.0000091577-0.0000028263)*AW517*1000)-AS517*AU517*EXP(-0.0000091577*AW517*1000))))^2*AT517^2+((AS517*EXP(-0.0000091577*AW517*1000))/(0.0000091577*(EXP(-0.0000091577*AW517*1000)+(AJ517/1000)*EXP(-(0.0000091577-0.0000028263)*AW517*1000)-AS517*AU517*EXP(-0.0000091577*AW517*1000))))^2*AV517^2+((0.0000091577/(0.0000091577-0.0000028263))*(EXP(-(0.0000091577-0.0000028263)*AW517*1000)-1)/(0.0000091577*(EXP(-0.0000091577*AW517*1000)+(AJ517/1000)*EXP(-(0.0000091577-0.0000028263)*AW517*1000)-AS517*AU517*EXP(-0.0000091577*AW517*1000))))^2*T517^2+(1/(0.0000091577*(EXP(-0.0000091577*AW517*1000)+(AJ517/1000)*EXP(-(0.0000091577-0.0000028263)*AW517*1000)-AS517*AU517*EXP(-0.0000091577*AW517*1000))))^2*AO517^2)/1000</f>
        <v>#VALUE!</v>
      </c>
      <c r="AZ517" s="141" t="str">
        <f>Input!B517</f>
        <v>Hu1-13</v>
      </c>
      <c r="BA517" s="152">
        <f>Input!E517</f>
        <v>0</v>
      </c>
      <c r="BB517" s="141" t="e">
        <f t="shared" ref="BB517:BB529" si="1872">((U517-1)*EXP(0.0000028263*AW517*1000))*1000</f>
        <v>#VALUE!</v>
      </c>
      <c r="BC517" s="147" t="e">
        <f t="shared" ref="BC517" si="1873">SQRT((EXP(0.0000028263*AW517*1000)*V517)^2+((U517-1)*0.0000028263*EXP(0.0000028263*AW517*1000)*AX517*1000)^2)*1000</f>
        <v>#VALUE!</v>
      </c>
      <c r="BD517" s="141" t="e">
        <f t="shared" ref="BD517:BD529" si="1874">AW517*1000-58</f>
        <v>#VALUE!</v>
      </c>
      <c r="BE517" s="153" t="e">
        <f t="shared" ref="BE517:BE529" si="1875">AY517/2*1000</f>
        <v>#VALUE!</v>
      </c>
      <c r="BF517" s="154" t="e">
        <f t="shared" ref="BF517:BF529" si="1876">AY517/AW517*100</f>
        <v>#VALUE!</v>
      </c>
      <c r="BG517" s="155"/>
      <c r="BH517" s="155"/>
      <c r="BI517" s="155"/>
      <c r="BJ517" s="155"/>
      <c r="BK517" s="155"/>
      <c r="BL517" s="155"/>
      <c r="BM517" s="159"/>
      <c r="BN517" s="155"/>
      <c r="BO517" s="155"/>
      <c r="BP517" s="155"/>
      <c r="BQ517" s="155"/>
      <c r="BR517" s="155"/>
      <c r="BS517" s="155"/>
      <c r="BT517" s="155"/>
      <c r="BU517" s="155"/>
      <c r="BV517" s="155"/>
      <c r="BW517" s="155"/>
      <c r="BX517" s="155"/>
      <c r="BY517" s="155"/>
      <c r="BZ517" s="155"/>
      <c r="CA517" s="155"/>
      <c r="CB517" s="155"/>
      <c r="CC517" s="155"/>
      <c r="CD517" s="155"/>
      <c r="CE517" s="155"/>
      <c r="CF517" s="155"/>
      <c r="CG517" s="155"/>
      <c r="CH517" s="155"/>
      <c r="CI517" s="155"/>
      <c r="CJ517" s="155"/>
      <c r="CK517" s="155"/>
      <c r="CL517" s="155"/>
      <c r="CM517" s="155"/>
      <c r="CN517" s="155"/>
      <c r="CO517" s="155"/>
      <c r="CP517" s="155"/>
      <c r="CQ517" s="155"/>
      <c r="CR517" s="155"/>
      <c r="CS517" s="155"/>
      <c r="CT517" s="155"/>
      <c r="CU517" s="155"/>
      <c r="CV517" s="155"/>
      <c r="CW517" s="155"/>
      <c r="CX517" s="155"/>
      <c r="CY517" s="155"/>
      <c r="CZ517" s="155"/>
      <c r="DA517" s="155"/>
      <c r="DB517" s="155"/>
      <c r="DC517" s="155"/>
      <c r="DD517" s="155"/>
      <c r="DE517" s="155"/>
    </row>
    <row r="518" spans="1:109" ht="15" customHeight="1" x14ac:dyDescent="0.2">
      <c r="A518" s="9">
        <f>Input!A518</f>
        <v>10753</v>
      </c>
      <c r="B518" s="9" t="str">
        <f>Input!B518</f>
        <v>GeoB20908-2-253-260</v>
      </c>
      <c r="C518" s="9">
        <f>Input!O518</f>
        <v>1.878265989635548</v>
      </c>
      <c r="D518" s="9">
        <f>C518*Input!P518/100</f>
        <v>2.1271054039661134E-3</v>
      </c>
      <c r="E518" s="11">
        <f>Input!M518</f>
        <v>2.1521330521398712</v>
      </c>
      <c r="F518" s="12">
        <f>E518*Input!N518/100</f>
        <v>6.6568512957922019E-5</v>
      </c>
      <c r="G518" s="13">
        <f t="shared" si="1851"/>
        <v>296.73610522904545</v>
      </c>
      <c r="H518" s="12">
        <f>G518*Input!L518/100</f>
        <v>1.3122340750942348E-2</v>
      </c>
      <c r="I518" s="9">
        <v>0.3</v>
      </c>
      <c r="J518" s="21">
        <f>(((C518*$G$4*0.000000001*Input!G518*(234/233))-(I518*0.000000000000001))/Input!F518)*1000000000000</f>
        <v>207.54441578391149</v>
      </c>
      <c r="K518" s="9">
        <f>J518*Input!P518/100</f>
        <v>0.23504064430331781</v>
      </c>
      <c r="L518" s="14">
        <f t="shared" si="1852"/>
        <v>2.8701884081018845</v>
      </c>
      <c r="M518" s="22">
        <f>L518*Input!P518/100</f>
        <v>3.2504412617613571E-3</v>
      </c>
      <c r="N518" s="9">
        <v>5.0000000000000001E-3</v>
      </c>
      <c r="O518" s="21">
        <f>(((G518*$D$4*0.000000001*Input!G518*(238/236))-(N518*0.000000001))/Input!F518)*1000000</f>
        <v>3.3029423702053502</v>
      </c>
      <c r="P518" s="9">
        <f>O518*Input!N518/100</f>
        <v>1.0216466948995803E-4</v>
      </c>
      <c r="Q518" s="23">
        <f t="shared" si="1853"/>
        <v>2.4643225934261586</v>
      </c>
      <c r="R518" s="24">
        <f>Q518*Input!N518/100</f>
        <v>7.6224976113757281E-5</v>
      </c>
      <c r="S518" s="65">
        <f>Input!S518*$G$6/0.000000000155125</f>
        <v>1.1454203872767752</v>
      </c>
      <c r="T518" s="9">
        <f>S518*Input!T518/100</f>
        <v>3.2782723772989761E-4</v>
      </c>
      <c r="U518" s="9">
        <f>S518*1/((U517+U519)/2)</f>
        <v>1.1457746413012602</v>
      </c>
      <c r="V518" s="9">
        <f>U518*Input!T518/100</f>
        <v>3.27928627682086E-4</v>
      </c>
      <c r="W518" s="3">
        <v>3.0000000000000001E-3</v>
      </c>
      <c r="X518" s="21">
        <f>((($L$4*0.000000001*Input!G518/Input!W518*(232/229))-(W518*0.000000001))/Input!F518)*1000000000</f>
        <v>0.53526879573469222</v>
      </c>
      <c r="Y518" s="21">
        <f>X518*Input!X518/100</f>
        <v>6.5789750943023959E-4</v>
      </c>
      <c r="Z518" s="21">
        <f t="shared" si="1854"/>
        <v>1.3069732430707882E-4</v>
      </c>
      <c r="AA518" s="21">
        <f>Z518*Input!X518/100</f>
        <v>1.6063974742410063E-7</v>
      </c>
      <c r="AB518" s="14">
        <v>0.05</v>
      </c>
      <c r="AC518" s="14">
        <v>0.9</v>
      </c>
      <c r="AD518" s="21">
        <f>(((Input!G518*$L$4*0.000000001*Input!U518*(230/229))-((AB518*0.000000000000001)+(Input!G518*AC518*0.000000000000001)))/Input!F518)*1000000000000</f>
        <v>2.2937040237517423</v>
      </c>
      <c r="AE518" s="21">
        <f>AD518*Input!V518/100</f>
        <v>8.8779187540512384E-3</v>
      </c>
      <c r="AF518" s="63">
        <f t="shared" si="1855"/>
        <v>0.10456658023024049</v>
      </c>
      <c r="AG518" s="21">
        <f>AF518*Input!V518/100</f>
        <v>4.0473120945858061E-4</v>
      </c>
      <c r="AH518" s="9">
        <f t="shared" si="1856"/>
        <v>800.06672504294693</v>
      </c>
      <c r="AI518" s="3">
        <f t="shared" si="1857"/>
        <v>3.2490900074350848</v>
      </c>
      <c r="AJ518" s="22">
        <f t="shared" si="1858"/>
        <v>145.77464130126017</v>
      </c>
      <c r="AK518" s="3">
        <f t="shared" si="1859"/>
        <v>0.32792862768208603</v>
      </c>
      <c r="AL518" s="3">
        <f t="shared" si="1860"/>
        <v>4.2432180149296568E-2</v>
      </c>
      <c r="AM518" s="3">
        <f t="shared" si="1861"/>
        <v>1.6424153805324061E-4</v>
      </c>
      <c r="AN518" s="9">
        <f>AL518*1/((AN517+AN519)/2)</f>
        <v>4.23580285220055E-2</v>
      </c>
      <c r="AO518" s="21">
        <f t="shared" si="1862"/>
        <v>1.6395452057564258E-4</v>
      </c>
      <c r="AP518" s="58">
        <f t="shared" si="1863"/>
        <v>4.1102999999999996</v>
      </c>
      <c r="AQ518" s="58">
        <f t="shared" si="1864"/>
        <v>1.67E-2</v>
      </c>
      <c r="AR518" s="58">
        <f t="shared" si="1865"/>
        <v>0.40629637739337765</v>
      </c>
      <c r="AS518" s="67">
        <f t="shared" si="1866"/>
        <v>5.3035801666440814E-5</v>
      </c>
      <c r="AT518" s="67">
        <f t="shared" si="1867"/>
        <v>6.52068070999022E-8</v>
      </c>
      <c r="AU518" s="58">
        <v>8</v>
      </c>
      <c r="AV518" s="58">
        <f t="shared" si="1868"/>
        <v>4</v>
      </c>
      <c r="AW518" s="58">
        <f t="shared" si="1869"/>
        <v>4.07</v>
      </c>
      <c r="AX518" s="57">
        <f t="shared" si="1870"/>
        <v>2.3598651299999999E-2</v>
      </c>
      <c r="AY518" s="47">
        <f t="shared" si="1871"/>
        <v>2.5918714052558883E-2</v>
      </c>
      <c r="AZ518" s="9" t="str">
        <f>Input!B518</f>
        <v>GeoB20908-2-253-260</v>
      </c>
      <c r="BA518" s="48">
        <f>Input!E518</f>
        <v>266.5</v>
      </c>
      <c r="BB518" s="58">
        <f t="shared" si="1872"/>
        <v>147.46117451044361</v>
      </c>
      <c r="BC518" s="22">
        <f>SQRT((EXP(0.0000028263*AW518*1000)*V518)^2+((U518-1)*0.0000028263*EXP(0.0000028263*AW518*1000)*AY518*1000)^2)*1000</f>
        <v>0.33189841561775907</v>
      </c>
      <c r="BD518" s="9">
        <f t="shared" si="1874"/>
        <v>4012.0000000000005</v>
      </c>
      <c r="BE518" s="49">
        <f t="shared" si="1875"/>
        <v>12.959357026279442</v>
      </c>
      <c r="BF518" s="89">
        <f t="shared" si="1876"/>
        <v>0.63682344109481281</v>
      </c>
      <c r="BG518" s="85"/>
      <c r="BH518" s="85"/>
      <c r="BI518" s="85"/>
      <c r="BJ518" s="85"/>
      <c r="BK518" s="85"/>
      <c r="BL518" s="85"/>
      <c r="BM518" s="90"/>
      <c r="BN518" s="85"/>
      <c r="BO518" s="85"/>
      <c r="BP518" s="85"/>
      <c r="BQ518" s="85"/>
      <c r="BR518" s="85"/>
      <c r="BS518" s="85"/>
      <c r="BT518" s="85"/>
      <c r="BU518" s="85"/>
      <c r="BV518" s="85"/>
      <c r="BW518" s="85"/>
      <c r="BX518" s="85"/>
      <c r="BY518" s="85"/>
      <c r="BZ518" s="85"/>
      <c r="CA518" s="85"/>
      <c r="CB518" s="85"/>
      <c r="CC518" s="85"/>
      <c r="CD518" s="85"/>
      <c r="CE518" s="85"/>
      <c r="CF518" s="85"/>
      <c r="CG518" s="85"/>
      <c r="CH518" s="85"/>
      <c r="CI518" s="85"/>
      <c r="CJ518" s="85"/>
      <c r="CK518" s="85"/>
      <c r="CL518" s="85"/>
      <c r="CM518" s="85"/>
      <c r="CN518" s="85"/>
      <c r="CO518" s="85"/>
      <c r="CP518" s="85"/>
      <c r="CQ518" s="85"/>
      <c r="CR518" s="85"/>
      <c r="CS518" s="85"/>
      <c r="CT518" s="85"/>
      <c r="CU518" s="85"/>
      <c r="CV518" s="85"/>
      <c r="CW518" s="85"/>
      <c r="CX518" s="85"/>
      <c r="CY518" s="85"/>
      <c r="CZ518" s="85"/>
      <c r="DA518" s="85"/>
      <c r="DB518" s="85"/>
      <c r="DC518" s="85"/>
      <c r="DD518" s="85"/>
      <c r="DE518" s="85"/>
    </row>
    <row r="519" spans="1:109" s="158" customFormat="1" ht="15" customHeight="1" x14ac:dyDescent="0.2">
      <c r="A519" s="141">
        <f>Input!A519</f>
        <v>10815</v>
      </c>
      <c r="B519" s="141" t="str">
        <f>Input!B519</f>
        <v>Hu1-13</v>
      </c>
      <c r="C519" s="141">
        <f>Input!O519</f>
        <v>2.1145006019385697</v>
      </c>
      <c r="D519" s="141">
        <f>C519*Input!P519/100</f>
        <v>1.0093270232681939E-2</v>
      </c>
      <c r="E519" s="142">
        <f>Input!M519</f>
        <v>2.7321424228329252</v>
      </c>
      <c r="F519" s="143">
        <f>E519*Input!N519/100</f>
        <v>2.3118672114825475E-4</v>
      </c>
      <c r="G519" s="144">
        <f t="shared" si="1851"/>
        <v>376.70779726020373</v>
      </c>
      <c r="H519" s="143">
        <f>G519*Input!L519/100</f>
        <v>1.9844212565626899E-2</v>
      </c>
      <c r="I519" s="141">
        <v>0</v>
      </c>
      <c r="J519" s="145">
        <f>(((C519*$G$4*0.000000001*Input!G519*(234/233))-(I519*0.000000000000001))/Input!F519)*1000000000000</f>
        <v>763.41036063873855</v>
      </c>
      <c r="K519" s="141">
        <f>J519*Input!P519/100</f>
        <v>3.6440316268019761</v>
      </c>
      <c r="L519" s="146">
        <f t="shared" si="1852"/>
        <v>10.557410371433562</v>
      </c>
      <c r="M519" s="147">
        <f>L519*Input!P519/100</f>
        <v>5.0394308584497477E-2</v>
      </c>
      <c r="N519" s="141">
        <v>0</v>
      </c>
      <c r="O519" s="145">
        <f>(((G519*$D$4*0.000000001*Input!G519*(238/236))-(N519*0.000000001))/Input!F519)*1000000</f>
        <v>13.700357543505332</v>
      </c>
      <c r="P519" s="141">
        <f>O519*Input!N519/100</f>
        <v>1.159288297920274E-3</v>
      </c>
      <c r="Q519" s="148">
        <f t="shared" si="1853"/>
        <v>10.221825526546395</v>
      </c>
      <c r="R519" s="149">
        <f>Q519*Input!N519/100</f>
        <v>8.6494404826139041E-4</v>
      </c>
      <c r="S519" s="147">
        <f>Input!S519*$G$6/0.000000000155125</f>
        <v>1.00011449604213</v>
      </c>
      <c r="T519" s="141">
        <f>S519*Input!T519/100</f>
        <v>1.1349182055442116E-3</v>
      </c>
      <c r="U519" s="147">
        <f>S519</f>
        <v>1.00011449604213</v>
      </c>
      <c r="V519" s="141">
        <f>U519*Input!T519/100</f>
        <v>1.1349182055442116E-3</v>
      </c>
      <c r="W519" s="150">
        <v>0</v>
      </c>
      <c r="X519" s="145">
        <f>((($L$4*0.000000001*Input!G519/Input!W519*(232/229))-(W519*0.000000001))/Input!F519)*1000000000</f>
        <v>0.89632676097055008</v>
      </c>
      <c r="Y519" s="145">
        <f>X519*Input!X519/100</f>
        <v>3.3293768861515898E-3</v>
      </c>
      <c r="Z519" s="145">
        <f t="shared" si="1854"/>
        <v>2.1885734848953541E-4</v>
      </c>
      <c r="AA519" s="145">
        <f>Z519*Input!X519/100</f>
        <v>8.1293857235332924E-7</v>
      </c>
      <c r="AB519" s="146">
        <v>0</v>
      </c>
      <c r="AC519" s="146">
        <v>0.9</v>
      </c>
      <c r="AD519" s="145">
        <f>(((Input!G519*$L$4*0.000000001*Input!U519*(230/229))-((AB519*0.000000000000001)+(Input!G519*AC519*0.000000000000001)))/Input!F519)*1000000000000</f>
        <v>224.49166642052273</v>
      </c>
      <c r="AE519" s="145">
        <f>AD519*Input!V519/100</f>
        <v>0.52400452393029373</v>
      </c>
      <c r="AF519" s="145">
        <f t="shared" si="1855"/>
        <v>10.234243653366283</v>
      </c>
      <c r="AG519" s="145">
        <f>AF519*Input!V519/100</f>
        <v>2.3888592654139479E-2</v>
      </c>
      <c r="AH519" s="141">
        <f t="shared" si="1856"/>
        <v>46762.165967918729</v>
      </c>
      <c r="AI519" s="150">
        <f t="shared" si="1857"/>
        <v>205.14514260559724</v>
      </c>
      <c r="AJ519" s="147">
        <f t="shared" si="1858"/>
        <v>0.11449604212998565</v>
      </c>
      <c r="AK519" s="150">
        <f t="shared" si="1859"/>
        <v>1.1349182055442115</v>
      </c>
      <c r="AL519" s="150">
        <f t="shared" si="1860"/>
        <v>1.0012148638995684</v>
      </c>
      <c r="AM519" s="150">
        <f t="shared" si="1861"/>
        <v>2.3385533434716935E-3</v>
      </c>
      <c r="AN519" s="141">
        <f>AF519/Q519</f>
        <v>1.0012148638995684</v>
      </c>
      <c r="AO519" s="145">
        <f t="shared" si="1862"/>
        <v>2.3385533434716935E-3</v>
      </c>
      <c r="AP519" s="141" t="str">
        <f t="shared" si="1863"/>
        <v>Out of range</v>
      </c>
      <c r="AQ519" s="141" t="e">
        <f t="shared" si="1864"/>
        <v>#VALUE!</v>
      </c>
      <c r="AR519" s="141" t="e">
        <f t="shared" si="1865"/>
        <v>#VALUE!</v>
      </c>
      <c r="AS519" s="149">
        <f t="shared" si="1866"/>
        <v>2.1410788896871321E-5</v>
      </c>
      <c r="AT519" s="149">
        <f t="shared" si="1867"/>
        <v>7.9550319099861876E-8</v>
      </c>
      <c r="AU519" s="141">
        <v>0.75</v>
      </c>
      <c r="AV519" s="141">
        <f t="shared" si="1868"/>
        <v>0.375</v>
      </c>
      <c r="AW519" s="141" t="str">
        <f t="shared" si="1869"/>
        <v>Out of range</v>
      </c>
      <c r="AX519" s="151">
        <f t="shared" si="1870"/>
        <v>357.08138862739997</v>
      </c>
      <c r="AY519" s="151" t="e">
        <f t="shared" si="1871"/>
        <v>#VALUE!</v>
      </c>
      <c r="AZ519" s="141" t="str">
        <f>Input!B519</f>
        <v>Hu1-13</v>
      </c>
      <c r="BA519" s="152">
        <f>Input!E519</f>
        <v>0</v>
      </c>
      <c r="BB519" s="141" t="e">
        <f t="shared" si="1872"/>
        <v>#VALUE!</v>
      </c>
      <c r="BC519" s="147" t="e">
        <f t="shared" ref="BC519" si="1877">SQRT((EXP(0.0000028263*AW519*1000)*V519)^2+((U519-1)*0.0000028263*EXP(0.0000028263*AW519*1000)*AX519*1000)^2)*1000</f>
        <v>#VALUE!</v>
      </c>
      <c r="BD519" s="141" t="e">
        <f t="shared" si="1874"/>
        <v>#VALUE!</v>
      </c>
      <c r="BE519" s="153" t="e">
        <f t="shared" si="1875"/>
        <v>#VALUE!</v>
      </c>
      <c r="BF519" s="154" t="e">
        <f t="shared" si="1876"/>
        <v>#VALUE!</v>
      </c>
      <c r="BG519" s="155"/>
      <c r="BH519" s="155"/>
      <c r="BI519" s="155"/>
      <c r="BJ519" s="155"/>
      <c r="BK519" s="155"/>
      <c r="BL519" s="155"/>
      <c r="BM519" s="159"/>
      <c r="BN519" s="155"/>
      <c r="BO519" s="155"/>
      <c r="BP519" s="155"/>
      <c r="BQ519" s="155"/>
      <c r="BR519" s="155"/>
      <c r="BS519" s="155"/>
      <c r="BT519" s="155"/>
      <c r="BU519" s="155"/>
      <c r="BV519" s="155"/>
      <c r="BW519" s="155"/>
      <c r="BX519" s="155"/>
      <c r="BY519" s="155"/>
      <c r="BZ519" s="155"/>
      <c r="CA519" s="155"/>
      <c r="CB519" s="155"/>
      <c r="CC519" s="155"/>
      <c r="CD519" s="155"/>
      <c r="CE519" s="155"/>
      <c r="CF519" s="155"/>
      <c r="CG519" s="155"/>
      <c r="CH519" s="155"/>
      <c r="CI519" s="155"/>
      <c r="CJ519" s="155"/>
      <c r="CK519" s="155"/>
      <c r="CL519" s="155"/>
      <c r="CM519" s="155"/>
      <c r="CN519" s="155"/>
      <c r="CO519" s="155"/>
      <c r="CP519" s="155"/>
      <c r="CQ519" s="155"/>
      <c r="CR519" s="155"/>
      <c r="CS519" s="155"/>
      <c r="CT519" s="155"/>
      <c r="CU519" s="155"/>
      <c r="CV519" s="155"/>
      <c r="CW519" s="155"/>
      <c r="CX519" s="155"/>
      <c r="CY519" s="155"/>
      <c r="CZ519" s="155"/>
      <c r="DA519" s="155"/>
      <c r="DB519" s="155"/>
      <c r="DC519" s="155"/>
      <c r="DD519" s="155"/>
      <c r="DE519" s="155"/>
    </row>
    <row r="520" spans="1:109" ht="15" customHeight="1" x14ac:dyDescent="0.2">
      <c r="A520" s="9">
        <f>Input!A520</f>
        <v>10754</v>
      </c>
      <c r="B520" s="9" t="str">
        <f>Input!B520</f>
        <v>GeoB20908-2-268-277</v>
      </c>
      <c r="C520" s="9">
        <f>Input!O520</f>
        <v>1.473341996639425</v>
      </c>
      <c r="D520" s="9">
        <f>C520*Input!P520/100</f>
        <v>1.7047153010578784E-3</v>
      </c>
      <c r="E520" s="11">
        <f>Input!M520</f>
        <v>1.6891143025333579</v>
      </c>
      <c r="F520" s="12">
        <f>E520*Input!N520/100</f>
        <v>5.5611903520911293E-5</v>
      </c>
      <c r="G520" s="13">
        <f t="shared" si="1851"/>
        <v>232.89508003329939</v>
      </c>
      <c r="H520" s="12">
        <f>G520*Input!L520/100</f>
        <v>5.9423947379036359E-3</v>
      </c>
      <c r="I520" s="9">
        <v>0.3</v>
      </c>
      <c r="J520" s="21">
        <f>(((C520*$G$4*0.000000001*Input!G520*(234/233))-(I520*0.000000000000001))/Input!F520)*1000000000000</f>
        <v>230.05848985055752</v>
      </c>
      <c r="K520" s="9">
        <f>J520*Input!P520/100</f>
        <v>0.26618682470265204</v>
      </c>
      <c r="L520" s="14">
        <f t="shared" si="1852"/>
        <v>3.1815416871634352</v>
      </c>
      <c r="M520" s="22">
        <f>L520*Input!P520/100</f>
        <v>3.6811702968026806E-3</v>
      </c>
      <c r="N520" s="9">
        <v>5.0000000000000001E-3</v>
      </c>
      <c r="O520" s="21">
        <f>(((G520*$D$4*0.000000001*Input!G520*(238/236))-(N520*0.000000001))/Input!F520)*1000000</f>
        <v>3.6632920900793686</v>
      </c>
      <c r="P520" s="9">
        <f>O520*Input!N520/100</f>
        <v>1.2060915355276146E-4</v>
      </c>
      <c r="Q520" s="23">
        <f t="shared" si="1853"/>
        <v>2.7331792238750641</v>
      </c>
      <c r="R520" s="24">
        <f>Q520*Input!N520/100</f>
        <v>8.9986390545347664E-5</v>
      </c>
      <c r="S520" s="65">
        <f>Input!S520*$G$6/0.000000000155125</f>
        <v>1.1459951443348562</v>
      </c>
      <c r="T520" s="9">
        <f>S520*Input!T520/100</f>
        <v>4.0644146243768489E-4</v>
      </c>
      <c r="U520" s="9">
        <f>S520*1/((U519+U521)/2)</f>
        <v>1.1458027702231939</v>
      </c>
      <c r="V520" s="9">
        <f>U520*Input!T520/100</f>
        <v>4.0637323456109599E-4</v>
      </c>
      <c r="W520" s="3">
        <v>3.0000000000000001E-3</v>
      </c>
      <c r="X520" s="21">
        <f>((($L$4*0.000000001*Input!G520/Input!W520*(232/229))-(W520*0.000000001))/Input!F520)*1000000000</f>
        <v>0.2047010928070411</v>
      </c>
      <c r="Y520" s="21">
        <f>X520*Input!X520/100</f>
        <v>3.7987807533088817E-4</v>
      </c>
      <c r="Z520" s="21">
        <f t="shared" si="1854"/>
        <v>4.998214976438853E-5</v>
      </c>
      <c r="AA520" s="21">
        <f>Z520*Input!X520/100</f>
        <v>9.275535656907356E-8</v>
      </c>
      <c r="AB520" s="14">
        <v>0.05</v>
      </c>
      <c r="AC520" s="14">
        <v>0.9</v>
      </c>
      <c r="AD520" s="21">
        <f>(((Input!G520*$L$4*0.000000001*Input!U520*(230/229))-((AB520*0.000000000000001)+(Input!G520*AC520*0.000000000000001)))/Input!F520)*1000000000000</f>
        <v>2.5867805072842427</v>
      </c>
      <c r="AE520" s="21">
        <f>AD520*Input!V520/100</f>
        <v>1.1038381626685651E-2</v>
      </c>
      <c r="AF520" s="63">
        <f t="shared" si="1855"/>
        <v>0.11792750444345751</v>
      </c>
      <c r="AG520" s="21">
        <f>AF520*Input!V520/100</f>
        <v>5.0322352231430142E-4</v>
      </c>
      <c r="AH520" s="9">
        <f t="shared" si="1856"/>
        <v>2359.3924030750463</v>
      </c>
      <c r="AI520" s="3">
        <f t="shared" si="1857"/>
        <v>10.978938608348953</v>
      </c>
      <c r="AJ520" s="22">
        <f t="shared" si="1858"/>
        <v>145.80277022319387</v>
      </c>
      <c r="AK520" s="3">
        <f t="shared" si="1859"/>
        <v>0.40637323456109598</v>
      </c>
      <c r="AL520" s="3">
        <f t="shared" si="1860"/>
        <v>4.3146641615496223E-2</v>
      </c>
      <c r="AM520" s="3">
        <f t="shared" si="1861"/>
        <v>1.8412202748931575E-4</v>
      </c>
      <c r="AN520" s="9">
        <f>AL520*1/((AN519+AN521)/2)</f>
        <v>4.3048228266455282E-2</v>
      </c>
      <c r="AO520" s="21">
        <f t="shared" si="1862"/>
        <v>1.8370206281352684E-4</v>
      </c>
      <c r="AP520" s="58">
        <f t="shared" si="1863"/>
        <v>4.1784999999999997</v>
      </c>
      <c r="AQ520" s="58">
        <f t="shared" si="1864"/>
        <v>1.6500000000000001E-2</v>
      </c>
      <c r="AR520" s="58">
        <f t="shared" si="1865"/>
        <v>0.39487854493239205</v>
      </c>
      <c r="AS520" s="67">
        <f t="shared" si="1866"/>
        <v>1.8287183411823438E-5</v>
      </c>
      <c r="AT520" s="67">
        <f t="shared" si="1867"/>
        <v>3.3942140385237419E-8</v>
      </c>
      <c r="AU520" s="58">
        <v>8</v>
      </c>
      <c r="AV520" s="58">
        <f t="shared" si="1868"/>
        <v>4</v>
      </c>
      <c r="AW520" s="58">
        <f t="shared" si="1869"/>
        <v>4.1645000000000003</v>
      </c>
      <c r="AX520" s="57">
        <f t="shared" si="1870"/>
        <v>1.81255572E-2</v>
      </c>
      <c r="AY520" s="47">
        <f t="shared" si="1871"/>
        <v>1.9509976839229972E-2</v>
      </c>
      <c r="AZ520" s="9" t="str">
        <f>Input!B520</f>
        <v>GeoB20908-2-268-277</v>
      </c>
      <c r="BA520" s="48">
        <f>Input!E520</f>
        <v>272.5</v>
      </c>
      <c r="BB520" s="58">
        <f t="shared" si="1872"/>
        <v>147.52902644885654</v>
      </c>
      <c r="BC520" s="22">
        <f>SQRT((EXP(0.0000028263*AW520*1000)*V520)^2+((U520-1)*0.0000028263*EXP(0.0000028263*AW520*1000)*AY520*1000)^2)*1000</f>
        <v>0.41126502117874308</v>
      </c>
      <c r="BD520" s="9">
        <f t="shared" si="1874"/>
        <v>4106.5</v>
      </c>
      <c r="BE520" s="49">
        <f t="shared" si="1875"/>
        <v>9.7549884196149854</v>
      </c>
      <c r="BF520" s="89">
        <f t="shared" si="1876"/>
        <v>0.46848305533029105</v>
      </c>
      <c r="BG520" s="85"/>
      <c r="BH520" s="85"/>
      <c r="BI520" s="85"/>
      <c r="BJ520" s="85"/>
      <c r="BK520" s="85"/>
      <c r="BL520" s="85"/>
      <c r="BM520" s="90"/>
      <c r="BN520" s="85"/>
      <c r="BO520" s="85"/>
      <c r="BP520" s="85"/>
      <c r="BQ520" s="85"/>
      <c r="BR520" s="85"/>
      <c r="BS520" s="85"/>
      <c r="BT520" s="85"/>
      <c r="BU520" s="85"/>
      <c r="BV520" s="85"/>
      <c r="BW520" s="85"/>
      <c r="BX520" s="85"/>
      <c r="BY520" s="85"/>
      <c r="BZ520" s="85"/>
      <c r="CA520" s="85"/>
      <c r="CB520" s="85"/>
      <c r="CC520" s="85"/>
      <c r="CD520" s="85"/>
      <c r="CE520" s="85"/>
      <c r="CF520" s="85"/>
      <c r="CG520" s="85"/>
      <c r="CH520" s="85"/>
      <c r="CI520" s="85"/>
      <c r="CJ520" s="85"/>
      <c r="CK520" s="85"/>
      <c r="CL520" s="85"/>
      <c r="CM520" s="85"/>
      <c r="CN520" s="85"/>
      <c r="CO520" s="85"/>
      <c r="CP520" s="85"/>
      <c r="CQ520" s="85"/>
      <c r="CR520" s="85"/>
      <c r="CS520" s="85"/>
      <c r="CT520" s="85"/>
      <c r="CU520" s="85"/>
      <c r="CV520" s="85"/>
      <c r="CW520" s="85"/>
      <c r="CX520" s="85"/>
      <c r="CY520" s="85"/>
      <c r="CZ520" s="85"/>
      <c r="DA520" s="85"/>
      <c r="DB520" s="85"/>
      <c r="DC520" s="85"/>
      <c r="DD520" s="85"/>
      <c r="DE520" s="85"/>
    </row>
    <row r="521" spans="1:109" s="158" customFormat="1" ht="15" customHeight="1" x14ac:dyDescent="0.2">
      <c r="A521" s="141">
        <f>Input!A521</f>
        <v>10815</v>
      </c>
      <c r="B521" s="141" t="str">
        <f>Input!B521</f>
        <v>Hu1-13</v>
      </c>
      <c r="C521" s="141">
        <f>Input!O521</f>
        <v>2.1193922787612238</v>
      </c>
      <c r="D521" s="141">
        <f>C521*Input!P521/100</f>
        <v>1.0552725671843519E-2</v>
      </c>
      <c r="E521" s="142">
        <f>Input!M521</f>
        <v>2.7322725416501785</v>
      </c>
      <c r="F521" s="143">
        <f>E521*Input!N521/100</f>
        <v>3.1651673672801868E-4</v>
      </c>
      <c r="G521" s="144">
        <f t="shared" si="1851"/>
        <v>376.72573804272662</v>
      </c>
      <c r="H521" s="143">
        <f>G521*Input!L521/100</f>
        <v>2.1669299836952968E-2</v>
      </c>
      <c r="I521" s="141">
        <v>0</v>
      </c>
      <c r="J521" s="145">
        <f>(((C521*$G$4*0.000000001*Input!G521*(234/233))-(I521*0.000000000000001))/Input!F521)*1000000000000</f>
        <v>765.17643096469953</v>
      </c>
      <c r="K521" s="141">
        <f>J521*Input!P521/100</f>
        <v>3.8099114767231352</v>
      </c>
      <c r="L521" s="146">
        <f t="shared" si="1852"/>
        <v>10.581833840300794</v>
      </c>
      <c r="M521" s="147">
        <f>L521*Input!P521/100</f>
        <v>5.2688306332319801E-2</v>
      </c>
      <c r="N521" s="141">
        <v>0</v>
      </c>
      <c r="O521" s="145">
        <f>(((G521*$D$4*0.000000001*Input!G521*(238/236))-(N521*0.000000001))/Input!F521)*1000000</f>
        <v>13.701010025712923</v>
      </c>
      <c r="P521" s="141">
        <f>O521*Input!N521/100</f>
        <v>1.5871765781452377E-3</v>
      </c>
      <c r="Q521" s="148">
        <f t="shared" si="1853"/>
        <v>10.22231234298633</v>
      </c>
      <c r="R521" s="149">
        <f>Q521*Input!N521/100</f>
        <v>1.184191143194834E-3</v>
      </c>
      <c r="S521" s="147">
        <f>Input!S521*$G$6/0.000000000155125</f>
        <v>1.0002212931820915</v>
      </c>
      <c r="T521" s="141">
        <f>S521*Input!T521/100</f>
        <v>1.1413471386161828E-3</v>
      </c>
      <c r="U521" s="147">
        <f>S521</f>
        <v>1.0002212931820915</v>
      </c>
      <c r="V521" s="141">
        <f>U521*Input!T521/100</f>
        <v>1.1413471386161828E-3</v>
      </c>
      <c r="W521" s="150">
        <v>0</v>
      </c>
      <c r="X521" s="145">
        <f>((($L$4*0.000000001*Input!G521/Input!W521*(232/229))-(W521*0.000000001))/Input!F521)*1000000000</f>
        <v>0.9013796699211768</v>
      </c>
      <c r="Y521" s="145">
        <f>X521*Input!X521/100</f>
        <v>3.2439147909386068E-3</v>
      </c>
      <c r="Z521" s="145">
        <f t="shared" si="1854"/>
        <v>2.2009112427672241E-4</v>
      </c>
      <c r="AA521" s="145">
        <f>Z521*Input!X521/100</f>
        <v>7.9207117402370575E-7</v>
      </c>
      <c r="AB521" s="146">
        <v>0</v>
      </c>
      <c r="AC521" s="146">
        <v>0.9</v>
      </c>
      <c r="AD521" s="145">
        <f>(((Input!G521*$L$4*0.000000001*Input!U521*(230/229))-((AB521*0.000000000000001)+(Input!G521*AC521*0.000000000000001)))/Input!F521)*1000000000000</f>
        <v>224.98277258816191</v>
      </c>
      <c r="AE521" s="145">
        <f>AD521*Input!V521/100</f>
        <v>0.50373077487024143</v>
      </c>
      <c r="AF521" s="145">
        <f t="shared" si="1855"/>
        <v>10.256632458525205</v>
      </c>
      <c r="AG521" s="145">
        <f>AF521*Input!V521/100</f>
        <v>2.2964342364780798E-2</v>
      </c>
      <c r="AH521" s="141">
        <f t="shared" si="1856"/>
        <v>46601.754124484622</v>
      </c>
      <c r="AI521" s="150">
        <f t="shared" si="1857"/>
        <v>197.52001928263564</v>
      </c>
      <c r="AJ521" s="147">
        <f t="shared" si="1858"/>
        <v>0.22129318209151982</v>
      </c>
      <c r="AK521" s="150">
        <f t="shared" si="1859"/>
        <v>1.1413471386161829</v>
      </c>
      <c r="AL521" s="150">
        <f t="shared" si="1860"/>
        <v>1.0033573730079206</v>
      </c>
      <c r="AM521" s="150">
        <f t="shared" si="1861"/>
        <v>2.2494968571305281E-3</v>
      </c>
      <c r="AN521" s="141">
        <f>AF521/Q521</f>
        <v>1.0033573730079206</v>
      </c>
      <c r="AO521" s="145">
        <f t="shared" si="1862"/>
        <v>2.2494968571305281E-3</v>
      </c>
      <c r="AP521" s="141" t="str">
        <f t="shared" si="1863"/>
        <v>Out of range</v>
      </c>
      <c r="AQ521" s="141" t="e">
        <f t="shared" si="1864"/>
        <v>#VALUE!</v>
      </c>
      <c r="AR521" s="141" t="e">
        <f t="shared" si="1865"/>
        <v>#VALUE!</v>
      </c>
      <c r="AS521" s="149">
        <f t="shared" si="1866"/>
        <v>2.1530463645804169E-5</v>
      </c>
      <c r="AT521" s="149">
        <f t="shared" si="1867"/>
        <v>7.7524672778185768E-8</v>
      </c>
      <c r="AU521" s="141">
        <v>0.75</v>
      </c>
      <c r="AV521" s="141">
        <f t="shared" si="1868"/>
        <v>0.375</v>
      </c>
      <c r="AW521" s="141" t="str">
        <f t="shared" si="1869"/>
        <v>Out of range</v>
      </c>
      <c r="AX521" s="151">
        <f t="shared" si="1870"/>
        <v>220.91109334870001</v>
      </c>
      <c r="AY521" s="151" t="e">
        <f t="shared" si="1871"/>
        <v>#VALUE!</v>
      </c>
      <c r="AZ521" s="141" t="str">
        <f>Input!B521</f>
        <v>Hu1-13</v>
      </c>
      <c r="BA521" s="152">
        <f>Input!E521</f>
        <v>0</v>
      </c>
      <c r="BB521" s="141" t="e">
        <f t="shared" si="1872"/>
        <v>#VALUE!</v>
      </c>
      <c r="BC521" s="147" t="e">
        <f t="shared" ref="BC521" si="1878">SQRT((EXP(0.0000028263*AW521*1000)*V521)^2+((U521-1)*0.0000028263*EXP(0.0000028263*AW521*1000)*AX521*1000)^2)*1000</f>
        <v>#VALUE!</v>
      </c>
      <c r="BD521" s="141" t="e">
        <f t="shared" si="1874"/>
        <v>#VALUE!</v>
      </c>
      <c r="BE521" s="153" t="e">
        <f t="shared" si="1875"/>
        <v>#VALUE!</v>
      </c>
      <c r="BF521" s="154" t="e">
        <f t="shared" si="1876"/>
        <v>#VALUE!</v>
      </c>
      <c r="BG521" s="155"/>
      <c r="BH521" s="155"/>
      <c r="BI521" s="155"/>
      <c r="BJ521" s="155"/>
      <c r="BK521" s="155"/>
      <c r="BL521" s="155"/>
      <c r="BM521" s="159"/>
      <c r="BN521" s="155"/>
      <c r="BO521" s="155"/>
      <c r="BP521" s="155"/>
      <c r="BQ521" s="155"/>
      <c r="BR521" s="155"/>
      <c r="BS521" s="155"/>
      <c r="BT521" s="155"/>
      <c r="BU521" s="155"/>
      <c r="BV521" s="155"/>
      <c r="BW521" s="155"/>
      <c r="BX521" s="155"/>
      <c r="BY521" s="155"/>
      <c r="BZ521" s="155"/>
      <c r="CA521" s="155"/>
      <c r="CB521" s="155"/>
      <c r="CC521" s="155"/>
      <c r="CD521" s="155"/>
      <c r="CE521" s="155"/>
      <c r="CF521" s="155"/>
      <c r="CG521" s="155"/>
      <c r="CH521" s="155"/>
      <c r="CI521" s="155"/>
      <c r="CJ521" s="155"/>
      <c r="CK521" s="155"/>
      <c r="CL521" s="155"/>
      <c r="CM521" s="155"/>
      <c r="CN521" s="155"/>
      <c r="CO521" s="155"/>
      <c r="CP521" s="155"/>
      <c r="CQ521" s="155"/>
      <c r="CR521" s="155"/>
      <c r="CS521" s="155"/>
      <c r="CT521" s="155"/>
      <c r="CU521" s="155"/>
      <c r="CV521" s="155"/>
      <c r="CW521" s="155"/>
      <c r="CX521" s="155"/>
      <c r="CY521" s="155"/>
      <c r="CZ521" s="155"/>
      <c r="DA521" s="155"/>
      <c r="DB521" s="155"/>
      <c r="DC521" s="155"/>
      <c r="DD521" s="155"/>
      <c r="DE521" s="155"/>
    </row>
    <row r="522" spans="1:109" ht="15" customHeight="1" x14ac:dyDescent="0.2">
      <c r="A522" s="9">
        <f>Input!A522</f>
        <v>10755</v>
      </c>
      <c r="B522" s="9" t="str">
        <f>Input!B522</f>
        <v>GeoB20908-2-279-282</v>
      </c>
      <c r="C522" s="9">
        <f>Input!O522</f>
        <v>1.6255065194821696</v>
      </c>
      <c r="D522" s="9">
        <f>C522*Input!P522/100</f>
        <v>2.501572605658536E-3</v>
      </c>
      <c r="E522" s="11">
        <f>Input!M522</f>
        <v>1.8594783797788084</v>
      </c>
      <c r="F522" s="12">
        <f>E522*Input!N522/100</f>
        <v>6.8674883834212401E-5</v>
      </c>
      <c r="G522" s="13">
        <f t="shared" si="1851"/>
        <v>256.38487900390209</v>
      </c>
      <c r="H522" s="12">
        <f>G522*Input!L522/100</f>
        <v>8.5049667610858689E-3</v>
      </c>
      <c r="I522" s="9">
        <v>0.3</v>
      </c>
      <c r="J522" s="21">
        <f>(((C522*$G$4*0.000000001*Input!G522*(234/233))-(I522*0.000000000000001))/Input!F522)*1000000000000</f>
        <v>190.7183069297206</v>
      </c>
      <c r="K522" s="9">
        <f>J522*Input!P522/100</f>
        <v>0.29350586189279132</v>
      </c>
      <c r="L522" s="14">
        <f t="shared" si="1852"/>
        <v>2.6374955533972733</v>
      </c>
      <c r="M522" s="22">
        <f>L522*Input!P522/100</f>
        <v>4.0589727231771901E-3</v>
      </c>
      <c r="N522" s="9">
        <v>5.0000000000000001E-3</v>
      </c>
      <c r="O522" s="21">
        <f>(((G522*$D$4*0.000000001*Input!G522*(238/236))-(N522*0.000000001))/Input!F522)*1000000</f>
        <v>3.0302093800609242</v>
      </c>
      <c r="P522" s="9">
        <f>O522*Input!N522/100</f>
        <v>1.1191271672315916E-4</v>
      </c>
      <c r="Q522" s="23">
        <f t="shared" si="1853"/>
        <v>2.2608367331676291</v>
      </c>
      <c r="R522" s="24">
        <f>Q522*Input!N522/100</f>
        <v>8.3497986159363822E-5</v>
      </c>
      <c r="S522" s="65">
        <f>Input!S522*$G$6/0.000000000155125</f>
        <v>1.1465939157948235</v>
      </c>
      <c r="T522" s="9">
        <f>S522*Input!T522/100</f>
        <v>3.9619948113942124E-4</v>
      </c>
      <c r="U522" s="9">
        <f>S522*1/((U521+U523)/2)</f>
        <v>1.1459754543660265</v>
      </c>
      <c r="V522" s="9">
        <f>U522*Input!T522/100</f>
        <v>3.9598577505410305E-4</v>
      </c>
      <c r="W522" s="3">
        <v>3.0000000000000001E-3</v>
      </c>
      <c r="X522" s="21">
        <f>((($L$4*0.000000001*Input!G522/Input!W522*(232/229))-(W522*0.000000001))/Input!F522)*1000000000</f>
        <v>1.2490213140878768</v>
      </c>
      <c r="Y522" s="21">
        <f>X522*Input!X522/100</f>
        <v>1.7162850448271016E-3</v>
      </c>
      <c r="Z522" s="21">
        <f t="shared" si="1854"/>
        <v>3.0497526673441518E-4</v>
      </c>
      <c r="AA522" s="21">
        <f>Z522*Input!X522/100</f>
        <v>4.1906769999411447E-7</v>
      </c>
      <c r="AB522" s="14">
        <v>0.05</v>
      </c>
      <c r="AC522" s="14">
        <v>0.9</v>
      </c>
      <c r="AD522" s="21">
        <f>(((Input!G522*$L$4*0.000000001*Input!U522*(230/229))-((AB522*0.000000000000001)+(Input!G522*AC522*0.000000000000001)))/Input!F522)*1000000000000</f>
        <v>2.1226705275534665</v>
      </c>
      <c r="AE522" s="21">
        <f>AD522*Input!V522/100</f>
        <v>7.2363755891083296E-3</v>
      </c>
      <c r="AF522" s="63">
        <f t="shared" si="1855"/>
        <v>9.6769415636605363E-2</v>
      </c>
      <c r="AG522" s="21">
        <f>AF522*Input!V522/100</f>
        <v>3.2989567999142555E-4</v>
      </c>
      <c r="AH522" s="9">
        <f t="shared" si="1856"/>
        <v>317.30250348752406</v>
      </c>
      <c r="AI522" s="3">
        <f t="shared" si="1857"/>
        <v>1.1662780779834927</v>
      </c>
      <c r="AJ522" s="22">
        <f t="shared" si="1858"/>
        <v>145.97545436602655</v>
      </c>
      <c r="AK522" s="3">
        <f t="shared" si="1859"/>
        <v>0.39598577505410304</v>
      </c>
      <c r="AL522" s="3">
        <f t="shared" si="1860"/>
        <v>4.2802478488140533E-2</v>
      </c>
      <c r="AM522" s="3">
        <f t="shared" si="1861"/>
        <v>1.4592607842773845E-4</v>
      </c>
      <c r="AN522" s="9">
        <f>AL522*1/((AN521+AN523)/2)</f>
        <v>4.2715858119829926E-2</v>
      </c>
      <c r="AO522" s="21">
        <f t="shared" si="1862"/>
        <v>1.4563076443878251E-4</v>
      </c>
      <c r="AP522" s="58">
        <f t="shared" si="1863"/>
        <v>4.1449999999999996</v>
      </c>
      <c r="AQ522" s="58">
        <f t="shared" si="1864"/>
        <v>1.47E-2</v>
      </c>
      <c r="AR522" s="58">
        <f t="shared" si="1865"/>
        <v>0.3546441495778046</v>
      </c>
      <c r="AS522" s="67">
        <f t="shared" si="1866"/>
        <v>1.3489486536567296E-4</v>
      </c>
      <c r="AT522" s="67">
        <f t="shared" si="1867"/>
        <v>1.8542649835320958E-7</v>
      </c>
      <c r="AU522" s="58">
        <v>8</v>
      </c>
      <c r="AV522" s="58">
        <f t="shared" si="1868"/>
        <v>4</v>
      </c>
      <c r="AW522" s="58">
        <f t="shared" si="1869"/>
        <v>4.0422000000000002</v>
      </c>
      <c r="AX522" s="57">
        <f t="shared" si="1870"/>
        <v>4.9760487899999997E-2</v>
      </c>
      <c r="AY522" s="47">
        <f t="shared" si="1871"/>
        <v>5.3385470568948025E-2</v>
      </c>
      <c r="AZ522" s="9" t="str">
        <f>Input!B522</f>
        <v>GeoB20908-2-279-282</v>
      </c>
      <c r="BA522" s="48">
        <f>Input!E522</f>
        <v>280.5</v>
      </c>
      <c r="BB522" s="58">
        <f t="shared" si="1872"/>
        <v>147.65270917554673</v>
      </c>
      <c r="BC522" s="22">
        <f>SQRT((EXP(0.0000028263*AW522*1000)*V522)^2+((U522-1)*0.0000028263*EXP(0.0000028263*AW522*1000)*AY522*1000)^2)*1000</f>
        <v>0.40115474022491743</v>
      </c>
      <c r="BD522" s="9">
        <f t="shared" si="1874"/>
        <v>3984.2000000000003</v>
      </c>
      <c r="BE522" s="49">
        <f t="shared" si="1875"/>
        <v>26.692735284474011</v>
      </c>
      <c r="BF522" s="89">
        <f t="shared" si="1876"/>
        <v>1.3207033439450799</v>
      </c>
      <c r="BG522" s="85"/>
      <c r="BH522" s="85"/>
      <c r="BI522" s="85"/>
      <c r="BJ522" s="85"/>
      <c r="BK522" s="85"/>
      <c r="BL522" s="85"/>
      <c r="BM522" s="90"/>
      <c r="BN522" s="85"/>
      <c r="BO522" s="85"/>
      <c r="BP522" s="85"/>
      <c r="BQ522" s="85"/>
      <c r="BR522" s="85"/>
      <c r="BS522" s="85"/>
      <c r="BT522" s="85"/>
      <c r="BU522" s="85"/>
      <c r="BV522" s="85"/>
      <c r="BW522" s="85"/>
      <c r="BX522" s="85"/>
      <c r="BY522" s="85"/>
      <c r="BZ522" s="85"/>
      <c r="CA522" s="85"/>
      <c r="CB522" s="85"/>
      <c r="CC522" s="85"/>
      <c r="CD522" s="85"/>
      <c r="CE522" s="85"/>
      <c r="CF522" s="85"/>
      <c r="CG522" s="85"/>
      <c r="CH522" s="85"/>
      <c r="CI522" s="85"/>
      <c r="CJ522" s="85"/>
      <c r="CK522" s="85"/>
      <c r="CL522" s="85"/>
      <c r="CM522" s="85"/>
      <c r="CN522" s="85"/>
      <c r="CO522" s="85"/>
      <c r="CP522" s="85"/>
      <c r="CQ522" s="85"/>
      <c r="CR522" s="85"/>
      <c r="CS522" s="85"/>
      <c r="CT522" s="85"/>
      <c r="CU522" s="85"/>
      <c r="CV522" s="85"/>
      <c r="CW522" s="85"/>
      <c r="CX522" s="85"/>
      <c r="CY522" s="85"/>
      <c r="CZ522" s="85"/>
      <c r="DA522" s="85"/>
      <c r="DB522" s="85"/>
      <c r="DC522" s="85"/>
      <c r="DD522" s="85"/>
      <c r="DE522" s="85"/>
    </row>
    <row r="523" spans="1:109" s="158" customFormat="1" ht="15" customHeight="1" x14ac:dyDescent="0.2">
      <c r="A523" s="141">
        <f>Input!A523</f>
        <v>10815</v>
      </c>
      <c r="B523" s="141" t="str">
        <f>Input!B523</f>
        <v>Hu1-13</v>
      </c>
      <c r="C523" s="141">
        <f>Input!O523</f>
        <v>2.1185959863267394</v>
      </c>
      <c r="D523" s="141">
        <f>C523*Input!P523/100</f>
        <v>1.2992153268050579E-2</v>
      </c>
      <c r="E523" s="142">
        <f>Input!M523</f>
        <v>2.7325292228920413</v>
      </c>
      <c r="F523" s="143">
        <f>E523*Input!N523/100</f>
        <v>2.9155164629239197E-4</v>
      </c>
      <c r="G523" s="144">
        <f t="shared" si="1851"/>
        <v>376.76112925235464</v>
      </c>
      <c r="H523" s="143">
        <f>G523*Input!L523/100</f>
        <v>2.0185239062012798E-2</v>
      </c>
      <c r="I523" s="141">
        <v>0</v>
      </c>
      <c r="J523" s="145">
        <f>(((C523*$G$4*0.000000001*Input!G523*(234/233))-(I523*0.000000000000001))/Input!F523)*1000000000000</f>
        <v>764.88894090958843</v>
      </c>
      <c r="K523" s="141">
        <f>J523*Input!P523/100</f>
        <v>4.6906321061072953</v>
      </c>
      <c r="L523" s="146">
        <f t="shared" si="1852"/>
        <v>10.57785806181257</v>
      </c>
      <c r="M523" s="147">
        <f>L523*Input!P523/100</f>
        <v>6.4868032448711727E-2</v>
      </c>
      <c r="N523" s="141">
        <v>0</v>
      </c>
      <c r="O523" s="145">
        <f>(((G523*$D$4*0.000000001*Input!G523*(238/236))-(N523*0.000000001))/Input!F523)*1000000</f>
        <v>13.702297156558974</v>
      </c>
      <c r="P523" s="141">
        <f>O523*Input!N523/100</f>
        <v>1.4619888638388279E-3</v>
      </c>
      <c r="Q523" s="148">
        <f t="shared" si="1853"/>
        <v>10.223272670254898</v>
      </c>
      <c r="R523" s="149">
        <f>Q523*Input!N523/100</f>
        <v>1.0907886922264013E-3</v>
      </c>
      <c r="S523" s="147">
        <f>Input!S523*$G$6/0.000000000155125</f>
        <v>1.000858069253536</v>
      </c>
      <c r="T523" s="141">
        <f>S523*Input!T523/100</f>
        <v>1.2061118337299633E-3</v>
      </c>
      <c r="U523" s="147">
        <f>S523</f>
        <v>1.000858069253536</v>
      </c>
      <c r="V523" s="141">
        <f>U523*Input!T523/100</f>
        <v>1.2061118337299633E-3</v>
      </c>
      <c r="W523" s="150">
        <v>0</v>
      </c>
      <c r="X523" s="145">
        <f>((($L$4*0.000000001*Input!G523/Input!W523*(232/229))-(W523*0.000000001))/Input!F523)*1000000000</f>
        <v>0.89834668485163593</v>
      </c>
      <c r="Y523" s="145">
        <f>X523*Input!X523/100</f>
        <v>3.5254213283253582E-3</v>
      </c>
      <c r="Z523" s="145">
        <f t="shared" si="1854"/>
        <v>2.1935055610534555E-4</v>
      </c>
      <c r="AA523" s="145">
        <f>Z523*Input!X523/100</f>
        <v>8.6080701572525556E-7</v>
      </c>
      <c r="AB523" s="146">
        <v>0</v>
      </c>
      <c r="AC523" s="146">
        <v>0.9</v>
      </c>
      <c r="AD523" s="145">
        <f>(((Input!G523*$L$4*0.000000001*Input!U523*(230/229))-((AB523*0.000000000000001)+(Input!G523*AC523*0.000000000000001)))/Input!F523)*1000000000000</f>
        <v>224.40760431826763</v>
      </c>
      <c r="AE523" s="145">
        <f>AD523*Input!V523/100</f>
        <v>0.60054484872354164</v>
      </c>
      <c r="AF523" s="145">
        <f t="shared" si="1855"/>
        <v>10.23041138622599</v>
      </c>
      <c r="AG523" s="145">
        <f>AF523*Input!V523/100</f>
        <v>2.7377953064403149E-2</v>
      </c>
      <c r="AH523" s="141">
        <f t="shared" si="1856"/>
        <v>46639.550716765545</v>
      </c>
      <c r="AI523" s="150">
        <f t="shared" si="1857"/>
        <v>221.53624030378813</v>
      </c>
      <c r="AJ523" s="147">
        <f t="shared" si="1858"/>
        <v>0.85806925353604235</v>
      </c>
      <c r="AK523" s="150">
        <f t="shared" si="1859"/>
        <v>1.2061118337299632</v>
      </c>
      <c r="AL523" s="150">
        <f t="shared" si="1860"/>
        <v>1.0006982808931491</v>
      </c>
      <c r="AM523" s="150">
        <f t="shared" si="1861"/>
        <v>2.6801304428116833E-3</v>
      </c>
      <c r="AN523" s="141">
        <f>AF523/Q523</f>
        <v>1.0006982808931491</v>
      </c>
      <c r="AO523" s="145">
        <f t="shared" si="1862"/>
        <v>2.6801304428116833E-3</v>
      </c>
      <c r="AP523" s="141">
        <f t="shared" si="1863"/>
        <v>822.4135</v>
      </c>
      <c r="AQ523" s="141" t="e">
        <f t="shared" si="1864"/>
        <v>#VALUE!</v>
      </c>
      <c r="AR523" s="141" t="e">
        <f t="shared" si="1865"/>
        <v>#VALUE!</v>
      </c>
      <c r="AS523" s="149">
        <f t="shared" si="1866"/>
        <v>2.1456001730596161E-5</v>
      </c>
      <c r="AT523" s="149">
        <f t="shared" si="1867"/>
        <v>8.4231844623047816E-8</v>
      </c>
      <c r="AU523" s="141">
        <v>0.75</v>
      </c>
      <c r="AV523" s="141">
        <f t="shared" si="1868"/>
        <v>0.375</v>
      </c>
      <c r="AW523" s="141">
        <f t="shared" si="1869"/>
        <v>822.41179999999997</v>
      </c>
      <c r="AX523" s="151">
        <f t="shared" si="1870"/>
        <v>351.5877449038</v>
      </c>
      <c r="AY523" s="151">
        <f t="shared" si="1871"/>
        <v>644.80569527239106</v>
      </c>
      <c r="AZ523" s="141" t="str">
        <f>Input!B523</f>
        <v>Hu1-13</v>
      </c>
      <c r="BA523" s="152">
        <f>Input!E523</f>
        <v>0</v>
      </c>
      <c r="BB523" s="141">
        <f t="shared" si="1872"/>
        <v>8.7697824740857833</v>
      </c>
      <c r="BC523" s="147">
        <f t="shared" ref="BC523" si="1879">SQRT((EXP(0.0000028263*AW523*1000)*V523)^2+((U523-1)*0.0000028263*EXP(0.0000028263*AW523*1000)*AX523*1000)^2)*1000</f>
        <v>15.096175732043363</v>
      </c>
      <c r="BD523" s="141">
        <f t="shared" si="1874"/>
        <v>822353.79999999993</v>
      </c>
      <c r="BE523" s="153">
        <f t="shared" si="1875"/>
        <v>322402.84763619554</v>
      </c>
      <c r="BF523" s="154">
        <f t="shared" si="1876"/>
        <v>78.404236815715805</v>
      </c>
      <c r="BG523" s="155"/>
      <c r="BH523" s="155"/>
      <c r="BI523" s="155"/>
      <c r="BJ523" s="155"/>
      <c r="BK523" s="155"/>
      <c r="BL523" s="155"/>
      <c r="BM523" s="159"/>
      <c r="BN523" s="155"/>
      <c r="BO523" s="155"/>
      <c r="BP523" s="155"/>
      <c r="BQ523" s="155"/>
      <c r="BR523" s="155"/>
      <c r="BS523" s="155"/>
      <c r="BT523" s="155"/>
      <c r="BU523" s="155"/>
      <c r="BV523" s="155"/>
      <c r="BW523" s="155"/>
      <c r="BX523" s="155"/>
      <c r="BY523" s="155"/>
      <c r="BZ523" s="155"/>
      <c r="CA523" s="155"/>
      <c r="CB523" s="155"/>
      <c r="CC523" s="155"/>
      <c r="CD523" s="155"/>
      <c r="CE523" s="155"/>
      <c r="CF523" s="155"/>
      <c r="CG523" s="155"/>
      <c r="CH523" s="155"/>
      <c r="CI523" s="155"/>
      <c r="CJ523" s="155"/>
      <c r="CK523" s="155"/>
      <c r="CL523" s="155"/>
      <c r="CM523" s="155"/>
      <c r="CN523" s="155"/>
      <c r="CO523" s="155"/>
      <c r="CP523" s="155"/>
      <c r="CQ523" s="155"/>
      <c r="CR523" s="155"/>
      <c r="CS523" s="155"/>
      <c r="CT523" s="155"/>
      <c r="CU523" s="155"/>
      <c r="CV523" s="155"/>
      <c r="CW523" s="155"/>
      <c r="CX523" s="155"/>
      <c r="CY523" s="155"/>
      <c r="CZ523" s="155"/>
      <c r="DA523" s="155"/>
      <c r="DB523" s="155"/>
      <c r="DC523" s="155"/>
      <c r="DD523" s="155"/>
      <c r="DE523" s="155"/>
    </row>
    <row r="524" spans="1:109" ht="15" customHeight="1" x14ac:dyDescent="0.2">
      <c r="A524" s="9">
        <f>Input!A524</f>
        <v>10756</v>
      </c>
      <c r="B524" s="9" t="str">
        <f>Input!B524</f>
        <v>GeoB20908-2-288-295</v>
      </c>
      <c r="C524" s="9">
        <f>Input!O524</f>
        <v>1.896377934463594</v>
      </c>
      <c r="D524" s="9">
        <f>C524*Input!P524/100</f>
        <v>2.5952202724380132E-3</v>
      </c>
      <c r="E524" s="11">
        <f>Input!M524</f>
        <v>2.1699269377958319</v>
      </c>
      <c r="F524" s="12">
        <f>E524*Input!N524/100</f>
        <v>6.6462629575742696E-5</v>
      </c>
      <c r="G524" s="13">
        <f t="shared" si="1851"/>
        <v>299.18952618328927</v>
      </c>
      <c r="H524" s="12">
        <f>G524*Input!L524/100</f>
        <v>8.22439353963428E-3</v>
      </c>
      <c r="I524" s="9">
        <v>0.3</v>
      </c>
      <c r="J524" s="21">
        <f>(((C524*$G$4*0.000000001*Input!G524*(234/233))-(I524*0.000000000000001))/Input!F524)*1000000000000</f>
        <v>228.34189378381987</v>
      </c>
      <c r="K524" s="9">
        <f>J524*Input!P524/100</f>
        <v>0.31248914102255565</v>
      </c>
      <c r="L524" s="14">
        <f t="shared" si="1852"/>
        <v>3.157802411338865</v>
      </c>
      <c r="M524" s="22">
        <f>L524*Input!P524/100</f>
        <v>4.3214976747650994E-3</v>
      </c>
      <c r="N524" s="9">
        <v>5.0000000000000001E-3</v>
      </c>
      <c r="O524" s="21">
        <f>(((G524*$D$4*0.000000001*Input!G524*(238/236))-(N524*0.000000001))/Input!F524)*1000000</f>
        <v>3.6289729318519082</v>
      </c>
      <c r="P524" s="9">
        <f>O524*Input!N524/100</f>
        <v>1.1115170723446907E-4</v>
      </c>
      <c r="Q524" s="23">
        <f t="shared" si="1853"/>
        <v>2.7075737280692018</v>
      </c>
      <c r="R524" s="24">
        <f>Q524*Input!N524/100</f>
        <v>8.2930197604011557E-5</v>
      </c>
      <c r="S524" s="65">
        <f>Input!S524*$G$6/0.000000000155125</f>
        <v>1.1455848524229462</v>
      </c>
      <c r="T524" s="9">
        <f>S524*Input!T524/100</f>
        <v>3.6849589104719403E-4</v>
      </c>
      <c r="U524" s="9">
        <f>S524*1/((U523+U525)/2)</f>
        <v>1.1449630231839016</v>
      </c>
      <c r="V524" s="9">
        <f>U524*Input!T524/100</f>
        <v>3.6829586961793342E-4</v>
      </c>
      <c r="W524" s="3">
        <v>3.0000000000000001E-3</v>
      </c>
      <c r="X524" s="21">
        <f>((($L$4*0.000000001*Input!G524/Input!W524*(232/229))-(W524*0.000000001))/Input!F524)*1000000000</f>
        <v>1.5826782713013359</v>
      </c>
      <c r="Y524" s="21">
        <f>X524*Input!X524/100</f>
        <v>1.6700065102040582E-3</v>
      </c>
      <c r="Z524" s="21">
        <f t="shared" si="1854"/>
        <v>3.8644474878106726E-4</v>
      </c>
      <c r="AA524" s="21">
        <f>Z524*Input!X524/100</f>
        <v>4.077678060038767E-7</v>
      </c>
      <c r="AB524" s="14">
        <v>0.05</v>
      </c>
      <c r="AC524" s="14">
        <v>0.9</v>
      </c>
      <c r="AD524" s="21">
        <f>(((Input!G524*$L$4*0.000000001*Input!U524*(230/229))-((AB524*0.000000000000001)+(Input!G524*AC524*0.000000000000001)))/Input!F524)*1000000000000</f>
        <v>2.7442414132786919</v>
      </c>
      <c r="AE524" s="21">
        <f>AD524*Input!V524/100</f>
        <v>8.453141258900454E-3</v>
      </c>
      <c r="AF524" s="63">
        <f t="shared" si="1855"/>
        <v>0.12510591468701779</v>
      </c>
      <c r="AG524" s="21">
        <f>AF524*Input!V524/100</f>
        <v>3.853662305568857E-4</v>
      </c>
      <c r="AH524" s="9">
        <f t="shared" si="1856"/>
        <v>323.73557948873594</v>
      </c>
      <c r="AI524" s="3">
        <f t="shared" si="1857"/>
        <v>1.0540946726631473</v>
      </c>
      <c r="AJ524" s="22">
        <f t="shared" si="1858"/>
        <v>144.96302318390164</v>
      </c>
      <c r="AK524" s="3">
        <f t="shared" si="1859"/>
        <v>0.36829586961793342</v>
      </c>
      <c r="AL524" s="3">
        <f t="shared" si="1860"/>
        <v>4.620591247065766E-2</v>
      </c>
      <c r="AM524" s="3">
        <f t="shared" si="1861"/>
        <v>1.4233602470365553E-4</v>
      </c>
      <c r="AN524" s="9">
        <f>AL524*1/((AN523+AN525)/2)</f>
        <v>4.6153287553381807E-2</v>
      </c>
      <c r="AO524" s="21">
        <f t="shared" si="1862"/>
        <v>1.4217391511367263E-4</v>
      </c>
      <c r="AP524" s="58">
        <f t="shared" si="1863"/>
        <v>4.4892000000000003</v>
      </c>
      <c r="AQ524" s="58">
        <f t="shared" si="1864"/>
        <v>1.37E-2</v>
      </c>
      <c r="AR524" s="58">
        <f t="shared" si="1865"/>
        <v>0.30517686892987611</v>
      </c>
      <c r="AS524" s="67">
        <f t="shared" si="1866"/>
        <v>1.4272732253782242E-4</v>
      </c>
      <c r="AT524" s="67">
        <f t="shared" si="1867"/>
        <v>1.5066609457009627E-7</v>
      </c>
      <c r="AU524" s="58">
        <v>8</v>
      </c>
      <c r="AV524" s="58">
        <f t="shared" si="1868"/>
        <v>4</v>
      </c>
      <c r="AW524" s="58">
        <f t="shared" si="1869"/>
        <v>4.3804999999999996</v>
      </c>
      <c r="AX524" s="57">
        <f t="shared" si="1870"/>
        <v>5.5527506800000001E-2</v>
      </c>
      <c r="AY524" s="47">
        <f t="shared" si="1871"/>
        <v>5.6234694326076806E-2</v>
      </c>
      <c r="AZ524" s="9" t="str">
        <f>Input!B524</f>
        <v>GeoB20908-2-288-295</v>
      </c>
      <c r="BA524" s="48">
        <f>Input!E524</f>
        <v>291.5</v>
      </c>
      <c r="BB524" s="58">
        <f t="shared" si="1872"/>
        <v>146.76890934171493</v>
      </c>
      <c r="BC524" s="22">
        <f>SQRT((EXP(0.0000028263*AW524*1000)*V524)^2+((U524-1)*0.0000028263*EXP(0.0000028263*AW524*1000)*AY524*1000)^2)*1000</f>
        <v>0.37361286827621859</v>
      </c>
      <c r="BD524" s="9">
        <f t="shared" si="1874"/>
        <v>4322.5</v>
      </c>
      <c r="BE524" s="49">
        <f t="shared" si="1875"/>
        <v>28.117347163038403</v>
      </c>
      <c r="BF524" s="89">
        <f t="shared" si="1876"/>
        <v>1.2837505838620433</v>
      </c>
      <c r="BG524" s="85"/>
      <c r="BH524" s="85"/>
      <c r="BI524" s="85"/>
      <c r="BJ524" s="85"/>
      <c r="BK524" s="85"/>
      <c r="BL524" s="85"/>
      <c r="BM524" s="90"/>
      <c r="BN524" s="85"/>
      <c r="BO524" s="85"/>
      <c r="BP524" s="85"/>
      <c r="BQ524" s="85"/>
      <c r="BR524" s="85"/>
      <c r="BS524" s="85"/>
      <c r="BT524" s="85"/>
      <c r="BU524" s="85"/>
      <c r="BV524" s="85"/>
      <c r="BW524" s="85"/>
      <c r="BX524" s="85"/>
      <c r="BY524" s="85"/>
      <c r="BZ524" s="85"/>
      <c r="CA524" s="85"/>
      <c r="CB524" s="85"/>
      <c r="CC524" s="85"/>
      <c r="CD524" s="85"/>
      <c r="CE524" s="85"/>
      <c r="CF524" s="85"/>
      <c r="CG524" s="85"/>
      <c r="CH524" s="85"/>
      <c r="CI524" s="85"/>
      <c r="CJ524" s="85"/>
      <c r="CK524" s="85"/>
      <c r="CL524" s="85"/>
      <c r="CM524" s="85"/>
      <c r="CN524" s="85"/>
      <c r="CO524" s="85"/>
      <c r="CP524" s="85"/>
      <c r="CQ524" s="85"/>
      <c r="CR524" s="85"/>
      <c r="CS524" s="85"/>
      <c r="CT524" s="85"/>
      <c r="CU524" s="85"/>
      <c r="CV524" s="85"/>
      <c r="CW524" s="85"/>
      <c r="CX524" s="85"/>
      <c r="CY524" s="85"/>
      <c r="CZ524" s="85"/>
      <c r="DA524" s="85"/>
      <c r="DB524" s="85"/>
      <c r="DC524" s="85"/>
      <c r="DD524" s="85"/>
      <c r="DE524" s="85"/>
    </row>
    <row r="525" spans="1:109" s="158" customFormat="1" ht="15" customHeight="1" x14ac:dyDescent="0.2">
      <c r="A525" s="141">
        <f>Input!A525</f>
        <v>10815</v>
      </c>
      <c r="B525" s="141" t="str">
        <f>Input!B525</f>
        <v>Hu1-13</v>
      </c>
      <c r="C525" s="141">
        <f>Input!O525</f>
        <v>2.1186116129383263</v>
      </c>
      <c r="D525" s="141">
        <f>C525*Input!P525/100</f>
        <v>1.2194382170005402E-2</v>
      </c>
      <c r="E525" s="142">
        <f>Input!M525</f>
        <v>2.7318225242271237</v>
      </c>
      <c r="F525" s="143">
        <f>E525*Input!N525/100</f>
        <v>2.4227867217131046E-4</v>
      </c>
      <c r="G525" s="144">
        <f t="shared" si="1851"/>
        <v>376.66368964043579</v>
      </c>
      <c r="H525" s="143">
        <f>G525*Input!L525/100</f>
        <v>1.9313738088580664E-2</v>
      </c>
      <c r="I525" s="141">
        <v>0</v>
      </c>
      <c r="J525" s="145">
        <f>(((C525*$G$4*0.000000001*Input!G525*(234/233))-(I525*0.000000000000001))/Input!F525)*1000000000000</f>
        <v>764.89458267539203</v>
      </c>
      <c r="K525" s="141">
        <f>J525*Input!P525/100</f>
        <v>4.4026082005536749</v>
      </c>
      <c r="L525" s="146">
        <f t="shared" si="1852"/>
        <v>10.577936083332686</v>
      </c>
      <c r="M525" s="147">
        <f>L525*Input!P525/100</f>
        <v>6.088487119691998E-2</v>
      </c>
      <c r="N525" s="141">
        <v>0</v>
      </c>
      <c r="O525" s="145">
        <f>(((G525*$D$4*0.000000001*Input!G525*(238/236))-(N525*0.000000001))/Input!F525)*1000000</f>
        <v>13.69875340850837</v>
      </c>
      <c r="P525" s="141">
        <f>O525*Input!N525/100</f>
        <v>1.2149090055381968E-3</v>
      </c>
      <c r="Q525" s="148">
        <f t="shared" si="1853"/>
        <v>10.220628682740829</v>
      </c>
      <c r="R525" s="149">
        <f>Q525*Input!N525/100</f>
        <v>9.0644261259652139E-4</v>
      </c>
      <c r="S525" s="147">
        <f>Input!S525*$G$6/0.000000000155125</f>
        <v>1.0002281304340579</v>
      </c>
      <c r="T525" s="141">
        <f>S525*Input!T525/100</f>
        <v>1.1964875289083466E-3</v>
      </c>
      <c r="U525" s="147">
        <f>S525</f>
        <v>1.0002281304340579</v>
      </c>
      <c r="V525" s="141">
        <f>U525*Input!T525/100</f>
        <v>1.1964875289083466E-3</v>
      </c>
      <c r="W525" s="150">
        <v>0</v>
      </c>
      <c r="X525" s="145">
        <f>((($L$4*0.000000001*Input!G525/Input!W525*(232/229))-(W525*0.000000001))/Input!F525)*1000000000</f>
        <v>0.89727051021356552</v>
      </c>
      <c r="Y525" s="145">
        <f>X525*Input!X525/100</f>
        <v>3.360834004630592E-3</v>
      </c>
      <c r="Z525" s="145">
        <f t="shared" si="1854"/>
        <v>2.190877850512439E-4</v>
      </c>
      <c r="AA525" s="145">
        <f>Z525*Input!X525/100</f>
        <v>8.2061950060541091E-7</v>
      </c>
      <c r="AB525" s="146">
        <v>0</v>
      </c>
      <c r="AC525" s="146">
        <v>0.9</v>
      </c>
      <c r="AD525" s="145">
        <f>(((Input!G525*$L$4*0.000000001*Input!U525*(230/229))-((AB525*0.000000000000001)+(Input!G525*AC525*0.000000000000001)))/Input!F525)*1000000000000</f>
        <v>224.54772651827733</v>
      </c>
      <c r="AE525" s="145">
        <f>AD525*Input!V525/100</f>
        <v>0.50301606720003023</v>
      </c>
      <c r="AF525" s="145">
        <f t="shared" si="1855"/>
        <v>10.23679935046097</v>
      </c>
      <c r="AG525" s="145">
        <f>AF525*Input!V525/100</f>
        <v>2.2931759897224211E-2</v>
      </c>
      <c r="AH525" s="141">
        <f t="shared" si="1856"/>
        <v>46724.646689301357</v>
      </c>
      <c r="AI525" s="150">
        <f t="shared" si="1857"/>
        <v>203.92430168829395</v>
      </c>
      <c r="AJ525" s="147">
        <f t="shared" si="1858"/>
        <v>0.22813043405789379</v>
      </c>
      <c r="AK525" s="150">
        <f t="shared" si="1859"/>
        <v>1.1964875289083465</v>
      </c>
      <c r="AL525" s="150">
        <f t="shared" si="1860"/>
        <v>1.0015821597890009</v>
      </c>
      <c r="AM525" s="150">
        <f t="shared" si="1861"/>
        <v>2.2454317791027558E-3</v>
      </c>
      <c r="AN525" s="141">
        <f>AF525/Q525</f>
        <v>1.0015821597890009</v>
      </c>
      <c r="AO525" s="145">
        <f t="shared" si="1862"/>
        <v>2.2454317791027558E-3</v>
      </c>
      <c r="AP525" s="141" t="str">
        <f t="shared" si="1863"/>
        <v>Out of range</v>
      </c>
      <c r="AQ525" s="141" t="e">
        <f t="shared" si="1864"/>
        <v>#VALUE!</v>
      </c>
      <c r="AR525" s="141" t="e">
        <f t="shared" si="1865"/>
        <v>#VALUE!</v>
      </c>
      <c r="AS525" s="149">
        <f t="shared" si="1866"/>
        <v>2.143584233924952E-5</v>
      </c>
      <c r="AT525" s="149">
        <f t="shared" si="1867"/>
        <v>8.0313014661672436E-8</v>
      </c>
      <c r="AU525" s="141">
        <v>0.75</v>
      </c>
      <c r="AV525" s="141">
        <f t="shared" si="1868"/>
        <v>0.375</v>
      </c>
      <c r="AW525" s="141" t="str">
        <f t="shared" si="1869"/>
        <v>Out of range</v>
      </c>
      <c r="AX525" s="151">
        <f t="shared" si="1870"/>
        <v>324.25933549640001</v>
      </c>
      <c r="AY525" s="151" t="e">
        <f t="shared" si="1871"/>
        <v>#VALUE!</v>
      </c>
      <c r="AZ525" s="141" t="str">
        <f>Input!B525</f>
        <v>Hu1-13</v>
      </c>
      <c r="BA525" s="152">
        <f>Input!E525</f>
        <v>0</v>
      </c>
      <c r="BB525" s="141" t="e">
        <f t="shared" si="1872"/>
        <v>#VALUE!</v>
      </c>
      <c r="BC525" s="147" t="e">
        <f t="shared" ref="BC525" si="1880">SQRT((EXP(0.0000028263*AW525*1000)*V525)^2+((U525-1)*0.0000028263*EXP(0.0000028263*AW525*1000)*AX525*1000)^2)*1000</f>
        <v>#VALUE!</v>
      </c>
      <c r="BD525" s="141" t="e">
        <f t="shared" si="1874"/>
        <v>#VALUE!</v>
      </c>
      <c r="BE525" s="153" t="e">
        <f t="shared" si="1875"/>
        <v>#VALUE!</v>
      </c>
      <c r="BF525" s="154" t="e">
        <f t="shared" si="1876"/>
        <v>#VALUE!</v>
      </c>
      <c r="BG525" s="155"/>
      <c r="BH525" s="155"/>
      <c r="BI525" s="155"/>
      <c r="BJ525" s="155"/>
      <c r="BK525" s="155"/>
      <c r="BL525" s="155"/>
      <c r="BM525" s="159"/>
      <c r="BN525" s="155"/>
      <c r="BO525" s="155"/>
      <c r="BP525" s="155"/>
      <c r="BQ525" s="155"/>
      <c r="BR525" s="155"/>
      <c r="BS525" s="155"/>
      <c r="BT525" s="155"/>
      <c r="BU525" s="155"/>
      <c r="BV525" s="155"/>
      <c r="BW525" s="155"/>
      <c r="BX525" s="155"/>
      <c r="BY525" s="155"/>
      <c r="BZ525" s="155"/>
      <c r="CA525" s="155"/>
      <c r="CB525" s="155"/>
      <c r="CC525" s="155"/>
      <c r="CD525" s="155"/>
      <c r="CE525" s="155"/>
      <c r="CF525" s="155"/>
      <c r="CG525" s="155"/>
      <c r="CH525" s="155"/>
      <c r="CI525" s="155"/>
      <c r="CJ525" s="155"/>
      <c r="CK525" s="155"/>
      <c r="CL525" s="155"/>
      <c r="CM525" s="155"/>
      <c r="CN525" s="155"/>
      <c r="CO525" s="155"/>
      <c r="CP525" s="155"/>
      <c r="CQ525" s="155"/>
      <c r="CR525" s="155"/>
      <c r="CS525" s="155"/>
      <c r="CT525" s="155"/>
      <c r="CU525" s="155"/>
      <c r="CV525" s="155"/>
      <c r="CW525" s="155"/>
      <c r="CX525" s="155"/>
      <c r="CY525" s="155"/>
      <c r="CZ525" s="155"/>
      <c r="DA525" s="155"/>
      <c r="DB525" s="155"/>
      <c r="DC525" s="155"/>
      <c r="DD525" s="155"/>
      <c r="DE525" s="155"/>
    </row>
    <row r="526" spans="1:109" ht="15" customHeight="1" x14ac:dyDescent="0.2">
      <c r="A526" s="9">
        <f>Input!A526</f>
        <v>10757</v>
      </c>
      <c r="B526" s="9" t="str">
        <f>Input!B526</f>
        <v>GeoB20908-2-305-310</v>
      </c>
      <c r="C526" s="9">
        <f>Input!O526</f>
        <v>2.1570385986117082</v>
      </c>
      <c r="D526" s="9">
        <f>C526*Input!P526/100</f>
        <v>3.6100893307239772E-3</v>
      </c>
      <c r="E526" s="11">
        <f>Input!M526</f>
        <v>2.4639207855844139</v>
      </c>
      <c r="F526" s="12">
        <f>E526*Input!N526/100</f>
        <v>8.4860401663178423E-5</v>
      </c>
      <c r="G526" s="13">
        <f t="shared" si="1851"/>
        <v>339.72539791637899</v>
      </c>
      <c r="H526" s="12">
        <f>G526*Input!L526/100</f>
        <v>1.1782334119178027E-2</v>
      </c>
      <c r="I526" s="9">
        <v>0.3</v>
      </c>
      <c r="J526" s="21">
        <f>(((C526*$G$4*0.000000001*Input!G526*(234/233))-(I526*0.000000000000001))/Input!F526)*1000000000000</f>
        <v>240.02728967503592</v>
      </c>
      <c r="K526" s="9">
        <f>J526*Input!P526/100</f>
        <v>0.4017174092740583</v>
      </c>
      <c r="L526" s="14">
        <f t="shared" si="1852"/>
        <v>3.3194029425040568</v>
      </c>
      <c r="M526" s="22">
        <f>L526*Input!P526/100</f>
        <v>5.5554597654489217E-3</v>
      </c>
      <c r="N526" s="9">
        <v>5.0000000000000001E-3</v>
      </c>
      <c r="O526" s="21">
        <f>(((G526*$D$4*0.000000001*Input!G526*(238/236))-(N526*0.000000001))/Input!F526)*1000000</f>
        <v>3.8080916552096915</v>
      </c>
      <c r="P526" s="9">
        <f>O526*Input!N526/100</f>
        <v>1.3115526656618686E-4</v>
      </c>
      <c r="Q526" s="23">
        <f t="shared" si="1853"/>
        <v>2.8412140606581087</v>
      </c>
      <c r="R526" s="24">
        <f>Q526*Input!N526/100</f>
        <v>9.7854836815027552E-5</v>
      </c>
      <c r="S526" s="65">
        <f>Input!S526*$G$6/0.000000000155125</f>
        <v>1.1461305295983666</v>
      </c>
      <c r="T526" s="9">
        <f>S526*Input!T526/100</f>
        <v>4.0978168252324925E-4</v>
      </c>
      <c r="U526" s="9">
        <f>S526*1/((U525+U527)/2)</f>
        <v>1.1458003006208513</v>
      </c>
      <c r="V526" s="9">
        <f>U526*Input!T526/100</f>
        <v>4.0966361413354192E-4</v>
      </c>
      <c r="W526" s="3">
        <v>3.0000000000000001E-3</v>
      </c>
      <c r="X526" s="21">
        <f>((($L$4*0.000000001*Input!G526/Input!W526*(232/229))-(W526*0.000000001))/Input!F526)*1000000000</f>
        <v>0.92670855856123668</v>
      </c>
      <c r="Y526" s="21">
        <f>X526*Input!X526/100</f>
        <v>1.4396674779564164E-3</v>
      </c>
      <c r="Z526" s="21">
        <f t="shared" si="1854"/>
        <v>2.2627571414877726E-4</v>
      </c>
      <c r="AA526" s="21">
        <f>Z526*Input!X526/100</f>
        <v>3.5152560500479174E-7</v>
      </c>
      <c r="AB526" s="14">
        <v>0.05</v>
      </c>
      <c r="AC526" s="14">
        <v>0.9</v>
      </c>
      <c r="AD526" s="21">
        <f>(((Input!G526*$L$4*0.000000001*Input!U526*(230/229))-((AB526*0.000000000000001)+(Input!G526*AC526*0.000000000000001)))/Input!F526)*1000000000000</f>
        <v>2.8303036369323169</v>
      </c>
      <c r="AE526" s="21">
        <f>AD526*Input!V526/100</f>
        <v>1.1761242381819912E-2</v>
      </c>
      <c r="AF526" s="63">
        <f t="shared" si="1855"/>
        <v>0.12902936440907475</v>
      </c>
      <c r="AG526" s="21">
        <f>AF526*Input!V526/100</f>
        <v>5.3617767697607132E-4</v>
      </c>
      <c r="AH526" s="9">
        <f t="shared" si="1856"/>
        <v>570.2307244702248</v>
      </c>
      <c r="AI526" s="3">
        <f t="shared" si="1857"/>
        <v>2.5297546216196887</v>
      </c>
      <c r="AJ526" s="22">
        <f t="shared" si="1858"/>
        <v>145.80030062085126</v>
      </c>
      <c r="AK526" s="3">
        <f t="shared" si="1859"/>
        <v>0.40966361413354191</v>
      </c>
      <c r="AL526" s="3">
        <f t="shared" si="1860"/>
        <v>4.541346116638173E-2</v>
      </c>
      <c r="AM526" s="3">
        <f t="shared" si="1861"/>
        <v>1.8872076556097792E-4</v>
      </c>
      <c r="AN526" s="9">
        <f>AL526*1/((AN525+AN527)/2)</f>
        <v>4.54048468094699E-2</v>
      </c>
      <c r="AO526" s="21">
        <f t="shared" si="1862"/>
        <v>1.8868496762817423E-4</v>
      </c>
      <c r="AP526" s="58">
        <f t="shared" si="1863"/>
        <v>4.4116999999999997</v>
      </c>
      <c r="AQ526" s="58">
        <f t="shared" si="1864"/>
        <v>1.6899999999999998E-2</v>
      </c>
      <c r="AR526" s="58">
        <f t="shared" si="1865"/>
        <v>0.38307228506018087</v>
      </c>
      <c r="AS526" s="67">
        <f t="shared" si="1866"/>
        <v>7.9640502024111887E-5</v>
      </c>
      <c r="AT526" s="67">
        <f t="shared" si="1867"/>
        <v>1.2375413232972093E-7</v>
      </c>
      <c r="AU526" s="58">
        <v>8</v>
      </c>
      <c r="AV526" s="58">
        <f t="shared" si="1868"/>
        <v>4</v>
      </c>
      <c r="AW526" s="58">
        <f t="shared" si="1869"/>
        <v>4.3510999999999997</v>
      </c>
      <c r="AX526" s="57">
        <f t="shared" si="1870"/>
        <v>3.5271380900000003E-2</v>
      </c>
      <c r="AY526" s="47">
        <f t="shared" si="1871"/>
        <v>3.5663237383251688E-2</v>
      </c>
      <c r="AZ526" s="9" t="str">
        <f>Input!B526</f>
        <v>GeoB20908-2-305-310</v>
      </c>
      <c r="BA526" s="48">
        <f>Input!E526</f>
        <v>307.5</v>
      </c>
      <c r="BB526" s="58">
        <f t="shared" si="1872"/>
        <v>147.60435178557421</v>
      </c>
      <c r="BC526" s="22">
        <f>SQRT((EXP(0.0000028263*AW526*1000)*V526)^2+((U526-1)*0.0000028263*EXP(0.0000028263*AW526*1000)*AY526*1000)^2)*1000</f>
        <v>0.41499933296294506</v>
      </c>
      <c r="BD526" s="9">
        <f t="shared" si="1874"/>
        <v>4293.0999999999995</v>
      </c>
      <c r="BE526" s="49">
        <f t="shared" si="1875"/>
        <v>17.831618691625845</v>
      </c>
      <c r="BF526" s="89">
        <f t="shared" si="1876"/>
        <v>0.81963727294825872</v>
      </c>
      <c r="BG526" s="85"/>
      <c r="BH526" s="85"/>
      <c r="BI526" s="85"/>
      <c r="BJ526" s="85"/>
      <c r="BK526" s="85"/>
      <c r="BL526" s="85"/>
      <c r="BM526" s="90"/>
      <c r="BN526" s="85"/>
      <c r="BO526" s="85"/>
      <c r="BP526" s="85"/>
      <c r="BQ526" s="85"/>
      <c r="BR526" s="85"/>
      <c r="BS526" s="85"/>
      <c r="BT526" s="85"/>
      <c r="BU526" s="85"/>
      <c r="BV526" s="85"/>
      <c r="BW526" s="85"/>
      <c r="BX526" s="85"/>
      <c r="BY526" s="85"/>
      <c r="BZ526" s="85"/>
      <c r="CA526" s="85"/>
      <c r="CB526" s="85"/>
      <c r="CC526" s="85"/>
      <c r="CD526" s="85"/>
      <c r="CE526" s="85"/>
      <c r="CF526" s="85"/>
      <c r="CG526" s="85"/>
      <c r="CH526" s="85"/>
      <c r="CI526" s="85"/>
      <c r="CJ526" s="85"/>
      <c r="CK526" s="85"/>
      <c r="CL526" s="85"/>
      <c r="CM526" s="85"/>
      <c r="CN526" s="85"/>
      <c r="CO526" s="85"/>
      <c r="CP526" s="85"/>
      <c r="CQ526" s="85"/>
      <c r="CR526" s="85"/>
      <c r="CS526" s="85"/>
      <c r="CT526" s="85"/>
      <c r="CU526" s="85"/>
      <c r="CV526" s="85"/>
      <c r="CW526" s="85"/>
      <c r="CX526" s="85"/>
      <c r="CY526" s="85"/>
      <c r="CZ526" s="85"/>
      <c r="DA526" s="85"/>
      <c r="DB526" s="85"/>
      <c r="DC526" s="85"/>
      <c r="DD526" s="85"/>
      <c r="DE526" s="85"/>
    </row>
    <row r="527" spans="1:109" s="158" customFormat="1" ht="15" customHeight="1" x14ac:dyDescent="0.2">
      <c r="A527" s="141">
        <f>Input!A527</f>
        <v>10815</v>
      </c>
      <c r="B527" s="141" t="str">
        <f>Input!B527</f>
        <v>Hu1-13</v>
      </c>
      <c r="C527" s="141">
        <f>Input!O527</f>
        <v>2.1232634853022048</v>
      </c>
      <c r="D527" s="141">
        <f>C527*Input!P527/100</f>
        <v>1.2026300761579692E-2</v>
      </c>
      <c r="E527" s="142">
        <f>Input!M527</f>
        <v>2.7322966514743108</v>
      </c>
      <c r="F527" s="143">
        <f>E527*Input!N527/100</f>
        <v>2.6141990166974932E-4</v>
      </c>
      <c r="G527" s="144">
        <f t="shared" si="1851"/>
        <v>376.72906230527798</v>
      </c>
      <c r="H527" s="143">
        <f>G527*Input!L527/100</f>
        <v>2.6940720489928648E-2</v>
      </c>
      <c r="I527" s="141">
        <v>0</v>
      </c>
      <c r="J527" s="145">
        <f>(((C527*$G$4*0.000000001*Input!G527*(234/233))-(I527*0.000000000000001))/Input!F527)*1000000000000</f>
        <v>766.57407501306147</v>
      </c>
      <c r="K527" s="141">
        <f>J527*Input!P527/100</f>
        <v>4.3419247992317249</v>
      </c>
      <c r="L527" s="146">
        <f t="shared" si="1852"/>
        <v>10.601162241554613</v>
      </c>
      <c r="M527" s="147">
        <f>L527*Input!P527/100</f>
        <v>6.0045663866862019E-2</v>
      </c>
      <c r="N527" s="141">
        <v>0</v>
      </c>
      <c r="O527" s="145">
        <f>(((G527*$D$4*0.000000001*Input!G527*(238/236))-(N527*0.000000001))/Input!F527)*1000000</f>
        <v>13.701130924685163</v>
      </c>
      <c r="P527" s="141">
        <f>O527*Input!N527/100</f>
        <v>1.3108929065820485E-3</v>
      </c>
      <c r="Q527" s="148">
        <f t="shared" si="1853"/>
        <v>10.222402545610359</v>
      </c>
      <c r="R527" s="149">
        <f>Q527*Input!N527/100</f>
        <v>9.7805612244193782E-4</v>
      </c>
      <c r="S527" s="147">
        <f>Input!S527*$G$6/0.000000000155125</f>
        <v>1.0003482858530324</v>
      </c>
      <c r="T527" s="141">
        <f>S527*Input!T527/100</f>
        <v>1.2353096755279155E-3</v>
      </c>
      <c r="U527" s="147">
        <f>S527</f>
        <v>1.0003482858530324</v>
      </c>
      <c r="V527" s="141">
        <f>U527*Input!T527/100</f>
        <v>1.2353096755279155E-3</v>
      </c>
      <c r="W527" s="150">
        <v>0</v>
      </c>
      <c r="X527" s="145">
        <f>((($L$4*0.000000001*Input!G527/Input!W527*(232/229))-(W527*0.000000001))/Input!F527)*1000000000</f>
        <v>0.89914943455877805</v>
      </c>
      <c r="Y527" s="145">
        <f>X527*Input!X527/100</f>
        <v>3.1579248419143211E-3</v>
      </c>
      <c r="Z527" s="145">
        <f t="shared" si="1854"/>
        <v>2.1954656461480439E-4</v>
      </c>
      <c r="AA527" s="145">
        <f>Z527*Input!X527/100</f>
        <v>7.7107488889680913E-7</v>
      </c>
      <c r="AB527" s="146">
        <v>0</v>
      </c>
      <c r="AC527" s="146">
        <v>0.9</v>
      </c>
      <c r="AD527" s="145">
        <f>(((Input!G527*$L$4*0.000000001*Input!U527*(230/229))-((AB527*0.000000000000001)+(Input!G527*AC527*0.000000000000001)))/Input!F527)*1000000000000</f>
        <v>223.96224093416237</v>
      </c>
      <c r="AE527" s="145">
        <f>AD527*Input!V527/100</f>
        <v>0.43206536108002075</v>
      </c>
      <c r="AF527" s="145">
        <f t="shared" si="1855"/>
        <v>10.210107927037965</v>
      </c>
      <c r="AG527" s="145">
        <f>AF527*Input!V527/100</f>
        <v>1.9697221950277143E-2</v>
      </c>
      <c r="AH527" s="141">
        <f t="shared" si="1856"/>
        <v>46505.432435035611</v>
      </c>
      <c r="AI527" s="150">
        <f t="shared" si="1857"/>
        <v>186.35155096234377</v>
      </c>
      <c r="AJ527" s="147">
        <f t="shared" si="1858"/>
        <v>0.3482858530323707</v>
      </c>
      <c r="AK527" s="150">
        <f t="shared" si="1859"/>
        <v>1.2353096755279154</v>
      </c>
      <c r="AL527" s="150">
        <f t="shared" si="1860"/>
        <v>0.99879728679069935</v>
      </c>
      <c r="AM527" s="150">
        <f t="shared" si="1861"/>
        <v>1.9292364064671091E-3</v>
      </c>
      <c r="AN527" s="141">
        <f>AF527/Q527</f>
        <v>0.99879728679069935</v>
      </c>
      <c r="AO527" s="145">
        <f t="shared" si="1862"/>
        <v>1.9292364064671091E-3</v>
      </c>
      <c r="AP527" s="141">
        <f t="shared" si="1863"/>
        <v>696.34249999999997</v>
      </c>
      <c r="AQ527" s="141" t="e">
        <f t="shared" si="1864"/>
        <v>#VALUE!</v>
      </c>
      <c r="AR527" s="141" t="e">
        <f t="shared" si="1865"/>
        <v>#VALUE!</v>
      </c>
      <c r="AS527" s="149">
        <f t="shared" si="1866"/>
        <v>2.1477002459571573E-5</v>
      </c>
      <c r="AT527" s="149">
        <f t="shared" si="1867"/>
        <v>7.5457892845151944E-8</v>
      </c>
      <c r="AU527" s="141">
        <v>0.75</v>
      </c>
      <c r="AV527" s="141">
        <f t="shared" si="1868"/>
        <v>0.375</v>
      </c>
      <c r="AW527" s="141">
        <f t="shared" si="1869"/>
        <v>696.34069999999997</v>
      </c>
      <c r="AX527" s="151">
        <f t="shared" si="1870"/>
        <v>309.68709729979997</v>
      </c>
      <c r="AY527" s="151">
        <f t="shared" si="1871"/>
        <v>167.5025269584747</v>
      </c>
      <c r="AZ527" s="141" t="str">
        <f>Input!B527</f>
        <v>Hu1-13</v>
      </c>
      <c r="BA527" s="152">
        <f>Input!E527</f>
        <v>0</v>
      </c>
      <c r="BB527" s="141">
        <f t="shared" si="1872"/>
        <v>2.4926240745787123</v>
      </c>
      <c r="BC527" s="147">
        <f t="shared" ref="BC527" si="1881">SQRT((EXP(0.0000028263*AW527*1000)*V527)^2+((U527-1)*0.0000028263*EXP(0.0000028263*AW527*1000)*AX527*1000)^2)*1000</f>
        <v>9.1061248521781888</v>
      </c>
      <c r="BD527" s="141">
        <f t="shared" si="1874"/>
        <v>696282.7</v>
      </c>
      <c r="BE527" s="153">
        <f t="shared" si="1875"/>
        <v>83751.263479237357</v>
      </c>
      <c r="BF527" s="154">
        <f t="shared" si="1876"/>
        <v>24.054679980428361</v>
      </c>
      <c r="BG527" s="155"/>
      <c r="BH527" s="155"/>
      <c r="BI527" s="155"/>
      <c r="BJ527" s="155"/>
      <c r="BK527" s="155"/>
      <c r="BL527" s="155"/>
      <c r="BM527" s="159"/>
      <c r="BN527" s="155"/>
      <c r="BO527" s="155"/>
      <c r="BP527" s="155"/>
      <c r="BQ527" s="155"/>
      <c r="BR527" s="155"/>
      <c r="BS527" s="155"/>
      <c r="BT527" s="155"/>
      <c r="BU527" s="155"/>
      <c r="BV527" s="155"/>
      <c r="BW527" s="155"/>
      <c r="BX527" s="155"/>
      <c r="BY527" s="155"/>
      <c r="BZ527" s="155"/>
      <c r="CA527" s="155"/>
      <c r="CB527" s="155"/>
      <c r="CC527" s="155"/>
      <c r="CD527" s="155"/>
      <c r="CE527" s="155"/>
      <c r="CF527" s="155"/>
      <c r="CG527" s="155"/>
      <c r="CH527" s="155"/>
      <c r="CI527" s="155"/>
      <c r="CJ527" s="155"/>
      <c r="CK527" s="155"/>
      <c r="CL527" s="155"/>
      <c r="CM527" s="155"/>
      <c r="CN527" s="155"/>
      <c r="CO527" s="155"/>
      <c r="CP527" s="155"/>
      <c r="CQ527" s="155"/>
      <c r="CR527" s="155"/>
      <c r="CS527" s="155"/>
      <c r="CT527" s="155"/>
      <c r="CU527" s="155"/>
      <c r="CV527" s="155"/>
      <c r="CW527" s="155"/>
      <c r="CX527" s="155"/>
      <c r="CY527" s="155"/>
      <c r="CZ527" s="155"/>
      <c r="DA527" s="155"/>
      <c r="DB527" s="155"/>
      <c r="DC527" s="155"/>
      <c r="DD527" s="155"/>
      <c r="DE527" s="155"/>
    </row>
    <row r="528" spans="1:109" ht="15" customHeight="1" x14ac:dyDescent="0.2">
      <c r="A528" s="9">
        <f>Input!A528</f>
        <v>10758</v>
      </c>
      <c r="B528" s="9" t="str">
        <f>Input!B528</f>
        <v>GeoB20908-2-317-321</v>
      </c>
      <c r="C528" s="9">
        <f>Input!O528</f>
        <v>2.3587880555752259</v>
      </c>
      <c r="D528" s="9">
        <f>C528*Input!P528/100</f>
        <v>3.3956655917954564E-3</v>
      </c>
      <c r="E528" s="11">
        <f>Input!M528</f>
        <v>2.6956524091845893</v>
      </c>
      <c r="F528" s="12">
        <f>E528*Input!N528/100</f>
        <v>8.321940682343249E-5</v>
      </c>
      <c r="G528" s="13">
        <f t="shared" si="1851"/>
        <v>371.67655417837113</v>
      </c>
      <c r="H528" s="12">
        <f>G528*Input!L528/100</f>
        <v>7.482383902328975E-3</v>
      </c>
      <c r="I528" s="9">
        <v>0.3</v>
      </c>
      <c r="J528" s="21">
        <f>(((C528*$G$4*0.000000001*Input!G528*(234/233))-(I528*0.000000000000001))/Input!F528)*1000000000000</f>
        <v>261.70084286775477</v>
      </c>
      <c r="K528" s="9">
        <f>J528*Input!P528/100</f>
        <v>0.37673946388252078</v>
      </c>
      <c r="L528" s="14">
        <f t="shared" si="1852"/>
        <v>3.6191324288463411</v>
      </c>
      <c r="M528" s="22">
        <f>L528*Input!P528/100</f>
        <v>5.2100329369302711E-3</v>
      </c>
      <c r="N528" s="9">
        <v>5.0000000000000001E-3</v>
      </c>
      <c r="O528" s="21">
        <f>(((G528*$D$4*0.000000001*Input!G528*(238/236))-(N528*0.000000001))/Input!F528)*1000000</f>
        <v>4.1539195132051123</v>
      </c>
      <c r="P528" s="9">
        <f>O528*Input!N528/100</f>
        <v>1.2823860995705229E-4</v>
      </c>
      <c r="Q528" s="23">
        <f t="shared" si="1853"/>
        <v>3.0992359418698308</v>
      </c>
      <c r="R528" s="24">
        <f>Q528*Input!N528/100</f>
        <v>9.5678721711115161E-5</v>
      </c>
      <c r="S528" s="65">
        <f>Input!S528*$G$6/0.000000000155125</f>
        <v>1.1455057217405844</v>
      </c>
      <c r="T528" s="9">
        <f>S528*Input!T528/100</f>
        <v>3.7746071520660166E-4</v>
      </c>
      <c r="U528" s="9">
        <f>S528*1/((U527+U529)/2)</f>
        <v>1.1452227220112055</v>
      </c>
      <c r="V528" s="9">
        <f>U528*Input!T528/100</f>
        <v>3.7736746269967191E-4</v>
      </c>
      <c r="W528" s="3">
        <v>3.0000000000000001E-3</v>
      </c>
      <c r="X528" s="21">
        <f>((($L$4*0.000000001*Input!G528/Input!W528*(232/229))-(W528*0.000000001))/Input!F528)*1000000000</f>
        <v>0.52780892735061258</v>
      </c>
      <c r="Y528" s="21">
        <f>X528*Input!X528/100</f>
        <v>8.3938309521428651E-4</v>
      </c>
      <c r="Z528" s="21">
        <f t="shared" si="1854"/>
        <v>1.2887583789641672E-4</v>
      </c>
      <c r="AA528" s="21">
        <f>Z528*Input!X528/100</f>
        <v>2.0495333463727052E-7</v>
      </c>
      <c r="AB528" s="14">
        <v>0.05</v>
      </c>
      <c r="AC528" s="14">
        <v>0.9</v>
      </c>
      <c r="AD528" s="21">
        <f>(((Input!G528*$L$4*0.000000001*Input!U528*(230/229))-((AB528*0.000000000000001)+(Input!G528*AC528*0.000000000000001)))/Input!F528)*1000000000000</f>
        <v>3.1631836263847419</v>
      </c>
      <c r="AE528" s="21">
        <f>AD528*Input!V528/100</f>
        <v>1.1075116876507302E-2</v>
      </c>
      <c r="AF528" s="63">
        <f t="shared" si="1855"/>
        <v>0.14420487169496421</v>
      </c>
      <c r="AG528" s="21">
        <f>AF528*Input!V528/100</f>
        <v>5.0489822812114322E-4</v>
      </c>
      <c r="AH528" s="9">
        <f t="shared" si="1856"/>
        <v>1118.9442027982632</v>
      </c>
      <c r="AI528" s="3">
        <f t="shared" si="1857"/>
        <v>4.302904544101307</v>
      </c>
      <c r="AJ528" s="22">
        <f t="shared" si="1858"/>
        <v>145.22272201120546</v>
      </c>
      <c r="AK528" s="3">
        <f t="shared" si="1859"/>
        <v>0.37736746269967192</v>
      </c>
      <c r="AL528" s="3">
        <f t="shared" si="1860"/>
        <v>4.6529168607912612E-2</v>
      </c>
      <c r="AM528" s="3">
        <f t="shared" si="1861"/>
        <v>1.6291688142450102E-4</v>
      </c>
      <c r="AN528" s="9">
        <f>AL528*1/((AN527+AN529)/2)</f>
        <v>4.6527975981551194E-2</v>
      </c>
      <c r="AO528" s="21">
        <f t="shared" si="1862"/>
        <v>1.6291270557151848E-4</v>
      </c>
      <c r="AP528" s="58">
        <f t="shared" si="1863"/>
        <v>4.5254000000000003</v>
      </c>
      <c r="AQ528" s="58">
        <f t="shared" si="1864"/>
        <v>1.49E-2</v>
      </c>
      <c r="AR528" s="58">
        <f t="shared" si="1865"/>
        <v>0.32925266274804438</v>
      </c>
      <c r="AS528" s="67">
        <f t="shared" si="1866"/>
        <v>4.1583099936129215E-5</v>
      </c>
      <c r="AT528" s="67">
        <f t="shared" si="1867"/>
        <v>6.6142737090042392E-8</v>
      </c>
      <c r="AU528" s="58">
        <v>8</v>
      </c>
      <c r="AV528" s="58">
        <f t="shared" si="1868"/>
        <v>4</v>
      </c>
      <c r="AW528" s="58">
        <f t="shared" si="1869"/>
        <v>4.4936999999999996</v>
      </c>
      <c r="AX528" s="57">
        <f t="shared" si="1870"/>
        <v>2.3420098699999999E-2</v>
      </c>
      <c r="AY528" s="47">
        <f t="shared" si="1871"/>
        <v>2.268225016622237E-2</v>
      </c>
      <c r="AZ528" s="9" t="str">
        <f>Input!B528</f>
        <v>GeoB20908-2-317-321</v>
      </c>
      <c r="BA528" s="48">
        <f>Input!E528</f>
        <v>319</v>
      </c>
      <c r="BB528" s="58">
        <f t="shared" si="1872"/>
        <v>147.07889186009282</v>
      </c>
      <c r="BC528" s="22">
        <f>SQRT((EXP(0.0000028263*AW528*1000)*V528)^2+((U528-1)*0.0000028263*EXP(0.0000028263*AW528*1000)*AY528*1000)^2)*1000</f>
        <v>0.38230708709141775</v>
      </c>
      <c r="BD528" s="9">
        <f t="shared" si="1874"/>
        <v>4435.7</v>
      </c>
      <c r="BE528" s="49">
        <f t="shared" si="1875"/>
        <v>11.341125083111185</v>
      </c>
      <c r="BF528" s="89">
        <f t="shared" si="1876"/>
        <v>0.50475666302206135</v>
      </c>
      <c r="BG528" s="85"/>
      <c r="BH528" s="85"/>
      <c r="BI528" s="85"/>
      <c r="BJ528" s="85"/>
      <c r="BK528" s="85"/>
      <c r="BL528" s="85"/>
      <c r="BM528" s="90"/>
      <c r="BN528" s="85"/>
      <c r="BO528" s="85"/>
      <c r="BP528" s="85"/>
      <c r="BQ528" s="85"/>
      <c r="BR528" s="85"/>
      <c r="BS528" s="85"/>
      <c r="BT528" s="85"/>
      <c r="BU528" s="85"/>
      <c r="BV528" s="85"/>
      <c r="BW528" s="85"/>
      <c r="BX528" s="85"/>
      <c r="BY528" s="85"/>
      <c r="BZ528" s="85"/>
      <c r="CA528" s="85"/>
      <c r="CB528" s="85"/>
      <c r="CC528" s="85"/>
      <c r="CD528" s="85"/>
      <c r="CE528" s="85"/>
      <c r="CF528" s="85"/>
      <c r="CG528" s="85"/>
      <c r="CH528" s="85"/>
      <c r="CI528" s="85"/>
      <c r="CJ528" s="85"/>
      <c r="CK528" s="85"/>
      <c r="CL528" s="85"/>
      <c r="CM528" s="85"/>
      <c r="CN528" s="85"/>
      <c r="CO528" s="85"/>
      <c r="CP528" s="85"/>
      <c r="CQ528" s="85"/>
      <c r="CR528" s="85"/>
      <c r="CS528" s="85"/>
      <c r="CT528" s="85"/>
      <c r="CU528" s="85"/>
      <c r="CV528" s="85"/>
      <c r="CW528" s="85"/>
      <c r="CX528" s="85"/>
      <c r="CY528" s="85"/>
      <c r="CZ528" s="85"/>
      <c r="DA528" s="85"/>
      <c r="DB528" s="85"/>
      <c r="DC528" s="85"/>
      <c r="DD528" s="85"/>
      <c r="DE528" s="85"/>
    </row>
    <row r="529" spans="1:109" s="158" customFormat="1" ht="15" customHeight="1" x14ac:dyDescent="0.2">
      <c r="A529" s="141">
        <f>Input!A529</f>
        <v>10815</v>
      </c>
      <c r="B529" s="141" t="str">
        <f>Input!B529</f>
        <v>Hu1-13</v>
      </c>
      <c r="C529" s="141">
        <f>Input!O529</f>
        <v>2.1159560877176555</v>
      </c>
      <c r="D529" s="141">
        <f>C529*Input!P529/100</f>
        <v>1.4866531776778298E-2</v>
      </c>
      <c r="E529" s="142">
        <f>Input!M529</f>
        <v>2.7320881852662078</v>
      </c>
      <c r="F529" s="143">
        <f>E529*Input!N529/100</f>
        <v>2.538421444419038E-4</v>
      </c>
      <c r="G529" s="144">
        <f t="shared" si="1851"/>
        <v>376.70031898450469</v>
      </c>
      <c r="H529" s="143">
        <f>G529*Input!L529/100</f>
        <v>2.2408160403410222E-2</v>
      </c>
      <c r="I529" s="141">
        <v>0</v>
      </c>
      <c r="J529" s="145">
        <f>(((C529*$G$4*0.000000001*Input!G529*(234/233))-(I529*0.000000000000001))/Input!F529)*1000000000000</f>
        <v>763.93584307298215</v>
      </c>
      <c r="K529" s="141">
        <f>J529*Input!P529/100</f>
        <v>5.36734980106064</v>
      </c>
      <c r="L529" s="146">
        <f t="shared" si="1852"/>
        <v>10.564677411530646</v>
      </c>
      <c r="M529" s="147">
        <f>L529*Input!P529/100</f>
        <v>7.4226546269843804E-2</v>
      </c>
      <c r="N529" s="141">
        <v>0</v>
      </c>
      <c r="O529" s="145">
        <f>(((G529*$D$4*0.000000001*Input!G529*(238/236))-(N529*0.000000001))/Input!F529)*1000000</f>
        <v>13.700085568644097</v>
      </c>
      <c r="P529" s="141">
        <f>O529*Input!N529/100</f>
        <v>1.2728941615196591E-3</v>
      </c>
      <c r="Q529" s="148">
        <f t="shared" si="1853"/>
        <v>10.221622606325493</v>
      </c>
      <c r="R529" s="149">
        <f>Q529*Input!N529/100</f>
        <v>9.4970528991643289E-4</v>
      </c>
      <c r="S529" s="147">
        <f>Input!S529*$G$6/0.000000000155125</f>
        <v>1.000145940682889</v>
      </c>
      <c r="T529" s="141">
        <f>S529*Input!T529/100</f>
        <v>1.0044220040748501E-3</v>
      </c>
      <c r="U529" s="147">
        <f>S529</f>
        <v>1.000145940682889</v>
      </c>
      <c r="V529" s="141">
        <f>U529*Input!T529/100</f>
        <v>1.0044220040748501E-3</v>
      </c>
      <c r="W529" s="150">
        <v>0</v>
      </c>
      <c r="X529" s="145">
        <f>((($L$4*0.000000001*Input!G529/Input!W529*(232/229))-(W529*0.000000001))/Input!F529)*1000000000</f>
        <v>0.90297518831069346</v>
      </c>
      <c r="Y529" s="145">
        <f>X529*Input!X529/100</f>
        <v>3.2515589543042032E-3</v>
      </c>
      <c r="Z529" s="145">
        <f t="shared" si="1854"/>
        <v>2.2048070421497819E-4</v>
      </c>
      <c r="AA529" s="145">
        <f>Z529*Input!X529/100</f>
        <v>7.9393765999563382E-7</v>
      </c>
      <c r="AB529" s="146">
        <v>0</v>
      </c>
      <c r="AC529" s="146">
        <v>0.9</v>
      </c>
      <c r="AD529" s="145">
        <f>(((Input!G529*$L$4*0.000000001*Input!U529*(230/229))-((AB529*0.000000000000001)+(Input!G529*AC529*0.000000000000001)))/Input!F529)*1000000000000</f>
        <v>224.49597987671871</v>
      </c>
      <c r="AE529" s="145">
        <f>AD529*Input!V529/100</f>
        <v>0.47505266645068078</v>
      </c>
      <c r="AF529" s="145">
        <f t="shared" si="1855"/>
        <v>10.23444029746627</v>
      </c>
      <c r="AG529" s="145">
        <f>AF529*Input!V529/100</f>
        <v>2.1656949739641426E-2</v>
      </c>
      <c r="AH529" s="141">
        <f t="shared" si="1856"/>
        <v>46418.757296272284</v>
      </c>
      <c r="AI529" s="150">
        <f t="shared" si="1857"/>
        <v>193.87588596865322</v>
      </c>
      <c r="AJ529" s="147">
        <f t="shared" si="1858"/>
        <v>0.14594068288897866</v>
      </c>
      <c r="AK529" s="150">
        <f t="shared" si="1859"/>
        <v>1.0044220040748502</v>
      </c>
      <c r="AL529" s="150">
        <f t="shared" si="1860"/>
        <v>1.0012539781240646</v>
      </c>
      <c r="AM529" s="150">
        <f t="shared" si="1861"/>
        <v>2.1207802441624347E-3</v>
      </c>
      <c r="AN529" s="141">
        <f>AF529/Q529</f>
        <v>1.0012539781240646</v>
      </c>
      <c r="AO529" s="145">
        <f t="shared" si="1862"/>
        <v>2.1207802441624347E-3</v>
      </c>
      <c r="AP529" s="141" t="str">
        <f t="shared" si="1863"/>
        <v>Out of range</v>
      </c>
      <c r="AQ529" s="141" t="e">
        <f t="shared" si="1864"/>
        <v>#VALUE!</v>
      </c>
      <c r="AR529" s="141" t="e">
        <f t="shared" si="1865"/>
        <v>#VALUE!</v>
      </c>
      <c r="AS529" s="149">
        <f t="shared" si="1866"/>
        <v>2.1570029799235313E-5</v>
      </c>
      <c r="AT529" s="149">
        <f t="shared" si="1867"/>
        <v>7.7698221280945866E-8</v>
      </c>
      <c r="AU529" s="141">
        <v>0.75</v>
      </c>
      <c r="AV529" s="141">
        <f t="shared" si="1868"/>
        <v>0.375</v>
      </c>
      <c r="AW529" s="141" t="str">
        <f t="shared" si="1869"/>
        <v>Out of range</v>
      </c>
      <c r="AX529" s="151">
        <f t="shared" si="1870"/>
        <v>341.39470916210001</v>
      </c>
      <c r="AY529" s="151" t="e">
        <f t="shared" si="1871"/>
        <v>#VALUE!</v>
      </c>
      <c r="AZ529" s="141" t="str">
        <f>Input!B529</f>
        <v>Hu1-13</v>
      </c>
      <c r="BA529" s="152">
        <f>Input!E529</f>
        <v>0</v>
      </c>
      <c r="BB529" s="141" t="e">
        <f t="shared" si="1872"/>
        <v>#VALUE!</v>
      </c>
      <c r="BC529" s="147" t="e">
        <f t="shared" ref="BC529" si="1882">SQRT((EXP(0.0000028263*AW529*1000)*V529)^2+((U529-1)*0.0000028263*EXP(0.0000028263*AW529*1000)*AX529*1000)^2)*1000</f>
        <v>#VALUE!</v>
      </c>
      <c r="BD529" s="141" t="e">
        <f t="shared" si="1874"/>
        <v>#VALUE!</v>
      </c>
      <c r="BE529" s="153" t="e">
        <f t="shared" si="1875"/>
        <v>#VALUE!</v>
      </c>
      <c r="BF529" s="154" t="e">
        <f t="shared" si="1876"/>
        <v>#VALUE!</v>
      </c>
      <c r="BG529" s="155"/>
      <c r="BH529" s="155"/>
      <c r="BI529" s="155"/>
      <c r="BJ529" s="155"/>
      <c r="BK529" s="155"/>
      <c r="BL529" s="155"/>
      <c r="BM529" s="159"/>
      <c r="BN529" s="155"/>
      <c r="BO529" s="155"/>
      <c r="BP529" s="155"/>
      <c r="BQ529" s="155"/>
      <c r="BR529" s="155"/>
      <c r="BS529" s="155"/>
      <c r="BT529" s="155"/>
      <c r="BU529" s="155"/>
      <c r="BV529" s="155"/>
      <c r="BW529" s="155"/>
      <c r="BX529" s="155"/>
      <c r="BY529" s="155"/>
      <c r="BZ529" s="155"/>
      <c r="CA529" s="155"/>
      <c r="CB529" s="155"/>
      <c r="CC529" s="155"/>
      <c r="CD529" s="155"/>
      <c r="CE529" s="155"/>
      <c r="CF529" s="155"/>
      <c r="CG529" s="155"/>
      <c r="CH529" s="155"/>
      <c r="CI529" s="155"/>
      <c r="CJ529" s="155"/>
      <c r="CK529" s="155"/>
      <c r="CL529" s="155"/>
      <c r="CM529" s="155"/>
      <c r="CN529" s="155"/>
      <c r="CO529" s="155"/>
      <c r="CP529" s="155"/>
      <c r="CQ529" s="155"/>
      <c r="CR529" s="155"/>
      <c r="CS529" s="155"/>
      <c r="CT529" s="155"/>
      <c r="CU529" s="155"/>
      <c r="CV529" s="155"/>
      <c r="CW529" s="155"/>
      <c r="CX529" s="155"/>
      <c r="CY529" s="155"/>
      <c r="CZ529" s="155"/>
      <c r="DA529" s="155"/>
      <c r="DB529" s="155"/>
      <c r="DC529" s="155"/>
      <c r="DD529" s="155"/>
      <c r="DE529" s="155"/>
    </row>
    <row r="530" spans="1:109" ht="15" customHeight="1" x14ac:dyDescent="0.2">
      <c r="A530" s="9">
        <f>Input!A530</f>
        <v>10759</v>
      </c>
      <c r="B530" s="9" t="str">
        <f>Input!B530</f>
        <v>GeoB20908-2-339-343</v>
      </c>
      <c r="C530" s="9">
        <f>Input!O530</f>
        <v>1.7747532457548583</v>
      </c>
      <c r="D530" s="9">
        <f>C530*Input!P530/100</f>
        <v>2.6050890973484207E-3</v>
      </c>
      <c r="E530" s="11">
        <f>Input!M530</f>
        <v>2.0358872837413644</v>
      </c>
      <c r="F530" s="12">
        <f>E530*Input!N530/100</f>
        <v>8.3768469172800316E-5</v>
      </c>
      <c r="G530" s="13">
        <f t="shared" ref="G530:G533" si="1883">E530*137.88</f>
        <v>280.70813868225929</v>
      </c>
      <c r="H530" s="12">
        <f>G530*Input!L530/100</f>
        <v>7.61657544458563E-3</v>
      </c>
      <c r="I530" s="9">
        <v>0.3</v>
      </c>
      <c r="J530" s="21">
        <f>(((C530*$G$4*0.000000001*Input!G530*(234/233))-(I530*0.000000000000001))/Input!F530)*1000000000000</f>
        <v>246.03025674390034</v>
      </c>
      <c r="K530" s="9">
        <f>J530*Input!P530/100</f>
        <v>0.36113794466608207</v>
      </c>
      <c r="L530" s="14">
        <f t="shared" ref="L530:L533" si="1884">(J530/234)*602200000000*0.0000028263/(365.2425*24*60)</f>
        <v>3.4024196135630893</v>
      </c>
      <c r="M530" s="22">
        <f>L530*Input!P530/100</f>
        <v>4.9942752667724586E-3</v>
      </c>
      <c r="N530" s="9">
        <v>5.0000000000000001E-3</v>
      </c>
      <c r="O530" s="21">
        <f>(((G530*$D$4*0.000000001*Input!G530*(238/236))-(N530*0.000000001))/Input!F530)*1000000</f>
        <v>3.9199649004389867</v>
      </c>
      <c r="P530" s="9">
        <f>O530*Input!N530/100</f>
        <v>1.6129058889617683E-4</v>
      </c>
      <c r="Q530" s="23">
        <f t="shared" ref="Q530:Q533" si="1885">(O530/238.05)*602200000000000000*0.00000000015512/(365.2425*24*60)</f>
        <v>2.9246825971682737</v>
      </c>
      <c r="R530" s="24">
        <f>Q530*Input!N530/100</f>
        <v>1.2033877608925624E-4</v>
      </c>
      <c r="S530" s="65">
        <f>Input!S530*$G$6/0.000000000155125</f>
        <v>1.1461759465473029</v>
      </c>
      <c r="T530" s="9">
        <f>S530*Input!T530/100</f>
        <v>4.3930791833372314E-4</v>
      </c>
      <c r="U530" s="9">
        <f>S530*1/((U529+U531)/2)</f>
        <v>1.1460856426743009</v>
      </c>
      <c r="V530" s="9">
        <f>U530*Input!T530/100</f>
        <v>4.3927330653909815E-4</v>
      </c>
      <c r="W530" s="3">
        <v>3.0000000000000001E-3</v>
      </c>
      <c r="X530" s="21">
        <f>((($L$4*0.000000001*Input!G530/Input!W530*(232/229))-(W530*0.000000001))/Input!F530)*1000000000</f>
        <v>0.22947986784518731</v>
      </c>
      <c r="Y530" s="21">
        <f>X530*Input!X530/100</f>
        <v>4.2393487507090354E-4</v>
      </c>
      <c r="Z530" s="21">
        <f t="shared" ref="Z530:Z533" si="1886">(X530/232)*6.022E+23*0.000000001*0.000000000049475/(365.2425*24*60)</f>
        <v>5.6032417635220916E-5</v>
      </c>
      <c r="AA530" s="21">
        <f>Z530*Input!X530/100</f>
        <v>1.0351276647123207E-7</v>
      </c>
      <c r="AB530" s="14">
        <v>0.05</v>
      </c>
      <c r="AC530" s="14">
        <v>0.9</v>
      </c>
      <c r="AD530" s="21">
        <f>(((Input!G530*$L$4*0.000000001*Input!U530*(230/229))-((AB530*0.000000000000001)+(Input!G530*AC530*0.000000000000001)))/Input!F530)*1000000000000</f>
        <v>3.2401733747590087</v>
      </c>
      <c r="AE530" s="21">
        <f>AD530*Input!V530/100</f>
        <v>1.3928733625075226E-2</v>
      </c>
      <c r="AF530" s="63">
        <f t="shared" ref="AF530:AF533" si="1887">(AD530/230)*602200000000*$D$6/(365.2425*24*60)</f>
        <v>0.14771472066279914</v>
      </c>
      <c r="AG530" s="21">
        <f>AF530*Input!V530/100</f>
        <v>6.3499040287236241E-4</v>
      </c>
      <c r="AH530" s="9">
        <f t="shared" ref="AH530:AH533" si="1888">AF530/Z530</f>
        <v>2636.2367875047476</v>
      </c>
      <c r="AI530" s="3">
        <f t="shared" ref="AI530:AI533" si="1889">AH530*SQRT((AG530/AF530)^2+(AA530/Z530)^2)</f>
        <v>12.334698014873542</v>
      </c>
      <c r="AJ530" s="22">
        <f t="shared" ref="AJ530:AJ533" si="1890">(U530-1)*1000</f>
        <v>146.08564267430091</v>
      </c>
      <c r="AK530" s="3">
        <f t="shared" ref="AK530:AK533" si="1891">V530*1000</f>
        <v>0.43927330653909813</v>
      </c>
      <c r="AL530" s="3">
        <f t="shared" ref="AL530:AL533" si="1892">AF530/Q530</f>
        <v>5.0506239824389489E-2</v>
      </c>
      <c r="AM530" s="3">
        <f t="shared" ref="AM530:AM533" si="1893">AL530*SQRT((R530/Q530)^2+(AG530/AF530)^2)</f>
        <v>2.1712424116277816E-4</v>
      </c>
      <c r="AN530" s="9">
        <f>AL530*1/((AN529+AN531)/2)</f>
        <v>5.046826020017893E-2</v>
      </c>
      <c r="AO530" s="21">
        <f t="shared" ref="AO530:AO533" si="1894">AN530*SQRT((R530/Q530)^2+(AG530/AF530)^2)</f>
        <v>2.1696096832530228E-4</v>
      </c>
      <c r="AP530" s="58">
        <f t="shared" ref="AP530:AP533" si="1895">ThU_Alter_Kombi(AN530,U530)</f>
        <v>4.9131999999999998</v>
      </c>
      <c r="AQ530" s="58">
        <f t="shared" ref="AQ530:AQ533" si="1896">Montealter(AN530,AO530,U530,V530)</f>
        <v>2.0899999999999998E-2</v>
      </c>
      <c r="AR530" s="58">
        <f t="shared" ref="AR530:AR533" si="1897">(AQ530/AP530)*100</f>
        <v>0.42538467801025809</v>
      </c>
      <c r="AS530" s="67">
        <f t="shared" ref="AS530:AS533" si="1898">Z530/Q530</f>
        <v>1.9158461054704684E-5</v>
      </c>
      <c r="AT530" s="67">
        <f t="shared" ref="AT530:AT533" si="1899">AS530*SQRT((Y530/X530)^2+(P530/O530)^2)</f>
        <v>3.5401598201903253E-8</v>
      </c>
      <c r="AU530" s="58">
        <v>8</v>
      </c>
      <c r="AV530" s="58">
        <f t="shared" ref="AV530:AV533" si="1900">AU530/2</f>
        <v>4</v>
      </c>
      <c r="AW530" s="58">
        <f t="shared" ref="AW530:AW533" si="1901">marincorr_age(AN530,U530,AS530,AU530)</f>
        <v>4.8986000000000001</v>
      </c>
      <c r="AX530" s="57">
        <f t="shared" ref="AX530:AX533" si="1902">marincorr_age_error(AN530, AO530, U530, V530, AS530, AT530, AU530, AV530)</f>
        <v>2.27879582E-2</v>
      </c>
      <c r="AY530" s="47">
        <f t="shared" ref="AY530:AY533" si="1903">SQRT(((AU530*EXP(-0.0000091577*AW530*1000))/(0.0000091577*(EXP(-0.0000091577*AW530*1000)+(AJ530/1000)*EXP(-(0.0000091577-0.0000028263)*AW530*1000)-AS530*AU530*EXP(-0.0000091577*AW530*1000))))^2*AT530^2+((AS530*EXP(-0.0000091577*AW530*1000))/(0.0000091577*(EXP(-0.0000091577*AW530*1000)+(AJ530/1000)*EXP(-(0.0000091577-0.0000028263)*AW530*1000)-AS530*AU530*EXP(-0.0000091577*AW530*1000))))^2*AV530^2+((0.0000091577/(0.0000091577-0.0000028263))*(EXP(-(0.0000091577-0.0000028263)*AW530*1000)-1)/(0.0000091577*(EXP(-0.0000091577*AW530*1000)+(AJ530/1000)*EXP(-(0.0000091577-0.0000028263)*AW530*1000)-AS530*AU530*EXP(-0.0000091577*AW530*1000))))^2*T530^2+(1/(0.0000091577*(EXP(-0.0000091577*AW530*1000)+(AJ530/1000)*EXP(-(0.0000091577-0.0000028263)*AW530*1000)-AS530*AU530*EXP(-0.0000091577*AW530*1000))))^2*AO530^2)/1000</f>
        <v>2.2864128509258022E-2</v>
      </c>
      <c r="AZ530" s="9" t="str">
        <f>Input!B530</f>
        <v>GeoB20908-2-339-343</v>
      </c>
      <c r="BA530" s="48">
        <f>Input!E530</f>
        <v>341</v>
      </c>
      <c r="BB530" s="58">
        <f t="shared" ref="BB530:BB533" si="1904">((U530-1)*EXP(0.0000028263*AW530*1000))*1000</f>
        <v>148.12225151868404</v>
      </c>
      <c r="BC530" s="22">
        <f>SQRT((EXP(0.0000028263*AW530*1000)*V530)^2+((U530-1)*0.0000028263*EXP(0.0000028263*AW530*1000)*AY530*1000)^2)*1000</f>
        <v>0.44550014181306863</v>
      </c>
      <c r="BD530" s="9">
        <f t="shared" ref="BD530:BD533" si="1905">AW530*1000-58</f>
        <v>4840.6000000000004</v>
      </c>
      <c r="BE530" s="49">
        <f t="shared" ref="BE530:BE533" si="1906">AY530/2*1000</f>
        <v>11.432064254629012</v>
      </c>
      <c r="BF530" s="89">
        <f t="shared" ref="BF530:BF533" si="1907">AY530/AW530*100</f>
        <v>0.46674822417135553</v>
      </c>
      <c r="BG530" s="85"/>
      <c r="BH530" s="85"/>
      <c r="BI530" s="85"/>
      <c r="BJ530" s="85"/>
      <c r="BK530" s="85"/>
      <c r="BL530" s="85"/>
      <c r="BM530" s="90"/>
      <c r="BN530" s="85"/>
      <c r="BO530" s="85"/>
      <c r="BP530" s="85"/>
      <c r="BQ530" s="85"/>
      <c r="BR530" s="85"/>
      <c r="BS530" s="85"/>
      <c r="BT530" s="85"/>
      <c r="BU530" s="85"/>
      <c r="BV530" s="85"/>
      <c r="BW530" s="85"/>
      <c r="BX530" s="85"/>
      <c r="BY530" s="85"/>
      <c r="BZ530" s="85"/>
      <c r="CA530" s="85"/>
      <c r="CB530" s="85"/>
      <c r="CC530" s="85"/>
      <c r="CD530" s="85"/>
      <c r="CE530" s="85"/>
      <c r="CF530" s="85"/>
      <c r="CG530" s="85"/>
      <c r="CH530" s="85"/>
      <c r="CI530" s="85"/>
      <c r="CJ530" s="85"/>
      <c r="CK530" s="85"/>
      <c r="CL530" s="85"/>
      <c r="CM530" s="85"/>
      <c r="CN530" s="85"/>
      <c r="CO530" s="85"/>
      <c r="CP530" s="85"/>
      <c r="CQ530" s="85"/>
      <c r="CR530" s="85"/>
      <c r="CS530" s="85"/>
      <c r="CT530" s="85"/>
      <c r="CU530" s="85"/>
      <c r="CV530" s="85"/>
      <c r="CW530" s="85"/>
      <c r="CX530" s="85"/>
      <c r="CY530" s="85"/>
      <c r="CZ530" s="85"/>
      <c r="DA530" s="85"/>
      <c r="DB530" s="85"/>
      <c r="DC530" s="85"/>
      <c r="DD530" s="85"/>
      <c r="DE530" s="85"/>
    </row>
    <row r="531" spans="1:109" s="158" customFormat="1" ht="15" customHeight="1" x14ac:dyDescent="0.2">
      <c r="A531" s="141">
        <f>Input!A531</f>
        <v>10815</v>
      </c>
      <c r="B531" s="141" t="str">
        <f>Input!B531</f>
        <v>Hu1-13</v>
      </c>
      <c r="C531" s="141">
        <f>Input!O531</f>
        <v>2.1322881716452811</v>
      </c>
      <c r="D531" s="141">
        <f>C531*Input!P531/100</f>
        <v>1.2435939043283524E-2</v>
      </c>
      <c r="E531" s="142">
        <f>Input!M531</f>
        <v>2.7323200709041506</v>
      </c>
      <c r="F531" s="143">
        <f>E531*Input!N531/100</f>
        <v>2.3553273042466917E-4</v>
      </c>
      <c r="G531" s="144">
        <f t="shared" si="1883"/>
        <v>376.7322913762643</v>
      </c>
      <c r="H531" s="143">
        <f>G531*Input!L531/100</f>
        <v>1.8856295576795454E-2</v>
      </c>
      <c r="I531" s="141">
        <v>0</v>
      </c>
      <c r="J531" s="145">
        <f>(((C531*$G$4*0.000000001*Input!G531*(234/233))-(I531*0.000000000000001))/Input!F531)*1000000000000</f>
        <v>769.83230962860296</v>
      </c>
      <c r="K531" s="141">
        <f>J531*Input!P531/100</f>
        <v>4.4898188731706288</v>
      </c>
      <c r="L531" s="146">
        <f t="shared" si="1884"/>
        <v>10.646221257905793</v>
      </c>
      <c r="M531" s="147">
        <f>L531*Input!P531/100</f>
        <v>6.2090931406550302E-2</v>
      </c>
      <c r="N531" s="141">
        <v>0</v>
      </c>
      <c r="O531" s="145">
        <f>(((G531*$D$4*0.000000001*Input!G531*(238/236))-(N531*0.000000001))/Input!F531)*1000000</f>
        <v>13.701248361667796</v>
      </c>
      <c r="P531" s="141">
        <f>O531*Input!N531/100</f>
        <v>1.1810814081463985E-3</v>
      </c>
      <c r="Q531" s="148">
        <f t="shared" si="1885"/>
        <v>10.222490165246786</v>
      </c>
      <c r="R531" s="149">
        <f>Q531*Input!N531/100</f>
        <v>8.8120386992698201E-4</v>
      </c>
      <c r="S531" s="147">
        <f>Input!S531*$G$6/0.000000000155125</f>
        <v>1.0000116459225785</v>
      </c>
      <c r="T531" s="141">
        <f>S531*Input!T531/100</f>
        <v>1.4940867027142784E-3</v>
      </c>
      <c r="U531" s="147">
        <f>S531</f>
        <v>1.0000116459225785</v>
      </c>
      <c r="V531" s="141">
        <f>U531*Input!T531/100</f>
        <v>1.4940867027142784E-3</v>
      </c>
      <c r="W531" s="150">
        <v>0</v>
      </c>
      <c r="X531" s="145">
        <f>((($L$4*0.000000001*Input!G531/Input!W531*(232/229))-(W531*0.000000001))/Input!F531)*1000000000</f>
        <v>0.89797520633263528</v>
      </c>
      <c r="Y531" s="145">
        <f>X531*Input!X531/100</f>
        <v>3.2283361926172521E-3</v>
      </c>
      <c r="Z531" s="145">
        <f t="shared" si="1886"/>
        <v>2.192598516800964E-4</v>
      </c>
      <c r="AA531" s="145">
        <f>Z531*Input!X531/100</f>
        <v>7.8826732606305418E-7</v>
      </c>
      <c r="AB531" s="146">
        <v>0</v>
      </c>
      <c r="AC531" s="146">
        <v>0.9</v>
      </c>
      <c r="AD531" s="145">
        <f>(((Input!G531*$L$4*0.000000001*Input!U531*(230/229))-((AB531*0.000000000000001)+(Input!G531*AC531*0.000000000000001)))/Input!F531)*1000000000000</f>
        <v>224.29015727254699</v>
      </c>
      <c r="AE531" s="145">
        <f>AD531*Input!V531/100</f>
        <v>0.58829015740214297</v>
      </c>
      <c r="AF531" s="145">
        <f t="shared" si="1887"/>
        <v>10.22505714879955</v>
      </c>
      <c r="AG531" s="145">
        <f>AF531*Input!V531/100</f>
        <v>2.681927977875409E-2</v>
      </c>
      <c r="AH531" s="141">
        <f t="shared" si="1888"/>
        <v>46634.425182947176</v>
      </c>
      <c r="AI531" s="150">
        <f t="shared" si="1889"/>
        <v>207.53388745238087</v>
      </c>
      <c r="AJ531" s="147">
        <f t="shared" si="1890"/>
        <v>1.1645922578518153E-2</v>
      </c>
      <c r="AK531" s="150">
        <f t="shared" si="1891"/>
        <v>1.4940867027142783</v>
      </c>
      <c r="AL531" s="150">
        <f t="shared" si="1892"/>
        <v>1.0002511113741632</v>
      </c>
      <c r="AM531" s="150">
        <f t="shared" si="1893"/>
        <v>2.6249729382096265E-3</v>
      </c>
      <c r="AN531" s="141">
        <f>AF531/Q531</f>
        <v>1.0002511113741632</v>
      </c>
      <c r="AO531" s="145">
        <f t="shared" si="1894"/>
        <v>2.6249729382096265E-3</v>
      </c>
      <c r="AP531" s="141" t="str">
        <f t="shared" si="1895"/>
        <v>Out of range</v>
      </c>
      <c r="AQ531" s="141" t="e">
        <f t="shared" si="1896"/>
        <v>#VALUE!</v>
      </c>
      <c r="AR531" s="141" t="e">
        <f t="shared" si="1897"/>
        <v>#VALUE!</v>
      </c>
      <c r="AS531" s="149">
        <f t="shared" si="1898"/>
        <v>2.1448771105254778E-5</v>
      </c>
      <c r="AT531" s="149">
        <f t="shared" si="1899"/>
        <v>7.7133250091525391E-8</v>
      </c>
      <c r="AU531" s="141">
        <v>0.75</v>
      </c>
      <c r="AV531" s="141">
        <f t="shared" si="1900"/>
        <v>0.375</v>
      </c>
      <c r="AW531" s="141" t="str">
        <f t="shared" si="1901"/>
        <v>Out of range</v>
      </c>
      <c r="AX531" s="151">
        <f t="shared" si="1902"/>
        <v>347.31075865819997</v>
      </c>
      <c r="AY531" s="151" t="e">
        <f t="shared" si="1903"/>
        <v>#VALUE!</v>
      </c>
      <c r="AZ531" s="141" t="str">
        <f>Input!B531</f>
        <v>Hu1-13</v>
      </c>
      <c r="BA531" s="152">
        <f>Input!E531</f>
        <v>0</v>
      </c>
      <c r="BB531" s="141" t="e">
        <f t="shared" si="1904"/>
        <v>#VALUE!</v>
      </c>
      <c r="BC531" s="147" t="e">
        <f t="shared" ref="BC531" si="1908">SQRT((EXP(0.0000028263*AW531*1000)*V531)^2+((U531-1)*0.0000028263*EXP(0.0000028263*AW531*1000)*AX531*1000)^2)*1000</f>
        <v>#VALUE!</v>
      </c>
      <c r="BD531" s="141" t="e">
        <f t="shared" si="1905"/>
        <v>#VALUE!</v>
      </c>
      <c r="BE531" s="153" t="e">
        <f t="shared" si="1906"/>
        <v>#VALUE!</v>
      </c>
      <c r="BF531" s="154" t="e">
        <f t="shared" si="1907"/>
        <v>#VALUE!</v>
      </c>
      <c r="BG531" s="155"/>
      <c r="BH531" s="155"/>
      <c r="BI531" s="155"/>
      <c r="BJ531" s="155"/>
      <c r="BK531" s="155"/>
      <c r="BL531" s="155"/>
      <c r="BM531" s="159"/>
      <c r="BN531" s="155"/>
      <c r="BO531" s="155"/>
      <c r="BP531" s="155"/>
      <c r="BQ531" s="155"/>
      <c r="BR531" s="155"/>
      <c r="BS531" s="155"/>
      <c r="BT531" s="155"/>
      <c r="BU531" s="155"/>
      <c r="BV531" s="155"/>
      <c r="BW531" s="155"/>
      <c r="BX531" s="155"/>
      <c r="BY531" s="155"/>
      <c r="BZ531" s="155"/>
      <c r="CA531" s="155"/>
      <c r="CB531" s="155"/>
      <c r="CC531" s="155"/>
      <c r="CD531" s="155"/>
      <c r="CE531" s="155"/>
      <c r="CF531" s="155"/>
      <c r="CG531" s="155"/>
      <c r="CH531" s="155"/>
      <c r="CI531" s="155"/>
      <c r="CJ531" s="155"/>
      <c r="CK531" s="155"/>
      <c r="CL531" s="155"/>
      <c r="CM531" s="155"/>
      <c r="CN531" s="155"/>
      <c r="CO531" s="155"/>
      <c r="CP531" s="155"/>
      <c r="CQ531" s="155"/>
      <c r="CR531" s="155"/>
      <c r="CS531" s="155"/>
      <c r="CT531" s="155"/>
      <c r="CU531" s="155"/>
      <c r="CV531" s="155"/>
      <c r="CW531" s="155"/>
      <c r="CX531" s="155"/>
      <c r="CY531" s="155"/>
      <c r="CZ531" s="155"/>
      <c r="DA531" s="155"/>
      <c r="DB531" s="155"/>
      <c r="DC531" s="155"/>
      <c r="DD531" s="155"/>
      <c r="DE531" s="155"/>
    </row>
    <row r="532" spans="1:109" ht="15" customHeight="1" x14ac:dyDescent="0.2">
      <c r="A532" s="9">
        <f>Input!A532</f>
        <v>10760</v>
      </c>
      <c r="B532" s="9" t="str">
        <f>Input!B532</f>
        <v>GeoB20908-2-351-354</v>
      </c>
      <c r="C532" s="9">
        <f>Input!O532</f>
        <v>2.1698484721488311</v>
      </c>
      <c r="D532" s="9">
        <f>C532*Input!P532/100</f>
        <v>3.1108388302178752E-3</v>
      </c>
      <c r="E532" s="11">
        <f>Input!M532</f>
        <v>2.4746470063766131</v>
      </c>
      <c r="F532" s="12">
        <f>E532*Input!N532/100</f>
        <v>8.3916032657789722E-5</v>
      </c>
      <c r="G532" s="13">
        <f t="shared" si="1883"/>
        <v>341.20432923920742</v>
      </c>
      <c r="H532" s="12">
        <f>G532*Input!L532/100</f>
        <v>9.5786502808427459E-3</v>
      </c>
      <c r="I532" s="9">
        <v>0.3</v>
      </c>
      <c r="J532" s="21">
        <f>(((C532*$G$4*0.000000001*Input!G532*(234/233))-(I532*0.000000000000001))/Input!F532)*1000000000000</f>
        <v>211.97744651394194</v>
      </c>
      <c r="K532" s="9">
        <f>J532*Input!P532/100</f>
        <v>0.30390494092565046</v>
      </c>
      <c r="L532" s="14">
        <f t="shared" si="1884"/>
        <v>2.9314940007676022</v>
      </c>
      <c r="M532" s="22">
        <f>L532*Input!P532/100</f>
        <v>4.2027844272035887E-3</v>
      </c>
      <c r="N532" s="9">
        <v>5.0000000000000001E-3</v>
      </c>
      <c r="O532" s="21">
        <f>(((G532*$D$4*0.000000001*Input!G532*(238/236))-(N532*0.000000001))/Input!F532)*1000000</f>
        <v>3.3577738653962435</v>
      </c>
      <c r="P532" s="9">
        <f>O532*Input!N532/100</f>
        <v>1.138631330529174E-4</v>
      </c>
      <c r="Q532" s="23">
        <f t="shared" si="1885"/>
        <v>2.505232327016774</v>
      </c>
      <c r="R532" s="24">
        <f>Q532*Input!N532/100</f>
        <v>8.4953190183317673E-5</v>
      </c>
      <c r="S532" s="65">
        <f>Input!S532*$G$6/0.000000000155125</f>
        <v>1.1459689903736052</v>
      </c>
      <c r="T532" s="9">
        <f>S532*Input!T532/100</f>
        <v>4.4597126842101635E-4</v>
      </c>
      <c r="U532" s="9">
        <f>S532*1/((U531+U533)/2)</f>
        <v>1.1459556446628891</v>
      </c>
      <c r="V532" s="9">
        <f>U532*Input!T532/100</f>
        <v>4.4596607473463738E-4</v>
      </c>
      <c r="W532" s="3">
        <v>3.0000000000000001E-3</v>
      </c>
      <c r="X532" s="21">
        <f>((($L$4*0.000000001*Input!G532/Input!W532*(232/229))-(W532*0.000000001))/Input!F532)*1000000000</f>
        <v>0.35393818588001774</v>
      </c>
      <c r="Y532" s="21">
        <f>X532*Input!X532/100</f>
        <v>6.3555444289596652E-4</v>
      </c>
      <c r="Z532" s="21">
        <f t="shared" si="1886"/>
        <v>8.642157778154535E-5</v>
      </c>
      <c r="AA532" s="21">
        <f>Z532*Input!X532/100</f>
        <v>1.5518420987714458E-7</v>
      </c>
      <c r="AB532" s="14">
        <v>0.05</v>
      </c>
      <c r="AC532" s="14">
        <v>0.9</v>
      </c>
      <c r="AD532" s="21">
        <f>(((Input!G532*$L$4*0.000000001*Input!U532*(230/229))-((AB532*0.000000000000001)+(Input!G532*AC532*0.000000000000001)))/Input!F532)*1000000000000</f>
        <v>2.7429306971495588</v>
      </c>
      <c r="AE532" s="21">
        <f>AD532*Input!V532/100</f>
        <v>7.7678699816922858E-3</v>
      </c>
      <c r="AF532" s="63">
        <f t="shared" si="1887"/>
        <v>0.12504616107371075</v>
      </c>
      <c r="AG532" s="21">
        <f>AF532*Input!V532/100</f>
        <v>3.5412572470013573E-4</v>
      </c>
      <c r="AH532" s="9">
        <f t="shared" si="1888"/>
        <v>1446.9321699934687</v>
      </c>
      <c r="AI532" s="3">
        <f t="shared" si="1889"/>
        <v>4.8519522475454595</v>
      </c>
      <c r="AJ532" s="22">
        <f t="shared" si="1890"/>
        <v>145.95564466288914</v>
      </c>
      <c r="AK532" s="3">
        <f t="shared" si="1891"/>
        <v>0.4459660747346374</v>
      </c>
      <c r="AL532" s="3">
        <f t="shared" si="1892"/>
        <v>4.9913997885623437E-2</v>
      </c>
      <c r="AM532" s="3">
        <f t="shared" si="1893"/>
        <v>1.4136457815804504E-4</v>
      </c>
      <c r="AN532" s="9">
        <f>AL532*1/((AN531+AN533)/2)</f>
        <v>4.9901467059657326E-2</v>
      </c>
      <c r="AO532" s="21">
        <f t="shared" si="1894"/>
        <v>1.4132908881634313E-4</v>
      </c>
      <c r="AP532" s="58">
        <f t="shared" si="1895"/>
        <v>4.8574000000000002</v>
      </c>
      <c r="AQ532" s="58">
        <f t="shared" si="1896"/>
        <v>1.29E-2</v>
      </c>
      <c r="AR532" s="58">
        <f t="shared" si="1897"/>
        <v>0.26557417548482726</v>
      </c>
      <c r="AS532" s="67">
        <f t="shared" si="1898"/>
        <v>3.4496432466387662E-5</v>
      </c>
      <c r="AT532" s="67">
        <f t="shared" si="1899"/>
        <v>6.1955083797617943E-8</v>
      </c>
      <c r="AU532" s="58">
        <v>8</v>
      </c>
      <c r="AV532" s="58">
        <f t="shared" si="1900"/>
        <v>4</v>
      </c>
      <c r="AW532" s="58">
        <f t="shared" si="1901"/>
        <v>4.8311000000000002</v>
      </c>
      <c r="AX532" s="57">
        <f t="shared" si="1902"/>
        <v>2.0614557499999998E-2</v>
      </c>
      <c r="AY532" s="47">
        <f t="shared" si="1903"/>
        <v>1.9330014086604192E-2</v>
      </c>
      <c r="AZ532" s="9" t="str">
        <f>Input!B532</f>
        <v>GeoB20908-2-351-354</v>
      </c>
      <c r="BA532" s="48">
        <f>Input!E532</f>
        <v>352.5</v>
      </c>
      <c r="BB532" s="58">
        <f t="shared" si="1904"/>
        <v>147.96221095876362</v>
      </c>
      <c r="BC532" s="22">
        <f>SQRT((EXP(0.0000028263*AW532*1000)*V532)^2+((U532-1)*0.0000028263*EXP(0.0000028263*AW532*1000)*AY532*1000)^2)*1000</f>
        <v>0.45216938018373443</v>
      </c>
      <c r="BD532" s="9">
        <f t="shared" si="1905"/>
        <v>4773.1000000000004</v>
      </c>
      <c r="BE532" s="49">
        <f t="shared" si="1906"/>
        <v>9.6650070433020954</v>
      </c>
      <c r="BF532" s="89">
        <f t="shared" si="1907"/>
        <v>0.40011620721169489</v>
      </c>
      <c r="BG532" s="85"/>
      <c r="BH532" s="85"/>
      <c r="BI532" s="85"/>
      <c r="BJ532" s="85"/>
      <c r="BK532" s="85"/>
      <c r="BL532" s="85"/>
      <c r="BM532" s="90"/>
      <c r="BN532" s="85"/>
      <c r="BO532" s="85"/>
      <c r="BP532" s="85"/>
      <c r="BQ532" s="85"/>
      <c r="BR532" s="85"/>
      <c r="BS532" s="85"/>
      <c r="BT532" s="85"/>
      <c r="BU532" s="85"/>
      <c r="BV532" s="85"/>
      <c r="BW532" s="85"/>
      <c r="BX532" s="85"/>
      <c r="BY532" s="85"/>
      <c r="BZ532" s="85"/>
      <c r="CA532" s="85"/>
      <c r="CB532" s="85"/>
      <c r="CC532" s="85"/>
      <c r="CD532" s="85"/>
      <c r="CE532" s="85"/>
      <c r="CF532" s="85"/>
      <c r="CG532" s="85"/>
      <c r="CH532" s="85"/>
      <c r="CI532" s="85"/>
      <c r="CJ532" s="85"/>
      <c r="CK532" s="85"/>
      <c r="CL532" s="85"/>
      <c r="CM532" s="85"/>
      <c r="CN532" s="85"/>
      <c r="CO532" s="85"/>
      <c r="CP532" s="85"/>
      <c r="CQ532" s="85"/>
      <c r="CR532" s="85"/>
      <c r="CS532" s="85"/>
      <c r="CT532" s="85"/>
      <c r="CU532" s="85"/>
      <c r="CV532" s="85"/>
      <c r="CW532" s="85"/>
      <c r="CX532" s="85"/>
      <c r="CY532" s="85"/>
      <c r="CZ532" s="85"/>
      <c r="DA532" s="85"/>
      <c r="DB532" s="85"/>
      <c r="DC532" s="85"/>
      <c r="DD532" s="85"/>
      <c r="DE532" s="85"/>
    </row>
    <row r="533" spans="1:109" s="158" customFormat="1" ht="15" customHeight="1" x14ac:dyDescent="0.2">
      <c r="A533" s="141">
        <f>Input!A533</f>
        <v>10815</v>
      </c>
      <c r="B533" s="141" t="str">
        <f>Input!B533</f>
        <v>Hu1-13</v>
      </c>
      <c r="C533" s="141">
        <f>Input!O533</f>
        <v>2.1322881716452811</v>
      </c>
      <c r="D533" s="141">
        <f>C533*Input!P533/100</f>
        <v>1.2435939043283524E-2</v>
      </c>
      <c r="E533" s="142">
        <f>Input!M533</f>
        <v>2.7323200709041506</v>
      </c>
      <c r="F533" s="143">
        <f>E533*Input!N533/100</f>
        <v>2.3553273042466917E-4</v>
      </c>
      <c r="G533" s="144">
        <f t="shared" si="1883"/>
        <v>376.7322913762643</v>
      </c>
      <c r="H533" s="143">
        <f>G533*Input!L533/100</f>
        <v>1.8856295576795454E-2</v>
      </c>
      <c r="I533" s="141">
        <v>0</v>
      </c>
      <c r="J533" s="145">
        <f>(((C533*$G$4*0.000000001*Input!G533*(234/233))-(I533*0.000000000000001))/Input!F533)*1000000000000</f>
        <v>769.83230962860296</v>
      </c>
      <c r="K533" s="141">
        <f>J533*Input!P533/100</f>
        <v>4.4898188731706288</v>
      </c>
      <c r="L533" s="146">
        <f t="shared" si="1884"/>
        <v>10.646221257905793</v>
      </c>
      <c r="M533" s="147">
        <f>L533*Input!P533/100</f>
        <v>6.2090931406550302E-2</v>
      </c>
      <c r="N533" s="141">
        <v>0</v>
      </c>
      <c r="O533" s="145">
        <f>(((G533*$D$4*0.000000001*Input!G533*(238/236))-(N533*0.000000001))/Input!F533)*1000000</f>
        <v>13.701248361667796</v>
      </c>
      <c r="P533" s="141">
        <f>O533*Input!N533/100</f>
        <v>1.1810814081463985E-3</v>
      </c>
      <c r="Q533" s="148">
        <f t="shared" si="1885"/>
        <v>10.222490165246786</v>
      </c>
      <c r="R533" s="149">
        <f>Q533*Input!N533/100</f>
        <v>8.8120386992698201E-4</v>
      </c>
      <c r="S533" s="147">
        <f>Input!S533*$G$6/0.000000000155125</f>
        <v>1.0000116459225785</v>
      </c>
      <c r="T533" s="141">
        <f>S533*Input!T533/100</f>
        <v>1.4940867027142784E-3</v>
      </c>
      <c r="U533" s="147">
        <f>S533</f>
        <v>1.0000116459225785</v>
      </c>
      <c r="V533" s="141">
        <f>U533*Input!T533/100</f>
        <v>1.4940867027142784E-3</v>
      </c>
      <c r="W533" s="150">
        <v>0</v>
      </c>
      <c r="X533" s="145">
        <f>((($L$4*0.000000001*Input!G533/Input!W533*(232/229))-(W533*0.000000001))/Input!F533)*1000000000</f>
        <v>0.89797520633263528</v>
      </c>
      <c r="Y533" s="145">
        <f>X533*Input!X533/100</f>
        <v>3.2283361926172521E-3</v>
      </c>
      <c r="Z533" s="145">
        <f t="shared" si="1886"/>
        <v>2.192598516800964E-4</v>
      </c>
      <c r="AA533" s="145">
        <f>Z533*Input!X533/100</f>
        <v>7.8826732606305418E-7</v>
      </c>
      <c r="AB533" s="146">
        <v>0</v>
      </c>
      <c r="AC533" s="146">
        <v>0.9</v>
      </c>
      <c r="AD533" s="145">
        <f>(((Input!G533*$L$4*0.000000001*Input!U533*(230/229))-((AB533*0.000000000000001)+(Input!G533*AC533*0.000000000000001)))/Input!F533)*1000000000000</f>
        <v>224.29015727254699</v>
      </c>
      <c r="AE533" s="145">
        <f>AD533*Input!V533/100</f>
        <v>0.58829015740214297</v>
      </c>
      <c r="AF533" s="145">
        <f t="shared" si="1887"/>
        <v>10.22505714879955</v>
      </c>
      <c r="AG533" s="145">
        <f>AF533*Input!V533/100</f>
        <v>2.681927977875409E-2</v>
      </c>
      <c r="AH533" s="141">
        <f t="shared" si="1888"/>
        <v>46634.425182947176</v>
      </c>
      <c r="AI533" s="150">
        <f t="shared" si="1889"/>
        <v>207.53388745238087</v>
      </c>
      <c r="AJ533" s="147">
        <f t="shared" si="1890"/>
        <v>1.1645922578518153E-2</v>
      </c>
      <c r="AK533" s="150">
        <f t="shared" si="1891"/>
        <v>1.4940867027142783</v>
      </c>
      <c r="AL533" s="150">
        <f t="shared" si="1892"/>
        <v>1.0002511113741632</v>
      </c>
      <c r="AM533" s="150">
        <f t="shared" si="1893"/>
        <v>2.6249729382096265E-3</v>
      </c>
      <c r="AN533" s="141">
        <f>AF533/Q533</f>
        <v>1.0002511113741632</v>
      </c>
      <c r="AO533" s="145">
        <f t="shared" si="1894"/>
        <v>2.6249729382096265E-3</v>
      </c>
      <c r="AP533" s="141" t="str">
        <f t="shared" si="1895"/>
        <v>Out of range</v>
      </c>
      <c r="AQ533" s="141" t="e">
        <f t="shared" si="1896"/>
        <v>#VALUE!</v>
      </c>
      <c r="AR533" s="141" t="e">
        <f t="shared" si="1897"/>
        <v>#VALUE!</v>
      </c>
      <c r="AS533" s="149">
        <f t="shared" si="1898"/>
        <v>2.1448771105254778E-5</v>
      </c>
      <c r="AT533" s="149">
        <f t="shared" si="1899"/>
        <v>7.7133250091525391E-8</v>
      </c>
      <c r="AU533" s="141">
        <v>0.75</v>
      </c>
      <c r="AV533" s="141">
        <f t="shared" si="1900"/>
        <v>0.375</v>
      </c>
      <c r="AW533" s="141" t="str">
        <f t="shared" si="1901"/>
        <v>Out of range</v>
      </c>
      <c r="AX533" s="151">
        <f t="shared" si="1902"/>
        <v>343.52074207020001</v>
      </c>
      <c r="AY533" s="151" t="e">
        <f t="shared" si="1903"/>
        <v>#VALUE!</v>
      </c>
      <c r="AZ533" s="141" t="str">
        <f>Input!B533</f>
        <v>Hu1-13</v>
      </c>
      <c r="BA533" s="152">
        <f>Input!E533</f>
        <v>0</v>
      </c>
      <c r="BB533" s="141" t="e">
        <f t="shared" si="1904"/>
        <v>#VALUE!</v>
      </c>
      <c r="BC533" s="147" t="e">
        <f t="shared" ref="BC533" si="1909">SQRT((EXP(0.0000028263*AW533*1000)*V533)^2+((U533-1)*0.0000028263*EXP(0.0000028263*AW533*1000)*AX533*1000)^2)*1000</f>
        <v>#VALUE!</v>
      </c>
      <c r="BD533" s="141" t="e">
        <f t="shared" si="1905"/>
        <v>#VALUE!</v>
      </c>
      <c r="BE533" s="153" t="e">
        <f t="shared" si="1906"/>
        <v>#VALUE!</v>
      </c>
      <c r="BF533" s="154" t="e">
        <f t="shared" si="1907"/>
        <v>#VALUE!</v>
      </c>
      <c r="BG533" s="155"/>
      <c r="BH533" s="155"/>
      <c r="BI533" s="155"/>
      <c r="BJ533" s="155"/>
      <c r="BK533" s="155"/>
      <c r="BL533" s="155"/>
      <c r="BM533" s="159"/>
      <c r="BN533" s="155"/>
      <c r="BO533" s="155"/>
      <c r="BP533" s="155"/>
      <c r="BQ533" s="155"/>
      <c r="BR533" s="155"/>
      <c r="BS533" s="155"/>
      <c r="BT533" s="155"/>
      <c r="BU533" s="155"/>
      <c r="BV533" s="155"/>
      <c r="BW533" s="155"/>
      <c r="BX533" s="155"/>
      <c r="BY533" s="155"/>
      <c r="BZ533" s="155"/>
      <c r="CA533" s="155"/>
      <c r="CB533" s="155"/>
      <c r="CC533" s="155"/>
      <c r="CD533" s="155"/>
      <c r="CE533" s="155"/>
      <c r="CF533" s="155"/>
      <c r="CG533" s="155"/>
      <c r="CH533" s="155"/>
      <c r="CI533" s="155"/>
      <c r="CJ533" s="155"/>
      <c r="CK533" s="155"/>
      <c r="CL533" s="155"/>
      <c r="CM533" s="155"/>
      <c r="CN533" s="155"/>
      <c r="CO533" s="155"/>
      <c r="CP533" s="155"/>
      <c r="CQ533" s="155"/>
      <c r="CR533" s="155"/>
      <c r="CS533" s="155"/>
      <c r="CT533" s="155"/>
      <c r="CU533" s="155"/>
      <c r="CV533" s="155"/>
      <c r="CW533" s="155"/>
      <c r="CX533" s="155"/>
      <c r="CY533" s="155"/>
      <c r="CZ533" s="155"/>
      <c r="DA533" s="155"/>
      <c r="DB533" s="155"/>
      <c r="DC533" s="155"/>
      <c r="DD533" s="155"/>
      <c r="DE533" s="155"/>
    </row>
    <row r="534" spans="1:109" x14ac:dyDescent="0.2">
      <c r="A534" s="85"/>
      <c r="B534" s="85"/>
      <c r="C534" s="85"/>
      <c r="D534" s="85"/>
      <c r="E534" s="86"/>
      <c r="F534" s="85"/>
      <c r="G534" s="87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  <c r="AB534" s="85"/>
      <c r="AC534" s="85"/>
      <c r="AD534" s="85"/>
      <c r="AE534" s="85"/>
      <c r="AF534" s="85"/>
      <c r="AG534" s="85"/>
      <c r="AH534" s="85"/>
      <c r="AI534" s="85"/>
      <c r="AJ534" s="85"/>
      <c r="AK534" s="85"/>
      <c r="AL534" s="85"/>
      <c r="AM534" s="85"/>
      <c r="AN534" s="85"/>
      <c r="AO534" s="85"/>
      <c r="AP534" s="85"/>
      <c r="AQ534" s="85"/>
      <c r="AR534" s="85"/>
      <c r="AS534" s="85"/>
      <c r="AT534" s="85"/>
      <c r="AU534" s="85"/>
      <c r="AV534" s="85"/>
      <c r="AW534" s="85"/>
      <c r="AX534" s="85"/>
      <c r="AY534" s="85"/>
      <c r="AZ534" s="85"/>
      <c r="BA534" s="85"/>
      <c r="BB534" s="85"/>
      <c r="BC534" s="85"/>
      <c r="BD534" s="85"/>
      <c r="BE534" s="85"/>
      <c r="BF534" s="88"/>
      <c r="BG534" s="85"/>
      <c r="BH534" s="85"/>
      <c r="BI534" s="85"/>
      <c r="BJ534" s="85"/>
      <c r="BK534" s="85"/>
      <c r="BL534" s="85"/>
      <c r="BM534" s="85"/>
      <c r="BN534" s="85"/>
      <c r="BO534" s="85"/>
      <c r="BP534" s="85"/>
      <c r="BQ534" s="85"/>
      <c r="BR534" s="85"/>
      <c r="BS534" s="85"/>
      <c r="BT534" s="85"/>
      <c r="BU534" s="85"/>
      <c r="BV534" s="85"/>
      <c r="BW534" s="85"/>
      <c r="BX534" s="85"/>
      <c r="BY534" s="85"/>
      <c r="BZ534" s="85"/>
      <c r="CA534" s="85"/>
      <c r="CB534" s="85"/>
      <c r="CC534" s="85"/>
      <c r="CD534" s="85"/>
      <c r="CE534" s="85"/>
      <c r="CF534" s="85"/>
      <c r="CG534" s="85"/>
      <c r="CH534" s="85"/>
      <c r="CI534" s="85"/>
      <c r="CJ534" s="85"/>
      <c r="CK534" s="85"/>
      <c r="CL534" s="85"/>
      <c r="CM534" s="85"/>
      <c r="CN534" s="85"/>
      <c r="CO534" s="85"/>
      <c r="CP534" s="85"/>
      <c r="CQ534" s="85"/>
      <c r="CR534" s="85"/>
      <c r="CS534" s="85"/>
      <c r="CT534" s="85"/>
      <c r="CU534" s="85"/>
      <c r="CV534" s="85"/>
      <c r="CW534" s="85"/>
      <c r="CX534" s="85"/>
      <c r="CY534" s="85"/>
      <c r="CZ534" s="85"/>
      <c r="DA534" s="85"/>
      <c r="DB534" s="85"/>
      <c r="DC534" s="85"/>
      <c r="DD534" s="85"/>
      <c r="DE534" s="85"/>
    </row>
    <row r="535" spans="1:109" s="158" customFormat="1" ht="15" customHeight="1" x14ac:dyDescent="0.2">
      <c r="A535" s="141">
        <f>Input!A535</f>
        <v>10815</v>
      </c>
      <c r="B535" s="141" t="str">
        <f>Input!B535</f>
        <v>Hu1-13</v>
      </c>
      <c r="C535" s="141">
        <f>Input!O535</f>
        <v>2.0735359834854821</v>
      </c>
      <c r="D535" s="141">
        <f>C535*Input!P535/100</f>
        <v>1.341824995526608E-2</v>
      </c>
      <c r="E535" s="142">
        <f>Input!M535</f>
        <v>2.7324811453279199</v>
      </c>
      <c r="F535" s="143">
        <f>E535*Input!N535/100</f>
        <v>2.7876237423158474E-4</v>
      </c>
      <c r="G535" s="144">
        <f t="shared" ref="G535:G549" si="1910">E535*137.88</f>
        <v>376.75450031781355</v>
      </c>
      <c r="H535" s="143">
        <f>G535*Input!L535/100</f>
        <v>1.8631304231253989E-2</v>
      </c>
      <c r="I535" s="141">
        <v>0</v>
      </c>
      <c r="J535" s="145">
        <f>(((C535*$G$4*0.000000001*Input!G535*(234/233))-(I535*0.000000000000001))/Input!F535)*1000000000000</f>
        <v>748.62066792452072</v>
      </c>
      <c r="K535" s="141">
        <f>J535*Input!P535/100</f>
        <v>4.8444682532126384</v>
      </c>
      <c r="L535" s="146">
        <f t="shared" ref="L535:L549" si="1911">(J535/234)*602200000000*0.0000028263/(365.2425*24*60)</f>
        <v>10.352879671692001</v>
      </c>
      <c r="M535" s="147">
        <f>L535*Input!P535/100</f>
        <v>6.6995474541051744E-2</v>
      </c>
      <c r="N535" s="141">
        <v>0</v>
      </c>
      <c r="O535" s="145">
        <f>(((G535*$D$4*0.000000001*Input!G535*(238/236))-(N535*0.000000001))/Input!F535)*1000000</f>
        <v>13.702056071096962</v>
      </c>
      <c r="P535" s="141">
        <f>O535*Input!N535/100</f>
        <v>1.3978569216348256E-3</v>
      </c>
      <c r="Q535" s="148">
        <f t="shared" ref="Q535:Q549" si="1912">(O535/238.05)*602200000000000000*0.00000000015512/(365.2425*24*60)</f>
        <v>10.223092796589421</v>
      </c>
      <c r="R535" s="149">
        <f>Q535*Input!N535/100</f>
        <v>1.0429399027472805E-3</v>
      </c>
      <c r="S535" s="147">
        <f>Input!S535*$G$6/0.000000000155125</f>
        <v>0.99816837670115555</v>
      </c>
      <c r="T535" s="141">
        <f>S535*Input!T535/100</f>
        <v>1.2596989072454223E-3</v>
      </c>
      <c r="U535" s="147">
        <f>S535</f>
        <v>0.99816837670115555</v>
      </c>
      <c r="V535" s="141">
        <f>U535*Input!T535/100</f>
        <v>1.2596989072454223E-3</v>
      </c>
      <c r="W535" s="150">
        <v>0</v>
      </c>
      <c r="X535" s="145">
        <f>((($L$4*0.000000001*Input!G535/Input!W535*(232/229))-(W535*0.000000001))/Input!F535)*1000000000</f>
        <v>0.91094136339947762</v>
      </c>
      <c r="Y535" s="145">
        <f>X535*Input!X535/100</f>
        <v>3.8508612472583762E-3</v>
      </c>
      <c r="Z535" s="145">
        <f t="shared" ref="Z535:Z549" si="1913">(X535/232)*6.022E+23*0.000000001*0.000000000049475/(365.2425*24*60)</f>
        <v>2.2242581623600814E-4</v>
      </c>
      <c r="AA535" s="145">
        <f>Z535*Input!X535/100</f>
        <v>9.4027013213740716E-7</v>
      </c>
      <c r="AB535" s="146">
        <v>0</v>
      </c>
      <c r="AC535" s="146">
        <v>0.9</v>
      </c>
      <c r="AD535" s="145">
        <f>(((Input!G535*$L$4*0.000000001*Input!U535*(230/229))-((AB535*0.000000000000001)+(Input!G535*AC535*0.000000000000001)))/Input!F535)*1000000000000</f>
        <v>224.43502943168593</v>
      </c>
      <c r="AE535" s="145">
        <f>AD535*Input!V535/100</f>
        <v>0.51766940228867819</v>
      </c>
      <c r="AF535" s="145">
        <f t="shared" ref="AF535:AF549" si="1914">(AD535/230)*602200000000*$D$6/(365.2425*24*60)</f>
        <v>10.231661656658829</v>
      </c>
      <c r="AG535" s="145">
        <f>AF535*Input!V535/100</f>
        <v>2.3599783811086229E-2</v>
      </c>
      <c r="AH535" s="141">
        <f t="shared" ref="AH535:AH549" si="1915">AF535/Z535</f>
        <v>46000.333188852397</v>
      </c>
      <c r="AI535" s="150">
        <f t="shared" ref="AI535:AI549" si="1916">AH535*SQRT((AG535/AF535)^2+(AA535/Z535)^2)</f>
        <v>221.52192774679185</v>
      </c>
      <c r="AJ535" s="147">
        <f t="shared" ref="AJ535:AJ549" si="1917">(U535-1)*1000</f>
        <v>-1.8316232988444536</v>
      </c>
      <c r="AK535" s="150">
        <f t="shared" ref="AK535:AK549" si="1918">V535*1000</f>
        <v>1.2596989072454223</v>
      </c>
      <c r="AL535" s="150">
        <f t="shared" ref="AL535:AL549" si="1919">AF535/Q535</f>
        <v>1.0008381866661982</v>
      </c>
      <c r="AM535" s="150">
        <f t="shared" ref="AM535:AM549" si="1920">AL535*SQRT((R535/Q535)^2+(AG535/AF535)^2)</f>
        <v>2.3107348093765901E-3</v>
      </c>
      <c r="AN535" s="141">
        <f>AF535/Q535</f>
        <v>1.0008381866661982</v>
      </c>
      <c r="AO535" s="145">
        <f t="shared" ref="AO535:AO549" si="1921">AN535*SQRT((R535/Q535)^2+(AG535/AF535)^2)</f>
        <v>2.3107348093765901E-3</v>
      </c>
      <c r="AP535" s="141" t="str">
        <f t="shared" ref="AP535:AP549" si="1922">ThU_Alter_Kombi(AN535,U535)</f>
        <v>Out of range</v>
      </c>
      <c r="AQ535" s="141" t="e">
        <f t="shared" ref="AQ535:AQ549" si="1923">Montealter(AN535,AO535,U535,V535)</f>
        <v>#VALUE!</v>
      </c>
      <c r="AR535" s="141" t="e">
        <f t="shared" ref="AR535:AR549" si="1924">(AQ535/AP535)*100</f>
        <v>#VALUE!</v>
      </c>
      <c r="AS535" s="149">
        <f t="shared" ref="AS535:AS549" si="1925">Z535/Q535</f>
        <v>2.1757194291556539E-5</v>
      </c>
      <c r="AT535" s="149">
        <f t="shared" ref="AT535:AT549" si="1926">AS535*SQRT((Y535/X535)^2+(P535/O535)^2)</f>
        <v>9.2001893772217996E-8</v>
      </c>
      <c r="AU535" s="141">
        <v>0.75</v>
      </c>
      <c r="AV535" s="141">
        <f t="shared" ref="AV535:AV549" si="1927">AU535/2</f>
        <v>0.375</v>
      </c>
      <c r="AW535" s="141" t="str">
        <f t="shared" ref="AW535:AW549" si="1928">marincorr_age(AN535,U535,AS535,AU535)</f>
        <v>Out of range</v>
      </c>
      <c r="AX535" s="151">
        <f t="shared" ref="AX535:AX549" si="1929">marincorr_age_error(AN535, AO535, U535, V535, AS535, AT535, AU535, AV535)</f>
        <v>246.06384320410001</v>
      </c>
      <c r="AY535" s="151" t="e">
        <f t="shared" ref="AY535:AY549" si="1930">SQRT(((AU535*EXP(-0.0000091577*AW535*1000))/(0.0000091577*(EXP(-0.0000091577*AW535*1000)+(AJ535/1000)*EXP(-(0.0000091577-0.0000028263)*AW535*1000)-AS535*AU535*EXP(-0.0000091577*AW535*1000))))^2*AT535^2+((AS535*EXP(-0.0000091577*AW535*1000))/(0.0000091577*(EXP(-0.0000091577*AW535*1000)+(AJ535/1000)*EXP(-(0.0000091577-0.0000028263)*AW535*1000)-AS535*AU535*EXP(-0.0000091577*AW535*1000))))^2*AV535^2+((0.0000091577/(0.0000091577-0.0000028263))*(EXP(-(0.0000091577-0.0000028263)*AW535*1000)-1)/(0.0000091577*(EXP(-0.0000091577*AW535*1000)+(AJ535/1000)*EXP(-(0.0000091577-0.0000028263)*AW535*1000)-AS535*AU535*EXP(-0.0000091577*AW535*1000))))^2*T535^2+(1/(0.0000091577*(EXP(-0.0000091577*AW535*1000)+(AJ535/1000)*EXP(-(0.0000091577-0.0000028263)*AW535*1000)-AS535*AU535*EXP(-0.0000091577*AW535*1000))))^2*AO535^2)/1000</f>
        <v>#VALUE!</v>
      </c>
      <c r="AZ535" s="141" t="str">
        <f>Input!B535</f>
        <v>Hu1-13</v>
      </c>
      <c r="BA535" s="152">
        <f>Input!E535</f>
        <v>0</v>
      </c>
      <c r="BB535" s="141" t="e">
        <f t="shared" ref="BB535:BB549" si="1931">((U535-1)*EXP(0.0000028263*AW535*1000))*1000</f>
        <v>#VALUE!</v>
      </c>
      <c r="BC535" s="147" t="e">
        <f t="shared" ref="BC535" si="1932">SQRT((EXP(0.0000028263*AW535*1000)*V535)^2+((U535-1)*0.0000028263*EXP(0.0000028263*AW535*1000)*AX535*1000)^2)*1000</f>
        <v>#VALUE!</v>
      </c>
      <c r="BD535" s="141" t="e">
        <f t="shared" ref="BD535:BD549" si="1933">AW535*1000-58</f>
        <v>#VALUE!</v>
      </c>
      <c r="BE535" s="153" t="e">
        <f t="shared" ref="BE535:BE549" si="1934">AY535/2*1000</f>
        <v>#VALUE!</v>
      </c>
      <c r="BF535" s="154" t="e">
        <f t="shared" ref="BF535:BF549" si="1935">AY535/AW535*100</f>
        <v>#VALUE!</v>
      </c>
      <c r="BG535" s="155"/>
      <c r="BH535" s="155"/>
      <c r="BI535" s="155"/>
      <c r="BJ535" s="155"/>
      <c r="BK535" s="155"/>
      <c r="BL535" s="155"/>
      <c r="BM535" s="159"/>
      <c r="BN535" s="155"/>
      <c r="BO535" s="155"/>
      <c r="BP535" s="155"/>
      <c r="BQ535" s="155"/>
      <c r="BR535" s="155"/>
      <c r="BS535" s="155"/>
      <c r="BT535" s="155"/>
      <c r="BU535" s="155"/>
      <c r="BV535" s="155"/>
      <c r="BW535" s="155"/>
      <c r="BX535" s="155"/>
      <c r="BY535" s="155"/>
      <c r="BZ535" s="155"/>
      <c r="CA535" s="155"/>
      <c r="CB535" s="155"/>
      <c r="CC535" s="155"/>
      <c r="CD535" s="155"/>
      <c r="CE535" s="155"/>
      <c r="CF535" s="155"/>
      <c r="CG535" s="155"/>
      <c r="CH535" s="155"/>
      <c r="CI535" s="155"/>
      <c r="CJ535" s="155"/>
      <c r="CK535" s="155"/>
      <c r="CL535" s="155"/>
      <c r="CM535" s="155"/>
      <c r="CN535" s="155"/>
      <c r="CO535" s="155"/>
      <c r="CP535" s="155"/>
      <c r="CQ535" s="155"/>
      <c r="CR535" s="155"/>
      <c r="CS535" s="155"/>
      <c r="CT535" s="155"/>
      <c r="CU535" s="155"/>
      <c r="CV535" s="155"/>
      <c r="CW535" s="155"/>
      <c r="CX535" s="155"/>
      <c r="CY535" s="155"/>
      <c r="CZ535" s="155"/>
      <c r="DA535" s="155"/>
      <c r="DB535" s="155"/>
      <c r="DC535" s="155"/>
      <c r="DD535" s="155"/>
      <c r="DE535" s="155"/>
    </row>
    <row r="536" spans="1:109" ht="15" customHeight="1" x14ac:dyDescent="0.2">
      <c r="A536" s="9">
        <f>Input!A536</f>
        <v>10798</v>
      </c>
      <c r="B536" s="9" t="str">
        <f>Input!B536</f>
        <v>GeoB13728 - 2 - 14-17 cm</v>
      </c>
      <c r="C536" s="9">
        <f>Input!O536</f>
        <v>2.6107137356749943</v>
      </c>
      <c r="D536" s="9">
        <f>C536*Input!P536/100</f>
        <v>2.9343578141110462E-3</v>
      </c>
      <c r="E536" s="11">
        <f>Input!M536</f>
        <v>3.0255384196192114</v>
      </c>
      <c r="F536" s="12">
        <f>E536*Input!N536/100</f>
        <v>9.9312864465845614E-5</v>
      </c>
      <c r="G536" s="13">
        <f t="shared" si="1910"/>
        <v>417.16123729709687</v>
      </c>
      <c r="H536" s="12">
        <f>G536*Input!L536/100</f>
        <v>2.1137342718081095E-2</v>
      </c>
      <c r="I536" s="9">
        <v>0.3</v>
      </c>
      <c r="J536" s="21">
        <f>(((C536*$G$4*0.000000001*Input!G536*(234/233))-(I536*0.000000000000001))/Input!F536)*1000000000000</f>
        <v>271.46405231568099</v>
      </c>
      <c r="K536" s="9">
        <f>J536*Input!P536/100</f>
        <v>0.3051168162474987</v>
      </c>
      <c r="L536" s="14">
        <f t="shared" si="1911"/>
        <v>3.7541505187210622</v>
      </c>
      <c r="M536" s="22">
        <f>L536*Input!P536/100</f>
        <v>4.2195437820033597E-3</v>
      </c>
      <c r="N536" s="9">
        <v>5.0000000000000001E-3</v>
      </c>
      <c r="O536" s="21">
        <f>(((G536*$D$4*0.000000001*Input!G536*(238/236))-(N536*0.000000001))/Input!F536)*1000000</f>
        <v>4.3695212326620174</v>
      </c>
      <c r="P536" s="9">
        <f>O536*Input!N536/100</f>
        <v>1.4342890744537752E-4</v>
      </c>
      <c r="Q536" s="23">
        <f t="shared" si="1912"/>
        <v>3.2600962079259248</v>
      </c>
      <c r="R536" s="24">
        <f>Q536*Input!N536/100</f>
        <v>1.0701219020848317E-4</v>
      </c>
      <c r="S536" s="65">
        <f>Input!S536*$G$6/0.000000000155125</f>
        <v>1.145957780839445</v>
      </c>
      <c r="T536" s="9">
        <f>S536*Input!T536/100</f>
        <v>4.2213049323921482E-4</v>
      </c>
      <c r="U536" s="9">
        <f>S536*1/((U535+U537)/2)</f>
        <v>1.1474281704366447</v>
      </c>
      <c r="V536" s="9">
        <f>U536*Input!T536/100</f>
        <v>4.2267213298921076E-4</v>
      </c>
      <c r="W536" s="3">
        <v>3.0000000000000001E-3</v>
      </c>
      <c r="X536" s="21">
        <f>((($L$4*0.000000001*Input!G536/Input!W536*(232/229))-(W536*0.000000001))/Input!F536)*1000000000</f>
        <v>0.40531306916196197</v>
      </c>
      <c r="Y536" s="21">
        <f>X536*Input!X536/100</f>
        <v>6.1709227262469405E-4</v>
      </c>
      <c r="Z536" s="21">
        <f t="shared" si="1913"/>
        <v>9.8965854292793135E-5</v>
      </c>
      <c r="AA536" s="21">
        <f>Z536*Input!X536/100</f>
        <v>1.5067627615378033E-7</v>
      </c>
      <c r="AB536" s="14">
        <v>0.05</v>
      </c>
      <c r="AC536" s="14">
        <v>0.9</v>
      </c>
      <c r="AD536" s="21">
        <f>(((Input!G536*$L$4*0.000000001*Input!U536*(230/229))-((AB536*0.000000000000001)+(Input!G536*AC536*0.000000000000001)))/Input!F536)*1000000000000</f>
        <v>2.6039819787030929</v>
      </c>
      <c r="AE536" s="21">
        <f>AD536*Input!V536/100</f>
        <v>7.9961940975660454E-3</v>
      </c>
      <c r="AF536" s="63">
        <f t="shared" si="1914"/>
        <v>0.1187116941307805</v>
      </c>
      <c r="AG536" s="21">
        <f>AF536*Input!V536/100</f>
        <v>3.6453468406620095E-4</v>
      </c>
      <c r="AH536" s="9">
        <f t="shared" si="1915"/>
        <v>1199.5217439296666</v>
      </c>
      <c r="AI536" s="3">
        <f t="shared" si="1916"/>
        <v>4.1113288956334593</v>
      </c>
      <c r="AJ536" s="22">
        <f t="shared" si="1917"/>
        <v>147.42817043664468</v>
      </c>
      <c r="AK536" s="3">
        <f t="shared" si="1918"/>
        <v>0.42267213298921075</v>
      </c>
      <c r="AL536" s="3">
        <f t="shared" si="1919"/>
        <v>3.6413555477954732E-2</v>
      </c>
      <c r="AM536" s="3">
        <f t="shared" si="1920"/>
        <v>1.1182354356486672E-4</v>
      </c>
      <c r="AN536" s="9">
        <f>AL536*1/((AN535+AN537)/2)</f>
        <v>3.63975904487207E-2</v>
      </c>
      <c r="AO536" s="21">
        <f t="shared" si="1921"/>
        <v>1.1177451604973855E-4</v>
      </c>
      <c r="AP536" s="58">
        <f t="shared" si="1922"/>
        <v>3.5177</v>
      </c>
      <c r="AQ536" s="58">
        <f t="shared" si="1923"/>
        <v>1.2E-2</v>
      </c>
      <c r="AR536" s="58">
        <f t="shared" si="1924"/>
        <v>0.34113198965232966</v>
      </c>
      <c r="AS536" s="67">
        <f t="shared" si="1925"/>
        <v>3.0356728139552442E-5</v>
      </c>
      <c r="AT536" s="67">
        <f t="shared" si="1926"/>
        <v>4.6229093038010851E-8</v>
      </c>
      <c r="AU536" s="58">
        <v>8</v>
      </c>
      <c r="AV536" s="58">
        <f t="shared" si="1927"/>
        <v>4</v>
      </c>
      <c r="AW536" s="58">
        <f t="shared" si="1928"/>
        <v>3.4946000000000002</v>
      </c>
      <c r="AX536" s="57">
        <f t="shared" si="1929"/>
        <v>1.5881888800000001E-2</v>
      </c>
      <c r="AY536" s="47">
        <f t="shared" si="1930"/>
        <v>1.597969606849884E-2</v>
      </c>
      <c r="AZ536" s="9" t="str">
        <f>Input!B536</f>
        <v>GeoB13728 - 2 - 14-17 cm</v>
      </c>
      <c r="BA536" s="48">
        <f>Input!E536</f>
        <v>15.5</v>
      </c>
      <c r="BB536" s="58">
        <f t="shared" si="1931"/>
        <v>148.89150182952255</v>
      </c>
      <c r="BC536" s="22">
        <f>SQRT((EXP(0.0000028263*AW536*1000)*V536)^2+((U536-1)*0.0000028263*EXP(0.0000028263*AW536*1000)*AY536*1000)^2)*1000</f>
        <v>0.42692042198380614</v>
      </c>
      <c r="BD536" s="9">
        <f t="shared" si="1933"/>
        <v>3436.6000000000004</v>
      </c>
      <c r="BE536" s="49">
        <f t="shared" si="1934"/>
        <v>7.9898480342494205</v>
      </c>
      <c r="BF536" s="89">
        <f t="shared" si="1935"/>
        <v>0.45726824439131342</v>
      </c>
      <c r="BG536" s="85"/>
      <c r="BH536" s="85"/>
      <c r="BI536" s="85"/>
      <c r="BJ536" s="85"/>
      <c r="BK536" s="85"/>
      <c r="BL536" s="85"/>
      <c r="BM536" s="90"/>
      <c r="BN536" s="85"/>
      <c r="BO536" s="85"/>
      <c r="BP536" s="85"/>
      <c r="BQ536" s="85"/>
      <c r="BR536" s="85"/>
      <c r="BS536" s="85"/>
      <c r="BT536" s="85"/>
      <c r="BU536" s="85"/>
      <c r="BV536" s="85"/>
      <c r="BW536" s="85"/>
      <c r="BX536" s="85"/>
      <c r="BY536" s="85"/>
      <c r="BZ536" s="85"/>
      <c r="CA536" s="85"/>
      <c r="CB536" s="85"/>
      <c r="CC536" s="85"/>
      <c r="CD536" s="85"/>
      <c r="CE536" s="85"/>
      <c r="CF536" s="85"/>
      <c r="CG536" s="85"/>
      <c r="CH536" s="85"/>
      <c r="CI536" s="85"/>
      <c r="CJ536" s="85"/>
      <c r="CK536" s="85"/>
      <c r="CL536" s="85"/>
      <c r="CM536" s="85"/>
      <c r="CN536" s="85"/>
      <c r="CO536" s="85"/>
      <c r="CP536" s="85"/>
      <c r="CQ536" s="85"/>
      <c r="CR536" s="85"/>
      <c r="CS536" s="85"/>
      <c r="CT536" s="85"/>
      <c r="CU536" s="85"/>
      <c r="CV536" s="85"/>
      <c r="CW536" s="85"/>
      <c r="CX536" s="85"/>
      <c r="CY536" s="85"/>
      <c r="CZ536" s="85"/>
      <c r="DA536" s="85"/>
      <c r="DB536" s="85"/>
      <c r="DC536" s="85"/>
      <c r="DD536" s="85"/>
      <c r="DE536" s="85"/>
    </row>
    <row r="537" spans="1:109" s="158" customFormat="1" ht="15" customHeight="1" x14ac:dyDescent="0.2">
      <c r="A537" s="141">
        <f>Input!A537</f>
        <v>10815</v>
      </c>
      <c r="B537" s="141" t="str">
        <f>Input!B537</f>
        <v>Hu1-13</v>
      </c>
      <c r="C537" s="141">
        <f>Input!O537</f>
        <v>2.0723854372253347</v>
      </c>
      <c r="D537" s="141">
        <f>C537*Input!P537/100</f>
        <v>1.3208721259799635E-2</v>
      </c>
      <c r="E537" s="142">
        <f>Input!M537</f>
        <v>2.7321526612666522</v>
      </c>
      <c r="F537" s="143">
        <f>E537*Input!N537/100</f>
        <v>2.0004890036470703E-4</v>
      </c>
      <c r="G537" s="144">
        <f t="shared" si="1910"/>
        <v>376.70920893544599</v>
      </c>
      <c r="H537" s="143">
        <f>G537*Input!L537/100</f>
        <v>1.8314524134344326E-2</v>
      </c>
      <c r="I537" s="141">
        <v>0</v>
      </c>
      <c r="J537" s="145">
        <f>(((C537*$G$4*0.000000001*Input!G537*(234/233))-(I537*0.000000000000001))/Input!F537)*1000000000000</f>
        <v>748.20527956540411</v>
      </c>
      <c r="K537" s="141">
        <f>J537*Input!P537/100</f>
        <v>4.7688208985495306</v>
      </c>
      <c r="L537" s="146">
        <f t="shared" si="1911"/>
        <v>10.347135152627523</v>
      </c>
      <c r="M537" s="147">
        <f>L537*Input!P537/100</f>
        <v>6.5949326613450154E-2</v>
      </c>
      <c r="N537" s="141">
        <v>0</v>
      </c>
      <c r="O537" s="145">
        <f>(((G537*$D$4*0.000000001*Input!G537*(238/236))-(N537*0.000000001))/Input!F537)*1000000</f>
        <v>13.700408884241295</v>
      </c>
      <c r="P537" s="141">
        <f>O537*Input!N537/100</f>
        <v>1.0031473609416449E-3</v>
      </c>
      <c r="Q537" s="148">
        <f t="shared" si="1912"/>
        <v>10.221863831827386</v>
      </c>
      <c r="R537" s="149">
        <f>Q537*Input!N537/100</f>
        <v>7.484474232442109E-4</v>
      </c>
      <c r="S537" s="147">
        <f>Input!S537*$G$6/0.000000000155125</f>
        <v>0.99926869232837656</v>
      </c>
      <c r="T537" s="141">
        <f>S537*Input!T537/100</f>
        <v>1.0482148496533006E-3</v>
      </c>
      <c r="U537" s="147">
        <f>S537</f>
        <v>0.99926869232837656</v>
      </c>
      <c r="V537" s="141">
        <f>U537*Input!T537/100</f>
        <v>1.0482148496533006E-3</v>
      </c>
      <c r="W537" s="150">
        <v>0</v>
      </c>
      <c r="X537" s="145">
        <f>((($L$4*0.000000001*Input!G537/Input!W537*(232/229))-(W537*0.000000001))/Input!F537)*1000000000</f>
        <v>0.90723839090017855</v>
      </c>
      <c r="Y537" s="145">
        <f>X537*Input!X537/100</f>
        <v>3.2043656618943482E-3</v>
      </c>
      <c r="Z537" s="145">
        <f t="shared" si="1913"/>
        <v>2.2152165630459126E-4</v>
      </c>
      <c r="AA537" s="145">
        <f>Z537*Input!X537/100</f>
        <v>7.8241440832776181E-7</v>
      </c>
      <c r="AB537" s="146">
        <v>0</v>
      </c>
      <c r="AC537" s="146">
        <v>0.9</v>
      </c>
      <c r="AD537" s="145">
        <f>(((Input!G537*$L$4*0.000000001*Input!U537*(230/229))-((AB537*0.000000000000001)+(Input!G537*AC537*0.000000000000001)))/Input!F537)*1000000000000</f>
        <v>224.22887122488919</v>
      </c>
      <c r="AE537" s="145">
        <f>AD537*Input!V537/100</f>
        <v>0.52262535838608382</v>
      </c>
      <c r="AF537" s="145">
        <f t="shared" si="1914"/>
        <v>10.222263208363886</v>
      </c>
      <c r="AG537" s="145">
        <f>AF537*Input!V537/100</f>
        <v>2.3825718533051474E-2</v>
      </c>
      <c r="AH537" s="141">
        <f t="shared" si="1915"/>
        <v>46145.660785003885</v>
      </c>
      <c r="AI537" s="150">
        <f t="shared" si="1916"/>
        <v>195.27575678100916</v>
      </c>
      <c r="AJ537" s="147">
        <f t="shared" si="1917"/>
        <v>-0.7313076716234379</v>
      </c>
      <c r="AK537" s="150">
        <f t="shared" si="1918"/>
        <v>1.0482148496533006</v>
      </c>
      <c r="AL537" s="150">
        <f t="shared" si="1919"/>
        <v>1.000039070813608</v>
      </c>
      <c r="AM537" s="150">
        <f t="shared" si="1920"/>
        <v>2.3320083884131502E-3</v>
      </c>
      <c r="AN537" s="141">
        <f>AF537/Q537</f>
        <v>1.000039070813608</v>
      </c>
      <c r="AO537" s="145">
        <f t="shared" si="1921"/>
        <v>2.3320083884131502E-3</v>
      </c>
      <c r="AP537" s="141" t="str">
        <f t="shared" si="1922"/>
        <v>Out of range</v>
      </c>
      <c r="AQ537" s="141" t="e">
        <f t="shared" si="1923"/>
        <v>#VALUE!</v>
      </c>
      <c r="AR537" s="141" t="e">
        <f t="shared" si="1924"/>
        <v>#VALUE!</v>
      </c>
      <c r="AS537" s="149">
        <f t="shared" si="1925"/>
        <v>2.1671356608649846E-5</v>
      </c>
      <c r="AT537" s="149">
        <f t="shared" si="1926"/>
        <v>7.6559669201601553E-8</v>
      </c>
      <c r="AU537" s="141">
        <v>0.75</v>
      </c>
      <c r="AV537" s="141">
        <f t="shared" si="1927"/>
        <v>0.375</v>
      </c>
      <c r="AW537" s="141" t="str">
        <f t="shared" si="1928"/>
        <v>Out of range</v>
      </c>
      <c r="AX537" s="151">
        <f t="shared" si="1929"/>
        <v>359.75721960890002</v>
      </c>
      <c r="AY537" s="151" t="e">
        <f t="shared" si="1930"/>
        <v>#VALUE!</v>
      </c>
      <c r="AZ537" s="141" t="str">
        <f>Input!B537</f>
        <v>Hu1-13</v>
      </c>
      <c r="BA537" s="152">
        <f>Input!E537</f>
        <v>0</v>
      </c>
      <c r="BB537" s="141" t="e">
        <f t="shared" si="1931"/>
        <v>#VALUE!</v>
      </c>
      <c r="BC537" s="147" t="e">
        <f t="shared" ref="BC537" si="1936">SQRT((EXP(0.0000028263*AW537*1000)*V537)^2+((U537-1)*0.0000028263*EXP(0.0000028263*AW537*1000)*AX537*1000)^2)*1000</f>
        <v>#VALUE!</v>
      </c>
      <c r="BD537" s="141" t="e">
        <f t="shared" si="1933"/>
        <v>#VALUE!</v>
      </c>
      <c r="BE537" s="153" t="e">
        <f t="shared" si="1934"/>
        <v>#VALUE!</v>
      </c>
      <c r="BF537" s="154" t="e">
        <f t="shared" si="1935"/>
        <v>#VALUE!</v>
      </c>
      <c r="BG537" s="155"/>
      <c r="BH537" s="155"/>
      <c r="BI537" s="155"/>
      <c r="BJ537" s="155"/>
      <c r="BK537" s="155"/>
      <c r="BL537" s="155"/>
      <c r="BM537" s="159"/>
      <c r="BN537" s="155"/>
      <c r="BO537" s="155"/>
      <c r="BP537" s="155"/>
      <c r="BQ537" s="155"/>
      <c r="BR537" s="155"/>
      <c r="BS537" s="155"/>
      <c r="BT537" s="155"/>
      <c r="BU537" s="155"/>
      <c r="BV537" s="155"/>
      <c r="BW537" s="155"/>
      <c r="BX537" s="155"/>
      <c r="BY537" s="155"/>
      <c r="BZ537" s="155"/>
      <c r="CA537" s="155"/>
      <c r="CB537" s="155"/>
      <c r="CC537" s="155"/>
      <c r="CD537" s="155"/>
      <c r="CE537" s="155"/>
      <c r="CF537" s="155"/>
      <c r="CG537" s="155"/>
      <c r="CH537" s="155"/>
      <c r="CI537" s="155"/>
      <c r="CJ537" s="155"/>
      <c r="CK537" s="155"/>
      <c r="CL537" s="155"/>
      <c r="CM537" s="155"/>
      <c r="CN537" s="155"/>
      <c r="CO537" s="155"/>
      <c r="CP537" s="155"/>
      <c r="CQ537" s="155"/>
      <c r="CR537" s="155"/>
      <c r="CS537" s="155"/>
      <c r="CT537" s="155"/>
      <c r="CU537" s="155"/>
      <c r="CV537" s="155"/>
      <c r="CW537" s="155"/>
      <c r="CX537" s="155"/>
      <c r="CY537" s="155"/>
      <c r="CZ537" s="155"/>
      <c r="DA537" s="155"/>
      <c r="DB537" s="155"/>
      <c r="DC537" s="155"/>
      <c r="DD537" s="155"/>
      <c r="DE537" s="155"/>
    </row>
    <row r="538" spans="1:109" ht="15" customHeight="1" x14ac:dyDescent="0.2">
      <c r="A538" s="9">
        <f>Input!A538</f>
        <v>10799</v>
      </c>
      <c r="B538" s="9" t="str">
        <f>Input!B538</f>
        <v>GeoB13728 - 2 - 27-30 cm</v>
      </c>
      <c r="C538" s="9">
        <f>Input!O538</f>
        <v>1.7263884486100387</v>
      </c>
      <c r="D538" s="9">
        <f>C538*Input!P538/100</f>
        <v>2.0911357811644253E-3</v>
      </c>
      <c r="E538" s="11">
        <f>Input!M538</f>
        <v>2.0109177156586555</v>
      </c>
      <c r="F538" s="12">
        <f>E538*Input!N538/100</f>
        <v>5.8593684441533011E-5</v>
      </c>
      <c r="G538" s="13">
        <f t="shared" si="1910"/>
        <v>277.26533463501539</v>
      </c>
      <c r="H538" s="12">
        <f>G538*Input!L538/100</f>
        <v>8.4579677614765696E-3</v>
      </c>
      <c r="I538" s="9">
        <v>0.3</v>
      </c>
      <c r="J538" s="21">
        <f>(((C538*$G$4*0.000000001*Input!G538*(234/233))-(I538*0.000000000000001))/Input!F538)*1000000000000</f>
        <v>217.04907461027312</v>
      </c>
      <c r="K538" s="9">
        <f>J538*Input!P538/100</f>
        <v>0.26290669782435072</v>
      </c>
      <c r="L538" s="14">
        <f t="shared" si="1911"/>
        <v>3.0016309308185147</v>
      </c>
      <c r="M538" s="22">
        <f>L538*Input!P538/100</f>
        <v>3.6358085263708223E-3</v>
      </c>
      <c r="N538" s="9">
        <v>5.0000000000000001E-3</v>
      </c>
      <c r="O538" s="21">
        <f>(((G538*$D$4*0.000000001*Input!G538*(238/236))-(N538*0.000000001))/Input!F538)*1000000</f>
        <v>3.5114926285822472</v>
      </c>
      <c r="P538" s="9">
        <f>O538*Input!N538/100</f>
        <v>1.0231711093684695E-4</v>
      </c>
      <c r="Q538" s="23">
        <f t="shared" si="1912"/>
        <v>2.6199217701538768</v>
      </c>
      <c r="R538" s="24">
        <f>Q538*Input!N538/100</f>
        <v>7.6338712552252757E-5</v>
      </c>
      <c r="S538" s="65">
        <f>Input!S538*$G$6/0.000000000155125</f>
        <v>1.1426008844353897</v>
      </c>
      <c r="T538" s="9">
        <f>S538*Input!T538/100</f>
        <v>4.4141079251780284E-4</v>
      </c>
      <c r="U538" s="9">
        <f>S538*1/((U537+U539)/2)</f>
        <v>1.1428391651157024</v>
      </c>
      <c r="V538" s="9">
        <f>U538*Input!T538/100</f>
        <v>4.4150284536440161E-4</v>
      </c>
      <c r="W538" s="3">
        <v>3.0000000000000001E-3</v>
      </c>
      <c r="X538" s="21">
        <f>((($L$4*0.000000001*Input!G538/Input!W538*(232/229))-(W538*0.000000001))/Input!F538)*1000000000</f>
        <v>0.26566782280121531</v>
      </c>
      <c r="Y538" s="21">
        <f>X538*Input!X538/100</f>
        <v>4.0529009476163955E-4</v>
      </c>
      <c r="Z538" s="21">
        <f t="shared" si="1913"/>
        <v>6.4868480791875052E-5</v>
      </c>
      <c r="AA538" s="21">
        <f>Z538*Input!X538/100</f>
        <v>9.8960244601599399E-8</v>
      </c>
      <c r="AB538" s="14">
        <v>0.05</v>
      </c>
      <c r="AC538" s="14">
        <v>0.9</v>
      </c>
      <c r="AD538" s="21">
        <f>(((Input!G538*$L$4*0.000000001*Input!U538*(230/229))-((AB538*0.000000000000001)+(Input!G538*AC538*0.000000000000001)))/Input!F538)*1000000000000</f>
        <v>6.6470137697781988</v>
      </c>
      <c r="AE538" s="21">
        <f>AD538*Input!V538/100</f>
        <v>1.4761200400010322E-2</v>
      </c>
      <c r="AF538" s="63">
        <f t="shared" si="1914"/>
        <v>0.30302754472747717</v>
      </c>
      <c r="AG538" s="21">
        <f>AF538*Input!V538/100</f>
        <v>6.7294133416465616E-4</v>
      </c>
      <c r="AH538" s="9">
        <f t="shared" si="1915"/>
        <v>4671.4142373661407</v>
      </c>
      <c r="AI538" s="3">
        <f t="shared" si="1916"/>
        <v>12.585916834749996</v>
      </c>
      <c r="AJ538" s="22">
        <f t="shared" si="1917"/>
        <v>142.83916511570237</v>
      </c>
      <c r="AK538" s="3">
        <f t="shared" si="1918"/>
        <v>0.4415028453644016</v>
      </c>
      <c r="AL538" s="3">
        <f t="shared" si="1919"/>
        <v>0.11566282176039147</v>
      </c>
      <c r="AM538" s="3">
        <f t="shared" si="1920"/>
        <v>2.5687761553428823E-4</v>
      </c>
      <c r="AN538" s="9">
        <f>AL538*1/((AN537+AN539)/2)</f>
        <v>0.115520450806054</v>
      </c>
      <c r="AO538" s="21">
        <f t="shared" si="1921"/>
        <v>2.5656142135265821E-4</v>
      </c>
      <c r="AP538" s="58">
        <f t="shared" si="1922"/>
        <v>11.611499999999999</v>
      </c>
      <c r="AQ538" s="58">
        <f t="shared" si="1923"/>
        <v>2.76E-2</v>
      </c>
      <c r="AR538" s="58">
        <f t="shared" si="1924"/>
        <v>0.23769538819273997</v>
      </c>
      <c r="AS538" s="67">
        <f t="shared" si="1925"/>
        <v>2.475970142729304E-5</v>
      </c>
      <c r="AT538" s="67">
        <f t="shared" si="1926"/>
        <v>3.7779102644615905E-8</v>
      </c>
      <c r="AU538" s="58">
        <v>8</v>
      </c>
      <c r="AV538" s="58">
        <f t="shared" si="1927"/>
        <v>4</v>
      </c>
      <c r="AW538" s="58">
        <f t="shared" si="1928"/>
        <v>11.592700000000001</v>
      </c>
      <c r="AX538" s="57">
        <f t="shared" si="1929"/>
        <v>2.8881162200000001E-2</v>
      </c>
      <c r="AY538" s="47">
        <f t="shared" si="1930"/>
        <v>2.9136194551111216E-2</v>
      </c>
      <c r="AZ538" s="9" t="str">
        <f>Input!B538</f>
        <v>GeoB13728 - 2 - 27-30 cm</v>
      </c>
      <c r="BA538" s="48">
        <f>Input!E538</f>
        <v>28.5</v>
      </c>
      <c r="BB538" s="58">
        <f t="shared" si="1931"/>
        <v>147.59672533273798</v>
      </c>
      <c r="BC538" s="22">
        <f>SQRT((EXP(0.0000028263*AW538*1000)*V538)^2+((U538-1)*0.0000028263*EXP(0.0000028263*AW538*1000)*AY538*1000)^2)*1000</f>
        <v>0.45636990772457203</v>
      </c>
      <c r="BD538" s="9">
        <f t="shared" si="1933"/>
        <v>11534.7</v>
      </c>
      <c r="BE538" s="49">
        <f t="shared" si="1934"/>
        <v>14.568097275555608</v>
      </c>
      <c r="BF538" s="89">
        <f t="shared" si="1935"/>
        <v>0.25133225694714101</v>
      </c>
      <c r="BG538" s="85"/>
      <c r="BH538" s="85"/>
      <c r="BI538" s="85"/>
      <c r="BJ538" s="85"/>
      <c r="BK538" s="85"/>
      <c r="BL538" s="85"/>
      <c r="BM538" s="90"/>
      <c r="BN538" s="85"/>
      <c r="BO538" s="85"/>
      <c r="BP538" s="85"/>
      <c r="BQ538" s="85"/>
      <c r="BR538" s="85"/>
      <c r="BS538" s="85"/>
      <c r="BT538" s="85"/>
      <c r="BU538" s="85"/>
      <c r="BV538" s="85"/>
      <c r="BW538" s="85"/>
      <c r="BX538" s="85"/>
      <c r="BY538" s="85"/>
      <c r="BZ538" s="85"/>
      <c r="CA538" s="85"/>
      <c r="CB538" s="85"/>
      <c r="CC538" s="85"/>
      <c r="CD538" s="85"/>
      <c r="CE538" s="85"/>
      <c r="CF538" s="85"/>
      <c r="CG538" s="85"/>
      <c r="CH538" s="85"/>
      <c r="CI538" s="85"/>
      <c r="CJ538" s="85"/>
      <c r="CK538" s="85"/>
      <c r="CL538" s="85"/>
      <c r="CM538" s="85"/>
      <c r="CN538" s="85"/>
      <c r="CO538" s="85"/>
      <c r="CP538" s="85"/>
      <c r="CQ538" s="85"/>
      <c r="CR538" s="85"/>
      <c r="CS538" s="85"/>
      <c r="CT538" s="85"/>
      <c r="CU538" s="85"/>
      <c r="CV538" s="85"/>
      <c r="CW538" s="85"/>
      <c r="CX538" s="85"/>
      <c r="CY538" s="85"/>
      <c r="CZ538" s="85"/>
      <c r="DA538" s="85"/>
      <c r="DB538" s="85"/>
      <c r="DC538" s="85"/>
      <c r="DD538" s="85"/>
      <c r="DE538" s="85"/>
    </row>
    <row r="539" spans="1:109" s="158" customFormat="1" ht="15" customHeight="1" x14ac:dyDescent="0.2">
      <c r="A539" s="141">
        <f>Input!A539</f>
        <v>10815</v>
      </c>
      <c r="B539" s="141" t="str">
        <f>Input!B539</f>
        <v>Hu1-13</v>
      </c>
      <c r="C539" s="141">
        <f>Input!O539</f>
        <v>2.0663024101363145</v>
      </c>
      <c r="D539" s="141">
        <f>C539*Input!P539/100</f>
        <v>1.0741885023097508E-2</v>
      </c>
      <c r="E539" s="142">
        <f>Input!M539</f>
        <v>2.7321018900471308</v>
      </c>
      <c r="F539" s="143">
        <f>E539*Input!N539/100</f>
        <v>2.4822791407499241E-4</v>
      </c>
      <c r="G539" s="144">
        <f t="shared" si="1910"/>
        <v>376.70220859969839</v>
      </c>
      <c r="H539" s="143">
        <f>G539*Input!L539/100</f>
        <v>1.400818847041857E-2</v>
      </c>
      <c r="I539" s="141">
        <v>0</v>
      </c>
      <c r="J539" s="145">
        <f>(((C539*$G$4*0.000000001*Input!G539*(234/233))-(I539*0.000000000000001))/Input!F539)*1000000000000</f>
        <v>746.00908917437425</v>
      </c>
      <c r="K539" s="141">
        <f>J539*Input!P539/100</f>
        <v>3.8782047694403876</v>
      </c>
      <c r="L539" s="146">
        <f t="shared" si="1911"/>
        <v>10.316763435910838</v>
      </c>
      <c r="M539" s="147">
        <f>L539*Input!P539/100</f>
        <v>5.3632752928812436E-2</v>
      </c>
      <c r="N539" s="141">
        <v>0</v>
      </c>
      <c r="O539" s="145">
        <f>(((G539*$D$4*0.000000001*Input!G539*(238/236))-(N539*0.000000001))/Input!F539)*1000000</f>
        <v>13.700154291415334</v>
      </c>
      <c r="P539" s="141">
        <f>O539*Input!N539/100</f>
        <v>1.2447415430047954E-3</v>
      </c>
      <c r="Q539" s="148">
        <f t="shared" si="1912"/>
        <v>10.221673880328748</v>
      </c>
      <c r="R539" s="149">
        <f>Q539*Input!N539/100</f>
        <v>9.2870064433250995E-4</v>
      </c>
      <c r="S539" s="147">
        <f>Input!S539*$G$6/0.000000000155125</f>
        <v>1.0003143099214833</v>
      </c>
      <c r="T539" s="141">
        <f>S539*Input!T539/100</f>
        <v>1.2528061080320629E-3</v>
      </c>
      <c r="U539" s="147">
        <f>S539</f>
        <v>1.0003143099214833</v>
      </c>
      <c r="V539" s="141">
        <f>U539*Input!T539/100</f>
        <v>1.2528061080320629E-3</v>
      </c>
      <c r="W539" s="150">
        <v>0</v>
      </c>
      <c r="X539" s="145">
        <f>((($L$4*0.000000001*Input!G539/Input!W539*(232/229))-(W539*0.000000001))/Input!F539)*1000000000</f>
        <v>0.90897077713673435</v>
      </c>
      <c r="Y539" s="145">
        <f>X539*Input!X539/100</f>
        <v>3.765156932765832E-3</v>
      </c>
      <c r="Z539" s="145">
        <f t="shared" si="1913"/>
        <v>2.2194465545490318E-4</v>
      </c>
      <c r="AA539" s="145">
        <f>Z539*Input!X539/100</f>
        <v>9.1934359079031951E-7</v>
      </c>
      <c r="AB539" s="146">
        <v>0</v>
      </c>
      <c r="AC539" s="146">
        <v>0.9</v>
      </c>
      <c r="AD539" s="145">
        <f>(((Input!G539*$L$4*0.000000001*Input!U539*(230/229))-((AB539*0.000000000000001)+(Input!G539*AC539*0.000000000000001)))/Input!F539)*1000000000000</f>
        <v>224.7598450542408</v>
      </c>
      <c r="AE539" s="145">
        <f>AD539*Input!V539/100</f>
        <v>0.53574594566228551</v>
      </c>
      <c r="AF539" s="145">
        <f t="shared" si="1914"/>
        <v>10.246469521363345</v>
      </c>
      <c r="AG539" s="145">
        <f>AF539*Input!V539/100</f>
        <v>2.4423866736951259E-2</v>
      </c>
      <c r="AH539" s="141">
        <f t="shared" si="1915"/>
        <v>46166.777480457597</v>
      </c>
      <c r="AI539" s="150">
        <f t="shared" si="1916"/>
        <v>220.63524247469536</v>
      </c>
      <c r="AJ539" s="147">
        <f t="shared" si="1917"/>
        <v>0.31430992148329118</v>
      </c>
      <c r="AK539" s="150">
        <f t="shared" si="1918"/>
        <v>1.2528061080320629</v>
      </c>
      <c r="AL539" s="150">
        <f t="shared" si="1919"/>
        <v>1.0024257906605998</v>
      </c>
      <c r="AM539" s="150">
        <f t="shared" si="1920"/>
        <v>2.3911546141741776E-3</v>
      </c>
      <c r="AN539" s="141">
        <f>AF539/Q539</f>
        <v>1.0024257906605998</v>
      </c>
      <c r="AO539" s="145">
        <f t="shared" si="1921"/>
        <v>2.3911546141741776E-3</v>
      </c>
      <c r="AP539" s="141" t="str">
        <f t="shared" si="1922"/>
        <v>Out of range</v>
      </c>
      <c r="AQ539" s="141" t="e">
        <f t="shared" si="1923"/>
        <v>#VALUE!</v>
      </c>
      <c r="AR539" s="141" t="e">
        <f t="shared" si="1924"/>
        <v>#VALUE!</v>
      </c>
      <c r="AS539" s="149">
        <f t="shared" si="1925"/>
        <v>2.1713141903502505E-5</v>
      </c>
      <c r="AT539" s="149">
        <f t="shared" si="1926"/>
        <v>8.9962243562415348E-8</v>
      </c>
      <c r="AU539" s="141">
        <v>0.75</v>
      </c>
      <c r="AV539" s="141">
        <f t="shared" si="1927"/>
        <v>0.375</v>
      </c>
      <c r="AW539" s="141" t="str">
        <f t="shared" si="1928"/>
        <v>Out of range</v>
      </c>
      <c r="AX539" s="151">
        <f t="shared" si="1929"/>
        <v>328.45920949240002</v>
      </c>
      <c r="AY539" s="151" t="e">
        <f t="shared" si="1930"/>
        <v>#VALUE!</v>
      </c>
      <c r="AZ539" s="141" t="str">
        <f>Input!B539</f>
        <v>Hu1-13</v>
      </c>
      <c r="BA539" s="152">
        <f>Input!E539</f>
        <v>0</v>
      </c>
      <c r="BB539" s="141" t="e">
        <f t="shared" si="1931"/>
        <v>#VALUE!</v>
      </c>
      <c r="BC539" s="147" t="e">
        <f t="shared" ref="BC539" si="1937">SQRT((EXP(0.0000028263*AW539*1000)*V539)^2+((U539-1)*0.0000028263*EXP(0.0000028263*AW539*1000)*AX539*1000)^2)*1000</f>
        <v>#VALUE!</v>
      </c>
      <c r="BD539" s="141" t="e">
        <f t="shared" si="1933"/>
        <v>#VALUE!</v>
      </c>
      <c r="BE539" s="153" t="e">
        <f t="shared" si="1934"/>
        <v>#VALUE!</v>
      </c>
      <c r="BF539" s="154" t="e">
        <f t="shared" si="1935"/>
        <v>#VALUE!</v>
      </c>
      <c r="BG539" s="155"/>
      <c r="BH539" s="155"/>
      <c r="BI539" s="155"/>
      <c r="BJ539" s="155"/>
      <c r="BK539" s="155"/>
      <c r="BL539" s="155"/>
      <c r="BM539" s="159"/>
      <c r="BN539" s="155"/>
      <c r="BO539" s="155"/>
      <c r="BP539" s="155"/>
      <c r="BQ539" s="155"/>
      <c r="BR539" s="155"/>
      <c r="BS539" s="155"/>
      <c r="BT539" s="155"/>
      <c r="BU539" s="155"/>
      <c r="BV539" s="155"/>
      <c r="BW539" s="155"/>
      <c r="BX539" s="155"/>
      <c r="BY539" s="155"/>
      <c r="BZ539" s="155"/>
      <c r="CA539" s="155"/>
      <c r="CB539" s="155"/>
      <c r="CC539" s="155"/>
      <c r="CD539" s="155"/>
      <c r="CE539" s="155"/>
      <c r="CF539" s="155"/>
      <c r="CG539" s="155"/>
      <c r="CH539" s="155"/>
      <c r="CI539" s="155"/>
      <c r="CJ539" s="155"/>
      <c r="CK539" s="155"/>
      <c r="CL539" s="155"/>
      <c r="CM539" s="155"/>
      <c r="CN539" s="155"/>
      <c r="CO539" s="155"/>
      <c r="CP539" s="155"/>
      <c r="CQ539" s="155"/>
      <c r="CR539" s="155"/>
      <c r="CS539" s="155"/>
      <c r="CT539" s="155"/>
      <c r="CU539" s="155"/>
      <c r="CV539" s="155"/>
      <c r="CW539" s="155"/>
      <c r="CX539" s="155"/>
      <c r="CY539" s="155"/>
      <c r="CZ539" s="155"/>
      <c r="DA539" s="155"/>
      <c r="DB539" s="155"/>
      <c r="DC539" s="155"/>
      <c r="DD539" s="155"/>
      <c r="DE539" s="155"/>
    </row>
    <row r="540" spans="1:109" ht="15" customHeight="1" x14ac:dyDescent="0.2">
      <c r="A540" s="9">
        <f>Input!A540</f>
        <v>10800</v>
      </c>
      <c r="B540" s="9" t="str">
        <f>Input!B540</f>
        <v>GeoB13728 - 2 - 60-64 cm</v>
      </c>
      <c r="C540" s="9">
        <f>Input!O540</f>
        <v>1.8804416943246556</v>
      </c>
      <c r="D540" s="9">
        <f>C540*Input!P540/100</f>
        <v>2.2799888589398647E-3</v>
      </c>
      <c r="E540" s="11">
        <f>Input!M540</f>
        <v>2.1842252603623242</v>
      </c>
      <c r="F540" s="12">
        <f>E540*Input!N540/100</f>
        <v>4.7123782249095756E-5</v>
      </c>
      <c r="G540" s="13">
        <f t="shared" si="1910"/>
        <v>301.16097889875726</v>
      </c>
      <c r="H540" s="12">
        <f>G540*Input!L540/100</f>
        <v>8.5659438510914919E-3</v>
      </c>
      <c r="I540" s="9">
        <v>0.3</v>
      </c>
      <c r="J540" s="21">
        <f>(((C540*$G$4*0.000000001*Input!G540*(234/233))-(I540*0.000000000000001))/Input!F540)*1000000000000</f>
        <v>218.13952295925074</v>
      </c>
      <c r="K540" s="9">
        <f>J540*Input!P540/100</f>
        <v>0.26448875471258337</v>
      </c>
      <c r="L540" s="14">
        <f t="shared" si="1911"/>
        <v>3.0167110388476699</v>
      </c>
      <c r="M540" s="22">
        <f>L540*Input!P540/100</f>
        <v>3.657687223152001E-3</v>
      </c>
      <c r="N540" s="9">
        <v>5.0000000000000001E-3</v>
      </c>
      <c r="O540" s="21">
        <f>(((G540*$D$4*0.000000001*Input!G540*(238/236))-(N540*0.000000001))/Input!F540)*1000000</f>
        <v>3.5192486679755515</v>
      </c>
      <c r="P540" s="9">
        <f>O540*Input!N540/100</f>
        <v>7.5926375781676573E-5</v>
      </c>
      <c r="Q540" s="23">
        <f t="shared" si="1912"/>
        <v>2.6257085447839272</v>
      </c>
      <c r="R540" s="24">
        <f>Q540*Input!N540/100</f>
        <v>5.6648606697947777E-5</v>
      </c>
      <c r="S540" s="65">
        <f>Input!S540*$G$6/0.000000000155125</f>
        <v>1.1437155432116888</v>
      </c>
      <c r="T540" s="9">
        <f>S540*Input!T540/100</f>
        <v>4.5062969376505937E-4</v>
      </c>
      <c r="U540" s="9">
        <f>S540*1/((U539+U541)/2)</f>
        <v>1.1439130827548227</v>
      </c>
      <c r="V540" s="9">
        <f>U540*Input!T540/100</f>
        <v>4.5070752534158843E-4</v>
      </c>
      <c r="W540" s="3">
        <v>3.0000000000000001E-3</v>
      </c>
      <c r="X540" s="21">
        <f>((($L$4*0.000000001*Input!G540/Input!W540*(232/229))-(W540*0.000000001))/Input!F540)*1000000000</f>
        <v>0.37776224829879945</v>
      </c>
      <c r="Y540" s="21">
        <f>X540*Input!X540/100</f>
        <v>5.4126288676531844E-4</v>
      </c>
      <c r="Z540" s="21">
        <f t="shared" si="1913"/>
        <v>9.2238732147859151E-5</v>
      </c>
      <c r="AA540" s="21">
        <f>Z540*Input!X540/100</f>
        <v>1.3216090982821984E-7</v>
      </c>
      <c r="AB540" s="14">
        <v>0.05</v>
      </c>
      <c r="AC540" s="14">
        <v>0.9</v>
      </c>
      <c r="AD540" s="21">
        <f>(((Input!G540*$L$4*0.000000001*Input!U540*(230/229))-((AB540*0.000000000000001)+(Input!G540*AC540*0.000000000000001)))/Input!F540)*1000000000000</f>
        <v>6.3008238333206528</v>
      </c>
      <c r="AE540" s="21">
        <f>AD540*Input!V540/100</f>
        <v>1.4596405883463353E-2</v>
      </c>
      <c r="AF540" s="63">
        <f t="shared" si="1914"/>
        <v>0.28724525660719963</v>
      </c>
      <c r="AG540" s="21">
        <f>AF540*Input!V540/100</f>
        <v>6.6542859544267111E-4</v>
      </c>
      <c r="AH540" s="9">
        <f t="shared" si="1915"/>
        <v>3114.1500963688882</v>
      </c>
      <c r="AI540" s="3">
        <f t="shared" si="1916"/>
        <v>8.4825753785824194</v>
      </c>
      <c r="AJ540" s="22">
        <f t="shared" si="1917"/>
        <v>143.91308275482274</v>
      </c>
      <c r="AK540" s="3">
        <f t="shared" si="1918"/>
        <v>0.45070752534158842</v>
      </c>
      <c r="AL540" s="3">
        <f t="shared" si="1919"/>
        <v>0.10939723572055382</v>
      </c>
      <c r="AM540" s="3">
        <f t="shared" si="1920"/>
        <v>2.5343919213939407E-4</v>
      </c>
      <c r="AN540" s="9">
        <f>AL540*1/((AN539+AN541)/2)</f>
        <v>0.1091913880878712</v>
      </c>
      <c r="AO540" s="21">
        <f t="shared" si="1921"/>
        <v>2.5296230753269204E-4</v>
      </c>
      <c r="AP540" s="58">
        <f t="shared" si="1922"/>
        <v>10.9328</v>
      </c>
      <c r="AQ540" s="58">
        <f t="shared" si="1923"/>
        <v>2.8000000000000001E-2</v>
      </c>
      <c r="AR540" s="58">
        <f t="shared" si="1924"/>
        <v>0.25611005414898291</v>
      </c>
      <c r="AS540" s="67">
        <f t="shared" si="1925"/>
        <v>3.5129082521780643E-5</v>
      </c>
      <c r="AT540" s="67">
        <f t="shared" si="1926"/>
        <v>5.0339132864351046E-8</v>
      </c>
      <c r="AU540" s="58">
        <v>8</v>
      </c>
      <c r="AV540" s="58">
        <f t="shared" si="1927"/>
        <v>4</v>
      </c>
      <c r="AW540" s="58">
        <f t="shared" si="1928"/>
        <v>10.906000000000001</v>
      </c>
      <c r="AX540" s="57">
        <f t="shared" si="1929"/>
        <v>2.75667998E-2</v>
      </c>
      <c r="AY540" s="47">
        <f t="shared" si="1930"/>
        <v>3.010485108531484E-2</v>
      </c>
      <c r="AZ540" s="9" t="str">
        <f>Input!B540</f>
        <v>GeoB13728 - 2 - 60-64 cm</v>
      </c>
      <c r="BA540" s="48">
        <f>Input!E540</f>
        <v>62</v>
      </c>
      <c r="BB540" s="58">
        <f t="shared" si="1931"/>
        <v>148.41807954944358</v>
      </c>
      <c r="BC540" s="22">
        <f>SQRT((EXP(0.0000028263*AW540*1000)*V540)^2+((U540-1)*0.0000028263*EXP(0.0000028263*AW540*1000)*AY540*1000)^2)*1000</f>
        <v>0.46498780184888433</v>
      </c>
      <c r="BD540" s="9">
        <f t="shared" si="1933"/>
        <v>10848</v>
      </c>
      <c r="BE540" s="49">
        <f t="shared" si="1934"/>
        <v>15.052425542657421</v>
      </c>
      <c r="BF540" s="89">
        <f t="shared" si="1935"/>
        <v>0.2760393460967801</v>
      </c>
      <c r="BG540" s="85"/>
      <c r="BH540" s="85"/>
      <c r="BI540" s="85"/>
      <c r="BJ540" s="85"/>
      <c r="BK540" s="85"/>
      <c r="BL540" s="85"/>
      <c r="BM540" s="90"/>
      <c r="BN540" s="85"/>
      <c r="BO540" s="85"/>
      <c r="BP540" s="85"/>
      <c r="BQ540" s="85"/>
      <c r="BR540" s="85"/>
      <c r="BS540" s="85"/>
      <c r="BT540" s="85"/>
      <c r="BU540" s="85"/>
      <c r="BV540" s="85"/>
      <c r="BW540" s="85"/>
      <c r="BX540" s="85"/>
      <c r="BY540" s="85"/>
      <c r="BZ540" s="85"/>
      <c r="CA540" s="85"/>
      <c r="CB540" s="85"/>
      <c r="CC540" s="85"/>
      <c r="CD540" s="85"/>
      <c r="CE540" s="85"/>
      <c r="CF540" s="85"/>
      <c r="CG540" s="85"/>
      <c r="CH540" s="85"/>
      <c r="CI540" s="85"/>
      <c r="CJ540" s="85"/>
      <c r="CK540" s="85"/>
      <c r="CL540" s="85"/>
      <c r="CM540" s="85"/>
      <c r="CN540" s="85"/>
      <c r="CO540" s="85"/>
      <c r="CP540" s="85"/>
      <c r="CQ540" s="85"/>
      <c r="CR540" s="85"/>
      <c r="CS540" s="85"/>
      <c r="CT540" s="85"/>
      <c r="CU540" s="85"/>
      <c r="CV540" s="85"/>
      <c r="CW540" s="85"/>
      <c r="CX540" s="85"/>
      <c r="CY540" s="85"/>
      <c r="CZ540" s="85"/>
      <c r="DA540" s="85"/>
      <c r="DB540" s="85"/>
      <c r="DC540" s="85"/>
      <c r="DD540" s="85"/>
      <c r="DE540" s="85"/>
    </row>
    <row r="541" spans="1:109" s="158" customFormat="1" ht="15" customHeight="1" x14ac:dyDescent="0.2">
      <c r="A541" s="141">
        <f>Input!A541</f>
        <v>10815</v>
      </c>
      <c r="B541" s="141" t="str">
        <f>Input!B541</f>
        <v>Hu1-13</v>
      </c>
      <c r="C541" s="141">
        <f>Input!O541</f>
        <v>2.0719945731526677</v>
      </c>
      <c r="D541" s="141">
        <f>C541*Input!P541/100</f>
        <v>1.1325251710023736E-2</v>
      </c>
      <c r="E541" s="142">
        <f>Input!M541</f>
        <v>2.7317592858602415</v>
      </c>
      <c r="F541" s="143">
        <f>E541*Input!N541/100</f>
        <v>2.5018958337622352E-4</v>
      </c>
      <c r="G541" s="144">
        <f t="shared" si="1910"/>
        <v>376.65497033441011</v>
      </c>
      <c r="H541" s="143">
        <f>G541*Input!L541/100</f>
        <v>1.6380976928060655E-2</v>
      </c>
      <c r="I541" s="141">
        <v>0</v>
      </c>
      <c r="J541" s="145">
        <f>(((C541*$G$4*0.000000001*Input!G541*(234/233))-(I541*0.000000000000001))/Input!F541)*1000000000000</f>
        <v>748.0641636525487</v>
      </c>
      <c r="K541" s="141">
        <f>J541*Input!P541/100</f>
        <v>4.0888210125583528</v>
      </c>
      <c r="L541" s="146">
        <f t="shared" si="1911"/>
        <v>10.345183622128634</v>
      </c>
      <c r="M541" s="147">
        <f>L541*Input!P541/100</f>
        <v>5.6545422476060321E-2</v>
      </c>
      <c r="N541" s="141">
        <v>0</v>
      </c>
      <c r="O541" s="145">
        <f>(((G541*$D$4*0.000000001*Input!G541*(238/236))-(N541*0.000000001))/Input!F541)*1000000</f>
        <v>13.69843629903797</v>
      </c>
      <c r="P541" s="141">
        <f>O541*Input!N541/100</f>
        <v>1.2545783547992248E-3</v>
      </c>
      <c r="Q541" s="148">
        <f t="shared" si="1912"/>
        <v>10.220392087625049</v>
      </c>
      <c r="R541" s="149">
        <f>Q541*Input!N541/100</f>
        <v>9.3603988154444654E-4</v>
      </c>
      <c r="S541" s="147">
        <f>Input!S541*$G$6/0.000000000155125</f>
        <v>0.99934031498645415</v>
      </c>
      <c r="T541" s="141">
        <f>S541*Input!T541/100</f>
        <v>1.0305048452351883E-3</v>
      </c>
      <c r="U541" s="147">
        <f>S541</f>
        <v>0.99934031498645415</v>
      </c>
      <c r="V541" s="141">
        <f>U541*Input!T541/100</f>
        <v>1.0305048452351883E-3</v>
      </c>
      <c r="W541" s="150">
        <v>0</v>
      </c>
      <c r="X541" s="145">
        <f>((($L$4*0.000000001*Input!G541/Input!W541*(232/229))-(W541*0.000000001))/Input!F541)*1000000000</f>
        <v>0.9123870438878956</v>
      </c>
      <c r="Y541" s="145">
        <f>X541*Input!X541/100</f>
        <v>2.0294825582760885E-3</v>
      </c>
      <c r="Z541" s="145">
        <f t="shared" si="1913"/>
        <v>2.2277881004611783E-4</v>
      </c>
      <c r="AA541" s="145">
        <f>Z541*Input!X541/100</f>
        <v>4.9554157127822003E-7</v>
      </c>
      <c r="AB541" s="146">
        <v>0</v>
      </c>
      <c r="AC541" s="146">
        <v>0.9</v>
      </c>
      <c r="AD541" s="145">
        <f>(((Input!G541*$L$4*0.000000001*Input!U541*(230/229))-((AB541*0.000000000000001)+(Input!G541*AC541*0.000000000000001)))/Input!F541)*1000000000000</f>
        <v>224.48927270684817</v>
      </c>
      <c r="AE541" s="145">
        <f>AD541*Input!V541/100</f>
        <v>0.42484931620688732</v>
      </c>
      <c r="AF541" s="145">
        <f t="shared" si="1914"/>
        <v>10.234134527493717</v>
      </c>
      <c r="AG541" s="145">
        <f>AF541*Input!V541/100</f>
        <v>1.9368253117612623E-2</v>
      </c>
      <c r="AH541" s="141">
        <f t="shared" si="1915"/>
        <v>45938.545615604693</v>
      </c>
      <c r="AI541" s="150">
        <f t="shared" si="1916"/>
        <v>134.16427825418387</v>
      </c>
      <c r="AJ541" s="147">
        <f t="shared" si="1917"/>
        <v>-0.65968501354585207</v>
      </c>
      <c r="AK541" s="150">
        <f t="shared" si="1918"/>
        <v>1.0305048452351884</v>
      </c>
      <c r="AL541" s="150">
        <f t="shared" si="1919"/>
        <v>1.0013446098496854</v>
      </c>
      <c r="AM541" s="150">
        <f t="shared" si="1920"/>
        <v>1.8972774516042626E-3</v>
      </c>
      <c r="AN541" s="141">
        <f>AF541/Q541</f>
        <v>1.0013446098496854</v>
      </c>
      <c r="AO541" s="145">
        <f t="shared" si="1921"/>
        <v>1.8972774516042626E-3</v>
      </c>
      <c r="AP541" s="141" t="str">
        <f t="shared" si="1922"/>
        <v>Out of range</v>
      </c>
      <c r="AQ541" s="141" t="e">
        <f t="shared" si="1923"/>
        <v>#VALUE!</v>
      </c>
      <c r="AR541" s="141" t="e">
        <f t="shared" si="1924"/>
        <v>#VALUE!</v>
      </c>
      <c r="AS541" s="149">
        <f t="shared" si="1925"/>
        <v>2.1797481753744124E-5</v>
      </c>
      <c r="AT541" s="149">
        <f t="shared" si="1926"/>
        <v>4.8526654334560819E-8</v>
      </c>
      <c r="AU541" s="141">
        <v>0.75</v>
      </c>
      <c r="AV541" s="141">
        <f t="shared" si="1927"/>
        <v>0.375</v>
      </c>
      <c r="AW541" s="141" t="str">
        <f t="shared" si="1928"/>
        <v>Out of range</v>
      </c>
      <c r="AX541" s="151">
        <f t="shared" si="1929"/>
        <v>254.70545156630001</v>
      </c>
      <c r="AY541" s="151" t="e">
        <f t="shared" si="1930"/>
        <v>#VALUE!</v>
      </c>
      <c r="AZ541" s="141" t="str">
        <f>Input!B541</f>
        <v>Hu1-13</v>
      </c>
      <c r="BA541" s="152">
        <f>Input!E541</f>
        <v>0</v>
      </c>
      <c r="BB541" s="141" t="e">
        <f t="shared" si="1931"/>
        <v>#VALUE!</v>
      </c>
      <c r="BC541" s="147" t="e">
        <f t="shared" ref="BC541" si="1938">SQRT((EXP(0.0000028263*AW541*1000)*V541)^2+((U541-1)*0.0000028263*EXP(0.0000028263*AW541*1000)*AX541*1000)^2)*1000</f>
        <v>#VALUE!</v>
      </c>
      <c r="BD541" s="141" t="e">
        <f t="shared" si="1933"/>
        <v>#VALUE!</v>
      </c>
      <c r="BE541" s="153" t="e">
        <f t="shared" si="1934"/>
        <v>#VALUE!</v>
      </c>
      <c r="BF541" s="154" t="e">
        <f t="shared" si="1935"/>
        <v>#VALUE!</v>
      </c>
      <c r="BG541" s="155"/>
      <c r="BH541" s="155"/>
      <c r="BI541" s="155"/>
      <c r="BJ541" s="155"/>
      <c r="BK541" s="155"/>
      <c r="BL541" s="155"/>
      <c r="BM541" s="159"/>
      <c r="BN541" s="155"/>
      <c r="BO541" s="155"/>
      <c r="BP541" s="155"/>
      <c r="BQ541" s="155"/>
      <c r="BR541" s="155"/>
      <c r="BS541" s="155"/>
      <c r="BT541" s="155"/>
      <c r="BU541" s="155"/>
      <c r="BV541" s="155"/>
      <c r="BW541" s="155"/>
      <c r="BX541" s="155"/>
      <c r="BY541" s="155"/>
      <c r="BZ541" s="155"/>
      <c r="CA541" s="155"/>
      <c r="CB541" s="155"/>
      <c r="CC541" s="155"/>
      <c r="CD541" s="155"/>
      <c r="CE541" s="155"/>
      <c r="CF541" s="155"/>
      <c r="CG541" s="155"/>
      <c r="CH541" s="155"/>
      <c r="CI541" s="155"/>
      <c r="CJ541" s="155"/>
      <c r="CK541" s="155"/>
      <c r="CL541" s="155"/>
      <c r="CM541" s="155"/>
      <c r="CN541" s="155"/>
      <c r="CO541" s="155"/>
      <c r="CP541" s="155"/>
      <c r="CQ541" s="155"/>
      <c r="CR541" s="155"/>
      <c r="CS541" s="155"/>
      <c r="CT541" s="155"/>
      <c r="CU541" s="155"/>
      <c r="CV541" s="155"/>
      <c r="CW541" s="155"/>
      <c r="CX541" s="155"/>
      <c r="CY541" s="155"/>
      <c r="CZ541" s="155"/>
      <c r="DA541" s="155"/>
      <c r="DB541" s="155"/>
      <c r="DC541" s="155"/>
      <c r="DD541" s="155"/>
      <c r="DE541" s="155"/>
    </row>
    <row r="542" spans="1:109" ht="15" customHeight="1" x14ac:dyDescent="0.2">
      <c r="A542" s="9">
        <f>Input!A542</f>
        <v>10801</v>
      </c>
      <c r="B542" s="9" t="str">
        <f>Input!B542</f>
        <v>GeoB13728 - 2 - 97-99cm</v>
      </c>
      <c r="C542" s="9">
        <f>Input!O542</f>
        <v>2.0679802646621486</v>
      </c>
      <c r="D542" s="9">
        <f>C542*Input!P542/100</f>
        <v>2.4044746584759385E-3</v>
      </c>
      <c r="E542" s="11">
        <f>Input!M542</f>
        <v>2.4020697311283659</v>
      </c>
      <c r="F542" s="12">
        <f>E542*Input!N542/100</f>
        <v>7.4096465788574367E-5</v>
      </c>
      <c r="G542" s="13">
        <f t="shared" si="1910"/>
        <v>331.19737452797909</v>
      </c>
      <c r="H542" s="12">
        <f>G542*Input!L542/100</f>
        <v>1.0211805877158475E-2</v>
      </c>
      <c r="I542" s="9">
        <v>0.3</v>
      </c>
      <c r="J542" s="21">
        <f>(((C542*$G$4*0.000000001*Input!G542*(234/233))-(I542*0.000000000000001))/Input!F542)*1000000000000</f>
        <v>197.75627995209541</v>
      </c>
      <c r="K542" s="9">
        <f>J542*Input!P542/100</f>
        <v>0.22993447849801915</v>
      </c>
      <c r="L542" s="14">
        <f t="shared" si="1911"/>
        <v>2.7348256044567334</v>
      </c>
      <c r="M542" s="22">
        <f>L542*Input!P542/100</f>
        <v>3.1798267003005781E-3</v>
      </c>
      <c r="N542" s="9">
        <v>5.0000000000000001E-3</v>
      </c>
      <c r="O542" s="21">
        <f>(((G542*$D$4*0.000000001*Input!G542*(238/236))-(N542*0.000000001))/Input!F542)*1000000</f>
        <v>3.1904179084061819</v>
      </c>
      <c r="P542" s="9">
        <f>O542*Input!N542/100</f>
        <v>9.8414583197976507E-5</v>
      </c>
      <c r="Q542" s="23">
        <f t="shared" si="1912"/>
        <v>2.3803681847673213</v>
      </c>
      <c r="R542" s="24">
        <f>Q542*Input!N542/100</f>
        <v>7.3427039807029296E-5</v>
      </c>
      <c r="S542" s="65">
        <f>Input!S542*$G$6/0.000000000155125</f>
        <v>1.1434449354013043</v>
      </c>
      <c r="T542" s="9">
        <f>S542*Input!T542/100</f>
        <v>4.3179917617528976E-4</v>
      </c>
      <c r="U542" s="9">
        <f>S542*1/((U541+U543)/2)</f>
        <v>1.1445186942063788</v>
      </c>
      <c r="V542" s="9">
        <f>U542*Input!T542/100</f>
        <v>4.3220465977409495E-4</v>
      </c>
      <c r="W542" s="3">
        <v>3.0000000000000001E-3</v>
      </c>
      <c r="X542" s="21">
        <f>((($L$4*0.000000001*Input!G542/Input!W542*(232/229))-(W542*0.000000001))/Input!F542)*1000000000</f>
        <v>0.30017933729173157</v>
      </c>
      <c r="Y542" s="21">
        <f>X542*Input!X542/100</f>
        <v>4.1796287005386236E-4</v>
      </c>
      <c r="Z542" s="21">
        <f t="shared" si="1913"/>
        <v>7.3295205154733556E-5</v>
      </c>
      <c r="AA542" s="21">
        <f>Z542*Input!X542/100</f>
        <v>1.020545737226628E-7</v>
      </c>
      <c r="AB542" s="14">
        <v>0.05</v>
      </c>
      <c r="AC542" s="14">
        <v>0.9</v>
      </c>
      <c r="AD542" s="21">
        <f>(((Input!G542*$L$4*0.000000001*Input!U542*(230/229))-((AB542*0.000000000000001)+(Input!G542*AC542*0.000000000000001)))/Input!F542)*1000000000000</f>
        <v>6.6989665749286029</v>
      </c>
      <c r="AE542" s="21">
        <f>AD542*Input!V542/100</f>
        <v>1.6085351058756948E-2</v>
      </c>
      <c r="AF542" s="63">
        <f t="shared" si="1914"/>
        <v>0.30539599641596477</v>
      </c>
      <c r="AG542" s="21">
        <f>AF542*Input!V542/100</f>
        <v>7.333074078432803E-4</v>
      </c>
      <c r="AH542" s="9">
        <f t="shared" si="1915"/>
        <v>4166.6572290949052</v>
      </c>
      <c r="AI542" s="3">
        <f t="shared" si="1916"/>
        <v>11.565252759634252</v>
      </c>
      <c r="AJ542" s="22">
        <f t="shared" si="1917"/>
        <v>144.51869420637874</v>
      </c>
      <c r="AK542" s="3">
        <f t="shared" si="1918"/>
        <v>0.43220465977409495</v>
      </c>
      <c r="AL542" s="3">
        <f t="shared" si="1919"/>
        <v>0.12829779795003307</v>
      </c>
      <c r="AM542" s="3">
        <f t="shared" si="1920"/>
        <v>3.0809011859864459E-4</v>
      </c>
      <c r="AN542" s="9">
        <f>AL542*1/((AN541+AN543)/2)</f>
        <v>0.12813467043974824</v>
      </c>
      <c r="AO542" s="21">
        <f t="shared" si="1921"/>
        <v>3.0769838955267974E-4</v>
      </c>
      <c r="AP542" s="58">
        <f t="shared" si="1922"/>
        <v>12.9339</v>
      </c>
      <c r="AQ542" s="58">
        <f t="shared" si="1923"/>
        <v>3.32E-2</v>
      </c>
      <c r="AR542" s="58">
        <f t="shared" si="1924"/>
        <v>0.25668978421048561</v>
      </c>
      <c r="AS542" s="67">
        <f t="shared" si="1925"/>
        <v>3.0791541251379182E-5</v>
      </c>
      <c r="AT542" s="67">
        <f t="shared" si="1926"/>
        <v>4.2883960476029104E-8</v>
      </c>
      <c r="AU542" s="58">
        <v>8</v>
      </c>
      <c r="AV542" s="58">
        <f t="shared" si="1927"/>
        <v>4</v>
      </c>
      <c r="AW542" s="58">
        <f t="shared" si="1928"/>
        <v>12.910500000000001</v>
      </c>
      <c r="AX542" s="57">
        <f t="shared" si="1929"/>
        <v>3.4026040600000002E-2</v>
      </c>
      <c r="AY542" s="47">
        <f t="shared" si="1930"/>
        <v>3.5303993249946986E-2</v>
      </c>
      <c r="AZ542" s="9" t="str">
        <f>Input!B542</f>
        <v>GeoB13728 - 2 - 97-99cm</v>
      </c>
      <c r="BA542" s="48">
        <f>Input!E542</f>
        <v>98</v>
      </c>
      <c r="BB542" s="58">
        <f t="shared" si="1931"/>
        <v>149.88941921674089</v>
      </c>
      <c r="BC542" s="22">
        <f>SQRT((EXP(0.0000028263*AW542*1000)*V542)^2+((U542-1)*0.0000028263*EXP(0.0000028263*AW542*1000)*AY542*1000)^2)*1000</f>
        <v>0.44851603649548544</v>
      </c>
      <c r="BD542" s="9">
        <f t="shared" si="1933"/>
        <v>12852.5</v>
      </c>
      <c r="BE542" s="49">
        <f t="shared" si="1934"/>
        <v>17.651996624973492</v>
      </c>
      <c r="BF542" s="89">
        <f t="shared" si="1935"/>
        <v>0.27345178924090457</v>
      </c>
      <c r="BG542" s="85"/>
      <c r="BH542" s="85"/>
      <c r="BI542" s="85"/>
      <c r="BJ542" s="85"/>
      <c r="BK542" s="85"/>
      <c r="BL542" s="85"/>
      <c r="BM542" s="90"/>
      <c r="BN542" s="85"/>
      <c r="BO542" s="85"/>
      <c r="BP542" s="85"/>
      <c r="BQ542" s="85"/>
      <c r="BR542" s="85"/>
      <c r="BS542" s="85"/>
      <c r="BT542" s="85"/>
      <c r="BU542" s="85"/>
      <c r="BV542" s="85"/>
      <c r="BW542" s="85"/>
      <c r="BX542" s="85"/>
      <c r="BY542" s="85"/>
      <c r="BZ542" s="85"/>
      <c r="CA542" s="85"/>
      <c r="CB542" s="85"/>
      <c r="CC542" s="85"/>
      <c r="CD542" s="85"/>
      <c r="CE542" s="85"/>
      <c r="CF542" s="85"/>
      <c r="CG542" s="85"/>
      <c r="CH542" s="85"/>
      <c r="CI542" s="85"/>
      <c r="CJ542" s="85"/>
      <c r="CK542" s="85"/>
      <c r="CL542" s="85"/>
      <c r="CM542" s="85"/>
      <c r="CN542" s="85"/>
      <c r="CO542" s="85"/>
      <c r="CP542" s="85"/>
      <c r="CQ542" s="85"/>
      <c r="CR542" s="85"/>
      <c r="CS542" s="85"/>
      <c r="CT542" s="85"/>
      <c r="CU542" s="85"/>
      <c r="CV542" s="85"/>
      <c r="CW542" s="85"/>
      <c r="CX542" s="85"/>
      <c r="CY542" s="85"/>
      <c r="CZ542" s="85"/>
      <c r="DA542" s="85"/>
      <c r="DB542" s="85"/>
      <c r="DC542" s="85"/>
      <c r="DD542" s="85"/>
      <c r="DE542" s="85"/>
    </row>
    <row r="543" spans="1:109" s="158" customFormat="1" ht="15" customHeight="1" x14ac:dyDescent="0.2">
      <c r="A543" s="141">
        <f>Input!A543</f>
        <v>10815</v>
      </c>
      <c r="B543" s="141" t="str">
        <f>Input!B543</f>
        <v>Hu1-13</v>
      </c>
      <c r="C543" s="141">
        <f>Input!O543</f>
        <v>2.0795183991329247</v>
      </c>
      <c r="D543" s="141">
        <f>C543*Input!P543/100</f>
        <v>1.0297603571677133E-2</v>
      </c>
      <c r="E543" s="142">
        <f>Input!M543</f>
        <v>2.7318442676697963</v>
      </c>
      <c r="F543" s="143">
        <f>E543*Input!N543/100</f>
        <v>2.1880581570657065E-4</v>
      </c>
      <c r="G543" s="144">
        <f t="shared" si="1910"/>
        <v>376.6666876263115</v>
      </c>
      <c r="H543" s="143">
        <f>G543*Input!L543/100</f>
        <v>1.9385641353012205E-2</v>
      </c>
      <c r="I543" s="141">
        <v>0</v>
      </c>
      <c r="J543" s="145">
        <f>(((C543*$G$4*0.000000001*Input!G543*(234/233))-(I543*0.000000000000001))/Input!F543)*1000000000000</f>
        <v>750.78053398590555</v>
      </c>
      <c r="K543" s="141">
        <f>J543*Input!P543/100</f>
        <v>3.7178032719222598</v>
      </c>
      <c r="L543" s="146">
        <f t="shared" si="1911"/>
        <v>10.382749049333528</v>
      </c>
      <c r="M543" s="147">
        <f>L543*Input!P543/100</f>
        <v>5.141451681255841E-2</v>
      </c>
      <c r="N543" s="141">
        <v>0</v>
      </c>
      <c r="O543" s="145">
        <f>(((G543*$D$4*0.000000001*Input!G543*(238/236))-(N543*0.000000001))/Input!F543)*1000000</f>
        <v>13.698862441235342</v>
      </c>
      <c r="P543" s="141">
        <f>O543*Input!N543/100</f>
        <v>1.0972041145168615E-3</v>
      </c>
      <c r="Q543" s="148">
        <f t="shared" si="1912"/>
        <v>10.220710031968997</v>
      </c>
      <c r="R543" s="149">
        <f>Q543*Input!N543/100</f>
        <v>8.1862308994387319E-4</v>
      </c>
      <c r="S543" s="147">
        <f>Input!S543*$G$6/0.000000000155125</f>
        <v>0.9987833350500025</v>
      </c>
      <c r="T543" s="141">
        <f>S543*Input!T543/100</f>
        <v>1.2944960287721533E-3</v>
      </c>
      <c r="U543" s="147">
        <f>S543</f>
        <v>0.9987833350500025</v>
      </c>
      <c r="V543" s="141">
        <f>U543*Input!T543/100</f>
        <v>1.2944960287721533E-3</v>
      </c>
      <c r="W543" s="150">
        <v>0</v>
      </c>
      <c r="X543" s="145">
        <f>((($L$4*0.000000001*Input!G543/Input!W543*(232/229))-(W543*0.000000001))/Input!F543)*1000000000</f>
        <v>0.91218923617311176</v>
      </c>
      <c r="Y543" s="145">
        <f>X543*Input!X543/100</f>
        <v>3.6828583297269313E-3</v>
      </c>
      <c r="Z543" s="145">
        <f t="shared" si="1913"/>
        <v>2.227305110620269E-4</v>
      </c>
      <c r="AA543" s="145">
        <f>Z543*Input!X543/100</f>
        <v>8.9924862673281066E-7</v>
      </c>
      <c r="AB543" s="146">
        <v>0</v>
      </c>
      <c r="AC543" s="146">
        <v>0.9</v>
      </c>
      <c r="AD543" s="145">
        <f>(((Input!G543*$L$4*0.000000001*Input!U543*(230/229))-((AB543*0.000000000000001)+(Input!G543*AC543*0.000000000000001)))/Input!F543)*1000000000000</f>
        <v>224.46418944540042</v>
      </c>
      <c r="AE543" s="145">
        <f>AD543*Input!V543/100</f>
        <v>0.48931753309287623</v>
      </c>
      <c r="AF543" s="145">
        <f t="shared" si="1914"/>
        <v>10.232991018634923</v>
      </c>
      <c r="AG543" s="145">
        <f>AF543*Input!V543/100</f>
        <v>2.230726395052858E-2</v>
      </c>
      <c r="AH543" s="141">
        <f t="shared" si="1915"/>
        <v>45943.373316218887</v>
      </c>
      <c r="AI543" s="150">
        <f t="shared" si="1916"/>
        <v>210.80244981367449</v>
      </c>
      <c r="AJ543" s="147">
        <f t="shared" si="1917"/>
        <v>-1.2166649499975035</v>
      </c>
      <c r="AK543" s="150">
        <f t="shared" si="1918"/>
        <v>1.2944960287721532</v>
      </c>
      <c r="AL543" s="150">
        <f t="shared" si="1919"/>
        <v>1.0012015786210071</v>
      </c>
      <c r="AM543" s="150">
        <f t="shared" si="1920"/>
        <v>2.1840278878502541E-3</v>
      </c>
      <c r="AN543" s="141">
        <f>AF543/Q543</f>
        <v>1.0012015786210071</v>
      </c>
      <c r="AO543" s="145">
        <f t="shared" si="1921"/>
        <v>2.1840278878502541E-3</v>
      </c>
      <c r="AP543" s="141" t="str">
        <f t="shared" si="1922"/>
        <v>Out of range</v>
      </c>
      <c r="AQ543" s="141" t="e">
        <f t="shared" si="1923"/>
        <v>#VALUE!</v>
      </c>
      <c r="AR543" s="141" t="e">
        <f t="shared" si="1924"/>
        <v>#VALUE!</v>
      </c>
      <c r="AS543" s="149">
        <f t="shared" si="1925"/>
        <v>2.179207808120532E-5</v>
      </c>
      <c r="AT543" s="149">
        <f t="shared" si="1926"/>
        <v>8.8000301204155323E-8</v>
      </c>
      <c r="AU543" s="141">
        <v>0.75</v>
      </c>
      <c r="AV543" s="141">
        <f t="shared" si="1927"/>
        <v>0.375</v>
      </c>
      <c r="AW543" s="141" t="str">
        <f t="shared" si="1928"/>
        <v>Out of range</v>
      </c>
      <c r="AX543" s="151">
        <f t="shared" si="1929"/>
        <v>257.77129619760001</v>
      </c>
      <c r="AY543" s="151" t="e">
        <f t="shared" si="1930"/>
        <v>#VALUE!</v>
      </c>
      <c r="AZ543" s="141" t="str">
        <f>Input!B543</f>
        <v>Hu1-13</v>
      </c>
      <c r="BA543" s="152">
        <f>Input!E543</f>
        <v>0</v>
      </c>
      <c r="BB543" s="141" t="e">
        <f t="shared" si="1931"/>
        <v>#VALUE!</v>
      </c>
      <c r="BC543" s="147" t="e">
        <f t="shared" ref="BC543" si="1939">SQRT((EXP(0.0000028263*AW543*1000)*V543)^2+((U543-1)*0.0000028263*EXP(0.0000028263*AW543*1000)*AX543*1000)^2)*1000</f>
        <v>#VALUE!</v>
      </c>
      <c r="BD543" s="141" t="e">
        <f t="shared" si="1933"/>
        <v>#VALUE!</v>
      </c>
      <c r="BE543" s="153" t="e">
        <f t="shared" si="1934"/>
        <v>#VALUE!</v>
      </c>
      <c r="BF543" s="154" t="e">
        <f t="shared" si="1935"/>
        <v>#VALUE!</v>
      </c>
      <c r="BG543" s="155"/>
      <c r="BH543" s="155"/>
      <c r="BI543" s="155"/>
      <c r="BJ543" s="155"/>
      <c r="BK543" s="155"/>
      <c r="BL543" s="155"/>
      <c r="BM543" s="159"/>
      <c r="BN543" s="155"/>
      <c r="BO543" s="155"/>
      <c r="BP543" s="155"/>
      <c r="BQ543" s="155"/>
      <c r="BR543" s="155"/>
      <c r="BS543" s="155"/>
      <c r="BT543" s="155"/>
      <c r="BU543" s="155"/>
      <c r="BV543" s="155"/>
      <c r="BW543" s="155"/>
      <c r="BX543" s="155"/>
      <c r="BY543" s="155"/>
      <c r="BZ543" s="155"/>
      <c r="CA543" s="155"/>
      <c r="CB543" s="155"/>
      <c r="CC543" s="155"/>
      <c r="CD543" s="155"/>
      <c r="CE543" s="155"/>
      <c r="CF543" s="155"/>
      <c r="CG543" s="155"/>
      <c r="CH543" s="155"/>
      <c r="CI543" s="155"/>
      <c r="CJ543" s="155"/>
      <c r="CK543" s="155"/>
      <c r="CL543" s="155"/>
      <c r="CM543" s="155"/>
      <c r="CN543" s="155"/>
      <c r="CO543" s="155"/>
      <c r="CP543" s="155"/>
      <c r="CQ543" s="155"/>
      <c r="CR543" s="155"/>
      <c r="CS543" s="155"/>
      <c r="CT543" s="155"/>
      <c r="CU543" s="155"/>
      <c r="CV543" s="155"/>
      <c r="CW543" s="155"/>
      <c r="CX543" s="155"/>
      <c r="CY543" s="155"/>
      <c r="CZ543" s="155"/>
      <c r="DA543" s="155"/>
      <c r="DB543" s="155"/>
      <c r="DC543" s="155"/>
      <c r="DD543" s="155"/>
      <c r="DE543" s="155"/>
    </row>
    <row r="544" spans="1:109" ht="15" customHeight="1" x14ac:dyDescent="0.2">
      <c r="A544" s="9">
        <f>Input!A544</f>
        <v>10802</v>
      </c>
      <c r="B544" s="9" t="str">
        <f>Input!B544</f>
        <v>GeoB13728 - 2 - 215-218 cm</v>
      </c>
      <c r="C544" s="9">
        <f>Input!O544</f>
        <v>2.1321266156190739</v>
      </c>
      <c r="D544" s="9">
        <f>C544*Input!P544/100</f>
        <v>2.4223008755512921E-3</v>
      </c>
      <c r="E544" s="11">
        <f>Input!M544</f>
        <v>2.4727151815314374</v>
      </c>
      <c r="F544" s="12">
        <f>E544*Input!N544/100</f>
        <v>7.1953525108346E-5</v>
      </c>
      <c r="G544" s="13">
        <f t="shared" si="1910"/>
        <v>340.9379692295546</v>
      </c>
      <c r="H544" s="12">
        <f>G544*Input!L544/100</f>
        <v>7.4282626087266912E-3</v>
      </c>
      <c r="I544" s="9">
        <v>0.3</v>
      </c>
      <c r="J544" s="21">
        <f>(((C544*$G$4*0.000000001*Input!G544*(234/233))-(I544*0.000000000000001))/Input!F544)*1000000000000</f>
        <v>195.09779004969113</v>
      </c>
      <c r="K544" s="9">
        <f>J544*Input!P544/100</f>
        <v>0.22164985146450669</v>
      </c>
      <c r="L544" s="14">
        <f t="shared" si="1911"/>
        <v>2.6980606215391436</v>
      </c>
      <c r="M544" s="22">
        <f>L544*Input!P544/100</f>
        <v>3.0652563304487956E-3</v>
      </c>
      <c r="N544" s="9">
        <v>5.0000000000000001E-3</v>
      </c>
      <c r="O544" s="21">
        <f>(((G544*$D$4*0.000000001*Input!G544*(238/236))-(N544*0.000000001))/Input!F544)*1000000</f>
        <v>3.1426174255425172</v>
      </c>
      <c r="P544" s="9">
        <f>O544*Input!N544/100</f>
        <v>9.1447006725074511E-5</v>
      </c>
      <c r="Q544" s="23">
        <f t="shared" si="1912"/>
        <v>2.3447042837074052</v>
      </c>
      <c r="R544" s="24">
        <f>Q544*Input!N544/100</f>
        <v>6.8228536715215008E-5</v>
      </c>
      <c r="S544" s="65">
        <f>Input!S544*$G$6/0.000000000155125</f>
        <v>1.143810518524363</v>
      </c>
      <c r="T544" s="9">
        <f>S544*Input!T544/100</f>
        <v>2.8466254981880554E-4</v>
      </c>
      <c r="U544" s="9">
        <f>S544*1/((U543+U545)/2)</f>
        <v>1.1444210713383334</v>
      </c>
      <c r="V544" s="9">
        <f>U544*Input!T544/100</f>
        <v>2.8481449939262842E-4</v>
      </c>
      <c r="W544" s="3">
        <v>3.0000000000000001E-3</v>
      </c>
      <c r="X544" s="21">
        <f>((($L$4*0.000000001*Input!G544/Input!W544*(232/229))-(W544*0.000000001))/Input!F544)*1000000000</f>
        <v>0.44840616417971563</v>
      </c>
      <c r="Y544" s="21">
        <f>X544*Input!X544/100</f>
        <v>5.1146301379570078E-4</v>
      </c>
      <c r="Z544" s="21">
        <f t="shared" si="1913"/>
        <v>1.0948795507619598E-4</v>
      </c>
      <c r="AA544" s="21">
        <f>Z544*Input!X544/100</f>
        <v>1.2488463351087155E-7</v>
      </c>
      <c r="AB544" s="14">
        <v>0.05</v>
      </c>
      <c r="AC544" s="14">
        <v>0.9</v>
      </c>
      <c r="AD544" s="21">
        <f>(((Input!G544*$L$4*0.000000001*Input!U544*(230/229))-((AB544*0.000000000000001)+(Input!G544*AC544*0.000000000000001)))/Input!F544)*1000000000000</f>
        <v>6.3640613034451228</v>
      </c>
      <c r="AE544" s="21">
        <f>AD544*Input!V544/100</f>
        <v>1.1116080998258513E-2</v>
      </c>
      <c r="AF544" s="63">
        <f t="shared" si="1914"/>
        <v>0.29012815951221865</v>
      </c>
      <c r="AG544" s="21">
        <f>AF544*Input!V544/100</f>
        <v>5.0676572195613805E-4</v>
      </c>
      <c r="AH544" s="9">
        <f t="shared" si="1915"/>
        <v>2649.8637161531578</v>
      </c>
      <c r="AI544" s="3">
        <f t="shared" si="1916"/>
        <v>5.5279810809777166</v>
      </c>
      <c r="AJ544" s="22">
        <f t="shared" si="1917"/>
        <v>144.42107133833338</v>
      </c>
      <c r="AK544" s="3">
        <f t="shared" si="1918"/>
        <v>0.28481449939262843</v>
      </c>
      <c r="AL544" s="3">
        <f t="shared" si="1919"/>
        <v>0.12373763358058659</v>
      </c>
      <c r="AM544" s="3">
        <f t="shared" si="1920"/>
        <v>2.1616203108386738E-4</v>
      </c>
      <c r="AN544" s="9">
        <f>AL544*1/((AN543+AN545)/2)</f>
        <v>0.12366568079475174</v>
      </c>
      <c r="AO544" s="21">
        <f t="shared" si="1921"/>
        <v>2.1603633399496942E-4</v>
      </c>
      <c r="AP544" s="58">
        <f t="shared" si="1922"/>
        <v>12.458299999999999</v>
      </c>
      <c r="AQ544" s="58">
        <f t="shared" si="1923"/>
        <v>2.35E-2</v>
      </c>
      <c r="AR544" s="58">
        <f t="shared" si="1924"/>
        <v>0.18862926723549764</v>
      </c>
      <c r="AS544" s="67">
        <f t="shared" si="1925"/>
        <v>4.6695848102036793E-5</v>
      </c>
      <c r="AT544" s="67">
        <f t="shared" si="1926"/>
        <v>5.3279753608914028E-8</v>
      </c>
      <c r="AU544" s="58">
        <v>8</v>
      </c>
      <c r="AV544" s="58">
        <f t="shared" si="1927"/>
        <v>4</v>
      </c>
      <c r="AW544" s="58">
        <f t="shared" si="1928"/>
        <v>12.422800000000001</v>
      </c>
      <c r="AX544" s="57">
        <f t="shared" si="1929"/>
        <v>2.9988396099999998E-2</v>
      </c>
      <c r="AY544" s="47">
        <f t="shared" si="1930"/>
        <v>2.924114062057959E-2</v>
      </c>
      <c r="AZ544" s="9" t="str">
        <f>Input!B544</f>
        <v>GeoB13728 - 2 - 215-218 cm</v>
      </c>
      <c r="BA544" s="48">
        <f>Input!E544</f>
        <v>216.5</v>
      </c>
      <c r="BB544" s="58">
        <f t="shared" si="1931"/>
        <v>149.58184464466066</v>
      </c>
      <c r="BC544" s="22">
        <f>SQRT((EXP(0.0000028263*AW544*1000)*V544)^2+((U544-1)*0.0000028263*EXP(0.0000028263*AW544*1000)*AY544*1000)^2)*1000</f>
        <v>0.29525103320358059</v>
      </c>
      <c r="BD544" s="9">
        <f t="shared" si="1933"/>
        <v>12364.800000000001</v>
      </c>
      <c r="BE544" s="49">
        <f t="shared" si="1934"/>
        <v>14.620570310289795</v>
      </c>
      <c r="BF544" s="89">
        <f t="shared" si="1935"/>
        <v>0.23538284944279539</v>
      </c>
      <c r="BG544" s="85"/>
      <c r="BH544" s="85"/>
      <c r="BI544" s="85"/>
      <c r="BJ544" s="85"/>
      <c r="BK544" s="85"/>
      <c r="BL544" s="85"/>
      <c r="BM544" s="90"/>
      <c r="BN544" s="85"/>
      <c r="BO544" s="85"/>
      <c r="BP544" s="85"/>
      <c r="BQ544" s="85"/>
      <c r="BR544" s="85"/>
      <c r="BS544" s="85"/>
      <c r="BT544" s="85"/>
      <c r="BU544" s="85"/>
      <c r="BV544" s="85"/>
      <c r="BW544" s="85"/>
      <c r="BX544" s="85"/>
      <c r="BY544" s="85"/>
      <c r="BZ544" s="85"/>
      <c r="CA544" s="85"/>
      <c r="CB544" s="85"/>
      <c r="CC544" s="85"/>
      <c r="CD544" s="85"/>
      <c r="CE544" s="85"/>
      <c r="CF544" s="85"/>
      <c r="CG544" s="85"/>
      <c r="CH544" s="85"/>
      <c r="CI544" s="85"/>
      <c r="CJ544" s="85"/>
      <c r="CK544" s="85"/>
      <c r="CL544" s="85"/>
      <c r="CM544" s="85"/>
      <c r="CN544" s="85"/>
      <c r="CO544" s="85"/>
      <c r="CP544" s="85"/>
      <c r="CQ544" s="85"/>
      <c r="CR544" s="85"/>
      <c r="CS544" s="85"/>
      <c r="CT544" s="85"/>
      <c r="CU544" s="85"/>
      <c r="CV544" s="85"/>
      <c r="CW544" s="85"/>
      <c r="CX544" s="85"/>
      <c r="CY544" s="85"/>
      <c r="CZ544" s="85"/>
      <c r="DA544" s="85"/>
      <c r="DB544" s="85"/>
      <c r="DC544" s="85"/>
      <c r="DD544" s="85"/>
      <c r="DE544" s="85"/>
    </row>
    <row r="545" spans="1:109" s="158" customFormat="1" ht="15" customHeight="1" x14ac:dyDescent="0.2">
      <c r="A545" s="141">
        <f>Input!A545</f>
        <v>10815</v>
      </c>
      <c r="B545" s="141" t="str">
        <f>Input!B545</f>
        <v>Hu1-13</v>
      </c>
      <c r="C545" s="141">
        <f>Input!O545</f>
        <v>2.0679226048341879</v>
      </c>
      <c r="D545" s="141">
        <f>C545*Input!P545/100</f>
        <v>1.2669340873508024E-2</v>
      </c>
      <c r="E545" s="142">
        <f>Input!M545</f>
        <v>2.7316495643782011</v>
      </c>
      <c r="F545" s="143">
        <f>E545*Input!N545/100</f>
        <v>2.6183515337869817E-4</v>
      </c>
      <c r="G545" s="144">
        <f t="shared" si="1910"/>
        <v>376.63984193646633</v>
      </c>
      <c r="H545" s="143">
        <f>G545*Input!L545/100</f>
        <v>1.6543061453399691E-2</v>
      </c>
      <c r="I545" s="141">
        <v>0</v>
      </c>
      <c r="J545" s="145">
        <f>(((C545*$G$4*0.000000001*Input!G545*(234/233))-(I545*0.000000000000001))/Input!F545)*1000000000000</f>
        <v>746.59403742053451</v>
      </c>
      <c r="K545" s="141">
        <f>J545*Input!P545/100</f>
        <v>4.574085283509822</v>
      </c>
      <c r="L545" s="146">
        <f t="shared" si="1911"/>
        <v>10.324852844961558</v>
      </c>
      <c r="M545" s="147">
        <f>L545*Input!P545/100</f>
        <v>6.325627460903728E-2</v>
      </c>
      <c r="N545" s="141">
        <v>0</v>
      </c>
      <c r="O545" s="145">
        <f>(((G545*$D$4*0.000000001*Input!G545*(238/236))-(N545*0.000000001))/Input!F545)*1000000</f>
        <v>13.697886099487027</v>
      </c>
      <c r="P545" s="141">
        <f>O545*Input!N545/100</f>
        <v>1.312975190739567E-3</v>
      </c>
      <c r="Q545" s="148">
        <f t="shared" si="1912"/>
        <v>10.21998158419135</v>
      </c>
      <c r="R545" s="149">
        <f>Q545*Input!N545/100</f>
        <v>9.7960971294402976E-4</v>
      </c>
      <c r="S545" s="147">
        <f>Input!S545*$G$6/0.000000000155125</f>
        <v>1.0001496576582558</v>
      </c>
      <c r="T545" s="141">
        <f>S545*Input!T545/100</f>
        <v>1.1671394983527278E-3</v>
      </c>
      <c r="U545" s="147">
        <f>S545</f>
        <v>1.0001496576582558</v>
      </c>
      <c r="V545" s="141">
        <f>U545*Input!T545/100</f>
        <v>1.1671394983527278E-3</v>
      </c>
      <c r="W545" s="150">
        <v>0</v>
      </c>
      <c r="X545" s="145">
        <f>((($L$4*0.000000001*Input!G545/Input!W545*(232/229))-(W545*0.000000001))/Input!F545)*1000000000</f>
        <v>0.91177644573806382</v>
      </c>
      <c r="Y545" s="145">
        <f>X545*Input!X545/100</f>
        <v>2.8631394655012216E-3</v>
      </c>
      <c r="Z545" s="145">
        <f t="shared" si="1913"/>
        <v>2.2262971944893409E-4</v>
      </c>
      <c r="AA545" s="145">
        <f>Z545*Input!X545/100</f>
        <v>6.9909673465158445E-7</v>
      </c>
      <c r="AB545" s="146">
        <v>0</v>
      </c>
      <c r="AC545" s="146">
        <v>0.9</v>
      </c>
      <c r="AD545" s="145">
        <f>(((Input!G545*$L$4*0.000000001*Input!U545*(230/229))-((AB545*0.000000000000001)+(Input!G545*AC545*0.000000000000001)))/Input!F545)*1000000000000</f>
        <v>224.17032384722384</v>
      </c>
      <c r="AE545" s="145">
        <f>AD545*Input!V545/100</f>
        <v>0.45799562334609112</v>
      </c>
      <c r="AF545" s="145">
        <f t="shared" si="1914"/>
        <v>10.219594119850059</v>
      </c>
      <c r="AG545" s="145">
        <f>AF545*Input!V545/100</f>
        <v>2.0879344325944949E-2</v>
      </c>
      <c r="AH545" s="141">
        <f t="shared" si="1915"/>
        <v>45903.997656495223</v>
      </c>
      <c r="AI545" s="150">
        <f t="shared" si="1916"/>
        <v>171.97065173419264</v>
      </c>
      <c r="AJ545" s="147">
        <f t="shared" si="1917"/>
        <v>0.14965765825580846</v>
      </c>
      <c r="AK545" s="150">
        <f t="shared" si="1918"/>
        <v>1.1671394983527277</v>
      </c>
      <c r="AL545" s="150">
        <f t="shared" si="1919"/>
        <v>0.99996208756952265</v>
      </c>
      <c r="AM545" s="150">
        <f t="shared" si="1920"/>
        <v>2.0452395409980874E-3</v>
      </c>
      <c r="AN545" s="141">
        <f>AF545/Q545</f>
        <v>0.99996208756952265</v>
      </c>
      <c r="AO545" s="145">
        <f t="shared" si="1921"/>
        <v>2.0452395409980874E-3</v>
      </c>
      <c r="AP545" s="141">
        <f t="shared" si="1922"/>
        <v>904.13279999999997</v>
      </c>
      <c r="AQ545" s="141" t="e">
        <f t="shared" si="1923"/>
        <v>#VALUE!</v>
      </c>
      <c r="AR545" s="141" t="e">
        <f t="shared" si="1924"/>
        <v>#VALUE!</v>
      </c>
      <c r="AS545" s="149">
        <f t="shared" si="1925"/>
        <v>2.1783769140377518E-5</v>
      </c>
      <c r="AT545" s="149">
        <f t="shared" si="1926"/>
        <v>6.8436752400414437E-8</v>
      </c>
      <c r="AU545" s="141">
        <v>0.75</v>
      </c>
      <c r="AV545" s="141">
        <f t="shared" si="1927"/>
        <v>0.375</v>
      </c>
      <c r="AW545" s="141">
        <f t="shared" si="1928"/>
        <v>904.13099999999997</v>
      </c>
      <c r="AX545" s="151">
        <f t="shared" si="1929"/>
        <v>354.52176048209998</v>
      </c>
      <c r="AY545" s="151">
        <f t="shared" si="1930"/>
        <v>1138.2289325053653</v>
      </c>
      <c r="AZ545" s="141" t="str">
        <f>Input!B545</f>
        <v>Hu1-13</v>
      </c>
      <c r="BA545" s="152">
        <f>Input!E545</f>
        <v>0</v>
      </c>
      <c r="BB545" s="141">
        <f t="shared" si="1931"/>
        <v>1.9269541077325401</v>
      </c>
      <c r="BC545" s="147">
        <f t="shared" ref="BC545" si="1940">SQRT((EXP(0.0000028263*AW545*1000)*V545)^2+((U545-1)*0.0000028263*EXP(0.0000028263*AW545*1000)*AX545*1000)^2)*1000</f>
        <v>15.151318674602448</v>
      </c>
      <c r="BD545" s="141">
        <f t="shared" si="1933"/>
        <v>904073</v>
      </c>
      <c r="BE545" s="153">
        <f t="shared" si="1934"/>
        <v>569114.46625268261</v>
      </c>
      <c r="BF545" s="154">
        <f t="shared" si="1935"/>
        <v>125.89203693993073</v>
      </c>
      <c r="BG545" s="155"/>
      <c r="BH545" s="155"/>
      <c r="BI545" s="155"/>
      <c r="BJ545" s="155"/>
      <c r="BK545" s="155"/>
      <c r="BL545" s="155"/>
      <c r="BM545" s="159"/>
      <c r="BN545" s="155"/>
      <c r="BO545" s="155"/>
      <c r="BP545" s="155"/>
      <c r="BQ545" s="155"/>
      <c r="BR545" s="155"/>
      <c r="BS545" s="155"/>
      <c r="BT545" s="155"/>
      <c r="BU545" s="155"/>
      <c r="BV545" s="155"/>
      <c r="BW545" s="155"/>
      <c r="BX545" s="155"/>
      <c r="BY545" s="155"/>
      <c r="BZ545" s="155"/>
      <c r="CA545" s="155"/>
      <c r="CB545" s="155"/>
      <c r="CC545" s="155"/>
      <c r="CD545" s="155"/>
      <c r="CE545" s="155"/>
      <c r="CF545" s="155"/>
      <c r="CG545" s="155"/>
      <c r="CH545" s="155"/>
      <c r="CI545" s="155"/>
      <c r="CJ545" s="155"/>
      <c r="CK545" s="155"/>
      <c r="CL545" s="155"/>
      <c r="CM545" s="155"/>
      <c r="CN545" s="155"/>
      <c r="CO545" s="155"/>
      <c r="CP545" s="155"/>
      <c r="CQ545" s="155"/>
      <c r="CR545" s="155"/>
      <c r="CS545" s="155"/>
      <c r="CT545" s="155"/>
      <c r="CU545" s="155"/>
      <c r="CV545" s="155"/>
      <c r="CW545" s="155"/>
      <c r="CX545" s="155"/>
      <c r="CY545" s="155"/>
      <c r="CZ545" s="155"/>
      <c r="DA545" s="155"/>
      <c r="DB545" s="155"/>
      <c r="DC545" s="155"/>
      <c r="DD545" s="155"/>
      <c r="DE545" s="155"/>
    </row>
    <row r="546" spans="1:109" ht="15" customHeight="1" x14ac:dyDescent="0.2">
      <c r="A546" s="9">
        <f>Input!A546</f>
        <v>10803</v>
      </c>
      <c r="B546" s="9" t="str">
        <f>Input!B546</f>
        <v>GeoB13728 - 2 - 241-243 cm</v>
      </c>
      <c r="C546" s="9">
        <f>Input!O546</f>
        <v>2.3420182498270563</v>
      </c>
      <c r="D546" s="9">
        <f>C546*Input!P546/100</f>
        <v>3.3949915015226264E-3</v>
      </c>
      <c r="E546" s="11">
        <f>Input!M546</f>
        <v>2.7234878232839428</v>
      </c>
      <c r="F546" s="12">
        <f>E546*Input!N546/100</f>
        <v>9.2886228374241628E-5</v>
      </c>
      <c r="G546" s="13">
        <f t="shared" si="1910"/>
        <v>375.51450107439001</v>
      </c>
      <c r="H546" s="12">
        <f>G546*Input!L546/100</f>
        <v>9.7729735805459125E-3</v>
      </c>
      <c r="I546" s="9">
        <v>0.3</v>
      </c>
      <c r="J546" s="21">
        <f>(((C546*$G$4*0.000000001*Input!G546*(234/233))-(I546*0.000000000000001))/Input!F546)*1000000000000</f>
        <v>228.89325453238931</v>
      </c>
      <c r="K546" s="9">
        <f>J546*Input!P546/100</f>
        <v>0.33180384224192122</v>
      </c>
      <c r="L546" s="14">
        <f t="shared" si="1911"/>
        <v>3.1654273297123563</v>
      </c>
      <c r="M546" s="22">
        <f>L546*Input!P546/100</f>
        <v>4.5886059529444238E-3</v>
      </c>
      <c r="N546" s="9">
        <v>5.0000000000000001E-3</v>
      </c>
      <c r="O546" s="21">
        <f>(((G546*$D$4*0.000000001*Input!G546*(238/236))-(N546*0.000000001))/Input!F546)*1000000</f>
        <v>3.696972876819355</v>
      </c>
      <c r="P546" s="9">
        <f>O546*Input!N546/100</f>
        <v>1.260875352530695E-4</v>
      </c>
      <c r="Q546" s="23">
        <f t="shared" si="1912"/>
        <v>2.7583084312376971</v>
      </c>
      <c r="R546" s="24">
        <f>Q546*Input!N546/100</f>
        <v>9.4073806638726929E-5</v>
      </c>
      <c r="S546" s="65">
        <f>Input!S546*$G$6/0.000000000155125</f>
        <v>1.1431625418166882</v>
      </c>
      <c r="T546" s="9">
        <f>S546*Input!T546/100</f>
        <v>3.0066392029897212E-4</v>
      </c>
      <c r="U546" s="9">
        <f>S546*1/((U545+U547)/2)</f>
        <v>1.1433774336486264</v>
      </c>
      <c r="V546" s="9">
        <f>U546*Input!T546/100</f>
        <v>3.0072043913882853E-4</v>
      </c>
      <c r="W546" s="3">
        <v>3.0000000000000001E-3</v>
      </c>
      <c r="X546" s="21">
        <f>((($L$4*0.000000001*Input!G546/Input!W546*(232/229))-(W546*0.000000001))/Input!F546)*1000000000</f>
        <v>0.42707056455553744</v>
      </c>
      <c r="Y546" s="21">
        <f>X546*Input!X546/100</f>
        <v>6.2063085313129537E-4</v>
      </c>
      <c r="Z546" s="21">
        <f t="shared" si="1913"/>
        <v>1.0427841212209983E-4</v>
      </c>
      <c r="AA546" s="21">
        <f>Z546*Input!X546/100</f>
        <v>1.5154029626431786E-7</v>
      </c>
      <c r="AB546" s="14">
        <v>0.05</v>
      </c>
      <c r="AC546" s="14">
        <v>0.9</v>
      </c>
      <c r="AD546" s="21">
        <f>(((Input!G546*$L$4*0.000000001*Input!U546*(230/229))-((AB546*0.000000000000001)+(Input!G546*AC546*0.000000000000001)))/Input!F546)*1000000000000</f>
        <v>7.7838563513348102</v>
      </c>
      <c r="AE546" s="21">
        <f>AD546*Input!V546/100</f>
        <v>1.3659024123085783E-2</v>
      </c>
      <c r="AF546" s="63">
        <f t="shared" si="1914"/>
        <v>0.35485451969134002</v>
      </c>
      <c r="AG546" s="21">
        <f>AF546*Input!V546/100</f>
        <v>6.2269474485084162E-4</v>
      </c>
      <c r="AH546" s="9">
        <f t="shared" si="1915"/>
        <v>3402.9528496832122</v>
      </c>
      <c r="AI546" s="3">
        <f t="shared" si="1916"/>
        <v>7.7533240194847206</v>
      </c>
      <c r="AJ546" s="22">
        <f t="shared" si="1917"/>
        <v>143.37743364862644</v>
      </c>
      <c r="AK546" s="3">
        <f t="shared" si="1918"/>
        <v>0.30072043913882851</v>
      </c>
      <c r="AL546" s="3">
        <f t="shared" si="1919"/>
        <v>0.12864932567824228</v>
      </c>
      <c r="AM546" s="3">
        <f t="shared" si="1920"/>
        <v>2.2579503347416269E-4</v>
      </c>
      <c r="AN546" s="9">
        <f>AL546*1/((AN545+AN547)/2)</f>
        <v>0.12872714797928778</v>
      </c>
      <c r="AO546" s="21">
        <f t="shared" si="1921"/>
        <v>2.2593162096871012E-4</v>
      </c>
      <c r="AP546" s="58">
        <f t="shared" si="1922"/>
        <v>13.011200000000001</v>
      </c>
      <c r="AQ546" s="58">
        <f t="shared" si="1923"/>
        <v>2.4400000000000002E-2</v>
      </c>
      <c r="AR546" s="58">
        <f t="shared" si="1924"/>
        <v>0.18753074274471226</v>
      </c>
      <c r="AS546" s="67">
        <f t="shared" si="1925"/>
        <v>3.7805203704253059E-5</v>
      </c>
      <c r="AT546" s="67">
        <f t="shared" si="1926"/>
        <v>5.4954704150654719E-8</v>
      </c>
      <c r="AU546" s="58">
        <v>8</v>
      </c>
      <c r="AV546" s="58">
        <f t="shared" si="1927"/>
        <v>4</v>
      </c>
      <c r="AW546" s="58">
        <f t="shared" si="1928"/>
        <v>12.9825</v>
      </c>
      <c r="AX546" s="57">
        <f t="shared" si="1929"/>
        <v>3.0082760300000001E-2</v>
      </c>
      <c r="AY546" s="47">
        <f t="shared" si="1930"/>
        <v>2.8383626920657684E-2</v>
      </c>
      <c r="AZ546" s="9" t="str">
        <f>Input!B546</f>
        <v>GeoB13728 - 2 - 241-243 cm</v>
      </c>
      <c r="BA546" s="48">
        <f>Input!E546</f>
        <v>242</v>
      </c>
      <c r="BB546" s="58">
        <f t="shared" si="1931"/>
        <v>148.73600992303284</v>
      </c>
      <c r="BC546" s="22">
        <f>SQRT((EXP(0.0000028263*AW546*1000)*V546)^2+((U546-1)*0.0000028263*EXP(0.0000028263*AW546*1000)*AY546*1000)^2)*1000</f>
        <v>0.31218763573977976</v>
      </c>
      <c r="BD546" s="9">
        <f t="shared" si="1933"/>
        <v>12924.5</v>
      </c>
      <c r="BE546" s="49">
        <f t="shared" si="1934"/>
        <v>14.191813460328842</v>
      </c>
      <c r="BF546" s="89">
        <f t="shared" si="1935"/>
        <v>0.21862990117972411</v>
      </c>
      <c r="BG546" s="85"/>
      <c r="BH546" s="85"/>
      <c r="BI546" s="85"/>
      <c r="BJ546" s="85"/>
      <c r="BK546" s="85"/>
      <c r="BL546" s="85"/>
      <c r="BM546" s="90"/>
      <c r="BN546" s="85"/>
      <c r="BO546" s="85"/>
      <c r="BP546" s="85"/>
      <c r="BQ546" s="85"/>
      <c r="BR546" s="85"/>
      <c r="BS546" s="85"/>
      <c r="BT546" s="85"/>
      <c r="BU546" s="85"/>
      <c r="BV546" s="85"/>
      <c r="BW546" s="85"/>
      <c r="BX546" s="85"/>
      <c r="BY546" s="85"/>
      <c r="BZ546" s="85"/>
      <c r="CA546" s="85"/>
      <c r="CB546" s="85"/>
      <c r="CC546" s="85"/>
      <c r="CD546" s="85"/>
      <c r="CE546" s="85"/>
      <c r="CF546" s="85"/>
      <c r="CG546" s="85"/>
      <c r="CH546" s="85"/>
      <c r="CI546" s="85"/>
      <c r="CJ546" s="85"/>
      <c r="CK546" s="85"/>
      <c r="CL546" s="85"/>
      <c r="CM546" s="85"/>
      <c r="CN546" s="85"/>
      <c r="CO546" s="85"/>
      <c r="CP546" s="85"/>
      <c r="CQ546" s="85"/>
      <c r="CR546" s="85"/>
      <c r="CS546" s="85"/>
      <c r="CT546" s="85"/>
      <c r="CU546" s="85"/>
      <c r="CV546" s="85"/>
      <c r="CW546" s="85"/>
      <c r="CX546" s="85"/>
      <c r="CY546" s="85"/>
      <c r="CZ546" s="85"/>
      <c r="DA546" s="85"/>
      <c r="DB546" s="85"/>
      <c r="DC546" s="85"/>
      <c r="DD546" s="85"/>
      <c r="DE546" s="85"/>
    </row>
    <row r="547" spans="1:109" s="158" customFormat="1" ht="15" customHeight="1" x14ac:dyDescent="0.2">
      <c r="A547" s="141">
        <f>Input!A547</f>
        <v>10815</v>
      </c>
      <c r="B547" s="141" t="str">
        <f>Input!B547</f>
        <v>Hu1-13</v>
      </c>
      <c r="C547" s="141">
        <f>Input!O547</f>
        <v>2.0582518831144943</v>
      </c>
      <c r="D547" s="141">
        <f>C547*Input!P547/100</f>
        <v>1.1245879928801772E-2</v>
      </c>
      <c r="E547" s="142">
        <f>Input!M547</f>
        <v>2.732268586763515</v>
      </c>
      <c r="F547" s="143">
        <f>E547*Input!N547/100</f>
        <v>2.7402788490749481E-4</v>
      </c>
      <c r="G547" s="144">
        <f t="shared" si="1910"/>
        <v>376.72519274295342</v>
      </c>
      <c r="H547" s="143">
        <f>G547*Input!L547/100</f>
        <v>1.5314855978868678E-2</v>
      </c>
      <c r="I547" s="141">
        <v>0</v>
      </c>
      <c r="J547" s="145">
        <f>(((C547*$G$4*0.000000001*Input!G547*(234/233))-(I547*0.000000000000001))/Input!F547)*1000000000000</f>
        <v>743.10256092301074</v>
      </c>
      <c r="K547" s="141">
        <f>J547*Input!P547/100</f>
        <v>4.0601649601213641</v>
      </c>
      <c r="L547" s="146">
        <f t="shared" si="1911"/>
        <v>10.276568262924012</v>
      </c>
      <c r="M547" s="147">
        <f>L547*Input!P547/100</f>
        <v>5.6149130100686367E-2</v>
      </c>
      <c r="N547" s="141">
        <v>0</v>
      </c>
      <c r="O547" s="145">
        <f>(((G547*$D$4*0.000000001*Input!G547*(238/236))-(N547*0.000000001))/Input!F547)*1000000</f>
        <v>13.700990193891242</v>
      </c>
      <c r="P547" s="141">
        <f>O547*Input!N547/100</f>
        <v>1.3741157740343706E-3</v>
      </c>
      <c r="Q547" s="148">
        <f t="shared" si="1912"/>
        <v>10.222297546480439</v>
      </c>
      <c r="R547" s="149">
        <f>Q547*Input!N547/100</f>
        <v>1.0252266519944287E-3</v>
      </c>
      <c r="S547" s="147">
        <f>Input!S547*$G$6/0.000000000155125</f>
        <v>0.99947445276125346</v>
      </c>
      <c r="T547" s="141">
        <f>S547*Input!T547/100</f>
        <v>1.0616935385299258E-3</v>
      </c>
      <c r="U547" s="147">
        <f>S547</f>
        <v>0.99947445276125346</v>
      </c>
      <c r="V547" s="141">
        <f>U547*Input!T547/100</f>
        <v>1.0616935385299258E-3</v>
      </c>
      <c r="W547" s="150">
        <v>0</v>
      </c>
      <c r="X547" s="145">
        <f>((($L$4*0.000000001*Input!G547/Input!W547*(232/229))-(W547*0.000000001))/Input!F547)*1000000000</f>
        <v>0.90786672191966888</v>
      </c>
      <c r="Y547" s="145">
        <f>X547*Input!X547/100</f>
        <v>2.686442845199752E-3</v>
      </c>
      <c r="Z547" s="145">
        <f t="shared" si="1913"/>
        <v>2.2167507676115609E-4</v>
      </c>
      <c r="AA547" s="145">
        <f>Z547*Input!X547/100</f>
        <v>6.5595247578290125E-7</v>
      </c>
      <c r="AB547" s="146">
        <v>0</v>
      </c>
      <c r="AC547" s="146">
        <v>0.9</v>
      </c>
      <c r="AD547" s="145">
        <f>(((Input!G547*$L$4*0.000000001*Input!U547*(230/229))-((AB547*0.000000000000001)+(Input!G547*AC547*0.000000000000001)))/Input!F547)*1000000000000</f>
        <v>223.96700843630953</v>
      </c>
      <c r="AE547" s="145">
        <f>AD547*Input!V547/100</f>
        <v>0.28491171297883883</v>
      </c>
      <c r="AF547" s="145">
        <f t="shared" si="1914"/>
        <v>10.210325270422555</v>
      </c>
      <c r="AG547" s="145">
        <f>AF547*Input!V547/100</f>
        <v>1.2988704377388123E-2</v>
      </c>
      <c r="AH547" s="141">
        <f t="shared" si="1915"/>
        <v>46059.870237120405</v>
      </c>
      <c r="AI547" s="150">
        <f t="shared" si="1916"/>
        <v>148.35555876316755</v>
      </c>
      <c r="AJ547" s="147">
        <f t="shared" si="1917"/>
        <v>-0.52554723874653764</v>
      </c>
      <c r="AK547" s="150">
        <f t="shared" si="1918"/>
        <v>1.0616935385299258</v>
      </c>
      <c r="AL547" s="150">
        <f t="shared" si="1919"/>
        <v>0.99882880771143212</v>
      </c>
      <c r="AM547" s="150">
        <f t="shared" si="1920"/>
        <v>1.2745675565726865E-3</v>
      </c>
      <c r="AN547" s="141">
        <f>AF547/Q547</f>
        <v>0.99882880771143212</v>
      </c>
      <c r="AO547" s="145">
        <f t="shared" si="1921"/>
        <v>1.2745675565726865E-3</v>
      </c>
      <c r="AP547" s="141">
        <f t="shared" si="1922"/>
        <v>850.47220000000004</v>
      </c>
      <c r="AQ547" s="141" t="e">
        <f t="shared" si="1923"/>
        <v>#VALUE!</v>
      </c>
      <c r="AR547" s="141" t="e">
        <f t="shared" si="1924"/>
        <v>#VALUE!</v>
      </c>
      <c r="AS547" s="149">
        <f t="shared" si="1925"/>
        <v>2.168544554227727E-5</v>
      </c>
      <c r="AT547" s="149">
        <f t="shared" si="1926"/>
        <v>6.4205637992528306E-8</v>
      </c>
      <c r="AU547" s="141">
        <v>0.75</v>
      </c>
      <c r="AV547" s="141">
        <f t="shared" si="1927"/>
        <v>0.375</v>
      </c>
      <c r="AW547" s="141">
        <f t="shared" si="1928"/>
        <v>850.47040000000004</v>
      </c>
      <c r="AX547" s="151">
        <f t="shared" si="1929"/>
        <v>371.20763920849998</v>
      </c>
      <c r="AY547" s="151">
        <f t="shared" si="1930"/>
        <v>527.3505999782426</v>
      </c>
      <c r="AZ547" s="141" t="str">
        <f>Input!B547</f>
        <v>Hu1-13</v>
      </c>
      <c r="BA547" s="152">
        <f>Input!E547</f>
        <v>0</v>
      </c>
      <c r="BB547" s="141">
        <f t="shared" si="1931"/>
        <v>-5.8145842760683868</v>
      </c>
      <c r="BC547" s="147">
        <f t="shared" ref="BC547" si="1941">SQRT((EXP(0.0000028263*AW547*1000)*V547)^2+((U547-1)*0.0000028263*EXP(0.0000028263*AW547*1000)*AX547*1000)^2)*1000</f>
        <v>13.236043635089166</v>
      </c>
      <c r="BD547" s="141">
        <f t="shared" si="1933"/>
        <v>850412.4</v>
      </c>
      <c r="BE547" s="153">
        <f t="shared" si="1934"/>
        <v>263675.29998912133</v>
      </c>
      <c r="BF547" s="154">
        <f t="shared" si="1935"/>
        <v>62.006931690772845</v>
      </c>
      <c r="BG547" s="155"/>
      <c r="BH547" s="155"/>
      <c r="BI547" s="155"/>
      <c r="BJ547" s="155"/>
      <c r="BK547" s="155"/>
      <c r="BL547" s="155"/>
      <c r="BM547" s="159"/>
      <c r="BN547" s="155"/>
      <c r="BO547" s="155"/>
      <c r="BP547" s="155"/>
      <c r="BQ547" s="155"/>
      <c r="BR547" s="155"/>
      <c r="BS547" s="155"/>
      <c r="BT547" s="155"/>
      <c r="BU547" s="155"/>
      <c r="BV547" s="155"/>
      <c r="BW547" s="155"/>
      <c r="BX547" s="155"/>
      <c r="BY547" s="155"/>
      <c r="BZ547" s="155"/>
      <c r="CA547" s="155"/>
      <c r="CB547" s="155"/>
      <c r="CC547" s="155"/>
      <c r="CD547" s="155"/>
      <c r="CE547" s="155"/>
      <c r="CF547" s="155"/>
      <c r="CG547" s="155"/>
      <c r="CH547" s="155"/>
      <c r="CI547" s="155"/>
      <c r="CJ547" s="155"/>
      <c r="CK547" s="155"/>
      <c r="CL547" s="155"/>
      <c r="CM547" s="155"/>
      <c r="CN547" s="155"/>
      <c r="CO547" s="155"/>
      <c r="CP547" s="155"/>
      <c r="CQ547" s="155"/>
      <c r="CR547" s="155"/>
      <c r="CS547" s="155"/>
      <c r="CT547" s="155"/>
      <c r="CU547" s="155"/>
      <c r="CV547" s="155"/>
      <c r="CW547" s="155"/>
      <c r="CX547" s="155"/>
      <c r="CY547" s="155"/>
      <c r="CZ547" s="155"/>
      <c r="DA547" s="155"/>
      <c r="DB547" s="155"/>
      <c r="DC547" s="155"/>
      <c r="DD547" s="155"/>
      <c r="DE547" s="155"/>
    </row>
    <row r="548" spans="1:109" ht="15" customHeight="1" x14ac:dyDescent="0.2">
      <c r="A548" s="9">
        <f>Input!A548</f>
        <v>10804</v>
      </c>
      <c r="B548" s="9" t="str">
        <f>Input!B548</f>
        <v>GeoB13728 - 2 - 283-287 cm</v>
      </c>
      <c r="C548" s="9">
        <f>Input!O548</f>
        <v>1.8791800680001469</v>
      </c>
      <c r="D548" s="9">
        <f>C548*Input!P548/100</f>
        <v>2.4230493879458322E-3</v>
      </c>
      <c r="E548" s="11">
        <f>Input!M548</f>
        <v>2.1818045830491637</v>
      </c>
      <c r="F548" s="12">
        <f>E548*Input!N548/100</f>
        <v>7.4608239066326415E-5</v>
      </c>
      <c r="G548" s="13">
        <f t="shared" si="1910"/>
        <v>300.82721591081867</v>
      </c>
      <c r="H548" s="12">
        <f>G548*Input!L548/100</f>
        <v>7.4657653790156263E-3</v>
      </c>
      <c r="I548" s="9">
        <v>0.3</v>
      </c>
      <c r="J548" s="21">
        <f>(((C548*$G$4*0.000000001*Input!G548*(234/233))-(I548*0.000000000000001))/Input!F548)*1000000000000</f>
        <v>226.70196009988493</v>
      </c>
      <c r="K548" s="9">
        <f>J548*Input!P548/100</f>
        <v>0.29231368245126776</v>
      </c>
      <c r="L548" s="14">
        <f t="shared" si="1911"/>
        <v>3.1351233205432516</v>
      </c>
      <c r="M548" s="22">
        <f>L548*Input!P548/100</f>
        <v>4.0424857480855511E-3</v>
      </c>
      <c r="N548" s="9">
        <v>5.0000000000000001E-3</v>
      </c>
      <c r="O548" s="21">
        <f>(((G548*$D$4*0.000000001*Input!G548*(238/236))-(N548*0.000000001))/Input!F548)*1000000</f>
        <v>3.6557860507012001</v>
      </c>
      <c r="P548" s="9">
        <f>O548*Input!N548/100</f>
        <v>1.2501200234205868E-4</v>
      </c>
      <c r="Q548" s="23">
        <f t="shared" si="1912"/>
        <v>2.727578974051263</v>
      </c>
      <c r="R548" s="24">
        <f>Q548*Input!N548/100</f>
        <v>9.3271352415944756E-5</v>
      </c>
      <c r="S548" s="65">
        <f>Input!S548*$G$6/0.000000000155125</f>
        <v>1.1434474405665829</v>
      </c>
      <c r="T548" s="9">
        <f>S548*Input!T548/100</f>
        <v>3.5572667630410631E-4</v>
      </c>
      <c r="U548" s="9">
        <f>S548*1/((U547+U549)/2)</f>
        <v>1.1440486921977591</v>
      </c>
      <c r="V548" s="9">
        <f>U548*Input!T548/100</f>
        <v>3.5591372577992191E-4</v>
      </c>
      <c r="W548" s="3">
        <v>3.0000000000000001E-3</v>
      </c>
      <c r="X548" s="21">
        <f>((($L$4*0.000000001*Input!G548/Input!W548*(232/229))-(W548*0.000000001))/Input!F548)*1000000000</f>
        <v>0.26533432299142157</v>
      </c>
      <c r="Y548" s="21">
        <f>X548*Input!X548/100</f>
        <v>3.9450568576111512E-4</v>
      </c>
      <c r="Z548" s="21">
        <f t="shared" si="1913"/>
        <v>6.4787049680731847E-5</v>
      </c>
      <c r="AA548" s="21">
        <f>Z548*Input!X548/100</f>
        <v>9.6327000497266547E-8</v>
      </c>
      <c r="AB548" s="14">
        <v>0.05</v>
      </c>
      <c r="AC548" s="14">
        <v>0.9</v>
      </c>
      <c r="AD548" s="21">
        <f>(((Input!G548*$L$4*0.000000001*Input!U548*(230/229))-((AB548*0.000000000000001)+(Input!G548*AC548*0.000000000000001)))/Input!F548)*1000000000000</f>
        <v>7.730050695048714</v>
      </c>
      <c r="AE548" s="21">
        <f>AD548*Input!V548/100</f>
        <v>1.5733821461595673E-2</v>
      </c>
      <c r="AF548" s="63">
        <f t="shared" si="1914"/>
        <v>0.35240159925495435</v>
      </c>
      <c r="AG548" s="21">
        <f>AF548*Input!V548/100</f>
        <v>7.1728169247450152E-4</v>
      </c>
      <c r="AH548" s="9">
        <f t="shared" si="1915"/>
        <v>5439.383348857159</v>
      </c>
      <c r="AI548" s="3">
        <f t="shared" si="1916"/>
        <v>13.710636272964823</v>
      </c>
      <c r="AJ548" s="22">
        <f t="shared" si="1917"/>
        <v>144.04869219775907</v>
      </c>
      <c r="AK548" s="3">
        <f t="shared" si="1918"/>
        <v>0.35591372577992192</v>
      </c>
      <c r="AL548" s="3">
        <f t="shared" si="1919"/>
        <v>0.12919941186213704</v>
      </c>
      <c r="AM548" s="3">
        <f t="shared" si="1920"/>
        <v>2.630108676999298E-4</v>
      </c>
      <c r="AN548" s="9">
        <f>AL548*1/((AN547+AN549)/2)</f>
        <v>0.12935090664652071</v>
      </c>
      <c r="AO548" s="21">
        <f t="shared" si="1921"/>
        <v>2.6331926519275494E-4</v>
      </c>
      <c r="AP548" s="58">
        <f t="shared" si="1922"/>
        <v>13.069800000000001</v>
      </c>
      <c r="AQ548" s="58">
        <f t="shared" si="1923"/>
        <v>2.9000000000000001E-2</v>
      </c>
      <c r="AR548" s="58">
        <f t="shared" si="1924"/>
        <v>0.22188556825659153</v>
      </c>
      <c r="AS548" s="67">
        <f t="shared" si="1925"/>
        <v>2.3752584360372847E-5</v>
      </c>
      <c r="AT548" s="67">
        <f t="shared" si="1926"/>
        <v>3.5325273649097525E-8</v>
      </c>
      <c r="AU548" s="58">
        <v>8</v>
      </c>
      <c r="AV548" s="58">
        <f t="shared" si="1927"/>
        <v>4</v>
      </c>
      <c r="AW548" s="58">
        <f t="shared" si="1928"/>
        <v>13.0517</v>
      </c>
      <c r="AX548" s="57">
        <f t="shared" si="1929"/>
        <v>2.928859E-2</v>
      </c>
      <c r="AY548" s="47">
        <f t="shared" si="1930"/>
        <v>2.9926285470877955E-2</v>
      </c>
      <c r="AZ548" s="9" t="str">
        <f>Input!B548</f>
        <v>GeoB13728 - 2 - 283-287 cm</v>
      </c>
      <c r="BA548" s="48">
        <f>Input!E548</f>
        <v>285</v>
      </c>
      <c r="BB548" s="58">
        <f t="shared" si="1931"/>
        <v>149.46158486573322</v>
      </c>
      <c r="BC548" s="22">
        <f>SQRT((EXP(0.0000028263*AW548*1000)*V548)^2+((U548-1)*0.0000028263*EXP(0.0000028263*AW548*1000)*AY548*1000)^2)*1000</f>
        <v>0.36950414525472575</v>
      </c>
      <c r="BD548" s="9">
        <f t="shared" si="1933"/>
        <v>12993.7</v>
      </c>
      <c r="BE548" s="49">
        <f t="shared" si="1934"/>
        <v>14.963142735438977</v>
      </c>
      <c r="BF548" s="89">
        <f t="shared" si="1935"/>
        <v>0.22929032594127932</v>
      </c>
      <c r="BG548" s="85"/>
      <c r="BH548" s="85"/>
      <c r="BI548" s="85"/>
      <c r="BJ548" s="85"/>
      <c r="BK548" s="85"/>
      <c r="BL548" s="85"/>
      <c r="BM548" s="90"/>
      <c r="BN548" s="85"/>
      <c r="BO548" s="85"/>
      <c r="BP548" s="85"/>
      <c r="BQ548" s="85"/>
      <c r="BR548" s="85"/>
      <c r="BS548" s="85"/>
      <c r="BT548" s="85"/>
      <c r="BU548" s="85"/>
      <c r="BV548" s="85"/>
      <c r="BW548" s="85"/>
      <c r="BX548" s="85"/>
      <c r="BY548" s="85"/>
      <c r="BZ548" s="85"/>
      <c r="CA548" s="85"/>
      <c r="CB548" s="85"/>
      <c r="CC548" s="85"/>
      <c r="CD548" s="85"/>
      <c r="CE548" s="85"/>
      <c r="CF548" s="85"/>
      <c r="CG548" s="85"/>
      <c r="CH548" s="85"/>
      <c r="CI548" s="85"/>
      <c r="CJ548" s="85"/>
      <c r="CK548" s="85"/>
      <c r="CL548" s="85"/>
      <c r="CM548" s="85"/>
      <c r="CN548" s="85"/>
      <c r="CO548" s="85"/>
      <c r="CP548" s="85"/>
      <c r="CQ548" s="85"/>
      <c r="CR548" s="85"/>
      <c r="CS548" s="85"/>
      <c r="CT548" s="85"/>
      <c r="CU548" s="85"/>
      <c r="CV548" s="85"/>
      <c r="CW548" s="85"/>
      <c r="CX548" s="85"/>
      <c r="CY548" s="85"/>
      <c r="CZ548" s="85"/>
      <c r="DA548" s="85"/>
      <c r="DB548" s="85"/>
      <c r="DC548" s="85"/>
      <c r="DD548" s="85"/>
      <c r="DE548" s="85"/>
    </row>
    <row r="549" spans="1:109" s="158" customFormat="1" ht="15" customHeight="1" x14ac:dyDescent="0.2">
      <c r="A549" s="141">
        <f>Input!A549</f>
        <v>10815</v>
      </c>
      <c r="B549" s="141" t="str">
        <f>Input!B549</f>
        <v>Hu1-13</v>
      </c>
      <c r="C549" s="141">
        <f>Input!O549</f>
        <v>2.0582518831144943</v>
      </c>
      <c r="D549" s="141">
        <f>C549*Input!P549/100</f>
        <v>1.1245879928801772E-2</v>
      </c>
      <c r="E549" s="142">
        <f>Input!M549</f>
        <v>2.732268586763515</v>
      </c>
      <c r="F549" s="143">
        <f>E549*Input!N549/100</f>
        <v>2.7402788490749481E-4</v>
      </c>
      <c r="G549" s="144">
        <f t="shared" si="1910"/>
        <v>376.72519274295342</v>
      </c>
      <c r="H549" s="143">
        <f>G549*Input!L549/100</f>
        <v>1.5314855978868678E-2</v>
      </c>
      <c r="I549" s="141">
        <v>0</v>
      </c>
      <c r="J549" s="145">
        <f>(((C549*$G$4*0.000000001*Input!G549*(234/233))-(I549*0.000000000000001))/Input!F549)*1000000000000</f>
        <v>743.10256092301074</v>
      </c>
      <c r="K549" s="141">
        <f>J549*Input!P549/100</f>
        <v>4.0601649601213641</v>
      </c>
      <c r="L549" s="146">
        <f t="shared" si="1911"/>
        <v>10.276568262924012</v>
      </c>
      <c r="M549" s="147">
        <f>L549*Input!P549/100</f>
        <v>5.6149130100686367E-2</v>
      </c>
      <c r="N549" s="141">
        <v>0</v>
      </c>
      <c r="O549" s="145">
        <f>(((G549*$D$4*0.000000001*Input!G549*(238/236))-(N549*0.000000001))/Input!F549)*1000000</f>
        <v>13.700990193891242</v>
      </c>
      <c r="P549" s="141">
        <f>O549*Input!N549/100</f>
        <v>1.3741157740343706E-3</v>
      </c>
      <c r="Q549" s="148">
        <f t="shared" si="1912"/>
        <v>10.222297546480439</v>
      </c>
      <c r="R549" s="149">
        <f>Q549*Input!N549/100</f>
        <v>1.0252266519944287E-3</v>
      </c>
      <c r="S549" s="147">
        <f>Input!S549*$G$6/0.000000000155125</f>
        <v>0.99947445276125346</v>
      </c>
      <c r="T549" s="141">
        <f>S549*Input!T549/100</f>
        <v>1.0616935385299258E-3</v>
      </c>
      <c r="U549" s="147">
        <f>S549</f>
        <v>0.99947445276125346</v>
      </c>
      <c r="V549" s="141">
        <f>U549*Input!T549/100</f>
        <v>1.0616935385299258E-3</v>
      </c>
      <c r="W549" s="150">
        <v>0</v>
      </c>
      <c r="X549" s="145">
        <f>((($L$4*0.000000001*Input!G549/Input!W549*(232/229))-(W549*0.000000001))/Input!F549)*1000000000</f>
        <v>0.90786672191966888</v>
      </c>
      <c r="Y549" s="145">
        <f>X549*Input!X549/100</f>
        <v>2.686442845199752E-3</v>
      </c>
      <c r="Z549" s="145">
        <f t="shared" si="1913"/>
        <v>2.2167507676115609E-4</v>
      </c>
      <c r="AA549" s="145">
        <f>Z549*Input!X549/100</f>
        <v>6.5595247578290125E-7</v>
      </c>
      <c r="AB549" s="146">
        <v>0</v>
      </c>
      <c r="AC549" s="146">
        <v>0.9</v>
      </c>
      <c r="AD549" s="145">
        <f>(((Input!G549*$L$4*0.000000001*Input!U549*(230/229))-((AB549*0.000000000000001)+(Input!G549*AC549*0.000000000000001)))/Input!F549)*1000000000000</f>
        <v>223.96700843630953</v>
      </c>
      <c r="AE549" s="145">
        <f>AD549*Input!V549/100</f>
        <v>0.28491171297883883</v>
      </c>
      <c r="AF549" s="145">
        <f t="shared" si="1914"/>
        <v>10.210325270422555</v>
      </c>
      <c r="AG549" s="145">
        <f>AF549*Input!V549/100</f>
        <v>1.2988704377388123E-2</v>
      </c>
      <c r="AH549" s="141">
        <f t="shared" si="1915"/>
        <v>46059.870237120405</v>
      </c>
      <c r="AI549" s="150">
        <f t="shared" si="1916"/>
        <v>148.35555876316755</v>
      </c>
      <c r="AJ549" s="147">
        <f t="shared" si="1917"/>
        <v>-0.52554723874653764</v>
      </c>
      <c r="AK549" s="150">
        <f t="shared" si="1918"/>
        <v>1.0616935385299258</v>
      </c>
      <c r="AL549" s="150">
        <f t="shared" si="1919"/>
        <v>0.99882880771143212</v>
      </c>
      <c r="AM549" s="150">
        <f t="shared" si="1920"/>
        <v>1.2745675565726865E-3</v>
      </c>
      <c r="AN549" s="141">
        <f>AF549/Q549</f>
        <v>0.99882880771143212</v>
      </c>
      <c r="AO549" s="145">
        <f t="shared" si="1921"/>
        <v>1.2745675565726865E-3</v>
      </c>
      <c r="AP549" s="141">
        <f t="shared" si="1922"/>
        <v>850.47220000000004</v>
      </c>
      <c r="AQ549" s="141" t="e">
        <f t="shared" si="1923"/>
        <v>#VALUE!</v>
      </c>
      <c r="AR549" s="141" t="e">
        <f t="shared" si="1924"/>
        <v>#VALUE!</v>
      </c>
      <c r="AS549" s="149">
        <f t="shared" si="1925"/>
        <v>2.168544554227727E-5</v>
      </c>
      <c r="AT549" s="149">
        <f t="shared" si="1926"/>
        <v>6.4205637992528306E-8</v>
      </c>
      <c r="AU549" s="141">
        <v>0.75</v>
      </c>
      <c r="AV549" s="141">
        <f t="shared" si="1927"/>
        <v>0.375</v>
      </c>
      <c r="AW549" s="141">
        <f t="shared" si="1928"/>
        <v>850.47040000000004</v>
      </c>
      <c r="AX549" s="151">
        <f t="shared" si="1929"/>
        <v>365.62148302870003</v>
      </c>
      <c r="AY549" s="151">
        <f t="shared" si="1930"/>
        <v>527.3505999782426</v>
      </c>
      <c r="AZ549" s="141" t="str">
        <f>Input!B549</f>
        <v>Hu1-13</v>
      </c>
      <c r="BA549" s="152">
        <f>Input!E549</f>
        <v>0</v>
      </c>
      <c r="BB549" s="141">
        <f t="shared" si="1931"/>
        <v>-5.8145842760683868</v>
      </c>
      <c r="BC549" s="147">
        <f t="shared" ref="BC549" si="1942">SQRT((EXP(0.0000028263*AW549*1000)*V549)^2+((U549-1)*0.0000028263*EXP(0.0000028263*AW549*1000)*AX549*1000)^2)*1000</f>
        <v>13.193984912315701</v>
      </c>
      <c r="BD549" s="141">
        <f t="shared" si="1933"/>
        <v>850412.4</v>
      </c>
      <c r="BE549" s="153">
        <f t="shared" si="1934"/>
        <v>263675.29998912133</v>
      </c>
      <c r="BF549" s="154">
        <f t="shared" si="1935"/>
        <v>62.006931690772845</v>
      </c>
      <c r="BG549" s="155"/>
      <c r="BH549" s="155"/>
      <c r="BI549" s="155"/>
      <c r="BJ549" s="155"/>
      <c r="BK549" s="155"/>
      <c r="BL549" s="155"/>
      <c r="BM549" s="159"/>
      <c r="BN549" s="155"/>
      <c r="BO549" s="155"/>
      <c r="BP549" s="155"/>
      <c r="BQ549" s="155"/>
      <c r="BR549" s="155"/>
      <c r="BS549" s="155"/>
      <c r="BT549" s="155"/>
      <c r="BU549" s="155"/>
      <c r="BV549" s="155"/>
      <c r="BW549" s="155"/>
      <c r="BX549" s="155"/>
      <c r="BY549" s="155"/>
      <c r="BZ549" s="155"/>
      <c r="CA549" s="155"/>
      <c r="CB549" s="155"/>
      <c r="CC549" s="155"/>
      <c r="CD549" s="155"/>
      <c r="CE549" s="155"/>
      <c r="CF549" s="155"/>
      <c r="CG549" s="155"/>
      <c r="CH549" s="155"/>
      <c r="CI549" s="155"/>
      <c r="CJ549" s="155"/>
      <c r="CK549" s="155"/>
      <c r="CL549" s="155"/>
      <c r="CM549" s="155"/>
      <c r="CN549" s="155"/>
      <c r="CO549" s="155"/>
      <c r="CP549" s="155"/>
      <c r="CQ549" s="155"/>
      <c r="CR549" s="155"/>
      <c r="CS549" s="155"/>
      <c r="CT549" s="155"/>
      <c r="CU549" s="155"/>
      <c r="CV549" s="155"/>
      <c r="CW549" s="155"/>
      <c r="CX549" s="155"/>
      <c r="CY549" s="155"/>
      <c r="CZ549" s="155"/>
      <c r="DA549" s="155"/>
      <c r="DB549" s="155"/>
      <c r="DC549" s="155"/>
      <c r="DD549" s="155"/>
      <c r="DE549" s="155"/>
    </row>
    <row r="550" spans="1:109" x14ac:dyDescent="0.2">
      <c r="A550" s="85"/>
      <c r="B550" s="85"/>
      <c r="C550" s="85"/>
      <c r="D550" s="85"/>
      <c r="E550" s="86"/>
      <c r="F550" s="85"/>
      <c r="G550" s="87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  <c r="AF550" s="85"/>
      <c r="AG550" s="85"/>
      <c r="AH550" s="85"/>
      <c r="AI550" s="85"/>
      <c r="AJ550" s="85"/>
      <c r="AK550" s="85"/>
      <c r="AL550" s="85"/>
      <c r="AM550" s="85"/>
      <c r="AN550" s="85"/>
      <c r="AO550" s="85"/>
      <c r="AP550" s="85"/>
      <c r="AQ550" s="85"/>
      <c r="AR550" s="85"/>
      <c r="AS550" s="85"/>
      <c r="AT550" s="85"/>
      <c r="AU550" s="85"/>
      <c r="AV550" s="85"/>
      <c r="AW550" s="85"/>
      <c r="AX550" s="85"/>
      <c r="AY550" s="85"/>
      <c r="AZ550" s="85"/>
      <c r="BA550" s="85"/>
      <c r="BB550" s="85"/>
      <c r="BC550" s="85"/>
      <c r="BD550" s="85"/>
      <c r="BE550" s="85"/>
      <c r="BF550" s="88"/>
      <c r="BG550" s="85"/>
      <c r="BH550" s="85"/>
      <c r="BI550" s="85"/>
      <c r="BJ550" s="85"/>
      <c r="BK550" s="85"/>
      <c r="BL550" s="85"/>
      <c r="BM550" s="85"/>
      <c r="BN550" s="85"/>
      <c r="BO550" s="85"/>
      <c r="BP550" s="85"/>
      <c r="BQ550" s="85"/>
      <c r="BR550" s="85"/>
      <c r="BS550" s="85"/>
      <c r="BT550" s="85"/>
      <c r="BU550" s="85"/>
      <c r="BV550" s="85"/>
      <c r="BW550" s="85"/>
      <c r="BX550" s="85"/>
      <c r="BY550" s="85"/>
      <c r="BZ550" s="85"/>
      <c r="CA550" s="85"/>
      <c r="CB550" s="85"/>
      <c r="CC550" s="85"/>
      <c r="CD550" s="85"/>
      <c r="CE550" s="85"/>
      <c r="CF550" s="85"/>
      <c r="CG550" s="85"/>
      <c r="CH550" s="85"/>
      <c r="CI550" s="85"/>
      <c r="CJ550" s="85"/>
      <c r="CK550" s="85"/>
      <c r="CL550" s="85"/>
      <c r="CM550" s="85"/>
      <c r="CN550" s="85"/>
      <c r="CO550" s="85"/>
      <c r="CP550" s="85"/>
      <c r="CQ550" s="85"/>
      <c r="CR550" s="85"/>
      <c r="CS550" s="85"/>
      <c r="CT550" s="85"/>
      <c r="CU550" s="85"/>
      <c r="CV550" s="85"/>
      <c r="CW550" s="85"/>
      <c r="CX550" s="85"/>
      <c r="CY550" s="85"/>
      <c r="CZ550" s="85"/>
      <c r="DA550" s="85"/>
      <c r="DB550" s="85"/>
      <c r="DC550" s="85"/>
      <c r="DD550" s="85"/>
      <c r="DE550" s="85"/>
    </row>
    <row r="551" spans="1:109" s="158" customFormat="1" ht="15" customHeight="1" x14ac:dyDescent="0.2">
      <c r="A551" s="141">
        <f>Input!A551</f>
        <v>10815</v>
      </c>
      <c r="B551" s="141" t="str">
        <f>Input!B551</f>
        <v>Hu1-13</v>
      </c>
      <c r="C551" s="141">
        <f>Input!O551</f>
        <v>2.0763296338730766</v>
      </c>
      <c r="D551" s="141">
        <f>C551*Input!P551/100</f>
        <v>9.8013478336715348E-3</v>
      </c>
      <c r="E551" s="142">
        <f>Input!M551</f>
        <v>2.7322984352150779</v>
      </c>
      <c r="F551" s="143">
        <f>E551*Input!N551/100</f>
        <v>1.9848957956214395E-4</v>
      </c>
      <c r="G551" s="144">
        <f t="shared" ref="G551:G563" si="1943">E551*137.88</f>
        <v>376.72930824745492</v>
      </c>
      <c r="H551" s="143">
        <f>G551*Input!L551/100</f>
        <v>1.8938259304540978E-2</v>
      </c>
      <c r="I551" s="141">
        <v>0</v>
      </c>
      <c r="J551" s="145">
        <f>(((C551*$G$4*0.000000001*Input!G551*(234/233))-(I551*0.000000000000001))/Input!F551)*1000000000000</f>
        <v>749.62927565342693</v>
      </c>
      <c r="K551" s="141">
        <f>J551*Input!P551/100</f>
        <v>3.5386371976385389</v>
      </c>
      <c r="L551" s="146">
        <f t="shared" ref="L551:L563" si="1944">(J551/234)*602200000000*0.0000028263/(365.2425*24*60)</f>
        <v>10.366827983434789</v>
      </c>
      <c r="M551" s="147">
        <f>L551*Input!P551/100</f>
        <v>4.8936780239440168E-2</v>
      </c>
      <c r="N551" s="141">
        <v>0</v>
      </c>
      <c r="O551" s="145">
        <f>(((G551*$D$4*0.000000001*Input!G551*(238/236))-(N551*0.000000001))/Input!F551)*1000000</f>
        <v>13.701139869272406</v>
      </c>
      <c r="P551" s="141">
        <f>O551*Input!N551/100</f>
        <v>9.953281300181015E-4</v>
      </c>
      <c r="Q551" s="148">
        <f t="shared" ref="Q551:Q563" si="1945">(O551/238.05)*602200000000000000*0.00000000015512/(365.2425*24*60)</f>
        <v>10.222409219159566</v>
      </c>
      <c r="R551" s="149">
        <f>Q551*Input!N551/100</f>
        <v>7.4261350146527711E-4</v>
      </c>
      <c r="S551" s="147">
        <f>Input!S551*$G$6/0.000000000155125</f>
        <v>0.99931993266487207</v>
      </c>
      <c r="T551" s="141">
        <f>S551*Input!T551/100</f>
        <v>1.0091748440787427E-3</v>
      </c>
      <c r="U551" s="147">
        <f>S551</f>
        <v>0.99931993266487207</v>
      </c>
      <c r="V551" s="141">
        <f>U551*Input!T551/100</f>
        <v>1.0091748440787427E-3</v>
      </c>
      <c r="W551" s="150">
        <v>0</v>
      </c>
      <c r="X551" s="145">
        <f>((($L$4*0.000000001*Input!G551/Input!W551*(232/229))-(W551*0.000000001))/Input!F551)*1000000000</f>
        <v>0.8842414322754184</v>
      </c>
      <c r="Y551" s="145">
        <f>X551*Input!X551/100</f>
        <v>3.1601822129013277E-3</v>
      </c>
      <c r="Z551" s="145">
        <f t="shared" ref="Z551:Z563" si="1946">(X551/232)*6.022E+23*0.000000001*0.000000000049475/(365.2425*24*60)</f>
        <v>2.1590645701891027E-4</v>
      </c>
      <c r="AA551" s="145">
        <f>Z551*Input!X551/100</f>
        <v>7.716260743018263E-7</v>
      </c>
      <c r="AB551" s="146">
        <v>0</v>
      </c>
      <c r="AC551" s="146">
        <v>0.9</v>
      </c>
      <c r="AD551" s="145">
        <f>(((Input!G551*$L$4*0.000000001*Input!U551*(230/229))-((AB551*0.000000000000001)+(Input!G551*AC551*0.000000000000001)))/Input!F551)*1000000000000</f>
        <v>224.41828874931278</v>
      </c>
      <c r="AE551" s="145">
        <f>AD551*Input!V551/100</f>
        <v>0.57554292889698122</v>
      </c>
      <c r="AF551" s="145">
        <f t="shared" ref="AF551:AF563" si="1947">(AD551/230)*602200000000*$D$6/(365.2425*24*60)</f>
        <v>10.230898473663833</v>
      </c>
      <c r="AG551" s="145">
        <f>AF551*Input!V551/100</f>
        <v>2.6238152450033633E-2</v>
      </c>
      <c r="AH551" s="141">
        <f t="shared" ref="AH551:AH563" si="1948">AF551/Z551</f>
        <v>47385.792045893999</v>
      </c>
      <c r="AI551" s="150">
        <f t="shared" ref="AI551:AI563" si="1949">AH551*SQRT((AG551/AF551)^2+(AA551/Z551)^2)</f>
        <v>208.44289182052361</v>
      </c>
      <c r="AJ551" s="147">
        <f t="shared" ref="AJ551:AJ563" si="1950">(U551-1)*1000</f>
        <v>-0.68006733512793183</v>
      </c>
      <c r="AK551" s="150">
        <f t="shared" ref="AK551:AK563" si="1951">V551*1000</f>
        <v>1.0091748440787427</v>
      </c>
      <c r="AL551" s="150">
        <f t="shared" ref="AL551:AL563" si="1952">AF551/Q551</f>
        <v>1.0008304553576624</v>
      </c>
      <c r="AM551" s="150">
        <f t="shared" ref="AM551:AM563" si="1953">AL551*SQRT((R551/Q551)^2+(AG551/AF551)^2)</f>
        <v>2.5677583692462259E-3</v>
      </c>
      <c r="AN551" s="141">
        <f>AF551/Q551</f>
        <v>1.0008304553576624</v>
      </c>
      <c r="AO551" s="145">
        <f t="shared" ref="AO551:AO563" si="1954">AN551*SQRT((R551/Q551)^2+(AG551/AF551)^2)</f>
        <v>2.5677583692462259E-3</v>
      </c>
      <c r="AP551" s="141" t="str">
        <f t="shared" ref="AP551:AP563" si="1955">ThU_Alter_Kombi(AN551,U551)</f>
        <v>Out of range</v>
      </c>
      <c r="AQ551" s="141" t="e">
        <f t="shared" ref="AQ551:AQ563" si="1956">Montealter(AN551,AO551,U551,V551)</f>
        <v>#VALUE!</v>
      </c>
      <c r="AR551" s="141" t="e">
        <f t="shared" ref="AR551:AR563" si="1957">(AQ551/AP551)*100</f>
        <v>#VALUE!</v>
      </c>
      <c r="AS551" s="149">
        <f t="shared" ref="AS551:AS563" si="1958">Z551/Q551</f>
        <v>2.1120897470455697E-5</v>
      </c>
      <c r="AT551" s="149">
        <f t="shared" ref="AT551:AT563" si="1959">AS551*SQRT((Y551/X551)^2+(P551/O551)^2)</f>
        <v>7.5499371092104605E-8</v>
      </c>
      <c r="AU551" s="141">
        <v>0.75</v>
      </c>
      <c r="AV551" s="141">
        <f t="shared" ref="AV551:AV563" si="1960">AU551/2</f>
        <v>0.375</v>
      </c>
      <c r="AW551" s="141" t="str">
        <f t="shared" ref="AW551:AW563" si="1961">marincorr_age(AN551,U551,AS551,AU551)</f>
        <v>Out of range</v>
      </c>
      <c r="AX551" s="151">
        <f t="shared" ref="AX551:AX563" si="1962">marincorr_age_error(AN551, AO551, U551, V551, AS551, AT551, AU551, AV551)</f>
        <v>302.13499659360002</v>
      </c>
      <c r="AY551" s="151" t="e">
        <f t="shared" ref="AY551:AY563" si="1963">SQRT(((AU551*EXP(-0.0000091577*AW551*1000))/(0.0000091577*(EXP(-0.0000091577*AW551*1000)+(AJ551/1000)*EXP(-(0.0000091577-0.0000028263)*AW551*1000)-AS551*AU551*EXP(-0.0000091577*AW551*1000))))^2*AT551^2+((AS551*EXP(-0.0000091577*AW551*1000))/(0.0000091577*(EXP(-0.0000091577*AW551*1000)+(AJ551/1000)*EXP(-(0.0000091577-0.0000028263)*AW551*1000)-AS551*AU551*EXP(-0.0000091577*AW551*1000))))^2*AV551^2+((0.0000091577/(0.0000091577-0.0000028263))*(EXP(-(0.0000091577-0.0000028263)*AW551*1000)-1)/(0.0000091577*(EXP(-0.0000091577*AW551*1000)+(AJ551/1000)*EXP(-(0.0000091577-0.0000028263)*AW551*1000)-AS551*AU551*EXP(-0.0000091577*AW551*1000))))^2*T551^2+(1/(0.0000091577*(EXP(-0.0000091577*AW551*1000)+(AJ551/1000)*EXP(-(0.0000091577-0.0000028263)*AW551*1000)-AS551*AU551*EXP(-0.0000091577*AW551*1000))))^2*AO551^2)/1000</f>
        <v>#VALUE!</v>
      </c>
      <c r="AZ551" s="141" t="str">
        <f>Input!B551</f>
        <v>Hu1-13</v>
      </c>
      <c r="BA551" s="152">
        <f>Input!E551</f>
        <v>0</v>
      </c>
      <c r="BB551" s="141" t="e">
        <f t="shared" ref="BB551:BB563" si="1964">((U551-1)*EXP(0.0000028263*AW551*1000))*1000</f>
        <v>#VALUE!</v>
      </c>
      <c r="BC551" s="147" t="e">
        <f t="shared" ref="BC551" si="1965">SQRT((EXP(0.0000028263*AW551*1000)*V551)^2+((U551-1)*0.0000028263*EXP(0.0000028263*AW551*1000)*AX551*1000)^2)*1000</f>
        <v>#VALUE!</v>
      </c>
      <c r="BD551" s="141" t="e">
        <f t="shared" ref="BD551:BD563" si="1966">AW551*1000-58</f>
        <v>#VALUE!</v>
      </c>
      <c r="BE551" s="153" t="e">
        <f t="shared" ref="BE551:BE563" si="1967">AY551/2*1000</f>
        <v>#VALUE!</v>
      </c>
      <c r="BF551" s="154" t="e">
        <f t="shared" ref="BF551:BF563" si="1968">AY551/AW551*100</f>
        <v>#VALUE!</v>
      </c>
      <c r="BG551" s="155"/>
      <c r="BH551" s="155"/>
      <c r="BI551" s="155"/>
      <c r="BJ551" s="155"/>
      <c r="BK551" s="155"/>
      <c r="BL551" s="155"/>
      <c r="BM551" s="159"/>
      <c r="BN551" s="155"/>
      <c r="BO551" s="155"/>
      <c r="BP551" s="155"/>
      <c r="BQ551" s="155"/>
      <c r="BR551" s="155"/>
      <c r="BS551" s="155"/>
      <c r="BT551" s="155"/>
      <c r="BU551" s="155"/>
      <c r="BV551" s="155"/>
      <c r="BW551" s="155"/>
      <c r="BX551" s="155"/>
      <c r="BY551" s="155"/>
      <c r="BZ551" s="155"/>
      <c r="CA551" s="155"/>
      <c r="CB551" s="155"/>
      <c r="CC551" s="155"/>
      <c r="CD551" s="155"/>
      <c r="CE551" s="155"/>
      <c r="CF551" s="155"/>
      <c r="CG551" s="155"/>
      <c r="CH551" s="155"/>
      <c r="CI551" s="155"/>
      <c r="CJ551" s="155"/>
      <c r="CK551" s="155"/>
      <c r="CL551" s="155"/>
      <c r="CM551" s="155"/>
      <c r="CN551" s="155"/>
      <c r="CO551" s="155"/>
      <c r="CP551" s="155"/>
      <c r="CQ551" s="155"/>
      <c r="CR551" s="155"/>
      <c r="CS551" s="155"/>
      <c r="CT551" s="155"/>
      <c r="CU551" s="155"/>
      <c r="CV551" s="155"/>
      <c r="CW551" s="155"/>
      <c r="CX551" s="155"/>
      <c r="CY551" s="155"/>
      <c r="CZ551" s="155"/>
      <c r="DA551" s="155"/>
      <c r="DB551" s="155"/>
      <c r="DC551" s="155"/>
      <c r="DD551" s="155"/>
      <c r="DE551" s="155"/>
    </row>
    <row r="552" spans="1:109" ht="15" customHeight="1" x14ac:dyDescent="0.2">
      <c r="A552" s="9">
        <f>Input!A552</f>
        <v>10805</v>
      </c>
      <c r="B552" s="9" t="str">
        <f>Input!B552</f>
        <v>GeoB13728 - 2 - 312-315 cm</v>
      </c>
      <c r="C552" s="9">
        <f>Input!O552</f>
        <v>1.6563941712018395</v>
      </c>
      <c r="D552" s="9">
        <f>C552*Input!P552/100</f>
        <v>2.0420994799321755E-3</v>
      </c>
      <c r="E552" s="11">
        <f>Input!M552</f>
        <v>1.9235062952077726</v>
      </c>
      <c r="F552" s="12">
        <f>E552*Input!N552/100</f>
        <v>7.2730619127612544E-5</v>
      </c>
      <c r="G552" s="13">
        <f t="shared" si="1943"/>
        <v>265.21304798324769</v>
      </c>
      <c r="H552" s="12">
        <f>G552*Input!L552/100</f>
        <v>1.2216313097344021E-2</v>
      </c>
      <c r="I552" s="9">
        <v>0.3</v>
      </c>
      <c r="J552" s="21">
        <f>(((C552*$G$4*0.000000001*Input!G552*(234/233))-(I552*0.000000000000001))/Input!F552)*1000000000000</f>
        <v>206.03810461021286</v>
      </c>
      <c r="K552" s="9">
        <f>J552*Input!P552/100</f>
        <v>0.25401580951316716</v>
      </c>
      <c r="L552" s="14">
        <f t="shared" si="1944"/>
        <v>2.8493572194938253</v>
      </c>
      <c r="M552" s="22">
        <f>L552*Input!P552/100</f>
        <v>3.5128540037347778E-3</v>
      </c>
      <c r="N552" s="9">
        <v>5.0000000000000001E-3</v>
      </c>
      <c r="O552" s="21">
        <f>(((G552*$D$4*0.000000001*Input!G552*(238/236))-(N552*0.000000001))/Input!F552)*1000000</f>
        <v>3.3231922417460358</v>
      </c>
      <c r="P552" s="9">
        <f>O552*Input!N552/100</f>
        <v>1.2565481580405235E-4</v>
      </c>
      <c r="Q552" s="23">
        <f t="shared" si="1945"/>
        <v>2.4794310059742668</v>
      </c>
      <c r="R552" s="24">
        <f>Q552*Input!N552/100</f>
        <v>9.3750955012720017E-5</v>
      </c>
      <c r="S552" s="65">
        <f>Input!S552*$G$6/0.000000000155125</f>
        <v>1.1432304895865935</v>
      </c>
      <c r="T552" s="9">
        <f>S552*Input!T552/100</f>
        <v>3.7205380919785804E-4</v>
      </c>
      <c r="U552" s="9">
        <f>S552*1/((U551+U553)/2)</f>
        <v>1.1440412581996191</v>
      </c>
      <c r="V552" s="9">
        <f>U552*Input!T552/100</f>
        <v>3.7231766635842357E-4</v>
      </c>
      <c r="W552" s="3">
        <v>3.0000000000000001E-3</v>
      </c>
      <c r="X552" s="21">
        <f>((($L$4*0.000000001*Input!G552/Input!W552*(232/229))-(W552*0.000000001))/Input!F552)*1000000000</f>
        <v>0.27120579135542733</v>
      </c>
      <c r="Y552" s="21">
        <f>X552*Input!X552/100</f>
        <v>6.0488243214569439E-4</v>
      </c>
      <c r="Z552" s="21">
        <f t="shared" si="1946"/>
        <v>6.6220694255278618E-5</v>
      </c>
      <c r="AA552" s="21">
        <f>Z552*Input!X552/100</f>
        <v>1.4769498246818228E-7</v>
      </c>
      <c r="AB552" s="14">
        <v>0.05</v>
      </c>
      <c r="AC552" s="14">
        <v>0.9</v>
      </c>
      <c r="AD552" s="21">
        <f>(((Input!G552*$L$4*0.000000001*Input!U552*(230/229))-((AB552*0.000000000000001)+(Input!G552*AC552*0.000000000000001)))/Input!F552)*1000000000000</f>
        <v>7.107193473726495</v>
      </c>
      <c r="AE552" s="21">
        <f>AD552*Input!V552/100</f>
        <v>2.297836351130857E-2</v>
      </c>
      <c r="AF552" s="63">
        <f t="shared" si="1947"/>
        <v>0.32400645806370187</v>
      </c>
      <c r="AG552" s="21">
        <f>AF552*Input!V552/100</f>
        <v>1.0475496693486816E-3</v>
      </c>
      <c r="AH552" s="9">
        <f t="shared" si="1948"/>
        <v>4892.8278645745922</v>
      </c>
      <c r="AI552" s="3">
        <f t="shared" si="1949"/>
        <v>19.21795486107337</v>
      </c>
      <c r="AJ552" s="22">
        <f t="shared" si="1950"/>
        <v>144.04125819961911</v>
      </c>
      <c r="AK552" s="3">
        <f t="shared" si="1951"/>
        <v>0.37231766635842356</v>
      </c>
      <c r="AL552" s="3">
        <f t="shared" si="1952"/>
        <v>0.1306777471456145</v>
      </c>
      <c r="AM552" s="3">
        <f t="shared" si="1953"/>
        <v>4.2252488714735175E-4</v>
      </c>
      <c r="AN552" s="9">
        <f>AL552*1/((AN551+AN553)/2)</f>
        <v>0.1305667077288839</v>
      </c>
      <c r="AO552" s="21">
        <f t="shared" si="1954"/>
        <v>4.2216585955430084E-4</v>
      </c>
      <c r="AP552" s="58">
        <f t="shared" si="1955"/>
        <v>13.200100000000001</v>
      </c>
      <c r="AQ552" s="58">
        <f t="shared" si="1956"/>
        <v>4.8099999999999997E-2</v>
      </c>
      <c r="AR552" s="58">
        <f t="shared" si="1957"/>
        <v>0.36439117885470557</v>
      </c>
      <c r="AS552" s="67">
        <f t="shared" si="1958"/>
        <v>2.6708020548149061E-5</v>
      </c>
      <c r="AT552" s="67">
        <f t="shared" si="1959"/>
        <v>5.9576654952516687E-8</v>
      </c>
      <c r="AU552" s="58">
        <v>8</v>
      </c>
      <c r="AV552" s="58">
        <f t="shared" si="1960"/>
        <v>4</v>
      </c>
      <c r="AW552" s="58">
        <f t="shared" si="1961"/>
        <v>13.1798</v>
      </c>
      <c r="AX552" s="57">
        <f t="shared" si="1962"/>
        <v>4.7377397100000003E-2</v>
      </c>
      <c r="AY552" s="47">
        <f t="shared" si="1963"/>
        <v>4.6610484644798417E-2</v>
      </c>
      <c r="AZ552" s="9" t="str">
        <f>Input!B552</f>
        <v>GeoB13728 - 2 - 312-315 cm</v>
      </c>
      <c r="BA552" s="48">
        <f>Input!E552</f>
        <v>313.5</v>
      </c>
      <c r="BB552" s="58">
        <f t="shared" si="1964"/>
        <v>149.50799094710308</v>
      </c>
      <c r="BC552" s="22">
        <f>SQRT((EXP(0.0000028263*AW552*1000)*V552)^2+((U552-1)*0.0000028263*EXP(0.0000028263*AW552*1000)*AY552*1000)^2)*1000</f>
        <v>0.38694963825734036</v>
      </c>
      <c r="BD552" s="9">
        <f t="shared" si="1966"/>
        <v>13121.8</v>
      </c>
      <c r="BE552" s="49">
        <f t="shared" si="1967"/>
        <v>23.305242322399209</v>
      </c>
      <c r="BF552" s="89">
        <f t="shared" si="1968"/>
        <v>0.3536509252401282</v>
      </c>
      <c r="BG552" s="85"/>
      <c r="BH552" s="85"/>
      <c r="BI552" s="85"/>
      <c r="BJ552" s="85"/>
      <c r="BK552" s="85"/>
      <c r="BL552" s="85"/>
      <c r="BM552" s="90"/>
      <c r="BN552" s="85"/>
      <c r="BO552" s="85"/>
      <c r="BP552" s="85"/>
      <c r="BQ552" s="85"/>
      <c r="BR552" s="85"/>
      <c r="BS552" s="85"/>
      <c r="BT552" s="85"/>
      <c r="BU552" s="85"/>
      <c r="BV552" s="85"/>
      <c r="BW552" s="85"/>
      <c r="BX552" s="85"/>
      <c r="BY552" s="85"/>
      <c r="BZ552" s="85"/>
      <c r="CA552" s="85"/>
      <c r="CB552" s="85"/>
      <c r="CC552" s="85"/>
      <c r="CD552" s="85"/>
      <c r="CE552" s="85"/>
      <c r="CF552" s="85"/>
      <c r="CG552" s="85"/>
      <c r="CH552" s="85"/>
      <c r="CI552" s="85"/>
      <c r="CJ552" s="85"/>
      <c r="CK552" s="85"/>
      <c r="CL552" s="85"/>
      <c r="CM552" s="85"/>
      <c r="CN552" s="85"/>
      <c r="CO552" s="85"/>
      <c r="CP552" s="85"/>
      <c r="CQ552" s="85"/>
      <c r="CR552" s="85"/>
      <c r="CS552" s="85"/>
      <c r="CT552" s="85"/>
      <c r="CU552" s="85"/>
      <c r="CV552" s="85"/>
      <c r="CW552" s="85"/>
      <c r="CX552" s="85"/>
      <c r="CY552" s="85"/>
      <c r="CZ552" s="85"/>
      <c r="DA552" s="85"/>
      <c r="DB552" s="85"/>
      <c r="DC552" s="85"/>
      <c r="DD552" s="85"/>
      <c r="DE552" s="85"/>
    </row>
    <row r="553" spans="1:109" s="158" customFormat="1" ht="15" customHeight="1" x14ac:dyDescent="0.2">
      <c r="A553" s="141">
        <f>Input!A553</f>
        <v>10815</v>
      </c>
      <c r="B553" s="141" t="str">
        <f>Input!B553</f>
        <v>Hu1-13</v>
      </c>
      <c r="C553" s="141">
        <f>Input!O553</f>
        <v>2.0783364157525188</v>
      </c>
      <c r="D553" s="141">
        <f>C553*Input!P553/100</f>
        <v>1.1626519489310904E-2</v>
      </c>
      <c r="E553" s="142">
        <f>Input!M553</f>
        <v>2.7320869993450683</v>
      </c>
      <c r="F553" s="143">
        <f>E553*Input!N553/100</f>
        <v>2.6622290937378627E-4</v>
      </c>
      <c r="G553" s="144">
        <f t="shared" si="1943"/>
        <v>376.70015546969802</v>
      </c>
      <c r="H553" s="143">
        <f>G553*Input!L553/100</f>
        <v>1.6010471873504378E-2</v>
      </c>
      <c r="I553" s="141">
        <v>0</v>
      </c>
      <c r="J553" s="145">
        <f>(((C553*$G$4*0.000000001*Input!G553*(234/233))-(I553*0.000000000000001))/Input!F553)*1000000000000</f>
        <v>750.35379570175587</v>
      </c>
      <c r="K553" s="141">
        <f>J553*Input!P553/100</f>
        <v>4.1975894583197748</v>
      </c>
      <c r="L553" s="146">
        <f t="shared" si="1944"/>
        <v>10.376847569056</v>
      </c>
      <c r="M553" s="147">
        <f>L553*Input!P553/100</f>
        <v>5.8049611018125107E-2</v>
      </c>
      <c r="N553" s="141">
        <v>0</v>
      </c>
      <c r="O553" s="145">
        <f>(((G553*$D$4*0.000000001*Input!G553*(238/236))-(N553*0.000000001))/Input!F553)*1000000</f>
        <v>13.700079621829797</v>
      </c>
      <c r="P553" s="141">
        <f>O553*Input!N553/100</f>
        <v>1.334977640335161E-3</v>
      </c>
      <c r="Q553" s="148">
        <f t="shared" si="1945"/>
        <v>10.221618169412221</v>
      </c>
      <c r="R553" s="149">
        <f>Q553*Input!N553/100</f>
        <v>9.9602572254148757E-4</v>
      </c>
      <c r="S553" s="147">
        <f>Input!S553*$G$6/0.000000000155125</f>
        <v>0.99926269080746366</v>
      </c>
      <c r="T553" s="141">
        <f>S553*Input!T553/100</f>
        <v>7.0904949431928126E-4</v>
      </c>
      <c r="U553" s="147">
        <f>S553</f>
        <v>0.99926269080746366</v>
      </c>
      <c r="V553" s="141">
        <f>U553*Input!T553/100</f>
        <v>7.0904949431928126E-4</v>
      </c>
      <c r="W553" s="150">
        <v>0</v>
      </c>
      <c r="X553" s="145">
        <f>((($L$4*0.000000001*Input!G553/Input!W553*(232/229))-(W553*0.000000001))/Input!F553)*1000000000</f>
        <v>0.88518370709567085</v>
      </c>
      <c r="Y553" s="145">
        <f>X553*Input!X553/100</f>
        <v>3.2176669793633245E-3</v>
      </c>
      <c r="Z553" s="145">
        <f t="shared" si="1946"/>
        <v>2.1613653356876764E-4</v>
      </c>
      <c r="AA553" s="145">
        <f>Z553*Input!X553/100</f>
        <v>7.8566220946395179E-7</v>
      </c>
      <c r="AB553" s="146">
        <v>0</v>
      </c>
      <c r="AC553" s="146">
        <v>0.9</v>
      </c>
      <c r="AD553" s="145">
        <f>(((Input!G553*$L$4*0.000000001*Input!U553*(230/229))-((AB553*0.000000000000001)+(Input!G553*AC553*0.000000000000001)))/Input!F553)*1000000000000</f>
        <v>224.40988500506492</v>
      </c>
      <c r="AE553" s="145">
        <f>AD553*Input!V553/100</f>
        <v>0.41265947039162476</v>
      </c>
      <c r="AF553" s="145">
        <f t="shared" si="1947"/>
        <v>10.230515359370084</v>
      </c>
      <c r="AG553" s="145">
        <f>AF553*Input!V553/100</f>
        <v>1.881253604285639E-2</v>
      </c>
      <c r="AH553" s="141">
        <f t="shared" si="1948"/>
        <v>47333.577486635622</v>
      </c>
      <c r="AI553" s="150">
        <f t="shared" si="1949"/>
        <v>192.82172781753212</v>
      </c>
      <c r="AJ553" s="147">
        <f t="shared" si="1950"/>
        <v>-0.73730919253633953</v>
      </c>
      <c r="AK553" s="150">
        <f t="shared" si="1951"/>
        <v>0.70904949431928121</v>
      </c>
      <c r="AL553" s="150">
        <f t="shared" si="1952"/>
        <v>1.0008704287139671</v>
      </c>
      <c r="AM553" s="150">
        <f t="shared" si="1953"/>
        <v>1.8430477758978811E-3</v>
      </c>
      <c r="AN553" s="141">
        <f>AF553/Q553</f>
        <v>1.0008704287139671</v>
      </c>
      <c r="AO553" s="145">
        <f t="shared" si="1954"/>
        <v>1.8430477758978811E-3</v>
      </c>
      <c r="AP553" s="141" t="str">
        <f t="shared" si="1955"/>
        <v>Out of range</v>
      </c>
      <c r="AQ553" s="141" t="e">
        <f t="shared" si="1956"/>
        <v>#VALUE!</v>
      </c>
      <c r="AR553" s="141" t="e">
        <f t="shared" si="1957"/>
        <v>#VALUE!</v>
      </c>
      <c r="AS553" s="149">
        <f t="shared" si="1958"/>
        <v>2.1145040832727199E-5</v>
      </c>
      <c r="AT553" s="149">
        <f t="shared" si="1959"/>
        <v>7.6890413403294196E-8</v>
      </c>
      <c r="AU553" s="141">
        <v>0.75</v>
      </c>
      <c r="AV553" s="141">
        <f t="shared" si="1960"/>
        <v>0.375</v>
      </c>
      <c r="AW553" s="141" t="str">
        <f t="shared" si="1961"/>
        <v>Out of range</v>
      </c>
      <c r="AX553" s="151">
        <f t="shared" si="1962"/>
        <v>289.9007305161</v>
      </c>
      <c r="AY553" s="151" t="e">
        <f t="shared" si="1963"/>
        <v>#VALUE!</v>
      </c>
      <c r="AZ553" s="141" t="str">
        <f>Input!B553</f>
        <v>Hu1-13</v>
      </c>
      <c r="BA553" s="152">
        <f>Input!E553</f>
        <v>0</v>
      </c>
      <c r="BB553" s="141" t="e">
        <f t="shared" si="1964"/>
        <v>#VALUE!</v>
      </c>
      <c r="BC553" s="147" t="e">
        <f t="shared" ref="BC553" si="1969">SQRT((EXP(0.0000028263*AW553*1000)*V553)^2+((U553-1)*0.0000028263*EXP(0.0000028263*AW553*1000)*AX553*1000)^2)*1000</f>
        <v>#VALUE!</v>
      </c>
      <c r="BD553" s="141" t="e">
        <f t="shared" si="1966"/>
        <v>#VALUE!</v>
      </c>
      <c r="BE553" s="153" t="e">
        <f t="shared" si="1967"/>
        <v>#VALUE!</v>
      </c>
      <c r="BF553" s="154" t="e">
        <f t="shared" si="1968"/>
        <v>#VALUE!</v>
      </c>
      <c r="BG553" s="155"/>
      <c r="BH553" s="155"/>
      <c r="BI553" s="155"/>
      <c r="BJ553" s="155"/>
      <c r="BK553" s="155"/>
      <c r="BL553" s="155"/>
      <c r="BM553" s="159"/>
      <c r="BN553" s="155"/>
      <c r="BO553" s="155"/>
      <c r="BP553" s="155"/>
      <c r="BQ553" s="155"/>
      <c r="BR553" s="155"/>
      <c r="BS553" s="155"/>
      <c r="BT553" s="155"/>
      <c r="BU553" s="155"/>
      <c r="BV553" s="155"/>
      <c r="BW553" s="155"/>
      <c r="BX553" s="155"/>
      <c r="BY553" s="155"/>
      <c r="BZ553" s="155"/>
      <c r="CA553" s="155"/>
      <c r="CB553" s="155"/>
      <c r="CC553" s="155"/>
      <c r="CD553" s="155"/>
      <c r="CE553" s="155"/>
      <c r="CF553" s="155"/>
      <c r="CG553" s="155"/>
      <c r="CH553" s="155"/>
      <c r="CI553" s="155"/>
      <c r="CJ553" s="155"/>
      <c r="CK553" s="155"/>
      <c r="CL553" s="155"/>
      <c r="CM553" s="155"/>
      <c r="CN553" s="155"/>
      <c r="CO553" s="155"/>
      <c r="CP553" s="155"/>
      <c r="CQ553" s="155"/>
      <c r="CR553" s="155"/>
      <c r="CS553" s="155"/>
      <c r="CT553" s="155"/>
      <c r="CU553" s="155"/>
      <c r="CV553" s="155"/>
      <c r="CW553" s="155"/>
      <c r="CX553" s="155"/>
      <c r="CY553" s="155"/>
      <c r="CZ553" s="155"/>
      <c r="DA553" s="155"/>
      <c r="DB553" s="155"/>
      <c r="DC553" s="155"/>
      <c r="DD553" s="155"/>
      <c r="DE553" s="155"/>
    </row>
    <row r="554" spans="1:109" ht="15" customHeight="1" x14ac:dyDescent="0.2">
      <c r="A554" s="9">
        <f>Input!A554</f>
        <v>10806</v>
      </c>
      <c r="B554" s="9" t="str">
        <f>Input!B554</f>
        <v>GeoB13728 - 2 - 324-327 cm</v>
      </c>
      <c r="C554" s="9">
        <f>Input!O554</f>
        <v>2.1812133757584875</v>
      </c>
      <c r="D554" s="9">
        <f>C554*Input!P554/100</f>
        <v>3.1144374845543891E-3</v>
      </c>
      <c r="E554" s="11">
        <f>Input!M554</f>
        <v>2.5340767142431586</v>
      </c>
      <c r="F554" s="12">
        <f>E554*Input!N554/100</f>
        <v>7.5956108992963312E-5</v>
      </c>
      <c r="G554" s="13">
        <f t="shared" si="1943"/>
        <v>349.39849735984671</v>
      </c>
      <c r="H554" s="12">
        <f>G554*Input!L554/100</f>
        <v>1.1096433513362765E-2</v>
      </c>
      <c r="I554" s="9">
        <v>0.3</v>
      </c>
      <c r="J554" s="21">
        <f>(((C554*$G$4*0.000000001*Input!G554*(234/233))-(I554*0.000000000000001))/Input!F554)*1000000000000</f>
        <v>220.9497307082739</v>
      </c>
      <c r="K554" s="9">
        <f>J554*Input!P554/100</f>
        <v>0.31548225917180478</v>
      </c>
      <c r="L554" s="14">
        <f t="shared" si="1944"/>
        <v>3.0555741693016465</v>
      </c>
      <c r="M554" s="22">
        <f>L554*Input!P554/100</f>
        <v>4.3628903230982577E-3</v>
      </c>
      <c r="N554" s="9">
        <v>5.0000000000000001E-3</v>
      </c>
      <c r="O554" s="21">
        <f>(((G554*$D$4*0.000000001*Input!G554*(238/236))-(N554*0.000000001))/Input!F554)*1000000</f>
        <v>3.5652760830842163</v>
      </c>
      <c r="P554" s="9">
        <f>O554*Input!N554/100</f>
        <v>1.0686515417416241E-4</v>
      </c>
      <c r="Q554" s="23">
        <f t="shared" si="1945"/>
        <v>2.6600495614460602</v>
      </c>
      <c r="R554" s="24">
        <f>Q554*Input!N554/100</f>
        <v>7.9732003881431704E-5</v>
      </c>
      <c r="S554" s="65">
        <f>Input!S554*$G$6/0.000000000155125</f>
        <v>1.1425585365322208</v>
      </c>
      <c r="T554" s="9">
        <f>S554*Input!T554/100</f>
        <v>3.7619406271528354E-4</v>
      </c>
      <c r="U554" s="9">
        <f>S554*1/((U553+U555)/2)</f>
        <v>1.1433956314091096</v>
      </c>
      <c r="V554" s="9">
        <f>U554*Input!T554/100</f>
        <v>3.7646968108628686E-4</v>
      </c>
      <c r="W554" s="3">
        <v>3.0000000000000001E-3</v>
      </c>
      <c r="X554" s="21">
        <f>((($L$4*0.000000001*Input!G554/Input!W554*(232/229))-(W554*0.000000001))/Input!F554)*1000000000</f>
        <v>0.39089632920020523</v>
      </c>
      <c r="Y554" s="21">
        <f>X554*Input!X554/100</f>
        <v>5.5589406522728291E-4</v>
      </c>
      <c r="Z554" s="21">
        <f t="shared" si="1946"/>
        <v>9.5445698899377531E-5</v>
      </c>
      <c r="AA554" s="21">
        <f>Z554*Input!X554/100</f>
        <v>1.3573342496767124E-7</v>
      </c>
      <c r="AB554" s="14">
        <v>0.05</v>
      </c>
      <c r="AC554" s="14">
        <v>0.9</v>
      </c>
      <c r="AD554" s="21">
        <f>(((Input!G554*$L$4*0.000000001*Input!U554*(230/229))-((AB554*0.000000000000001)+(Input!G554*AC554*0.000000000000001)))/Input!F554)*1000000000000</f>
        <v>7.6713397432264125</v>
      </c>
      <c r="AE554" s="21">
        <f>AD554*Input!V554/100</f>
        <v>1.5572880273130987E-2</v>
      </c>
      <c r="AF554" s="63">
        <f t="shared" si="1947"/>
        <v>0.3497250536367979</v>
      </c>
      <c r="AG554" s="21">
        <f>AF554*Input!V554/100</f>
        <v>7.0994462129109041E-4</v>
      </c>
      <c r="AH554" s="9">
        <f t="shared" si="1948"/>
        <v>3664.1258607733735</v>
      </c>
      <c r="AI554" s="3">
        <f t="shared" si="1949"/>
        <v>9.0817880823945796</v>
      </c>
      <c r="AJ554" s="22">
        <f t="shared" si="1950"/>
        <v>143.3956314091096</v>
      </c>
      <c r="AK554" s="3">
        <f t="shared" si="1951"/>
        <v>0.37646968108628687</v>
      </c>
      <c r="AL554" s="3">
        <f t="shared" si="1952"/>
        <v>0.13147313445042724</v>
      </c>
      <c r="AM554" s="3">
        <f t="shared" si="1953"/>
        <v>2.6692059327692078E-4</v>
      </c>
      <c r="AN554" s="9">
        <f>AL554*1/((AN553+AN555)/2)</f>
        <v>0.13131341424526405</v>
      </c>
      <c r="AO554" s="21">
        <f t="shared" si="1954"/>
        <v>2.665963246565773E-4</v>
      </c>
      <c r="AP554" s="58">
        <f t="shared" si="1955"/>
        <v>13.2883</v>
      </c>
      <c r="AQ554" s="58">
        <f t="shared" si="1956"/>
        <v>2.63E-2</v>
      </c>
      <c r="AR554" s="58">
        <f t="shared" si="1957"/>
        <v>0.19791846963117932</v>
      </c>
      <c r="AS554" s="67">
        <f t="shared" si="1958"/>
        <v>3.5881173149078921E-5</v>
      </c>
      <c r="AT554" s="67">
        <f t="shared" si="1959"/>
        <v>5.1037985609851005E-8</v>
      </c>
      <c r="AU554" s="58">
        <v>8</v>
      </c>
      <c r="AV554" s="58">
        <f t="shared" si="1960"/>
        <v>4</v>
      </c>
      <c r="AW554" s="58">
        <f t="shared" si="1961"/>
        <v>13.260999999999999</v>
      </c>
      <c r="AX554" s="57">
        <f t="shared" si="1962"/>
        <v>3.4602799900000002E-2</v>
      </c>
      <c r="AY554" s="47">
        <f t="shared" si="1963"/>
        <v>3.2052001584784294E-2</v>
      </c>
      <c r="AZ554" s="9" t="str">
        <f>Input!B554</f>
        <v>GeoB13728 - 2 - 324-327 cm</v>
      </c>
      <c r="BA554" s="48">
        <f>Input!E554</f>
        <v>325.5</v>
      </c>
      <c r="BB554" s="58">
        <f t="shared" si="1964"/>
        <v>148.87202252298428</v>
      </c>
      <c r="BC554" s="22">
        <f>SQRT((EXP(0.0000028263*AW554*1000)*V554)^2+((U554-1)*0.0000028263*EXP(0.0000028263*AW554*1000)*AY554*1000)^2)*1000</f>
        <v>0.3910799504694254</v>
      </c>
      <c r="BD554" s="9">
        <f t="shared" si="1966"/>
        <v>13203</v>
      </c>
      <c r="BE554" s="49">
        <f t="shared" si="1967"/>
        <v>16.026000792392146</v>
      </c>
      <c r="BF554" s="89">
        <f t="shared" si="1968"/>
        <v>0.24170124111895253</v>
      </c>
      <c r="BG554" s="85"/>
      <c r="BH554" s="85"/>
      <c r="BI554" s="85"/>
      <c r="BJ554" s="85"/>
      <c r="BK554" s="85"/>
      <c r="BL554" s="85"/>
      <c r="BM554" s="90"/>
      <c r="BN554" s="85"/>
      <c r="BO554" s="85"/>
      <c r="BP554" s="85"/>
      <c r="BQ554" s="85"/>
      <c r="BR554" s="85"/>
      <c r="BS554" s="85"/>
      <c r="BT554" s="85"/>
      <c r="BU554" s="85"/>
      <c r="BV554" s="85"/>
      <c r="BW554" s="85"/>
      <c r="BX554" s="85"/>
      <c r="BY554" s="85"/>
      <c r="BZ554" s="85"/>
      <c r="CA554" s="85"/>
      <c r="CB554" s="85"/>
      <c r="CC554" s="85"/>
      <c r="CD554" s="85"/>
      <c r="CE554" s="85"/>
      <c r="CF554" s="85"/>
      <c r="CG554" s="85"/>
      <c r="CH554" s="85"/>
      <c r="CI554" s="85"/>
      <c r="CJ554" s="85"/>
      <c r="CK554" s="85"/>
      <c r="CL554" s="85"/>
      <c r="CM554" s="85"/>
      <c r="CN554" s="85"/>
      <c r="CO554" s="85"/>
      <c r="CP554" s="85"/>
      <c r="CQ554" s="85"/>
      <c r="CR554" s="85"/>
      <c r="CS554" s="85"/>
      <c r="CT554" s="85"/>
      <c r="CU554" s="85"/>
      <c r="CV554" s="85"/>
      <c r="CW554" s="85"/>
      <c r="CX554" s="85"/>
      <c r="CY554" s="85"/>
      <c r="CZ554" s="85"/>
      <c r="DA554" s="85"/>
      <c r="DB554" s="85"/>
      <c r="DC554" s="85"/>
      <c r="DD554" s="85"/>
      <c r="DE554" s="85"/>
    </row>
    <row r="555" spans="1:109" s="158" customFormat="1" ht="15" customHeight="1" x14ac:dyDescent="0.2">
      <c r="A555" s="141">
        <f>Input!A555</f>
        <v>10815</v>
      </c>
      <c r="B555" s="141" t="str">
        <f>Input!B555</f>
        <v>Hu1-13</v>
      </c>
      <c r="C555" s="141">
        <f>Input!O555</f>
        <v>2.0844997379352215</v>
      </c>
      <c r="D555" s="141">
        <f>C555*Input!P555/100</f>
        <v>1.1055204597424307E-2</v>
      </c>
      <c r="E555" s="142">
        <f>Input!M555</f>
        <v>2.7321040392406974</v>
      </c>
      <c r="F555" s="143">
        <f>E555*Input!N555/100</f>
        <v>2.5213619904900712E-4</v>
      </c>
      <c r="G555" s="144">
        <f t="shared" si="1943"/>
        <v>376.70250493050736</v>
      </c>
      <c r="H555" s="143">
        <f>G555*Input!L555/100</f>
        <v>2.0017554031896697E-2</v>
      </c>
      <c r="I555" s="141">
        <v>0</v>
      </c>
      <c r="J555" s="145">
        <f>(((C555*$G$4*0.000000001*Input!G555*(234/233))-(I555*0.000000000000001))/Input!F555)*1000000000000</f>
        <v>752.57897549405129</v>
      </c>
      <c r="K555" s="141">
        <f>J555*Input!P555/100</f>
        <v>3.9913243443474409</v>
      </c>
      <c r="L555" s="146">
        <f t="shared" si="1944"/>
        <v>10.407620188120049</v>
      </c>
      <c r="M555" s="147">
        <f>L555*Input!P555/100</f>
        <v>5.5197114424164237E-2</v>
      </c>
      <c r="N555" s="141">
        <v>0</v>
      </c>
      <c r="O555" s="145">
        <f>(((G555*$D$4*0.000000001*Input!G555*(238/236))-(N555*0.000000001))/Input!F555)*1000000</f>
        <v>13.700165068569568</v>
      </c>
      <c r="P555" s="141">
        <f>O555*Input!N555/100</f>
        <v>1.2643396800120126E-3</v>
      </c>
      <c r="Q555" s="148">
        <f t="shared" si="1945"/>
        <v>10.221681921154683</v>
      </c>
      <c r="R555" s="149">
        <f>Q555*Input!N555/100</f>
        <v>9.4332279827973248E-4</v>
      </c>
      <c r="S555" s="147">
        <f>Input!S555*$G$6/0.000000000155125</f>
        <v>0.9992730830683606</v>
      </c>
      <c r="T555" s="141">
        <f>S555*Input!T555/100</f>
        <v>1.0933456407621277E-3</v>
      </c>
      <c r="U555" s="147">
        <f>S555</f>
        <v>0.9992730830683606</v>
      </c>
      <c r="V555" s="141">
        <f>U555*Input!T555/100</f>
        <v>1.0933456407621277E-3</v>
      </c>
      <c r="W555" s="150">
        <v>0</v>
      </c>
      <c r="X555" s="145">
        <f>((($L$4*0.000000001*Input!G555/Input!W555*(232/229))-(W555*0.000000001))/Input!F555)*1000000000</f>
        <v>0.8837296401067799</v>
      </c>
      <c r="Y555" s="145">
        <f>X555*Input!X555/100</f>
        <v>2.816547315545332E-3</v>
      </c>
      <c r="Z555" s="145">
        <f t="shared" si="1946"/>
        <v>2.157814920152049E-4</v>
      </c>
      <c r="AA555" s="145">
        <f>Z555*Input!X555/100</f>
        <v>6.8772026477052091E-7</v>
      </c>
      <c r="AB555" s="146">
        <v>0</v>
      </c>
      <c r="AC555" s="146">
        <v>0.9</v>
      </c>
      <c r="AD555" s="145">
        <f>(((Input!G555*$L$4*0.000000001*Input!U555*(230/229))-((AB555*0.000000000000001)+(Input!G555*AC555*0.000000000000001)))/Input!F555)*1000000000000</f>
        <v>224.56639710806613</v>
      </c>
      <c r="AE555" s="145">
        <f>AD555*Input!V555/100</f>
        <v>0.4399980250394479</v>
      </c>
      <c r="AF555" s="145">
        <f t="shared" si="1947"/>
        <v>10.237650515085907</v>
      </c>
      <c r="AG555" s="145">
        <f>AF555*Input!V555/100</f>
        <v>2.005886038913561E-2</v>
      </c>
      <c r="AH555" s="141">
        <f t="shared" si="1948"/>
        <v>47444.525568321296</v>
      </c>
      <c r="AI555" s="150">
        <f t="shared" si="1949"/>
        <v>177.49987054152331</v>
      </c>
      <c r="AJ555" s="147">
        <f t="shared" si="1950"/>
        <v>-0.72691693163939863</v>
      </c>
      <c r="AK555" s="150">
        <f t="shared" si="1951"/>
        <v>1.0933456407621278</v>
      </c>
      <c r="AL555" s="150">
        <f t="shared" si="1952"/>
        <v>1.0015622276308731</v>
      </c>
      <c r="AM555" s="150">
        <f t="shared" si="1953"/>
        <v>1.9645591344956631E-3</v>
      </c>
      <c r="AN555" s="141">
        <f>AF555/Q555</f>
        <v>1.0015622276308731</v>
      </c>
      <c r="AO555" s="145">
        <f t="shared" si="1954"/>
        <v>1.9645591344956631E-3</v>
      </c>
      <c r="AP555" s="141" t="str">
        <f t="shared" si="1955"/>
        <v>Out of range</v>
      </c>
      <c r="AQ555" s="141" t="e">
        <f t="shared" si="1956"/>
        <v>#VALUE!</v>
      </c>
      <c r="AR555" s="141" t="e">
        <f t="shared" si="1957"/>
        <v>#VALUE!</v>
      </c>
      <c r="AS555" s="149">
        <f t="shared" si="1958"/>
        <v>2.1110174791158963E-5</v>
      </c>
      <c r="AT555" s="149">
        <f t="shared" si="1959"/>
        <v>6.730873857403358E-8</v>
      </c>
      <c r="AU555" s="141">
        <v>0.75</v>
      </c>
      <c r="AV555" s="141">
        <f t="shared" si="1960"/>
        <v>0.375</v>
      </c>
      <c r="AW555" s="141" t="str">
        <f t="shared" si="1961"/>
        <v>Out of range</v>
      </c>
      <c r="AX555" s="151">
        <f t="shared" si="1962"/>
        <v>224.17883836799999</v>
      </c>
      <c r="AY555" s="151" t="e">
        <f t="shared" si="1963"/>
        <v>#VALUE!</v>
      </c>
      <c r="AZ555" s="141" t="str">
        <f>Input!B555</f>
        <v>Hu1-13</v>
      </c>
      <c r="BA555" s="152">
        <f>Input!E555</f>
        <v>0</v>
      </c>
      <c r="BB555" s="141" t="e">
        <f t="shared" si="1964"/>
        <v>#VALUE!</v>
      </c>
      <c r="BC555" s="147" t="e">
        <f t="shared" ref="BC555" si="1970">SQRT((EXP(0.0000028263*AW555*1000)*V555)^2+((U555-1)*0.0000028263*EXP(0.0000028263*AW555*1000)*AX555*1000)^2)*1000</f>
        <v>#VALUE!</v>
      </c>
      <c r="BD555" s="141" t="e">
        <f t="shared" si="1966"/>
        <v>#VALUE!</v>
      </c>
      <c r="BE555" s="153" t="e">
        <f t="shared" si="1967"/>
        <v>#VALUE!</v>
      </c>
      <c r="BF555" s="154" t="e">
        <f t="shared" si="1968"/>
        <v>#VALUE!</v>
      </c>
      <c r="BG555" s="155"/>
      <c r="BH555" s="155"/>
      <c r="BI555" s="155"/>
      <c r="BJ555" s="155"/>
      <c r="BK555" s="155"/>
      <c r="BL555" s="155"/>
      <c r="BM555" s="159"/>
      <c r="BN555" s="155"/>
      <c r="BO555" s="155"/>
      <c r="BP555" s="155"/>
      <c r="BQ555" s="155"/>
      <c r="BR555" s="155"/>
      <c r="BS555" s="155"/>
      <c r="BT555" s="155"/>
      <c r="BU555" s="155"/>
      <c r="BV555" s="155"/>
      <c r="BW555" s="155"/>
      <c r="BX555" s="155"/>
      <c r="BY555" s="155"/>
      <c r="BZ555" s="155"/>
      <c r="CA555" s="155"/>
      <c r="CB555" s="155"/>
      <c r="CC555" s="155"/>
      <c r="CD555" s="155"/>
      <c r="CE555" s="155"/>
      <c r="CF555" s="155"/>
      <c r="CG555" s="155"/>
      <c r="CH555" s="155"/>
      <c r="CI555" s="155"/>
      <c r="CJ555" s="155"/>
      <c r="CK555" s="155"/>
      <c r="CL555" s="155"/>
      <c r="CM555" s="155"/>
      <c r="CN555" s="155"/>
      <c r="CO555" s="155"/>
      <c r="CP555" s="155"/>
      <c r="CQ555" s="155"/>
      <c r="CR555" s="155"/>
      <c r="CS555" s="155"/>
      <c r="CT555" s="155"/>
      <c r="CU555" s="155"/>
      <c r="CV555" s="155"/>
      <c r="CW555" s="155"/>
      <c r="CX555" s="155"/>
      <c r="CY555" s="155"/>
      <c r="CZ555" s="155"/>
      <c r="DA555" s="155"/>
      <c r="DB555" s="155"/>
      <c r="DC555" s="155"/>
      <c r="DD555" s="155"/>
      <c r="DE555" s="155"/>
    </row>
    <row r="556" spans="1:109" ht="15" customHeight="1" x14ac:dyDescent="0.2">
      <c r="A556" s="9">
        <f>Input!A556</f>
        <v>10807</v>
      </c>
      <c r="B556" s="9" t="str">
        <f>Input!B556</f>
        <v>GeoB13728 - 2 - 353-355 cm</v>
      </c>
      <c r="C556" s="9">
        <f>Input!O556</f>
        <v>1.7271216548183599</v>
      </c>
      <c r="D556" s="9">
        <f>C556*Input!P556/100</f>
        <v>2.3508764781439524E-3</v>
      </c>
      <c r="E556" s="11">
        <f>Input!M556</f>
        <v>2.0065976258457163</v>
      </c>
      <c r="F556" s="12">
        <f>E556*Input!N556/100</f>
        <v>6.3048509259808975E-5</v>
      </c>
      <c r="G556" s="13">
        <f t="shared" si="1943"/>
        <v>276.66968065160734</v>
      </c>
      <c r="H556" s="12">
        <f>G556*Input!L556/100</f>
        <v>9.8976503414585741E-3</v>
      </c>
      <c r="I556" s="9">
        <v>0.3</v>
      </c>
      <c r="J556" s="21">
        <f>(((C556*$G$4*0.000000001*Input!G556*(234/233))-(I556*0.000000000000001))/Input!F556)*1000000000000</f>
        <v>230.00626486808025</v>
      </c>
      <c r="K556" s="9">
        <f>J556*Input!P556/100</f>
        <v>0.31307367167542366</v>
      </c>
      <c r="L556" s="14">
        <f t="shared" si="1944"/>
        <v>3.1808194536176502</v>
      </c>
      <c r="M556" s="22">
        <f>L556*Input!P556/100</f>
        <v>4.3295813088041315E-3</v>
      </c>
      <c r="N556" s="9">
        <v>5.0000000000000001E-3</v>
      </c>
      <c r="O556" s="21">
        <f>(((G556*$D$4*0.000000001*Input!G556*(238/236))-(N556*0.000000001))/Input!F556)*1000000</f>
        <v>3.7115477301120725</v>
      </c>
      <c r="P556" s="9">
        <f>O556*Input!N556/100</f>
        <v>1.166190712159182E-4</v>
      </c>
      <c r="Q556" s="23">
        <f t="shared" si="1945"/>
        <v>2.769182717325493</v>
      </c>
      <c r="R556" s="24">
        <f>Q556*Input!N556/100</f>
        <v>8.7009393386386596E-5</v>
      </c>
      <c r="S556" s="65">
        <f>Input!S556*$G$6/0.000000000155125</f>
        <v>1.1431335693524973</v>
      </c>
      <c r="T556" s="9">
        <f>S556*Input!T556/100</f>
        <v>3.7549376408498812E-4</v>
      </c>
      <c r="U556" s="9">
        <f>S556*1/((U555+U557)/2)</f>
        <v>1.1431443381112139</v>
      </c>
      <c r="V556" s="9">
        <f>U556*Input!T556/100</f>
        <v>3.7549730138093797E-4</v>
      </c>
      <c r="W556" s="3">
        <v>3.0000000000000001E-3</v>
      </c>
      <c r="X556" s="21">
        <f>((($L$4*0.000000001*Input!G556/Input!W556*(232/229))-(W556*0.000000001))/Input!F556)*1000000000</f>
        <v>0.24946734799404741</v>
      </c>
      <c r="Y556" s="21">
        <f>X556*Input!X556/100</f>
        <v>3.608564419427696E-4</v>
      </c>
      <c r="Z556" s="21">
        <f t="shared" si="1946"/>
        <v>6.0912788387099496E-5</v>
      </c>
      <c r="AA556" s="21">
        <f>Z556*Input!X556/100</f>
        <v>8.8110817960457368E-8</v>
      </c>
      <c r="AB556" s="14">
        <v>0.05</v>
      </c>
      <c r="AC556" s="14">
        <v>0.9</v>
      </c>
      <c r="AD556" s="21">
        <f>(((Input!G556*$L$4*0.000000001*Input!U556*(230/229))-((AB556*0.000000000000001)+(Input!G556*AC556*0.000000000000001)))/Input!F556)*1000000000000</f>
        <v>7.8830071840294567</v>
      </c>
      <c r="AE556" s="21">
        <f>AD556*Input!V556/100</f>
        <v>1.6014098750148673E-2</v>
      </c>
      <c r="AF556" s="63">
        <f t="shared" si="1947"/>
        <v>0.35937465977676464</v>
      </c>
      <c r="AG556" s="21">
        <f>AF556*Input!V556/100</f>
        <v>7.3005912028415148E-4</v>
      </c>
      <c r="AH556" s="9">
        <f t="shared" si="1948"/>
        <v>5899.822833473756</v>
      </c>
      <c r="AI556" s="3">
        <f t="shared" si="1949"/>
        <v>14.71323799147482</v>
      </c>
      <c r="AJ556" s="22">
        <f t="shared" si="1950"/>
        <v>143.14433811121384</v>
      </c>
      <c r="AK556" s="3">
        <f t="shared" si="1951"/>
        <v>0.37549730138093795</v>
      </c>
      <c r="AL556" s="3">
        <f t="shared" si="1952"/>
        <v>0.12977643458783847</v>
      </c>
      <c r="AM556" s="3">
        <f t="shared" si="1953"/>
        <v>2.6366856724863863E-4</v>
      </c>
      <c r="AN556" s="9">
        <f>AL556*1/((AN555+AN557)/2)</f>
        <v>0.12972980688486846</v>
      </c>
      <c r="AO556" s="21">
        <f t="shared" si="1954"/>
        <v>2.6357383310314264E-4</v>
      </c>
      <c r="AP556" s="58">
        <f t="shared" si="1955"/>
        <v>13.121499999999999</v>
      </c>
      <c r="AQ556" s="58">
        <f t="shared" si="1956"/>
        <v>2.69E-2</v>
      </c>
      <c r="AR556" s="58">
        <f t="shared" si="1957"/>
        <v>0.20500704949891402</v>
      </c>
      <c r="AS556" s="67">
        <f t="shared" si="1958"/>
        <v>2.1996666383188225E-5</v>
      </c>
      <c r="AT556" s="67">
        <f t="shared" si="1959"/>
        <v>3.182585306381797E-8</v>
      </c>
      <c r="AU556" s="58">
        <v>8</v>
      </c>
      <c r="AV556" s="58">
        <f t="shared" si="1960"/>
        <v>4</v>
      </c>
      <c r="AW556" s="58">
        <f t="shared" si="1961"/>
        <v>13.104799999999999</v>
      </c>
      <c r="AX556" s="57">
        <f t="shared" si="1962"/>
        <v>2.9899571699999999E-2</v>
      </c>
      <c r="AY556" s="47">
        <f t="shared" si="1963"/>
        <v>2.9833816514289652E-2</v>
      </c>
      <c r="AZ556" s="9" t="str">
        <f>Input!B556</f>
        <v>GeoB13728 - 2 - 353-355 cm</v>
      </c>
      <c r="BA556" s="48">
        <f>Input!E556</f>
        <v>354</v>
      </c>
      <c r="BB556" s="58">
        <f t="shared" si="1964"/>
        <v>148.54553954923719</v>
      </c>
      <c r="BC556" s="22">
        <f>SQRT((EXP(0.0000028263*AW556*1000)*V556)^2+((U556-1)*0.0000028263*EXP(0.0000028263*AW556*1000)*AY556*1000)^2)*1000</f>
        <v>0.38986702493894781</v>
      </c>
      <c r="BD556" s="9">
        <f t="shared" si="1966"/>
        <v>13046.8</v>
      </c>
      <c r="BE556" s="49">
        <f t="shared" si="1967"/>
        <v>14.916908257144826</v>
      </c>
      <c r="BF556" s="89">
        <f t="shared" si="1968"/>
        <v>0.22765564155339765</v>
      </c>
      <c r="BG556" s="85"/>
      <c r="BH556" s="85"/>
      <c r="BI556" s="85"/>
      <c r="BJ556" s="85"/>
      <c r="BK556" s="85"/>
      <c r="BL556" s="85"/>
      <c r="BM556" s="90"/>
      <c r="BN556" s="85"/>
      <c r="BO556" s="85"/>
      <c r="BP556" s="85"/>
      <c r="BQ556" s="85"/>
      <c r="BR556" s="85"/>
      <c r="BS556" s="85"/>
      <c r="BT556" s="85"/>
      <c r="BU556" s="85"/>
      <c r="BV556" s="85"/>
      <c r="BW556" s="85"/>
      <c r="BX556" s="85"/>
      <c r="BY556" s="85"/>
      <c r="BZ556" s="85"/>
      <c r="CA556" s="85"/>
      <c r="CB556" s="85"/>
      <c r="CC556" s="85"/>
      <c r="CD556" s="85"/>
      <c r="CE556" s="85"/>
      <c r="CF556" s="85"/>
      <c r="CG556" s="85"/>
      <c r="CH556" s="85"/>
      <c r="CI556" s="85"/>
      <c r="CJ556" s="85"/>
      <c r="CK556" s="85"/>
      <c r="CL556" s="85"/>
      <c r="CM556" s="85"/>
      <c r="CN556" s="85"/>
      <c r="CO556" s="85"/>
      <c r="CP556" s="85"/>
      <c r="CQ556" s="85"/>
      <c r="CR556" s="85"/>
      <c r="CS556" s="85"/>
      <c r="CT556" s="85"/>
      <c r="CU556" s="85"/>
      <c r="CV556" s="85"/>
      <c r="CW556" s="85"/>
      <c r="CX556" s="85"/>
      <c r="CY556" s="85"/>
      <c r="CZ556" s="85"/>
      <c r="DA556" s="85"/>
      <c r="DB556" s="85"/>
      <c r="DC556" s="85"/>
      <c r="DD556" s="85"/>
      <c r="DE556" s="85"/>
    </row>
    <row r="557" spans="1:109" s="158" customFormat="1" ht="15" customHeight="1" x14ac:dyDescent="0.2">
      <c r="A557" s="141">
        <f>Input!A557</f>
        <v>10815</v>
      </c>
      <c r="B557" s="141" t="str">
        <f>Input!B557</f>
        <v>Hu1-13</v>
      </c>
      <c r="C557" s="141">
        <f>Input!O557</f>
        <v>2.0871268979211344</v>
      </c>
      <c r="D557" s="141">
        <f>C557*Input!P557/100</f>
        <v>1.2665035909469326E-2</v>
      </c>
      <c r="E557" s="142">
        <f>Input!M557</f>
        <v>2.7325529093316514</v>
      </c>
      <c r="F557" s="143">
        <f>E557*Input!N557/100</f>
        <v>2.1751482159552578E-4</v>
      </c>
      <c r="G557" s="144">
        <f t="shared" si="1943"/>
        <v>376.76439513864807</v>
      </c>
      <c r="H557" s="143">
        <f>G557*Input!L557/100</f>
        <v>1.8795205887604919E-2</v>
      </c>
      <c r="I557" s="141">
        <v>0</v>
      </c>
      <c r="J557" s="145">
        <f>(((C557*$G$4*0.000000001*Input!G557*(234/233))-(I557*0.000000000000001))/Input!F557)*1000000000000</f>
        <v>753.52747423198616</v>
      </c>
      <c r="K557" s="141">
        <f>J557*Input!P557/100</f>
        <v>4.5725310374877086</v>
      </c>
      <c r="L557" s="146">
        <f t="shared" si="1944"/>
        <v>10.420737236210392</v>
      </c>
      <c r="M557" s="147">
        <f>L557*Input!P557/100</f>
        <v>6.3234780516319047E-2</v>
      </c>
      <c r="N557" s="141">
        <v>0</v>
      </c>
      <c r="O557" s="145">
        <f>(((G557*$D$4*0.000000001*Input!G557*(238/236))-(N557*0.000000001))/Input!F557)*1000000</f>
        <v>13.702415932464975</v>
      </c>
      <c r="P557" s="141">
        <f>O557*Input!N557/100</f>
        <v>1.0907304106718273E-3</v>
      </c>
      <c r="Q557" s="148">
        <f t="shared" si="1945"/>
        <v>10.223361288860948</v>
      </c>
      <c r="R557" s="149">
        <f>Q557*Input!N557/100</f>
        <v>8.1379306481465022E-4</v>
      </c>
      <c r="S557" s="147">
        <f>Input!S557*$G$6/0.000000000155125</f>
        <v>1.0007080763384486</v>
      </c>
      <c r="T557" s="141">
        <f>S557*Input!T557/100</f>
        <v>8.004923304957552E-4</v>
      </c>
      <c r="U557" s="147">
        <f>S557</f>
        <v>1.0007080763384486</v>
      </c>
      <c r="V557" s="141">
        <f>U557*Input!T557/100</f>
        <v>8.004923304957552E-4</v>
      </c>
      <c r="W557" s="150">
        <v>0</v>
      </c>
      <c r="X557" s="145">
        <f>((($L$4*0.000000001*Input!G557/Input!W557*(232/229))-(W557*0.000000001))/Input!F557)*1000000000</f>
        <v>0.88558899134165092</v>
      </c>
      <c r="Y557" s="145">
        <f>X557*Input!X557/100</f>
        <v>2.940259627115156E-3</v>
      </c>
      <c r="Z557" s="145">
        <f t="shared" si="1946"/>
        <v>2.1623549238526413E-4</v>
      </c>
      <c r="AA557" s="145">
        <f>Z557*Input!X557/100</f>
        <v>7.1792727148352534E-7</v>
      </c>
      <c r="AB557" s="146">
        <v>0</v>
      </c>
      <c r="AC557" s="146">
        <v>0.9</v>
      </c>
      <c r="AD557" s="145">
        <f>(((Input!G557*$L$4*0.000000001*Input!U557*(230/229))-((AB557*0.000000000000001)+(Input!G557*AC557*0.000000000000001)))/Input!F557)*1000000000000</f>
        <v>224.0638265745807</v>
      </c>
      <c r="AE557" s="145">
        <f>AD557*Input!V557/100</f>
        <v>0.4553852335180742</v>
      </c>
      <c r="AF557" s="145">
        <f t="shared" si="1947"/>
        <v>10.214739066412987</v>
      </c>
      <c r="AG557" s="145">
        <f>AF557*Input!V557/100</f>
        <v>2.0760340507423907E-2</v>
      </c>
      <c r="AH557" s="141">
        <f t="shared" si="1948"/>
        <v>47238.9567213763</v>
      </c>
      <c r="AI557" s="150">
        <f t="shared" si="1949"/>
        <v>183.89121098663222</v>
      </c>
      <c r="AJ557" s="147">
        <f t="shared" si="1950"/>
        <v>0.7080763384486044</v>
      </c>
      <c r="AK557" s="150">
        <f t="shared" si="1951"/>
        <v>0.80049233049575519</v>
      </c>
      <c r="AL557" s="150">
        <f t="shared" si="1952"/>
        <v>0.99915661569572467</v>
      </c>
      <c r="AM557" s="150">
        <f t="shared" si="1953"/>
        <v>2.0322335315211045E-3</v>
      </c>
      <c r="AN557" s="141">
        <f>AF557/Q557</f>
        <v>0.99915661569572467</v>
      </c>
      <c r="AO557" s="145">
        <f t="shared" si="1954"/>
        <v>2.0322335315211045E-3</v>
      </c>
      <c r="AP557" s="141">
        <f t="shared" si="1955"/>
        <v>686.87670000000003</v>
      </c>
      <c r="AQ557" s="141" t="e">
        <f t="shared" si="1956"/>
        <v>#VALUE!</v>
      </c>
      <c r="AR557" s="141" t="e">
        <f t="shared" si="1957"/>
        <v>#VALUE!</v>
      </c>
      <c r="AS557" s="149">
        <f t="shared" si="1958"/>
        <v>2.115111520326172E-5</v>
      </c>
      <c r="AT557" s="149">
        <f t="shared" si="1959"/>
        <v>7.0244370892491679E-8</v>
      </c>
      <c r="AU557" s="141">
        <v>0.75</v>
      </c>
      <c r="AV557" s="141">
        <f t="shared" si="1960"/>
        <v>0.375</v>
      </c>
      <c r="AW557" s="141">
        <f t="shared" si="1961"/>
        <v>686.875</v>
      </c>
      <c r="AX557" s="151">
        <f t="shared" si="1962"/>
        <v>311.47292098370002</v>
      </c>
      <c r="AY557" s="151">
        <f t="shared" si="1963"/>
        <v>136.62320595242483</v>
      </c>
      <c r="AZ557" s="141" t="str">
        <f>Input!B557</f>
        <v>Hu1-13</v>
      </c>
      <c r="BA557" s="152">
        <f>Input!E557</f>
        <v>0</v>
      </c>
      <c r="BB557" s="141">
        <f t="shared" si="1964"/>
        <v>4.9338096793548756</v>
      </c>
      <c r="BC557" s="147">
        <f t="shared" ref="BC557" si="1971">SQRT((EXP(0.0000028263*AW557*1000)*V557)^2+((U557-1)*0.0000028263*EXP(0.0000028263*AW557*1000)*AX557*1000)^2)*1000</f>
        <v>7.0693500662349047</v>
      </c>
      <c r="BD557" s="141">
        <f t="shared" si="1966"/>
        <v>686817</v>
      </c>
      <c r="BE557" s="153">
        <f t="shared" si="1967"/>
        <v>68311.602976212409</v>
      </c>
      <c r="BF557" s="154">
        <f t="shared" si="1968"/>
        <v>19.890548637295698</v>
      </c>
      <c r="BG557" s="155"/>
      <c r="BH557" s="155"/>
      <c r="BI557" s="155"/>
      <c r="BJ557" s="155"/>
      <c r="BK557" s="155"/>
      <c r="BL557" s="155"/>
      <c r="BM557" s="159"/>
      <c r="BN557" s="155"/>
      <c r="BO557" s="155"/>
      <c r="BP557" s="155"/>
      <c r="BQ557" s="155"/>
      <c r="BR557" s="155"/>
      <c r="BS557" s="155"/>
      <c r="BT557" s="155"/>
      <c r="BU557" s="155"/>
      <c r="BV557" s="155"/>
      <c r="BW557" s="155"/>
      <c r="BX557" s="155"/>
      <c r="BY557" s="155"/>
      <c r="BZ557" s="155"/>
      <c r="CA557" s="155"/>
      <c r="CB557" s="155"/>
      <c r="CC557" s="155"/>
      <c r="CD557" s="155"/>
      <c r="CE557" s="155"/>
      <c r="CF557" s="155"/>
      <c r="CG557" s="155"/>
      <c r="CH557" s="155"/>
      <c r="CI557" s="155"/>
      <c r="CJ557" s="155"/>
      <c r="CK557" s="155"/>
      <c r="CL557" s="155"/>
      <c r="CM557" s="155"/>
      <c r="CN557" s="155"/>
      <c r="CO557" s="155"/>
      <c r="CP557" s="155"/>
      <c r="CQ557" s="155"/>
      <c r="CR557" s="155"/>
      <c r="CS557" s="155"/>
      <c r="CT557" s="155"/>
      <c r="CU557" s="155"/>
      <c r="CV557" s="155"/>
      <c r="CW557" s="155"/>
      <c r="CX557" s="155"/>
      <c r="CY557" s="155"/>
      <c r="CZ557" s="155"/>
      <c r="DA557" s="155"/>
      <c r="DB557" s="155"/>
      <c r="DC557" s="155"/>
      <c r="DD557" s="155"/>
      <c r="DE557" s="155"/>
    </row>
    <row r="558" spans="1:109" ht="15" customHeight="1" x14ac:dyDescent="0.2">
      <c r="A558" s="9">
        <f>Input!A558</f>
        <v>10761</v>
      </c>
      <c r="B558" s="9" t="str">
        <f>Input!B558</f>
        <v>GeoB20908 - 2 - 363-367 cm</v>
      </c>
      <c r="C558" s="9">
        <f>Input!O558</f>
        <v>1.4695153692719434</v>
      </c>
      <c r="D558" s="9">
        <f>C558*Input!P558/100</f>
        <v>1.4219926048032478E-3</v>
      </c>
      <c r="E558" s="11">
        <f>Input!M558</f>
        <v>1.704882458144424</v>
      </c>
      <c r="F558" s="12">
        <f>E558*Input!N558/100</f>
        <v>4.6130369917257464E-5</v>
      </c>
      <c r="G558" s="13">
        <f t="shared" si="1943"/>
        <v>235.06919332895316</v>
      </c>
      <c r="H558" s="12">
        <f>G558*Input!L558/100</f>
        <v>7.36876460954459E-3</v>
      </c>
      <c r="I558" s="9">
        <v>0.3</v>
      </c>
      <c r="J558" s="21">
        <f>(((C558*$G$4*0.000000001*Input!G558*(234/233))-(I558*0.000000000000001))/Input!F558)*1000000000000</f>
        <v>162.25778004443987</v>
      </c>
      <c r="K558" s="9">
        <f>J558*Input!P558/100</f>
        <v>0.15701051388751247</v>
      </c>
      <c r="L558" s="14">
        <f t="shared" si="1944"/>
        <v>2.2439071542776614</v>
      </c>
      <c r="M558" s="22">
        <f>L558*Input!P558/100</f>
        <v>2.1713412775184477E-3</v>
      </c>
      <c r="N558" s="9">
        <v>5.0000000000000001E-3</v>
      </c>
      <c r="O558" s="21">
        <f>(((G558*$D$4*0.000000001*Input!G558*(238/236))-(N558*0.000000001))/Input!F558)*1000000</f>
        <v>2.6145911356730078</v>
      </c>
      <c r="P558" s="9">
        <f>O558*Input!N558/100</f>
        <v>7.0745086087782872E-5</v>
      </c>
      <c r="Q558" s="23">
        <f t="shared" si="1945"/>
        <v>1.9507443019086546</v>
      </c>
      <c r="R558" s="24">
        <f>Q558*Input!N558/100</f>
        <v>5.2782850706887452E-5</v>
      </c>
      <c r="S558" s="65">
        <f>Input!S558*$G$6/0.000000000155125</f>
        <v>1.144481685752242</v>
      </c>
      <c r="T558" s="9">
        <f>S558*Input!T558/100</f>
        <v>4.4121012883026355E-4</v>
      </c>
      <c r="U558" s="9">
        <f>S558*1/((U557+U559)/2)</f>
        <v>1.1443186180313316</v>
      </c>
      <c r="V558" s="9">
        <f>U558*Input!T558/100</f>
        <v>4.4114726445152629E-4</v>
      </c>
      <c r="W558" s="3">
        <v>3.0000000000000001E-3</v>
      </c>
      <c r="X558" s="21">
        <f>((($L$4*0.000000001*Input!G558/Input!W558*(232/229))-(W558*0.000000001))/Input!F558)*1000000000</f>
        <v>6.9659071176367826E-2</v>
      </c>
      <c r="Y558" s="21">
        <f>X558*Input!X558/100</f>
        <v>1.4638622433048689E-4</v>
      </c>
      <c r="Z558" s="21">
        <f t="shared" si="1946"/>
        <v>1.700875203078377E-5</v>
      </c>
      <c r="AA558" s="21">
        <f>Z558*Input!X558/100</f>
        <v>3.5743327441963223E-8</v>
      </c>
      <c r="AB558" s="14">
        <v>0.05</v>
      </c>
      <c r="AC558" s="14">
        <v>0.9</v>
      </c>
      <c r="AD558" s="21">
        <f>(((Input!G558*$L$4*0.000000001*Input!U558*(230/229))-((AB558*0.000000000000001)+(Input!G558*AC558*0.000000000000001)))/Input!F558)*1000000000000</f>
        <v>2.161563652405651</v>
      </c>
      <c r="AE558" s="21">
        <f>AD558*Input!V558/100</f>
        <v>6.1920318223395209E-3</v>
      </c>
      <c r="AF558" s="63">
        <f t="shared" si="1947"/>
        <v>9.8542495780402015E-2</v>
      </c>
      <c r="AG558" s="21">
        <f>AF558*Input!V558/100</f>
        <v>2.8228558943703863E-4</v>
      </c>
      <c r="AH558" s="9">
        <f t="shared" si="1948"/>
        <v>5793.6346888973449</v>
      </c>
      <c r="AI558" s="3">
        <f t="shared" si="1949"/>
        <v>20.583423048459419</v>
      </c>
      <c r="AJ558" s="22">
        <f t="shared" si="1950"/>
        <v>144.31861803133162</v>
      </c>
      <c r="AK558" s="3">
        <f t="shared" si="1951"/>
        <v>0.4411472644515263</v>
      </c>
      <c r="AL558" s="3">
        <f t="shared" si="1952"/>
        <v>5.0515331857684115E-2</v>
      </c>
      <c r="AM558" s="3">
        <f t="shared" si="1953"/>
        <v>1.4471306230230528E-4</v>
      </c>
      <c r="AN558" s="9">
        <f>AL558*1/((AN557+AN559)/2)</f>
        <v>5.0501575853004667E-2</v>
      </c>
      <c r="AO558" s="21">
        <f t="shared" si="1954"/>
        <v>1.4467365498795136E-4</v>
      </c>
      <c r="AP558" s="58">
        <f t="shared" si="1955"/>
        <v>4.9242999999999997</v>
      </c>
      <c r="AQ558" s="58">
        <f t="shared" si="1956"/>
        <v>1.41E-2</v>
      </c>
      <c r="AR558" s="58">
        <f t="shared" si="1957"/>
        <v>0.28633511362021002</v>
      </c>
      <c r="AS558" s="67">
        <f t="shared" si="1958"/>
        <v>8.7191089135270084E-6</v>
      </c>
      <c r="AT558" s="67">
        <f t="shared" si="1959"/>
        <v>1.8324436524965804E-8</v>
      </c>
      <c r="AU558" s="58">
        <v>8</v>
      </c>
      <c r="AV558" s="58">
        <f t="shared" si="1960"/>
        <v>4</v>
      </c>
      <c r="AW558" s="58">
        <f t="shared" si="1961"/>
        <v>4.9177</v>
      </c>
      <c r="AX558" s="57">
        <f t="shared" si="1962"/>
        <v>1.5227256999999999E-2</v>
      </c>
      <c r="AY558" s="47">
        <f t="shared" si="1963"/>
        <v>1.4922789118539455E-2</v>
      </c>
      <c r="AZ558" s="9" t="str">
        <f>Input!B558</f>
        <v>GeoB20908 - 2 - 363-367 cm</v>
      </c>
      <c r="BA558" s="48">
        <f>Input!E558</f>
        <v>364</v>
      </c>
      <c r="BB558" s="58">
        <f t="shared" si="1964"/>
        <v>146.338491915144</v>
      </c>
      <c r="BC558" s="22">
        <f>SQRT((EXP(0.0000028263*AW558*1000)*V558)^2+((U558-1)*0.0000028263*EXP(0.0000028263*AW558*1000)*AY558*1000)^2)*1000</f>
        <v>0.44736411034197515</v>
      </c>
      <c r="BD558" s="9">
        <f t="shared" si="1966"/>
        <v>4859.7</v>
      </c>
      <c r="BE558" s="49">
        <f t="shared" si="1967"/>
        <v>7.4613945592697277</v>
      </c>
      <c r="BF558" s="89">
        <f t="shared" si="1968"/>
        <v>0.30345057889947447</v>
      </c>
      <c r="BG558" s="85"/>
      <c r="BH558" s="85"/>
      <c r="BI558" s="85"/>
      <c r="BJ558" s="85"/>
      <c r="BK558" s="85"/>
      <c r="BL558" s="85"/>
      <c r="BM558" s="90"/>
      <c r="BN558" s="85"/>
      <c r="BO558" s="85"/>
      <c r="BP558" s="85"/>
      <c r="BQ558" s="85"/>
      <c r="BR558" s="85"/>
      <c r="BS558" s="85"/>
      <c r="BT558" s="85"/>
      <c r="BU558" s="85"/>
      <c r="BV558" s="85"/>
      <c r="BW558" s="85"/>
      <c r="BX558" s="85"/>
      <c r="BY558" s="85"/>
      <c r="BZ558" s="85"/>
      <c r="CA558" s="85"/>
      <c r="CB558" s="85"/>
      <c r="CC558" s="85"/>
      <c r="CD558" s="85"/>
      <c r="CE558" s="85"/>
      <c r="CF558" s="85"/>
      <c r="CG558" s="85"/>
      <c r="CH558" s="85"/>
      <c r="CI558" s="85"/>
      <c r="CJ558" s="85"/>
      <c r="CK558" s="85"/>
      <c r="CL558" s="85"/>
      <c r="CM558" s="85"/>
      <c r="CN558" s="85"/>
      <c r="CO558" s="85"/>
      <c r="CP558" s="85"/>
      <c r="CQ558" s="85"/>
      <c r="CR558" s="85"/>
      <c r="CS558" s="85"/>
      <c r="CT558" s="85"/>
      <c r="CU558" s="85"/>
      <c r="CV558" s="85"/>
      <c r="CW558" s="85"/>
      <c r="CX558" s="85"/>
      <c r="CY558" s="85"/>
      <c r="CZ558" s="85"/>
      <c r="DA558" s="85"/>
      <c r="DB558" s="85"/>
      <c r="DC558" s="85"/>
      <c r="DD558" s="85"/>
      <c r="DE558" s="85"/>
    </row>
    <row r="559" spans="1:109" s="158" customFormat="1" ht="15" customHeight="1" x14ac:dyDescent="0.2">
      <c r="A559" s="141">
        <f>Input!A559</f>
        <v>10815</v>
      </c>
      <c r="B559" s="141" t="str">
        <f>Input!B559</f>
        <v>Hu1-13</v>
      </c>
      <c r="C559" s="141">
        <f>Input!O559</f>
        <v>2.0729174853657026</v>
      </c>
      <c r="D559" s="141">
        <f>C559*Input!P559/100</f>
        <v>1.1230335956948613E-2</v>
      </c>
      <c r="E559" s="142">
        <f>Input!M559</f>
        <v>2.7322547341196475</v>
      </c>
      <c r="F559" s="143">
        <f>E559*Input!N559/100</f>
        <v>1.7894199620142249E-4</v>
      </c>
      <c r="G559" s="144">
        <f t="shared" si="1943"/>
        <v>376.72328274041701</v>
      </c>
      <c r="H559" s="143">
        <f>G559*Input!L559/100</f>
        <v>1.6645844296016333E-2</v>
      </c>
      <c r="I559" s="141">
        <v>0</v>
      </c>
      <c r="J559" s="145">
        <f>(((C559*$G$4*0.000000001*Input!G559*(234/233))-(I559*0.000000000000001))/Input!F559)*1000000000000</f>
        <v>748.39736797736418</v>
      </c>
      <c r="K559" s="141">
        <f>J559*Input!P559/100</f>
        <v>4.054553030218246</v>
      </c>
      <c r="L559" s="146">
        <f t="shared" si="1944"/>
        <v>10.349791595737573</v>
      </c>
      <c r="M559" s="147">
        <f>L559*Input!P559/100</f>
        <v>5.6071521189388171E-2</v>
      </c>
      <c r="N559" s="141">
        <v>0</v>
      </c>
      <c r="O559" s="145">
        <f>(((G559*$D$4*0.000000001*Input!G559*(238/236))-(N559*0.000000001))/Input!F559)*1000000</f>
        <v>13.700920729659687</v>
      </c>
      <c r="P559" s="141">
        <f>O559*Input!N559/100</f>
        <v>8.9730656316447041E-4</v>
      </c>
      <c r="Q559" s="148">
        <f t="shared" si="1945"/>
        <v>10.22224571927425</v>
      </c>
      <c r="R559" s="149">
        <f>Q559*Input!N559/100</f>
        <v>6.6947969083042266E-4</v>
      </c>
      <c r="S559" s="147">
        <f>Input!S559*$G$6/0.000000000155125</f>
        <v>0.99957692771259277</v>
      </c>
      <c r="T559" s="141">
        <f>S559*Input!T559/100</f>
        <v>9.7881812535142846E-4</v>
      </c>
      <c r="U559" s="147">
        <f>S559</f>
        <v>0.99957692771259277</v>
      </c>
      <c r="V559" s="141">
        <f>U559*Input!T559/100</f>
        <v>9.7881812535142846E-4</v>
      </c>
      <c r="W559" s="150">
        <v>0</v>
      </c>
      <c r="X559" s="145">
        <f>((($L$4*0.000000001*Input!G559/Input!W559*(232/229))-(W559*0.000000001))/Input!F559)*1000000000</f>
        <v>0.88380321854476485</v>
      </c>
      <c r="Y559" s="145">
        <f>X559*Input!X559/100</f>
        <v>2.9450908818396855E-3</v>
      </c>
      <c r="Z559" s="145">
        <f t="shared" si="1946"/>
        <v>2.1579945776446576E-4</v>
      </c>
      <c r="AA559" s="145">
        <f>Z559*Input!X559/100</f>
        <v>7.1910692565087743E-7</v>
      </c>
      <c r="AB559" s="146">
        <v>0</v>
      </c>
      <c r="AC559" s="146">
        <v>0.9</v>
      </c>
      <c r="AD559" s="145">
        <f>(((Input!G559*$L$4*0.000000001*Input!U559*(230/229))-((AB559*0.000000000000001)+(Input!G559*AC559*0.000000000000001)))/Input!F559)*1000000000000</f>
        <v>224.53975251639108</v>
      </c>
      <c r="AE559" s="145">
        <f>AD559*Input!V559/100</f>
        <v>0.55300085142499078</v>
      </c>
      <c r="AF559" s="145">
        <f t="shared" si="1947"/>
        <v>10.236435827487055</v>
      </c>
      <c r="AG559" s="145">
        <f>AF559*Input!V559/100</f>
        <v>2.5210492417125089E-2</v>
      </c>
      <c r="AH559" s="141">
        <f t="shared" si="1948"/>
        <v>47434.946934202257</v>
      </c>
      <c r="AI559" s="150">
        <f t="shared" si="1949"/>
        <v>196.55277363328776</v>
      </c>
      <c r="AJ559" s="147">
        <f t="shared" si="1950"/>
        <v>-0.42307228740723346</v>
      </c>
      <c r="AK559" s="150">
        <f t="shared" si="1951"/>
        <v>0.97881812535142843</v>
      </c>
      <c r="AL559" s="150">
        <f t="shared" si="1952"/>
        <v>1.0013881595690906</v>
      </c>
      <c r="AM559" s="150">
        <f t="shared" si="1953"/>
        <v>2.4671100115794065E-3</v>
      </c>
      <c r="AN559" s="141">
        <f>AF559/Q559</f>
        <v>1.0013881595690906</v>
      </c>
      <c r="AO559" s="145">
        <f t="shared" si="1954"/>
        <v>2.4671100115794065E-3</v>
      </c>
      <c r="AP559" s="141" t="str">
        <f t="shared" si="1955"/>
        <v>Out of range</v>
      </c>
      <c r="AQ559" s="141" t="e">
        <f t="shared" si="1956"/>
        <v>#VALUE!</v>
      </c>
      <c r="AR559" s="141" t="e">
        <f t="shared" si="1957"/>
        <v>#VALUE!</v>
      </c>
      <c r="AS559" s="149">
        <f t="shared" si="1958"/>
        <v>2.1110767994705072E-5</v>
      </c>
      <c r="AT559" s="149">
        <f t="shared" si="1959"/>
        <v>7.0360840298197412E-8</v>
      </c>
      <c r="AU559" s="141">
        <v>0.75</v>
      </c>
      <c r="AV559" s="141">
        <f t="shared" si="1960"/>
        <v>0.375</v>
      </c>
      <c r="AW559" s="141" t="str">
        <f t="shared" si="1961"/>
        <v>Out of range</v>
      </c>
      <c r="AX559" s="151">
        <f t="shared" si="1962"/>
        <v>256.419716145</v>
      </c>
      <c r="AY559" s="151" t="e">
        <f t="shared" si="1963"/>
        <v>#VALUE!</v>
      </c>
      <c r="AZ559" s="141" t="str">
        <f>Input!B559</f>
        <v>Hu1-13</v>
      </c>
      <c r="BA559" s="152">
        <f>Input!E559</f>
        <v>0</v>
      </c>
      <c r="BB559" s="141" t="e">
        <f t="shared" si="1964"/>
        <v>#VALUE!</v>
      </c>
      <c r="BC559" s="147" t="e">
        <f t="shared" ref="BC559" si="1972">SQRT((EXP(0.0000028263*AW559*1000)*V559)^2+((U559-1)*0.0000028263*EXP(0.0000028263*AW559*1000)*AX559*1000)^2)*1000</f>
        <v>#VALUE!</v>
      </c>
      <c r="BD559" s="141" t="e">
        <f t="shared" si="1966"/>
        <v>#VALUE!</v>
      </c>
      <c r="BE559" s="153" t="e">
        <f t="shared" si="1967"/>
        <v>#VALUE!</v>
      </c>
      <c r="BF559" s="154" t="e">
        <f t="shared" si="1968"/>
        <v>#VALUE!</v>
      </c>
      <c r="BG559" s="155"/>
      <c r="BH559" s="155"/>
      <c r="BI559" s="155"/>
      <c r="BJ559" s="155"/>
      <c r="BK559" s="155"/>
      <c r="BL559" s="155"/>
      <c r="BM559" s="159"/>
      <c r="BN559" s="155"/>
      <c r="BO559" s="155"/>
      <c r="BP559" s="155"/>
      <c r="BQ559" s="155"/>
      <c r="BR559" s="155"/>
      <c r="BS559" s="155"/>
      <c r="BT559" s="155"/>
      <c r="BU559" s="155"/>
      <c r="BV559" s="155"/>
      <c r="BW559" s="155"/>
      <c r="BX559" s="155"/>
      <c r="BY559" s="155"/>
      <c r="BZ559" s="155"/>
      <c r="CA559" s="155"/>
      <c r="CB559" s="155"/>
      <c r="CC559" s="155"/>
      <c r="CD559" s="155"/>
      <c r="CE559" s="155"/>
      <c r="CF559" s="155"/>
      <c r="CG559" s="155"/>
      <c r="CH559" s="155"/>
      <c r="CI559" s="155"/>
      <c r="CJ559" s="155"/>
      <c r="CK559" s="155"/>
      <c r="CL559" s="155"/>
      <c r="CM559" s="155"/>
      <c r="CN559" s="155"/>
      <c r="CO559" s="155"/>
      <c r="CP559" s="155"/>
      <c r="CQ559" s="155"/>
      <c r="CR559" s="155"/>
      <c r="CS559" s="155"/>
      <c r="CT559" s="155"/>
      <c r="CU559" s="155"/>
      <c r="CV559" s="155"/>
      <c r="CW559" s="155"/>
      <c r="CX559" s="155"/>
      <c r="CY559" s="155"/>
      <c r="CZ559" s="155"/>
      <c r="DA559" s="155"/>
      <c r="DB559" s="155"/>
      <c r="DC559" s="155"/>
      <c r="DD559" s="155"/>
      <c r="DE559" s="155"/>
    </row>
    <row r="560" spans="1:109" ht="15" customHeight="1" x14ac:dyDescent="0.2">
      <c r="A560" s="9">
        <f>Input!A560</f>
        <v>10786</v>
      </c>
      <c r="B560" s="9" t="str">
        <f>Input!B560</f>
        <v>GeoB20908 - 2 - 384-386 cm</v>
      </c>
      <c r="C560" s="9">
        <f>Input!O560</f>
        <v>2.4225867247347415</v>
      </c>
      <c r="D560" s="9">
        <f>C560*Input!P560/100</f>
        <v>5.9851037621099527E-3</v>
      </c>
      <c r="E560" s="11">
        <f>Input!M560</f>
        <v>2.7984702789643778</v>
      </c>
      <c r="F560" s="12">
        <f>E560*Input!N560/100</f>
        <v>1.243085179898025E-4</v>
      </c>
      <c r="G560" s="13">
        <f t="shared" si="1943"/>
        <v>385.85308206360838</v>
      </c>
      <c r="H560" s="12">
        <f>G560*Input!L560/100</f>
        <v>1.3016131477381508E-2</v>
      </c>
      <c r="I560" s="9">
        <v>0.3</v>
      </c>
      <c r="J560" s="21">
        <f>(((C560*$G$4*0.000000001*Input!G560*(234/233))-(I560*0.000000000000001))/Input!F560)*1000000000000</f>
        <v>227.21846991965242</v>
      </c>
      <c r="K560" s="9">
        <f>J560*Input!P560/100</f>
        <v>0.56135291473863846</v>
      </c>
      <c r="L560" s="14">
        <f t="shared" si="1944"/>
        <v>3.1422662759042423</v>
      </c>
      <c r="M560" s="22">
        <f>L560*Input!P560/100</f>
        <v>7.7631027683951912E-3</v>
      </c>
      <c r="N560" s="9">
        <v>5.0000000000000001E-3</v>
      </c>
      <c r="O560" s="21">
        <f>(((G560*$D$4*0.000000001*Input!G560*(238/236))-(N560*0.000000001))/Input!F560)*1000000</f>
        <v>3.6455500432929835</v>
      </c>
      <c r="P560" s="9">
        <f>O560*Input!N560/100</f>
        <v>1.6193594284199996E-4</v>
      </c>
      <c r="Q560" s="23">
        <f t="shared" si="1945"/>
        <v>2.719941897319289</v>
      </c>
      <c r="R560" s="24">
        <f>Q560*Input!N560/100</f>
        <v>1.20820274138933E-4</v>
      </c>
      <c r="S560" s="65">
        <f>Input!S560*$G$6/0.000000000155125</f>
        <v>1.1451046471302582</v>
      </c>
      <c r="T560" s="9">
        <f>S560*Input!T560/100</f>
        <v>4.9791532115212977E-4</v>
      </c>
      <c r="U560" s="9">
        <f>S560*1/((U559+U561)/2)</f>
        <v>1.1446818805827783</v>
      </c>
      <c r="V560" s="9">
        <f>U560*Input!T560/100</f>
        <v>4.9773149346285408E-4</v>
      </c>
      <c r="W560" s="3">
        <v>3.0000000000000001E-3</v>
      </c>
      <c r="X560" s="21">
        <f>((($L$4*0.000000001*Input!G560/Input!W560*(232/229))-(W560*0.000000001))/Input!F560)*1000000000</f>
        <v>2.200126815190024</v>
      </c>
      <c r="Y560" s="21">
        <f>X560*Input!X560/100</f>
        <v>1.3390069374490022E-2</v>
      </c>
      <c r="Z560" s="21">
        <f t="shared" si="1946"/>
        <v>5.3720801618354838E-4</v>
      </c>
      <c r="AA560" s="21">
        <f>Z560*Input!X560/100</f>
        <v>3.2694718120639756E-6</v>
      </c>
      <c r="AB560" s="14">
        <v>0.05</v>
      </c>
      <c r="AC560" s="14">
        <v>0.9</v>
      </c>
      <c r="AD560" s="21">
        <f>(((Input!G560*$L$4*0.000000001*Input!U560*(230/229))-((AB560*0.000000000000001)+(Input!G560*AC560*0.000000000000001)))/Input!F560)*1000000000000</f>
        <v>3.5497824735587131</v>
      </c>
      <c r="AE560" s="21">
        <f>AD560*Input!V560/100</f>
        <v>5.7440455128750741E-2</v>
      </c>
      <c r="AF560" s="63">
        <f t="shared" si="1947"/>
        <v>0.16182934239882299</v>
      </c>
      <c r="AG560" s="21">
        <f>AF560*Input!V560/100</f>
        <v>2.6186255495413203E-3</v>
      </c>
      <c r="AH560" s="9">
        <f t="shared" si="1948"/>
        <v>301.24148844333439</v>
      </c>
      <c r="AI560" s="3">
        <f t="shared" si="1949"/>
        <v>5.2078867546113896</v>
      </c>
      <c r="AJ560" s="22">
        <f t="shared" si="1950"/>
        <v>144.68188058277832</v>
      </c>
      <c r="AK560" s="3">
        <f t="shared" si="1951"/>
        <v>0.49773149346285406</v>
      </c>
      <c r="AL560" s="3">
        <f t="shared" si="1952"/>
        <v>5.9497352703864075E-2</v>
      </c>
      <c r="AM560" s="3">
        <f t="shared" si="1953"/>
        <v>9.6275417456324192E-4</v>
      </c>
      <c r="AN560" s="9">
        <f>AL560*1/((AN559+AN561)/2)</f>
        <v>5.9434492234383809E-2</v>
      </c>
      <c r="AO560" s="21">
        <f t="shared" si="1954"/>
        <v>9.617370002410775E-4</v>
      </c>
      <c r="AP560" s="58">
        <f t="shared" si="1955"/>
        <v>5.8160999999999996</v>
      </c>
      <c r="AQ560" s="58">
        <f t="shared" si="1956"/>
        <v>9.2399999999999996E-2</v>
      </c>
      <c r="AR560" s="58">
        <f t="shared" si="1957"/>
        <v>1.5886934543766444</v>
      </c>
      <c r="AS560" s="67">
        <f t="shared" si="1958"/>
        <v>1.9750716613211775E-4</v>
      </c>
      <c r="AT560" s="67">
        <f t="shared" si="1959"/>
        <v>1.2020693890570573E-6</v>
      </c>
      <c r="AU560" s="58">
        <v>8</v>
      </c>
      <c r="AV560" s="58">
        <f t="shared" si="1960"/>
        <v>4</v>
      </c>
      <c r="AW560" s="58">
        <f t="shared" si="1961"/>
        <v>5.6656000000000004</v>
      </c>
      <c r="AX560" s="57">
        <f t="shared" si="1962"/>
        <v>0.12979966549999999</v>
      </c>
      <c r="AY560" s="47">
        <f t="shared" si="1963"/>
        <v>0.12249523131800442</v>
      </c>
      <c r="AZ560" s="9" t="str">
        <f>Input!B560</f>
        <v>GeoB20908 - 2 - 384-386 cm</v>
      </c>
      <c r="BA560" s="48">
        <f>Input!E560</f>
        <v>385</v>
      </c>
      <c r="BB560" s="58">
        <f t="shared" si="1964"/>
        <v>147.01727406211774</v>
      </c>
      <c r="BC560" s="22">
        <f>SQRT((EXP(0.0000028263*AW560*1000)*V560)^2+((U560-1)*0.0000028263*EXP(0.0000028263*AW560*1000)*AY560*1000)^2)*1000</f>
        <v>0.50832034572329021</v>
      </c>
      <c r="BD560" s="9">
        <f t="shared" si="1966"/>
        <v>5607.6</v>
      </c>
      <c r="BE560" s="49">
        <f t="shared" si="1967"/>
        <v>61.247615659002214</v>
      </c>
      <c r="BF560" s="89">
        <f t="shared" si="1968"/>
        <v>2.162087533853509</v>
      </c>
      <c r="BG560" s="85"/>
      <c r="BH560" s="85"/>
      <c r="BI560" s="85"/>
      <c r="BJ560" s="85"/>
      <c r="BK560" s="85"/>
      <c r="BL560" s="85"/>
      <c r="BM560" s="90"/>
      <c r="BN560" s="85"/>
      <c r="BO560" s="85"/>
      <c r="BP560" s="85"/>
      <c r="BQ560" s="85"/>
      <c r="BR560" s="85"/>
      <c r="BS560" s="85"/>
      <c r="BT560" s="85"/>
      <c r="BU560" s="85"/>
      <c r="BV560" s="85"/>
      <c r="BW560" s="85"/>
      <c r="BX560" s="85"/>
      <c r="BY560" s="85"/>
      <c r="BZ560" s="85"/>
      <c r="CA560" s="85"/>
      <c r="CB560" s="85"/>
      <c r="CC560" s="85"/>
      <c r="CD560" s="85"/>
      <c r="CE560" s="85"/>
      <c r="CF560" s="85"/>
      <c r="CG560" s="85"/>
      <c r="CH560" s="85"/>
      <c r="CI560" s="85"/>
      <c r="CJ560" s="85"/>
      <c r="CK560" s="85"/>
      <c r="CL560" s="85"/>
      <c r="CM560" s="85"/>
      <c r="CN560" s="85"/>
      <c r="CO560" s="85"/>
      <c r="CP560" s="85"/>
      <c r="CQ560" s="85"/>
      <c r="CR560" s="85"/>
      <c r="CS560" s="85"/>
      <c r="CT560" s="85"/>
      <c r="CU560" s="85"/>
      <c r="CV560" s="85"/>
      <c r="CW560" s="85"/>
      <c r="CX560" s="85"/>
      <c r="CY560" s="85"/>
      <c r="CZ560" s="85"/>
      <c r="DA560" s="85"/>
      <c r="DB560" s="85"/>
      <c r="DC560" s="85"/>
      <c r="DD560" s="85"/>
      <c r="DE560" s="85"/>
    </row>
    <row r="561" spans="1:109" s="158" customFormat="1" ht="15" customHeight="1" x14ac:dyDescent="0.2">
      <c r="A561" s="141">
        <f>Input!A561</f>
        <v>10815</v>
      </c>
      <c r="B561" s="141" t="str">
        <f>Input!B561</f>
        <v>Hu1-13</v>
      </c>
      <c r="C561" s="141">
        <f>Input!O561</f>
        <v>2.0726848478803683</v>
      </c>
      <c r="D561" s="141">
        <f>C561*Input!P561/100</f>
        <v>1.1830370730697147E-2</v>
      </c>
      <c r="E561" s="142">
        <f>Input!M561</f>
        <v>2.7321582650164165</v>
      </c>
      <c r="F561" s="143">
        <f>E561*Input!N561/100</f>
        <v>2.3597699564559659E-4</v>
      </c>
      <c r="G561" s="144">
        <f t="shared" si="1943"/>
        <v>376.70998158046348</v>
      </c>
      <c r="H561" s="143">
        <f>G561*Input!L561/100</f>
        <v>1.858148816352816E-2</v>
      </c>
      <c r="I561" s="141">
        <v>0</v>
      </c>
      <c r="J561" s="145">
        <f>(((C561*$G$4*0.000000001*Input!G561*(234/233))-(I561*0.000000000000001))/Input!F561)*1000000000000</f>
        <v>748.31337752287368</v>
      </c>
      <c r="K561" s="141">
        <f>J561*Input!P561/100</f>
        <v>4.2711870489568504</v>
      </c>
      <c r="L561" s="146">
        <f t="shared" si="1944"/>
        <v>10.348630068803883</v>
      </c>
      <c r="M561" s="147">
        <f>L561*Input!P561/100</f>
        <v>5.9067412199201925E-2</v>
      </c>
      <c r="N561" s="141">
        <v>0</v>
      </c>
      <c r="O561" s="145">
        <f>(((G561*$D$4*0.000000001*Input!G561*(238/236))-(N561*0.000000001))/Input!F561)*1000000</f>
        <v>13.700436984304712</v>
      </c>
      <c r="P561" s="141">
        <f>O561*Input!N561/100</f>
        <v>1.1833091808715619E-3</v>
      </c>
      <c r="Q561" s="148">
        <f t="shared" si="1945"/>
        <v>10.221884797261655</v>
      </c>
      <c r="R561" s="149">
        <f>Q561*Input!N561/100</f>
        <v>8.8286600933006716E-4</v>
      </c>
      <c r="S561" s="147">
        <f>Input!S561*$G$6/0.000000000155125</f>
        <v>1.0011617343640089</v>
      </c>
      <c r="T561" s="141">
        <f>S561*Input!T561/100</f>
        <v>8.5639115411581643E-4</v>
      </c>
      <c r="U561" s="147">
        <f>S561</f>
        <v>1.0011617343640089</v>
      </c>
      <c r="V561" s="141">
        <f>U561*Input!T561/100</f>
        <v>8.5639115411581643E-4</v>
      </c>
      <c r="W561" s="150">
        <v>0</v>
      </c>
      <c r="X561" s="145">
        <f>((($L$4*0.000000001*Input!G561/Input!W561*(232/229))-(W561*0.000000001))/Input!F561)*1000000000</f>
        <v>0.88892280595741724</v>
      </c>
      <c r="Y561" s="145">
        <f>X561*Input!X561/100</f>
        <v>3.8540112103195661E-3</v>
      </c>
      <c r="Z561" s="145">
        <f t="shared" si="1946"/>
        <v>2.170495145242129E-4</v>
      </c>
      <c r="AA561" s="145">
        <f>Z561*Input!X561/100</f>
        <v>9.4103926298726104E-7</v>
      </c>
      <c r="AB561" s="146">
        <v>0</v>
      </c>
      <c r="AC561" s="146">
        <v>0.9</v>
      </c>
      <c r="AD561" s="145">
        <f>(((Input!G561*$L$4*0.000000001*Input!U561*(230/229))-((AB561*0.000000000000001)+(Input!G561*AC561*0.000000000000001)))/Input!F561)*1000000000000</f>
        <v>224.38360731088207</v>
      </c>
      <c r="AE561" s="145">
        <f>AD561*Input!V561/100</f>
        <v>0.80552686959743613</v>
      </c>
      <c r="AF561" s="145">
        <f t="shared" si="1947"/>
        <v>10.229317398086245</v>
      </c>
      <c r="AG561" s="145">
        <f>AF561*Input!V561/100</f>
        <v>3.6722780779535953E-2</v>
      </c>
      <c r="AH561" s="141">
        <f t="shared" si="1948"/>
        <v>47128.957742704908</v>
      </c>
      <c r="AI561" s="150">
        <f t="shared" si="1949"/>
        <v>265.28694787764158</v>
      </c>
      <c r="AJ561" s="147">
        <f t="shared" si="1950"/>
        <v>1.161734364008904</v>
      </c>
      <c r="AK561" s="150">
        <f t="shared" si="1951"/>
        <v>0.85639115411581646</v>
      </c>
      <c r="AL561" s="150">
        <f t="shared" si="1952"/>
        <v>1.0007271262562636</v>
      </c>
      <c r="AM561" s="150">
        <f t="shared" si="1953"/>
        <v>3.593604121398268E-3</v>
      </c>
      <c r="AN561" s="141">
        <f>AF561/Q561</f>
        <v>1.0007271262562636</v>
      </c>
      <c r="AO561" s="145">
        <f t="shared" si="1954"/>
        <v>3.593604121398268E-3</v>
      </c>
      <c r="AP561" s="141">
        <f t="shared" si="1955"/>
        <v>761.1232</v>
      </c>
      <c r="AQ561" s="141" t="e">
        <f t="shared" si="1956"/>
        <v>#VALUE!</v>
      </c>
      <c r="AR561" s="141" t="e">
        <f t="shared" si="1957"/>
        <v>#VALUE!</v>
      </c>
      <c r="AS561" s="149">
        <f t="shared" si="1958"/>
        <v>2.1233805587630805E-5</v>
      </c>
      <c r="AT561" s="149">
        <f t="shared" si="1959"/>
        <v>9.2079493196052818E-8</v>
      </c>
      <c r="AU561" s="141">
        <v>0.75</v>
      </c>
      <c r="AV561" s="141">
        <f t="shared" si="1960"/>
        <v>0.375</v>
      </c>
      <c r="AW561" s="141">
        <f t="shared" si="1961"/>
        <v>761.12149999999997</v>
      </c>
      <c r="AX561" s="151">
        <f t="shared" si="1962"/>
        <v>342.3486322206</v>
      </c>
      <c r="AY561" s="151">
        <f t="shared" si="1963"/>
        <v>437.0474939976184</v>
      </c>
      <c r="AZ561" s="141" t="str">
        <f>Input!B561</f>
        <v>Hu1-13</v>
      </c>
      <c r="BA561" s="152">
        <f>Input!E561</f>
        <v>0</v>
      </c>
      <c r="BB561" s="141">
        <f t="shared" si="1964"/>
        <v>9.9848777691355277</v>
      </c>
      <c r="BC561" s="147">
        <f t="shared" ref="BC561" si="1973">SQRT((EXP(0.0000028263*AW561*1000)*V561)^2+((U561-1)*0.0000028263*EXP(0.0000028263*AW561*1000)*AX561*1000)^2)*1000</f>
        <v>12.145588046888157</v>
      </c>
      <c r="BD561" s="141">
        <f t="shared" si="1966"/>
        <v>761063.5</v>
      </c>
      <c r="BE561" s="153">
        <f t="shared" si="1967"/>
        <v>218523.74699880919</v>
      </c>
      <c r="BF561" s="154">
        <f t="shared" si="1968"/>
        <v>57.421514698720031</v>
      </c>
      <c r="BG561" s="155"/>
      <c r="BH561" s="155"/>
      <c r="BI561" s="155"/>
      <c r="BJ561" s="155"/>
      <c r="BK561" s="155"/>
      <c r="BL561" s="155"/>
      <c r="BM561" s="159"/>
      <c r="BN561" s="155"/>
      <c r="BO561" s="155"/>
      <c r="BP561" s="155"/>
      <c r="BQ561" s="155"/>
      <c r="BR561" s="155"/>
      <c r="BS561" s="155"/>
      <c r="BT561" s="155"/>
      <c r="BU561" s="155"/>
      <c r="BV561" s="155"/>
      <c r="BW561" s="155"/>
      <c r="BX561" s="155"/>
      <c r="BY561" s="155"/>
      <c r="BZ561" s="155"/>
      <c r="CA561" s="155"/>
      <c r="CB561" s="155"/>
      <c r="CC561" s="155"/>
      <c r="CD561" s="155"/>
      <c r="CE561" s="155"/>
      <c r="CF561" s="155"/>
      <c r="CG561" s="155"/>
      <c r="CH561" s="155"/>
      <c r="CI561" s="155"/>
      <c r="CJ561" s="155"/>
      <c r="CK561" s="155"/>
      <c r="CL561" s="155"/>
      <c r="CM561" s="155"/>
      <c r="CN561" s="155"/>
      <c r="CO561" s="155"/>
      <c r="CP561" s="155"/>
      <c r="CQ561" s="155"/>
      <c r="CR561" s="155"/>
      <c r="CS561" s="155"/>
      <c r="CT561" s="155"/>
      <c r="CU561" s="155"/>
      <c r="CV561" s="155"/>
      <c r="CW561" s="155"/>
      <c r="CX561" s="155"/>
      <c r="CY561" s="155"/>
      <c r="CZ561" s="155"/>
      <c r="DA561" s="155"/>
      <c r="DB561" s="155"/>
      <c r="DC561" s="155"/>
      <c r="DD561" s="155"/>
      <c r="DE561" s="155"/>
    </row>
    <row r="562" spans="1:109" ht="15" customHeight="1" x14ac:dyDescent="0.2">
      <c r="A562" s="9">
        <f>Input!A562</f>
        <v>10787</v>
      </c>
      <c r="B562" s="9" t="str">
        <f>Input!B562</f>
        <v>GeoB20908 - 2 - 396-400 cm</v>
      </c>
      <c r="C562" s="9">
        <f>Input!O562</f>
        <v>2.2889237070922239</v>
      </c>
      <c r="D562" s="9">
        <f>C562*Input!P562/100</f>
        <v>4.7649072546440199E-3</v>
      </c>
      <c r="E562" s="11">
        <f>Input!M562</f>
        <v>2.6512110715289459</v>
      </c>
      <c r="F562" s="12">
        <f>E562*Input!N562/100</f>
        <v>1.0103689214805216E-4</v>
      </c>
      <c r="G562" s="13">
        <f t="shared" si="1943"/>
        <v>365.54898254241107</v>
      </c>
      <c r="H562" s="12">
        <f>G562*Input!L562/100</f>
        <v>1.1438710269634077E-2</v>
      </c>
      <c r="I562" s="9">
        <v>0.3</v>
      </c>
      <c r="J562" s="21">
        <f>(((C562*$G$4*0.000000001*Input!G562*(234/233))-(I562*0.000000000000001))/Input!F562)*1000000000000</f>
        <v>213.98000969600153</v>
      </c>
      <c r="K562" s="9">
        <f>J562*Input!P562/100</f>
        <v>0.4454473066926885</v>
      </c>
      <c r="L562" s="14">
        <f t="shared" si="1944"/>
        <v>2.959187993930124</v>
      </c>
      <c r="M562" s="22">
        <f>L562*Input!P562/100</f>
        <v>6.1602124598751484E-3</v>
      </c>
      <c r="N562" s="9">
        <v>5.0000000000000001E-3</v>
      </c>
      <c r="O562" s="21">
        <f>(((G562*$D$4*0.000000001*Input!G562*(238/236))-(N562*0.000000001))/Input!F562)*1000000</f>
        <v>3.4424232011740816</v>
      </c>
      <c r="P562" s="9">
        <f>O562*Input!N562/100</f>
        <v>1.3118975906523963E-4</v>
      </c>
      <c r="Q562" s="23">
        <f t="shared" si="1945"/>
        <v>2.5683891270135222</v>
      </c>
      <c r="R562" s="24">
        <f>Q562*Input!N562/100</f>
        <v>9.7880571640280973E-5</v>
      </c>
      <c r="S562" s="65">
        <f>Input!S562*$G$6/0.000000000155125</f>
        <v>1.1455753569151621</v>
      </c>
      <c r="T562" s="9">
        <f>S562*Input!T562/100</f>
        <v>6.093990797356295E-4</v>
      </c>
      <c r="U562" s="9">
        <f>S562*1/((U561+U563)/2)</f>
        <v>1.1442460469615257</v>
      </c>
      <c r="V562" s="9">
        <f>U562*Input!T562/100</f>
        <v>6.0869194139022116E-4</v>
      </c>
      <c r="W562" s="3">
        <v>3.0000000000000001E-3</v>
      </c>
      <c r="X562" s="21">
        <f>((($L$4*0.000000001*Input!G562/Input!W562*(232/229))-(W562*0.000000001))/Input!F562)*1000000000</f>
        <v>1.288614360434899</v>
      </c>
      <c r="Y562" s="21">
        <f>X562*Input!X562/100</f>
        <v>1.898749068477584E-3</v>
      </c>
      <c r="Z562" s="21">
        <f t="shared" si="1946"/>
        <v>3.1464275577909102E-4</v>
      </c>
      <c r="AA562" s="21">
        <f>Z562*Input!X562/100</f>
        <v>4.6362019373828882E-7</v>
      </c>
      <c r="AB562" s="14">
        <v>0.05</v>
      </c>
      <c r="AC562" s="14">
        <v>0.9</v>
      </c>
      <c r="AD562" s="21">
        <f>(((Input!G562*$L$4*0.000000001*Input!U562*(230/229))-((AB562*0.000000000000001)+(Input!G562*AC562*0.000000000000001)))/Input!F562)*1000000000000</f>
        <v>3.0641958792914585</v>
      </c>
      <c r="AE562" s="21">
        <f>AD562*Input!V562/100</f>
        <v>1.2212021422370685E-2</v>
      </c>
      <c r="AF562" s="63">
        <f t="shared" si="1947"/>
        <v>0.1396921664413413</v>
      </c>
      <c r="AG562" s="21">
        <f>AF562*Input!V562/100</f>
        <v>5.5672802794627348E-4</v>
      </c>
      <c r="AH562" s="9">
        <f t="shared" si="1948"/>
        <v>443.97070606455793</v>
      </c>
      <c r="AI562" s="3">
        <f t="shared" si="1949"/>
        <v>1.886457363725446</v>
      </c>
      <c r="AJ562" s="22">
        <f t="shared" si="1950"/>
        <v>144.24604696152565</v>
      </c>
      <c r="AK562" s="3">
        <f t="shared" si="1951"/>
        <v>0.6086919413902212</v>
      </c>
      <c r="AL562" s="3">
        <f t="shared" si="1952"/>
        <v>5.4389019550076086E-2</v>
      </c>
      <c r="AM562" s="3">
        <f t="shared" si="1953"/>
        <v>2.167714676517124E-4</v>
      </c>
      <c r="AN562" s="9">
        <f>AL562*1/((AN561+AN563)/2)</f>
        <v>5.4349500601174161E-2</v>
      </c>
      <c r="AO562" s="21">
        <f t="shared" si="1954"/>
        <v>2.1661396195250346E-4</v>
      </c>
      <c r="AP562" s="58">
        <f t="shared" si="1955"/>
        <v>5.3087999999999997</v>
      </c>
      <c r="AQ562" s="58">
        <f t="shared" si="1956"/>
        <v>2.1999999999999999E-2</v>
      </c>
      <c r="AR562" s="58">
        <f t="shared" si="1957"/>
        <v>0.41440626883664855</v>
      </c>
      <c r="AS562" s="67">
        <f t="shared" si="1958"/>
        <v>1.2250587439020664E-4</v>
      </c>
      <c r="AT562" s="67">
        <f t="shared" si="1959"/>
        <v>1.8057047048942656E-7</v>
      </c>
      <c r="AU562" s="58">
        <v>8</v>
      </c>
      <c r="AV562" s="58">
        <f t="shared" si="1960"/>
        <v>4</v>
      </c>
      <c r="AW562" s="58">
        <f t="shared" si="1961"/>
        <v>5.2153999999999998</v>
      </c>
      <c r="AX562" s="57">
        <f t="shared" si="1962"/>
        <v>5.2014594800000001E-2</v>
      </c>
      <c r="AY562" s="47">
        <f t="shared" si="1963"/>
        <v>5.1573771704619402E-2</v>
      </c>
      <c r="AZ562" s="9" t="str">
        <f>Input!B562</f>
        <v>GeoB20908 - 2 - 396-400 cm</v>
      </c>
      <c r="BA562" s="48">
        <f>Input!E562</f>
        <v>398</v>
      </c>
      <c r="BB562" s="58">
        <f t="shared" si="1964"/>
        <v>146.38802268993166</v>
      </c>
      <c r="BC562" s="22">
        <f>SQRT((EXP(0.0000028263*AW562*1000)*V562)^2+((U562-1)*0.0000028263*EXP(0.0000028263*AW562*1000)*AY562*1000)^2)*1000</f>
        <v>0.6180991102799297</v>
      </c>
      <c r="BD562" s="9">
        <f t="shared" si="1966"/>
        <v>5157.3999999999996</v>
      </c>
      <c r="BE562" s="49">
        <f t="shared" si="1967"/>
        <v>25.786885852309702</v>
      </c>
      <c r="BF562" s="89">
        <f t="shared" si="1968"/>
        <v>0.98887471152010209</v>
      </c>
      <c r="BG562" s="85"/>
      <c r="BH562" s="85"/>
      <c r="BI562" s="85"/>
      <c r="BJ562" s="85"/>
      <c r="BK562" s="85"/>
      <c r="BL562" s="85"/>
      <c r="BM562" s="90"/>
      <c r="BN562" s="85"/>
      <c r="BO562" s="85"/>
      <c r="BP562" s="85"/>
      <c r="BQ562" s="85"/>
      <c r="BR562" s="85"/>
      <c r="BS562" s="85"/>
      <c r="BT562" s="85"/>
      <c r="BU562" s="85"/>
      <c r="BV562" s="85"/>
      <c r="BW562" s="85"/>
      <c r="BX562" s="85"/>
      <c r="BY562" s="85"/>
      <c r="BZ562" s="85"/>
      <c r="CA562" s="85"/>
      <c r="CB562" s="85"/>
      <c r="CC562" s="85"/>
      <c r="CD562" s="85"/>
      <c r="CE562" s="85"/>
      <c r="CF562" s="85"/>
      <c r="CG562" s="85"/>
      <c r="CH562" s="85"/>
      <c r="CI562" s="85"/>
      <c r="CJ562" s="85"/>
      <c r="CK562" s="85"/>
      <c r="CL562" s="85"/>
      <c r="CM562" s="85"/>
      <c r="CN562" s="85"/>
      <c r="CO562" s="85"/>
      <c r="CP562" s="85"/>
      <c r="CQ562" s="85"/>
      <c r="CR562" s="85"/>
      <c r="CS562" s="85"/>
      <c r="CT562" s="85"/>
      <c r="CU562" s="85"/>
      <c r="CV562" s="85"/>
      <c r="CW562" s="85"/>
      <c r="CX562" s="85"/>
      <c r="CY562" s="85"/>
      <c r="CZ562" s="85"/>
      <c r="DA562" s="85"/>
      <c r="DB562" s="85"/>
      <c r="DC562" s="85"/>
      <c r="DD562" s="85"/>
      <c r="DE562" s="85"/>
    </row>
    <row r="563" spans="1:109" s="158" customFormat="1" ht="15" customHeight="1" x14ac:dyDescent="0.2">
      <c r="A563" s="141">
        <f>Input!A563</f>
        <v>10815</v>
      </c>
      <c r="B563" s="141" t="str">
        <f>Input!B563</f>
        <v>Hu1-13</v>
      </c>
      <c r="C563" s="141">
        <f>Input!O563</f>
        <v>2.0726848478803683</v>
      </c>
      <c r="D563" s="141">
        <f>C563*Input!P563/100</f>
        <v>1.1830370730697147E-2</v>
      </c>
      <c r="E563" s="142">
        <f>Input!M563</f>
        <v>2.7321582650164165</v>
      </c>
      <c r="F563" s="143">
        <f>E563*Input!N563/100</f>
        <v>2.3597699564559659E-4</v>
      </c>
      <c r="G563" s="144">
        <f t="shared" si="1943"/>
        <v>376.70998158046348</v>
      </c>
      <c r="H563" s="143">
        <f>G563*Input!L563/100</f>
        <v>1.858148816352816E-2</v>
      </c>
      <c r="I563" s="141">
        <v>0</v>
      </c>
      <c r="J563" s="145">
        <f>(((C563*$G$4*0.000000001*Input!G563*(234/233))-(I563*0.000000000000001))/Input!F563)*1000000000000</f>
        <v>748.31337752287368</v>
      </c>
      <c r="K563" s="141">
        <f>J563*Input!P563/100</f>
        <v>4.2711870489568504</v>
      </c>
      <c r="L563" s="146">
        <f t="shared" si="1944"/>
        <v>10.348630068803883</v>
      </c>
      <c r="M563" s="147">
        <f>L563*Input!P563/100</f>
        <v>5.9067412199201925E-2</v>
      </c>
      <c r="N563" s="141">
        <v>0</v>
      </c>
      <c r="O563" s="145">
        <f>(((G563*$D$4*0.000000001*Input!G563*(238/236))-(N563*0.000000001))/Input!F563)*1000000</f>
        <v>13.700436984304712</v>
      </c>
      <c r="P563" s="141">
        <f>O563*Input!N563/100</f>
        <v>1.1833091808715619E-3</v>
      </c>
      <c r="Q563" s="148">
        <f t="shared" si="1945"/>
        <v>10.221884797261655</v>
      </c>
      <c r="R563" s="149">
        <f>Q563*Input!N563/100</f>
        <v>8.8286600933006716E-4</v>
      </c>
      <c r="S563" s="147">
        <f>Input!S563*$G$6/0.000000000155125</f>
        <v>1.0011617343640089</v>
      </c>
      <c r="T563" s="141">
        <f>S563*Input!T563/100</f>
        <v>8.5639115411581643E-4</v>
      </c>
      <c r="U563" s="147">
        <f>S563</f>
        <v>1.0011617343640089</v>
      </c>
      <c r="V563" s="141">
        <f>U563*Input!T563/100</f>
        <v>8.5639115411581643E-4</v>
      </c>
      <c r="W563" s="150">
        <v>0</v>
      </c>
      <c r="X563" s="145">
        <f>((($L$4*0.000000001*Input!G563/Input!W563*(232/229))-(W563*0.000000001))/Input!F563)*1000000000</f>
        <v>0.88892280595741724</v>
      </c>
      <c r="Y563" s="145">
        <f>X563*Input!X563/100</f>
        <v>3.8540112103195661E-3</v>
      </c>
      <c r="Z563" s="145">
        <f t="shared" si="1946"/>
        <v>2.170495145242129E-4</v>
      </c>
      <c r="AA563" s="145">
        <f>Z563*Input!X563/100</f>
        <v>9.4103926298726104E-7</v>
      </c>
      <c r="AB563" s="146">
        <v>0</v>
      </c>
      <c r="AC563" s="146">
        <v>0.9</v>
      </c>
      <c r="AD563" s="145">
        <f>(((Input!G563*$L$4*0.000000001*Input!U563*(230/229))-((AB563*0.000000000000001)+(Input!G563*AC563*0.000000000000001)))/Input!F563)*1000000000000</f>
        <v>224.38360731088207</v>
      </c>
      <c r="AE563" s="145">
        <f>AD563*Input!V563/100</f>
        <v>0.80552686959743613</v>
      </c>
      <c r="AF563" s="145">
        <f t="shared" si="1947"/>
        <v>10.229317398086245</v>
      </c>
      <c r="AG563" s="145">
        <f>AF563*Input!V563/100</f>
        <v>3.6722780779535953E-2</v>
      </c>
      <c r="AH563" s="141">
        <f t="shared" si="1948"/>
        <v>47128.957742704908</v>
      </c>
      <c r="AI563" s="150">
        <f t="shared" si="1949"/>
        <v>265.28694787764158</v>
      </c>
      <c r="AJ563" s="147">
        <f t="shared" si="1950"/>
        <v>1.161734364008904</v>
      </c>
      <c r="AK563" s="150">
        <f t="shared" si="1951"/>
        <v>0.85639115411581646</v>
      </c>
      <c r="AL563" s="150">
        <f t="shared" si="1952"/>
        <v>1.0007271262562636</v>
      </c>
      <c r="AM563" s="150">
        <f t="shared" si="1953"/>
        <v>3.593604121398268E-3</v>
      </c>
      <c r="AN563" s="141">
        <f>AF563/Q563</f>
        <v>1.0007271262562636</v>
      </c>
      <c r="AO563" s="145">
        <f t="shared" si="1954"/>
        <v>3.593604121398268E-3</v>
      </c>
      <c r="AP563" s="141">
        <f t="shared" si="1955"/>
        <v>761.1232</v>
      </c>
      <c r="AQ563" s="141" t="e">
        <f t="shared" si="1956"/>
        <v>#VALUE!</v>
      </c>
      <c r="AR563" s="141" t="e">
        <f t="shared" si="1957"/>
        <v>#VALUE!</v>
      </c>
      <c r="AS563" s="149">
        <f t="shared" si="1958"/>
        <v>2.1233805587630805E-5</v>
      </c>
      <c r="AT563" s="149">
        <f t="shared" si="1959"/>
        <v>9.2079493196052818E-8</v>
      </c>
      <c r="AU563" s="141">
        <v>0.75</v>
      </c>
      <c r="AV563" s="141">
        <f t="shared" si="1960"/>
        <v>0.375</v>
      </c>
      <c r="AW563" s="141">
        <f t="shared" si="1961"/>
        <v>761.12149999999997</v>
      </c>
      <c r="AX563" s="151">
        <f t="shared" si="1962"/>
        <v>341.62450377319999</v>
      </c>
      <c r="AY563" s="151">
        <f t="shared" si="1963"/>
        <v>437.0474939976184</v>
      </c>
      <c r="AZ563" s="141" t="str">
        <f>Input!B563</f>
        <v>Hu1-13</v>
      </c>
      <c r="BA563" s="152">
        <f>Input!E563</f>
        <v>0</v>
      </c>
      <c r="BB563" s="141">
        <f t="shared" si="1964"/>
        <v>9.9848777691355277</v>
      </c>
      <c r="BC563" s="147">
        <f t="shared" ref="BC563" si="1974">SQRT((EXP(0.0000028263*AW563*1000)*V563)^2+((U563-1)*0.0000028263*EXP(0.0000028263*AW563*1000)*AX563*1000)^2)*1000</f>
        <v>12.129339342536788</v>
      </c>
      <c r="BD563" s="141">
        <f t="shared" si="1966"/>
        <v>761063.5</v>
      </c>
      <c r="BE563" s="153">
        <f t="shared" si="1967"/>
        <v>218523.74699880919</v>
      </c>
      <c r="BF563" s="154">
        <f t="shared" si="1968"/>
        <v>57.421514698720031</v>
      </c>
      <c r="BG563" s="155"/>
      <c r="BH563" s="155"/>
      <c r="BI563" s="155"/>
      <c r="BJ563" s="155"/>
      <c r="BK563" s="155"/>
      <c r="BL563" s="155"/>
      <c r="BM563" s="159"/>
      <c r="BN563" s="155"/>
      <c r="BO563" s="155"/>
      <c r="BP563" s="155"/>
      <c r="BQ563" s="155"/>
      <c r="BR563" s="155"/>
      <c r="BS563" s="155"/>
      <c r="BT563" s="155"/>
      <c r="BU563" s="155"/>
      <c r="BV563" s="155"/>
      <c r="BW563" s="155"/>
      <c r="BX563" s="155"/>
      <c r="BY563" s="155"/>
      <c r="BZ563" s="155"/>
      <c r="CA563" s="155"/>
      <c r="CB563" s="155"/>
      <c r="CC563" s="155"/>
      <c r="CD563" s="155"/>
      <c r="CE563" s="155"/>
      <c r="CF563" s="155"/>
      <c r="CG563" s="155"/>
      <c r="CH563" s="155"/>
      <c r="CI563" s="155"/>
      <c r="CJ563" s="155"/>
      <c r="CK563" s="155"/>
      <c r="CL563" s="155"/>
      <c r="CM563" s="155"/>
      <c r="CN563" s="155"/>
      <c r="CO563" s="155"/>
      <c r="CP563" s="155"/>
      <c r="CQ563" s="155"/>
      <c r="CR563" s="155"/>
      <c r="CS563" s="155"/>
      <c r="CT563" s="155"/>
      <c r="CU563" s="155"/>
      <c r="CV563" s="155"/>
      <c r="CW563" s="155"/>
      <c r="CX563" s="155"/>
      <c r="CY563" s="155"/>
      <c r="CZ563" s="155"/>
      <c r="DA563" s="155"/>
      <c r="DB563" s="155"/>
      <c r="DC563" s="155"/>
      <c r="DD563" s="155"/>
      <c r="DE563" s="155"/>
    </row>
    <row r="564" spans="1:109" x14ac:dyDescent="0.2">
      <c r="A564" s="85"/>
      <c r="B564" s="85"/>
      <c r="C564" s="85"/>
      <c r="D564" s="85"/>
      <c r="E564" s="86"/>
      <c r="F564" s="85"/>
      <c r="G564" s="87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/>
      <c r="W564" s="85"/>
      <c r="X564" s="85"/>
      <c r="Y564" s="85"/>
      <c r="Z564" s="85"/>
      <c r="AA564" s="85"/>
      <c r="AB564" s="85"/>
      <c r="AC564" s="85"/>
      <c r="AD564" s="85"/>
      <c r="AE564" s="85"/>
      <c r="AF564" s="85"/>
      <c r="AG564" s="85"/>
      <c r="AH564" s="85"/>
      <c r="AI564" s="85"/>
      <c r="AJ564" s="85"/>
      <c r="AK564" s="85"/>
      <c r="AL564" s="85"/>
      <c r="AM564" s="85"/>
      <c r="AN564" s="85"/>
      <c r="AO564" s="85"/>
      <c r="AP564" s="85"/>
      <c r="AQ564" s="85"/>
      <c r="AR564" s="85"/>
      <c r="AS564" s="85"/>
      <c r="AT564" s="85"/>
      <c r="AU564" s="85"/>
      <c r="AV564" s="85"/>
      <c r="AW564" s="85"/>
      <c r="AX564" s="85"/>
      <c r="AY564" s="85"/>
      <c r="AZ564" s="85"/>
      <c r="BA564" s="85"/>
      <c r="BB564" s="85"/>
      <c r="BC564" s="85"/>
      <c r="BD564" s="85"/>
      <c r="BE564" s="85"/>
      <c r="BF564" s="88"/>
      <c r="BG564" s="85"/>
      <c r="BH564" s="85"/>
      <c r="BI564" s="85"/>
      <c r="BJ564" s="85"/>
      <c r="BK564" s="85"/>
      <c r="BL564" s="85"/>
      <c r="BM564" s="85"/>
      <c r="BN564" s="85"/>
      <c r="BO564" s="85"/>
      <c r="BP564" s="85"/>
      <c r="BQ564" s="85"/>
      <c r="BR564" s="85"/>
      <c r="BS564" s="85"/>
      <c r="BT564" s="85"/>
      <c r="BU564" s="85"/>
      <c r="BV564" s="85"/>
      <c r="BW564" s="85"/>
      <c r="BX564" s="85"/>
      <c r="BY564" s="85"/>
      <c r="BZ564" s="85"/>
      <c r="CA564" s="85"/>
      <c r="CB564" s="85"/>
      <c r="CC564" s="85"/>
      <c r="CD564" s="85"/>
      <c r="CE564" s="85"/>
      <c r="CF564" s="85"/>
      <c r="CG564" s="85"/>
      <c r="CH564" s="85"/>
      <c r="CI564" s="85"/>
      <c r="CJ564" s="85"/>
      <c r="CK564" s="85"/>
      <c r="CL564" s="85"/>
      <c r="CM564" s="85"/>
      <c r="CN564" s="85"/>
      <c r="CO564" s="85"/>
      <c r="CP564" s="85"/>
      <c r="CQ564" s="85"/>
      <c r="CR564" s="85"/>
      <c r="CS564" s="85"/>
      <c r="CT564" s="85"/>
      <c r="CU564" s="85"/>
      <c r="CV564" s="85"/>
      <c r="CW564" s="85"/>
      <c r="CX564" s="85"/>
      <c r="CY564" s="85"/>
      <c r="CZ564" s="85"/>
      <c r="DA564" s="85"/>
      <c r="DB564" s="85"/>
      <c r="DC564" s="85"/>
      <c r="DD564" s="85"/>
      <c r="DE564" s="85"/>
    </row>
    <row r="565" spans="1:109" s="158" customFormat="1" ht="15" customHeight="1" x14ac:dyDescent="0.2">
      <c r="A565" s="141">
        <f>Input!A565</f>
        <v>10815</v>
      </c>
      <c r="B565" s="141" t="str">
        <f>Input!B565</f>
        <v>Hu1-13</v>
      </c>
      <c r="C565" s="141">
        <f>Input!O565</f>
        <v>2.0978973155159952</v>
      </c>
      <c r="D565" s="141">
        <f>C565*Input!P565/100</f>
        <v>9.1631497628877692E-3</v>
      </c>
      <c r="E565" s="142">
        <f>Input!M565</f>
        <v>2.7319362071558531</v>
      </c>
      <c r="F565" s="143">
        <f>E565*Input!N565/100</f>
        <v>1.988294703141105E-4</v>
      </c>
      <c r="G565" s="144">
        <f t="shared" ref="G565:G571" si="1975">E565*137.88</f>
        <v>376.679364242649</v>
      </c>
      <c r="H565" s="143">
        <f>G565*Input!L565/100</f>
        <v>2.0970429492454964E-2</v>
      </c>
      <c r="I565" s="141">
        <v>0</v>
      </c>
      <c r="J565" s="145">
        <f>(((C565*$G$4*0.000000001*Input!G565*(234/233))-(I565*0.000000000000001))/Input!F565)*1000000000000</f>
        <v>757.41598028054636</v>
      </c>
      <c r="K565" s="141">
        <f>J565*Input!P565/100</f>
        <v>3.3082248634309672</v>
      </c>
      <c r="L565" s="146">
        <f t="shared" ref="L565:L571" si="1976">(J565/234)*602200000000*0.0000028263/(365.2425*24*60)</f>
        <v>10.474512448341523</v>
      </c>
      <c r="M565" s="147">
        <f>L565*Input!P565/100</f>
        <v>4.5750345142025528E-2</v>
      </c>
      <c r="N565" s="141">
        <v>0</v>
      </c>
      <c r="O565" s="145">
        <f>(((G565*$D$4*0.000000001*Input!G565*(238/236))-(N565*0.000000001))/Input!F565)*1000000</f>
        <v>13.69932347277631</v>
      </c>
      <c r="P565" s="141">
        <f>O565*Input!N565/100</f>
        <v>9.9703251584687684E-4</v>
      </c>
      <c r="Q565" s="148">
        <f t="shared" ref="Q565:Q571" si="1977">(O565/238.05)*602200000000000000*0.00000000015512/(365.2425*24*60)</f>
        <v>10.221054007223589</v>
      </c>
      <c r="R565" s="149">
        <f>Q565*Input!N565/100</f>
        <v>7.4388514233423534E-4</v>
      </c>
      <c r="S565" s="147">
        <f>Input!S565*$G$6/0.000000000155125</f>
        <v>1.0001776317342006</v>
      </c>
      <c r="T565" s="141">
        <f>S565*Input!T565/100</f>
        <v>7.4954218391751768E-4</v>
      </c>
      <c r="U565" s="147">
        <f>S565</f>
        <v>1.0001776317342006</v>
      </c>
      <c r="V565" s="141">
        <f>U565*Input!T565/100</f>
        <v>7.4954218391751768E-4</v>
      </c>
      <c r="W565" s="150">
        <v>0</v>
      </c>
      <c r="X565" s="145">
        <f>((($L$4*0.000000001*Input!G565/Input!W565*(232/229))-(W565*0.000000001))/Input!F565)*1000000000</f>
        <v>0.8822584051835719</v>
      </c>
      <c r="Y565" s="145">
        <f>X565*Input!X565/100</f>
        <v>3.0165525127296838E-3</v>
      </c>
      <c r="Z565" s="145">
        <f t="shared" ref="Z565:Z571" si="1978">(X565/232)*6.022E+23*0.000000001*0.000000000049475/(365.2425*24*60)</f>
        <v>2.1542225854330693E-4</v>
      </c>
      <c r="AA565" s="145">
        <f>Z565*Input!X565/100</f>
        <v>7.3655581118720548E-7</v>
      </c>
      <c r="AB565" s="146">
        <v>0</v>
      </c>
      <c r="AC565" s="146">
        <v>0.9</v>
      </c>
      <c r="AD565" s="145">
        <f>(((Input!G565*$L$4*0.000000001*Input!U565*(230/229))-((AB565*0.000000000000001)+(Input!G565*AC565*0.000000000000001)))/Input!F565)*1000000000000</f>
        <v>223.03631912338017</v>
      </c>
      <c r="AE565" s="145">
        <f>AD565*Input!V565/100</f>
        <v>0.44680143102787667</v>
      </c>
      <c r="AF565" s="145">
        <f t="shared" ref="AF565:AF571" si="1979">(AD565/230)*602200000000*$D$6/(365.2425*24*60)</f>
        <v>10.167896518629778</v>
      </c>
      <c r="AG565" s="145">
        <f>AF565*Input!V565/100</f>
        <v>2.0369017624228353E-2</v>
      </c>
      <c r="AH565" s="141">
        <f t="shared" ref="AH565:AH571" si="1980">AF565/Z565</f>
        <v>47199.841777657799</v>
      </c>
      <c r="AI565" s="150">
        <f t="shared" ref="AI565:AI571" si="1981">AH565*SQRT((AG565/AF565)^2+(AA565/Z565)^2)</f>
        <v>187.04185804286337</v>
      </c>
      <c r="AJ565" s="147">
        <f t="shared" ref="AJ565:AJ571" si="1982">(U565-1)*1000</f>
        <v>0.17763173420060063</v>
      </c>
      <c r="AK565" s="150">
        <f t="shared" ref="AK565:AK571" si="1983">V565*1000</f>
        <v>0.7495421839175177</v>
      </c>
      <c r="AL565" s="150">
        <f t="shared" ref="AL565:AL571" si="1984">AF565/Q565</f>
        <v>0.99479921654300596</v>
      </c>
      <c r="AM565" s="150">
        <f t="shared" ref="AM565:AM571" si="1985">AL565*SQRT((R565/Q565)^2+(AG565/AF565)^2)</f>
        <v>1.9941637872983309E-3</v>
      </c>
      <c r="AN565" s="141">
        <f>AF565/Q565</f>
        <v>0.99479921654300596</v>
      </c>
      <c r="AO565" s="145">
        <f t="shared" ref="AO565:AO571" si="1986">AN565*SQRT((R565/Q565)^2+(AG565/AF565)^2)</f>
        <v>1.9941637872983309E-3</v>
      </c>
      <c r="AP565" s="141">
        <f t="shared" ref="AP565:AP571" si="1987">ThU_Alter_Kombi(AN565,U565)</f>
        <v>569.13940000000002</v>
      </c>
      <c r="AQ565" s="141" t="e">
        <f t="shared" ref="AQ565:AQ571" si="1988">Montealter(AN565,AO565,U565,V565)</f>
        <v>#VALUE!</v>
      </c>
      <c r="AR565" s="141" t="e">
        <f t="shared" ref="AR565:AR571" si="1989">(AQ565/AP565)*100</f>
        <v>#VALUE!</v>
      </c>
      <c r="AS565" s="149">
        <f t="shared" ref="AS565:AS571" si="1990">Z565/Q565</f>
        <v>2.10763252391642E-5</v>
      </c>
      <c r="AT565" s="149">
        <f t="shared" ref="AT565:AT571" si="1991">AS565*SQRT((Y565/X565)^2+(P565/O565)^2)</f>
        <v>7.207893207655027E-8</v>
      </c>
      <c r="AU565" s="141">
        <v>0.75</v>
      </c>
      <c r="AV565" s="141">
        <f t="shared" ref="AV565:AV571" si="1992">AU565/2</f>
        <v>0.375</v>
      </c>
      <c r="AW565" s="141">
        <f t="shared" ref="AW565:AW571" si="1993">marincorr_age(AN565,U565,AS565,AU565)</f>
        <v>569.13760000000002</v>
      </c>
      <c r="AX565" s="151">
        <f t="shared" ref="AX565:AX571" si="1994">marincorr_age_error(AN565, AO565, U565, V565, AS565, AT565, AU565, AV565)</f>
        <v>68.453966498</v>
      </c>
      <c r="AY565" s="151">
        <f t="shared" ref="AY565:AY571" si="1995">SQRT(((AU565*EXP(-0.0000091577*AW565*1000))/(0.0000091577*(EXP(-0.0000091577*AW565*1000)+(AJ565/1000)*EXP(-(0.0000091577-0.0000028263)*AW565*1000)-AS565*AU565*EXP(-0.0000091577*AW565*1000))))^2*AT565^2+((AS565*EXP(-0.0000091577*AW565*1000))/(0.0000091577*(EXP(-0.0000091577*AW565*1000)+(AJ565/1000)*EXP(-(0.0000091577-0.0000028263)*AW565*1000)-AS565*AU565*EXP(-0.0000091577*AW565*1000))))^2*AV565^2+((0.0000091577/(0.0000091577-0.0000028263))*(EXP(-(0.0000091577-0.0000028263)*AW565*1000)-1)/(0.0000091577*(EXP(-0.0000091577*AW565*1000)+(AJ565/1000)*EXP(-(0.0000091577-0.0000028263)*AW565*1000)-AS565*AU565*EXP(-0.0000091577*AW565*1000))))^2*T565^2+(1/(0.0000091577*(EXP(-0.0000091577*AW565*1000)+(AJ565/1000)*EXP(-(0.0000091577-0.0000028263)*AW565*1000)-AS565*AU565*EXP(-0.0000091577*AW565*1000))))^2*AO565^2)/1000</f>
        <v>45.152953525992949</v>
      </c>
      <c r="AZ565" s="141" t="str">
        <f>Input!B565</f>
        <v>Hu1-13</v>
      </c>
      <c r="BA565" s="152">
        <f>Input!E565</f>
        <v>0</v>
      </c>
      <c r="BB565" s="141">
        <f t="shared" ref="BB565:BB571" si="1996">((U565-1)*EXP(0.0000028263*AW565*1000))*1000</f>
        <v>0.88737360742438576</v>
      </c>
      <c r="BC565" s="147">
        <f t="shared" ref="BC565" si="1997">SQRT((EXP(0.0000028263*AW565*1000)*V565)^2+((U565-1)*0.0000028263*EXP(0.0000028263*AW565*1000)*AX565*1000)^2)*1000</f>
        <v>3.7483319822130117</v>
      </c>
      <c r="BD565" s="141">
        <f t="shared" ref="BD565:BD571" si="1998">AW565*1000-58</f>
        <v>569079.6</v>
      </c>
      <c r="BE565" s="153">
        <f t="shared" ref="BE565:BE571" si="1999">AY565/2*1000</f>
        <v>22576.476762996474</v>
      </c>
      <c r="BF565" s="154">
        <f t="shared" ref="BF565:BF571" si="2000">AY565/AW565*100</f>
        <v>7.9335741525411336</v>
      </c>
      <c r="BG565" s="155"/>
      <c r="BH565" s="155"/>
      <c r="BI565" s="155"/>
      <c r="BJ565" s="155"/>
      <c r="BK565" s="155"/>
      <c r="BL565" s="155"/>
      <c r="BM565" s="159"/>
      <c r="BN565" s="155"/>
      <c r="BO565" s="155"/>
      <c r="BP565" s="155"/>
      <c r="BQ565" s="155"/>
      <c r="BR565" s="155"/>
      <c r="BS565" s="155"/>
      <c r="BT565" s="155"/>
      <c r="BU565" s="155"/>
      <c r="BV565" s="155"/>
      <c r="BW565" s="155"/>
      <c r="BX565" s="155"/>
      <c r="BY565" s="155"/>
      <c r="BZ565" s="155"/>
      <c r="CA565" s="155"/>
      <c r="CB565" s="155"/>
      <c r="CC565" s="155"/>
      <c r="CD565" s="155"/>
      <c r="CE565" s="155"/>
      <c r="CF565" s="155"/>
      <c r="CG565" s="155"/>
      <c r="CH565" s="155"/>
      <c r="CI565" s="155"/>
      <c r="CJ565" s="155"/>
      <c r="CK565" s="155"/>
      <c r="CL565" s="155"/>
      <c r="CM565" s="155"/>
      <c r="CN565" s="155"/>
      <c r="CO565" s="155"/>
      <c r="CP565" s="155"/>
      <c r="CQ565" s="155"/>
      <c r="CR565" s="155"/>
      <c r="CS565" s="155"/>
      <c r="CT565" s="155"/>
      <c r="CU565" s="155"/>
      <c r="CV565" s="155"/>
      <c r="CW565" s="155"/>
      <c r="CX565" s="155"/>
      <c r="CY565" s="155"/>
      <c r="CZ565" s="155"/>
      <c r="DA565" s="155"/>
      <c r="DB565" s="155"/>
      <c r="DC565" s="155"/>
      <c r="DD565" s="155"/>
      <c r="DE565" s="155"/>
    </row>
    <row r="566" spans="1:109" ht="15" customHeight="1" x14ac:dyDescent="0.2">
      <c r="A566" s="9">
        <f>Input!A566</f>
        <v>10788</v>
      </c>
      <c r="B566" s="9" t="str">
        <f>Input!B566</f>
        <v>GeoB20908 - 2 - 412-416 cm</v>
      </c>
      <c r="C566" s="9">
        <f>Input!O566</f>
        <v>1.6112012258225266</v>
      </c>
      <c r="D566" s="9">
        <f>C566*Input!P566/100</f>
        <v>1.38642239376792E-3</v>
      </c>
      <c r="E566" s="11">
        <f>Input!M566</f>
        <v>1.8653429738351819</v>
      </c>
      <c r="F566" s="12">
        <f>E566*Input!N566/100</f>
        <v>5.518956042255943E-5</v>
      </c>
      <c r="G566" s="13">
        <f t="shared" si="1975"/>
        <v>257.19348923239488</v>
      </c>
      <c r="H566" s="12">
        <f>G566*Input!L566/100</f>
        <v>6.2570419280500592E-3</v>
      </c>
      <c r="I566" s="9">
        <v>0.3</v>
      </c>
      <c r="J566" s="21">
        <f>(((C566*$G$4*0.000000001*Input!G566*(234/233))-(I566*0.000000000000001))/Input!F566)*1000000000000</f>
        <v>197.92879950550025</v>
      </c>
      <c r="K566" s="9">
        <f>J566*Input!P566/100</f>
        <v>0.17031573437758346</v>
      </c>
      <c r="L566" s="14">
        <f t="shared" si="1976"/>
        <v>2.7372114244773935</v>
      </c>
      <c r="M566" s="22">
        <f>L566*Input!P566/100</f>
        <v>2.3553428054497129E-3</v>
      </c>
      <c r="N566" s="9">
        <v>5.0000000000000001E-3</v>
      </c>
      <c r="O566" s="21">
        <f>(((G566*$D$4*0.000000001*Input!G566*(238/236))-(N566*0.000000001))/Input!F566)*1000000</f>
        <v>3.1827011643731424</v>
      </c>
      <c r="P566" s="9">
        <f>O566*Input!N566/100</f>
        <v>9.4165995573981806E-5</v>
      </c>
      <c r="Q566" s="23">
        <f t="shared" si="1977"/>
        <v>2.3746107283733351</v>
      </c>
      <c r="R566" s="24">
        <f>Q566*Input!N566/100</f>
        <v>7.025717206534357E-5</v>
      </c>
      <c r="S566" s="65">
        <f>Input!S566*$G$6/0.000000000155125</f>
        <v>1.1457416930110156</v>
      </c>
      <c r="T566" s="9">
        <f>S566*Input!T566/100</f>
        <v>4.1032993169077951E-4</v>
      </c>
      <c r="U566" s="9">
        <f>S566*1/((U565+U567)/2)</f>
        <v>1.1459796056987022</v>
      </c>
      <c r="V566" s="9">
        <f>U566*Input!T566/100</f>
        <v>4.1041513649521522E-4</v>
      </c>
      <c r="W566" s="3">
        <v>3.0000000000000001E-3</v>
      </c>
      <c r="X566" s="21">
        <f>((($L$4*0.000000001*Input!G566/Input!W566*(232/229))-(W566*0.000000001))/Input!F566)*1000000000</f>
        <v>0.62984251399247249</v>
      </c>
      <c r="Y566" s="21">
        <f>X566*Input!X566/100</f>
        <v>8.5286034034829001E-4</v>
      </c>
      <c r="Z566" s="21">
        <f t="shared" si="1978"/>
        <v>1.537895202739626E-4</v>
      </c>
      <c r="AA566" s="21">
        <f>Z566*Input!X566/100</f>
        <v>2.0824409227545341E-7</v>
      </c>
      <c r="AB566" s="14">
        <v>0.05</v>
      </c>
      <c r="AC566" s="14">
        <v>0.9</v>
      </c>
      <c r="AD566" s="21">
        <f>(((Input!G566*$L$4*0.000000001*Input!U566*(230/229))-((AB566*0.000000000000001)+(Input!G566*AC566*0.000000000000001)))/Input!F566)*1000000000000</f>
        <v>2.8924409956168899</v>
      </c>
      <c r="AE566" s="21">
        <f>AD566*Input!V566/100</f>
        <v>8.0556111445775312E-3</v>
      </c>
      <c r="AF566" s="63">
        <f t="shared" si="1979"/>
        <v>0.13186211485765176</v>
      </c>
      <c r="AG566" s="21">
        <f>AF566*Input!V566/100</f>
        <v>3.6724341952161873E-4</v>
      </c>
      <c r="AH566" s="9">
        <f t="shared" si="1980"/>
        <v>857.41937826940955</v>
      </c>
      <c r="AI566" s="3">
        <f t="shared" si="1981"/>
        <v>2.6552445576575932</v>
      </c>
      <c r="AJ566" s="22">
        <f t="shared" si="1982"/>
        <v>145.97960569870216</v>
      </c>
      <c r="AK566" s="3">
        <f t="shared" si="1983"/>
        <v>0.41041513649521522</v>
      </c>
      <c r="AL566" s="3">
        <f t="shared" si="1984"/>
        <v>5.5529992045466943E-2</v>
      </c>
      <c r="AM566" s="3">
        <f t="shared" si="1985"/>
        <v>1.5466288328618889E-4</v>
      </c>
      <c r="AN566" s="9">
        <f>AL566*1/((AN565+AN567)/2)</f>
        <v>5.5797464203447188E-2</v>
      </c>
      <c r="AO566" s="21">
        <f t="shared" si="1986"/>
        <v>1.5540785035044008E-4</v>
      </c>
      <c r="AP566" s="58">
        <f t="shared" si="1987"/>
        <v>5.4451999999999998</v>
      </c>
      <c r="AQ566" s="58">
        <f t="shared" si="1988"/>
        <v>1.6400000000000001E-2</v>
      </c>
      <c r="AR566" s="58">
        <f t="shared" si="1989"/>
        <v>0.30118269301403072</v>
      </c>
      <c r="AS566" s="67">
        <f t="shared" si="1990"/>
        <v>6.4764097305040007E-5</v>
      </c>
      <c r="AT566" s="67">
        <f t="shared" si="1991"/>
        <v>8.7717028419479647E-8</v>
      </c>
      <c r="AU566" s="58">
        <v>8</v>
      </c>
      <c r="AV566" s="58">
        <f t="shared" si="1992"/>
        <v>4</v>
      </c>
      <c r="AW566" s="58">
        <f t="shared" si="1993"/>
        <v>5.3959000000000001</v>
      </c>
      <c r="AX566" s="57">
        <f t="shared" si="1994"/>
        <v>3.0300177899999999E-2</v>
      </c>
      <c r="AY566" s="47">
        <f t="shared" si="1995"/>
        <v>2.9203252746743274E-2</v>
      </c>
      <c r="AZ566" s="9" t="str">
        <f>Input!B566</f>
        <v>GeoB20908 - 2 - 412-416 cm</v>
      </c>
      <c r="BA566" s="48">
        <f>Input!E566</f>
        <v>414</v>
      </c>
      <c r="BB566" s="58">
        <f t="shared" si="1996"/>
        <v>148.22292005210971</v>
      </c>
      <c r="BC566" s="22">
        <f>SQRT((EXP(0.0000028263*AW566*1000)*V566)^2+((U566-1)*0.0000028263*EXP(0.0000028263*AW566*1000)*AY566*1000)^2)*1000</f>
        <v>0.41690165386419337</v>
      </c>
      <c r="BD566" s="9">
        <f t="shared" si="1998"/>
        <v>5337.9000000000005</v>
      </c>
      <c r="BE566" s="49">
        <f t="shared" si="1999"/>
        <v>14.601626373371637</v>
      </c>
      <c r="BF566" s="89">
        <f t="shared" si="2000"/>
        <v>0.54121189693551164</v>
      </c>
      <c r="BG566" s="85"/>
      <c r="BH566" s="85"/>
      <c r="BI566" s="85"/>
      <c r="BJ566" s="85"/>
      <c r="BK566" s="85"/>
      <c r="BL566" s="85"/>
      <c r="BM566" s="90"/>
      <c r="BN566" s="85"/>
      <c r="BO566" s="85"/>
      <c r="BP566" s="85"/>
      <c r="BQ566" s="85"/>
      <c r="BR566" s="85"/>
      <c r="BS566" s="85"/>
      <c r="BT566" s="85"/>
      <c r="BU566" s="85"/>
      <c r="BV566" s="85"/>
      <c r="BW566" s="85"/>
      <c r="BX566" s="85"/>
      <c r="BY566" s="85"/>
      <c r="BZ566" s="85"/>
      <c r="CA566" s="85"/>
      <c r="CB566" s="85"/>
      <c r="CC566" s="85"/>
      <c r="CD566" s="85"/>
      <c r="CE566" s="85"/>
      <c r="CF566" s="85"/>
      <c r="CG566" s="85"/>
      <c r="CH566" s="85"/>
      <c r="CI566" s="85"/>
      <c r="CJ566" s="85"/>
      <c r="CK566" s="85"/>
      <c r="CL566" s="85"/>
      <c r="CM566" s="85"/>
      <c r="CN566" s="85"/>
      <c r="CO566" s="85"/>
      <c r="CP566" s="85"/>
      <c r="CQ566" s="85"/>
      <c r="CR566" s="85"/>
      <c r="CS566" s="85"/>
      <c r="CT566" s="85"/>
      <c r="CU566" s="85"/>
      <c r="CV566" s="85"/>
      <c r="CW566" s="85"/>
      <c r="CX566" s="85"/>
      <c r="CY566" s="85"/>
      <c r="CZ566" s="85"/>
      <c r="DA566" s="85"/>
      <c r="DB566" s="85"/>
      <c r="DC566" s="85"/>
      <c r="DD566" s="85"/>
      <c r="DE566" s="85"/>
    </row>
    <row r="567" spans="1:109" s="158" customFormat="1" ht="15" customHeight="1" x14ac:dyDescent="0.2">
      <c r="A567" s="141">
        <f>Input!A567</f>
        <v>10815</v>
      </c>
      <c r="B567" s="141" t="str">
        <f>Input!B567</f>
        <v>Hu1-13</v>
      </c>
      <c r="C567" s="141">
        <f>Input!O567</f>
        <v>2.0755840104083787</v>
      </c>
      <c r="D567" s="141">
        <f>C567*Input!P567/100</f>
        <v>9.5724319093502836E-3</v>
      </c>
      <c r="E567" s="142">
        <f>Input!M567</f>
        <v>2.7324556284551855</v>
      </c>
      <c r="F567" s="143">
        <f>E567*Input!N567/100</f>
        <v>2.2876152262933685E-4</v>
      </c>
      <c r="G567" s="144">
        <f t="shared" si="1975"/>
        <v>376.75098205140097</v>
      </c>
      <c r="H567" s="143">
        <f>G567*Input!L567/100</f>
        <v>1.7821149722470429E-2</v>
      </c>
      <c r="I567" s="141">
        <v>0</v>
      </c>
      <c r="J567" s="145">
        <f>(((C567*$G$4*0.000000001*Input!G567*(234/233))-(I567*0.000000000000001))/Input!F567)*1000000000000</f>
        <v>749.36007890902124</v>
      </c>
      <c r="K567" s="141">
        <f>J567*Input!P567/100</f>
        <v>3.4559903598075068</v>
      </c>
      <c r="L567" s="146">
        <f t="shared" si="1976"/>
        <v>10.363105188136378</v>
      </c>
      <c r="M567" s="147">
        <f>L567*Input!P567/100</f>
        <v>4.7793834547488229E-2</v>
      </c>
      <c r="N567" s="141">
        <v>0</v>
      </c>
      <c r="O567" s="145">
        <f>(((G567*$D$4*0.000000001*Input!G567*(238/236))-(N567*0.000000001))/Input!F567)*1000000</f>
        <v>13.701928116464389</v>
      </c>
      <c r="P567" s="141">
        <f>O567*Input!N567/100</f>
        <v>1.1471271138818872E-3</v>
      </c>
      <c r="Q567" s="148">
        <f t="shared" si="1977"/>
        <v>10.222997329743004</v>
      </c>
      <c r="R567" s="149">
        <f>Q567*Input!N567/100</f>
        <v>8.5587059882462411E-4</v>
      </c>
      <c r="S567" s="147">
        <f>Input!S567*$G$6/0.000000000155125</f>
        <v>0.99940715548800929</v>
      </c>
      <c r="T567" s="141">
        <f>S567*Input!T567/100</f>
        <v>1.0657924753643367E-3</v>
      </c>
      <c r="U567" s="147">
        <f>S567</f>
        <v>0.99940715548800929</v>
      </c>
      <c r="V567" s="141">
        <f>U567*Input!T567/100</f>
        <v>1.0657924753643367E-3</v>
      </c>
      <c r="W567" s="150">
        <v>0</v>
      </c>
      <c r="X567" s="145">
        <f>((($L$4*0.000000001*Input!G567/Input!W567*(232/229))-(W567*0.000000001))/Input!F567)*1000000000</f>
        <v>0.8788463950876485</v>
      </c>
      <c r="Y567" s="145">
        <f>X567*Input!X567/100</f>
        <v>3.4268169716815916E-3</v>
      </c>
      <c r="Z567" s="145">
        <f t="shared" si="1978"/>
        <v>2.14589143305506E-4</v>
      </c>
      <c r="AA567" s="145">
        <f>Z567*Input!X567/100</f>
        <v>8.3673065319290867E-7</v>
      </c>
      <c r="AB567" s="146">
        <v>0</v>
      </c>
      <c r="AC567" s="146">
        <v>0.9</v>
      </c>
      <c r="AD567" s="145">
        <f>(((Input!G567*$L$4*0.000000001*Input!U567*(230/229))-((AB567*0.000000000000001)+(Input!G567*AC567*0.000000000000001)))/Input!F567)*1000000000000</f>
        <v>223.26133104234611</v>
      </c>
      <c r="AE567" s="145">
        <f>AD567*Input!V567/100</f>
        <v>0.62909677152179877</v>
      </c>
      <c r="AF567" s="145">
        <f t="shared" si="1979"/>
        <v>10.178154479828637</v>
      </c>
      <c r="AG567" s="145">
        <f>AF567*Input!V567/100</f>
        <v>2.8679593073356081E-2</v>
      </c>
      <c r="AH567" s="141">
        <f t="shared" si="1980"/>
        <v>47430.891996890146</v>
      </c>
      <c r="AI567" s="150">
        <f t="shared" si="1981"/>
        <v>228.18005722747799</v>
      </c>
      <c r="AJ567" s="147">
        <f t="shared" si="1982"/>
        <v>-0.59284451199070887</v>
      </c>
      <c r="AK567" s="150">
        <f t="shared" si="1983"/>
        <v>1.0657924753643366</v>
      </c>
      <c r="AL567" s="150">
        <f t="shared" si="1984"/>
        <v>0.99561353207205672</v>
      </c>
      <c r="AM567" s="150">
        <f t="shared" si="1985"/>
        <v>2.8066376446913345E-3</v>
      </c>
      <c r="AN567" s="141">
        <f>AF567/Q567</f>
        <v>0.99561353207205672</v>
      </c>
      <c r="AO567" s="145">
        <f t="shared" si="1986"/>
        <v>2.8066376446913345E-3</v>
      </c>
      <c r="AP567" s="141">
        <f t="shared" si="1987"/>
        <v>616.07510000000002</v>
      </c>
      <c r="AQ567" s="141" t="e">
        <f t="shared" si="1988"/>
        <v>#VALUE!</v>
      </c>
      <c r="AR567" s="141" t="e">
        <f t="shared" si="1989"/>
        <v>#VALUE!</v>
      </c>
      <c r="AS567" s="149">
        <f t="shared" si="1990"/>
        <v>2.0990824548215015E-5</v>
      </c>
      <c r="AT567" s="149">
        <f t="shared" si="1991"/>
        <v>8.1866743352346961E-8</v>
      </c>
      <c r="AU567" s="141">
        <v>0.75</v>
      </c>
      <c r="AV567" s="141">
        <f t="shared" si="1992"/>
        <v>0.375</v>
      </c>
      <c r="AW567" s="141">
        <f t="shared" si="1993"/>
        <v>616.07339999999999</v>
      </c>
      <c r="AX567" s="151">
        <f t="shared" si="1994"/>
        <v>225.75427397920001</v>
      </c>
      <c r="AY567" s="151">
        <f t="shared" si="1995"/>
        <v>98.472347742104702</v>
      </c>
      <c r="AZ567" s="141" t="str">
        <f>Input!B567</f>
        <v>Hu1-13</v>
      </c>
      <c r="BA567" s="152">
        <f>Input!E567</f>
        <v>0</v>
      </c>
      <c r="BB567" s="141">
        <f t="shared" si="1996"/>
        <v>-3.3817222809817404</v>
      </c>
      <c r="BC567" s="147">
        <f t="shared" ref="BC567" si="2001">SQRT((EXP(0.0000028263*AW567*1000)*V567)^2+((U567-1)*0.0000028263*EXP(0.0000028263*AW567*1000)*AX567*1000)^2)*1000</f>
        <v>6.4510728271588302</v>
      </c>
      <c r="BD567" s="141">
        <f t="shared" si="1998"/>
        <v>616015.4</v>
      </c>
      <c r="BE567" s="153">
        <f t="shared" si="1999"/>
        <v>49236.17387105235</v>
      </c>
      <c r="BF567" s="154">
        <f t="shared" si="2000"/>
        <v>15.98386616628874</v>
      </c>
      <c r="BG567" s="155"/>
      <c r="BH567" s="155"/>
      <c r="BI567" s="155"/>
      <c r="BJ567" s="155"/>
      <c r="BK567" s="155"/>
      <c r="BL567" s="155"/>
      <c r="BM567" s="159"/>
      <c r="BN567" s="155"/>
      <c r="BO567" s="155"/>
      <c r="BP567" s="155"/>
      <c r="BQ567" s="155"/>
      <c r="BR567" s="155"/>
      <c r="BS567" s="155"/>
      <c r="BT567" s="155"/>
      <c r="BU567" s="155"/>
      <c r="BV567" s="155"/>
      <c r="BW567" s="155"/>
      <c r="BX567" s="155"/>
      <c r="BY567" s="155"/>
      <c r="BZ567" s="155"/>
      <c r="CA567" s="155"/>
      <c r="CB567" s="155"/>
      <c r="CC567" s="155"/>
      <c r="CD567" s="155"/>
      <c r="CE567" s="155"/>
      <c r="CF567" s="155"/>
      <c r="CG567" s="155"/>
      <c r="CH567" s="155"/>
      <c r="CI567" s="155"/>
      <c r="CJ567" s="155"/>
      <c r="CK567" s="155"/>
      <c r="CL567" s="155"/>
      <c r="CM567" s="155"/>
      <c r="CN567" s="155"/>
      <c r="CO567" s="155"/>
      <c r="CP567" s="155"/>
      <c r="CQ567" s="155"/>
      <c r="CR567" s="155"/>
      <c r="CS567" s="155"/>
      <c r="CT567" s="155"/>
      <c r="CU567" s="155"/>
      <c r="CV567" s="155"/>
      <c r="CW567" s="155"/>
      <c r="CX567" s="155"/>
      <c r="CY567" s="155"/>
      <c r="CZ567" s="155"/>
      <c r="DA567" s="155"/>
      <c r="DB567" s="155"/>
      <c r="DC567" s="155"/>
      <c r="DD567" s="155"/>
      <c r="DE567" s="155"/>
    </row>
    <row r="568" spans="1:109" ht="15" customHeight="1" x14ac:dyDescent="0.2">
      <c r="A568" s="9">
        <f>Input!A568</f>
        <v>10789</v>
      </c>
      <c r="B568" s="9" t="str">
        <f>Input!B568</f>
        <v>GeoB20908 - 2 - 425-427 cm</v>
      </c>
      <c r="C568" s="9">
        <f>Input!O568</f>
        <v>1.9013980542612592</v>
      </c>
      <c r="D568" s="9">
        <f>C568*Input!P568/100</f>
        <v>2.5586289303162206E-3</v>
      </c>
      <c r="E568" s="11">
        <f>Input!M568</f>
        <v>2.1989700924357249</v>
      </c>
      <c r="F568" s="12">
        <f>E568*Input!N568/100</f>
        <v>6.2365163431432087E-5</v>
      </c>
      <c r="G568" s="13">
        <f t="shared" si="1975"/>
        <v>303.19399634503776</v>
      </c>
      <c r="H568" s="12">
        <f>G568*Input!L568/100</f>
        <v>6.8021725906749798E-3</v>
      </c>
      <c r="I568" s="9">
        <v>0.3</v>
      </c>
      <c r="J568" s="21">
        <f>(((C568*$G$4*0.000000001*Input!G568*(234/233))-(I568*0.000000000000001))/Input!F568)*1000000000000</f>
        <v>194.46643947057117</v>
      </c>
      <c r="K568" s="9">
        <f>J568*Input!P568/100</f>
        <v>0.26168505689268157</v>
      </c>
      <c r="L568" s="14">
        <f t="shared" si="1976"/>
        <v>2.6893295019530346</v>
      </c>
      <c r="M568" s="22">
        <f>L568*Input!P568/100</f>
        <v>3.618914120285764E-3</v>
      </c>
      <c r="N568" s="9">
        <v>5.0000000000000001E-3</v>
      </c>
      <c r="O568" s="21">
        <f>(((G568*$D$4*0.000000001*Input!G568*(238/236))-(N568*0.000000001))/Input!F568)*1000000</f>
        <v>3.1236973361859275</v>
      </c>
      <c r="P568" s="9">
        <f>O568*Input!N568/100</f>
        <v>8.859142539122945E-5</v>
      </c>
      <c r="Q568" s="23">
        <f t="shared" si="1977"/>
        <v>2.3305880205561995</v>
      </c>
      <c r="R568" s="24">
        <f>Q568*Input!N568/100</f>
        <v>6.6097989824103826E-5</v>
      </c>
      <c r="S568" s="65">
        <f>Input!S568*$G$6/0.000000000155125</f>
        <v>1.1463134520760476</v>
      </c>
      <c r="T568" s="9">
        <f>S568*Input!T568/100</f>
        <v>4.1715521532768927E-4</v>
      </c>
      <c r="U568" s="9">
        <f>S568*1/((U567+U569)/2)</f>
        <v>1.1466602536965043</v>
      </c>
      <c r="V568" s="9">
        <f>U568*Input!T568/100</f>
        <v>4.1728141999221237E-4</v>
      </c>
      <c r="W568" s="3">
        <v>3.0000000000000001E-3</v>
      </c>
      <c r="X568" s="21">
        <f>((($L$4*0.000000001*Input!G568/Input!W568*(232/229))-(W568*0.000000001))/Input!F568)*1000000000</f>
        <v>1.8735092856751188</v>
      </c>
      <c r="Y568" s="21">
        <f>X568*Input!X568/100</f>
        <v>2.0859460954450455E-3</v>
      </c>
      <c r="Z568" s="21">
        <f t="shared" si="1978"/>
        <v>4.5745736096219496E-4</v>
      </c>
      <c r="AA568" s="21">
        <f>Z568*Input!X568/100</f>
        <v>5.0932835146735252E-7</v>
      </c>
      <c r="AB568" s="14">
        <v>0.05</v>
      </c>
      <c r="AC568" s="14">
        <v>0.9</v>
      </c>
      <c r="AD568" s="21">
        <f>(((Input!G568*$L$4*0.000000001*Input!U568*(230/229))-((AB568*0.000000000000001)+(Input!G568*AC568*0.000000000000001)))/Input!F568)*1000000000000</f>
        <v>2.8855125005018949</v>
      </c>
      <c r="AE568" s="21">
        <f>AD568*Input!V568/100</f>
        <v>5.6536324395626992E-3</v>
      </c>
      <c r="AF568" s="63">
        <f t="shared" si="1979"/>
        <v>0.13154625499394884</v>
      </c>
      <c r="AG568" s="21">
        <f>AF568*Input!V568/100</f>
        <v>2.5774075641932486E-4</v>
      </c>
      <c r="AH568" s="9">
        <f t="shared" si="1980"/>
        <v>287.55959837931221</v>
      </c>
      <c r="AI568" s="3">
        <f t="shared" si="1981"/>
        <v>0.64803443760088708</v>
      </c>
      <c r="AJ568" s="22">
        <f t="shared" si="1982"/>
        <v>146.66025369650427</v>
      </c>
      <c r="AK568" s="3">
        <f t="shared" si="1983"/>
        <v>0.41728141999221235</v>
      </c>
      <c r="AL568" s="3">
        <f t="shared" si="1984"/>
        <v>5.6443375591776646E-2</v>
      </c>
      <c r="AM568" s="3">
        <f t="shared" si="1985"/>
        <v>1.1060202589359725E-4</v>
      </c>
      <c r="AN568" s="9">
        <f>AL568*1/((AN567+AN569)/2)</f>
        <v>5.6563923208416758E-2</v>
      </c>
      <c r="AO568" s="21">
        <f t="shared" si="1986"/>
        <v>1.1083824157838319E-4</v>
      </c>
      <c r="AP568" s="58">
        <f t="shared" si="1987"/>
        <v>5.5183999999999997</v>
      </c>
      <c r="AQ568" s="58">
        <f t="shared" si="1988"/>
        <v>1.06E-2</v>
      </c>
      <c r="AR568" s="58">
        <f t="shared" si="1989"/>
        <v>0.19208466222093359</v>
      </c>
      <c r="AS568" s="67">
        <f t="shared" si="1990"/>
        <v>1.9628409522718727E-4</v>
      </c>
      <c r="AT568" s="67">
        <f t="shared" si="1991"/>
        <v>2.1861159569257645E-7</v>
      </c>
      <c r="AU568" s="58">
        <v>8</v>
      </c>
      <c r="AV568" s="58">
        <f t="shared" si="1992"/>
        <v>4</v>
      </c>
      <c r="AW568" s="58">
        <f t="shared" si="1993"/>
        <v>5.3691000000000004</v>
      </c>
      <c r="AX568" s="57">
        <f t="shared" si="1994"/>
        <v>7.6139328500000006E-2</v>
      </c>
      <c r="AY568" s="47">
        <f t="shared" si="1995"/>
        <v>7.5569765183850432E-2</v>
      </c>
      <c r="AZ568" s="9" t="str">
        <f>Input!B568</f>
        <v>GeoB20908 - 2 - 425-427 cm</v>
      </c>
      <c r="BA568" s="48">
        <f>Input!E568</f>
        <v>426</v>
      </c>
      <c r="BB568" s="58">
        <f t="shared" si="1996"/>
        <v>148.90274873898338</v>
      </c>
      <c r="BC568" s="22">
        <f>SQRT((EXP(0.0000028263*AW568*1000)*V568)^2+((U568-1)*0.0000028263*EXP(0.0000028263*AW568*1000)*AY568*1000)^2)*1000</f>
        <v>0.42485382837713032</v>
      </c>
      <c r="BD568" s="9">
        <f t="shared" si="1998"/>
        <v>5311.1</v>
      </c>
      <c r="BE568" s="49">
        <f t="shared" si="1999"/>
        <v>37.784882591925218</v>
      </c>
      <c r="BF568" s="89">
        <f t="shared" si="2000"/>
        <v>1.4074940899564252</v>
      </c>
      <c r="BG568" s="85"/>
      <c r="BH568" s="85"/>
      <c r="BI568" s="85"/>
      <c r="BJ568" s="85"/>
      <c r="BK568" s="85"/>
      <c r="BL568" s="85"/>
      <c r="BM568" s="90"/>
      <c r="BN568" s="85"/>
      <c r="BO568" s="85"/>
      <c r="BP568" s="85"/>
      <c r="BQ568" s="85"/>
      <c r="BR568" s="85"/>
      <c r="BS568" s="85"/>
      <c r="BT568" s="85"/>
      <c r="BU568" s="85"/>
      <c r="BV568" s="85"/>
      <c r="BW568" s="85"/>
      <c r="BX568" s="85"/>
      <c r="BY568" s="85"/>
      <c r="BZ568" s="85"/>
      <c r="CA568" s="85"/>
      <c r="CB568" s="85"/>
      <c r="CC568" s="85"/>
      <c r="CD568" s="85"/>
      <c r="CE568" s="85"/>
      <c r="CF568" s="85"/>
      <c r="CG568" s="85"/>
      <c r="CH568" s="85"/>
      <c r="CI568" s="85"/>
      <c r="CJ568" s="85"/>
      <c r="CK568" s="85"/>
      <c r="CL568" s="85"/>
      <c r="CM568" s="85"/>
      <c r="CN568" s="85"/>
      <c r="CO568" s="85"/>
      <c r="CP568" s="85"/>
      <c r="CQ568" s="85"/>
      <c r="CR568" s="85"/>
      <c r="CS568" s="85"/>
      <c r="CT568" s="85"/>
      <c r="CU568" s="85"/>
      <c r="CV568" s="85"/>
      <c r="CW568" s="85"/>
      <c r="CX568" s="85"/>
      <c r="CY568" s="85"/>
      <c r="CZ568" s="85"/>
      <c r="DA568" s="85"/>
      <c r="DB568" s="85"/>
      <c r="DC568" s="85"/>
      <c r="DD568" s="85"/>
      <c r="DE568" s="85"/>
    </row>
    <row r="569" spans="1:109" s="158" customFormat="1" ht="15" customHeight="1" x14ac:dyDescent="0.2">
      <c r="A569" s="141">
        <f>Input!A569</f>
        <v>10815</v>
      </c>
      <c r="B569" s="141" t="str">
        <f>Input!B569</f>
        <v>Hu1-13</v>
      </c>
      <c r="C569" s="141">
        <f>Input!O569</f>
        <v>2.0783090973595066</v>
      </c>
      <c r="D569" s="141">
        <f>C569*Input!P569/100</f>
        <v>7.6469883290932097E-3</v>
      </c>
      <c r="E569" s="142">
        <f>Input!M569</f>
        <v>2.7319502370055178</v>
      </c>
      <c r="F569" s="143">
        <f>E569*Input!N569/100</f>
        <v>2.0148814687879563E-4</v>
      </c>
      <c r="G569" s="144">
        <f t="shared" si="1975"/>
        <v>376.68129867832079</v>
      </c>
      <c r="H569" s="143">
        <f>G569*Input!L569/100</f>
        <v>2.1149241749842115E-2</v>
      </c>
      <c r="I569" s="141">
        <v>0</v>
      </c>
      <c r="J569" s="145">
        <f>(((C569*$G$4*0.000000001*Input!G569*(234/233))-(I569*0.000000000000001))/Input!F569)*1000000000000</f>
        <v>750.34393278460095</v>
      </c>
      <c r="K569" s="141">
        <f>J569*Input!P569/100</f>
        <v>2.7608363472496529</v>
      </c>
      <c r="L569" s="146">
        <f t="shared" si="1976"/>
        <v>10.376711172081015</v>
      </c>
      <c r="M569" s="147">
        <f>L569*Input!P569/100</f>
        <v>3.8180359855081052E-2</v>
      </c>
      <c r="N569" s="141">
        <v>0</v>
      </c>
      <c r="O569" s="145">
        <f>(((G569*$D$4*0.000000001*Input!G569*(238/236))-(N569*0.000000001))/Input!F569)*1000000</f>
        <v>13.699393825608242</v>
      </c>
      <c r="P569" s="141">
        <f>O569*Input!N569/100</f>
        <v>1.0103644780551119E-3</v>
      </c>
      <c r="Q569" s="148">
        <f t="shared" si="1977"/>
        <v>10.221106497413791</v>
      </c>
      <c r="R569" s="149">
        <f>Q569*Input!N569/100</f>
        <v>7.5383210840328447E-4</v>
      </c>
      <c r="S569" s="147">
        <f>Input!S569*$G$6/0.000000000155125</f>
        <v>0.99998795458171075</v>
      </c>
      <c r="T569" s="141">
        <f>S569*Input!T569/100</f>
        <v>1.0169182126412608E-3</v>
      </c>
      <c r="U569" s="147">
        <f>S569</f>
        <v>0.99998795458171075</v>
      </c>
      <c r="V569" s="141">
        <f>U569*Input!T569/100</f>
        <v>1.0169182126412608E-3</v>
      </c>
      <c r="W569" s="150">
        <v>0</v>
      </c>
      <c r="X569" s="145">
        <f>((($L$4*0.000000001*Input!G569/Input!W569*(232/229))-(W569*0.000000001))/Input!F569)*1000000000</f>
        <v>0.87873866249670451</v>
      </c>
      <c r="Y569" s="145">
        <f>X569*Input!X569/100</f>
        <v>3.583963983472601E-3</v>
      </c>
      <c r="Z569" s="145">
        <f t="shared" si="1978"/>
        <v>2.1456283808934311E-4</v>
      </c>
      <c r="AA569" s="145">
        <f>Z569*Input!X569/100</f>
        <v>8.7510145703501792E-7</v>
      </c>
      <c r="AB569" s="146">
        <v>0</v>
      </c>
      <c r="AC569" s="146">
        <v>0.9</v>
      </c>
      <c r="AD569" s="145">
        <f>(((Input!G569*$L$4*0.000000001*Input!U569*(230/229))-((AB569*0.000000000000001)+(Input!G569*AC569*0.000000000000001)))/Input!F569)*1000000000000</f>
        <v>224.23132606372235</v>
      </c>
      <c r="AE569" s="145">
        <f>AD569*Input!V569/100</f>
        <v>0.51099552088890288</v>
      </c>
      <c r="AF569" s="145">
        <f t="shared" si="1979"/>
        <v>10.222375120842194</v>
      </c>
      <c r="AG569" s="145">
        <f>AF569*Input!V569/100</f>
        <v>2.3295531410772074E-2</v>
      </c>
      <c r="AH569" s="141">
        <f t="shared" si="1980"/>
        <v>47642.803441039672</v>
      </c>
      <c r="AI569" s="150">
        <f t="shared" si="1981"/>
        <v>222.58778919885236</v>
      </c>
      <c r="AJ569" s="147">
        <f t="shared" si="1982"/>
        <v>-1.2045418289252652E-2</v>
      </c>
      <c r="AK569" s="150">
        <f t="shared" si="1983"/>
        <v>1.0169182126412608</v>
      </c>
      <c r="AL569" s="150">
        <f t="shared" si="1984"/>
        <v>1.0001241180129299</v>
      </c>
      <c r="AM569" s="150">
        <f t="shared" si="1985"/>
        <v>2.2803527262504147E-3</v>
      </c>
      <c r="AN569" s="141">
        <f>AF569/Q569</f>
        <v>1.0001241180129299</v>
      </c>
      <c r="AO569" s="145">
        <f t="shared" si="1986"/>
        <v>2.2803527262504147E-3</v>
      </c>
      <c r="AP569" s="141" t="str">
        <f t="shared" si="1987"/>
        <v>Out of range</v>
      </c>
      <c r="AQ569" s="141" t="e">
        <f t="shared" si="1988"/>
        <v>#VALUE!</v>
      </c>
      <c r="AR569" s="141" t="e">
        <f t="shared" si="1989"/>
        <v>#VALUE!</v>
      </c>
      <c r="AS569" s="149">
        <f t="shared" si="1990"/>
        <v>2.0992134084859909E-5</v>
      </c>
      <c r="AT569" s="149">
        <f t="shared" si="1991"/>
        <v>8.563109326291106E-8</v>
      </c>
      <c r="AU569" s="141">
        <v>0.75</v>
      </c>
      <c r="AV569" s="141">
        <f t="shared" si="1992"/>
        <v>0.375</v>
      </c>
      <c r="AW569" s="141" t="str">
        <f t="shared" si="1993"/>
        <v>Out of range</v>
      </c>
      <c r="AX569" s="151">
        <f t="shared" si="1994"/>
        <v>358.7777533048</v>
      </c>
      <c r="AY569" s="151" t="e">
        <f t="shared" si="1995"/>
        <v>#VALUE!</v>
      </c>
      <c r="AZ569" s="141" t="str">
        <f>Input!B569</f>
        <v>Hu1-13</v>
      </c>
      <c r="BA569" s="152">
        <f>Input!E569</f>
        <v>0</v>
      </c>
      <c r="BB569" s="141" t="e">
        <f t="shared" si="1996"/>
        <v>#VALUE!</v>
      </c>
      <c r="BC569" s="147" t="e">
        <f t="shared" ref="BC569" si="2002">SQRT((EXP(0.0000028263*AW569*1000)*V569)^2+((U569-1)*0.0000028263*EXP(0.0000028263*AW569*1000)*AX569*1000)^2)*1000</f>
        <v>#VALUE!</v>
      </c>
      <c r="BD569" s="141" t="e">
        <f t="shared" si="1998"/>
        <v>#VALUE!</v>
      </c>
      <c r="BE569" s="153" t="e">
        <f t="shared" si="1999"/>
        <v>#VALUE!</v>
      </c>
      <c r="BF569" s="154" t="e">
        <f t="shared" si="2000"/>
        <v>#VALUE!</v>
      </c>
      <c r="BG569" s="155"/>
      <c r="BH569" s="155"/>
      <c r="BI569" s="155"/>
      <c r="BJ569" s="155"/>
      <c r="BK569" s="155"/>
      <c r="BL569" s="155"/>
      <c r="BM569" s="159"/>
      <c r="BN569" s="155"/>
      <c r="BO569" s="155"/>
      <c r="BP569" s="155"/>
      <c r="BQ569" s="155"/>
      <c r="BR569" s="155"/>
      <c r="BS569" s="155"/>
      <c r="BT569" s="155"/>
      <c r="BU569" s="155"/>
      <c r="BV569" s="155"/>
      <c r="BW569" s="155"/>
      <c r="BX569" s="155"/>
      <c r="BY569" s="155"/>
      <c r="BZ569" s="155"/>
      <c r="CA569" s="155"/>
      <c r="CB569" s="155"/>
      <c r="CC569" s="155"/>
      <c r="CD569" s="155"/>
      <c r="CE569" s="155"/>
      <c r="CF569" s="155"/>
      <c r="CG569" s="155"/>
      <c r="CH569" s="155"/>
      <c r="CI569" s="155"/>
      <c r="CJ569" s="155"/>
      <c r="CK569" s="155"/>
      <c r="CL569" s="155"/>
      <c r="CM569" s="155"/>
      <c r="CN569" s="155"/>
      <c r="CO569" s="155"/>
      <c r="CP569" s="155"/>
      <c r="CQ569" s="155"/>
      <c r="CR569" s="155"/>
      <c r="CS569" s="155"/>
      <c r="CT569" s="155"/>
      <c r="CU569" s="155"/>
      <c r="CV569" s="155"/>
      <c r="CW569" s="155"/>
      <c r="CX569" s="155"/>
      <c r="CY569" s="155"/>
      <c r="CZ569" s="155"/>
      <c r="DA569" s="155"/>
      <c r="DB569" s="155"/>
      <c r="DC569" s="155"/>
      <c r="DD569" s="155"/>
      <c r="DE569" s="155"/>
    </row>
    <row r="570" spans="1:109" ht="15" customHeight="1" x14ac:dyDescent="0.2">
      <c r="A570" s="9">
        <f>Input!A570</f>
        <v>10790</v>
      </c>
      <c r="B570" s="9" t="str">
        <f>Input!B570</f>
        <v>GeoB20908 - 2 - 432-436 cm</v>
      </c>
      <c r="C570" s="9">
        <f>Input!O570</f>
        <v>2.0109824918004282</v>
      </c>
      <c r="D570" s="9">
        <f>C570*Input!P570/100</f>
        <v>2.4400083605706428E-3</v>
      </c>
      <c r="E570" s="11">
        <f>Input!M570</f>
        <v>2.3310312697319726</v>
      </c>
      <c r="F570" s="12">
        <f>E570*Input!N570/100</f>
        <v>7.5903557510070425E-5</v>
      </c>
      <c r="G570" s="13">
        <f t="shared" si="1975"/>
        <v>321.40259147064438</v>
      </c>
      <c r="H570" s="12">
        <f>G570*Input!L570/100</f>
        <v>9.0278914203808219E-3</v>
      </c>
      <c r="I570" s="9">
        <v>0.3</v>
      </c>
      <c r="J570" s="21">
        <f>(((C570*$G$4*0.000000001*Input!G570*(234/233))-(I570*0.000000000000001))/Input!F570)*1000000000000</f>
        <v>218.51359127511404</v>
      </c>
      <c r="K570" s="9">
        <f>J570*Input!P570/100</f>
        <v>0.26513159203700681</v>
      </c>
      <c r="L570" s="14">
        <f t="shared" si="1976"/>
        <v>3.0218841317491285</v>
      </c>
      <c r="M570" s="22">
        <f>L570*Input!P570/100</f>
        <v>3.6665771960760446E-3</v>
      </c>
      <c r="N570" s="9">
        <v>5.0000000000000001E-3</v>
      </c>
      <c r="O570" s="21">
        <f>(((G570*$D$4*0.000000001*Input!G570*(238/236))-(N570*0.000000001))/Input!F570)*1000000</f>
        <v>3.5180038406907279</v>
      </c>
      <c r="P570" s="9">
        <f>O570*Input!N570/100</f>
        <v>1.1455402177990556E-4</v>
      </c>
      <c r="Q570" s="23">
        <f t="shared" si="1977"/>
        <v>2.6247797801676942</v>
      </c>
      <c r="R570" s="24">
        <f>Q570*Input!N570/100</f>
        <v>8.5468661695875287E-5</v>
      </c>
      <c r="S570" s="65">
        <f>Input!S570*$G$6/0.000000000155125</f>
        <v>1.1452835285019982</v>
      </c>
      <c r="T570" s="9">
        <f>S570*Input!T570/100</f>
        <v>3.4683351677760536E-4</v>
      </c>
      <c r="U570" s="9">
        <f>S570*1/((U569+U571)/2)</f>
        <v>1.1446898153341281</v>
      </c>
      <c r="V570" s="9">
        <f>U570*Input!T570/100</f>
        <v>3.4665371883164264E-4</v>
      </c>
      <c r="W570" s="3">
        <v>3.0000000000000001E-3</v>
      </c>
      <c r="X570" s="21">
        <f>((($L$4*0.000000001*Input!G570/Input!W570*(232/229))-(W570*0.000000001))/Input!F570)*1000000000</f>
        <v>1.3510368709707192</v>
      </c>
      <c r="Y570" s="21">
        <f>X570*Input!X570/100</f>
        <v>1.5933755323720847E-3</v>
      </c>
      <c r="Z570" s="21">
        <f t="shared" si="1978"/>
        <v>3.2988454676069327E-4</v>
      </c>
      <c r="AA570" s="21">
        <f>Z570*Input!X570/100</f>
        <v>3.8905671385450685E-7</v>
      </c>
      <c r="AB570" s="14">
        <v>0.05</v>
      </c>
      <c r="AC570" s="14">
        <v>0.9</v>
      </c>
      <c r="AD570" s="21">
        <f>(((Input!G570*$L$4*0.000000001*Input!U570*(230/229))-((AB570*0.000000000000001)+(Input!G570*AC570*0.000000000000001)))/Input!F570)*1000000000000</f>
        <v>3.5612278465299267</v>
      </c>
      <c r="AE570" s="21">
        <f>AD570*Input!V570/100</f>
        <v>8.5844750051226274E-3</v>
      </c>
      <c r="AF570" s="63">
        <f t="shared" si="1979"/>
        <v>0.16235112005568994</v>
      </c>
      <c r="AG570" s="21">
        <f>AF570*Input!V570/100</f>
        <v>3.913535421581517E-4</v>
      </c>
      <c r="AH570" s="9">
        <f t="shared" si="1980"/>
        <v>492.145272186586</v>
      </c>
      <c r="AI570" s="3">
        <f t="shared" si="1981"/>
        <v>1.3207122105167297</v>
      </c>
      <c r="AJ570" s="22">
        <f t="shared" si="1982"/>
        <v>144.68981533412807</v>
      </c>
      <c r="AK570" s="3">
        <f t="shared" si="1983"/>
        <v>0.34665371883164264</v>
      </c>
      <c r="AL570" s="3">
        <f t="shared" si="1984"/>
        <v>6.185323480559482E-2</v>
      </c>
      <c r="AM570" s="3">
        <f t="shared" si="1985"/>
        <v>1.4911317487920534E-4</v>
      </c>
      <c r="AN570" s="9">
        <f>AL570*1/((AN569+AN571)/2)</f>
        <v>6.196615122407427E-2</v>
      </c>
      <c r="AO570" s="21">
        <f t="shared" si="1986"/>
        <v>1.4938538902788131E-4</v>
      </c>
      <c r="AP570" s="58">
        <f t="shared" si="1987"/>
        <v>6.0705</v>
      </c>
      <c r="AQ570" s="58">
        <f t="shared" si="1988"/>
        <v>1.5599999999999999E-2</v>
      </c>
      <c r="AR570" s="58">
        <f t="shared" si="1989"/>
        <v>0.25698047936743268</v>
      </c>
      <c r="AS570" s="67">
        <f t="shared" si="1990"/>
        <v>1.2568084730507081E-4</v>
      </c>
      <c r="AT570" s="67">
        <f t="shared" si="1991"/>
        <v>1.4828100155324389E-7</v>
      </c>
      <c r="AU570" s="58">
        <v>8</v>
      </c>
      <c r="AV570" s="58">
        <f t="shared" si="1992"/>
        <v>4</v>
      </c>
      <c r="AW570" s="58">
        <f t="shared" si="1993"/>
        <v>5.9748000000000001</v>
      </c>
      <c r="AX570" s="57">
        <f t="shared" si="1994"/>
        <v>5.24419063E-2</v>
      </c>
      <c r="AY570" s="47">
        <f t="shared" si="1995"/>
        <v>5.0235122572561408E-2</v>
      </c>
      <c r="AZ570" s="9" t="str">
        <f>Input!B570</f>
        <v>GeoB20908 - 2 - 432-436 cm</v>
      </c>
      <c r="BA570" s="48">
        <f>Input!E570</f>
        <v>434</v>
      </c>
      <c r="BB570" s="58">
        <f t="shared" si="1996"/>
        <v>147.15387730971941</v>
      </c>
      <c r="BC570" s="22">
        <f>SQRT((EXP(0.0000028263*AW570*1000)*V570)^2+((U570-1)*0.0000028263*EXP(0.0000028263*AW570*1000)*AY570*1000)^2)*1000</f>
        <v>0.35317573932432395</v>
      </c>
      <c r="BD570" s="9">
        <f t="shared" si="1998"/>
        <v>5916.8</v>
      </c>
      <c r="BE570" s="49">
        <f t="shared" si="1999"/>
        <v>25.117561286280704</v>
      </c>
      <c r="BF570" s="89">
        <f t="shared" si="2000"/>
        <v>0.84078333287409457</v>
      </c>
      <c r="BG570" s="85"/>
      <c r="BH570" s="85"/>
      <c r="BI570" s="85"/>
      <c r="BJ570" s="85"/>
      <c r="BK570" s="85"/>
      <c r="BL570" s="85"/>
      <c r="BM570" s="90"/>
      <c r="BN570" s="85"/>
      <c r="BO570" s="85"/>
      <c r="BP570" s="85"/>
      <c r="BQ570" s="85"/>
      <c r="BR570" s="85"/>
      <c r="BS570" s="85"/>
      <c r="BT570" s="85"/>
      <c r="BU570" s="85"/>
      <c r="BV570" s="85"/>
      <c r="BW570" s="85"/>
      <c r="BX570" s="85"/>
      <c r="BY570" s="85"/>
      <c r="BZ570" s="85"/>
      <c r="CA570" s="85"/>
      <c r="CB570" s="85"/>
      <c r="CC570" s="85"/>
      <c r="CD570" s="85"/>
      <c r="CE570" s="85"/>
      <c r="CF570" s="85"/>
      <c r="CG570" s="85"/>
      <c r="CH570" s="85"/>
      <c r="CI570" s="85"/>
      <c r="CJ570" s="85"/>
      <c r="CK570" s="85"/>
      <c r="CL570" s="85"/>
      <c r="CM570" s="85"/>
      <c r="CN570" s="85"/>
      <c r="CO570" s="85"/>
      <c r="CP570" s="85"/>
      <c r="CQ570" s="85"/>
      <c r="CR570" s="85"/>
      <c r="CS570" s="85"/>
      <c r="CT570" s="85"/>
      <c r="CU570" s="85"/>
      <c r="CV570" s="85"/>
      <c r="CW570" s="85"/>
      <c r="CX570" s="85"/>
      <c r="CY570" s="85"/>
      <c r="CZ570" s="85"/>
      <c r="DA570" s="85"/>
      <c r="DB570" s="85"/>
      <c r="DC570" s="85"/>
      <c r="DD570" s="85"/>
      <c r="DE570" s="85"/>
    </row>
    <row r="571" spans="1:109" s="158" customFormat="1" ht="15" customHeight="1" x14ac:dyDescent="0.2">
      <c r="A571" s="141">
        <f>Input!A571</f>
        <v>10815</v>
      </c>
      <c r="B571" s="141" t="str">
        <f>Input!B571</f>
        <v>Hu1-13</v>
      </c>
      <c r="C571" s="141">
        <f>Input!O571</f>
        <v>2.0838135012522874</v>
      </c>
      <c r="D571" s="141">
        <f>C571*Input!P571/100</f>
        <v>9.3941330221033043E-3</v>
      </c>
      <c r="E571" s="142">
        <f>Input!M571</f>
        <v>2.732354565328575</v>
      </c>
      <c r="F571" s="143">
        <f>E571*Input!N571/100</f>
        <v>2.5164336296830099E-4</v>
      </c>
      <c r="G571" s="144">
        <f t="shared" si="1975"/>
        <v>376.73704746750388</v>
      </c>
      <c r="H571" s="143">
        <f>G571*Input!L571/100</f>
        <v>2.2110668515766544E-2</v>
      </c>
      <c r="I571" s="141">
        <v>0</v>
      </c>
      <c r="J571" s="145">
        <f>(((C571*$G$4*0.000000001*Input!G571*(234/233))-(I571*0.000000000000001))/Input!F571)*1000000000000</f>
        <v>752.33121950234238</v>
      </c>
      <c r="K571" s="141">
        <f>J571*Input!P571/100</f>
        <v>3.3916180831148868</v>
      </c>
      <c r="L571" s="146">
        <f t="shared" si="1976"/>
        <v>10.404193902846341</v>
      </c>
      <c r="M571" s="147">
        <f>L571*Input!P571/100</f>
        <v>4.6903612752464595E-2</v>
      </c>
      <c r="N571" s="141">
        <v>0</v>
      </c>
      <c r="O571" s="145">
        <f>(((G571*$D$4*0.000000001*Input!G571*(238/236))-(N571*0.000000001))/Input!F571)*1000000</f>
        <v>13.701421334329806</v>
      </c>
      <c r="P571" s="141">
        <f>O571*Input!N571/100</f>
        <v>1.2618683481884644E-3</v>
      </c>
      <c r="Q571" s="148">
        <f t="shared" si="1977"/>
        <v>10.222619220008042</v>
      </c>
      <c r="R571" s="149">
        <f>Q571*Input!N571/100</f>
        <v>9.414789396331026E-4</v>
      </c>
      <c r="S571" s="147">
        <f>Input!S571*$G$6/0.000000000155125</f>
        <v>1.001049380004335</v>
      </c>
      <c r="T571" s="141">
        <f>S571*Input!T571/100</f>
        <v>9.1073680490371203E-4</v>
      </c>
      <c r="U571" s="147">
        <f>S571</f>
        <v>1.001049380004335</v>
      </c>
      <c r="V571" s="141">
        <f>U571*Input!T571/100</f>
        <v>9.1073680490371203E-4</v>
      </c>
      <c r="W571" s="150">
        <v>0</v>
      </c>
      <c r="X571" s="145">
        <f>((($L$4*0.000000001*Input!G571/Input!W571*(232/229))-(W571*0.000000001))/Input!F571)*1000000000</f>
        <v>0.87627373202333847</v>
      </c>
      <c r="Y571" s="145">
        <f>X571*Input!X571/100</f>
        <v>2.7974158255781789E-3</v>
      </c>
      <c r="Z571" s="145">
        <f t="shared" si="1978"/>
        <v>2.1396097259664292E-4</v>
      </c>
      <c r="AA571" s="145">
        <f>Z571*Input!X571/100</f>
        <v>6.830489023286238E-7</v>
      </c>
      <c r="AB571" s="146">
        <v>0</v>
      </c>
      <c r="AC571" s="146">
        <v>0.9</v>
      </c>
      <c r="AD571" s="145">
        <f>(((Input!G571*$L$4*0.000000001*Input!U571*(230/229))-((AB571*0.000000000000001)+(Input!G571*AC571*0.000000000000001)))/Input!F571)*1000000000000</f>
        <v>223.3916282066215</v>
      </c>
      <c r="AE571" s="145">
        <f>AD571*Input!V571/100</f>
        <v>0.40676155581077322</v>
      </c>
      <c r="AF571" s="145">
        <f t="shared" si="1979"/>
        <v>10.184094535189264</v>
      </c>
      <c r="AG571" s="145">
        <f>AF571*Input!V571/100</f>
        <v>1.8543658824251283E-2</v>
      </c>
      <c r="AH571" s="141">
        <f t="shared" si="1980"/>
        <v>47597.90727997959</v>
      </c>
      <c r="AI571" s="150">
        <f t="shared" si="1981"/>
        <v>174.93051096533907</v>
      </c>
      <c r="AJ571" s="147">
        <f t="shared" si="1982"/>
        <v>1.0493800043349655</v>
      </c>
      <c r="AK571" s="150">
        <f t="shared" si="1983"/>
        <v>0.91073680490371201</v>
      </c>
      <c r="AL571" s="150">
        <f t="shared" si="1984"/>
        <v>0.99623142719202762</v>
      </c>
      <c r="AM571" s="150">
        <f t="shared" si="1985"/>
        <v>1.8163020024424253E-3</v>
      </c>
      <c r="AN571" s="141">
        <f>AF571/Q571</f>
        <v>0.99623142719202762</v>
      </c>
      <c r="AO571" s="145">
        <f t="shared" si="1986"/>
        <v>1.8163020024424253E-3</v>
      </c>
      <c r="AP571" s="141">
        <f t="shared" si="1987"/>
        <v>573.31640000000004</v>
      </c>
      <c r="AQ571" s="141" t="e">
        <f t="shared" si="1988"/>
        <v>#VALUE!</v>
      </c>
      <c r="AR571" s="141" t="e">
        <f t="shared" si="1989"/>
        <v>#VALUE!</v>
      </c>
      <c r="AS571" s="149">
        <f t="shared" si="1990"/>
        <v>2.0930151851677264E-5</v>
      </c>
      <c r="AT571" s="149">
        <f t="shared" si="1991"/>
        <v>6.68452055040635E-8</v>
      </c>
      <c r="AU571" s="141">
        <v>0.75</v>
      </c>
      <c r="AV571" s="141">
        <f t="shared" si="1992"/>
        <v>0.375</v>
      </c>
      <c r="AW571" s="141">
        <f t="shared" si="1993"/>
        <v>573.31470000000002</v>
      </c>
      <c r="AX571" s="151">
        <f t="shared" si="1994"/>
        <v>78.286916301100007</v>
      </c>
      <c r="AY571" s="151">
        <f t="shared" si="1995"/>
        <v>46.034837592916645</v>
      </c>
      <c r="AZ571" s="141" t="str">
        <f>Input!B571</f>
        <v>Hu1-13</v>
      </c>
      <c r="BA571" s="152">
        <f>Input!E571</f>
        <v>0</v>
      </c>
      <c r="BB571" s="141">
        <f t="shared" si="1996"/>
        <v>5.3045177032838762</v>
      </c>
      <c r="BC571" s="147">
        <f t="shared" ref="BC571" si="2003">SQRT((EXP(0.0000028263*AW571*1000)*V571)^2+((U571-1)*0.0000028263*EXP(0.0000028263*AW571*1000)*AX571*1000)^2)*1000</f>
        <v>4.7509475995454613</v>
      </c>
      <c r="BD571" s="141">
        <f t="shared" si="1998"/>
        <v>573256.70000000007</v>
      </c>
      <c r="BE571" s="153">
        <f t="shared" si="1999"/>
        <v>23017.418796458322</v>
      </c>
      <c r="BF571" s="154">
        <f t="shared" si="2000"/>
        <v>8.0295931000751679</v>
      </c>
      <c r="BG571" s="155"/>
      <c r="BH571" s="155"/>
      <c r="BI571" s="155"/>
      <c r="BJ571" s="155"/>
      <c r="BK571" s="155"/>
      <c r="BL571" s="155"/>
      <c r="BM571" s="159"/>
      <c r="BN571" s="155"/>
      <c r="BO571" s="155"/>
      <c r="BP571" s="155"/>
      <c r="BQ571" s="155"/>
      <c r="BR571" s="155"/>
      <c r="BS571" s="155"/>
      <c r="BT571" s="155"/>
      <c r="BU571" s="155"/>
      <c r="BV571" s="155"/>
      <c r="BW571" s="155"/>
      <c r="BX571" s="155"/>
      <c r="BY571" s="155"/>
      <c r="BZ571" s="155"/>
      <c r="CA571" s="155"/>
      <c r="CB571" s="155"/>
      <c r="CC571" s="155"/>
      <c r="CD571" s="155"/>
      <c r="CE571" s="155"/>
      <c r="CF571" s="155"/>
      <c r="CG571" s="155"/>
      <c r="CH571" s="155"/>
      <c r="CI571" s="155"/>
      <c r="CJ571" s="155"/>
      <c r="CK571" s="155"/>
      <c r="CL571" s="155"/>
      <c r="CM571" s="155"/>
      <c r="CN571" s="155"/>
      <c r="CO571" s="155"/>
      <c r="CP571" s="155"/>
      <c r="CQ571" s="155"/>
      <c r="CR571" s="155"/>
      <c r="CS571" s="155"/>
      <c r="CT571" s="155"/>
      <c r="CU571" s="155"/>
      <c r="CV571" s="155"/>
      <c r="CW571" s="155"/>
      <c r="CX571" s="155"/>
      <c r="CY571" s="155"/>
      <c r="CZ571" s="155"/>
      <c r="DA571" s="155"/>
      <c r="DB571" s="155"/>
      <c r="DC571" s="155"/>
      <c r="DD571" s="155"/>
      <c r="DE571" s="155"/>
    </row>
    <row r="572" spans="1:109" x14ac:dyDescent="0.2">
      <c r="A572" s="85"/>
      <c r="B572" s="85"/>
      <c r="C572" s="85"/>
      <c r="D572" s="85"/>
      <c r="E572" s="86"/>
      <c r="F572" s="85"/>
      <c r="G572" s="87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/>
      <c r="W572" s="85"/>
      <c r="X572" s="85"/>
      <c r="Y572" s="85"/>
      <c r="Z572" s="85"/>
      <c r="AA572" s="85"/>
      <c r="AB572" s="85"/>
      <c r="AC572" s="85"/>
      <c r="AD572" s="85"/>
      <c r="AE572" s="85"/>
      <c r="AF572" s="85"/>
      <c r="AG572" s="85"/>
      <c r="AH572" s="85"/>
      <c r="AI572" s="85"/>
      <c r="AJ572" s="85"/>
      <c r="AK572" s="85"/>
      <c r="AL572" s="85"/>
      <c r="AM572" s="85"/>
      <c r="AN572" s="85"/>
      <c r="AO572" s="85"/>
      <c r="AP572" s="85"/>
      <c r="AQ572" s="85"/>
      <c r="AR572" s="85"/>
      <c r="AS572" s="85"/>
      <c r="AT572" s="85"/>
      <c r="AU572" s="85"/>
      <c r="AV572" s="85"/>
      <c r="AW572" s="85"/>
      <c r="AX572" s="85"/>
      <c r="AY572" s="85"/>
      <c r="AZ572" s="85"/>
      <c r="BA572" s="85"/>
      <c r="BB572" s="85"/>
      <c r="BC572" s="85"/>
      <c r="BD572" s="85"/>
      <c r="BE572" s="85"/>
      <c r="BF572" s="88"/>
      <c r="BG572" s="85"/>
      <c r="BH572" s="85"/>
      <c r="BI572" s="85"/>
      <c r="BJ572" s="85"/>
      <c r="BK572" s="85"/>
      <c r="BL572" s="85"/>
      <c r="BM572" s="85"/>
      <c r="BN572" s="85"/>
      <c r="BO572" s="85"/>
      <c r="BP572" s="85"/>
      <c r="BQ572" s="85"/>
      <c r="BR572" s="85"/>
      <c r="BS572" s="85"/>
      <c r="BT572" s="85"/>
      <c r="BU572" s="85"/>
      <c r="BV572" s="85"/>
      <c r="BW572" s="85"/>
      <c r="BX572" s="85"/>
      <c r="BY572" s="85"/>
      <c r="BZ572" s="85"/>
      <c r="CA572" s="85"/>
      <c r="CB572" s="85"/>
      <c r="CC572" s="85"/>
      <c r="CD572" s="85"/>
      <c r="CE572" s="85"/>
      <c r="CF572" s="85"/>
      <c r="CG572" s="85"/>
      <c r="CH572" s="85"/>
      <c r="CI572" s="85"/>
      <c r="CJ572" s="85"/>
      <c r="CK572" s="85"/>
      <c r="CL572" s="85"/>
      <c r="CM572" s="85"/>
      <c r="CN572" s="85"/>
      <c r="CO572" s="85"/>
      <c r="CP572" s="85"/>
      <c r="CQ572" s="85"/>
      <c r="CR572" s="85"/>
      <c r="CS572" s="85"/>
      <c r="CT572" s="85"/>
      <c r="CU572" s="85"/>
      <c r="CV572" s="85"/>
      <c r="CW572" s="85"/>
      <c r="CX572" s="85"/>
      <c r="CY572" s="85"/>
      <c r="CZ572" s="85"/>
      <c r="DA572" s="85"/>
      <c r="DB572" s="85"/>
      <c r="DC572" s="85"/>
      <c r="DD572" s="85"/>
      <c r="DE572" s="85"/>
    </row>
    <row r="573" spans="1:109" s="158" customFormat="1" ht="15" customHeight="1" x14ac:dyDescent="0.2">
      <c r="A573" s="141">
        <f>Input!A573</f>
        <v>10815</v>
      </c>
      <c r="B573" s="141" t="str">
        <f>Input!B573</f>
        <v>Hu1-13</v>
      </c>
      <c r="C573" s="141">
        <f>Input!O573</f>
        <v>2.0733727943395035</v>
      </c>
      <c r="D573" s="141">
        <f>C573*Input!P573/100</f>
        <v>1.3504611647510614E-2</v>
      </c>
      <c r="E573" s="142">
        <f>Input!M573</f>
        <v>2.7345665057659443</v>
      </c>
      <c r="F573" s="143">
        <f>E573*Input!N573/100</f>
        <v>1.8412773408109922E-3</v>
      </c>
      <c r="G573" s="144">
        <f t="shared" ref="G573:G579" si="2004">E573*137.88</f>
        <v>377.04202981500839</v>
      </c>
      <c r="H573" s="143">
        <f>G573*Input!L573/100</f>
        <v>0.13332713566894974</v>
      </c>
      <c r="I573" s="141">
        <v>0</v>
      </c>
      <c r="J573" s="145">
        <f>(((C573*$G$4*0.000000001*Input!G573*(234/233))-(I573*0.000000000000001))/Input!F573)*1000000000000</f>
        <v>748.56175080495609</v>
      </c>
      <c r="K573" s="141">
        <f>J573*Input!P573/100</f>
        <v>4.8756479135831894</v>
      </c>
      <c r="L573" s="146">
        <f t="shared" ref="L573:L579" si="2005">(J573/234)*602200000000*0.0000028263/(365.2425*24*60)</f>
        <v>10.352064890754752</v>
      </c>
      <c r="M573" s="147">
        <f>L573*Input!P573/100</f>
        <v>6.7426666579758696E-2</v>
      </c>
      <c r="N573" s="141">
        <v>0</v>
      </c>
      <c r="O573" s="145">
        <f>(((G573*$D$4*0.000000001*Input!G573*(238/236))-(N573*0.000000001))/Input!F573)*1000000</f>
        <v>13.71251313342624</v>
      </c>
      <c r="P573" s="141">
        <f>O573*Input!N573/100</f>
        <v>9.2331050149679315E-3</v>
      </c>
      <c r="Q573" s="148">
        <f t="shared" ref="Q573:Q579" si="2006">(O573/238.05)*602200000000000000*0.00000000015512/(365.2425*24*60)</f>
        <v>10.230894802216696</v>
      </c>
      <c r="R573" s="149">
        <f>Q573*Input!N573/100</f>
        <v>6.8888120789244124E-3</v>
      </c>
      <c r="S573" s="147">
        <f>Input!S573*$G$6/0.000000000155125</f>
        <v>0.99927782715228142</v>
      </c>
      <c r="T573" s="141">
        <f>S573*Input!T573/100</f>
        <v>1.4595467534728494E-3</v>
      </c>
      <c r="U573" s="147">
        <f>S573</f>
        <v>0.99927782715228142</v>
      </c>
      <c r="V573" s="141">
        <f>U573*Input!T573/100</f>
        <v>1.4595467534728494E-3</v>
      </c>
      <c r="W573" s="150">
        <v>0</v>
      </c>
      <c r="X573" s="145">
        <f>((($L$4*0.000000001*Input!G573/Input!W573*(232/229))-(W573*0.000000001))/Input!F573)*1000000000</f>
        <v>0.89027465042518728</v>
      </c>
      <c r="Y573" s="145">
        <f>X573*Input!X573/100</f>
        <v>4.7461386658311103E-3</v>
      </c>
      <c r="Z573" s="145">
        <f t="shared" ref="Z573:Z579" si="2007">(X573/232)*6.022E+23*0.000000001*0.000000000049475/(365.2425*24*60)</f>
        <v>2.173795962630043E-4</v>
      </c>
      <c r="AA573" s="145">
        <f>Z573*Input!X573/100</f>
        <v>1.1588712612381622E-6</v>
      </c>
      <c r="AB573" s="146">
        <v>0</v>
      </c>
      <c r="AC573" s="146">
        <v>0.9</v>
      </c>
      <c r="AD573" s="145">
        <f>(((Input!G573*$L$4*0.000000001*Input!U573*(230/229))-((AB573*0.000000000000001)+(Input!G573*AC573*0.000000000000001)))/Input!F573)*1000000000000</f>
        <v>223.04128518917025</v>
      </c>
      <c r="AE573" s="145">
        <f>AD573*Input!V573/100</f>
        <v>0.52395331410884016</v>
      </c>
      <c r="AF573" s="145">
        <f t="shared" ref="AF573:AF579" si="2008">(AD573/230)*602200000000*$D$6/(365.2425*24*60)</f>
        <v>10.168122914237708</v>
      </c>
      <c r="AG573" s="145">
        <f>AF573*Input!V573/100</f>
        <v>2.3886258073980857E-2</v>
      </c>
      <c r="AH573" s="141">
        <f t="shared" ref="AH573:AH579" si="2009">AF573/Z573</f>
        <v>46775.884623207457</v>
      </c>
      <c r="AI573" s="150">
        <f t="shared" ref="AI573:AI579" si="2010">AH573*SQRT((AG573/AF573)^2+(AA573/Z573)^2)</f>
        <v>272.50312000229474</v>
      </c>
      <c r="AJ573" s="147">
        <f t="shared" ref="AJ573:AJ579" si="2011">(U573-1)*1000</f>
        <v>-0.72217284771858292</v>
      </c>
      <c r="AK573" s="150">
        <f t="shared" ref="AK573:AK579" si="2012">V573*1000</f>
        <v>1.4595467534728495</v>
      </c>
      <c r="AL573" s="150">
        <f t="shared" ref="AL573:AL579" si="2013">AF573/Q573</f>
        <v>0.99386447723366411</v>
      </c>
      <c r="AM573" s="150">
        <f t="shared" ref="AM573:AM579" si="2014">AL573*SQRT((R573/Q573)^2+(AG573/AF573)^2)</f>
        <v>2.4287327056506177E-3</v>
      </c>
      <c r="AN573" s="141">
        <f>AF573/Q573</f>
        <v>0.99386447723366411</v>
      </c>
      <c r="AO573" s="145">
        <f t="shared" ref="AO573:AO579" si="2015">AN573*SQRT((R573/Q573)^2+(AG573/AF573)^2)</f>
        <v>2.4287327056506177E-3</v>
      </c>
      <c r="AP573" s="141">
        <f t="shared" ref="AP573:AP579" si="2016">ThU_Alter_Kombi(AN573,U573)</f>
        <v>576.01250000000005</v>
      </c>
      <c r="AQ573" s="141" t="e">
        <f t="shared" ref="AQ573:AQ579" si="2017">Montealter(AN573,AO573,U573,V573)</f>
        <v>#VALUE!</v>
      </c>
      <c r="AR573" s="141" t="e">
        <f t="shared" ref="AR573:AR579" si="2018">(AQ573/AP573)*100</f>
        <v>#VALUE!</v>
      </c>
      <c r="AS573" s="149">
        <f t="shared" ref="AS573:AS579" si="2019">Z573/Q573</f>
        <v>2.1247368921817606E-5</v>
      </c>
      <c r="AT573" s="149">
        <f t="shared" ref="AT573:AT579" si="2020">AS573*SQRT((Y573/X573)^2+(P573/O573)^2)</f>
        <v>1.1417164918038812E-7</v>
      </c>
      <c r="AU573" s="141">
        <v>0.75</v>
      </c>
      <c r="AV573" s="141">
        <f t="shared" ref="AV573:AV579" si="2021">AU573/2</f>
        <v>0.375</v>
      </c>
      <c r="AW573" s="141">
        <f t="shared" ref="AW573:AW579" si="2022">marincorr_age(AN573,U573,AS573,AU573)</f>
        <v>576.01080000000002</v>
      </c>
      <c r="AX573" s="151">
        <f t="shared" ref="AX573:AX579" si="2023">marincorr_age_error(AN573, AO573, U573, V573, AS573, AT573, AU573, AV573)</f>
        <v>165.5860384282</v>
      </c>
      <c r="AY573" s="151">
        <f t="shared" ref="AY573:AY579" si="2024">SQRT(((AU573*EXP(-0.0000091577*AW573*1000))/(0.0000091577*(EXP(-0.0000091577*AW573*1000)+(AJ573/1000)*EXP(-(0.0000091577-0.0000028263)*AW573*1000)-AS573*AU573*EXP(-0.0000091577*AW573*1000))))^2*AT573^2+((AS573*EXP(-0.0000091577*AW573*1000))/(0.0000091577*(EXP(-0.0000091577*AW573*1000)+(AJ573/1000)*EXP(-(0.0000091577-0.0000028263)*AW573*1000)-AS573*AU573*EXP(-0.0000091577*AW573*1000))))^2*AV573^2+((0.0000091577/(0.0000091577-0.0000028263))*(EXP(-(0.0000091577-0.0000028263)*AW573*1000)-1)/(0.0000091577*(EXP(-0.0000091577*AW573*1000)+(AJ573/1000)*EXP(-(0.0000091577-0.0000028263)*AW573*1000)-AS573*AU573*EXP(-0.0000091577*AW573*1000))))^2*T573^2+(1/(0.0000091577*(EXP(-0.0000091577*AW573*1000)+(AJ573/1000)*EXP(-(0.0000091577-0.0000028263)*AW573*1000)-AS573*AU573*EXP(-0.0000091577*AW573*1000))))^2*AO573^2)/1000</f>
        <v>68.142167917754151</v>
      </c>
      <c r="AZ573" s="141" t="str">
        <f>Input!B573</f>
        <v>Hu1-13</v>
      </c>
      <c r="BA573" s="152">
        <f>Input!E573</f>
        <v>0</v>
      </c>
      <c r="BB573" s="141">
        <f t="shared" ref="BB573:BB579" si="2025">((U573-1)*EXP(0.0000028263*AW573*1000))*1000</f>
        <v>-3.6784392912022983</v>
      </c>
      <c r="BC573" s="147">
        <f t="shared" ref="BC573" si="2026">SQRT((EXP(0.0000028263*AW573*1000)*V573)^2+((U573-1)*0.0000028263*EXP(0.0000028263*AW573*1000)*AX573*1000)^2)*1000</f>
        <v>7.631019063802424</v>
      </c>
      <c r="BD573" s="141">
        <f t="shared" ref="BD573:BD579" si="2027">AW573*1000-58</f>
        <v>575952.80000000005</v>
      </c>
      <c r="BE573" s="153">
        <f t="shared" ref="BE573:BE579" si="2028">AY573/2*1000</f>
        <v>34071.083958877076</v>
      </c>
      <c r="BF573" s="154">
        <f t="shared" ref="BF573:BF579" si="2029">AY573/AW573*100</f>
        <v>11.83001567292734</v>
      </c>
      <c r="BG573" s="155"/>
      <c r="BH573" s="155"/>
      <c r="BI573" s="155"/>
      <c r="BJ573" s="155"/>
      <c r="BK573" s="155"/>
      <c r="BL573" s="155"/>
      <c r="BM573" s="159"/>
      <c r="BN573" s="155"/>
      <c r="BO573" s="155"/>
      <c r="BP573" s="155"/>
      <c r="BQ573" s="155"/>
      <c r="BR573" s="155"/>
      <c r="BS573" s="155"/>
      <c r="BT573" s="155"/>
      <c r="BU573" s="155"/>
      <c r="BV573" s="155"/>
      <c r="BW573" s="155"/>
      <c r="BX573" s="155"/>
      <c r="BY573" s="155"/>
      <c r="BZ573" s="155"/>
      <c r="CA573" s="155"/>
      <c r="CB573" s="155"/>
      <c r="CC573" s="155"/>
      <c r="CD573" s="155"/>
      <c r="CE573" s="155"/>
      <c r="CF573" s="155"/>
      <c r="CG573" s="155"/>
      <c r="CH573" s="155"/>
      <c r="CI573" s="155"/>
      <c r="CJ573" s="155"/>
      <c r="CK573" s="155"/>
      <c r="CL573" s="155"/>
      <c r="CM573" s="155"/>
      <c r="CN573" s="155"/>
      <c r="CO573" s="155"/>
      <c r="CP573" s="155"/>
      <c r="CQ573" s="155"/>
      <c r="CR573" s="155"/>
      <c r="CS573" s="155"/>
      <c r="CT573" s="155"/>
      <c r="CU573" s="155"/>
      <c r="CV573" s="155"/>
      <c r="CW573" s="155"/>
      <c r="CX573" s="155"/>
      <c r="CY573" s="155"/>
      <c r="CZ573" s="155"/>
      <c r="DA573" s="155"/>
      <c r="DB573" s="155"/>
      <c r="DC573" s="155"/>
      <c r="DD573" s="155"/>
      <c r="DE573" s="155"/>
    </row>
    <row r="574" spans="1:109" ht="15" customHeight="1" x14ac:dyDescent="0.2">
      <c r="A574" s="9">
        <f>Input!A574</f>
        <v>10830</v>
      </c>
      <c r="B574" s="9" t="str">
        <f>Input!B574</f>
        <v>ICECTD-17 PL500-5 A3 S1_T</v>
      </c>
      <c r="C574" s="9">
        <f>Input!O574</f>
        <v>8.5019508188159776</v>
      </c>
      <c r="D574" s="9">
        <f>C574*Input!P574/100</f>
        <v>0.1553416981336441</v>
      </c>
      <c r="E574" s="11">
        <f>Input!M574</f>
        <v>9.6487140533981481</v>
      </c>
      <c r="F574" s="12">
        <f>E574*Input!N574/100</f>
        <v>2.3507097825963526E-3</v>
      </c>
      <c r="G574" s="13">
        <f t="shared" si="2004"/>
        <v>1330.3646936825367</v>
      </c>
      <c r="H574" s="12">
        <f>G574*Input!L574/100</f>
        <v>0.2551381266053947</v>
      </c>
      <c r="I574" s="9">
        <v>0.3</v>
      </c>
      <c r="J574" s="21">
        <f>(((C574*$G$4*0.000000001*Input!G574*(234/233))-(I574*0.000000000000001))/Input!F574)*1000000000000</f>
        <v>168.49507247326497</v>
      </c>
      <c r="K574" s="9">
        <f>J574*Input!P574/100</f>
        <v>3.0786240996855785</v>
      </c>
      <c r="L574" s="14">
        <f t="shared" si="2005"/>
        <v>2.3301643747359306</v>
      </c>
      <c r="M574" s="22">
        <f>L574*Input!P574/100</f>
        <v>4.2575133474179558E-2</v>
      </c>
      <c r="N574" s="9">
        <v>5.0000000000000001E-3</v>
      </c>
      <c r="O574" s="21">
        <f>(((G574*$D$4*0.000000001*Input!G574*(238/236))-(N574*0.000000001))/Input!F574)*1000000</f>
        <v>2.655927040402382</v>
      </c>
      <c r="P574" s="9">
        <f>O574*Input!N574/100</f>
        <v>6.4706173705471619E-4</v>
      </c>
      <c r="Q574" s="23">
        <f t="shared" si="2006"/>
        <v>1.9815849865246487</v>
      </c>
      <c r="R574" s="24">
        <f>Q574*Input!N574/100</f>
        <v>4.8277223131397711E-4</v>
      </c>
      <c r="S574" s="65">
        <f>Input!S574*$G$6/0.000000000155125</f>
        <v>1.1464015217330414</v>
      </c>
      <c r="T574" s="9">
        <f>S574*Input!T574/100</f>
        <v>1.061734350454812E-3</v>
      </c>
      <c r="U574" s="9">
        <f>S574*1/((U573+U575)/2)</f>
        <v>1.1468919846621244</v>
      </c>
      <c r="V574" s="9">
        <f>U574*Input!T574/100</f>
        <v>1.0621885903782248E-3</v>
      </c>
      <c r="W574" s="3">
        <v>3.0000000000000001E-3</v>
      </c>
      <c r="X574" s="21">
        <f>((($L$4*0.000000001*Input!G574/Input!W574*(232/229))-(W574*0.000000001))/Input!F574)*1000000000</f>
        <v>6.4659222878497985E-2</v>
      </c>
      <c r="Y574" s="21">
        <f>X574*Input!X574/100</f>
        <v>2.8170713287837786E-4</v>
      </c>
      <c r="Z574" s="21">
        <f t="shared" si="2007"/>
        <v>1.5787932136778995E-5</v>
      </c>
      <c r="AA574" s="21">
        <f>Z574*Input!X574/100</f>
        <v>6.8784821380979263E-8</v>
      </c>
      <c r="AB574" s="14">
        <v>0.05</v>
      </c>
      <c r="AC574" s="14">
        <v>0.9</v>
      </c>
      <c r="AD574" s="21">
        <f>(((Input!G574*$L$4*0.000000001*Input!U574*(230/229))-((AB574*0.000000000000001)+(Input!G574*AC574*0.000000000000001)))/Input!F574)*1000000000000</f>
        <v>1.9917892943304195E-2</v>
      </c>
      <c r="AE574" s="21">
        <f>AD574*Input!V574/100</f>
        <v>8.4843674915043509E-4</v>
      </c>
      <c r="AF574" s="63">
        <f t="shared" si="2008"/>
        <v>9.080273343492133E-4</v>
      </c>
      <c r="AG574" s="21">
        <f>AF574*Input!V574/100</f>
        <v>3.8678978840177401E-5</v>
      </c>
      <c r="AH574" s="9">
        <f t="shared" si="2009"/>
        <v>57.514013012122447</v>
      </c>
      <c r="AI574" s="3">
        <f t="shared" si="2010"/>
        <v>2.4626890273544912</v>
      </c>
      <c r="AJ574" s="22">
        <f t="shared" si="2011"/>
        <v>146.8919846621244</v>
      </c>
      <c r="AK574" s="3">
        <f t="shared" si="2012"/>
        <v>1.0621885903782247</v>
      </c>
      <c r="AL574" s="3">
        <f t="shared" si="2013"/>
        <v>4.5823284922123547E-4</v>
      </c>
      <c r="AM574" s="3">
        <f t="shared" si="2014"/>
        <v>1.9519531956123831E-5</v>
      </c>
      <c r="AN574" s="9">
        <f>AL574*1/((AN573+AN575)/2)</f>
        <v>4.6025364968215469E-4</v>
      </c>
      <c r="AO574" s="21">
        <f t="shared" si="2015"/>
        <v>1.9605612819250297E-5</v>
      </c>
      <c r="AP574" s="58">
        <f t="shared" si="2016"/>
        <v>4.3799999999999999E-2</v>
      </c>
      <c r="AQ574" s="58">
        <f t="shared" si="2017"/>
        <v>4.3E-3</v>
      </c>
      <c r="AR574" s="58">
        <f t="shared" si="2018"/>
        <v>9.8173515981735164</v>
      </c>
      <c r="AS574" s="67">
        <f t="shared" si="2019"/>
        <v>7.9673252694895757E-6</v>
      </c>
      <c r="AT574" s="67">
        <f t="shared" si="2020"/>
        <v>3.4766251320344617E-8</v>
      </c>
      <c r="AU574" s="58">
        <v>40</v>
      </c>
      <c r="AV574" s="58">
        <f t="shared" si="2021"/>
        <v>20</v>
      </c>
      <c r="AW574" s="58">
        <f t="shared" si="2022"/>
        <v>1.35E-2</v>
      </c>
      <c r="AX574" s="57">
        <f t="shared" si="2023"/>
        <v>1.29103407E-2</v>
      </c>
      <c r="AY574" s="47">
        <f t="shared" si="2024"/>
        <v>1.5290863849127303E-2</v>
      </c>
      <c r="AZ574" s="9" t="str">
        <f>Input!B574</f>
        <v>ICECTD-17 PL500-5 A3 S1_T</v>
      </c>
      <c r="BA574" s="48" t="str">
        <f>Input!E574</f>
        <v>Top</v>
      </c>
      <c r="BB574" s="58">
        <f t="shared" si="2025"/>
        <v>146.8975894400684</v>
      </c>
      <c r="BC574" s="22">
        <f>SQRT((EXP(0.0000028263*AW574*1000)*V574)^2+((U574-1)*0.0000028263*EXP(0.0000028263*AW574*1000)*AY574*1000)^2)*1000</f>
        <v>1.0622480894684265</v>
      </c>
      <c r="BD574" s="9">
        <f t="shared" si="2027"/>
        <v>-44.5</v>
      </c>
      <c r="BE574" s="49">
        <f t="shared" si="2028"/>
        <v>7.6454319245636517</v>
      </c>
      <c r="BF574" s="89">
        <f t="shared" si="2029"/>
        <v>113.26565814168373</v>
      </c>
      <c r="BG574" s="85"/>
      <c r="BH574" s="85"/>
      <c r="BI574" s="85"/>
      <c r="BJ574" s="85"/>
      <c r="BK574" s="85"/>
      <c r="BL574" s="85"/>
      <c r="BM574" s="90"/>
      <c r="BN574" s="85"/>
      <c r="BO574" s="85"/>
      <c r="BP574" s="85"/>
      <c r="BQ574" s="85"/>
      <c r="BR574" s="85"/>
      <c r="BS574" s="85"/>
      <c r="BT574" s="85"/>
      <c r="BU574" s="85"/>
      <c r="BV574" s="85"/>
      <c r="BW574" s="85"/>
      <c r="BX574" s="85"/>
      <c r="BY574" s="85"/>
      <c r="BZ574" s="85"/>
      <c r="CA574" s="85"/>
      <c r="CB574" s="85"/>
      <c r="CC574" s="85"/>
      <c r="CD574" s="85"/>
      <c r="CE574" s="85"/>
      <c r="CF574" s="85"/>
      <c r="CG574" s="85"/>
      <c r="CH574" s="85"/>
      <c r="CI574" s="85"/>
      <c r="CJ574" s="85"/>
      <c r="CK574" s="85"/>
      <c r="CL574" s="85"/>
      <c r="CM574" s="85"/>
      <c r="CN574" s="85"/>
      <c r="CO574" s="85"/>
      <c r="CP574" s="85"/>
      <c r="CQ574" s="85"/>
      <c r="CR574" s="85"/>
      <c r="CS574" s="85"/>
      <c r="CT574" s="85"/>
      <c r="CU574" s="85"/>
      <c r="CV574" s="85"/>
      <c r="CW574" s="85"/>
      <c r="CX574" s="85"/>
      <c r="CY574" s="85"/>
      <c r="CZ574" s="85"/>
      <c r="DA574" s="85"/>
      <c r="DB574" s="85"/>
      <c r="DC574" s="85"/>
      <c r="DD574" s="85"/>
      <c r="DE574" s="85"/>
    </row>
    <row r="575" spans="1:109" s="158" customFormat="1" ht="15" customHeight="1" x14ac:dyDescent="0.2">
      <c r="A575" s="141">
        <f>Input!A575</f>
        <v>10815</v>
      </c>
      <c r="B575" s="141" t="str">
        <f>Input!B575</f>
        <v>Hu1-13</v>
      </c>
      <c r="C575" s="141">
        <f>Input!O575</f>
        <v>2.0778570815786228</v>
      </c>
      <c r="D575" s="141">
        <f>C575*Input!P575/100</f>
        <v>1.4237741477953982E-2</v>
      </c>
      <c r="E575" s="142">
        <f>Input!M575</f>
        <v>2.7320402066116616</v>
      </c>
      <c r="F575" s="143">
        <f>E575*Input!N575/100</f>
        <v>2.9416859876550732E-4</v>
      </c>
      <c r="G575" s="144">
        <f t="shared" si="2004"/>
        <v>376.69370368761588</v>
      </c>
      <c r="H575" s="143">
        <f>G575*Input!L575/100</f>
        <v>2.4010859961043674E-2</v>
      </c>
      <c r="I575" s="141">
        <v>0</v>
      </c>
      <c r="J575" s="145">
        <f>(((C575*$G$4*0.000000001*Input!G575*(234/233))-(I575*0.000000000000001))/Input!F575)*1000000000000</f>
        <v>750.18073891746133</v>
      </c>
      <c r="K575" s="141">
        <f>J575*Input!P575/100</f>
        <v>5.1403340090804797</v>
      </c>
      <c r="L575" s="146">
        <f t="shared" si="2005"/>
        <v>10.374454319522643</v>
      </c>
      <c r="M575" s="147">
        <f>L575*Input!P575/100</f>
        <v>7.108708288251793E-2</v>
      </c>
      <c r="N575" s="141">
        <v>0</v>
      </c>
      <c r="O575" s="145">
        <f>(((G575*$D$4*0.000000001*Input!G575*(238/236))-(N575*0.000000001))/Input!F575)*1000000</f>
        <v>13.699844979165215</v>
      </c>
      <c r="P575" s="141">
        <f>O575*Input!N575/100</f>
        <v>1.4751116001414486E-3</v>
      </c>
      <c r="Q575" s="148">
        <f t="shared" si="2006"/>
        <v>10.221443102712625</v>
      </c>
      <c r="R575" s="149">
        <f>Q575*Input!N575/100</f>
        <v>1.1005795550188728E-3</v>
      </c>
      <c r="S575" s="147">
        <f>Input!S575*$G$6/0.000000000155125</f>
        <v>0.99986688231357546</v>
      </c>
      <c r="T575" s="141">
        <f>S575*Input!T575/100</f>
        <v>1.1082617678804139E-3</v>
      </c>
      <c r="U575" s="147">
        <f>S575</f>
        <v>0.99986688231357546</v>
      </c>
      <c r="V575" s="141">
        <f>U575*Input!T575/100</f>
        <v>1.1082617678804139E-3</v>
      </c>
      <c r="W575" s="150">
        <v>0</v>
      </c>
      <c r="X575" s="145">
        <f>((($L$4*0.000000001*Input!G575/Input!W575*(232/229))-(W575*0.000000001))/Input!F575)*1000000000</f>
        <v>0.88240682649164837</v>
      </c>
      <c r="Y575" s="145">
        <f>X575*Input!X575/100</f>
        <v>4.1983606668599309E-3</v>
      </c>
      <c r="Z575" s="145">
        <f t="shared" si="2007"/>
        <v>2.1545849877996996E-4</v>
      </c>
      <c r="AA575" s="145">
        <f>Z575*Input!X575/100</f>
        <v>1.0251195474257539E-6</v>
      </c>
      <c r="AB575" s="146">
        <v>0</v>
      </c>
      <c r="AC575" s="146">
        <v>0.9</v>
      </c>
      <c r="AD575" s="145">
        <f>(((Input!G575*$L$4*0.000000001*Input!U575*(230/229))-((AB575*0.000000000000001)+(Input!G575*AC575*0.000000000000001)))/Input!F575)*1000000000000</f>
        <v>223.61768178922986</v>
      </c>
      <c r="AE575" s="145">
        <f>AD575*Input!V575/100</f>
        <v>0.57216815044791569</v>
      </c>
      <c r="AF575" s="145">
        <f t="shared" si="2008"/>
        <v>10.194399984295764</v>
      </c>
      <c r="AG575" s="145">
        <f>AF575*Input!V575/100</f>
        <v>2.6084301282751691E-2</v>
      </c>
      <c r="AH575" s="141">
        <f t="shared" si="2009"/>
        <v>47314.912347488629</v>
      </c>
      <c r="AI575" s="150">
        <f t="shared" si="2010"/>
        <v>255.60583167988923</v>
      </c>
      <c r="AJ575" s="147">
        <f t="shared" si="2011"/>
        <v>-0.13311768642454425</v>
      </c>
      <c r="AK575" s="150">
        <f t="shared" si="2012"/>
        <v>1.1082617678804139</v>
      </c>
      <c r="AL575" s="150">
        <f t="shared" si="2013"/>
        <v>0.99735427589381342</v>
      </c>
      <c r="AM575" s="150">
        <f t="shared" si="2014"/>
        <v>2.5541781705454018E-3</v>
      </c>
      <c r="AN575" s="141">
        <f>AF575/Q575</f>
        <v>0.99735427589381342</v>
      </c>
      <c r="AO575" s="145">
        <f t="shared" si="2015"/>
        <v>2.5541781705454018E-3</v>
      </c>
      <c r="AP575" s="141">
        <f t="shared" si="2016"/>
        <v>656.1825</v>
      </c>
      <c r="AQ575" s="141" t="e">
        <f t="shared" si="2017"/>
        <v>#VALUE!</v>
      </c>
      <c r="AR575" s="141" t="e">
        <f t="shared" si="2018"/>
        <v>#VALUE!</v>
      </c>
      <c r="AS575" s="149">
        <f t="shared" si="2019"/>
        <v>2.1079068446097435E-5</v>
      </c>
      <c r="AT575" s="149">
        <f t="shared" si="2020"/>
        <v>1.003167567150245E-7</v>
      </c>
      <c r="AU575" s="141">
        <v>0.75</v>
      </c>
      <c r="AV575" s="141">
        <f t="shared" si="2021"/>
        <v>0.375</v>
      </c>
      <c r="AW575" s="141">
        <f t="shared" si="2022"/>
        <v>656.18079999999998</v>
      </c>
      <c r="AX575" s="151">
        <f t="shared" si="2023"/>
        <v>284.14297469820002</v>
      </c>
      <c r="AY575" s="151">
        <f t="shared" si="2024"/>
        <v>133.58431481756375</v>
      </c>
      <c r="AZ575" s="141" t="str">
        <f>Input!B575</f>
        <v>Hu1-13</v>
      </c>
      <c r="BA575" s="152">
        <f>Input!E575</f>
        <v>0</v>
      </c>
      <c r="BB575" s="141">
        <f t="shared" si="2025"/>
        <v>-0.85047702022794669</v>
      </c>
      <c r="BC575" s="147">
        <f t="shared" ref="BC575" si="2030">SQRT((EXP(0.0000028263*AW575*1000)*V575)^2+((U575-1)*0.0000028263*EXP(0.0000028263*AW575*1000)*AX575*1000)^2)*1000</f>
        <v>7.1134502398315593</v>
      </c>
      <c r="BD575" s="141">
        <f t="shared" si="2027"/>
        <v>656122.79999999993</v>
      </c>
      <c r="BE575" s="153">
        <f t="shared" si="2028"/>
        <v>66792.157408781874</v>
      </c>
      <c r="BF575" s="154">
        <f t="shared" si="2029"/>
        <v>20.357851802058786</v>
      </c>
      <c r="BG575" s="155"/>
      <c r="BH575" s="155"/>
      <c r="BI575" s="155"/>
      <c r="BJ575" s="155"/>
      <c r="BK575" s="155"/>
      <c r="BL575" s="155"/>
      <c r="BM575" s="159"/>
      <c r="BN575" s="155"/>
      <c r="BO575" s="155"/>
      <c r="BP575" s="155"/>
      <c r="BQ575" s="155"/>
      <c r="BR575" s="155"/>
      <c r="BS575" s="155"/>
      <c r="BT575" s="155"/>
      <c r="BU575" s="155"/>
      <c r="BV575" s="155"/>
      <c r="BW575" s="155"/>
      <c r="BX575" s="155"/>
      <c r="BY575" s="155"/>
      <c r="BZ575" s="155"/>
      <c r="CA575" s="155"/>
      <c r="CB575" s="155"/>
      <c r="CC575" s="155"/>
      <c r="CD575" s="155"/>
      <c r="CE575" s="155"/>
      <c r="CF575" s="155"/>
      <c r="CG575" s="155"/>
      <c r="CH575" s="155"/>
      <c r="CI575" s="155"/>
      <c r="CJ575" s="155"/>
      <c r="CK575" s="155"/>
      <c r="CL575" s="155"/>
      <c r="CM575" s="155"/>
      <c r="CN575" s="155"/>
      <c r="CO575" s="155"/>
      <c r="CP575" s="155"/>
      <c r="CQ575" s="155"/>
      <c r="CR575" s="155"/>
      <c r="CS575" s="155"/>
      <c r="CT575" s="155"/>
      <c r="CU575" s="155"/>
      <c r="CV575" s="155"/>
      <c r="CW575" s="155"/>
      <c r="CX575" s="155"/>
      <c r="CY575" s="155"/>
      <c r="CZ575" s="155"/>
      <c r="DA575" s="155"/>
      <c r="DB575" s="155"/>
      <c r="DC575" s="155"/>
      <c r="DD575" s="155"/>
      <c r="DE575" s="155"/>
    </row>
    <row r="576" spans="1:109" ht="15" customHeight="1" x14ac:dyDescent="0.2">
      <c r="A576" s="9">
        <f>Input!A576</f>
        <v>10831</v>
      </c>
      <c r="B576" s="9" t="str">
        <f>Input!B576</f>
        <v>ICECTD-17 PL500-5 A3 S1_B</v>
      </c>
      <c r="C576" s="9">
        <f>Input!O576</f>
        <v>16.650395405634193</v>
      </c>
      <c r="D576" s="9">
        <f>C576*Input!P576/100</f>
        <v>0.30997272696473777</v>
      </c>
      <c r="E576" s="11">
        <f>Input!M576</f>
        <v>18.05698783361688</v>
      </c>
      <c r="F576" s="12">
        <f>E576*Input!N576/100</f>
        <v>3.2495923754198054E-3</v>
      </c>
      <c r="G576" s="13">
        <f t="shared" si="2004"/>
        <v>2489.6974824990953</v>
      </c>
      <c r="H576" s="12">
        <f>G576*Input!L576/100</f>
        <v>9.2873380615341367E-2</v>
      </c>
      <c r="I576" s="9">
        <v>0.3</v>
      </c>
      <c r="J576" s="21">
        <f>(((C576*$G$4*0.000000001*Input!G576*(234/233))-(I576*0.000000000000001))/Input!F576)*1000000000000</f>
        <v>267.76486118547803</v>
      </c>
      <c r="K576" s="9">
        <f>J576*Input!P576/100</f>
        <v>4.9848548448832313</v>
      </c>
      <c r="L576" s="14">
        <f t="shared" si="2005"/>
        <v>3.7029933942994813</v>
      </c>
      <c r="M576" s="22">
        <f>L576*Input!P576/100</f>
        <v>6.8936919058091364E-2</v>
      </c>
      <c r="N576" s="9">
        <v>5.0000000000000001E-3</v>
      </c>
      <c r="O576" s="21">
        <f>(((G576*$D$4*0.000000001*Input!G576*(238/236))-(N576*0.000000001))/Input!F576)*1000000</f>
        <v>4.033225078769318</v>
      </c>
      <c r="P576" s="9">
        <f>O576*Input!N576/100</f>
        <v>7.2583188209943389E-4</v>
      </c>
      <c r="Q576" s="23">
        <f t="shared" si="2006"/>
        <v>3.009185923327597</v>
      </c>
      <c r="R576" s="24">
        <f>Q576*Input!N576/100</f>
        <v>5.4154257192669719E-4</v>
      </c>
      <c r="S576" s="65">
        <f>Input!S576*$G$6/0.000000000155125</f>
        <v>1.1461479679425832</v>
      </c>
      <c r="T576" s="9">
        <f>S576*Input!T576/100</f>
        <v>6.9059751645891778E-4</v>
      </c>
      <c r="U576" s="9">
        <f>S576*1/((U575+U577)/2)</f>
        <v>1.1460733915754133</v>
      </c>
      <c r="V576" s="9">
        <f>U576*Input!T576/100</f>
        <v>6.9055258137601871E-4</v>
      </c>
      <c r="W576" s="3">
        <v>3.0000000000000001E-3</v>
      </c>
      <c r="X576" s="21">
        <f>((($L$4*0.000000001*Input!G576/Input!W576*(232/229))-(W576*0.000000001))/Input!F576)*1000000000</f>
        <v>8.469962580144437E-2</v>
      </c>
      <c r="Y576" s="21">
        <f>X576*Input!X576/100</f>
        <v>2.0906882426769606E-4</v>
      </c>
      <c r="Z576" s="21">
        <f t="shared" si="2007"/>
        <v>2.0681225115813557E-5</v>
      </c>
      <c r="AA576" s="21">
        <f>Z576*Input!X576/100</f>
        <v>5.1048624813463505E-8</v>
      </c>
      <c r="AB576" s="14">
        <v>0.05</v>
      </c>
      <c r="AC576" s="14">
        <v>0.9</v>
      </c>
      <c r="AD576" s="21">
        <f>(((Input!G576*$L$4*0.000000001*Input!U576*(230/229))-((AB576*0.000000000000001)+(Input!G576*AC576*0.000000000000001)))/Input!F576)*1000000000000</f>
        <v>2.6012559013551907E-2</v>
      </c>
      <c r="AE576" s="21">
        <f>AD576*Input!V576/100</f>
        <v>5.0586695272372185E-4</v>
      </c>
      <c r="AF576" s="63">
        <f t="shared" si="2008"/>
        <v>1.1858741628901829E-3</v>
      </c>
      <c r="AG576" s="21">
        <f>AF576*Input!V576/100</f>
        <v>2.3061727559465445E-5</v>
      </c>
      <c r="AH576" s="9">
        <f t="shared" si="2009"/>
        <v>57.340614796723223</v>
      </c>
      <c r="AI576" s="3">
        <f t="shared" si="2010"/>
        <v>1.1240510758878635</v>
      </c>
      <c r="AJ576" s="22">
        <f t="shared" si="2011"/>
        <v>146.07339157541332</v>
      </c>
      <c r="AK576" s="3">
        <f t="shared" si="2012"/>
        <v>0.69055258137601871</v>
      </c>
      <c r="AL576" s="3">
        <f t="shared" si="2013"/>
        <v>3.9408471031887181E-4</v>
      </c>
      <c r="AM576" s="3">
        <f t="shared" si="2014"/>
        <v>7.6641043766802486E-6</v>
      </c>
      <c r="AN576" s="9">
        <f>AL576*1/((AN575+AN577)/2)</f>
        <v>3.9543335630649873E-4</v>
      </c>
      <c r="AO576" s="21">
        <f t="shared" si="2015"/>
        <v>7.6903326553871291E-6</v>
      </c>
      <c r="AP576" s="58">
        <f t="shared" si="2016"/>
        <v>3.7699999999999997E-2</v>
      </c>
      <c r="AQ576" s="58">
        <f t="shared" si="2017"/>
        <v>2.3E-3</v>
      </c>
      <c r="AR576" s="58">
        <f t="shared" si="2018"/>
        <v>6.1007957559681696</v>
      </c>
      <c r="AS576" s="67">
        <f t="shared" si="2019"/>
        <v>6.8726976806218699E-6</v>
      </c>
      <c r="AT576" s="67">
        <f t="shared" si="2020"/>
        <v>1.7009291918455553E-8</v>
      </c>
      <c r="AU576" s="58">
        <v>40</v>
      </c>
      <c r="AV576" s="58">
        <f t="shared" si="2021"/>
        <v>20</v>
      </c>
      <c r="AW576" s="58">
        <f t="shared" si="2022"/>
        <v>1.15E-2</v>
      </c>
      <c r="AX576" s="57">
        <f t="shared" si="2023"/>
        <v>1.11080512E-2</v>
      </c>
      <c r="AY576" s="47">
        <f t="shared" si="2024"/>
        <v>1.3120335678936206E-2</v>
      </c>
      <c r="AZ576" s="9" t="str">
        <f>Input!B576</f>
        <v>ICECTD-17 PL500-5 A3 S1_B</v>
      </c>
      <c r="BA576" s="48" t="str">
        <f>Input!E576</f>
        <v>Bottom</v>
      </c>
      <c r="BB576" s="58">
        <f t="shared" si="2025"/>
        <v>146.07813939567683</v>
      </c>
      <c r="BC576" s="22">
        <f>SQRT((EXP(0.0000028263*AW576*1000)*V576)^2+((U576-1)*0.0000028263*EXP(0.0000028263*AW576*1000)*AY576*1000)^2)*1000</f>
        <v>0.69059627102890153</v>
      </c>
      <c r="BD576" s="9">
        <f t="shared" si="2027"/>
        <v>-46.5</v>
      </c>
      <c r="BE576" s="49">
        <f t="shared" si="2028"/>
        <v>6.5601678394681029</v>
      </c>
      <c r="BF576" s="89">
        <f t="shared" si="2029"/>
        <v>114.08987546901048</v>
      </c>
      <c r="BG576" s="85"/>
      <c r="BH576" s="85"/>
      <c r="BI576" s="85"/>
      <c r="BJ576" s="85"/>
      <c r="BK576" s="85"/>
      <c r="BL576" s="85"/>
      <c r="BM576" s="90"/>
      <c r="BN576" s="85"/>
      <c r="BO576" s="85"/>
      <c r="BP576" s="85"/>
      <c r="BQ576" s="85"/>
      <c r="BR576" s="85"/>
      <c r="BS576" s="85"/>
      <c r="BT576" s="85"/>
      <c r="BU576" s="85"/>
      <c r="BV576" s="85"/>
      <c r="BW576" s="85"/>
      <c r="BX576" s="85"/>
      <c r="BY576" s="85"/>
      <c r="BZ576" s="85"/>
      <c r="CA576" s="85"/>
      <c r="CB576" s="85"/>
      <c r="CC576" s="85"/>
      <c r="CD576" s="85"/>
      <c r="CE576" s="85"/>
      <c r="CF576" s="85"/>
      <c r="CG576" s="85"/>
      <c r="CH576" s="85"/>
      <c r="CI576" s="85"/>
      <c r="CJ576" s="85"/>
      <c r="CK576" s="85"/>
      <c r="CL576" s="85"/>
      <c r="CM576" s="85"/>
      <c r="CN576" s="85"/>
      <c r="CO576" s="85"/>
      <c r="CP576" s="85"/>
      <c r="CQ576" s="85"/>
      <c r="CR576" s="85"/>
      <c r="CS576" s="85"/>
      <c r="CT576" s="85"/>
      <c r="CU576" s="85"/>
      <c r="CV576" s="85"/>
      <c r="CW576" s="85"/>
      <c r="CX576" s="85"/>
      <c r="CY576" s="85"/>
      <c r="CZ576" s="85"/>
      <c r="DA576" s="85"/>
      <c r="DB576" s="85"/>
      <c r="DC576" s="85"/>
      <c r="DD576" s="85"/>
      <c r="DE576" s="85"/>
    </row>
    <row r="577" spans="1:109" s="158" customFormat="1" ht="15" customHeight="1" x14ac:dyDescent="0.2">
      <c r="A577" s="141">
        <f>Input!A577</f>
        <v>10815</v>
      </c>
      <c r="B577" s="141" t="str">
        <f>Input!B577</f>
        <v>Hu1-13</v>
      </c>
      <c r="C577" s="141">
        <f>Input!O577</f>
        <v>2.0716466103424693</v>
      </c>
      <c r="D577" s="141">
        <f>C577*Input!P577/100</f>
        <v>1.6623381140036045E-2</v>
      </c>
      <c r="E577" s="142">
        <f>Input!M577</f>
        <v>2.7324240339972792</v>
      </c>
      <c r="F577" s="143">
        <f>E577*Input!N577/100</f>
        <v>2.1608200091453606E-3</v>
      </c>
      <c r="G577" s="144">
        <f t="shared" si="2004"/>
        <v>376.74662580754483</v>
      </c>
      <c r="H577" s="143">
        <f>G577*Input!L577/100</f>
        <v>0.16236362056526943</v>
      </c>
      <c r="I577" s="141">
        <v>0</v>
      </c>
      <c r="J577" s="145">
        <f>(((C577*$G$4*0.000000001*Input!G577*(234/233))-(I577*0.000000000000001))/Input!F577)*1000000000000</f>
        <v>747.93853663017831</v>
      </c>
      <c r="K577" s="141">
        <f>J577*Input!P577/100</f>
        <v>6.0016352700564548</v>
      </c>
      <c r="L577" s="146">
        <f t="shared" si="2005"/>
        <v>10.343446291726416</v>
      </c>
      <c r="M577" s="147">
        <f>L577*Input!P577/100</f>
        <v>8.2998253249590814E-2</v>
      </c>
      <c r="N577" s="141">
        <v>0</v>
      </c>
      <c r="O577" s="145">
        <f>(((G577*$D$4*0.000000001*Input!G577*(238/236))-(N577*0.000000001))/Input!F577)*1000000</f>
        <v>13.701769685715652</v>
      </c>
      <c r="P577" s="141">
        <f>O577*Input!N577/100</f>
        <v>1.0835455159674974E-2</v>
      </c>
      <c r="Q577" s="148">
        <f t="shared" si="2006"/>
        <v>10.222879124691312</v>
      </c>
      <c r="R577" s="149">
        <f>Q577*Input!N577/100</f>
        <v>8.0843242076860597E-3</v>
      </c>
      <c r="S577" s="147">
        <f>Input!S577*$G$6/0.000000000155125</f>
        <v>1.0002632600799541</v>
      </c>
      <c r="T577" s="141">
        <f>S577*Input!T577/100</f>
        <v>1.5217319375280163E-3</v>
      </c>
      <c r="U577" s="147">
        <f>S577</f>
        <v>1.0002632600799541</v>
      </c>
      <c r="V577" s="141">
        <f>U577*Input!T577/100</f>
        <v>1.5217319375280163E-3</v>
      </c>
      <c r="W577" s="150">
        <v>0</v>
      </c>
      <c r="X577" s="145">
        <f>((($L$4*0.000000001*Input!G577/Input!W577*(232/229))-(W577*0.000000001))/Input!F577)*1000000000</f>
        <v>0.8804337534299822</v>
      </c>
      <c r="Y577" s="145">
        <f>X577*Input!X577/100</f>
        <v>3.5665942975031083E-3</v>
      </c>
      <c r="Z577" s="145">
        <f t="shared" si="2007"/>
        <v>2.149767307937226E-4</v>
      </c>
      <c r="AA577" s="145">
        <f>Z577*Input!X577/100</f>
        <v>8.7086027671896569E-7</v>
      </c>
      <c r="AB577" s="146">
        <v>0</v>
      </c>
      <c r="AC577" s="146">
        <v>0.9</v>
      </c>
      <c r="AD577" s="145">
        <f>(((Input!G577*$L$4*0.000000001*Input!U577*(230/229))-((AB577*0.000000000000001)+(Input!G577*AC577*0.000000000000001)))/Input!F577)*1000000000000</f>
        <v>223.30608447227158</v>
      </c>
      <c r="AE577" s="145">
        <f>AD577*Input!V577/100</f>
        <v>0.62562196544947468</v>
      </c>
      <c r="AF577" s="145">
        <f t="shared" si="2008"/>
        <v>10.180194722629114</v>
      </c>
      <c r="AG577" s="145">
        <f>AF577*Input!V577/100</f>
        <v>2.8521181794401326E-2</v>
      </c>
      <c r="AH577" s="141">
        <f t="shared" si="2009"/>
        <v>47354.868059638291</v>
      </c>
      <c r="AI577" s="150">
        <f t="shared" si="2010"/>
        <v>233.24068590164501</v>
      </c>
      <c r="AJ577" s="147">
        <f t="shared" si="2011"/>
        <v>0.2632600799541418</v>
      </c>
      <c r="AK577" s="150">
        <f t="shared" si="2012"/>
        <v>1.5217319375280163</v>
      </c>
      <c r="AL577" s="150">
        <f t="shared" si="2013"/>
        <v>0.99582462029125407</v>
      </c>
      <c r="AM577" s="150">
        <f t="shared" si="2014"/>
        <v>2.8989496222494365E-3</v>
      </c>
      <c r="AN577" s="141">
        <f>AF577/Q577</f>
        <v>0.99582462029125407</v>
      </c>
      <c r="AO577" s="145">
        <f t="shared" si="2015"/>
        <v>2.8989496222494365E-3</v>
      </c>
      <c r="AP577" s="141">
        <f t="shared" si="2016"/>
        <v>588.93640000000005</v>
      </c>
      <c r="AQ577" s="141" t="e">
        <f t="shared" si="2017"/>
        <v>#VALUE!</v>
      </c>
      <c r="AR577" s="141" t="e">
        <f t="shared" si="2018"/>
        <v>#VALUE!</v>
      </c>
      <c r="AS577" s="149">
        <f t="shared" si="2019"/>
        <v>2.1028980991713917E-5</v>
      </c>
      <c r="AT577" s="149">
        <f t="shared" si="2020"/>
        <v>8.6795402659307662E-8</v>
      </c>
      <c r="AU577" s="141">
        <v>0.75</v>
      </c>
      <c r="AV577" s="141">
        <f t="shared" si="2021"/>
        <v>0.375</v>
      </c>
      <c r="AW577" s="141">
        <f t="shared" si="2022"/>
        <v>588.93470000000002</v>
      </c>
      <c r="AX577" s="151">
        <f t="shared" si="2023"/>
        <v>242.54730398909999</v>
      </c>
      <c r="AY577" s="151">
        <f t="shared" si="2024"/>
        <v>86.53096933308808</v>
      </c>
      <c r="AZ577" s="141" t="str">
        <f>Input!B577</f>
        <v>Hu1-13</v>
      </c>
      <c r="BA577" s="152">
        <f>Input!E577</f>
        <v>0</v>
      </c>
      <c r="BB577" s="141">
        <f t="shared" si="2025"/>
        <v>1.3908197261085935</v>
      </c>
      <c r="BC577" s="147">
        <f t="shared" ref="BC577" si="2031">SQRT((EXP(0.0000028263*AW577*1000)*V577)^2+((U577-1)*0.0000028263*EXP(0.0000028263*AW577*1000)*AX577*1000)^2)*1000</f>
        <v>8.0957440608615823</v>
      </c>
      <c r="BD577" s="141">
        <f t="shared" si="2027"/>
        <v>588876.70000000007</v>
      </c>
      <c r="BE577" s="153">
        <f t="shared" si="2028"/>
        <v>43265.484666544042</v>
      </c>
      <c r="BF577" s="154">
        <f t="shared" si="2029"/>
        <v>14.692795200060054</v>
      </c>
      <c r="BG577" s="155"/>
      <c r="BH577" s="155"/>
      <c r="BI577" s="155"/>
      <c r="BJ577" s="155"/>
      <c r="BK577" s="155"/>
      <c r="BL577" s="155"/>
      <c r="BM577" s="159"/>
      <c r="BN577" s="155"/>
      <c r="BO577" s="155"/>
      <c r="BP577" s="155"/>
      <c r="BQ577" s="155"/>
      <c r="BR577" s="155"/>
      <c r="BS577" s="155"/>
      <c r="BT577" s="155"/>
      <c r="BU577" s="155"/>
      <c r="BV577" s="155"/>
      <c r="BW577" s="155"/>
      <c r="BX577" s="155"/>
      <c r="BY577" s="155"/>
      <c r="BZ577" s="155"/>
      <c r="CA577" s="155"/>
      <c r="CB577" s="155"/>
      <c r="CC577" s="155"/>
      <c r="CD577" s="155"/>
      <c r="CE577" s="155"/>
      <c r="CF577" s="155"/>
      <c r="CG577" s="155"/>
      <c r="CH577" s="155"/>
      <c r="CI577" s="155"/>
      <c r="CJ577" s="155"/>
      <c r="CK577" s="155"/>
      <c r="CL577" s="155"/>
      <c r="CM577" s="155"/>
      <c r="CN577" s="155"/>
      <c r="CO577" s="155"/>
      <c r="CP577" s="155"/>
      <c r="CQ577" s="155"/>
      <c r="CR577" s="155"/>
      <c r="CS577" s="155"/>
      <c r="CT577" s="155"/>
      <c r="CU577" s="155"/>
      <c r="CV577" s="155"/>
      <c r="CW577" s="155"/>
      <c r="CX577" s="155"/>
      <c r="CY577" s="155"/>
      <c r="CZ577" s="155"/>
      <c r="DA577" s="155"/>
      <c r="DB577" s="155"/>
      <c r="DC577" s="155"/>
      <c r="DD577" s="155"/>
      <c r="DE577" s="155"/>
    </row>
    <row r="578" spans="1:109" ht="15" customHeight="1" x14ac:dyDescent="0.2">
      <c r="A578" s="9">
        <f>Input!A578</f>
        <v>10832</v>
      </c>
      <c r="B578" s="9" t="str">
        <f>Input!B578</f>
        <v>ICECTD-17 PL500-5 A3 S2_T</v>
      </c>
      <c r="C578" s="9">
        <f>Input!O578</f>
        <v>12.907224780414698</v>
      </c>
      <c r="D578" s="9">
        <f>C578*Input!P578/100</f>
        <v>0.1717612406315448</v>
      </c>
      <c r="E578" s="11">
        <f>Input!M578</f>
        <v>14.425948709772179</v>
      </c>
      <c r="F578" s="12">
        <f>E578*Input!N578/100</f>
        <v>4.2701349607655228E-3</v>
      </c>
      <c r="G578" s="13">
        <f t="shared" si="2004"/>
        <v>1989.0498081033879</v>
      </c>
      <c r="H578" s="12">
        <f>G578*Input!L578/100</f>
        <v>1.1277832864246828</v>
      </c>
      <c r="I578" s="9">
        <v>0.3</v>
      </c>
      <c r="J578" s="21">
        <f>(((C578*$G$4*0.000000001*Input!G578*(234/233))-(I578*0.000000000000001))/Input!F578)*1000000000000</f>
        <v>211.96052142520233</v>
      </c>
      <c r="K578" s="9">
        <f>J578*Input!P578/100</f>
        <v>2.8206374913486378</v>
      </c>
      <c r="L578" s="14">
        <f t="shared" si="2005"/>
        <v>2.9312599390930298</v>
      </c>
      <c r="M578" s="22">
        <f>L578*Input!P578/100</f>
        <v>3.900736620905032E-2</v>
      </c>
      <c r="N578" s="9">
        <v>5.0000000000000001E-3</v>
      </c>
      <c r="O578" s="21">
        <f>(((G578*$D$4*0.000000001*Input!G578*(238/236))-(N578*0.000000001))/Input!F578)*1000000</f>
        <v>3.2903691531630659</v>
      </c>
      <c r="P578" s="9">
        <f>O578*Input!N578/100</f>
        <v>9.7396161856781933E-4</v>
      </c>
      <c r="Q578" s="23">
        <f t="shared" si="2006"/>
        <v>2.4549417265031233</v>
      </c>
      <c r="R578" s="24">
        <f>Q578*Input!N578/100</f>
        <v>7.2667196479645672E-4</v>
      </c>
      <c r="S578" s="65">
        <f>Input!S578*$G$6/0.000000000155125</f>
        <v>1.1464391543163002</v>
      </c>
      <c r="T578" s="9">
        <f>S578*Input!T578/100</f>
        <v>7.8730001306851123E-4</v>
      </c>
      <c r="U578" s="9">
        <f>S578*1/((U577+U579)/2)</f>
        <v>1.1457469779230294</v>
      </c>
      <c r="V578" s="9">
        <f>U578*Input!T578/100</f>
        <v>7.8682467124036785E-4</v>
      </c>
      <c r="W578" s="3">
        <v>3.0000000000000001E-3</v>
      </c>
      <c r="X578" s="21">
        <f>((($L$4*0.000000001*Input!G578/Input!W578*(232/229))-(W578*0.000000001))/Input!F578)*1000000000</f>
        <v>1.8208142049990286E-2</v>
      </c>
      <c r="Y578" s="21">
        <f>X578*Input!X578/100</f>
        <v>1.0090575961456549E-4</v>
      </c>
      <c r="Z578" s="21">
        <f t="shared" si="2007"/>
        <v>4.445907300220192E-6</v>
      </c>
      <c r="AA578" s="21">
        <f>Z578*Input!X578/100</f>
        <v>2.4638299287922124E-8</v>
      </c>
      <c r="AB578" s="14">
        <v>0.05</v>
      </c>
      <c r="AC578" s="14">
        <v>0.9</v>
      </c>
      <c r="AD578" s="21">
        <f>(((Input!G578*$L$4*0.000000001*Input!U578*(230/229))-((AB578*0.000000000000001)+(Input!G578*AC578*0.000000000000001)))/Input!F578)*1000000000000</f>
        <v>2.299691237190446E-2</v>
      </c>
      <c r="AE578" s="21">
        <f>AD578*Input!V578/100</f>
        <v>6.5780671843848203E-4</v>
      </c>
      <c r="AF578" s="63">
        <f t="shared" si="2008"/>
        <v>1.0483952845194251E-3</v>
      </c>
      <c r="AG578" s="21">
        <f>AF578*Input!V578/100</f>
        <v>2.998843716857586E-5</v>
      </c>
      <c r="AH578" s="9">
        <f t="shared" si="2009"/>
        <v>235.81132347665039</v>
      </c>
      <c r="AI578" s="3">
        <f t="shared" si="2010"/>
        <v>6.8706041751427209</v>
      </c>
      <c r="AJ578" s="22">
        <f t="shared" si="2011"/>
        <v>145.74697792302936</v>
      </c>
      <c r="AK578" s="3">
        <f t="shared" si="2012"/>
        <v>0.78682467124036781</v>
      </c>
      <c r="AL578" s="3">
        <f t="shared" si="2013"/>
        <v>4.2705505927131883E-4</v>
      </c>
      <c r="AM578" s="3">
        <f t="shared" si="2014"/>
        <v>1.2216193357343755E-5</v>
      </c>
      <c r="AN578" s="9">
        <f>AL578*1/((AN577+AN579)/2)</f>
        <v>4.2864077875605404E-4</v>
      </c>
      <c r="AO578" s="21">
        <f t="shared" si="2015"/>
        <v>1.2261553915462623E-5</v>
      </c>
      <c r="AP578" s="58">
        <f t="shared" si="2016"/>
        <v>4.0899999999999999E-2</v>
      </c>
      <c r="AQ578" s="58">
        <f t="shared" si="2017"/>
        <v>1.5E-3</v>
      </c>
      <c r="AR578" s="58">
        <f t="shared" si="2018"/>
        <v>3.6674816625916873</v>
      </c>
      <c r="AS578" s="67">
        <f t="shared" si="2019"/>
        <v>1.8110031909201556E-6</v>
      </c>
      <c r="AT578" s="67">
        <f t="shared" si="2020"/>
        <v>1.0050511536714933E-8</v>
      </c>
      <c r="AU578" s="58">
        <v>40</v>
      </c>
      <c r="AV578" s="58">
        <f t="shared" si="2021"/>
        <v>20</v>
      </c>
      <c r="AW578" s="58">
        <f t="shared" si="2022"/>
        <v>3.4000000000000002E-2</v>
      </c>
      <c r="AX578" s="57">
        <f t="shared" si="2023"/>
        <v>3.5731482E-3</v>
      </c>
      <c r="AY578" s="47">
        <f t="shared" si="2024"/>
        <v>3.645045799837307E-3</v>
      </c>
      <c r="AZ578" s="9" t="str">
        <f>Input!B578</f>
        <v>ICECTD-17 PL500-5 A3 S2_T</v>
      </c>
      <c r="BA578" s="48" t="str">
        <f>Input!E578</f>
        <v>Top</v>
      </c>
      <c r="BB578" s="58">
        <f t="shared" si="2025"/>
        <v>145.7609840352176</v>
      </c>
      <c r="BC578" s="22">
        <f>SQRT((EXP(0.0000028263*AW578*1000)*V578)^2+((U578-1)*0.0000028263*EXP(0.0000028263*AW578*1000)*AY578*1000)^2)*1000</f>
        <v>0.78690171692568778</v>
      </c>
      <c r="BD578" s="9">
        <f t="shared" si="2027"/>
        <v>-24</v>
      </c>
      <c r="BE578" s="49">
        <f t="shared" si="2028"/>
        <v>1.8225228999186536</v>
      </c>
      <c r="BF578" s="89">
        <f t="shared" si="2029"/>
        <v>10.720722940697962</v>
      </c>
      <c r="BG578" s="85"/>
      <c r="BH578" s="85"/>
      <c r="BI578" s="85"/>
      <c r="BJ578" s="85"/>
      <c r="BK578" s="85"/>
      <c r="BL578" s="85"/>
      <c r="BM578" s="90"/>
      <c r="BN578" s="85"/>
      <c r="BO578" s="85"/>
      <c r="BP578" s="85"/>
      <c r="BQ578" s="85"/>
      <c r="BR578" s="85"/>
      <c r="BS578" s="85"/>
      <c r="BT578" s="85"/>
      <c r="BU578" s="85"/>
      <c r="BV578" s="85"/>
      <c r="BW578" s="85"/>
      <c r="BX578" s="85"/>
      <c r="BY578" s="85"/>
      <c r="BZ578" s="85"/>
      <c r="CA578" s="85"/>
      <c r="CB578" s="85"/>
      <c r="CC578" s="85"/>
      <c r="CD578" s="85"/>
      <c r="CE578" s="85"/>
      <c r="CF578" s="85"/>
      <c r="CG578" s="85"/>
      <c r="CH578" s="85"/>
      <c r="CI578" s="85"/>
      <c r="CJ578" s="85"/>
      <c r="CK578" s="85"/>
      <c r="CL578" s="85"/>
      <c r="CM578" s="85"/>
      <c r="CN578" s="85"/>
      <c r="CO578" s="85"/>
      <c r="CP578" s="85"/>
      <c r="CQ578" s="85"/>
      <c r="CR578" s="85"/>
      <c r="CS578" s="85"/>
      <c r="CT578" s="85"/>
      <c r="CU578" s="85"/>
      <c r="CV578" s="85"/>
      <c r="CW578" s="85"/>
      <c r="CX578" s="85"/>
      <c r="CY578" s="85"/>
      <c r="CZ578" s="85"/>
      <c r="DA578" s="85"/>
      <c r="DB578" s="85"/>
      <c r="DC578" s="85"/>
      <c r="DD578" s="85"/>
      <c r="DE578" s="85"/>
    </row>
    <row r="579" spans="1:109" s="158" customFormat="1" ht="15" customHeight="1" x14ac:dyDescent="0.2">
      <c r="A579" s="141">
        <f>Input!A579</f>
        <v>10815</v>
      </c>
      <c r="B579" s="141" t="str">
        <f>Input!B579</f>
        <v>Hu1-13</v>
      </c>
      <c r="C579" s="141">
        <f>Input!O579</f>
        <v>2.0798441364877838</v>
      </c>
      <c r="D579" s="141">
        <f>C579*Input!P579/100</f>
        <v>1.3070894902672872E-2</v>
      </c>
      <c r="E579" s="142">
        <f>Input!M579</f>
        <v>2.7331660557155537</v>
      </c>
      <c r="F579" s="143">
        <f>E579*Input!N579/100</f>
        <v>2.3125108642494145E-3</v>
      </c>
      <c r="G579" s="144">
        <f t="shared" si="2004"/>
        <v>376.84893576206053</v>
      </c>
      <c r="H579" s="143">
        <f>G579*Input!L579/100</f>
        <v>0.11706791947148977</v>
      </c>
      <c r="I579" s="141">
        <v>0</v>
      </c>
      <c r="J579" s="145">
        <f>(((C579*$G$4*0.000000001*Input!G579*(234/233))-(I579*0.000000000000001))/Input!F579)*1000000000000</f>
        <v>750.89813682381373</v>
      </c>
      <c r="K579" s="141">
        <f>J579*Input!P579/100</f>
        <v>4.7190606530791799</v>
      </c>
      <c r="L579" s="146">
        <f t="shared" si="2005"/>
        <v>10.38437541109734</v>
      </c>
      <c r="M579" s="147">
        <f>L579*Input!P579/100</f>
        <v>6.526117858887498E-2</v>
      </c>
      <c r="N579" s="141">
        <v>0</v>
      </c>
      <c r="O579" s="145">
        <f>(((G579*$D$4*0.000000001*Input!G579*(238/236))-(N579*0.000000001))/Input!F579)*1000000</f>
        <v>13.705490561596957</v>
      </c>
      <c r="P579" s="141">
        <f>O579*Input!N579/100</f>
        <v>1.1596110582919972E-2</v>
      </c>
      <c r="Q579" s="148">
        <f t="shared" si="2006"/>
        <v>10.225655267134591</v>
      </c>
      <c r="R579" s="149">
        <f>Q579*Input!N579/100</f>
        <v>8.6518485951001343E-3</v>
      </c>
      <c r="S579" s="147">
        <f>Input!S579*$G$6/0.000000000155125</f>
        <v>1.000944993411625</v>
      </c>
      <c r="T579" s="141">
        <f>S579*Input!T579/100</f>
        <v>1.3082470746368024E-3</v>
      </c>
      <c r="U579" s="147">
        <f>S579</f>
        <v>1.000944993411625</v>
      </c>
      <c r="V579" s="141">
        <f>U579*Input!T579/100</f>
        <v>1.3082470746368024E-3</v>
      </c>
      <c r="W579" s="150">
        <v>0</v>
      </c>
      <c r="X579" s="145">
        <f>((($L$4*0.000000001*Input!G579/Input!W579*(232/229))-(W579*0.000000001))/Input!F579)*1000000000</f>
        <v>0.8787611736396872</v>
      </c>
      <c r="Y579" s="145">
        <f>X579*Input!X579/100</f>
        <v>2.9063675662303408E-3</v>
      </c>
      <c r="Z579" s="145">
        <f t="shared" si="2007"/>
        <v>2.1456833466634961E-4</v>
      </c>
      <c r="AA579" s="145">
        <f>Z579*Input!X579/100</f>
        <v>7.0965179996679326E-7</v>
      </c>
      <c r="AB579" s="146">
        <v>0</v>
      </c>
      <c r="AC579" s="146">
        <v>0.9</v>
      </c>
      <c r="AD579" s="145">
        <f>(((Input!G579*$L$4*0.000000001*Input!U579*(230/229))-((AB579*0.000000000000001)+(Input!G579*AC579*0.000000000000001)))/Input!F579)*1000000000000</f>
        <v>223.58024741210644</v>
      </c>
      <c r="AE579" s="145">
        <f>AD579*Input!V579/100</f>
        <v>0.49460437451823691</v>
      </c>
      <c r="AF579" s="145">
        <f t="shared" si="2008"/>
        <v>10.192693406307361</v>
      </c>
      <c r="AG579" s="145">
        <f>AF579*Input!V579/100</f>
        <v>2.254828324610679E-2</v>
      </c>
      <c r="AH579" s="141">
        <f t="shared" si="2009"/>
        <v>47503.250757651818</v>
      </c>
      <c r="AI579" s="150">
        <f t="shared" si="2010"/>
        <v>189.01502143284753</v>
      </c>
      <c r="AJ579" s="147">
        <f t="shared" si="2011"/>
        <v>0.94499341162501693</v>
      </c>
      <c r="AK579" s="150">
        <f t="shared" si="2012"/>
        <v>1.3082470746368025</v>
      </c>
      <c r="AL579" s="150">
        <f t="shared" si="2013"/>
        <v>0.99677655270335874</v>
      </c>
      <c r="AM579" s="150">
        <f t="shared" si="2014"/>
        <v>2.3608467119771298E-3</v>
      </c>
      <c r="AN579" s="141">
        <f>AF579/Q579</f>
        <v>0.99677655270335874</v>
      </c>
      <c r="AO579" s="145">
        <f t="shared" si="2015"/>
        <v>2.3608467119771298E-3</v>
      </c>
      <c r="AP579" s="141">
        <f t="shared" si="2016"/>
        <v>588.68679999999995</v>
      </c>
      <c r="AQ579" s="141" t="e">
        <f t="shared" si="2017"/>
        <v>#VALUE!</v>
      </c>
      <c r="AR579" s="141" t="e">
        <f t="shared" si="2018"/>
        <v>#VALUE!</v>
      </c>
      <c r="AS579" s="149">
        <f t="shared" si="2019"/>
        <v>2.0983333494135623E-5</v>
      </c>
      <c r="AT579" s="149">
        <f t="shared" si="2020"/>
        <v>7.1634077055757816E-8</v>
      </c>
      <c r="AU579" s="141">
        <v>0.75</v>
      </c>
      <c r="AV579" s="141">
        <f t="shared" si="2021"/>
        <v>0.375</v>
      </c>
      <c r="AW579" s="141">
        <f t="shared" si="2022"/>
        <v>588.68510000000003</v>
      </c>
      <c r="AX579" s="151">
        <f t="shared" si="2023"/>
        <v>176.28509521519999</v>
      </c>
      <c r="AY579" s="151">
        <f t="shared" si="2024"/>
        <v>71.4619620554558</v>
      </c>
      <c r="AZ579" s="141" t="str">
        <f>Input!B579</f>
        <v>Hu1-13</v>
      </c>
      <c r="BA579" s="152">
        <f>Input!E579</f>
        <v>0</v>
      </c>
      <c r="BB579" s="141">
        <f t="shared" si="2025"/>
        <v>4.9889395631861415</v>
      </c>
      <c r="BC579" s="147">
        <f t="shared" ref="BC579" si="2032">SQRT((EXP(0.0000028263*AW579*1000)*V579)^2+((U579-1)*0.0000028263*EXP(0.0000028263*AW579*1000)*AX579*1000)^2)*1000</f>
        <v>7.3403489577944967</v>
      </c>
      <c r="BD579" s="141">
        <f t="shared" si="2027"/>
        <v>588627.1</v>
      </c>
      <c r="BE579" s="153">
        <f t="shared" si="2028"/>
        <v>35730.981027727903</v>
      </c>
      <c r="BF579" s="154">
        <f t="shared" si="2029"/>
        <v>12.139251028343642</v>
      </c>
      <c r="BG579" s="155"/>
      <c r="BH579" s="155"/>
      <c r="BI579" s="155"/>
      <c r="BJ579" s="155"/>
      <c r="BK579" s="155"/>
      <c r="BL579" s="155"/>
      <c r="BM579" s="159"/>
      <c r="BN579" s="155"/>
      <c r="BO579" s="155"/>
      <c r="BP579" s="155"/>
      <c r="BQ579" s="155"/>
      <c r="BR579" s="155"/>
      <c r="BS579" s="155"/>
      <c r="BT579" s="155"/>
      <c r="BU579" s="155"/>
      <c r="BV579" s="155"/>
      <c r="BW579" s="155"/>
      <c r="BX579" s="155"/>
      <c r="BY579" s="155"/>
      <c r="BZ579" s="155"/>
      <c r="CA579" s="155"/>
      <c r="CB579" s="155"/>
      <c r="CC579" s="155"/>
      <c r="CD579" s="155"/>
      <c r="CE579" s="155"/>
      <c r="CF579" s="155"/>
      <c r="CG579" s="155"/>
      <c r="CH579" s="155"/>
      <c r="CI579" s="155"/>
      <c r="CJ579" s="155"/>
      <c r="CK579" s="155"/>
      <c r="CL579" s="155"/>
      <c r="CM579" s="155"/>
      <c r="CN579" s="155"/>
      <c r="CO579" s="155"/>
      <c r="CP579" s="155"/>
      <c r="CQ579" s="155"/>
      <c r="CR579" s="155"/>
      <c r="CS579" s="155"/>
      <c r="CT579" s="155"/>
      <c r="CU579" s="155"/>
      <c r="CV579" s="155"/>
      <c r="CW579" s="155"/>
      <c r="CX579" s="155"/>
      <c r="CY579" s="155"/>
      <c r="CZ579" s="155"/>
      <c r="DA579" s="155"/>
      <c r="DB579" s="155"/>
      <c r="DC579" s="155"/>
      <c r="DD579" s="155"/>
      <c r="DE579" s="155"/>
    </row>
    <row r="580" spans="1:109" ht="15" customHeight="1" x14ac:dyDescent="0.2">
      <c r="A580" s="9">
        <f>Input!A580</f>
        <v>10833</v>
      </c>
      <c r="B580" s="9" t="str">
        <f>Input!B580</f>
        <v>ICECTD-17 PL500-5 A3 S2_B</v>
      </c>
      <c r="C580" s="9">
        <f>Input!O580</f>
        <v>12.171063552105865</v>
      </c>
      <c r="D580" s="9">
        <f>C580*Input!P580/100</f>
        <v>0.13250984406125957</v>
      </c>
      <c r="E580" s="11">
        <f>Input!M580</f>
        <v>13.853306195979549</v>
      </c>
      <c r="F580" s="12">
        <f>E580*Input!N580/100</f>
        <v>1.9587040126241365E-3</v>
      </c>
      <c r="G580" s="13">
        <f t="shared" ref="G580:G585" si="2033">E580*137.88</f>
        <v>1910.0938583016602</v>
      </c>
      <c r="H580" s="12">
        <f>G580*Input!L580/100</f>
        <v>7.2476297167718834E-2</v>
      </c>
      <c r="I580" s="9">
        <v>0.3</v>
      </c>
      <c r="J580" s="21">
        <f>(((C580*$G$4*0.000000001*Input!G580*(234/233))-(I580*0.000000000000001))/Input!F580)*1000000000000</f>
        <v>229.02419732792725</v>
      </c>
      <c r="K580" s="9">
        <f>J580*Input!P580/100</f>
        <v>2.4934518289429115</v>
      </c>
      <c r="L580" s="14">
        <f t="shared" ref="L580:L585" si="2034">(J580/234)*602200000000*0.0000028263/(365.2425*24*60)</f>
        <v>3.1672381733934936</v>
      </c>
      <c r="M580" s="22">
        <f>L580*Input!P580/100</f>
        <v>3.4482626326326649E-2</v>
      </c>
      <c r="N580" s="9">
        <v>5.0000000000000001E-3</v>
      </c>
      <c r="O580" s="21">
        <f>(((G580*$D$4*0.000000001*Input!G580*(238/236))-(N580*0.000000001))/Input!F580)*1000000</f>
        <v>3.6206325862486541</v>
      </c>
      <c r="P580" s="9">
        <f>O580*Input!N580/100</f>
        <v>5.1191733399937999E-4</v>
      </c>
      <c r="Q580" s="23">
        <f t="shared" ref="Q580:Q585" si="2035">(O580/238.05)*602200000000000000*0.00000000015512/(365.2425*24*60)</f>
        <v>2.7013510030551395</v>
      </c>
      <c r="R580" s="24">
        <f>Q580*Input!N580/100</f>
        <v>3.8194110303617725E-4</v>
      </c>
      <c r="S580" s="65">
        <f>Input!S580*$G$6/0.000000000155125</f>
        <v>1.1467267853087373</v>
      </c>
      <c r="T580" s="9">
        <f>S580*Input!T580/100</f>
        <v>5.8538117610697346E-4</v>
      </c>
      <c r="U580" s="9">
        <f>S580*1/((U579+U581)/2)</f>
        <v>1.1470046618608436</v>
      </c>
      <c r="V580" s="9">
        <f>U580*Input!T580/100</f>
        <v>5.8552302655031231E-4</v>
      </c>
      <c r="W580" s="3">
        <v>3.0000000000000001E-3</v>
      </c>
      <c r="X580" s="21">
        <f>((($L$4*0.000000001*Input!G580/Input!W580*(232/229))-(W580*0.000000001))/Input!F580)*1000000000</f>
        <v>5.6230580448231836E-2</v>
      </c>
      <c r="Y580" s="21">
        <f>X580*Input!X580/100</f>
        <v>1.4515572994955626E-4</v>
      </c>
      <c r="Z580" s="21">
        <f t="shared" ref="Z580:Z585" si="2036">(X580/232)*6.022E+23*0.000000001*0.000000000049475/(365.2425*24*60)</f>
        <v>1.3729898823507151E-5</v>
      </c>
      <c r="AA580" s="21">
        <f>Z580*Input!X580/100</f>
        <v>3.5442875922195877E-8</v>
      </c>
      <c r="AB580" s="14">
        <v>0.05</v>
      </c>
      <c r="AC580" s="14">
        <v>0.9</v>
      </c>
      <c r="AD580" s="21">
        <f>(((Input!G580*$L$4*0.000000001*Input!U580*(230/229))-((AB580*0.000000000000001)+(Input!G580*AC580*0.000000000000001)))/Input!F580)*1000000000000</f>
        <v>2.6222053224952621E-2</v>
      </c>
      <c r="AE580" s="21">
        <f>AD580*Input!V580/100</f>
        <v>4.4190839101887404E-4</v>
      </c>
      <c r="AF580" s="63">
        <f t="shared" ref="AF580:AF585" si="2037">(AD580/230)*602200000000*$D$6/(365.2425*24*60)</f>
        <v>1.1954246947100521E-3</v>
      </c>
      <c r="AG580" s="21">
        <f>AF580*Input!V580/100</f>
        <v>2.0145951153849904E-5</v>
      </c>
      <c r="AH580" s="9">
        <f t="shared" ref="AH580:AH585" si="2038">AF580/Z580</f>
        <v>87.06726175311276</v>
      </c>
      <c r="AI580" s="3">
        <f t="shared" ref="AI580:AI585" si="2039">AH580*SQRT((AG580/AF580)^2+(AA580/Z580)^2)</f>
        <v>1.4844193657772851</v>
      </c>
      <c r="AJ580" s="22">
        <f t="shared" ref="AJ580:AJ585" si="2040">(U580-1)*1000</f>
        <v>147.00466186084361</v>
      </c>
      <c r="AK580" s="3">
        <f t="shared" ref="AK580:AK585" si="2041">V580*1000</f>
        <v>0.5855230265503123</v>
      </c>
      <c r="AL580" s="3">
        <f t="shared" ref="AL580:AL585" si="2042">AF580/Q580</f>
        <v>4.4252845830033413E-4</v>
      </c>
      <c r="AM580" s="3">
        <f t="shared" ref="AM580:AM585" si="2043">AL580*SQRT((R580/Q580)^2+(AG580/AF580)^2)</f>
        <v>7.4579942172897099E-6</v>
      </c>
      <c r="AN580" s="9">
        <f>AL580*1/((AN579+AN581)/2)</f>
        <v>4.4411404623637075E-4</v>
      </c>
      <c r="AO580" s="21">
        <f t="shared" ref="AO580:AO585" si="2044">AN580*SQRT((R580/Q580)^2+(AG580/AF580)^2)</f>
        <v>7.4847163533154563E-6</v>
      </c>
      <c r="AP580" s="58">
        <f t="shared" ref="AP580:AP585" si="2045">ThU_Alter_Kombi(AN580,U580)</f>
        <v>4.2299999999999997E-2</v>
      </c>
      <c r="AQ580" s="58">
        <f t="shared" ref="AQ580:AQ585" si="2046">Montealter(AN580,AO580,U580,V580)</f>
        <v>2.3999999999999998E-3</v>
      </c>
      <c r="AR580" s="58">
        <f t="shared" ref="AR580:AR585" si="2047">(AQ580/AP580)*100</f>
        <v>5.6737588652482271</v>
      </c>
      <c r="AS580" s="67">
        <f t="shared" ref="AS580:AS585" si="2048">Z580/Q580</f>
        <v>5.0826045219518254E-6</v>
      </c>
      <c r="AT580" s="67">
        <f t="shared" ref="AT580:AT585" si="2049">AS580*SQRT((Y580/X580)^2+(P580/O580)^2)</f>
        <v>1.3140091274374246E-8</v>
      </c>
      <c r="AU580" s="58">
        <v>40</v>
      </c>
      <c r="AV580" s="58">
        <f t="shared" ref="AV580:AV585" si="2050">AU580/2</f>
        <v>20</v>
      </c>
      <c r="AW580" s="58">
        <f t="shared" ref="AW580:AW585" si="2051">marincorr_age(AN580,U580,AS580,AU580)</f>
        <v>2.29E-2</v>
      </c>
      <c r="AX580" s="57">
        <f t="shared" ref="AX580:AX585" si="2052">marincorr_age_error(AN580, AO580, U580, V580, AS580, AT580, AU580, AV580)</f>
        <v>9.2173250999999998E-3</v>
      </c>
      <c r="AY580" s="47">
        <f t="shared" ref="AY580:AY585" si="2053">SQRT(((AU580*EXP(-0.0000091577*AW580*1000))/(0.0000091577*(EXP(-0.0000091577*AW580*1000)+(AJ580/1000)*EXP(-(0.0000091577-0.0000028263)*AW580*1000)-AS580*AU580*EXP(-0.0000091577*AW580*1000))))^2*AT580^2+((AS580*EXP(-0.0000091577*AW580*1000))/(0.0000091577*(EXP(-0.0000091577*AW580*1000)+(AJ580/1000)*EXP(-(0.0000091577-0.0000028263)*AW580*1000)-AS580*AU580*EXP(-0.0000091577*AW580*1000))))^2*AV580^2+((0.0000091577/(0.0000091577-0.0000028263))*(EXP(-(0.0000091577-0.0000028263)*AW580*1000)-1)/(0.0000091577*(EXP(-0.0000091577*AW580*1000)+(AJ580/1000)*EXP(-(0.0000091577-0.0000028263)*AW580*1000)-AS580*AU580*EXP(-0.0000091577*AW580*1000))))^2*T580^2+(1/(0.0000091577*(EXP(-0.0000091577*AW580*1000)+(AJ580/1000)*EXP(-(0.0000091577-0.0000028263)*AW580*1000)-AS580*AU580*EXP(-0.0000091577*AW580*1000))))^2*AO580^2)/1000</f>
        <v>9.7055189269931244E-3</v>
      </c>
      <c r="AZ580" s="9" t="str">
        <f>Input!B580</f>
        <v>ICECTD-17 PL500-5 A3 S2_B</v>
      </c>
      <c r="BA580" s="48" t="str">
        <f>Input!E580</f>
        <v>Bottom</v>
      </c>
      <c r="BB580" s="58">
        <f t="shared" ref="BB580:BB585" si="2054">((U580-1)*EXP(0.0000028263*AW580*1000))*1000</f>
        <v>147.0141766441657</v>
      </c>
      <c r="BC580" s="22">
        <f>SQRT((EXP(0.0000028263*AW580*1000)*V580)^2+((U580-1)*0.0000028263*EXP(0.0000028263*AW580*1000)*AY580*1000)^2)*1000</f>
        <v>0.58557481041438109</v>
      </c>
      <c r="BD580" s="9">
        <f t="shared" ref="BD580:BD585" si="2055">AW580*1000-58</f>
        <v>-35.1</v>
      </c>
      <c r="BE580" s="49">
        <f t="shared" ref="BE580:BE585" si="2056">AY580/2*1000</f>
        <v>4.8527594634965618</v>
      </c>
      <c r="BF580" s="89">
        <f t="shared" ref="BF580:BF585" si="2057">AY580/AW580*100</f>
        <v>42.382178720493989</v>
      </c>
      <c r="BG580" s="85"/>
      <c r="BH580" s="85"/>
      <c r="BI580" s="85"/>
      <c r="BJ580" s="85"/>
      <c r="BK580" s="85"/>
      <c r="BL580" s="85"/>
      <c r="BM580" s="90"/>
      <c r="BN580" s="85"/>
      <c r="BO580" s="85"/>
      <c r="BP580" s="85"/>
      <c r="BQ580" s="85"/>
      <c r="BR580" s="85"/>
      <c r="BS580" s="85"/>
      <c r="BT580" s="85"/>
      <c r="BU580" s="85"/>
      <c r="BV580" s="85"/>
      <c r="BW580" s="85"/>
      <c r="BX580" s="85"/>
      <c r="BY580" s="85"/>
      <c r="BZ580" s="85"/>
      <c r="CA580" s="85"/>
      <c r="CB580" s="85"/>
      <c r="CC580" s="85"/>
      <c r="CD580" s="85"/>
      <c r="CE580" s="85"/>
      <c r="CF580" s="85"/>
      <c r="CG580" s="85"/>
      <c r="CH580" s="85"/>
      <c r="CI580" s="85"/>
      <c r="CJ580" s="85"/>
      <c r="CK580" s="85"/>
      <c r="CL580" s="85"/>
      <c r="CM580" s="85"/>
      <c r="CN580" s="85"/>
      <c r="CO580" s="85"/>
      <c r="CP580" s="85"/>
      <c r="CQ580" s="85"/>
      <c r="CR580" s="85"/>
      <c r="CS580" s="85"/>
      <c r="CT580" s="85"/>
      <c r="CU580" s="85"/>
      <c r="CV580" s="85"/>
      <c r="CW580" s="85"/>
      <c r="CX580" s="85"/>
      <c r="CY580" s="85"/>
      <c r="CZ580" s="85"/>
      <c r="DA580" s="85"/>
      <c r="DB580" s="85"/>
      <c r="DC580" s="85"/>
      <c r="DD580" s="85"/>
      <c r="DE580" s="85"/>
    </row>
    <row r="581" spans="1:109" s="158" customFormat="1" ht="15" customHeight="1" x14ac:dyDescent="0.2">
      <c r="A581" s="141">
        <f>Input!A581</f>
        <v>10815</v>
      </c>
      <c r="B581" s="141" t="str">
        <f>Input!B581</f>
        <v>Hu1-13</v>
      </c>
      <c r="C581" s="141">
        <f>Input!O581</f>
        <v>2.0989001728521366</v>
      </c>
      <c r="D581" s="141">
        <f>C581*Input!P581/100</f>
        <v>1.7514673858995411E-2</v>
      </c>
      <c r="E581" s="142">
        <f>Input!M581</f>
        <v>2.7337226663134246</v>
      </c>
      <c r="F581" s="143">
        <f>E581*Input!N581/100</f>
        <v>1.7817499106003833E-3</v>
      </c>
      <c r="G581" s="144">
        <f t="shared" si="2033"/>
        <v>376.92568123129496</v>
      </c>
      <c r="H581" s="143">
        <f>G581*Input!L581/100</f>
        <v>0.13778706976901364</v>
      </c>
      <c r="I581" s="141">
        <v>0</v>
      </c>
      <c r="J581" s="145">
        <f>(((C581*$G$4*0.000000001*Input!G581*(234/233))-(I581*0.000000000000001))/Input!F581)*1000000000000</f>
        <v>757.77804765472968</v>
      </c>
      <c r="K581" s="141">
        <f>J581*Input!P581/100</f>
        <v>6.3234238263669313</v>
      </c>
      <c r="L581" s="146">
        <f t="shared" si="2034"/>
        <v>10.479519576942923</v>
      </c>
      <c r="M581" s="147">
        <f>L581*Input!P581/100</f>
        <v>8.7448355078125622E-2</v>
      </c>
      <c r="N581" s="141">
        <v>0</v>
      </c>
      <c r="O581" s="145">
        <f>(((G581*$D$4*0.000000001*Input!G581*(238/236))-(N581*0.000000001))/Input!F581)*1000000</f>
        <v>13.708281691422252</v>
      </c>
      <c r="P581" s="141">
        <f>O581*Input!N581/100</f>
        <v>8.9346040763946862E-3</v>
      </c>
      <c r="Q581" s="148">
        <f t="shared" si="2035"/>
        <v>10.227737726808037</v>
      </c>
      <c r="R581" s="149">
        <f>Q581*Input!N581/100</f>
        <v>6.6661007734773155E-3</v>
      </c>
      <c r="S581" s="147">
        <f>Input!S581*$G$6/0.000000000155125</f>
        <v>0.9985704810038748</v>
      </c>
      <c r="T581" s="141">
        <f>S581*Input!T581/100</f>
        <v>1.41303892029852E-3</v>
      </c>
      <c r="U581" s="147">
        <f>S581</f>
        <v>0.9985704810038748</v>
      </c>
      <c r="V581" s="141">
        <f>U581*Input!T581/100</f>
        <v>1.41303892029852E-3</v>
      </c>
      <c r="W581" s="150">
        <v>0</v>
      </c>
      <c r="X581" s="145">
        <f>((($L$4*0.000000001*Input!G581/Input!W581*(232/229))-(W581*0.000000001))/Input!F581)*1000000000</f>
        <v>0.87208085677359448</v>
      </c>
      <c r="Y581" s="145">
        <f>X581*Input!X581/100</f>
        <v>4.08915352884664E-3</v>
      </c>
      <c r="Z581" s="145">
        <f t="shared" si="2036"/>
        <v>2.1293719243112294E-4</v>
      </c>
      <c r="AA581" s="145">
        <f>Z581*Input!X581/100</f>
        <v>9.984542890596643E-7</v>
      </c>
      <c r="AB581" s="146">
        <v>0</v>
      </c>
      <c r="AC581" s="146">
        <v>0.9</v>
      </c>
      <c r="AD581" s="145">
        <f>(((Input!G581*$L$4*0.000000001*Input!U581*(230/229))-((AB581*0.000000000000001)+(Input!G581*AC581*0.000000000000001)))/Input!F581)*1000000000000</f>
        <v>223.47018033220269</v>
      </c>
      <c r="AE581" s="145">
        <f>AD581*Input!V581/100</f>
        <v>0.57453687470650405</v>
      </c>
      <c r="AF581" s="145">
        <f t="shared" si="2037"/>
        <v>10.18767561062741</v>
      </c>
      <c r="AG581" s="145">
        <f>AF581*Input!V581/100</f>
        <v>2.6192287924735189E-2</v>
      </c>
      <c r="AH581" s="141">
        <f t="shared" si="2038"/>
        <v>47843.570652518749</v>
      </c>
      <c r="AI581" s="150">
        <f t="shared" si="2039"/>
        <v>255.8458660360846</v>
      </c>
      <c r="AJ581" s="147">
        <f t="shared" si="2040"/>
        <v>-1.4295189961252008</v>
      </c>
      <c r="AK581" s="150">
        <f t="shared" si="2041"/>
        <v>1.4130389202985201</v>
      </c>
      <c r="AL581" s="150">
        <f t="shared" si="2042"/>
        <v>0.99608299339983863</v>
      </c>
      <c r="AM581" s="150">
        <f t="shared" si="2043"/>
        <v>2.6419168723398651E-3</v>
      </c>
      <c r="AN581" s="141">
        <f>AF581/Q581</f>
        <v>0.99608299339983863</v>
      </c>
      <c r="AO581" s="145">
        <f t="shared" si="2044"/>
        <v>2.6419168723398651E-3</v>
      </c>
      <c r="AP581" s="141">
        <f t="shared" si="2045"/>
        <v>685.59310000000005</v>
      </c>
      <c r="AQ581" s="141" t="e">
        <f t="shared" si="2046"/>
        <v>#VALUE!</v>
      </c>
      <c r="AR581" s="141" t="e">
        <f t="shared" si="2047"/>
        <v>#VALUE!</v>
      </c>
      <c r="AS581" s="149">
        <f t="shared" si="2048"/>
        <v>2.0819578886246849E-5</v>
      </c>
      <c r="AT581" s="149">
        <f t="shared" si="2049"/>
        <v>9.8560774074877546E-8</v>
      </c>
      <c r="AU581" s="141">
        <v>0.75</v>
      </c>
      <c r="AV581" s="141">
        <f t="shared" si="2050"/>
        <v>0.375</v>
      </c>
      <c r="AW581" s="141">
        <f t="shared" si="2051"/>
        <v>685.59140000000002</v>
      </c>
      <c r="AX581" s="151">
        <f t="shared" si="2052"/>
        <v>312.84107629070002</v>
      </c>
      <c r="AY581" s="151">
        <f t="shared" si="2053"/>
        <v>195.38946688477554</v>
      </c>
      <c r="AZ581" s="141" t="str">
        <f>Input!B581</f>
        <v>Hu1-13</v>
      </c>
      <c r="BA581" s="152">
        <f>Input!E581</f>
        <v>0</v>
      </c>
      <c r="BB581" s="141">
        <f t="shared" si="2054"/>
        <v>-9.9246840782709924</v>
      </c>
      <c r="BC581" s="147">
        <f t="shared" ref="BC581" si="2058">SQRT((EXP(0.0000028263*AW581*1000)*V581)^2+((U581-1)*0.0000028263*EXP(0.0000028263*AW581*1000)*AX581*1000)^2)*1000</f>
        <v>13.162298466598051</v>
      </c>
      <c r="BD581" s="141">
        <f t="shared" si="2055"/>
        <v>685533.4</v>
      </c>
      <c r="BE581" s="153">
        <f t="shared" si="2056"/>
        <v>97694.733442387776</v>
      </c>
      <c r="BF581" s="154">
        <f t="shared" si="2057"/>
        <v>28.499404584826404</v>
      </c>
      <c r="BG581" s="155"/>
      <c r="BH581" s="155"/>
      <c r="BI581" s="155"/>
      <c r="BJ581" s="155"/>
      <c r="BK581" s="155"/>
      <c r="BL581" s="155"/>
      <c r="BM581" s="159"/>
      <c r="BN581" s="155"/>
      <c r="BO581" s="155"/>
      <c r="BP581" s="155"/>
      <c r="BQ581" s="155"/>
      <c r="BR581" s="155"/>
      <c r="BS581" s="155"/>
      <c r="BT581" s="155"/>
      <c r="BU581" s="155"/>
      <c r="BV581" s="155"/>
      <c r="BW581" s="155"/>
      <c r="BX581" s="155"/>
      <c r="BY581" s="155"/>
      <c r="BZ581" s="155"/>
      <c r="CA581" s="155"/>
      <c r="CB581" s="155"/>
      <c r="CC581" s="155"/>
      <c r="CD581" s="155"/>
      <c r="CE581" s="155"/>
      <c r="CF581" s="155"/>
      <c r="CG581" s="155"/>
      <c r="CH581" s="155"/>
      <c r="CI581" s="155"/>
      <c r="CJ581" s="155"/>
      <c r="CK581" s="155"/>
      <c r="CL581" s="155"/>
      <c r="CM581" s="155"/>
      <c r="CN581" s="155"/>
      <c r="CO581" s="155"/>
      <c r="CP581" s="155"/>
      <c r="CQ581" s="155"/>
      <c r="CR581" s="155"/>
      <c r="CS581" s="155"/>
      <c r="CT581" s="155"/>
      <c r="CU581" s="155"/>
      <c r="CV581" s="155"/>
      <c r="CW581" s="155"/>
      <c r="CX581" s="155"/>
      <c r="CY581" s="155"/>
      <c r="CZ581" s="155"/>
      <c r="DA581" s="155"/>
      <c r="DB581" s="155"/>
      <c r="DC581" s="155"/>
      <c r="DD581" s="155"/>
      <c r="DE581" s="155"/>
    </row>
    <row r="582" spans="1:109" ht="15" customHeight="1" x14ac:dyDescent="0.2">
      <c r="A582" s="9">
        <f>Input!A582</f>
        <v>10834</v>
      </c>
      <c r="B582" s="9" t="str">
        <f>Input!B582</f>
        <v>ICECTD-17 PL500-5 A3 S3_T</v>
      </c>
      <c r="C582" s="9">
        <f>Input!O582</f>
        <v>14.086016598474663</v>
      </c>
      <c r="D582" s="9">
        <f>C582*Input!P582/100</f>
        <v>0.16756877673780798</v>
      </c>
      <c r="E582" s="11">
        <f>Input!M582</f>
        <v>15.634647795142728</v>
      </c>
      <c r="F582" s="12">
        <f>E582*Input!N582/100</f>
        <v>4.0345232648362509E-3</v>
      </c>
      <c r="G582" s="13">
        <f t="shared" si="2033"/>
        <v>2155.7052379942793</v>
      </c>
      <c r="H582" s="12">
        <f>G582*Input!L582/100</f>
        <v>1.2834028400193791</v>
      </c>
      <c r="I582" s="9">
        <v>0.3</v>
      </c>
      <c r="J582" s="21">
        <f>(((C582*$G$4*0.000000001*Input!G582*(234/233))-(I582*0.000000000000001))/Input!F582)*1000000000000</f>
        <v>212.30499943249359</v>
      </c>
      <c r="K582" s="9">
        <f>J582*Input!P582/100</f>
        <v>2.525603232220837</v>
      </c>
      <c r="L582" s="14">
        <f t="shared" si="2034"/>
        <v>2.9360238195358694</v>
      </c>
      <c r="M582" s="22">
        <f>L582*Input!P582/100</f>
        <v>3.4927256863091317E-2</v>
      </c>
      <c r="N582" s="9">
        <v>5.0000000000000001E-3</v>
      </c>
      <c r="O582" s="21">
        <f>(((G582*$D$4*0.000000001*Input!G582*(238/236))-(N582*0.000000001))/Input!F582)*1000000</f>
        <v>3.2729416971545677</v>
      </c>
      <c r="P582" s="9">
        <f>O582*Input!N582/100</f>
        <v>8.4458310763643285E-4</v>
      </c>
      <c r="Q582" s="23">
        <f t="shared" si="2035"/>
        <v>2.4419391158687112</v>
      </c>
      <c r="R582" s="24">
        <f>Q582*Input!N582/100</f>
        <v>6.3014276390330692E-4</v>
      </c>
      <c r="S582" s="65">
        <f>Input!S582*$G$6/0.000000000155125</f>
        <v>1.1461082119324069</v>
      </c>
      <c r="T582" s="9">
        <f>S582*Input!T582/100</f>
        <v>5.3895160283718585E-4</v>
      </c>
      <c r="U582" s="9">
        <f>S582*1/((U581+U583)/2)</f>
        <v>1.1462665124649785</v>
      </c>
      <c r="V582" s="9">
        <f>U582*Input!T582/100</f>
        <v>5.3902604286376556E-4</v>
      </c>
      <c r="W582" s="3">
        <v>3.0000000000000001E-3</v>
      </c>
      <c r="X582" s="21">
        <f>((($L$4*0.000000001*Input!G582/Input!W582*(232/229))-(W582*0.000000001))/Input!F582)*1000000000</f>
        <v>1.9384345453064368E-2</v>
      </c>
      <c r="Y582" s="21">
        <f>X582*Input!X582/100</f>
        <v>7.0752360806727014E-5</v>
      </c>
      <c r="Z582" s="21">
        <f t="shared" si="2036"/>
        <v>4.733102516619203E-6</v>
      </c>
      <c r="AA582" s="21">
        <f>Z582*Input!X582/100</f>
        <v>1.7275702076292208E-8</v>
      </c>
      <c r="AB582" s="14">
        <v>0.05</v>
      </c>
      <c r="AC582" s="14">
        <v>0.9</v>
      </c>
      <c r="AD582" s="21">
        <f>(((Input!G582*$L$4*0.000000001*Input!U582*(230/229))-((AB582*0.000000000000001)+(Input!G582*AC582*0.000000000000001)))/Input!F582)*1000000000000</f>
        <v>1.9148454060321809E-2</v>
      </c>
      <c r="AE582" s="21">
        <f>AD582*Input!V582/100</f>
        <v>4.7125329902213825E-4</v>
      </c>
      <c r="AF582" s="63">
        <f t="shared" si="2037"/>
        <v>8.7294975160248981E-4</v>
      </c>
      <c r="AG582" s="21">
        <f>AF582*Input!V582/100</f>
        <v>2.148374218760905E-5</v>
      </c>
      <c r="AH582" s="9">
        <f t="shared" si="2038"/>
        <v>184.43499766534259</v>
      </c>
      <c r="AI582" s="3">
        <f t="shared" si="2039"/>
        <v>4.5886883188271081</v>
      </c>
      <c r="AJ582" s="22">
        <f t="shared" si="2040"/>
        <v>146.26651246497846</v>
      </c>
      <c r="AK582" s="3">
        <f t="shared" si="2041"/>
        <v>0.53902604286376554</v>
      </c>
      <c r="AL582" s="3">
        <f t="shared" si="2042"/>
        <v>3.5748219352796644E-4</v>
      </c>
      <c r="AM582" s="3">
        <f t="shared" si="2043"/>
        <v>8.7983041866726829E-6</v>
      </c>
      <c r="AN582" s="9">
        <f>AL582*1/((AN581+AN583)/2)</f>
        <v>3.5885911127206958E-4</v>
      </c>
      <c r="AO582" s="21">
        <f t="shared" si="2044"/>
        <v>8.832192703001535E-6</v>
      </c>
      <c r="AP582" s="58">
        <f t="shared" si="2045"/>
        <v>3.4200000000000001E-2</v>
      </c>
      <c r="AQ582" s="58">
        <f t="shared" si="2046"/>
        <v>4.4000000000000003E-3</v>
      </c>
      <c r="AR582" s="58">
        <f t="shared" si="2047"/>
        <v>12.865497076023392</v>
      </c>
      <c r="AS582" s="67">
        <f t="shared" si="2048"/>
        <v>1.9382557435038336E-6</v>
      </c>
      <c r="AT582" s="67">
        <f t="shared" si="2049"/>
        <v>7.092242123225632E-9</v>
      </c>
      <c r="AU582" s="58">
        <v>40</v>
      </c>
      <c r="AV582" s="58">
        <f t="shared" si="2050"/>
        <v>20</v>
      </c>
      <c r="AW582" s="58">
        <f t="shared" si="2051"/>
        <v>2.6800000000000001E-2</v>
      </c>
      <c r="AX582" s="57">
        <f t="shared" si="2052"/>
        <v>3.6705053999999998E-3</v>
      </c>
      <c r="AY582" s="47">
        <f t="shared" si="2053"/>
        <v>3.7879334793994661E-3</v>
      </c>
      <c r="AZ582" s="9" t="str">
        <f>Input!B582</f>
        <v>ICECTD-17 PL500-5 A3 S3_T</v>
      </c>
      <c r="BA582" s="48" t="str">
        <f>Input!E582</f>
        <v>Top</v>
      </c>
      <c r="BB582" s="58">
        <f t="shared" si="2054"/>
        <v>146.27759181815907</v>
      </c>
      <c r="BC582" s="22">
        <f>SQRT((EXP(0.0000028263*AW582*1000)*V582)^2+((U582-1)*0.0000028263*EXP(0.0000028263*AW582*1000)*AY582*1000)^2)*1000</f>
        <v>0.53906914754686364</v>
      </c>
      <c r="BD582" s="9">
        <f t="shared" si="2055"/>
        <v>-31.2</v>
      </c>
      <c r="BE582" s="49">
        <f t="shared" si="2056"/>
        <v>1.8939667396997331</v>
      </c>
      <c r="BF582" s="89">
        <f t="shared" si="2057"/>
        <v>14.134080147012934</v>
      </c>
      <c r="BG582" s="85"/>
      <c r="BH582" s="85"/>
      <c r="BI582" s="85"/>
      <c r="BJ582" s="85"/>
      <c r="BK582" s="85"/>
      <c r="BL582" s="85"/>
      <c r="BM582" s="90"/>
      <c r="BN582" s="85"/>
      <c r="BO582" s="85"/>
      <c r="BP582" s="85"/>
      <c r="BQ582" s="85"/>
      <c r="BR582" s="85"/>
      <c r="BS582" s="85"/>
      <c r="BT582" s="85"/>
      <c r="BU582" s="85"/>
      <c r="BV582" s="85"/>
      <c r="BW582" s="85"/>
      <c r="BX582" s="85"/>
      <c r="BY582" s="85"/>
      <c r="BZ582" s="85"/>
      <c r="CA582" s="85"/>
      <c r="CB582" s="85"/>
      <c r="CC582" s="85"/>
      <c r="CD582" s="85"/>
      <c r="CE582" s="85"/>
      <c r="CF582" s="85"/>
      <c r="CG582" s="85"/>
      <c r="CH582" s="85"/>
      <c r="CI582" s="85"/>
      <c r="CJ582" s="85"/>
      <c r="CK582" s="85"/>
      <c r="CL582" s="85"/>
      <c r="CM582" s="85"/>
      <c r="CN582" s="85"/>
      <c r="CO582" s="85"/>
      <c r="CP582" s="85"/>
      <c r="CQ582" s="85"/>
      <c r="CR582" s="85"/>
      <c r="CS582" s="85"/>
      <c r="CT582" s="85"/>
      <c r="CU582" s="85"/>
      <c r="CV582" s="85"/>
      <c r="CW582" s="85"/>
      <c r="CX582" s="85"/>
      <c r="CY582" s="85"/>
      <c r="CZ582" s="85"/>
      <c r="DA582" s="85"/>
      <c r="DB582" s="85"/>
      <c r="DC582" s="85"/>
      <c r="DD582" s="85"/>
      <c r="DE582" s="85"/>
    </row>
    <row r="583" spans="1:109" s="158" customFormat="1" ht="15" customHeight="1" x14ac:dyDescent="0.2">
      <c r="A583" s="141">
        <f>Input!A583</f>
        <v>10815</v>
      </c>
      <c r="B583" s="141" t="str">
        <f>Input!B583</f>
        <v>Hu1-13</v>
      </c>
      <c r="C583" s="141">
        <f>Input!O583</f>
        <v>2.0828640167122381</v>
      </c>
      <c r="D583" s="141">
        <f>C583*Input!P583/100</f>
        <v>1.5638132368077328E-2</v>
      </c>
      <c r="E583" s="142">
        <f>Input!M583</f>
        <v>2.7320876441054498</v>
      </c>
      <c r="F583" s="143">
        <f>E583*Input!N583/100</f>
        <v>2.5987801929339372E-3</v>
      </c>
      <c r="G583" s="144">
        <f t="shared" si="2033"/>
        <v>376.70024436925939</v>
      </c>
      <c r="H583" s="143">
        <f>G583*Input!L583/100</f>
        <v>0.14952077151485024</v>
      </c>
      <c r="I583" s="141">
        <v>0</v>
      </c>
      <c r="J583" s="145">
        <f>(((C583*$G$4*0.000000001*Input!G583*(234/233))-(I583*0.000000000000001))/Input!F583)*1000000000000</f>
        <v>751.98842161688628</v>
      </c>
      <c r="K583" s="141">
        <f>J583*Input!P583/100</f>
        <v>5.645925217465166</v>
      </c>
      <c r="L583" s="146">
        <f t="shared" si="2034"/>
        <v>10.399453257267217</v>
      </c>
      <c r="M583" s="147">
        <f>L583*Input!P583/100</f>
        <v>7.80790417847263E-2</v>
      </c>
      <c r="N583" s="141">
        <v>0</v>
      </c>
      <c r="O583" s="145">
        <f>(((G583*$D$4*0.000000001*Input!G583*(238/236))-(N583*0.000000001))/Input!F583)*1000000</f>
        <v>13.700082854987661</v>
      </c>
      <c r="P583" s="141">
        <f>O583*Input!N583/100</f>
        <v>1.3031611208341447E-2</v>
      </c>
      <c r="Q583" s="148">
        <f t="shared" si="2035"/>
        <v>10.221620581668653</v>
      </c>
      <c r="R583" s="149">
        <f>Q583*Input!N583/100</f>
        <v>9.722874434368289E-3</v>
      </c>
      <c r="S583" s="147">
        <f>Input!S583*$G$6/0.000000000155125</f>
        <v>1.001153317029392</v>
      </c>
      <c r="T583" s="141">
        <f>S583*Input!T583/100</f>
        <v>1.6395569480685027E-3</v>
      </c>
      <c r="U583" s="147">
        <f>S583</f>
        <v>1.001153317029392</v>
      </c>
      <c r="V583" s="141">
        <f>U583*Input!T583/100</f>
        <v>1.6395569480685027E-3</v>
      </c>
      <c r="W583" s="150">
        <v>0</v>
      </c>
      <c r="X583" s="145">
        <f>((($L$4*0.000000001*Input!G583/Input!W583*(232/229))-(W583*0.000000001))/Input!F583)*1000000000</f>
        <v>0.86264126436051247</v>
      </c>
      <c r="Y583" s="145">
        <f>X583*Input!X583/100</f>
        <v>4.3616271114285078E-3</v>
      </c>
      <c r="Z583" s="145">
        <f t="shared" si="2036"/>
        <v>2.1063231405829376E-4</v>
      </c>
      <c r="AA583" s="145">
        <f>Z583*Input!X583/100</f>
        <v>1.0649845416572117E-6</v>
      </c>
      <c r="AB583" s="146">
        <v>0</v>
      </c>
      <c r="AC583" s="146">
        <v>0.9</v>
      </c>
      <c r="AD583" s="145">
        <f>(((Input!G583*$L$4*0.000000001*Input!U583*(230/229))-((AB583*0.000000000000001)+(Input!G583*AC583*0.000000000000001)))/Input!F583)*1000000000000</f>
        <v>223.37243237917383</v>
      </c>
      <c r="AE583" s="145">
        <f>AD583*Input!V583/100</f>
        <v>0.61374290083985272</v>
      </c>
      <c r="AF583" s="145">
        <f t="shared" si="2037"/>
        <v>10.183219425754869</v>
      </c>
      <c r="AG583" s="145">
        <f>AF583*Input!V583/100</f>
        <v>2.7979632776001594E-2</v>
      </c>
      <c r="AH583" s="141">
        <f t="shared" si="2038"/>
        <v>48345.95048382083</v>
      </c>
      <c r="AI583" s="150">
        <f t="shared" si="2039"/>
        <v>278.20514609660887</v>
      </c>
      <c r="AJ583" s="147">
        <f t="shared" si="2040"/>
        <v>1.1533170293920314</v>
      </c>
      <c r="AK583" s="150">
        <f t="shared" si="2041"/>
        <v>1.6395569480685028</v>
      </c>
      <c r="AL583" s="150">
        <f t="shared" si="2042"/>
        <v>0.99624314406830439</v>
      </c>
      <c r="AM583" s="150">
        <f t="shared" si="2043"/>
        <v>2.8966903557429416E-3</v>
      </c>
      <c r="AN583" s="141">
        <f>AF583/Q583</f>
        <v>0.99624314406830439</v>
      </c>
      <c r="AO583" s="145">
        <f t="shared" si="2044"/>
        <v>2.8966903557429416E-3</v>
      </c>
      <c r="AP583" s="141">
        <f t="shared" si="2045"/>
        <v>570.56410000000005</v>
      </c>
      <c r="AQ583" s="141" t="e">
        <f t="shared" si="2046"/>
        <v>#VALUE!</v>
      </c>
      <c r="AR583" s="141" t="e">
        <f t="shared" si="2047"/>
        <v>#VALUE!</v>
      </c>
      <c r="AS583" s="149">
        <f t="shared" si="2048"/>
        <v>2.0606547892810611E-5</v>
      </c>
      <c r="AT583" s="149">
        <f t="shared" si="2049"/>
        <v>1.0601714121575009E-7</v>
      </c>
      <c r="AU583" s="141">
        <v>0.75</v>
      </c>
      <c r="AV583" s="141">
        <f t="shared" si="2050"/>
        <v>0.375</v>
      </c>
      <c r="AW583" s="141">
        <f t="shared" si="2051"/>
        <v>570.56240000000003</v>
      </c>
      <c r="AX583" s="151">
        <f t="shared" si="2052"/>
        <v>173.79953653339999</v>
      </c>
      <c r="AY583" s="151">
        <f t="shared" si="2053"/>
        <v>74.734505952955359</v>
      </c>
      <c r="AZ583" s="141" t="str">
        <f>Input!B583</f>
        <v>Hu1-13</v>
      </c>
      <c r="BA583" s="152">
        <f>Input!E583</f>
        <v>0</v>
      </c>
      <c r="BB583" s="141">
        <f t="shared" si="2054"/>
        <v>5.7847357149028014</v>
      </c>
      <c r="BC583" s="147">
        <f t="shared" ref="BC583" si="2059">SQRT((EXP(0.0000028263*AW583*1000)*V583)^2+((U583-1)*0.0000028263*EXP(0.0000028263*AW583*1000)*AX583*1000)^2)*1000</f>
        <v>8.7006676246304959</v>
      </c>
      <c r="BD583" s="141">
        <f t="shared" si="2055"/>
        <v>570504.4</v>
      </c>
      <c r="BE583" s="153">
        <f t="shared" si="2056"/>
        <v>37367.252976477677</v>
      </c>
      <c r="BF583" s="154">
        <f t="shared" si="2057"/>
        <v>13.098393086006958</v>
      </c>
      <c r="BG583" s="155"/>
      <c r="BH583" s="155"/>
      <c r="BI583" s="155"/>
      <c r="BJ583" s="155"/>
      <c r="BK583" s="155"/>
      <c r="BL583" s="155"/>
      <c r="BM583" s="159"/>
      <c r="BN583" s="155"/>
      <c r="BO583" s="155"/>
      <c r="BP583" s="155"/>
      <c r="BQ583" s="155"/>
      <c r="BR583" s="155"/>
      <c r="BS583" s="155"/>
      <c r="BT583" s="155"/>
      <c r="BU583" s="155"/>
      <c r="BV583" s="155"/>
      <c r="BW583" s="155"/>
      <c r="BX583" s="155"/>
      <c r="BY583" s="155"/>
      <c r="BZ583" s="155"/>
      <c r="CA583" s="155"/>
      <c r="CB583" s="155"/>
      <c r="CC583" s="155"/>
      <c r="CD583" s="155"/>
      <c r="CE583" s="155"/>
      <c r="CF583" s="155"/>
      <c r="CG583" s="155"/>
      <c r="CH583" s="155"/>
      <c r="CI583" s="155"/>
      <c r="CJ583" s="155"/>
      <c r="CK583" s="155"/>
      <c r="CL583" s="155"/>
      <c r="CM583" s="155"/>
      <c r="CN583" s="155"/>
      <c r="CO583" s="155"/>
      <c r="CP583" s="155"/>
      <c r="CQ583" s="155"/>
      <c r="CR583" s="155"/>
      <c r="CS583" s="155"/>
      <c r="CT583" s="155"/>
      <c r="CU583" s="155"/>
      <c r="CV583" s="155"/>
      <c r="CW583" s="155"/>
      <c r="CX583" s="155"/>
      <c r="CY583" s="155"/>
      <c r="CZ583" s="155"/>
      <c r="DA583" s="155"/>
      <c r="DB583" s="155"/>
      <c r="DC583" s="155"/>
      <c r="DD583" s="155"/>
      <c r="DE583" s="155"/>
    </row>
    <row r="584" spans="1:109" ht="15" customHeight="1" x14ac:dyDescent="0.2">
      <c r="A584" s="9">
        <f>Input!A584</f>
        <v>10835</v>
      </c>
      <c r="B584" s="9" t="str">
        <f>Input!B584</f>
        <v>ICECTD-17 PL500-5 A3 S3_B</v>
      </c>
      <c r="C584" s="9">
        <f>Input!O584</f>
        <v>11.7326806482241</v>
      </c>
      <c r="D584" s="9">
        <f>C584*Input!P584/100</f>
        <v>0.12642311436499301</v>
      </c>
      <c r="E584" s="11">
        <f>Input!M584</f>
        <v>13.03694581812935</v>
      </c>
      <c r="F584" s="12">
        <f>E584*Input!N584/100</f>
        <v>2.4973796796175754E-3</v>
      </c>
      <c r="G584" s="13">
        <f t="shared" si="2033"/>
        <v>1797.5340894036747</v>
      </c>
      <c r="H584" s="12">
        <f>G584*Input!L584/100</f>
        <v>0.29216821756760369</v>
      </c>
      <c r="I584" s="9">
        <v>0.3</v>
      </c>
      <c r="J584" s="21">
        <f>(((C584*$G$4*0.000000001*Input!G584*(234/233))-(I584*0.000000000000001))/Input!F584)*1000000000000</f>
        <v>246.8129557906268</v>
      </c>
      <c r="K584" s="9">
        <f>J584*Input!P584/100</f>
        <v>2.6594828131969437</v>
      </c>
      <c r="L584" s="14">
        <f t="shared" si="2034"/>
        <v>3.4132437724423421</v>
      </c>
      <c r="M584" s="22">
        <f>L584*Input!P584/100</f>
        <v>3.6778714152114395E-2</v>
      </c>
      <c r="N584" s="9">
        <v>5.0000000000000001E-3</v>
      </c>
      <c r="O584" s="21">
        <f>(((G584*$D$4*0.000000001*Input!G584*(238/236))-(N584*0.000000001))/Input!F584)*1000000</f>
        <v>3.8091201546810289</v>
      </c>
      <c r="P584" s="9">
        <f>O584*Input!N584/100</f>
        <v>7.2968158372596018E-4</v>
      </c>
      <c r="Q584" s="23">
        <f t="shared" si="2035"/>
        <v>2.8419814232701262</v>
      </c>
      <c r="R584" s="24">
        <f>Q584*Input!N584/100</f>
        <v>5.4441483115282734E-4</v>
      </c>
      <c r="S584" s="65">
        <f>Input!S584*$G$6/0.000000000155125</f>
        <v>1.1464445969001038</v>
      </c>
      <c r="T584" s="9">
        <f>S584*Input!T584/100</f>
        <v>5.6262896219547197E-4</v>
      </c>
      <c r="U584" s="9">
        <f>S584*1/((U583+U585)/2)</f>
        <v>1.1465293310219282</v>
      </c>
      <c r="V584" s="9">
        <f>U584*Input!T584/100</f>
        <v>5.6267054629919005E-4</v>
      </c>
      <c r="W584" s="3">
        <v>3.0000000000000001E-3</v>
      </c>
      <c r="X584" s="21">
        <f>((($L$4*0.000000001*Input!G584/Input!W584*(232/229))-(W584*0.000000001))/Input!F584)*1000000000</f>
        <v>2.9798577701596024E-2</v>
      </c>
      <c r="Y584" s="21">
        <f>X584*Input!X584/100</f>
        <v>1.3920586174332494E-4</v>
      </c>
      <c r="Z584" s="21">
        <f t="shared" si="2036"/>
        <v>7.275960049958808E-6</v>
      </c>
      <c r="AA584" s="21">
        <f>Z584*Input!X584/100</f>
        <v>3.3990088349427246E-8</v>
      </c>
      <c r="AB584" s="14">
        <v>0.05</v>
      </c>
      <c r="AC584" s="14">
        <v>0.9</v>
      </c>
      <c r="AD584" s="21">
        <f>(((Input!G584*$L$4*0.000000001*Input!U584*(230/229))-((AB584*0.000000000000001)+(Input!G584*AC584*0.000000000000001)))/Input!F584)*1000000000000</f>
        <v>2.8027835896466589E-2</v>
      </c>
      <c r="AE584" s="21">
        <f>AD584*Input!V584/100</f>
        <v>7.699354545631468E-4</v>
      </c>
      <c r="AF584" s="63">
        <f t="shared" si="2037"/>
        <v>1.2777476608137558E-3</v>
      </c>
      <c r="AG584" s="21">
        <f>AF584*Input!V584/100</f>
        <v>3.510022071199796E-5</v>
      </c>
      <c r="AH584" s="9">
        <f t="shared" si="2038"/>
        <v>175.61224251375455</v>
      </c>
      <c r="AI584" s="3">
        <f t="shared" si="2039"/>
        <v>4.8933952083957388</v>
      </c>
      <c r="AJ584" s="22">
        <f t="shared" si="2040"/>
        <v>146.52933102192821</v>
      </c>
      <c r="AK584" s="3">
        <f t="shared" si="2041"/>
        <v>0.56267054629919</v>
      </c>
      <c r="AL584" s="3">
        <f t="shared" si="2042"/>
        <v>4.495974710994118E-4</v>
      </c>
      <c r="AM584" s="3">
        <f t="shared" si="2043"/>
        <v>1.2350916105205483E-5</v>
      </c>
      <c r="AN584" s="9">
        <f>AL584*1/((AN583+AN585)/2)</f>
        <v>4.5108842363228327E-4</v>
      </c>
      <c r="AO584" s="21">
        <f t="shared" si="2044"/>
        <v>1.2391874141747169E-5</v>
      </c>
      <c r="AP584" s="58">
        <f t="shared" si="2045"/>
        <v>4.2999999999999997E-2</v>
      </c>
      <c r="AQ584" s="58">
        <f t="shared" si="2046"/>
        <v>3.2000000000000002E-3</v>
      </c>
      <c r="AR584" s="58">
        <f t="shared" si="2047"/>
        <v>7.4418604651162807</v>
      </c>
      <c r="AS584" s="67">
        <f t="shared" si="2048"/>
        <v>2.5601715726863282E-6</v>
      </c>
      <c r="AT584" s="67">
        <f t="shared" si="2049"/>
        <v>1.1970047731392212E-8</v>
      </c>
      <c r="AU584" s="58">
        <v>40</v>
      </c>
      <c r="AV584" s="58">
        <f t="shared" si="2050"/>
        <v>20</v>
      </c>
      <c r="AW584" s="58">
        <f t="shared" si="2051"/>
        <v>3.32E-2</v>
      </c>
      <c r="AX584" s="57">
        <f t="shared" si="2052"/>
        <v>4.7434877999999996E-3</v>
      </c>
      <c r="AY584" s="47">
        <f t="shared" si="2053"/>
        <v>5.0182051350599879E-3</v>
      </c>
      <c r="AZ584" s="9" t="str">
        <f>Input!B584</f>
        <v>ICECTD-17 PL500-5 A3 S3_B</v>
      </c>
      <c r="BA584" s="48" t="str">
        <f>Input!E584</f>
        <v>Bottom</v>
      </c>
      <c r="BB584" s="58">
        <f t="shared" si="2054"/>
        <v>146.54308097718146</v>
      </c>
      <c r="BC584" s="22">
        <f>SQRT((EXP(0.0000028263*AW584*1000)*V584)^2+((U584-1)*0.0000028263*EXP(0.0000028263*AW584*1000)*AY584*1000)^2)*1000</f>
        <v>0.56272718421977941</v>
      </c>
      <c r="BD584" s="9">
        <f t="shared" si="2055"/>
        <v>-24.799999999999997</v>
      </c>
      <c r="BE584" s="49">
        <f t="shared" si="2056"/>
        <v>2.5091025675299941</v>
      </c>
      <c r="BF584" s="89">
        <f t="shared" si="2057"/>
        <v>15.115075708012013</v>
      </c>
      <c r="BG584" s="85"/>
      <c r="BH584" s="85"/>
      <c r="BI584" s="85"/>
      <c r="BJ584" s="85"/>
      <c r="BK584" s="85"/>
      <c r="BL584" s="85"/>
      <c r="BM584" s="90"/>
      <c r="BN584" s="85"/>
      <c r="BO584" s="85"/>
      <c r="BP584" s="85"/>
      <c r="BQ584" s="85"/>
      <c r="BR584" s="85"/>
      <c r="BS584" s="85"/>
      <c r="BT584" s="85"/>
      <c r="BU584" s="85"/>
      <c r="BV584" s="85"/>
      <c r="BW584" s="85"/>
      <c r="BX584" s="85"/>
      <c r="BY584" s="85"/>
      <c r="BZ584" s="85"/>
      <c r="CA584" s="85"/>
      <c r="CB584" s="85"/>
      <c r="CC584" s="85"/>
      <c r="CD584" s="85"/>
      <c r="CE584" s="85"/>
      <c r="CF584" s="85"/>
      <c r="CG584" s="85"/>
      <c r="CH584" s="85"/>
      <c r="CI584" s="85"/>
      <c r="CJ584" s="85"/>
      <c r="CK584" s="85"/>
      <c r="CL584" s="85"/>
      <c r="CM584" s="85"/>
      <c r="CN584" s="85"/>
      <c r="CO584" s="85"/>
      <c r="CP584" s="85"/>
      <c r="CQ584" s="85"/>
      <c r="CR584" s="85"/>
      <c r="CS584" s="85"/>
      <c r="CT584" s="85"/>
      <c r="CU584" s="85"/>
      <c r="CV584" s="85"/>
      <c r="CW584" s="85"/>
      <c r="CX584" s="85"/>
      <c r="CY584" s="85"/>
      <c r="CZ584" s="85"/>
      <c r="DA584" s="85"/>
      <c r="DB584" s="85"/>
      <c r="DC584" s="85"/>
      <c r="DD584" s="85"/>
      <c r="DE584" s="85"/>
    </row>
    <row r="585" spans="1:109" s="158" customFormat="1" ht="15" customHeight="1" x14ac:dyDescent="0.2">
      <c r="A585" s="141">
        <f>Input!A585</f>
        <v>10815</v>
      </c>
      <c r="B585" s="141" t="str">
        <f>Input!B585</f>
        <v>Hu1-13</v>
      </c>
      <c r="C585" s="141">
        <f>Input!O585</f>
        <v>2.0878673353010333</v>
      </c>
      <c r="D585" s="141">
        <f>C585*Input!P585/100</f>
        <v>1.2978540371670859E-2</v>
      </c>
      <c r="E585" s="142">
        <f>Input!M585</f>
        <v>2.7340749849020427</v>
      </c>
      <c r="F585" s="143">
        <f>E585*Input!N585/100</f>
        <v>2.5049086565782398E-3</v>
      </c>
      <c r="G585" s="144">
        <f t="shared" si="2033"/>
        <v>376.97425891829363</v>
      </c>
      <c r="H585" s="143">
        <f>G585*Input!L585/100</f>
        <v>0.14127585001270831</v>
      </c>
      <c r="I585" s="141">
        <v>0</v>
      </c>
      <c r="J585" s="145">
        <f>(((C585*$G$4*0.000000001*Input!G585*(234/233))-(I585*0.000000000000001))/Input!F585)*1000000000000</f>
        <v>753.79479861425432</v>
      </c>
      <c r="K585" s="141">
        <f>J585*Input!P585/100</f>
        <v>4.6857173635316478</v>
      </c>
      <c r="L585" s="146">
        <f t="shared" si="2034"/>
        <v>10.424434138101445</v>
      </c>
      <c r="M585" s="147">
        <f>L585*Input!P585/100</f>
        <v>6.480006513137318E-2</v>
      </c>
      <c r="N585" s="141">
        <v>0</v>
      </c>
      <c r="O585" s="145">
        <f>(((G585*$D$4*0.000000001*Input!G585*(238/236))-(N585*0.000000001))/Input!F585)*1000000</f>
        <v>13.710048396771491</v>
      </c>
      <c r="P585" s="141">
        <f>O585*Input!N585/100</f>
        <v>1.2560891380383979E-2</v>
      </c>
      <c r="Q585" s="148">
        <f t="shared" si="2035"/>
        <v>10.229055864220101</v>
      </c>
      <c r="R585" s="149">
        <f>Q585*Input!N585/100</f>
        <v>9.3716707568009018E-3</v>
      </c>
      <c r="S585" s="147">
        <f>Input!S585*$G$6/0.000000000155125</f>
        <v>0.99869887319456174</v>
      </c>
      <c r="T585" s="141">
        <f>S585*Input!T585/100</f>
        <v>1.5904406321414237E-3</v>
      </c>
      <c r="U585" s="147">
        <f>S585</f>
        <v>0.99869887319456174</v>
      </c>
      <c r="V585" s="141">
        <f>U585*Input!T585/100</f>
        <v>1.5904406321414237E-3</v>
      </c>
      <c r="W585" s="150">
        <v>0</v>
      </c>
      <c r="X585" s="145">
        <f>((($L$4*0.000000001*Input!G585/Input!W585*(232/229))-(W585*0.000000001))/Input!F585)*1000000000</f>
        <v>0.86499167555661671</v>
      </c>
      <c r="Y585" s="145">
        <f>X585*Input!X585/100</f>
        <v>4.1363593427581821E-3</v>
      </c>
      <c r="Z585" s="145">
        <f t="shared" si="2036"/>
        <v>2.1120621722021932E-4</v>
      </c>
      <c r="AA585" s="145">
        <f>Z585*Input!X585/100</f>
        <v>1.0099805981199718E-6</v>
      </c>
      <c r="AB585" s="146">
        <v>0</v>
      </c>
      <c r="AC585" s="146">
        <v>0.9</v>
      </c>
      <c r="AD585" s="145">
        <f>(((Input!G585*$L$4*0.000000001*Input!U585*(230/229))-((AB585*0.000000000000001)+(Input!G585*AC585*0.000000000000001)))/Input!F585)*1000000000000</f>
        <v>223.73758333679285</v>
      </c>
      <c r="AE585" s="145">
        <f>AD585*Input!V585/100</f>
        <v>0.52746551325180013</v>
      </c>
      <c r="AF585" s="145">
        <f t="shared" si="2037"/>
        <v>10.199866118837599</v>
      </c>
      <c r="AG585" s="145">
        <f>AF585*Input!V585/100</f>
        <v>2.4046374047822238E-2</v>
      </c>
      <c r="AH585" s="141">
        <f t="shared" si="2038"/>
        <v>48293.398996879245</v>
      </c>
      <c r="AI585" s="150">
        <f t="shared" si="2039"/>
        <v>257.47709273291287</v>
      </c>
      <c r="AJ585" s="147">
        <f t="shared" si="2040"/>
        <v>-1.3011268054382574</v>
      </c>
      <c r="AK585" s="150">
        <f t="shared" si="2041"/>
        <v>1.5904406321414237</v>
      </c>
      <c r="AL585" s="150">
        <f t="shared" si="2042"/>
        <v>0.99714638909299502</v>
      </c>
      <c r="AM585" s="150">
        <f t="shared" si="2043"/>
        <v>2.5220673419080152E-3</v>
      </c>
      <c r="AN585" s="141">
        <f>AF585/Q585</f>
        <v>0.99714638909299502</v>
      </c>
      <c r="AO585" s="145">
        <f t="shared" si="2044"/>
        <v>2.5220673419080152E-3</v>
      </c>
      <c r="AP585" s="141">
        <f t="shared" si="2045"/>
        <v>755.69100000000003</v>
      </c>
      <c r="AQ585" s="141" t="e">
        <f t="shared" si="2046"/>
        <v>#VALUE!</v>
      </c>
      <c r="AR585" s="141" t="e">
        <f t="shared" si="2047"/>
        <v>#VALUE!</v>
      </c>
      <c r="AS585" s="149">
        <f t="shared" si="2048"/>
        <v>2.0647674626452186E-5</v>
      </c>
      <c r="AT585" s="149">
        <f t="shared" si="2049"/>
        <v>1.0053227732587475E-7</v>
      </c>
      <c r="AU585" s="141">
        <v>0.75</v>
      </c>
      <c r="AV585" s="141">
        <f t="shared" si="2050"/>
        <v>0.375</v>
      </c>
      <c r="AW585" s="141">
        <f t="shared" si="2051"/>
        <v>755.6893</v>
      </c>
      <c r="AX585" s="151">
        <f t="shared" si="2052"/>
        <v>331.28102243310002</v>
      </c>
      <c r="AY585" s="151">
        <f t="shared" si="2053"/>
        <v>380.25586021781368</v>
      </c>
      <c r="AZ585" s="141" t="str">
        <f>Input!B585</f>
        <v>Hu1-13</v>
      </c>
      <c r="BA585" s="152">
        <f>Input!E585</f>
        <v>0</v>
      </c>
      <c r="BB585" s="141">
        <f t="shared" si="2054"/>
        <v>-11.012547791909904</v>
      </c>
      <c r="BC585" s="147">
        <f t="shared" ref="BC585" si="2060">SQRT((EXP(0.0000028263*AW585*1000)*V585)^2+((U585-1)*0.0000028263*EXP(0.0000028263*AW585*1000)*AX585*1000)^2)*1000</f>
        <v>16.956505644256968</v>
      </c>
      <c r="BD585" s="141">
        <f t="shared" si="2055"/>
        <v>755631.3</v>
      </c>
      <c r="BE585" s="153">
        <f t="shared" si="2056"/>
        <v>190127.93010890685</v>
      </c>
      <c r="BF585" s="154">
        <f t="shared" si="2057"/>
        <v>50.319074283281985</v>
      </c>
      <c r="BG585" s="155"/>
      <c r="BH585" s="155"/>
      <c r="BI585" s="155"/>
      <c r="BJ585" s="155"/>
      <c r="BK585" s="155"/>
      <c r="BL585" s="155"/>
      <c r="BM585" s="159"/>
      <c r="BN585" s="155"/>
      <c r="BO585" s="155"/>
      <c r="BP585" s="155"/>
      <c r="BQ585" s="155"/>
      <c r="BR585" s="155"/>
      <c r="BS585" s="155"/>
      <c r="BT585" s="155"/>
      <c r="BU585" s="155"/>
      <c r="BV585" s="155"/>
      <c r="BW585" s="155"/>
      <c r="BX585" s="155"/>
      <c r="BY585" s="155"/>
      <c r="BZ585" s="155"/>
      <c r="CA585" s="155"/>
      <c r="CB585" s="155"/>
      <c r="CC585" s="155"/>
      <c r="CD585" s="155"/>
      <c r="CE585" s="155"/>
      <c r="CF585" s="155"/>
      <c r="CG585" s="155"/>
      <c r="CH585" s="155"/>
      <c r="CI585" s="155"/>
      <c r="CJ585" s="155"/>
      <c r="CK585" s="155"/>
      <c r="CL585" s="155"/>
      <c r="CM585" s="155"/>
      <c r="CN585" s="155"/>
      <c r="CO585" s="155"/>
      <c r="CP585" s="155"/>
      <c r="CQ585" s="155"/>
      <c r="CR585" s="155"/>
      <c r="CS585" s="155"/>
      <c r="CT585" s="155"/>
      <c r="CU585" s="155"/>
      <c r="CV585" s="155"/>
      <c r="CW585" s="155"/>
      <c r="CX585" s="155"/>
      <c r="CY585" s="155"/>
      <c r="CZ585" s="155"/>
      <c r="DA585" s="155"/>
      <c r="DB585" s="155"/>
      <c r="DC585" s="155"/>
      <c r="DD585" s="155"/>
      <c r="DE585" s="155"/>
    </row>
    <row r="586" spans="1:109" x14ac:dyDescent="0.2">
      <c r="A586" s="85"/>
      <c r="B586" s="85"/>
      <c r="C586" s="85"/>
      <c r="D586" s="85"/>
      <c r="E586" s="86"/>
      <c r="F586" s="85"/>
      <c r="G586" s="87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  <c r="AF586" s="85"/>
      <c r="AG586" s="85"/>
      <c r="AH586" s="85"/>
      <c r="AI586" s="85"/>
      <c r="AJ586" s="85"/>
      <c r="AK586" s="85"/>
      <c r="AL586" s="85"/>
      <c r="AM586" s="85"/>
      <c r="AN586" s="85"/>
      <c r="AO586" s="85"/>
      <c r="AP586" s="85"/>
      <c r="AQ586" s="85"/>
      <c r="AR586" s="85"/>
      <c r="AS586" s="85"/>
      <c r="AT586" s="85"/>
      <c r="AU586" s="85"/>
      <c r="AV586" s="85"/>
      <c r="AW586" s="85"/>
      <c r="AX586" s="85"/>
      <c r="AY586" s="85"/>
      <c r="AZ586" s="85"/>
      <c r="BA586" s="85"/>
      <c r="BB586" s="85"/>
      <c r="BC586" s="85"/>
      <c r="BD586" s="85"/>
      <c r="BE586" s="85"/>
      <c r="BF586" s="88"/>
      <c r="BG586" s="85"/>
      <c r="BH586" s="85"/>
      <c r="BI586" s="85"/>
      <c r="BJ586" s="85"/>
      <c r="BK586" s="85"/>
      <c r="BL586" s="85"/>
      <c r="BM586" s="85"/>
      <c r="BN586" s="85"/>
      <c r="BO586" s="85"/>
      <c r="BP586" s="85"/>
      <c r="BQ586" s="85"/>
      <c r="BR586" s="85"/>
      <c r="BS586" s="85"/>
      <c r="BT586" s="85"/>
      <c r="BU586" s="85"/>
      <c r="BV586" s="85"/>
      <c r="BW586" s="85"/>
      <c r="BX586" s="85"/>
      <c r="BY586" s="85"/>
      <c r="BZ586" s="85"/>
      <c r="CA586" s="85"/>
      <c r="CB586" s="85"/>
      <c r="CC586" s="85"/>
      <c r="CD586" s="85"/>
      <c r="CE586" s="85"/>
      <c r="CF586" s="85"/>
      <c r="CG586" s="85"/>
      <c r="CH586" s="85"/>
      <c r="CI586" s="85"/>
      <c r="CJ586" s="85"/>
      <c r="CK586" s="85"/>
      <c r="CL586" s="85"/>
      <c r="CM586" s="85"/>
      <c r="CN586" s="85"/>
      <c r="CO586" s="85"/>
      <c r="CP586" s="85"/>
      <c r="CQ586" s="85"/>
      <c r="CR586" s="85"/>
      <c r="CS586" s="85"/>
      <c r="CT586" s="85"/>
      <c r="CU586" s="85"/>
      <c r="CV586" s="85"/>
      <c r="CW586" s="85"/>
      <c r="CX586" s="85"/>
      <c r="CY586" s="85"/>
      <c r="CZ586" s="85"/>
      <c r="DA586" s="85"/>
      <c r="DB586" s="85"/>
      <c r="DC586" s="85"/>
      <c r="DD586" s="85"/>
      <c r="DE586" s="85"/>
    </row>
    <row r="587" spans="1:109" s="158" customFormat="1" ht="15" customHeight="1" x14ac:dyDescent="0.2">
      <c r="A587" s="141">
        <f>Input!A587</f>
        <v>10815</v>
      </c>
      <c r="B587" s="141" t="str">
        <f>Input!B587</f>
        <v>Hu1-13</v>
      </c>
      <c r="C587" s="141">
        <f>Input!O587</f>
        <v>2.0837377148778367</v>
      </c>
      <c r="D587" s="141">
        <f>C587*Input!P587/100</f>
        <v>1.3905866095498093E-2</v>
      </c>
      <c r="E587" s="142">
        <f>Input!M587</f>
        <v>2.7319776688115591</v>
      </c>
      <c r="F587" s="143">
        <f>E587*Input!N587/100</f>
        <v>2.5967085832061064E-4</v>
      </c>
      <c r="G587" s="144">
        <f t="shared" ref="G587:G595" si="2061">E587*137.88</f>
        <v>376.68508097573778</v>
      </c>
      <c r="H587" s="143">
        <f>G587*Input!L587/100</f>
        <v>1.8261479937088959E-2</v>
      </c>
      <c r="I587" s="141">
        <v>0</v>
      </c>
      <c r="J587" s="145">
        <f>(((C587*$G$4*0.000000001*Input!G587*(234/233))-(I587*0.000000000000001))/Input!F587)*1000000000000</f>
        <v>752.30385791001277</v>
      </c>
      <c r="K587" s="141">
        <f>J587*Input!P587/100</f>
        <v>5.0205151236304157</v>
      </c>
      <c r="L587" s="146">
        <f t="shared" ref="L587:L595" si="2062">(J587/234)*602200000000*0.0000028263/(365.2425*24*60)</f>
        <v>10.40381551191332</v>
      </c>
      <c r="M587" s="147">
        <f>L587*Input!P587/100</f>
        <v>6.9430074792025551E-2</v>
      </c>
      <c r="N587" s="141">
        <v>0</v>
      </c>
      <c r="O587" s="145">
        <f>(((G587*$D$4*0.000000001*Input!G587*(238/236))-(N587*0.000000001))/Input!F587)*1000000</f>
        <v>13.699531382694467</v>
      </c>
      <c r="P587" s="141">
        <f>O587*Input!N587/100</f>
        <v>1.3021223099096229E-3</v>
      </c>
      <c r="Q587" s="148">
        <f t="shared" ref="Q587:Q595" si="2063">(O587/238.05)*602200000000000000*0.00000000015512/(365.2425*24*60)</f>
        <v>10.221209128643002</v>
      </c>
      <c r="R587" s="149">
        <f>Q587*Input!N587/100</f>
        <v>9.7151238745804764E-4</v>
      </c>
      <c r="S587" s="147">
        <f>Input!S587*$G$6/0.000000000155125</f>
        <v>0.99956104270473545</v>
      </c>
      <c r="T587" s="141">
        <f>S587*Input!T587/100</f>
        <v>1.2641572265282642E-3</v>
      </c>
      <c r="U587" s="147">
        <f>S587</f>
        <v>0.99956104270473545</v>
      </c>
      <c r="V587" s="141">
        <f>U587*Input!T587/100</f>
        <v>1.2641572265282642E-3</v>
      </c>
      <c r="W587" s="150">
        <v>0</v>
      </c>
      <c r="X587" s="145">
        <f>((($L$4*0.000000001*Input!G587/Input!W587*(232/229))-(W587*0.000000001))/Input!F587)*1000000000</f>
        <v>0.90787539223875668</v>
      </c>
      <c r="Y587" s="145">
        <f>X587*Input!X587/100</f>
        <v>4.295592221148445E-3</v>
      </c>
      <c r="Z587" s="145">
        <f t="shared" ref="Z587:Z595" si="2064">(X587/232)*6.022E+23*0.000000001*0.000000000049475/(365.2425*24*60)</f>
        <v>2.2167719380499404E-4</v>
      </c>
      <c r="AA587" s="145">
        <f>Z587*Input!X587/100</f>
        <v>1.0488607109028526E-6</v>
      </c>
      <c r="AB587" s="146">
        <v>0</v>
      </c>
      <c r="AC587" s="146">
        <v>0.9</v>
      </c>
      <c r="AD587" s="145">
        <f>(((Input!G587*$L$4*0.000000001*Input!U587*(230/229))-((AB587*0.000000000000001)+(Input!G587*AC587*0.000000000000001)))/Input!F587)*1000000000000</f>
        <v>223.28263743372872</v>
      </c>
      <c r="AE587" s="145">
        <f>AD587*Input!V587/100</f>
        <v>0.58881215454701918</v>
      </c>
      <c r="AF587" s="145">
        <f t="shared" ref="AF587:AF595" si="2065">(AD587/230)*602200000000*$D$6/(365.2425*24*60)</f>
        <v>10.179125806756982</v>
      </c>
      <c r="AG587" s="145">
        <f>AF587*Input!V587/100</f>
        <v>2.6843076857960661E-2</v>
      </c>
      <c r="AH587" s="141">
        <f t="shared" ref="AH587:AH595" si="2066">AF587/Z587</f>
        <v>45918.687583673585</v>
      </c>
      <c r="AI587" s="150">
        <f t="shared" ref="AI587:AI595" si="2067">AH587*SQRT((AG587/AF587)^2+(AA587/Z587)^2)</f>
        <v>248.7293910597904</v>
      </c>
      <c r="AJ587" s="147">
        <f t="shared" ref="AJ587:AJ595" si="2068">(U587-1)*1000</f>
        <v>-0.43895729526455263</v>
      </c>
      <c r="AK587" s="150">
        <f t="shared" ref="AK587:AK595" si="2069">V587*1000</f>
        <v>1.2641572265282641</v>
      </c>
      <c r="AL587" s="150">
        <f t="shared" ref="AL587:AL595" si="2070">AF587/Q587</f>
        <v>0.99588274524507192</v>
      </c>
      <c r="AM587" s="150">
        <f t="shared" ref="AM587:AM595" si="2071">AL587*SQRT((R587/Q587)^2+(AG587/AF587)^2)</f>
        <v>2.6279187735270344E-3</v>
      </c>
      <c r="AN587" s="141">
        <f>AF587/Q587</f>
        <v>0.99588274524507192</v>
      </c>
      <c r="AO587" s="145">
        <f t="shared" ref="AO587:AO595" si="2072">AN587*SQRT((R587/Q587)^2+(AG587/AF587)^2)</f>
        <v>2.6279187735270344E-3</v>
      </c>
      <c r="AP587" s="141">
        <f t="shared" ref="AP587:AP595" si="2073">ThU_Alter_Kombi(AN587,U587)</f>
        <v>617.66520000000003</v>
      </c>
      <c r="AQ587" s="141" t="e">
        <f t="shared" ref="AQ587:AQ595" si="2074">Montealter(AN587,AO587,U587,V587)</f>
        <v>#VALUE!</v>
      </c>
      <c r="AR587" s="141" t="e">
        <f t="shared" ref="AR587:AR595" si="2075">(AQ587/AP587)*100</f>
        <v>#VALUE!</v>
      </c>
      <c r="AS587" s="149">
        <f t="shared" ref="AS587:AS595" si="2076">Z587/Q587</f>
        <v>2.168796186586044E-5</v>
      </c>
      <c r="AT587" s="149">
        <f t="shared" ref="AT587:AT595" si="2077">AS587*SQRT((Y587/X587)^2+(P587/O587)^2)</f>
        <v>1.0263681241596631E-7</v>
      </c>
      <c r="AU587" s="141">
        <v>0.75</v>
      </c>
      <c r="AV587" s="141">
        <f t="shared" ref="AV587:AV595" si="2078">AU587/2</f>
        <v>0.375</v>
      </c>
      <c r="AW587" s="141">
        <f t="shared" ref="AW587:AW595" si="2079">marincorr_age(AN587,U587,AS587,AU587)</f>
        <v>617.66340000000002</v>
      </c>
      <c r="AX587" s="151">
        <f t="shared" ref="AX587:AX595" si="2080">marincorr_age_error(AN587, AO587, U587, V587, AS587, AT587, AU587, AV587)</f>
        <v>245.6642606687</v>
      </c>
      <c r="AY587" s="151">
        <f t="shared" ref="AY587:AY595" si="2081">SQRT(((AU587*EXP(-0.0000091577*AW587*1000))/(0.0000091577*(EXP(-0.0000091577*AW587*1000)+(AJ587/1000)*EXP(-(0.0000091577-0.0000028263)*AW587*1000)-AS587*AU587*EXP(-0.0000091577*AW587*1000))))^2*AT587^2+((AS587*EXP(-0.0000091577*AW587*1000))/(0.0000091577*(EXP(-0.0000091577*AW587*1000)+(AJ587/1000)*EXP(-(0.0000091577-0.0000028263)*AW587*1000)-AS587*AU587*EXP(-0.0000091577*AW587*1000))))^2*AV587^2+((0.0000091577/(0.0000091577-0.0000028263))*(EXP(-(0.0000091577-0.0000028263)*AW587*1000)-1)/(0.0000091577*(EXP(-0.0000091577*AW587*1000)+(AJ587/1000)*EXP(-(0.0000091577-0.0000028263)*AW587*1000)-AS587*AU587*EXP(-0.0000091577*AW587*1000))))^2*T587^2+(1/(0.0000091577*(EXP(-0.0000091577*AW587*1000)+(AJ587/1000)*EXP(-(0.0000091577-0.0000028263)*AW587*1000)-AS587*AU587*EXP(-0.0000091577*AW587*1000))))^2*AO587^2)/1000</f>
        <v>99.624571052619487</v>
      </c>
      <c r="AZ587" s="141" t="str">
        <f>Input!B587</f>
        <v>Hu1-13</v>
      </c>
      <c r="BA587" s="152">
        <f>Input!E587</f>
        <v>0</v>
      </c>
      <c r="BB587" s="141">
        <f t="shared" ref="BB587:BB595" si="2082">((U587-1)*EXP(0.0000028263*AW587*1000))*1000</f>
        <v>-2.5151914388443126</v>
      </c>
      <c r="BC587" s="147">
        <f t="shared" ref="BC587" si="2083">SQRT((EXP(0.0000028263*AW587*1000)*V587)^2+((U587-1)*0.0000028263*EXP(0.0000028263*AW587*1000)*AX587*1000)^2)*1000</f>
        <v>7.4510649776767544</v>
      </c>
      <c r="BD587" s="141">
        <f t="shared" ref="BD587:BD595" si="2084">AW587*1000-58</f>
        <v>617605.4</v>
      </c>
      <c r="BE587" s="153">
        <f t="shared" ref="BE587:BE595" si="2085">AY587/2*1000</f>
        <v>49812.285526309744</v>
      </c>
      <c r="BF587" s="154">
        <f t="shared" ref="BF587:BF595" si="2086">AY587/AW587*100</f>
        <v>16.129265721851009</v>
      </c>
      <c r="BG587" s="155"/>
      <c r="BH587" s="155"/>
      <c r="BI587" s="155"/>
      <c r="BJ587" s="155"/>
      <c r="BK587" s="155"/>
      <c r="BL587" s="155"/>
      <c r="BM587" s="159"/>
      <c r="BN587" s="155"/>
      <c r="BO587" s="155"/>
      <c r="BP587" s="155"/>
      <c r="BQ587" s="155"/>
      <c r="BR587" s="155"/>
      <c r="BS587" s="155"/>
      <c r="BT587" s="155"/>
      <c r="BU587" s="155"/>
      <c r="BV587" s="155"/>
      <c r="BW587" s="155"/>
      <c r="BX587" s="155"/>
      <c r="BY587" s="155"/>
      <c r="BZ587" s="155"/>
      <c r="CA587" s="155"/>
      <c r="CB587" s="155"/>
      <c r="CC587" s="155"/>
      <c r="CD587" s="155"/>
      <c r="CE587" s="155"/>
      <c r="CF587" s="155"/>
      <c r="CG587" s="155"/>
      <c r="CH587" s="155"/>
      <c r="CI587" s="155"/>
      <c r="CJ587" s="155"/>
      <c r="CK587" s="155"/>
      <c r="CL587" s="155"/>
      <c r="CM587" s="155"/>
      <c r="CN587" s="155"/>
      <c r="CO587" s="155"/>
      <c r="CP587" s="155"/>
      <c r="CQ587" s="155"/>
      <c r="CR587" s="155"/>
      <c r="CS587" s="155"/>
      <c r="CT587" s="155"/>
      <c r="CU587" s="155"/>
      <c r="CV587" s="155"/>
      <c r="CW587" s="155"/>
      <c r="CX587" s="155"/>
      <c r="CY587" s="155"/>
      <c r="CZ587" s="155"/>
      <c r="DA587" s="155"/>
      <c r="DB587" s="155"/>
      <c r="DC587" s="155"/>
      <c r="DD587" s="155"/>
      <c r="DE587" s="155"/>
    </row>
    <row r="588" spans="1:109" ht="15" customHeight="1" x14ac:dyDescent="0.2">
      <c r="A588" s="9">
        <f>Input!A588</f>
        <v>10836</v>
      </c>
      <c r="B588" s="9" t="str">
        <f>Input!B588</f>
        <v>ICECTD-17 PL500-5 A3 S4_T</v>
      </c>
      <c r="C588" s="9">
        <f>Input!O588</f>
        <v>11.99318936920251</v>
      </c>
      <c r="D588" s="9">
        <f>C588*Input!P588/100</f>
        <v>0.1883731945449226</v>
      </c>
      <c r="E588" s="11">
        <f>Input!M588</f>
        <v>13.251533577863748</v>
      </c>
      <c r="F588" s="12">
        <f>E588*Input!N588/100</f>
        <v>3.6820379659854652E-3</v>
      </c>
      <c r="G588" s="13">
        <f t="shared" si="2061"/>
        <v>1827.1214497158535</v>
      </c>
      <c r="H588" s="12">
        <f>G588*Input!L588/100</f>
        <v>0.29645323514270805</v>
      </c>
      <c r="I588" s="9">
        <v>0.3</v>
      </c>
      <c r="J588" s="21">
        <f>(((C588*$G$4*0.000000001*Input!G588*(234/233))-(I588*0.000000000000001))/Input!F588)*1000000000000</f>
        <v>232.65543520777163</v>
      </c>
      <c r="K588" s="9">
        <f>J588*Input!P588/100</f>
        <v>3.6542446057650659</v>
      </c>
      <c r="L588" s="14">
        <f t="shared" si="2062"/>
        <v>3.2174555537572274</v>
      </c>
      <c r="M588" s="22">
        <f>L588*Input!P588/100</f>
        <v>5.0535546659833452E-2</v>
      </c>
      <c r="N588" s="9">
        <v>5.0000000000000001E-3</v>
      </c>
      <c r="O588" s="21">
        <f>(((G588*$D$4*0.000000001*Input!G588*(238/236))-(N588*0.000000001))/Input!F588)*1000000</f>
        <v>3.5704483111163241</v>
      </c>
      <c r="P588" s="9">
        <f>O588*Input!N588/100</f>
        <v>9.9207583483619066E-4</v>
      </c>
      <c r="Q588" s="23">
        <f t="shared" si="2063"/>
        <v>2.6639085565386944</v>
      </c>
      <c r="R588" s="24">
        <f>Q588*Input!N588/100</f>
        <v>7.4018696669749808E-4</v>
      </c>
      <c r="S588" s="65">
        <f>Input!S588*$G$6/0.000000000155125</f>
        <v>1.147657459614126</v>
      </c>
      <c r="T588" s="9">
        <f>S588*Input!T588/100</f>
        <v>6.6118112717188592E-4</v>
      </c>
      <c r="U588" s="9">
        <f>S588*1/((U587+U589)/2)</f>
        <v>1.1481645828749996</v>
      </c>
      <c r="V588" s="9">
        <f>U588*Input!T588/100</f>
        <v>6.6147328780433829E-4</v>
      </c>
      <c r="W588" s="3">
        <v>3.0000000000000001E-3</v>
      </c>
      <c r="X588" s="21">
        <f>((($L$4*0.000000001*Input!G588/Input!W588*(232/229))-(W588*0.000000001))/Input!F588)*1000000000</f>
        <v>2.4799526539245276E-2</v>
      </c>
      <c r="Y588" s="21">
        <f>X588*Input!X588/100</f>
        <v>1.4145436532582968E-4</v>
      </c>
      <c r="Z588" s="21">
        <f t="shared" si="2064"/>
        <v>6.0553347936394088E-6</v>
      </c>
      <c r="AA588" s="21">
        <f>Z588*Input!X588/100</f>
        <v>3.4539108587987743E-8</v>
      </c>
      <c r="AB588" s="14">
        <v>0.05</v>
      </c>
      <c r="AC588" s="14">
        <v>0.9</v>
      </c>
      <c r="AD588" s="21">
        <f>(((Input!G588*$L$4*0.000000001*Input!U588*(230/229))-((AB588*0.000000000000001)+(Input!G588*AC588*0.000000000000001)))/Input!F588)*1000000000000</f>
        <v>2.117131738559077E-2</v>
      </c>
      <c r="AE588" s="21">
        <f>AD588*Input!V588/100</f>
        <v>6.1815390009076524E-4</v>
      </c>
      <c r="AF588" s="63">
        <f t="shared" si="2065"/>
        <v>9.6516910423307225E-4</v>
      </c>
      <c r="AG588" s="21">
        <f>AF588*Input!V588/100</f>
        <v>2.8180723719859138E-5</v>
      </c>
      <c r="AH588" s="9">
        <f t="shared" si="2066"/>
        <v>159.39153442793892</v>
      </c>
      <c r="AI588" s="3">
        <f t="shared" si="2067"/>
        <v>4.7418396653679888</v>
      </c>
      <c r="AJ588" s="22">
        <f t="shared" si="2068"/>
        <v>148.16458287499955</v>
      </c>
      <c r="AK588" s="3">
        <f t="shared" si="2069"/>
        <v>0.66147328780433834</v>
      </c>
      <c r="AL588" s="3">
        <f t="shared" si="2070"/>
        <v>3.6231315142707028E-4</v>
      </c>
      <c r="AM588" s="3">
        <f t="shared" si="2071"/>
        <v>1.0579191870315522E-5</v>
      </c>
      <c r="AN588" s="9">
        <f>AL588*1/((AN587+AN589)/2)</f>
        <v>3.6361100668539932E-4</v>
      </c>
      <c r="AO588" s="21">
        <f t="shared" si="2072"/>
        <v>1.0617087982404418E-5</v>
      </c>
      <c r="AP588" s="58">
        <f t="shared" si="2073"/>
        <v>3.4599999999999999E-2</v>
      </c>
      <c r="AQ588" s="58">
        <f t="shared" si="2074"/>
        <v>4.7000000000000002E-3</v>
      </c>
      <c r="AR588" s="58">
        <f t="shared" si="2075"/>
        <v>13.583815028901736</v>
      </c>
      <c r="AS588" s="67">
        <f t="shared" si="2076"/>
        <v>2.2731015968158111E-6</v>
      </c>
      <c r="AT588" s="67">
        <f t="shared" si="2077"/>
        <v>1.2980950463393077E-8</v>
      </c>
      <c r="AU588" s="58">
        <v>40</v>
      </c>
      <c r="AV588" s="58">
        <f t="shared" si="2078"/>
        <v>20</v>
      </c>
      <c r="AW588" s="58">
        <f t="shared" si="2079"/>
        <v>2.5899999999999999E-2</v>
      </c>
      <c r="AX588" s="57">
        <f t="shared" si="2080"/>
        <v>4.2329719999999998E-3</v>
      </c>
      <c r="AY588" s="47">
        <f t="shared" si="2081"/>
        <v>4.4407332935499531E-3</v>
      </c>
      <c r="AZ588" s="9" t="str">
        <f>Input!B588</f>
        <v>ICECTD-17 PL500-5 A3 S4_T</v>
      </c>
      <c r="BA588" s="48" t="str">
        <f>Input!E588</f>
        <v>Top</v>
      </c>
      <c r="BB588" s="58">
        <f t="shared" si="2082"/>
        <v>148.17542909279163</v>
      </c>
      <c r="BC588" s="22">
        <f>SQRT((EXP(0.0000028263*AW588*1000)*V588)^2+((U588-1)*0.0000028263*EXP(0.0000028263*AW588*1000)*AY588*1000)^2)*1000</f>
        <v>0.66152432430201447</v>
      </c>
      <c r="BD588" s="9">
        <f t="shared" si="2084"/>
        <v>-32.1</v>
      </c>
      <c r="BE588" s="49">
        <f t="shared" si="2085"/>
        <v>2.2203666467749765</v>
      </c>
      <c r="BF588" s="89">
        <f t="shared" si="2086"/>
        <v>17.145688392084761</v>
      </c>
      <c r="BG588" s="85"/>
      <c r="BH588" s="85"/>
      <c r="BI588" s="85"/>
      <c r="BJ588" s="85"/>
      <c r="BK588" s="85"/>
      <c r="BL588" s="85"/>
      <c r="BM588" s="90"/>
      <c r="BN588" s="85"/>
      <c r="BO588" s="85"/>
      <c r="BP588" s="85"/>
      <c r="BQ588" s="85"/>
      <c r="BR588" s="85"/>
      <c r="BS588" s="85"/>
      <c r="BT588" s="85"/>
      <c r="BU588" s="85"/>
      <c r="BV588" s="85"/>
      <c r="BW588" s="85"/>
      <c r="BX588" s="85"/>
      <c r="BY588" s="85"/>
      <c r="BZ588" s="85"/>
      <c r="CA588" s="85"/>
      <c r="CB588" s="85"/>
      <c r="CC588" s="85"/>
      <c r="CD588" s="85"/>
      <c r="CE588" s="85"/>
      <c r="CF588" s="85"/>
      <c r="CG588" s="85"/>
      <c r="CH588" s="85"/>
      <c r="CI588" s="85"/>
      <c r="CJ588" s="85"/>
      <c r="CK588" s="85"/>
      <c r="CL588" s="85"/>
      <c r="CM588" s="85"/>
      <c r="CN588" s="85"/>
      <c r="CO588" s="85"/>
      <c r="CP588" s="85"/>
      <c r="CQ588" s="85"/>
      <c r="CR588" s="85"/>
      <c r="CS588" s="85"/>
      <c r="CT588" s="85"/>
      <c r="CU588" s="85"/>
      <c r="CV588" s="85"/>
      <c r="CW588" s="85"/>
      <c r="CX588" s="85"/>
      <c r="CY588" s="85"/>
      <c r="CZ588" s="85"/>
      <c r="DA588" s="85"/>
      <c r="DB588" s="85"/>
      <c r="DC588" s="85"/>
      <c r="DD588" s="85"/>
      <c r="DE588" s="85"/>
    </row>
    <row r="589" spans="1:109" s="158" customFormat="1" ht="15" customHeight="1" x14ac:dyDescent="0.2">
      <c r="A589" s="141">
        <f>Input!A589</f>
        <v>10815</v>
      </c>
      <c r="B589" s="141" t="str">
        <f>Input!B589</f>
        <v>Hu1-13</v>
      </c>
      <c r="C589" s="141">
        <f>Input!O589</f>
        <v>2.1298906556665815</v>
      </c>
      <c r="D589" s="141">
        <f>C589*Input!P589/100</f>
        <v>1.9204960257784745E-2</v>
      </c>
      <c r="E589" s="142">
        <f>Input!M589</f>
        <v>2.7337908544717822</v>
      </c>
      <c r="F589" s="143">
        <f>E589*Input!N589/100</f>
        <v>2.088284894038527E-3</v>
      </c>
      <c r="G589" s="144">
        <f t="shared" si="2061"/>
        <v>376.93508301456933</v>
      </c>
      <c r="H589" s="143">
        <f>G589*Input!L589/100</f>
        <v>0.16421256915891802</v>
      </c>
      <c r="I589" s="141">
        <v>0</v>
      </c>
      <c r="J589" s="145">
        <f>(((C589*$G$4*0.000000001*Input!G589*(234/233))-(I589*0.000000000000001))/Input!F589)*1000000000000</f>
        <v>768.9667205924693</v>
      </c>
      <c r="K589" s="141">
        <f>J589*Input!P589/100</f>
        <v>6.933677683991518</v>
      </c>
      <c r="L589" s="146">
        <f t="shared" si="2062"/>
        <v>10.634250790725035</v>
      </c>
      <c r="M589" s="147">
        <f>L589*Input!P589/100</f>
        <v>9.5887722340973092E-2</v>
      </c>
      <c r="N589" s="141">
        <v>0</v>
      </c>
      <c r="O589" s="145">
        <f>(((G589*$D$4*0.000000001*Input!G589*(238/236))-(N589*0.000000001))/Input!F589)*1000000</f>
        <v>13.708623621675205</v>
      </c>
      <c r="P589" s="141">
        <f>O589*Input!N589/100</f>
        <v>1.0471727045387094E-2</v>
      </c>
      <c r="Q589" s="148">
        <f t="shared" si="2063"/>
        <v>10.227992840689323</v>
      </c>
      <c r="R589" s="149">
        <f>Q589*Input!N589/100</f>
        <v>7.8129469599358421E-3</v>
      </c>
      <c r="S589" s="147">
        <f>Input!S589*$G$6/0.000000000155125</f>
        <v>0.99955559393701898</v>
      </c>
      <c r="T589" s="141">
        <f>S589*Input!T589/100</f>
        <v>1.8472905287855008E-3</v>
      </c>
      <c r="U589" s="147">
        <f>S589</f>
        <v>0.99955559393701898</v>
      </c>
      <c r="V589" s="141">
        <f>U589*Input!T589/100</f>
        <v>1.8472905287855008E-3</v>
      </c>
      <c r="W589" s="150">
        <v>0</v>
      </c>
      <c r="X589" s="145">
        <f>((($L$4*0.000000001*Input!G589/Input!W589*(232/229))-(W589*0.000000001))/Input!F589)*1000000000</f>
        <v>0.89235870473954793</v>
      </c>
      <c r="Y589" s="145">
        <f>X589*Input!X589/100</f>
        <v>4.085940760563846E-3</v>
      </c>
      <c r="Z589" s="145">
        <f t="shared" si="2064"/>
        <v>2.1788846269566023E-4</v>
      </c>
      <c r="AA589" s="145">
        <f>Z589*Input!X589/100</f>
        <v>9.9766982297173674E-7</v>
      </c>
      <c r="AB589" s="146">
        <v>0</v>
      </c>
      <c r="AC589" s="146">
        <v>0.9</v>
      </c>
      <c r="AD589" s="145">
        <f>(((Input!G589*$L$4*0.000000001*Input!U589*(230/229))-((AB589*0.000000000000001)+(Input!G589*AC589*0.000000000000001)))/Input!F589)*1000000000000</f>
        <v>223.67667730629657</v>
      </c>
      <c r="AE589" s="145">
        <f>AD589*Input!V589/100</f>
        <v>0.79279887140855676</v>
      </c>
      <c r="AF589" s="145">
        <f t="shared" si="2065"/>
        <v>10.197089502823308</v>
      </c>
      <c r="AG589" s="145">
        <f>AF589*Input!V589/100</f>
        <v>3.614253013254496E-2</v>
      </c>
      <c r="AH589" s="141">
        <f t="shared" si="2066"/>
        <v>46799.584414280267</v>
      </c>
      <c r="AI589" s="150">
        <f t="shared" si="2067"/>
        <v>270.98635199100102</v>
      </c>
      <c r="AJ589" s="147">
        <f t="shared" si="2068"/>
        <v>-0.44440606298101759</v>
      </c>
      <c r="AK589" s="150">
        <f t="shared" si="2069"/>
        <v>1.8472905287855008</v>
      </c>
      <c r="AL589" s="150">
        <f t="shared" si="2070"/>
        <v>0.99697855304091787</v>
      </c>
      <c r="AM589" s="150">
        <f t="shared" si="2071"/>
        <v>3.6148218753847337E-3</v>
      </c>
      <c r="AN589" s="141">
        <f>AF589/Q589</f>
        <v>0.99697855304091787</v>
      </c>
      <c r="AO589" s="145">
        <f t="shared" si="2072"/>
        <v>3.6148218753847337E-3</v>
      </c>
      <c r="AP589" s="141">
        <f t="shared" si="2073"/>
        <v>659.23559999999998</v>
      </c>
      <c r="AQ589" s="141" t="e">
        <f t="shared" si="2074"/>
        <v>#VALUE!</v>
      </c>
      <c r="AR589" s="141" t="e">
        <f t="shared" si="2075"/>
        <v>#VALUE!</v>
      </c>
      <c r="AS589" s="149">
        <f t="shared" si="2076"/>
        <v>2.1303149707814565E-5</v>
      </c>
      <c r="AT589" s="149">
        <f t="shared" si="2077"/>
        <v>9.8891161684556143E-8</v>
      </c>
      <c r="AU589" s="141">
        <v>0.75</v>
      </c>
      <c r="AV589" s="141">
        <f t="shared" si="2078"/>
        <v>0.375</v>
      </c>
      <c r="AW589" s="141">
        <f t="shared" si="2079"/>
        <v>659.23389999999995</v>
      </c>
      <c r="AX589" s="151">
        <f t="shared" si="2080"/>
        <v>302.89697048509998</v>
      </c>
      <c r="AY589" s="151">
        <f t="shared" si="2081"/>
        <v>204.98158974618747</v>
      </c>
      <c r="AZ589" s="141" t="str">
        <f>Input!B589</f>
        <v>Hu1-13</v>
      </c>
      <c r="BA589" s="152">
        <f>Input!E589</f>
        <v>0</v>
      </c>
      <c r="BB589" s="141">
        <f t="shared" si="2082"/>
        <v>-2.8638766909392586</v>
      </c>
      <c r="BC589" s="147">
        <f t="shared" ref="BC589" si="2087">SQRT((EXP(0.0000028263*AW589*1000)*V589)^2+((U589-1)*0.0000028263*EXP(0.0000028263*AW589*1000)*AX589*1000)^2)*1000</f>
        <v>12.15429566537531</v>
      </c>
      <c r="BD589" s="141">
        <f t="shared" si="2084"/>
        <v>659175.89999999991</v>
      </c>
      <c r="BE589" s="153">
        <f t="shared" si="2085"/>
        <v>102490.79487309374</v>
      </c>
      <c r="BF589" s="154">
        <f t="shared" si="2086"/>
        <v>31.093909118779766</v>
      </c>
      <c r="BG589" s="155"/>
      <c r="BH589" s="155"/>
      <c r="BI589" s="155"/>
      <c r="BJ589" s="155"/>
      <c r="BK589" s="155"/>
      <c r="BL589" s="155"/>
      <c r="BM589" s="159"/>
      <c r="BN589" s="155"/>
      <c r="BO589" s="155"/>
      <c r="BP589" s="155"/>
      <c r="BQ589" s="155"/>
      <c r="BR589" s="155"/>
      <c r="BS589" s="155"/>
      <c r="BT589" s="155"/>
      <c r="BU589" s="155"/>
      <c r="BV589" s="155"/>
      <c r="BW589" s="155"/>
      <c r="BX589" s="155"/>
      <c r="BY589" s="155"/>
      <c r="BZ589" s="155"/>
      <c r="CA589" s="155"/>
      <c r="CB589" s="155"/>
      <c r="CC589" s="155"/>
      <c r="CD589" s="155"/>
      <c r="CE589" s="155"/>
      <c r="CF589" s="155"/>
      <c r="CG589" s="155"/>
      <c r="CH589" s="155"/>
      <c r="CI589" s="155"/>
      <c r="CJ589" s="155"/>
      <c r="CK589" s="155"/>
      <c r="CL589" s="155"/>
      <c r="CM589" s="155"/>
      <c r="CN589" s="155"/>
      <c r="CO589" s="155"/>
      <c r="CP589" s="155"/>
      <c r="CQ589" s="155"/>
      <c r="CR589" s="155"/>
      <c r="CS589" s="155"/>
      <c r="CT589" s="155"/>
      <c r="CU589" s="155"/>
      <c r="CV589" s="155"/>
      <c r="CW589" s="155"/>
      <c r="CX589" s="155"/>
      <c r="CY589" s="155"/>
      <c r="CZ589" s="155"/>
      <c r="DA589" s="155"/>
      <c r="DB589" s="155"/>
      <c r="DC589" s="155"/>
      <c r="DD589" s="155"/>
      <c r="DE589" s="155"/>
    </row>
    <row r="590" spans="1:109" ht="15" customHeight="1" x14ac:dyDescent="0.2">
      <c r="A590" s="9">
        <f>Input!A590</f>
        <v>10837</v>
      </c>
      <c r="B590" s="9" t="str">
        <f>Input!B590</f>
        <v>ICECTD-17 PL500-5 A3 S4_B</v>
      </c>
      <c r="C590" s="9">
        <f>Input!O590</f>
        <v>9.8579341159007647</v>
      </c>
      <c r="D590" s="9">
        <f>C590*Input!P590/100</f>
        <v>0.10615602169393845</v>
      </c>
      <c r="E590" s="11">
        <f>Input!M590</f>
        <v>10.95825838818242</v>
      </c>
      <c r="F590" s="12">
        <f>E590*Input!N590/100</f>
        <v>2.8251595008685088E-3</v>
      </c>
      <c r="G590" s="13">
        <f t="shared" si="2061"/>
        <v>1510.9246665625922</v>
      </c>
      <c r="H590" s="12">
        <f>G590*Input!L590/100</f>
        <v>1.1488389910343322</v>
      </c>
      <c r="I590" s="9">
        <v>0.3</v>
      </c>
      <c r="J590" s="21">
        <f>(((C590*$G$4*0.000000001*Input!G590*(234/233))-(I590*0.000000000000001))/Input!F590)*1000000000000</f>
        <v>240.35121537249339</v>
      </c>
      <c r="K590" s="9">
        <f>J590*Input!P590/100</f>
        <v>2.588242986133559</v>
      </c>
      <c r="L590" s="14">
        <f t="shared" si="2062"/>
        <v>3.3238825994411858</v>
      </c>
      <c r="M590" s="22">
        <f>L590*Input!P590/100</f>
        <v>3.5793519127424352E-2</v>
      </c>
      <c r="N590" s="9">
        <v>5.0000000000000001E-3</v>
      </c>
      <c r="O590" s="21">
        <f>(((G590*$D$4*0.000000001*Input!G590*(238/236))-(N590*0.000000001))/Input!F590)*1000000</f>
        <v>3.7109065094291447</v>
      </c>
      <c r="P590" s="9">
        <f>O590*Input!N590/100</f>
        <v>9.5671250034171193E-4</v>
      </c>
      <c r="Q590" s="23">
        <f t="shared" si="2063"/>
        <v>2.7687043030998728</v>
      </c>
      <c r="R590" s="24">
        <f>Q590*Input!N590/100</f>
        <v>7.1380241183521874E-4</v>
      </c>
      <c r="S590" s="65">
        <f>Input!S590*$G$6/0.000000000155125</f>
        <v>1.1475122408081502</v>
      </c>
      <c r="T590" s="9">
        <f>S590*Input!T590/100</f>
        <v>7.8958336201878057E-4</v>
      </c>
      <c r="U590" s="9">
        <f>S590*1/((U589+U591)/2)</f>
        <v>1.1485950419086008</v>
      </c>
      <c r="V590" s="9">
        <f>U590*Input!T590/100</f>
        <v>7.9032841876230551E-4</v>
      </c>
      <c r="W590" s="3">
        <v>3.0000000000000001E-3</v>
      </c>
      <c r="X590" s="21">
        <f>((($L$4*0.000000001*Input!G590/Input!W590*(232/229))-(W590*0.000000001))/Input!F590)*1000000000</f>
        <v>3.1357297072354906E-2</v>
      </c>
      <c r="Y590" s="21">
        <f>X590*Input!X590/100</f>
        <v>5.6411199840734341E-4</v>
      </c>
      <c r="Z590" s="21">
        <f t="shared" si="2064"/>
        <v>7.6565547207618745E-6</v>
      </c>
      <c r="AA590" s="21">
        <f>Z590*Input!X590/100</f>
        <v>1.37740009111053E-7</v>
      </c>
      <c r="AB590" s="14">
        <v>0.05</v>
      </c>
      <c r="AC590" s="14">
        <v>0.9</v>
      </c>
      <c r="AD590" s="21">
        <f>(((Input!G590*$L$4*0.000000001*Input!U590*(230/229))-((AB590*0.000000000000001)+(Input!G590*AC590*0.000000000000001)))/Input!F590)*1000000000000</f>
        <v>8.2505209241933469E-2</v>
      </c>
      <c r="AE590" s="21">
        <f>AD590*Input!V590/100</f>
        <v>2.9761304626727998E-3</v>
      </c>
      <c r="AF590" s="63">
        <f t="shared" si="2065"/>
        <v>3.7612906862752159E-3</v>
      </c>
      <c r="AG590" s="21">
        <f>AF590*Input!V590/100</f>
        <v>1.3567739410933738E-4</v>
      </c>
      <c r="AH590" s="9">
        <f t="shared" si="2066"/>
        <v>491.25106832658338</v>
      </c>
      <c r="AI590" s="3">
        <f t="shared" si="2067"/>
        <v>19.80189665152994</v>
      </c>
      <c r="AJ590" s="22">
        <f t="shared" si="2068"/>
        <v>148.59504190860085</v>
      </c>
      <c r="AK590" s="3">
        <f t="shared" si="2069"/>
        <v>0.79032841876230553</v>
      </c>
      <c r="AL590" s="3">
        <f t="shared" si="2070"/>
        <v>1.358502127534541E-3</v>
      </c>
      <c r="AM590" s="3">
        <f t="shared" si="2071"/>
        <v>4.9005182387996425E-5</v>
      </c>
      <c r="AN590" s="9">
        <f>AL590*1/((AN589+AN591)/2)</f>
        <v>1.361980467174852E-3</v>
      </c>
      <c r="AO590" s="21">
        <f t="shared" si="2072"/>
        <v>4.9130656367776041E-5</v>
      </c>
      <c r="AP590" s="58">
        <f t="shared" si="2073"/>
        <v>0.12959999999999999</v>
      </c>
      <c r="AQ590" s="58">
        <f t="shared" si="2074"/>
        <v>4.8999999999999998E-3</v>
      </c>
      <c r="AR590" s="58">
        <f t="shared" si="2075"/>
        <v>3.7808641975308643</v>
      </c>
      <c r="AS590" s="67">
        <f t="shared" si="2076"/>
        <v>2.7653927189658745E-6</v>
      </c>
      <c r="AT590" s="67">
        <f t="shared" si="2077"/>
        <v>4.9754013987145456E-8</v>
      </c>
      <c r="AU590" s="58">
        <v>40</v>
      </c>
      <c r="AV590" s="58">
        <f t="shared" si="2078"/>
        <v>20</v>
      </c>
      <c r="AW590" s="58">
        <f t="shared" si="2079"/>
        <v>0.11899999999999999</v>
      </c>
      <c r="AX590" s="57">
        <f t="shared" si="2080"/>
        <v>7.1335493999999996E-3</v>
      </c>
      <c r="AY590" s="47">
        <f t="shared" si="2081"/>
        <v>7.0399368170709119E-3</v>
      </c>
      <c r="AZ590" s="9" t="str">
        <f>Input!B590</f>
        <v>ICECTD-17 PL500-5 A3 S4_B</v>
      </c>
      <c r="BA590" s="48" t="str">
        <f>Input!E590</f>
        <v>Bottom</v>
      </c>
      <c r="BB590" s="58">
        <f t="shared" si="2082"/>
        <v>148.64502723977196</v>
      </c>
      <c r="BC590" s="22">
        <f>SQRT((EXP(0.0000028263*AW590*1000)*V590)^2+((U590-1)*0.0000028263*EXP(0.0000028263*AW590*1000)*AY590*1000)^2)*1000</f>
        <v>0.79059980648235861</v>
      </c>
      <c r="BD590" s="9">
        <f t="shared" si="2084"/>
        <v>61</v>
      </c>
      <c r="BE590" s="49">
        <f t="shared" si="2085"/>
        <v>3.5199684085354561</v>
      </c>
      <c r="BF590" s="89">
        <f t="shared" si="2086"/>
        <v>5.9159132916562287</v>
      </c>
      <c r="BG590" s="85"/>
      <c r="BH590" s="85"/>
      <c r="BI590" s="85"/>
      <c r="BJ590" s="85"/>
      <c r="BK590" s="85"/>
      <c r="BL590" s="85"/>
      <c r="BM590" s="90"/>
      <c r="BN590" s="85"/>
      <c r="BO590" s="85"/>
      <c r="BP590" s="85"/>
      <c r="BQ590" s="85"/>
      <c r="BR590" s="85"/>
      <c r="BS590" s="85"/>
      <c r="BT590" s="85"/>
      <c r="BU590" s="85"/>
      <c r="BV590" s="85"/>
      <c r="BW590" s="85"/>
      <c r="BX590" s="85"/>
      <c r="BY590" s="85"/>
      <c r="BZ590" s="85"/>
      <c r="CA590" s="85"/>
      <c r="CB590" s="85"/>
      <c r="CC590" s="85"/>
      <c r="CD590" s="85"/>
      <c r="CE590" s="85"/>
      <c r="CF590" s="85"/>
      <c r="CG590" s="85"/>
      <c r="CH590" s="85"/>
      <c r="CI590" s="85"/>
      <c r="CJ590" s="85"/>
      <c r="CK590" s="85"/>
      <c r="CL590" s="85"/>
      <c r="CM590" s="85"/>
      <c r="CN590" s="85"/>
      <c r="CO590" s="85"/>
      <c r="CP590" s="85"/>
      <c r="CQ590" s="85"/>
      <c r="CR590" s="85"/>
      <c r="CS590" s="85"/>
      <c r="CT590" s="85"/>
      <c r="CU590" s="85"/>
      <c r="CV590" s="85"/>
      <c r="CW590" s="85"/>
      <c r="CX590" s="85"/>
      <c r="CY590" s="85"/>
      <c r="CZ590" s="85"/>
      <c r="DA590" s="85"/>
      <c r="DB590" s="85"/>
      <c r="DC590" s="85"/>
      <c r="DD590" s="85"/>
      <c r="DE590" s="85"/>
    </row>
    <row r="591" spans="1:109" s="158" customFormat="1" ht="15" customHeight="1" x14ac:dyDescent="0.2">
      <c r="A591" s="141">
        <f>Input!A591</f>
        <v>10815</v>
      </c>
      <c r="B591" s="141" t="str">
        <f>Input!B591</f>
        <v>Hu1-13</v>
      </c>
      <c r="C591" s="141">
        <f>Input!O591</f>
        <v>2.1231962973395833</v>
      </c>
      <c r="D591" s="141">
        <f>C591*Input!P591/100</f>
        <v>1.3436411848546411E-2</v>
      </c>
      <c r="E591" s="142">
        <f>Input!M591</f>
        <v>2.732255240435522</v>
      </c>
      <c r="F591" s="143">
        <f>E591*Input!N591/100</f>
        <v>2.5707117496351405E-4</v>
      </c>
      <c r="G591" s="144">
        <f t="shared" si="2061"/>
        <v>376.72335255124977</v>
      </c>
      <c r="H591" s="143">
        <f>G591*Input!L591/100</f>
        <v>2.6983628368391691E-2</v>
      </c>
      <c r="I591" s="141">
        <v>0</v>
      </c>
      <c r="J591" s="145">
        <f>(((C591*$G$4*0.000000001*Input!G591*(234/233))-(I591*0.000000000000001))/Input!F591)*1000000000000</f>
        <v>766.54981775499857</v>
      </c>
      <c r="K591" s="141">
        <f>J591*Input!P591/100</f>
        <v>4.851025346403488</v>
      </c>
      <c r="L591" s="146">
        <f t="shared" si="2062"/>
        <v>10.600826781307989</v>
      </c>
      <c r="M591" s="147">
        <f>L591*Input!P591/100</f>
        <v>6.7086154373588489E-2</v>
      </c>
      <c r="N591" s="141">
        <v>0</v>
      </c>
      <c r="O591" s="145">
        <f>(((G591*$D$4*0.000000001*Input!G591*(238/236))-(N591*0.000000001))/Input!F591)*1000000</f>
        <v>13.700923268586081</v>
      </c>
      <c r="P591" s="141">
        <f>O591*Input!N591/100</f>
        <v>1.2890861697748806E-3</v>
      </c>
      <c r="Q591" s="148">
        <f t="shared" si="2063"/>
        <v>10.222247613565147</v>
      </c>
      <c r="R591" s="149">
        <f>Q591*Input!N591/100</f>
        <v>9.617861339954062E-4</v>
      </c>
      <c r="S591" s="147">
        <f>Input!S591*$G$6/0.000000000155125</f>
        <v>0.99855897027239737</v>
      </c>
      <c r="T591" s="141">
        <f>S591*Input!T591/100</f>
        <v>1.4087260861946594E-3</v>
      </c>
      <c r="U591" s="147">
        <f>S591</f>
        <v>0.99855897027239737</v>
      </c>
      <c r="V591" s="141">
        <f>U591*Input!T591/100</f>
        <v>1.4087260861946594E-3</v>
      </c>
      <c r="W591" s="150">
        <v>0</v>
      </c>
      <c r="X591" s="145">
        <f>((($L$4*0.000000001*Input!G591/Input!W591*(232/229))-(W591*0.000000001))/Input!F591)*1000000000</f>
        <v>0.89093914385069617</v>
      </c>
      <c r="Y591" s="145">
        <f>X591*Input!X591/100</f>
        <v>4.2066830251935028E-3</v>
      </c>
      <c r="Z591" s="145">
        <f t="shared" si="2064"/>
        <v>2.1754184654440627E-4</v>
      </c>
      <c r="AA591" s="145">
        <f>Z591*Input!X591/100</f>
        <v>1.0271516292037128E-6</v>
      </c>
      <c r="AB591" s="146">
        <v>0</v>
      </c>
      <c r="AC591" s="146">
        <v>0.9</v>
      </c>
      <c r="AD591" s="145">
        <f>(((Input!G591*$L$4*0.000000001*Input!U591*(230/229))-((AB591*0.000000000000001)+(Input!G591*AC591*0.000000000000001)))/Input!F591)*1000000000000</f>
        <v>223.76071660833827</v>
      </c>
      <c r="AE591" s="145">
        <f>AD591*Input!V591/100</f>
        <v>0.73887301077683043</v>
      </c>
      <c r="AF591" s="145">
        <f t="shared" si="2065"/>
        <v>10.200920730535531</v>
      </c>
      <c r="AG591" s="145">
        <f>AF591*Input!V591/100</f>
        <v>3.3684129757500542E-2</v>
      </c>
      <c r="AH591" s="141">
        <f t="shared" si="2066"/>
        <v>46891.763090984161</v>
      </c>
      <c r="AI591" s="150">
        <f t="shared" si="2067"/>
        <v>270.17721762152934</v>
      </c>
      <c r="AJ591" s="147">
        <f t="shared" si="2068"/>
        <v>-1.4410297276026274</v>
      </c>
      <c r="AK591" s="150">
        <f t="shared" si="2069"/>
        <v>1.4087260861946593</v>
      </c>
      <c r="AL591" s="150">
        <f t="shared" si="2070"/>
        <v>0.99791367966851885</v>
      </c>
      <c r="AM591" s="150">
        <f t="shared" si="2071"/>
        <v>3.2965157964814219E-3</v>
      </c>
      <c r="AN591" s="141">
        <f>AF591/Q591</f>
        <v>0.99791367966851885</v>
      </c>
      <c r="AO591" s="145">
        <f t="shared" si="2072"/>
        <v>3.2965157964814219E-3</v>
      </c>
      <c r="AP591" s="141" t="str">
        <f t="shared" si="2073"/>
        <v>Out of range</v>
      </c>
      <c r="AQ591" s="141" t="e">
        <f t="shared" si="2074"/>
        <v>#VALUE!</v>
      </c>
      <c r="AR591" s="141" t="e">
        <f t="shared" si="2075"/>
        <v>#VALUE!</v>
      </c>
      <c r="AS591" s="149">
        <f t="shared" si="2076"/>
        <v>2.1281214735565929E-5</v>
      </c>
      <c r="AT591" s="149">
        <f t="shared" si="2077"/>
        <v>1.0050192284143619E-7</v>
      </c>
      <c r="AU591" s="141">
        <v>0.75</v>
      </c>
      <c r="AV591" s="141">
        <f t="shared" si="2078"/>
        <v>0.375</v>
      </c>
      <c r="AW591" s="141" t="str">
        <f t="shared" si="2079"/>
        <v>Out of range</v>
      </c>
      <c r="AX591" s="151">
        <f t="shared" si="2080"/>
        <v>335.5623483347</v>
      </c>
      <c r="AY591" s="151" t="e">
        <f t="shared" si="2081"/>
        <v>#VALUE!</v>
      </c>
      <c r="AZ591" s="141" t="str">
        <f>Input!B591</f>
        <v>Hu1-13</v>
      </c>
      <c r="BA591" s="152">
        <f>Input!E591</f>
        <v>0</v>
      </c>
      <c r="BB591" s="141" t="e">
        <f t="shared" si="2082"/>
        <v>#VALUE!</v>
      </c>
      <c r="BC591" s="147" t="e">
        <f t="shared" ref="BC591" si="2088">SQRT((EXP(0.0000028263*AW591*1000)*V591)^2+((U591-1)*0.0000028263*EXP(0.0000028263*AW591*1000)*AX591*1000)^2)*1000</f>
        <v>#VALUE!</v>
      </c>
      <c r="BD591" s="141" t="e">
        <f t="shared" si="2084"/>
        <v>#VALUE!</v>
      </c>
      <c r="BE591" s="153" t="e">
        <f t="shared" si="2085"/>
        <v>#VALUE!</v>
      </c>
      <c r="BF591" s="154" t="e">
        <f t="shared" si="2086"/>
        <v>#VALUE!</v>
      </c>
      <c r="BG591" s="155"/>
      <c r="BH591" s="155"/>
      <c r="BI591" s="155"/>
      <c r="BJ591" s="155"/>
      <c r="BK591" s="155"/>
      <c r="BL591" s="155"/>
      <c r="BM591" s="159"/>
      <c r="BN591" s="155"/>
      <c r="BO591" s="155"/>
      <c r="BP591" s="155"/>
      <c r="BQ591" s="155"/>
      <c r="BR591" s="155"/>
      <c r="BS591" s="155"/>
      <c r="BT591" s="155"/>
      <c r="BU591" s="155"/>
      <c r="BV591" s="155"/>
      <c r="BW591" s="155"/>
      <c r="BX591" s="155"/>
      <c r="BY591" s="155"/>
      <c r="BZ591" s="155"/>
      <c r="CA591" s="155"/>
      <c r="CB591" s="155"/>
      <c r="CC591" s="155"/>
      <c r="CD591" s="155"/>
      <c r="CE591" s="155"/>
      <c r="CF591" s="155"/>
      <c r="CG591" s="155"/>
      <c r="CH591" s="155"/>
      <c r="CI591" s="155"/>
      <c r="CJ591" s="155"/>
      <c r="CK591" s="155"/>
      <c r="CL591" s="155"/>
      <c r="CM591" s="155"/>
      <c r="CN591" s="155"/>
      <c r="CO591" s="155"/>
      <c r="CP591" s="155"/>
      <c r="CQ591" s="155"/>
      <c r="CR591" s="155"/>
      <c r="CS591" s="155"/>
      <c r="CT591" s="155"/>
      <c r="CU591" s="155"/>
      <c r="CV591" s="155"/>
      <c r="CW591" s="155"/>
      <c r="CX591" s="155"/>
      <c r="CY591" s="155"/>
      <c r="CZ591" s="155"/>
      <c r="DA591" s="155"/>
      <c r="DB591" s="155"/>
      <c r="DC591" s="155"/>
      <c r="DD591" s="155"/>
      <c r="DE591" s="155"/>
    </row>
    <row r="592" spans="1:109" ht="15" customHeight="1" x14ac:dyDescent="0.2">
      <c r="A592" s="9">
        <f>Input!A592</f>
        <v>10838</v>
      </c>
      <c r="B592" s="9" t="str">
        <f>Input!B592</f>
        <v>ICECTD-17 PL500-5 A3 S5_T</v>
      </c>
      <c r="C592" s="9">
        <f>Input!O592</f>
        <v>18.287233645433641</v>
      </c>
      <c r="D592" s="9">
        <f>C592*Input!P592/100</f>
        <v>0.42603565325981996</v>
      </c>
      <c r="E592" s="11">
        <f>Input!M592</f>
        <v>19.288578238401797</v>
      </c>
      <c r="F592" s="12">
        <f>E592*Input!N592/100</f>
        <v>6.3754703202811847E-3</v>
      </c>
      <c r="G592" s="13">
        <f t="shared" si="2061"/>
        <v>2659.5091675108397</v>
      </c>
      <c r="H592" s="12">
        <f>G592*Input!L592/100</f>
        <v>0.39779423618424742</v>
      </c>
      <c r="I592" s="9">
        <v>0.3</v>
      </c>
      <c r="J592" s="21">
        <f>(((C592*$G$4*0.000000001*Input!G592*(234/233))-(I592*0.000000000000001))/Input!F592)*1000000000000</f>
        <v>247.74394228254218</v>
      </c>
      <c r="K592" s="9">
        <f>J592*Input!P592/100</f>
        <v>5.7716631360403419</v>
      </c>
      <c r="L592" s="14">
        <f t="shared" si="2062"/>
        <v>3.4261186388997329</v>
      </c>
      <c r="M592" s="22">
        <f>L592*Input!P592/100</f>
        <v>7.9817905800846481E-2</v>
      </c>
      <c r="N592" s="9">
        <v>5.0000000000000001E-3</v>
      </c>
      <c r="O592" s="21">
        <f>(((G592*$D$4*0.000000001*Input!G592*(238/236))-(N592*0.000000001))/Input!F592)*1000000</f>
        <v>3.6293874249265308</v>
      </c>
      <c r="P592" s="9">
        <f>O592*Input!N592/100</f>
        <v>1.1996245406181941E-3</v>
      </c>
      <c r="Q592" s="23">
        <f t="shared" si="2063"/>
        <v>2.7078829810122218</v>
      </c>
      <c r="R592" s="24">
        <f>Q592*Input!N592/100</f>
        <v>8.9503888585561252E-4</v>
      </c>
      <c r="S592" s="65">
        <f>Input!S592*$G$6/0.000000000155125</f>
        <v>1.1477467754287893</v>
      </c>
      <c r="T592" s="9">
        <f>S592*Input!T592/100</f>
        <v>8.0760509119778303E-4</v>
      </c>
      <c r="U592" s="9">
        <f>S592*1/((U591+U593)/2)</f>
        <v>1.1482048184417932</v>
      </c>
      <c r="V592" s="9">
        <f>U592*Input!T592/100</f>
        <v>8.0792739039932198E-4</v>
      </c>
      <c r="W592" s="3">
        <v>3.0000000000000001E-3</v>
      </c>
      <c r="X592" s="21">
        <f>((($L$4*0.000000001*Input!G592/Input!W592*(232/229))-(W592*0.000000001))/Input!F592)*1000000000</f>
        <v>1.5313136410546062E-2</v>
      </c>
      <c r="Y592" s="21">
        <f>X592*Input!X592/100</f>
        <v>9.4384865208962387E-5</v>
      </c>
      <c r="Z592" s="21">
        <f t="shared" si="2064"/>
        <v>3.7390297576764943E-6</v>
      </c>
      <c r="AA592" s="21">
        <f>Z592*Input!X592/100</f>
        <v>2.3046083456002507E-8</v>
      </c>
      <c r="AB592" s="14">
        <v>0.05</v>
      </c>
      <c r="AC592" s="14">
        <v>0.9</v>
      </c>
      <c r="AD592" s="21">
        <f>(((Input!G592*$L$4*0.000000001*Input!U592*(230/229))-((AB592*0.000000000000001)+(Input!G592*AC592*0.000000000000001)))/Input!F592)*1000000000000</f>
        <v>2.1192442564281534E-2</v>
      </c>
      <c r="AE592" s="21">
        <f>AD592*Input!V592/100</f>
        <v>5.7009119879941454E-4</v>
      </c>
      <c r="AF592" s="63">
        <f t="shared" si="2065"/>
        <v>9.661321699423231E-4</v>
      </c>
      <c r="AG592" s="21">
        <f>AF592*Input!V592/100</f>
        <v>2.5989616123315955E-5</v>
      </c>
      <c r="AH592" s="9">
        <f t="shared" si="2066"/>
        <v>258.39114223650802</v>
      </c>
      <c r="AI592" s="3">
        <f t="shared" si="2067"/>
        <v>7.1310216975159193</v>
      </c>
      <c r="AJ592" s="22">
        <f t="shared" si="2068"/>
        <v>148.20481844179324</v>
      </c>
      <c r="AK592" s="3">
        <f t="shared" si="2069"/>
        <v>0.80792739039932193</v>
      </c>
      <c r="AL592" s="3">
        <f t="shared" si="2070"/>
        <v>3.5678505190840171E-4</v>
      </c>
      <c r="AM592" s="3">
        <f t="shared" si="2071"/>
        <v>9.5984863777642004E-6</v>
      </c>
      <c r="AN592" s="9">
        <f>AL592*1/((AN591+AN593)/2)</f>
        <v>3.574571203772695E-4</v>
      </c>
      <c r="AO592" s="21">
        <f t="shared" si="2072"/>
        <v>9.6165668438847603E-6</v>
      </c>
      <c r="AP592" s="58">
        <f t="shared" si="2073"/>
        <v>3.4000000000000002E-2</v>
      </c>
      <c r="AQ592" s="58">
        <f t="shared" si="2074"/>
        <v>4.1000000000000003E-3</v>
      </c>
      <c r="AR592" s="58">
        <f t="shared" si="2075"/>
        <v>12.058823529411764</v>
      </c>
      <c r="AS592" s="67">
        <f t="shared" si="2076"/>
        <v>1.3807944375346767E-6</v>
      </c>
      <c r="AT592" s="67">
        <f t="shared" si="2077"/>
        <v>8.5229668147165231E-9</v>
      </c>
      <c r="AU592" s="58">
        <v>40</v>
      </c>
      <c r="AV592" s="58">
        <f t="shared" si="2078"/>
        <v>20</v>
      </c>
      <c r="AW592" s="58">
        <f t="shared" si="2079"/>
        <v>2.87E-2</v>
      </c>
      <c r="AX592" s="57">
        <f t="shared" si="2080"/>
        <v>2.8014174999999998E-3</v>
      </c>
      <c r="AY592" s="47">
        <f t="shared" si="2081"/>
        <v>2.7814822898098931E-3</v>
      </c>
      <c r="AZ592" s="9" t="str">
        <f>Input!B592</f>
        <v>ICECTD-17 PL500-5 A3 S5_T</v>
      </c>
      <c r="BA592" s="48" t="str">
        <f>Input!E592</f>
        <v>Top</v>
      </c>
      <c r="BB592" s="58">
        <f t="shared" si="2082"/>
        <v>148.21684053506053</v>
      </c>
      <c r="BC592" s="22">
        <f>SQRT((EXP(0.0000028263*AW592*1000)*V592)^2+((U592-1)*0.0000028263*EXP(0.0000028263*AW592*1000)*AY592*1000)^2)*1000</f>
        <v>0.80799376806397571</v>
      </c>
      <c r="BD592" s="9">
        <f t="shared" si="2084"/>
        <v>-29.3</v>
      </c>
      <c r="BE592" s="49">
        <f t="shared" si="2085"/>
        <v>1.3907411449049465</v>
      </c>
      <c r="BF592" s="89">
        <f t="shared" si="2086"/>
        <v>9.6915759226825546</v>
      </c>
      <c r="BG592" s="85"/>
      <c r="BH592" s="85"/>
      <c r="BI592" s="85"/>
      <c r="BJ592" s="85"/>
      <c r="BK592" s="85"/>
      <c r="BL592" s="85"/>
      <c r="BM592" s="90"/>
      <c r="BN592" s="85"/>
      <c r="BO592" s="85"/>
      <c r="BP592" s="85"/>
      <c r="BQ592" s="85"/>
      <c r="BR592" s="85"/>
      <c r="BS592" s="85"/>
      <c r="BT592" s="85"/>
      <c r="BU592" s="85"/>
      <c r="BV592" s="85"/>
      <c r="BW592" s="85"/>
      <c r="BX592" s="85"/>
      <c r="BY592" s="85"/>
      <c r="BZ592" s="85"/>
      <c r="CA592" s="85"/>
      <c r="CB592" s="85"/>
      <c r="CC592" s="85"/>
      <c r="CD592" s="85"/>
      <c r="CE592" s="85"/>
      <c r="CF592" s="85"/>
      <c r="CG592" s="85"/>
      <c r="CH592" s="85"/>
      <c r="CI592" s="85"/>
      <c r="CJ592" s="85"/>
      <c r="CK592" s="85"/>
      <c r="CL592" s="85"/>
      <c r="CM592" s="85"/>
      <c r="CN592" s="85"/>
      <c r="CO592" s="85"/>
      <c r="CP592" s="85"/>
      <c r="CQ592" s="85"/>
      <c r="CR592" s="85"/>
      <c r="CS592" s="85"/>
      <c r="CT592" s="85"/>
      <c r="CU592" s="85"/>
      <c r="CV592" s="85"/>
      <c r="CW592" s="85"/>
      <c r="CX592" s="85"/>
      <c r="CY592" s="85"/>
      <c r="CZ592" s="85"/>
      <c r="DA592" s="85"/>
      <c r="DB592" s="85"/>
      <c r="DC592" s="85"/>
      <c r="DD592" s="85"/>
      <c r="DE592" s="85"/>
    </row>
    <row r="593" spans="1:109" s="158" customFormat="1" ht="15" customHeight="1" x14ac:dyDescent="0.2">
      <c r="A593" s="141">
        <f>Input!A593</f>
        <v>10815</v>
      </c>
      <c r="B593" s="141" t="str">
        <f>Input!B593</f>
        <v>Hu1-13</v>
      </c>
      <c r="C593" s="141">
        <f>Input!O593</f>
        <v>2.087707237776868</v>
      </c>
      <c r="D593" s="141">
        <f>C593*Input!P593/100</f>
        <v>1.1392288635549539E-2</v>
      </c>
      <c r="E593" s="142">
        <f>Input!M593</f>
        <v>2.7325219812764425</v>
      </c>
      <c r="F593" s="143">
        <f>E593*Input!N593/100</f>
        <v>2.6031045159092682E-3</v>
      </c>
      <c r="G593" s="144">
        <f t="shared" si="2061"/>
        <v>376.76013077839588</v>
      </c>
      <c r="H593" s="143">
        <f>G593*Input!L593/100</f>
        <v>0.12809953777590399</v>
      </c>
      <c r="I593" s="141">
        <v>0</v>
      </c>
      <c r="J593" s="145">
        <f>(((C593*$G$4*0.000000001*Input!G593*(234/233))-(I593*0.000000000000001))/Input!F593)*1000000000000</f>
        <v>753.7369976807629</v>
      </c>
      <c r="K593" s="141">
        <f>J593*Input!P593/100</f>
        <v>4.113023740826601</v>
      </c>
      <c r="L593" s="146">
        <f t="shared" si="2062"/>
        <v>10.423634793206242</v>
      </c>
      <c r="M593" s="147">
        <f>L593*Input!P593/100</f>
        <v>5.6880128615262295E-2</v>
      </c>
      <c r="N593" s="141">
        <v>0</v>
      </c>
      <c r="O593" s="145">
        <f>(((G593*$D$4*0.000000001*Input!G593*(238/236))-(N593*0.000000001))/Input!F593)*1000000</f>
        <v>13.702260843399724</v>
      </c>
      <c r="P593" s="141">
        <f>O593*Input!N593/100</f>
        <v>1.3053295572377712E-2</v>
      </c>
      <c r="Q593" s="148">
        <f t="shared" si="2063"/>
        <v>10.223245577036566</v>
      </c>
      <c r="R593" s="149">
        <f>Q593*Input!N593/100</f>
        <v>9.7390531205908178E-3</v>
      </c>
      <c r="S593" s="147">
        <f>Input!S593*$G$6/0.000000000155125</f>
        <v>1.0006431877299955</v>
      </c>
      <c r="T593" s="141">
        <f>S593*Input!T593/100</f>
        <v>1.7192332726310893E-3</v>
      </c>
      <c r="U593" s="147">
        <f>S593</f>
        <v>1.0006431877299955</v>
      </c>
      <c r="V593" s="141">
        <f>U593*Input!T593/100</f>
        <v>1.7192332726310893E-3</v>
      </c>
      <c r="W593" s="150">
        <v>0</v>
      </c>
      <c r="X593" s="145">
        <f>((($L$4*0.000000001*Input!G593/Input!W593*(232/229))-(W593*0.000000001))/Input!F593)*1000000000</f>
        <v>0.88513756083637618</v>
      </c>
      <c r="Y593" s="145">
        <f>X593*Input!X593/100</f>
        <v>4.0593146090353079E-3</v>
      </c>
      <c r="Z593" s="145">
        <f t="shared" si="2064"/>
        <v>2.1612526597262777E-4</v>
      </c>
      <c r="AA593" s="145">
        <f>Z593*Input!X593/100</f>
        <v>9.9116847862081431E-7</v>
      </c>
      <c r="AB593" s="146">
        <v>0</v>
      </c>
      <c r="AC593" s="146">
        <v>0.9</v>
      </c>
      <c r="AD593" s="145">
        <f>(((Input!G593*$L$4*0.000000001*Input!U593*(230/229))-((AB593*0.000000000000001)+(Input!G593*AC593*0.000000000000001)))/Input!F593)*1000000000000</f>
        <v>223.87503486863102</v>
      </c>
      <c r="AE593" s="145">
        <f>AD593*Input!V593/100</f>
        <v>0.64301081535549898</v>
      </c>
      <c r="AF593" s="145">
        <f t="shared" si="2065"/>
        <v>10.206132331253364</v>
      </c>
      <c r="AG593" s="145">
        <f>AF593*Input!V593/100</f>
        <v>2.9313913790326301E-2</v>
      </c>
      <c r="AH593" s="141">
        <f t="shared" si="2066"/>
        <v>47223.22624022112</v>
      </c>
      <c r="AI593" s="150">
        <f t="shared" si="2067"/>
        <v>255.53663080694309</v>
      </c>
      <c r="AJ593" s="147">
        <f t="shared" si="2068"/>
        <v>0.643187729995498</v>
      </c>
      <c r="AK593" s="150">
        <f t="shared" si="2069"/>
        <v>1.7192332726310893</v>
      </c>
      <c r="AL593" s="150">
        <f t="shared" si="2070"/>
        <v>0.9983260457108023</v>
      </c>
      <c r="AM593" s="150">
        <f t="shared" si="2071"/>
        <v>3.02098371466159E-3</v>
      </c>
      <c r="AN593" s="141">
        <f>AF593/Q593</f>
        <v>0.9983260457108023</v>
      </c>
      <c r="AO593" s="145">
        <f t="shared" si="2072"/>
        <v>3.02098371466159E-3</v>
      </c>
      <c r="AP593" s="141">
        <f t="shared" si="2073"/>
        <v>650.43340000000001</v>
      </c>
      <c r="AQ593" s="141" t="e">
        <f t="shared" si="2074"/>
        <v>#VALUE!</v>
      </c>
      <c r="AR593" s="141" t="e">
        <f t="shared" si="2075"/>
        <v>#VALUE!</v>
      </c>
      <c r="AS593" s="149">
        <f t="shared" si="2076"/>
        <v>2.1140572662960178E-5</v>
      </c>
      <c r="AT593" s="149">
        <f t="shared" si="2077"/>
        <v>9.9022044275598408E-8</v>
      </c>
      <c r="AU593" s="141">
        <v>0.75</v>
      </c>
      <c r="AV593" s="141">
        <f t="shared" si="2078"/>
        <v>0.375</v>
      </c>
      <c r="AW593" s="141">
        <f t="shared" si="2079"/>
        <v>650.43169999999998</v>
      </c>
      <c r="AX593" s="151">
        <f t="shared" si="2080"/>
        <v>287.06168280499998</v>
      </c>
      <c r="AY593" s="151">
        <f t="shared" si="2081"/>
        <v>163.29093881794023</v>
      </c>
      <c r="AZ593" s="141" t="str">
        <f>Input!B593</f>
        <v>Hu1-13</v>
      </c>
      <c r="BA593" s="152">
        <f>Input!E593</f>
        <v>0</v>
      </c>
      <c r="BB593" s="141">
        <f t="shared" si="2082"/>
        <v>4.0430383490576922</v>
      </c>
      <c r="BC593" s="147">
        <f t="shared" ref="BC593" si="2089">SQRT((EXP(0.0000028263*AW593*1000)*V593)^2+((U593-1)*0.0000028263*EXP(0.0000028263*AW593*1000)*AX593*1000)^2)*1000</f>
        <v>11.293842825793458</v>
      </c>
      <c r="BD593" s="141">
        <f t="shared" si="2084"/>
        <v>650373.69999999995</v>
      </c>
      <c r="BE593" s="153">
        <f t="shared" si="2085"/>
        <v>81645.469408970108</v>
      </c>
      <c r="BF593" s="154">
        <f t="shared" si="2086"/>
        <v>25.105009306579035</v>
      </c>
      <c r="BG593" s="155"/>
      <c r="BH593" s="155"/>
      <c r="BI593" s="155"/>
      <c r="BJ593" s="155"/>
      <c r="BK593" s="155"/>
      <c r="BL593" s="155"/>
      <c r="BM593" s="159"/>
      <c r="BN593" s="155"/>
      <c r="BO593" s="155"/>
      <c r="BP593" s="155"/>
      <c r="BQ593" s="155"/>
      <c r="BR593" s="155"/>
      <c r="BS593" s="155"/>
      <c r="BT593" s="155"/>
      <c r="BU593" s="155"/>
      <c r="BV593" s="155"/>
      <c r="BW593" s="155"/>
      <c r="BX593" s="155"/>
      <c r="BY593" s="155"/>
      <c r="BZ593" s="155"/>
      <c r="CA593" s="155"/>
      <c r="CB593" s="155"/>
      <c r="CC593" s="155"/>
      <c r="CD593" s="155"/>
      <c r="CE593" s="155"/>
      <c r="CF593" s="155"/>
      <c r="CG593" s="155"/>
      <c r="CH593" s="155"/>
      <c r="CI593" s="155"/>
      <c r="CJ593" s="155"/>
      <c r="CK593" s="155"/>
      <c r="CL593" s="155"/>
      <c r="CM593" s="155"/>
      <c r="CN593" s="155"/>
      <c r="CO593" s="155"/>
      <c r="CP593" s="155"/>
      <c r="CQ593" s="155"/>
      <c r="CR593" s="155"/>
      <c r="CS593" s="155"/>
      <c r="CT593" s="155"/>
      <c r="CU593" s="155"/>
      <c r="CV593" s="155"/>
      <c r="CW593" s="155"/>
      <c r="CX593" s="155"/>
      <c r="CY593" s="155"/>
      <c r="CZ593" s="155"/>
      <c r="DA593" s="155"/>
      <c r="DB593" s="155"/>
      <c r="DC593" s="155"/>
      <c r="DD593" s="155"/>
      <c r="DE593" s="155"/>
    </row>
    <row r="594" spans="1:109" ht="15" customHeight="1" x14ac:dyDescent="0.2">
      <c r="A594" s="9">
        <f>Input!A594</f>
        <v>10839</v>
      </c>
      <c r="B594" s="9" t="str">
        <f>Input!B594</f>
        <v>ICECTD-17 PL500-5 A3 S5_B</v>
      </c>
      <c r="C594" s="9">
        <f>Input!O594</f>
        <v>13.60952467384514</v>
      </c>
      <c r="D594" s="9">
        <f>C594*Input!P594/100</f>
        <v>0.20526416658025237</v>
      </c>
      <c r="E594" s="11">
        <f>Input!M594</f>
        <v>15.109232991008755</v>
      </c>
      <c r="F594" s="12">
        <f>E594*Input!N594/100</f>
        <v>2.6287205195984474E-3</v>
      </c>
      <c r="G594" s="13">
        <f t="shared" si="2061"/>
        <v>2083.261044800287</v>
      </c>
      <c r="H594" s="12">
        <f>G594*Input!L594/100</f>
        <v>7.4018172292223711E-2</v>
      </c>
      <c r="I594" s="9">
        <v>0.3</v>
      </c>
      <c r="J594" s="21">
        <f>(((C594*$G$4*0.000000001*Input!G594*(234/233))-(I594*0.000000000000001))/Input!F594)*1000000000000</f>
        <v>243.97082555751197</v>
      </c>
      <c r="K594" s="9">
        <f>J594*Input!P594/100</f>
        <v>3.6796632783362311</v>
      </c>
      <c r="L594" s="14">
        <f t="shared" si="2062"/>
        <v>3.3739391772375482</v>
      </c>
      <c r="M594" s="22">
        <f>L594*Input!P594/100</f>
        <v>5.088706842488569E-2</v>
      </c>
      <c r="N594" s="9">
        <v>5.0000000000000001E-3</v>
      </c>
      <c r="O594" s="21">
        <f>(((G594*$D$4*0.000000001*Input!G594*(238/236))-(N594*0.000000001))/Input!F594)*1000000</f>
        <v>3.7619714062665066</v>
      </c>
      <c r="P594" s="9">
        <f>O594*Input!N594/100</f>
        <v>6.5451180981061525E-4</v>
      </c>
      <c r="Q594" s="23">
        <f t="shared" si="2063"/>
        <v>2.8068037807481807</v>
      </c>
      <c r="R594" s="24">
        <f>Q594*Input!N594/100</f>
        <v>4.8833072448680533E-4</v>
      </c>
      <c r="S594" s="65">
        <f>Input!S594*$G$6/0.000000000155125</f>
        <v>1.1480211804211853</v>
      </c>
      <c r="T594" s="9">
        <f>S594*Input!T594/100</f>
        <v>7.7199771273658629E-4</v>
      </c>
      <c r="U594" s="9">
        <f>S594*1/((U593+U595)/2)</f>
        <v>1.1475453328565552</v>
      </c>
      <c r="V594" s="9">
        <f>U594*Input!T594/100</f>
        <v>7.7167772453621967E-4</v>
      </c>
      <c r="W594" s="3">
        <v>3.0000000000000001E-3</v>
      </c>
      <c r="X594" s="21">
        <f>((($L$4*0.000000001*Input!G594/Input!W594*(232/229))-(W594*0.000000001))/Input!F594)*1000000000</f>
        <v>3.0898540359733006E-2</v>
      </c>
      <c r="Y594" s="21">
        <f>X594*Input!X594/100</f>
        <v>3.8627895395296143E-4</v>
      </c>
      <c r="Z594" s="21">
        <f t="shared" si="2064"/>
        <v>7.5445394579156695E-6</v>
      </c>
      <c r="AA594" s="21">
        <f>Z594*Input!X594/100</f>
        <v>9.4318267980659079E-8</v>
      </c>
      <c r="AB594" s="14">
        <v>0.05</v>
      </c>
      <c r="AC594" s="14">
        <v>0.9</v>
      </c>
      <c r="AD594" s="21">
        <f>(((Input!G594*$L$4*0.000000001*Input!U594*(230/229))-((AB594*0.000000000000001)+(Input!G594*AC594*0.000000000000001)))/Input!F594)*1000000000000</f>
        <v>5.4200228642833692E-2</v>
      </c>
      <c r="AE594" s="21">
        <f>AD594*Input!V594/100</f>
        <v>1.7339454998308642E-3</v>
      </c>
      <c r="AF594" s="63">
        <f t="shared" si="2065"/>
        <v>2.4709084076192348E-3</v>
      </c>
      <c r="AG594" s="21">
        <f>AF594*Input!V594/100</f>
        <v>7.9048015500430942E-5</v>
      </c>
      <c r="AH594" s="9">
        <f t="shared" si="2066"/>
        <v>327.50950822144324</v>
      </c>
      <c r="AI594" s="3">
        <f t="shared" si="2067"/>
        <v>11.249095605336789</v>
      </c>
      <c r="AJ594" s="22">
        <f t="shared" si="2068"/>
        <v>147.54533285655523</v>
      </c>
      <c r="AK594" s="3">
        <f t="shared" si="2069"/>
        <v>0.77167772453621963</v>
      </c>
      <c r="AL594" s="3">
        <f t="shared" si="2070"/>
        <v>8.8032815994019725E-4</v>
      </c>
      <c r="AM594" s="3">
        <f t="shared" si="2071"/>
        <v>2.8163416689482667E-5</v>
      </c>
      <c r="AN594" s="9">
        <f>AL594*1/((AN593+AN595)/2)</f>
        <v>8.8250951615599085E-4</v>
      </c>
      <c r="AO594" s="21">
        <f t="shared" si="2072"/>
        <v>2.8233202533954301E-5</v>
      </c>
      <c r="AP594" s="58">
        <f t="shared" si="2073"/>
        <v>8.4000000000000005E-2</v>
      </c>
      <c r="AQ594" s="58">
        <f t="shared" si="2074"/>
        <v>4.7999999999999996E-3</v>
      </c>
      <c r="AR594" s="58">
        <f t="shared" si="2075"/>
        <v>5.7142857142857135</v>
      </c>
      <c r="AS594" s="67">
        <f t="shared" si="2076"/>
        <v>2.6879468773925479E-6</v>
      </c>
      <c r="AT594" s="67">
        <f t="shared" si="2077"/>
        <v>3.3606695922385471E-8</v>
      </c>
      <c r="AU594" s="58">
        <v>40</v>
      </c>
      <c r="AV594" s="58">
        <f t="shared" si="2078"/>
        <v>20</v>
      </c>
      <c r="AW594" s="58">
        <f t="shared" si="2079"/>
        <v>7.3800000000000004E-2</v>
      </c>
      <c r="AX594" s="57">
        <f t="shared" si="2080"/>
        <v>6.1475276000000001E-3</v>
      </c>
      <c r="AY594" s="47">
        <f t="shared" si="2081"/>
        <v>5.7810045258969494E-3</v>
      </c>
      <c r="AZ594" s="9" t="str">
        <f>Input!B594</f>
        <v>ICECTD-17 PL500-5 A3 S5_B</v>
      </c>
      <c r="BA594" s="48" t="str">
        <f>Input!E594</f>
        <v>Bottom</v>
      </c>
      <c r="BB594" s="58">
        <f t="shared" si="2082"/>
        <v>147.57611121055251</v>
      </c>
      <c r="BC594" s="22">
        <f>SQRT((EXP(0.0000028263*AW594*1000)*V594)^2+((U594-1)*0.0000028263*EXP(0.0000028263*AW594*1000)*AY594*1000)^2)*1000</f>
        <v>0.77184246491266018</v>
      </c>
      <c r="BD594" s="9">
        <f t="shared" si="2084"/>
        <v>15.800000000000011</v>
      </c>
      <c r="BE594" s="49">
        <f t="shared" si="2085"/>
        <v>2.8905022629484747</v>
      </c>
      <c r="BF594" s="89">
        <f t="shared" si="2086"/>
        <v>7.8333394659850262</v>
      </c>
      <c r="BG594" s="85"/>
      <c r="BH594" s="85"/>
      <c r="BI594" s="85"/>
      <c r="BJ594" s="85"/>
      <c r="BK594" s="85"/>
      <c r="BL594" s="85"/>
      <c r="BM594" s="90"/>
      <c r="BN594" s="85"/>
      <c r="BO594" s="85"/>
      <c r="BP594" s="85"/>
      <c r="BQ594" s="85"/>
      <c r="BR594" s="85"/>
      <c r="BS594" s="85"/>
      <c r="BT594" s="85"/>
      <c r="BU594" s="85"/>
      <c r="BV594" s="85"/>
      <c r="BW594" s="85"/>
      <c r="BX594" s="85"/>
      <c r="BY594" s="85"/>
      <c r="BZ594" s="85"/>
      <c r="CA594" s="85"/>
      <c r="CB594" s="85"/>
      <c r="CC594" s="85"/>
      <c r="CD594" s="85"/>
      <c r="CE594" s="85"/>
      <c r="CF594" s="85"/>
      <c r="CG594" s="85"/>
      <c r="CH594" s="85"/>
      <c r="CI594" s="85"/>
      <c r="CJ594" s="85"/>
      <c r="CK594" s="85"/>
      <c r="CL594" s="85"/>
      <c r="CM594" s="85"/>
      <c r="CN594" s="85"/>
      <c r="CO594" s="85"/>
      <c r="CP594" s="85"/>
      <c r="CQ594" s="85"/>
      <c r="CR594" s="85"/>
      <c r="CS594" s="85"/>
      <c r="CT594" s="85"/>
      <c r="CU594" s="85"/>
      <c r="CV594" s="85"/>
      <c r="CW594" s="85"/>
      <c r="CX594" s="85"/>
      <c r="CY594" s="85"/>
      <c r="CZ594" s="85"/>
      <c r="DA594" s="85"/>
      <c r="DB594" s="85"/>
      <c r="DC594" s="85"/>
      <c r="DD594" s="85"/>
      <c r="DE594" s="85"/>
    </row>
    <row r="595" spans="1:109" s="158" customFormat="1" ht="15" customHeight="1" x14ac:dyDescent="0.2">
      <c r="A595" s="141">
        <f>Input!A595</f>
        <v>10815</v>
      </c>
      <c r="B595" s="141" t="str">
        <f>Input!B595</f>
        <v>Hu1-13</v>
      </c>
      <c r="C595" s="141">
        <f>Input!O595</f>
        <v>2.1046945034431133</v>
      </c>
      <c r="D595" s="141">
        <f>C595*Input!P595/100</f>
        <v>1.8728509535315848E-2</v>
      </c>
      <c r="E595" s="142">
        <f>Input!M595</f>
        <v>2.7319365596040317</v>
      </c>
      <c r="F595" s="143">
        <f>E595*Input!N595/100</f>
        <v>2.3782738260953837E-4</v>
      </c>
      <c r="G595" s="144">
        <f t="shared" si="2061"/>
        <v>376.67941283820386</v>
      </c>
      <c r="H595" s="143">
        <f>G595*Input!L595/100</f>
        <v>2.1621915602732741E-2</v>
      </c>
      <c r="I595" s="141">
        <v>0</v>
      </c>
      <c r="J595" s="145">
        <f>(((C595*$G$4*0.000000001*Input!G595*(234/233))-(I595*0.000000000000001))/Input!F595)*1000000000000</f>
        <v>759.87000828224723</v>
      </c>
      <c r="K595" s="141">
        <f>J595*Input!P595/100</f>
        <v>6.761661928813627</v>
      </c>
      <c r="L595" s="146">
        <f t="shared" si="2062"/>
        <v>10.508449871793923</v>
      </c>
      <c r="M595" s="147">
        <f>L595*Input!P595/100</f>
        <v>9.3508869483585125E-2</v>
      </c>
      <c r="N595" s="141">
        <v>0</v>
      </c>
      <c r="O595" s="145">
        <f>(((G595*$D$4*0.000000001*Input!G595*(238/236))-(N595*0.000000001))/Input!F595)*1000000</f>
        <v>13.69932524013149</v>
      </c>
      <c r="P595" s="141">
        <f>O595*Input!N595/100</f>
        <v>1.1925879661896267E-3</v>
      </c>
      <c r="Q595" s="148">
        <f t="shared" si="2063"/>
        <v>10.221055325845837</v>
      </c>
      <c r="R595" s="149">
        <f>Q595*Input!N595/100</f>
        <v>8.8978890344566645E-4</v>
      </c>
      <c r="S595" s="147">
        <f>Input!S595*$G$6/0.000000000155125</f>
        <v>1.0001861434537156</v>
      </c>
      <c r="T595" s="141">
        <f>S595*Input!T595/100</f>
        <v>1.435254272206869E-3</v>
      </c>
      <c r="U595" s="147">
        <f>S595</f>
        <v>1.0001861434537156</v>
      </c>
      <c r="V595" s="141">
        <f>U595*Input!T595/100</f>
        <v>1.435254272206869E-3</v>
      </c>
      <c r="W595" s="150">
        <v>0</v>
      </c>
      <c r="X595" s="145">
        <f>((($L$4*0.000000001*Input!G595/Input!W595*(232/229))-(W595*0.000000001))/Input!F595)*1000000000</f>
        <v>0.88259665537576382</v>
      </c>
      <c r="Y595" s="145">
        <f>X595*Input!X595/100</f>
        <v>2.8242085213843913E-3</v>
      </c>
      <c r="Z595" s="145">
        <f t="shared" si="2064"/>
        <v>2.1550484956190936E-4</v>
      </c>
      <c r="AA595" s="145">
        <f>Z595*Input!X595/100</f>
        <v>6.8959091202683347E-7</v>
      </c>
      <c r="AB595" s="146">
        <v>0</v>
      </c>
      <c r="AC595" s="146">
        <v>0.9</v>
      </c>
      <c r="AD595" s="145">
        <f>(((Input!G595*$L$4*0.000000001*Input!U595*(230/229))-((AB595*0.000000000000001)+(Input!G595*AC595*0.000000000000001)))/Input!F595)*1000000000000</f>
        <v>223.46932922098964</v>
      </c>
      <c r="AE595" s="145">
        <f>AD595*Input!V595/100</f>
        <v>0.51766875228264153</v>
      </c>
      <c r="AF595" s="145">
        <f t="shared" si="2065"/>
        <v>10.187636809723712</v>
      </c>
      <c r="AG595" s="145">
        <f>AF595*Input!V595/100</f>
        <v>2.3599754178270628E-2</v>
      </c>
      <c r="AH595" s="141">
        <f t="shared" si="2066"/>
        <v>47273.352921912083</v>
      </c>
      <c r="AI595" s="150">
        <f t="shared" si="2067"/>
        <v>186.74759952380333</v>
      </c>
      <c r="AJ595" s="147">
        <f t="shared" si="2068"/>
        <v>0.1861434537155926</v>
      </c>
      <c r="AK595" s="150">
        <f t="shared" si="2069"/>
        <v>1.4352542722068691</v>
      </c>
      <c r="AL595" s="150">
        <f t="shared" si="2070"/>
        <v>0.99673042410428792</v>
      </c>
      <c r="AM595" s="150">
        <f t="shared" si="2071"/>
        <v>2.3105650084058009E-3</v>
      </c>
      <c r="AN595" s="141">
        <f>AF595/Q595</f>
        <v>0.99673042410428792</v>
      </c>
      <c r="AO595" s="145">
        <f t="shared" si="2072"/>
        <v>2.3105650084058009E-3</v>
      </c>
      <c r="AP595" s="141">
        <f t="shared" si="2073"/>
        <v>616.47900000000004</v>
      </c>
      <c r="AQ595" s="141" t="e">
        <f t="shared" si="2074"/>
        <v>#VALUE!</v>
      </c>
      <c r="AR595" s="141" t="e">
        <f t="shared" si="2075"/>
        <v>#VALUE!</v>
      </c>
      <c r="AS595" s="149">
        <f t="shared" si="2076"/>
        <v>2.1084402998677184E-5</v>
      </c>
      <c r="AT595" s="149">
        <f t="shared" si="2077"/>
        <v>6.749264528337792E-8</v>
      </c>
      <c r="AU595" s="141">
        <v>0.75</v>
      </c>
      <c r="AV595" s="141">
        <f t="shared" si="2078"/>
        <v>0.375</v>
      </c>
      <c r="AW595" s="141">
        <f t="shared" si="2079"/>
        <v>616.47730000000001</v>
      </c>
      <c r="AX595" s="151">
        <f t="shared" si="2080"/>
        <v>239.01503047009999</v>
      </c>
      <c r="AY595" s="151">
        <f t="shared" si="2081"/>
        <v>95.036249475088354</v>
      </c>
      <c r="AZ595" s="141" t="str">
        <f>Input!B595</f>
        <v>Hu1-13</v>
      </c>
      <c r="BA595" s="152">
        <f>Input!E595</f>
        <v>0</v>
      </c>
      <c r="BB595" s="141">
        <f t="shared" si="2082"/>
        <v>1.0630181217864438</v>
      </c>
      <c r="BC595" s="147">
        <f t="shared" ref="BC595" si="2090">SQRT((EXP(0.0000028263*AW595*1000)*V595)^2+((U595-1)*0.0000028263*EXP(0.0000028263*AW595*1000)*AX595*1000)^2)*1000</f>
        <v>8.2277704688859128</v>
      </c>
      <c r="BD595" s="141">
        <f t="shared" si="2084"/>
        <v>616419.30000000005</v>
      </c>
      <c r="BE595" s="153">
        <f t="shared" si="2085"/>
        <v>47518.124737544174</v>
      </c>
      <c r="BF595" s="154">
        <f t="shared" si="2086"/>
        <v>15.416017666033827</v>
      </c>
      <c r="BG595" s="155"/>
      <c r="BH595" s="155"/>
      <c r="BI595" s="155"/>
      <c r="BJ595" s="155"/>
      <c r="BK595" s="155"/>
      <c r="BL595" s="155"/>
      <c r="BM595" s="159"/>
      <c r="BN595" s="155"/>
      <c r="BO595" s="155"/>
      <c r="BP595" s="155"/>
      <c r="BQ595" s="155"/>
      <c r="BR595" s="155"/>
      <c r="BS595" s="155"/>
      <c r="BT595" s="155"/>
      <c r="BU595" s="155"/>
      <c r="BV595" s="155"/>
      <c r="BW595" s="155"/>
      <c r="BX595" s="155"/>
      <c r="BY595" s="155"/>
      <c r="BZ595" s="155"/>
      <c r="CA595" s="155"/>
      <c r="CB595" s="155"/>
      <c r="CC595" s="155"/>
      <c r="CD595" s="155"/>
      <c r="CE595" s="155"/>
      <c r="CF595" s="155"/>
      <c r="CG595" s="155"/>
      <c r="CH595" s="155"/>
      <c r="CI595" s="155"/>
      <c r="CJ595" s="155"/>
      <c r="CK595" s="155"/>
      <c r="CL595" s="155"/>
      <c r="CM595" s="155"/>
      <c r="CN595" s="155"/>
      <c r="CO595" s="155"/>
      <c r="CP595" s="155"/>
      <c r="CQ595" s="155"/>
      <c r="CR595" s="155"/>
      <c r="CS595" s="155"/>
      <c r="CT595" s="155"/>
      <c r="CU595" s="155"/>
      <c r="CV595" s="155"/>
      <c r="CW595" s="155"/>
      <c r="CX595" s="155"/>
      <c r="CY595" s="155"/>
      <c r="CZ595" s="155"/>
      <c r="DA595" s="155"/>
      <c r="DB595" s="155"/>
      <c r="DC595" s="155"/>
      <c r="DD595" s="155"/>
      <c r="DE595" s="155"/>
    </row>
    <row r="596" spans="1:109" x14ac:dyDescent="0.2">
      <c r="A596" s="85"/>
      <c r="B596" s="85"/>
      <c r="C596" s="85"/>
      <c r="D596" s="85"/>
      <c r="E596" s="86"/>
      <c r="F596" s="85"/>
      <c r="G596" s="87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  <c r="AM596" s="85"/>
      <c r="AN596" s="85"/>
      <c r="AO596" s="85"/>
      <c r="AP596" s="85"/>
      <c r="AQ596" s="85"/>
      <c r="AR596" s="85"/>
      <c r="AS596" s="85"/>
      <c r="AT596" s="85"/>
      <c r="AU596" s="85"/>
      <c r="AV596" s="85"/>
      <c r="AW596" s="85"/>
      <c r="AX596" s="85"/>
      <c r="AY596" s="85"/>
      <c r="AZ596" s="85"/>
      <c r="BA596" s="85"/>
      <c r="BB596" s="85"/>
      <c r="BC596" s="85"/>
      <c r="BD596" s="85"/>
      <c r="BE596" s="85"/>
      <c r="BF596" s="88"/>
      <c r="BG596" s="85"/>
      <c r="BH596" s="85"/>
      <c r="BI596" s="85"/>
      <c r="BJ596" s="85"/>
      <c r="BK596" s="85"/>
      <c r="BL596" s="85"/>
      <c r="BM596" s="85"/>
      <c r="BN596" s="85"/>
      <c r="BO596" s="85"/>
      <c r="BP596" s="85"/>
      <c r="BQ596" s="85"/>
      <c r="BR596" s="85"/>
      <c r="BS596" s="85"/>
      <c r="BT596" s="85"/>
      <c r="BU596" s="85"/>
      <c r="BV596" s="85"/>
      <c r="BW596" s="85"/>
      <c r="BX596" s="85"/>
      <c r="BY596" s="85"/>
      <c r="BZ596" s="85"/>
      <c r="CA596" s="85"/>
      <c r="CB596" s="85"/>
      <c r="CC596" s="85"/>
      <c r="CD596" s="85"/>
      <c r="CE596" s="85"/>
      <c r="CF596" s="85"/>
      <c r="CG596" s="85"/>
      <c r="CH596" s="85"/>
      <c r="CI596" s="85"/>
      <c r="CJ596" s="85"/>
      <c r="CK596" s="85"/>
      <c r="CL596" s="85"/>
      <c r="CM596" s="85"/>
      <c r="CN596" s="85"/>
      <c r="CO596" s="85"/>
      <c r="CP596" s="85"/>
      <c r="CQ596" s="85"/>
      <c r="CR596" s="85"/>
      <c r="CS596" s="85"/>
      <c r="CT596" s="85"/>
      <c r="CU596" s="85"/>
      <c r="CV596" s="85"/>
      <c r="CW596" s="85"/>
      <c r="CX596" s="85"/>
      <c r="CY596" s="85"/>
      <c r="CZ596" s="85"/>
      <c r="DA596" s="85"/>
      <c r="DB596" s="85"/>
      <c r="DC596" s="85"/>
      <c r="DD596" s="85"/>
      <c r="DE596" s="85"/>
    </row>
    <row r="597" spans="1:109" s="158" customFormat="1" ht="15" customHeight="1" x14ac:dyDescent="0.2">
      <c r="A597" s="141">
        <f>Input!A597</f>
        <v>10815</v>
      </c>
      <c r="B597" s="141" t="str">
        <f>Input!B597</f>
        <v>Hu1-13</v>
      </c>
      <c r="C597" s="141">
        <f>Input!O597</f>
        <v>2.0837377148778367</v>
      </c>
      <c r="D597" s="141">
        <f>C597*Input!P597/100</f>
        <v>1.3905866095498093E-2</v>
      </c>
      <c r="E597" s="142">
        <f>Input!M597</f>
        <v>2.7319776688115591</v>
      </c>
      <c r="F597" s="143">
        <f>E597*Input!N597/100</f>
        <v>2.5967085832061064E-4</v>
      </c>
      <c r="G597" s="144">
        <f t="shared" ref="G597:G605" si="2091">E597*137.88</f>
        <v>376.68508097573778</v>
      </c>
      <c r="H597" s="143">
        <f>G597*Input!L597/100</f>
        <v>1.8261479937088959E-2</v>
      </c>
      <c r="I597" s="141">
        <v>0</v>
      </c>
      <c r="J597" s="145">
        <f>(((C597*$G$4*0.000000001*Input!G597*(234/233))-(I597*0.000000000000001))/Input!F597)*1000000000000</f>
        <v>752.30385791001277</v>
      </c>
      <c r="K597" s="141">
        <f>J597*Input!P597/100</f>
        <v>5.0205151236304157</v>
      </c>
      <c r="L597" s="146">
        <f t="shared" ref="L597:L605" si="2092">(J597/234)*602200000000*0.0000028263/(365.2425*24*60)</f>
        <v>10.40381551191332</v>
      </c>
      <c r="M597" s="147">
        <f>L597*Input!P597/100</f>
        <v>6.9430074792025551E-2</v>
      </c>
      <c r="N597" s="141">
        <v>0</v>
      </c>
      <c r="O597" s="145">
        <f>(((G597*$D$4*0.000000001*Input!G597*(238/236))-(N597*0.000000001))/Input!F597)*1000000</f>
        <v>13.699531382694467</v>
      </c>
      <c r="P597" s="141">
        <f>O597*Input!N597/100</f>
        <v>1.3021223099096229E-3</v>
      </c>
      <c r="Q597" s="148">
        <f t="shared" ref="Q597:Q605" si="2093">(O597/238.05)*602200000000000000*0.00000000015512/(365.2425*24*60)</f>
        <v>10.221209128643002</v>
      </c>
      <c r="R597" s="149">
        <f>Q597*Input!N597/100</f>
        <v>9.7151238745804764E-4</v>
      </c>
      <c r="S597" s="147">
        <f>Input!S597*$G$6/0.000000000155125</f>
        <v>0.99956104270473545</v>
      </c>
      <c r="T597" s="141">
        <f>S597*Input!T597/100</f>
        <v>1.2641572265282642E-3</v>
      </c>
      <c r="U597" s="147">
        <f>S597</f>
        <v>0.99956104270473545</v>
      </c>
      <c r="V597" s="141">
        <f>U597*Input!T597/100</f>
        <v>1.2641572265282642E-3</v>
      </c>
      <c r="W597" s="150">
        <v>0</v>
      </c>
      <c r="X597" s="145">
        <f>((($L$4*0.000000001*Input!G597/Input!W597*(232/229))-(W597*0.000000001))/Input!F597)*1000000000</f>
        <v>0.90787539223875668</v>
      </c>
      <c r="Y597" s="145">
        <f>X597*Input!X597/100</f>
        <v>4.295592221148445E-3</v>
      </c>
      <c r="Z597" s="145">
        <f t="shared" ref="Z597:Z605" si="2094">(X597/232)*6.022E+23*0.000000001*0.000000000049475/(365.2425*24*60)</f>
        <v>2.2167719380499404E-4</v>
      </c>
      <c r="AA597" s="145">
        <f>Z597*Input!X597/100</f>
        <v>1.0488607109028526E-6</v>
      </c>
      <c r="AB597" s="146">
        <v>0</v>
      </c>
      <c r="AC597" s="146">
        <v>0.9</v>
      </c>
      <c r="AD597" s="145">
        <f>(((Input!G597*$L$4*0.000000001*Input!U597*(230/229))-((AB597*0.000000000000001)+(Input!G597*AC597*0.000000000000001)))/Input!F597)*1000000000000</f>
        <v>223.28263743372872</v>
      </c>
      <c r="AE597" s="145">
        <f>AD597*Input!V597/100</f>
        <v>0.58881215454701918</v>
      </c>
      <c r="AF597" s="145">
        <f t="shared" ref="AF597:AF605" si="2095">(AD597/230)*602200000000*$D$6/(365.2425*24*60)</f>
        <v>10.179125806756982</v>
      </c>
      <c r="AG597" s="145">
        <f>AF597*Input!V597/100</f>
        <v>2.6843076857960661E-2</v>
      </c>
      <c r="AH597" s="141">
        <f t="shared" ref="AH597:AH605" si="2096">AF597/Z597</f>
        <v>45918.687583673585</v>
      </c>
      <c r="AI597" s="150">
        <f t="shared" ref="AI597:AI605" si="2097">AH597*SQRT((AG597/AF597)^2+(AA597/Z597)^2)</f>
        <v>248.7293910597904</v>
      </c>
      <c r="AJ597" s="147">
        <f t="shared" ref="AJ597:AJ605" si="2098">(U597-1)*1000</f>
        <v>-0.43895729526455263</v>
      </c>
      <c r="AK597" s="150">
        <f t="shared" ref="AK597:AK605" si="2099">V597*1000</f>
        <v>1.2641572265282641</v>
      </c>
      <c r="AL597" s="150">
        <f t="shared" ref="AL597:AL605" si="2100">AF597/Q597</f>
        <v>0.99588274524507192</v>
      </c>
      <c r="AM597" s="150">
        <f t="shared" ref="AM597:AM605" si="2101">AL597*SQRT((R597/Q597)^2+(AG597/AF597)^2)</f>
        <v>2.6279187735270344E-3</v>
      </c>
      <c r="AN597" s="141">
        <f>AF597/Q597</f>
        <v>0.99588274524507192</v>
      </c>
      <c r="AO597" s="145">
        <f t="shared" ref="AO597:AO605" si="2102">AN597*SQRT((R597/Q597)^2+(AG597/AF597)^2)</f>
        <v>2.6279187735270344E-3</v>
      </c>
      <c r="AP597" s="141">
        <f t="shared" ref="AP597:AP605" si="2103">ThU_Alter_Kombi(AN597,U597)</f>
        <v>617.66520000000003</v>
      </c>
      <c r="AQ597" s="141" t="e">
        <f t="shared" ref="AQ597:AQ605" si="2104">Montealter(AN597,AO597,U597,V597)</f>
        <v>#VALUE!</v>
      </c>
      <c r="AR597" s="141" t="e">
        <f t="shared" ref="AR597:AR605" si="2105">(AQ597/AP597)*100</f>
        <v>#VALUE!</v>
      </c>
      <c r="AS597" s="149">
        <f t="shared" ref="AS597:AS605" si="2106">Z597/Q597</f>
        <v>2.168796186586044E-5</v>
      </c>
      <c r="AT597" s="149">
        <f t="shared" ref="AT597:AT605" si="2107">AS597*SQRT((Y597/X597)^2+(P597/O597)^2)</f>
        <v>1.0263681241596631E-7</v>
      </c>
      <c r="AU597" s="141">
        <v>0.75</v>
      </c>
      <c r="AV597" s="141">
        <f t="shared" ref="AV597:AV605" si="2108">AU597/2</f>
        <v>0.375</v>
      </c>
      <c r="AW597" s="141">
        <f t="shared" ref="AW597:AW605" si="2109">marincorr_age(AN597,U597,AS597,AU597)</f>
        <v>617.66340000000002</v>
      </c>
      <c r="AX597" s="151">
        <f t="shared" ref="AX597:AX605" si="2110">marincorr_age_error(AN597, AO597, U597, V597, AS597, AT597, AU597, AV597)</f>
        <v>238.7964912585</v>
      </c>
      <c r="AY597" s="151">
        <f t="shared" ref="AY597:AY605" si="2111">SQRT(((AU597*EXP(-0.0000091577*AW597*1000))/(0.0000091577*(EXP(-0.0000091577*AW597*1000)+(AJ597/1000)*EXP(-(0.0000091577-0.0000028263)*AW597*1000)-AS597*AU597*EXP(-0.0000091577*AW597*1000))))^2*AT597^2+((AS597*EXP(-0.0000091577*AW597*1000))/(0.0000091577*(EXP(-0.0000091577*AW597*1000)+(AJ597/1000)*EXP(-(0.0000091577-0.0000028263)*AW597*1000)-AS597*AU597*EXP(-0.0000091577*AW597*1000))))^2*AV597^2+((0.0000091577/(0.0000091577-0.0000028263))*(EXP(-(0.0000091577-0.0000028263)*AW597*1000)-1)/(0.0000091577*(EXP(-0.0000091577*AW597*1000)+(AJ597/1000)*EXP(-(0.0000091577-0.0000028263)*AW597*1000)-AS597*AU597*EXP(-0.0000091577*AW597*1000))))^2*T597^2+(1/(0.0000091577*(EXP(-0.0000091577*AW597*1000)+(AJ597/1000)*EXP(-(0.0000091577-0.0000028263)*AW597*1000)-AS597*AU597*EXP(-0.0000091577*AW597*1000))))^2*AO597^2)/1000</f>
        <v>99.624571052619487</v>
      </c>
      <c r="AZ597" s="141" t="str">
        <f>Input!B597</f>
        <v>Hu1-13</v>
      </c>
      <c r="BA597" s="152">
        <f>Input!E597</f>
        <v>0</v>
      </c>
      <c r="BB597" s="141">
        <f t="shared" ref="BB597:BB605" si="2112">((U597-1)*EXP(0.0000028263*AW597*1000))*1000</f>
        <v>-2.5151914388443126</v>
      </c>
      <c r="BC597" s="147">
        <f t="shared" ref="BC597" si="2113">SQRT((EXP(0.0000028263*AW597*1000)*V597)^2+((U597-1)*0.0000028263*EXP(0.0000028263*AW597*1000)*AX597*1000)^2)*1000</f>
        <v>7.4397739428374692</v>
      </c>
      <c r="BD597" s="141">
        <f t="shared" ref="BD597:BD605" si="2114">AW597*1000-58</f>
        <v>617605.4</v>
      </c>
      <c r="BE597" s="153">
        <f t="shared" ref="BE597:BE605" si="2115">AY597/2*1000</f>
        <v>49812.285526309744</v>
      </c>
      <c r="BF597" s="154">
        <f t="shared" ref="BF597:BF605" si="2116">AY597/AW597*100</f>
        <v>16.129265721851009</v>
      </c>
      <c r="BG597" s="155"/>
      <c r="BH597" s="155"/>
      <c r="BI597" s="155"/>
      <c r="BJ597" s="155"/>
      <c r="BK597" s="155"/>
      <c r="BL597" s="155"/>
      <c r="BM597" s="159"/>
      <c r="BN597" s="155"/>
      <c r="BO597" s="155"/>
      <c r="BP597" s="155"/>
      <c r="BQ597" s="155"/>
      <c r="BR597" s="155"/>
      <c r="BS597" s="155"/>
      <c r="BT597" s="155"/>
      <c r="BU597" s="155"/>
      <c r="BV597" s="155"/>
      <c r="BW597" s="155"/>
      <c r="BX597" s="155"/>
      <c r="BY597" s="155"/>
      <c r="BZ597" s="155"/>
      <c r="CA597" s="155"/>
      <c r="CB597" s="155"/>
      <c r="CC597" s="155"/>
      <c r="CD597" s="155"/>
      <c r="CE597" s="155"/>
      <c r="CF597" s="155"/>
      <c r="CG597" s="155"/>
      <c r="CH597" s="155"/>
      <c r="CI597" s="155"/>
      <c r="CJ597" s="155"/>
      <c r="CK597" s="155"/>
      <c r="CL597" s="155"/>
      <c r="CM597" s="155"/>
      <c r="CN597" s="155"/>
      <c r="CO597" s="155"/>
      <c r="CP597" s="155"/>
      <c r="CQ597" s="155"/>
      <c r="CR597" s="155"/>
      <c r="CS597" s="155"/>
      <c r="CT597" s="155"/>
      <c r="CU597" s="155"/>
      <c r="CV597" s="155"/>
      <c r="CW597" s="155"/>
      <c r="CX597" s="155"/>
      <c r="CY597" s="155"/>
      <c r="CZ597" s="155"/>
      <c r="DA597" s="155"/>
      <c r="DB597" s="155"/>
      <c r="DC597" s="155"/>
      <c r="DD597" s="155"/>
      <c r="DE597" s="155"/>
    </row>
    <row r="598" spans="1:109" ht="15" customHeight="1" x14ac:dyDescent="0.2">
      <c r="A598" s="9">
        <f>Input!A598</f>
        <v>10836</v>
      </c>
      <c r="B598" s="9" t="str">
        <f>Input!B598</f>
        <v>ICECTD-17 PL500-5 A3 S4_T</v>
      </c>
      <c r="C598" s="9">
        <f>Input!O598</f>
        <v>11.99318936920251</v>
      </c>
      <c r="D598" s="9">
        <f>C598*Input!P598/100</f>
        <v>0.1883731945449226</v>
      </c>
      <c r="E598" s="11">
        <f>Input!M598</f>
        <v>13.251533577863748</v>
      </c>
      <c r="F598" s="12">
        <f>E598*Input!N598/100</f>
        <v>3.6820379659854652E-3</v>
      </c>
      <c r="G598" s="13">
        <f t="shared" si="2091"/>
        <v>1827.1214497158535</v>
      </c>
      <c r="H598" s="12">
        <f>G598*Input!L598/100</f>
        <v>0.29645323514270805</v>
      </c>
      <c r="I598" s="9">
        <v>0.3</v>
      </c>
      <c r="J598" s="21">
        <f>(((C598*$G$4*0.000000001*Input!G598*(234/233))-(I598*0.000000000000001))/Input!F598)*1000000000000</f>
        <v>232.65543520777163</v>
      </c>
      <c r="K598" s="9">
        <f>J598*Input!P598/100</f>
        <v>3.6542446057650659</v>
      </c>
      <c r="L598" s="14">
        <f t="shared" si="2092"/>
        <v>3.2174555537572274</v>
      </c>
      <c r="M598" s="22">
        <f>L598*Input!P598/100</f>
        <v>5.0535546659833452E-2</v>
      </c>
      <c r="N598" s="9">
        <v>5.0000000000000001E-3</v>
      </c>
      <c r="O598" s="21">
        <f>(((G598*$D$4*0.000000001*Input!G598*(238/236))-(N598*0.000000001))/Input!F598)*1000000</f>
        <v>3.5704483111163241</v>
      </c>
      <c r="P598" s="9">
        <f>O598*Input!N598/100</f>
        <v>9.9207583483619066E-4</v>
      </c>
      <c r="Q598" s="23">
        <f t="shared" si="2093"/>
        <v>2.6639085565386944</v>
      </c>
      <c r="R598" s="24">
        <f>Q598*Input!N598/100</f>
        <v>7.4018696669749808E-4</v>
      </c>
      <c r="S598" s="65">
        <f>Input!S598*$G$6/0.000000000155125</f>
        <v>1.147657459614126</v>
      </c>
      <c r="T598" s="9">
        <f>S598*Input!T598/100</f>
        <v>6.6118112717188592E-4</v>
      </c>
      <c r="U598" s="9">
        <f>S598*1/((U597+U599)/2)</f>
        <v>1.1481645828749996</v>
      </c>
      <c r="V598" s="9">
        <f>U598*Input!T598/100</f>
        <v>6.6147328780433829E-4</v>
      </c>
      <c r="W598" s="3">
        <v>3.0000000000000001E-3</v>
      </c>
      <c r="X598" s="21">
        <f>((($L$4*0.000000001*Input!G598/Input!W598*(232/229))-(W598*0.000000001))/Input!F598)*1000000000</f>
        <v>2.4799526539245276E-2</v>
      </c>
      <c r="Y598" s="21">
        <f>X598*Input!X598/100</f>
        <v>1.4145436532582968E-4</v>
      </c>
      <c r="Z598" s="21">
        <f t="shared" si="2094"/>
        <v>6.0553347936394088E-6</v>
      </c>
      <c r="AA598" s="21">
        <f>Z598*Input!X598/100</f>
        <v>3.4539108587987743E-8</v>
      </c>
      <c r="AB598" s="14">
        <v>0.05</v>
      </c>
      <c r="AC598" s="14">
        <v>0.9</v>
      </c>
      <c r="AD598" s="21">
        <f>(((Input!G598*$L$4*0.000000001*Input!U598*(230/229))-((AB598*0.000000000000001)+(Input!G598*AC598*0.000000000000001)))/Input!F598)*1000000000000</f>
        <v>2.117131738559077E-2</v>
      </c>
      <c r="AE598" s="21">
        <f>AD598*Input!V598/100</f>
        <v>6.1815390009076524E-4</v>
      </c>
      <c r="AF598" s="63">
        <f t="shared" si="2095"/>
        <v>9.6516910423307225E-4</v>
      </c>
      <c r="AG598" s="21">
        <f>AF598*Input!V598/100</f>
        <v>2.8180723719859138E-5</v>
      </c>
      <c r="AH598" s="9">
        <f t="shared" si="2096"/>
        <v>159.39153442793892</v>
      </c>
      <c r="AI598" s="3">
        <f t="shared" si="2097"/>
        <v>4.7418396653679888</v>
      </c>
      <c r="AJ598" s="22">
        <f t="shared" si="2098"/>
        <v>148.16458287499955</v>
      </c>
      <c r="AK598" s="3">
        <f t="shared" si="2099"/>
        <v>0.66147328780433834</v>
      </c>
      <c r="AL598" s="3">
        <f t="shared" si="2100"/>
        <v>3.6231315142707028E-4</v>
      </c>
      <c r="AM598" s="3">
        <f t="shared" si="2101"/>
        <v>1.0579191870315522E-5</v>
      </c>
      <c r="AN598" s="9">
        <f>AL598*1/((AN597+AN599)/2)</f>
        <v>3.6361100668539932E-4</v>
      </c>
      <c r="AO598" s="21">
        <f t="shared" si="2102"/>
        <v>1.0617087982404418E-5</v>
      </c>
      <c r="AP598" s="58">
        <f t="shared" si="2103"/>
        <v>3.4599999999999999E-2</v>
      </c>
      <c r="AQ598" s="58">
        <f t="shared" si="2104"/>
        <v>4.7000000000000002E-3</v>
      </c>
      <c r="AR598" s="58">
        <f t="shared" si="2105"/>
        <v>13.583815028901736</v>
      </c>
      <c r="AS598" s="67">
        <f t="shared" si="2106"/>
        <v>2.2731015968158111E-6</v>
      </c>
      <c r="AT598" s="67">
        <f t="shared" si="2107"/>
        <v>1.2980950463393077E-8</v>
      </c>
      <c r="AU598" s="58">
        <v>8</v>
      </c>
      <c r="AV598" s="58">
        <f t="shared" si="2108"/>
        <v>4</v>
      </c>
      <c r="AW598" s="58">
        <f t="shared" si="2109"/>
        <v>3.2899999999999999E-2</v>
      </c>
      <c r="AX598" s="57">
        <f t="shared" si="2110"/>
        <v>1.2540861E-3</v>
      </c>
      <c r="AY598" s="47">
        <f t="shared" si="2111"/>
        <v>1.3298380321378185E-3</v>
      </c>
      <c r="AZ598" s="9" t="str">
        <f>Input!B598</f>
        <v>ICECTD-17 PL500-5 A3 S4_T</v>
      </c>
      <c r="BA598" s="48" t="str">
        <f>Input!E598</f>
        <v>Top</v>
      </c>
      <c r="BB598" s="58">
        <f t="shared" si="2112"/>
        <v>148.17836063929727</v>
      </c>
      <c r="BC598" s="22">
        <f>SQRT((EXP(0.0000028263*AW598*1000)*V598)^2+((U598-1)*0.0000028263*EXP(0.0000028263*AW598*1000)*AY598*1000)^2)*1000</f>
        <v>0.66153503237044664</v>
      </c>
      <c r="BD598" s="9">
        <f t="shared" si="2114"/>
        <v>-25.1</v>
      </c>
      <c r="BE598" s="49">
        <f t="shared" si="2115"/>
        <v>0.66491901606890924</v>
      </c>
      <c r="BF598" s="89">
        <f t="shared" si="2116"/>
        <v>4.0420608879568958</v>
      </c>
      <c r="BG598" s="85"/>
      <c r="BH598" s="85"/>
      <c r="BI598" s="85"/>
      <c r="BJ598" s="85"/>
      <c r="BK598" s="85"/>
      <c r="BL598" s="85"/>
      <c r="BM598" s="90"/>
      <c r="BN598" s="85"/>
      <c r="BO598" s="85"/>
      <c r="BP598" s="85"/>
      <c r="BQ598" s="85"/>
      <c r="BR598" s="85"/>
      <c r="BS598" s="85"/>
      <c r="BT598" s="85"/>
      <c r="BU598" s="85"/>
      <c r="BV598" s="85"/>
      <c r="BW598" s="85"/>
      <c r="BX598" s="85"/>
      <c r="BY598" s="85"/>
      <c r="BZ598" s="85"/>
      <c r="CA598" s="85"/>
      <c r="CB598" s="85"/>
      <c r="CC598" s="85"/>
      <c r="CD598" s="85"/>
      <c r="CE598" s="85"/>
      <c r="CF598" s="85"/>
      <c r="CG598" s="85"/>
      <c r="CH598" s="85"/>
      <c r="CI598" s="85"/>
      <c r="CJ598" s="85"/>
      <c r="CK598" s="85"/>
      <c r="CL598" s="85"/>
      <c r="CM598" s="85"/>
      <c r="CN598" s="85"/>
      <c r="CO598" s="85"/>
      <c r="CP598" s="85"/>
      <c r="CQ598" s="85"/>
      <c r="CR598" s="85"/>
      <c r="CS598" s="85"/>
      <c r="CT598" s="85"/>
      <c r="CU598" s="85"/>
      <c r="CV598" s="85"/>
      <c r="CW598" s="85"/>
      <c r="CX598" s="85"/>
      <c r="CY598" s="85"/>
      <c r="CZ598" s="85"/>
      <c r="DA598" s="85"/>
      <c r="DB598" s="85"/>
      <c r="DC598" s="85"/>
      <c r="DD598" s="85"/>
      <c r="DE598" s="85"/>
    </row>
    <row r="599" spans="1:109" s="158" customFormat="1" ht="15" customHeight="1" x14ac:dyDescent="0.2">
      <c r="A599" s="141">
        <f>Input!A599</f>
        <v>10815</v>
      </c>
      <c r="B599" s="141" t="str">
        <f>Input!B599</f>
        <v>Hu1-13</v>
      </c>
      <c r="C599" s="141">
        <f>Input!O599</f>
        <v>2.1298906556665815</v>
      </c>
      <c r="D599" s="141">
        <f>C599*Input!P599/100</f>
        <v>1.9204960257784745E-2</v>
      </c>
      <c r="E599" s="142">
        <f>Input!M599</f>
        <v>2.7337908544717822</v>
      </c>
      <c r="F599" s="143">
        <f>E599*Input!N599/100</f>
        <v>2.088284894038527E-3</v>
      </c>
      <c r="G599" s="144">
        <f t="shared" si="2091"/>
        <v>376.93508301456933</v>
      </c>
      <c r="H599" s="143">
        <f>G599*Input!L599/100</f>
        <v>0.16421256915891802</v>
      </c>
      <c r="I599" s="141">
        <v>0</v>
      </c>
      <c r="J599" s="145">
        <f>(((C599*$G$4*0.000000001*Input!G599*(234/233))-(I599*0.000000000000001))/Input!F599)*1000000000000</f>
        <v>768.9667205924693</v>
      </c>
      <c r="K599" s="141">
        <f>J599*Input!P599/100</f>
        <v>6.933677683991518</v>
      </c>
      <c r="L599" s="146">
        <f t="shared" si="2092"/>
        <v>10.634250790725035</v>
      </c>
      <c r="M599" s="147">
        <f>L599*Input!P599/100</f>
        <v>9.5887722340973092E-2</v>
      </c>
      <c r="N599" s="141">
        <v>0</v>
      </c>
      <c r="O599" s="145">
        <f>(((G599*$D$4*0.000000001*Input!G599*(238/236))-(N599*0.000000001))/Input!F599)*1000000</f>
        <v>13.708623621675205</v>
      </c>
      <c r="P599" s="141">
        <f>O599*Input!N599/100</f>
        <v>1.0471727045387094E-2</v>
      </c>
      <c r="Q599" s="148">
        <f t="shared" si="2093"/>
        <v>10.227992840689323</v>
      </c>
      <c r="R599" s="149">
        <f>Q599*Input!N599/100</f>
        <v>7.8129469599358421E-3</v>
      </c>
      <c r="S599" s="147">
        <f>Input!S599*$G$6/0.000000000155125</f>
        <v>0.99955559393701898</v>
      </c>
      <c r="T599" s="141">
        <f>S599*Input!T599/100</f>
        <v>1.8472905287855008E-3</v>
      </c>
      <c r="U599" s="147">
        <f>S599</f>
        <v>0.99955559393701898</v>
      </c>
      <c r="V599" s="141">
        <f>U599*Input!T599/100</f>
        <v>1.8472905287855008E-3</v>
      </c>
      <c r="W599" s="150">
        <v>0</v>
      </c>
      <c r="X599" s="145">
        <f>((($L$4*0.000000001*Input!G599/Input!W599*(232/229))-(W599*0.000000001))/Input!F599)*1000000000</f>
        <v>0.89235870473954793</v>
      </c>
      <c r="Y599" s="145">
        <f>X599*Input!X599/100</f>
        <v>4.085940760563846E-3</v>
      </c>
      <c r="Z599" s="145">
        <f t="shared" si="2094"/>
        <v>2.1788846269566023E-4</v>
      </c>
      <c r="AA599" s="145">
        <f>Z599*Input!X599/100</f>
        <v>9.9766982297173674E-7</v>
      </c>
      <c r="AB599" s="146">
        <v>0</v>
      </c>
      <c r="AC599" s="146">
        <v>0.9</v>
      </c>
      <c r="AD599" s="145">
        <f>(((Input!G599*$L$4*0.000000001*Input!U599*(230/229))-((AB599*0.000000000000001)+(Input!G599*AC599*0.000000000000001)))/Input!F599)*1000000000000</f>
        <v>223.67667730629657</v>
      </c>
      <c r="AE599" s="145">
        <f>AD599*Input!V599/100</f>
        <v>0.79279887140855676</v>
      </c>
      <c r="AF599" s="145">
        <f t="shared" si="2095"/>
        <v>10.197089502823308</v>
      </c>
      <c r="AG599" s="145">
        <f>AF599*Input!V599/100</f>
        <v>3.614253013254496E-2</v>
      </c>
      <c r="AH599" s="141">
        <f t="shared" si="2096"/>
        <v>46799.584414280267</v>
      </c>
      <c r="AI599" s="150">
        <f t="shared" si="2097"/>
        <v>270.98635199100102</v>
      </c>
      <c r="AJ599" s="147">
        <f t="shared" si="2098"/>
        <v>-0.44440606298101759</v>
      </c>
      <c r="AK599" s="150">
        <f t="shared" si="2099"/>
        <v>1.8472905287855008</v>
      </c>
      <c r="AL599" s="150">
        <f t="shared" si="2100"/>
        <v>0.99697855304091787</v>
      </c>
      <c r="AM599" s="150">
        <f t="shared" si="2101"/>
        <v>3.6148218753847337E-3</v>
      </c>
      <c r="AN599" s="141">
        <f>AF599/Q599</f>
        <v>0.99697855304091787</v>
      </c>
      <c r="AO599" s="145">
        <f t="shared" si="2102"/>
        <v>3.6148218753847337E-3</v>
      </c>
      <c r="AP599" s="141">
        <f t="shared" si="2103"/>
        <v>659.23559999999998</v>
      </c>
      <c r="AQ599" s="141" t="e">
        <f t="shared" si="2104"/>
        <v>#VALUE!</v>
      </c>
      <c r="AR599" s="141" t="e">
        <f t="shared" si="2105"/>
        <v>#VALUE!</v>
      </c>
      <c r="AS599" s="149">
        <f t="shared" si="2106"/>
        <v>2.1303149707814565E-5</v>
      </c>
      <c r="AT599" s="149">
        <f t="shared" si="2107"/>
        <v>9.8891161684556143E-8</v>
      </c>
      <c r="AU599" s="141">
        <v>0.75</v>
      </c>
      <c r="AV599" s="141">
        <f t="shared" si="2108"/>
        <v>0.375</v>
      </c>
      <c r="AW599" s="141">
        <f t="shared" si="2109"/>
        <v>659.23389999999995</v>
      </c>
      <c r="AX599" s="151">
        <f t="shared" si="2110"/>
        <v>315.8715268647</v>
      </c>
      <c r="AY599" s="151">
        <f t="shared" si="2111"/>
        <v>204.98158974618747</v>
      </c>
      <c r="AZ599" s="141" t="str">
        <f>Input!B599</f>
        <v>Hu1-13</v>
      </c>
      <c r="BA599" s="152">
        <f>Input!E599</f>
        <v>0</v>
      </c>
      <c r="BB599" s="141">
        <f t="shared" si="2112"/>
        <v>-2.8638766909392586</v>
      </c>
      <c r="BC599" s="147">
        <f t="shared" ref="BC599" si="2117">SQRT((EXP(0.0000028263*AW599*1000)*V599)^2+((U599-1)*0.0000028263*EXP(0.0000028263*AW599*1000)*AX599*1000)^2)*1000</f>
        <v>12.175913889222452</v>
      </c>
      <c r="BD599" s="141">
        <f t="shared" si="2114"/>
        <v>659175.89999999991</v>
      </c>
      <c r="BE599" s="153">
        <f t="shared" si="2115"/>
        <v>102490.79487309374</v>
      </c>
      <c r="BF599" s="154">
        <f t="shared" si="2116"/>
        <v>31.093909118779766</v>
      </c>
      <c r="BG599" s="155"/>
      <c r="BH599" s="155"/>
      <c r="BI599" s="155"/>
      <c r="BJ599" s="155"/>
      <c r="BK599" s="155"/>
      <c r="BL599" s="155"/>
      <c r="BM599" s="159"/>
      <c r="BN599" s="155"/>
      <c r="BO599" s="155"/>
      <c r="BP599" s="155"/>
      <c r="BQ599" s="155"/>
      <c r="BR599" s="155"/>
      <c r="BS599" s="155"/>
      <c r="BT599" s="155"/>
      <c r="BU599" s="155"/>
      <c r="BV599" s="155"/>
      <c r="BW599" s="155"/>
      <c r="BX599" s="155"/>
      <c r="BY599" s="155"/>
      <c r="BZ599" s="155"/>
      <c r="CA599" s="155"/>
      <c r="CB599" s="155"/>
      <c r="CC599" s="155"/>
      <c r="CD599" s="155"/>
      <c r="CE599" s="155"/>
      <c r="CF599" s="155"/>
      <c r="CG599" s="155"/>
      <c r="CH599" s="155"/>
      <c r="CI599" s="155"/>
      <c r="CJ599" s="155"/>
      <c r="CK599" s="155"/>
      <c r="CL599" s="155"/>
      <c r="CM599" s="155"/>
      <c r="CN599" s="155"/>
      <c r="CO599" s="155"/>
      <c r="CP599" s="155"/>
      <c r="CQ599" s="155"/>
      <c r="CR599" s="155"/>
      <c r="CS599" s="155"/>
      <c r="CT599" s="155"/>
      <c r="CU599" s="155"/>
      <c r="CV599" s="155"/>
      <c r="CW599" s="155"/>
      <c r="CX599" s="155"/>
      <c r="CY599" s="155"/>
      <c r="CZ599" s="155"/>
      <c r="DA599" s="155"/>
      <c r="DB599" s="155"/>
      <c r="DC599" s="155"/>
      <c r="DD599" s="155"/>
      <c r="DE599" s="155"/>
    </row>
    <row r="600" spans="1:109" ht="15" customHeight="1" x14ac:dyDescent="0.2">
      <c r="A600" s="9">
        <f>Input!A600</f>
        <v>10837</v>
      </c>
      <c r="B600" s="9" t="str">
        <f>Input!B600</f>
        <v>ICECTD-17 PL500-5 A3 S4_B</v>
      </c>
      <c r="C600" s="9">
        <f>Input!O600</f>
        <v>9.8579341159007647</v>
      </c>
      <c r="D600" s="9">
        <f>C600*Input!P600/100</f>
        <v>0.10615602169393845</v>
      </c>
      <c r="E600" s="11">
        <f>Input!M600</f>
        <v>10.95825838818242</v>
      </c>
      <c r="F600" s="12">
        <f>E600*Input!N600/100</f>
        <v>2.8251595008685088E-3</v>
      </c>
      <c r="G600" s="13">
        <f t="shared" si="2091"/>
        <v>1510.9246665625922</v>
      </c>
      <c r="H600" s="12">
        <f>G600*Input!L600/100</f>
        <v>1.1488389910343322</v>
      </c>
      <c r="I600" s="9">
        <v>0.3</v>
      </c>
      <c r="J600" s="21">
        <f>(((C600*$G$4*0.000000001*Input!G600*(234/233))-(I600*0.000000000000001))/Input!F600)*1000000000000</f>
        <v>240.35121537249339</v>
      </c>
      <c r="K600" s="9">
        <f>J600*Input!P600/100</f>
        <v>2.588242986133559</v>
      </c>
      <c r="L600" s="14">
        <f t="shared" si="2092"/>
        <v>3.3238825994411858</v>
      </c>
      <c r="M600" s="22">
        <f>L600*Input!P600/100</f>
        <v>3.5793519127424352E-2</v>
      </c>
      <c r="N600" s="9">
        <v>5.0000000000000001E-3</v>
      </c>
      <c r="O600" s="21">
        <f>(((G600*$D$4*0.000000001*Input!G600*(238/236))-(N600*0.000000001))/Input!F600)*1000000</f>
        <v>3.7109065094291447</v>
      </c>
      <c r="P600" s="9">
        <f>O600*Input!N600/100</f>
        <v>9.5671250034171193E-4</v>
      </c>
      <c r="Q600" s="23">
        <f t="shared" si="2093"/>
        <v>2.7687043030998728</v>
      </c>
      <c r="R600" s="24">
        <f>Q600*Input!N600/100</f>
        <v>7.1380241183521874E-4</v>
      </c>
      <c r="S600" s="65">
        <f>Input!S600*$G$6/0.000000000155125</f>
        <v>1.1475122408081502</v>
      </c>
      <c r="T600" s="9">
        <f>S600*Input!T600/100</f>
        <v>7.8958336201878057E-4</v>
      </c>
      <c r="U600" s="9">
        <f>S600*1/((U599+U601)/2)</f>
        <v>1.1485950419086008</v>
      </c>
      <c r="V600" s="9">
        <f>U600*Input!T600/100</f>
        <v>7.9032841876230551E-4</v>
      </c>
      <c r="W600" s="3">
        <v>3.0000000000000001E-3</v>
      </c>
      <c r="X600" s="21">
        <f>((($L$4*0.000000001*Input!G600/Input!W600*(232/229))-(W600*0.000000001))/Input!F600)*1000000000</f>
        <v>3.1357297072354906E-2</v>
      </c>
      <c r="Y600" s="21">
        <f>X600*Input!X600/100</f>
        <v>5.6411199840734341E-4</v>
      </c>
      <c r="Z600" s="21">
        <f t="shared" si="2094"/>
        <v>7.6565547207618745E-6</v>
      </c>
      <c r="AA600" s="21">
        <f>Z600*Input!X600/100</f>
        <v>1.37740009111053E-7</v>
      </c>
      <c r="AB600" s="14">
        <v>0.05</v>
      </c>
      <c r="AC600" s="14">
        <v>0.9</v>
      </c>
      <c r="AD600" s="21">
        <f>(((Input!G600*$L$4*0.000000001*Input!U600*(230/229))-((AB600*0.000000000000001)+(Input!G600*AC600*0.000000000000001)))/Input!F600)*1000000000000</f>
        <v>8.2505209241933469E-2</v>
      </c>
      <c r="AE600" s="21">
        <f>AD600*Input!V600/100</f>
        <v>2.9761304626727998E-3</v>
      </c>
      <c r="AF600" s="63">
        <f t="shared" si="2095"/>
        <v>3.7612906862752159E-3</v>
      </c>
      <c r="AG600" s="21">
        <f>AF600*Input!V600/100</f>
        <v>1.3567739410933738E-4</v>
      </c>
      <c r="AH600" s="9">
        <f t="shared" si="2096"/>
        <v>491.25106832658338</v>
      </c>
      <c r="AI600" s="3">
        <f t="shared" si="2097"/>
        <v>19.80189665152994</v>
      </c>
      <c r="AJ600" s="22">
        <f t="shared" si="2098"/>
        <v>148.59504190860085</v>
      </c>
      <c r="AK600" s="3">
        <f t="shared" si="2099"/>
        <v>0.79032841876230553</v>
      </c>
      <c r="AL600" s="3">
        <f t="shared" si="2100"/>
        <v>1.358502127534541E-3</v>
      </c>
      <c r="AM600" s="3">
        <f t="shared" si="2101"/>
        <v>4.9005182387996425E-5</v>
      </c>
      <c r="AN600" s="9">
        <f>AL600*1/((AN599+AN601)/2)</f>
        <v>1.361980467174852E-3</v>
      </c>
      <c r="AO600" s="21">
        <f t="shared" si="2102"/>
        <v>4.9130656367776041E-5</v>
      </c>
      <c r="AP600" s="58">
        <f t="shared" si="2103"/>
        <v>0.12959999999999999</v>
      </c>
      <c r="AQ600" s="58">
        <f t="shared" si="2104"/>
        <v>4.7000000000000002E-3</v>
      </c>
      <c r="AR600" s="58">
        <f t="shared" si="2105"/>
        <v>3.6265432098765435</v>
      </c>
      <c r="AS600" s="67">
        <f t="shared" si="2106"/>
        <v>2.7653927189658745E-6</v>
      </c>
      <c r="AT600" s="67">
        <f t="shared" si="2107"/>
        <v>4.9754013987145456E-8</v>
      </c>
      <c r="AU600" s="58">
        <v>8</v>
      </c>
      <c r="AV600" s="58">
        <f t="shared" si="2108"/>
        <v>4</v>
      </c>
      <c r="AW600" s="58">
        <f t="shared" si="2109"/>
        <v>0.1275</v>
      </c>
      <c r="AX600" s="57">
        <f t="shared" si="2110"/>
        <v>5.0594489999999997E-3</v>
      </c>
      <c r="AY600" s="47">
        <f t="shared" si="2111"/>
        <v>4.7939518436818139E-3</v>
      </c>
      <c r="AZ600" s="9" t="str">
        <f>Input!B600</f>
        <v>ICECTD-17 PL500-5 A3 S4_B</v>
      </c>
      <c r="BA600" s="48" t="str">
        <f>Input!E600</f>
        <v>Bottom</v>
      </c>
      <c r="BB600" s="58">
        <f t="shared" si="2112"/>
        <v>148.64859826391032</v>
      </c>
      <c r="BC600" s="22">
        <f>SQRT((EXP(0.0000028263*AW600*1000)*V600)^2+((U600-1)*0.0000028263*EXP(0.0000028263*AW600*1000)*AY600*1000)^2)*1000</f>
        <v>0.79061583287057835</v>
      </c>
      <c r="BD600" s="9">
        <f t="shared" si="2114"/>
        <v>69.5</v>
      </c>
      <c r="BE600" s="49">
        <f t="shared" si="2115"/>
        <v>2.396975921840907</v>
      </c>
      <c r="BF600" s="89">
        <f t="shared" si="2116"/>
        <v>3.7599622303386773</v>
      </c>
      <c r="BG600" s="85"/>
      <c r="BH600" s="85"/>
      <c r="BI600" s="85"/>
      <c r="BJ600" s="85"/>
      <c r="BK600" s="85"/>
      <c r="BL600" s="85"/>
      <c r="BM600" s="90"/>
      <c r="BN600" s="85"/>
      <c r="BO600" s="85"/>
      <c r="BP600" s="85"/>
      <c r="BQ600" s="85"/>
      <c r="BR600" s="85"/>
      <c r="BS600" s="85"/>
      <c r="BT600" s="85"/>
      <c r="BU600" s="85"/>
      <c r="BV600" s="85"/>
      <c r="BW600" s="85"/>
      <c r="BX600" s="85"/>
      <c r="BY600" s="85"/>
      <c r="BZ600" s="85"/>
      <c r="CA600" s="85"/>
      <c r="CB600" s="85"/>
      <c r="CC600" s="85"/>
      <c r="CD600" s="85"/>
      <c r="CE600" s="85"/>
      <c r="CF600" s="85"/>
      <c r="CG600" s="85"/>
      <c r="CH600" s="85"/>
      <c r="CI600" s="85"/>
      <c r="CJ600" s="85"/>
      <c r="CK600" s="85"/>
      <c r="CL600" s="85"/>
      <c r="CM600" s="85"/>
      <c r="CN600" s="85"/>
      <c r="CO600" s="85"/>
      <c r="CP600" s="85"/>
      <c r="CQ600" s="85"/>
      <c r="CR600" s="85"/>
      <c r="CS600" s="85"/>
      <c r="CT600" s="85"/>
      <c r="CU600" s="85"/>
      <c r="CV600" s="85"/>
      <c r="CW600" s="85"/>
      <c r="CX600" s="85"/>
      <c r="CY600" s="85"/>
      <c r="CZ600" s="85"/>
      <c r="DA600" s="85"/>
      <c r="DB600" s="85"/>
      <c r="DC600" s="85"/>
      <c r="DD600" s="85"/>
      <c r="DE600" s="85"/>
    </row>
    <row r="601" spans="1:109" s="158" customFormat="1" ht="15" customHeight="1" x14ac:dyDescent="0.2">
      <c r="A601" s="141">
        <f>Input!A601</f>
        <v>10815</v>
      </c>
      <c r="B601" s="141" t="str">
        <f>Input!B601</f>
        <v>Hu1-13</v>
      </c>
      <c r="C601" s="141">
        <f>Input!O601</f>
        <v>2.1231962973395833</v>
      </c>
      <c r="D601" s="141">
        <f>C601*Input!P601/100</f>
        <v>1.3436411848546411E-2</v>
      </c>
      <c r="E601" s="142">
        <f>Input!M601</f>
        <v>2.732255240435522</v>
      </c>
      <c r="F601" s="143">
        <f>E601*Input!N601/100</f>
        <v>2.5707117496351405E-4</v>
      </c>
      <c r="G601" s="144">
        <f t="shared" si="2091"/>
        <v>376.72335255124977</v>
      </c>
      <c r="H601" s="143">
        <f>G601*Input!L601/100</f>
        <v>2.6983628368391691E-2</v>
      </c>
      <c r="I601" s="141">
        <v>0</v>
      </c>
      <c r="J601" s="145">
        <f>(((C601*$G$4*0.000000001*Input!G601*(234/233))-(I601*0.000000000000001))/Input!F601)*1000000000000</f>
        <v>766.54981775499857</v>
      </c>
      <c r="K601" s="141">
        <f>J601*Input!P601/100</f>
        <v>4.851025346403488</v>
      </c>
      <c r="L601" s="146">
        <f t="shared" si="2092"/>
        <v>10.600826781307989</v>
      </c>
      <c r="M601" s="147">
        <f>L601*Input!P601/100</f>
        <v>6.7086154373588489E-2</v>
      </c>
      <c r="N601" s="141">
        <v>0</v>
      </c>
      <c r="O601" s="145">
        <f>(((G601*$D$4*0.000000001*Input!G601*(238/236))-(N601*0.000000001))/Input!F601)*1000000</f>
        <v>13.700923268586081</v>
      </c>
      <c r="P601" s="141">
        <f>O601*Input!N601/100</f>
        <v>1.2890861697748806E-3</v>
      </c>
      <c r="Q601" s="148">
        <f t="shared" si="2093"/>
        <v>10.222247613565147</v>
      </c>
      <c r="R601" s="149">
        <f>Q601*Input!N601/100</f>
        <v>9.617861339954062E-4</v>
      </c>
      <c r="S601" s="147">
        <f>Input!S601*$G$6/0.000000000155125</f>
        <v>0.99855897027239737</v>
      </c>
      <c r="T601" s="141">
        <f>S601*Input!T601/100</f>
        <v>1.4087260861946594E-3</v>
      </c>
      <c r="U601" s="147">
        <f>S601</f>
        <v>0.99855897027239737</v>
      </c>
      <c r="V601" s="141">
        <f>U601*Input!T601/100</f>
        <v>1.4087260861946594E-3</v>
      </c>
      <c r="W601" s="150">
        <v>0</v>
      </c>
      <c r="X601" s="145">
        <f>((($L$4*0.000000001*Input!G601/Input!W601*(232/229))-(W601*0.000000001))/Input!F601)*1000000000</f>
        <v>0.89093914385069617</v>
      </c>
      <c r="Y601" s="145">
        <f>X601*Input!X601/100</f>
        <v>4.2066830251935028E-3</v>
      </c>
      <c r="Z601" s="145">
        <f t="shared" si="2094"/>
        <v>2.1754184654440627E-4</v>
      </c>
      <c r="AA601" s="145">
        <f>Z601*Input!X601/100</f>
        <v>1.0271516292037128E-6</v>
      </c>
      <c r="AB601" s="146">
        <v>0</v>
      </c>
      <c r="AC601" s="146">
        <v>0.9</v>
      </c>
      <c r="AD601" s="145">
        <f>(((Input!G601*$L$4*0.000000001*Input!U601*(230/229))-((AB601*0.000000000000001)+(Input!G601*AC601*0.000000000000001)))/Input!F601)*1000000000000</f>
        <v>223.76071660833827</v>
      </c>
      <c r="AE601" s="145">
        <f>AD601*Input!V601/100</f>
        <v>0.73887301077683043</v>
      </c>
      <c r="AF601" s="145">
        <f t="shared" si="2095"/>
        <v>10.200920730535531</v>
      </c>
      <c r="AG601" s="145">
        <f>AF601*Input!V601/100</f>
        <v>3.3684129757500542E-2</v>
      </c>
      <c r="AH601" s="141">
        <f t="shared" si="2096"/>
        <v>46891.763090984161</v>
      </c>
      <c r="AI601" s="150">
        <f t="shared" si="2097"/>
        <v>270.17721762152934</v>
      </c>
      <c r="AJ601" s="147">
        <f t="shared" si="2098"/>
        <v>-1.4410297276026274</v>
      </c>
      <c r="AK601" s="150">
        <f t="shared" si="2099"/>
        <v>1.4087260861946593</v>
      </c>
      <c r="AL601" s="150">
        <f t="shared" si="2100"/>
        <v>0.99791367966851885</v>
      </c>
      <c r="AM601" s="150">
        <f t="shared" si="2101"/>
        <v>3.2965157964814219E-3</v>
      </c>
      <c r="AN601" s="141">
        <f>AF601/Q601</f>
        <v>0.99791367966851885</v>
      </c>
      <c r="AO601" s="145">
        <f t="shared" si="2102"/>
        <v>3.2965157964814219E-3</v>
      </c>
      <c r="AP601" s="141" t="str">
        <f t="shared" si="2103"/>
        <v>Out of range</v>
      </c>
      <c r="AQ601" s="141" t="e">
        <f t="shared" si="2104"/>
        <v>#VALUE!</v>
      </c>
      <c r="AR601" s="141" t="e">
        <f t="shared" si="2105"/>
        <v>#VALUE!</v>
      </c>
      <c r="AS601" s="149">
        <f t="shared" si="2106"/>
        <v>2.1281214735565929E-5</v>
      </c>
      <c r="AT601" s="149">
        <f t="shared" si="2107"/>
        <v>1.0050192284143619E-7</v>
      </c>
      <c r="AU601" s="141">
        <v>0.75</v>
      </c>
      <c r="AV601" s="141">
        <f t="shared" si="2108"/>
        <v>0.375</v>
      </c>
      <c r="AW601" s="141" t="str">
        <f t="shared" si="2109"/>
        <v>Out of range</v>
      </c>
      <c r="AX601" s="151">
        <f t="shared" si="2110"/>
        <v>353.12889590229997</v>
      </c>
      <c r="AY601" s="151" t="e">
        <f t="shared" si="2111"/>
        <v>#VALUE!</v>
      </c>
      <c r="AZ601" s="141" t="str">
        <f>Input!B601</f>
        <v>Hu1-13</v>
      </c>
      <c r="BA601" s="152">
        <f>Input!E601</f>
        <v>0</v>
      </c>
      <c r="BB601" s="141" t="e">
        <f t="shared" si="2112"/>
        <v>#VALUE!</v>
      </c>
      <c r="BC601" s="147" t="e">
        <f t="shared" ref="BC601" si="2118">SQRT((EXP(0.0000028263*AW601*1000)*V601)^2+((U601-1)*0.0000028263*EXP(0.0000028263*AW601*1000)*AX601*1000)^2)*1000</f>
        <v>#VALUE!</v>
      </c>
      <c r="BD601" s="141" t="e">
        <f t="shared" si="2114"/>
        <v>#VALUE!</v>
      </c>
      <c r="BE601" s="153" t="e">
        <f t="shared" si="2115"/>
        <v>#VALUE!</v>
      </c>
      <c r="BF601" s="154" t="e">
        <f t="shared" si="2116"/>
        <v>#VALUE!</v>
      </c>
      <c r="BG601" s="155"/>
      <c r="BH601" s="155"/>
      <c r="BI601" s="155"/>
      <c r="BJ601" s="155"/>
      <c r="BK601" s="155"/>
      <c r="BL601" s="155"/>
      <c r="BM601" s="159"/>
      <c r="BN601" s="155"/>
      <c r="BO601" s="155"/>
      <c r="BP601" s="155"/>
      <c r="BQ601" s="155"/>
      <c r="BR601" s="155"/>
      <c r="BS601" s="155"/>
      <c r="BT601" s="155"/>
      <c r="BU601" s="155"/>
      <c r="BV601" s="155"/>
      <c r="BW601" s="155"/>
      <c r="BX601" s="155"/>
      <c r="BY601" s="155"/>
      <c r="BZ601" s="155"/>
      <c r="CA601" s="155"/>
      <c r="CB601" s="155"/>
      <c r="CC601" s="155"/>
      <c r="CD601" s="155"/>
      <c r="CE601" s="155"/>
      <c r="CF601" s="155"/>
      <c r="CG601" s="155"/>
      <c r="CH601" s="155"/>
      <c r="CI601" s="155"/>
      <c r="CJ601" s="155"/>
      <c r="CK601" s="155"/>
      <c r="CL601" s="155"/>
      <c r="CM601" s="155"/>
      <c r="CN601" s="155"/>
      <c r="CO601" s="155"/>
      <c r="CP601" s="155"/>
      <c r="CQ601" s="155"/>
      <c r="CR601" s="155"/>
      <c r="CS601" s="155"/>
      <c r="CT601" s="155"/>
      <c r="CU601" s="155"/>
      <c r="CV601" s="155"/>
      <c r="CW601" s="155"/>
      <c r="CX601" s="155"/>
      <c r="CY601" s="155"/>
      <c r="CZ601" s="155"/>
      <c r="DA601" s="155"/>
      <c r="DB601" s="155"/>
      <c r="DC601" s="155"/>
      <c r="DD601" s="155"/>
      <c r="DE601" s="155"/>
    </row>
    <row r="602" spans="1:109" ht="15" customHeight="1" x14ac:dyDescent="0.2">
      <c r="A602" s="9">
        <f>Input!A602</f>
        <v>10838</v>
      </c>
      <c r="B602" s="9" t="str">
        <f>Input!B602</f>
        <v>ICECTD-17 PL500-5 A3 S5_T</v>
      </c>
      <c r="C602" s="9">
        <f>Input!O602</f>
        <v>18.287233645433641</v>
      </c>
      <c r="D602" s="9">
        <f>C602*Input!P602/100</f>
        <v>0.42603565325981996</v>
      </c>
      <c r="E602" s="11">
        <f>Input!M602</f>
        <v>19.288578238401797</v>
      </c>
      <c r="F602" s="12">
        <f>E602*Input!N602/100</f>
        <v>6.3754703202811847E-3</v>
      </c>
      <c r="G602" s="13">
        <f t="shared" si="2091"/>
        <v>2659.5091675108397</v>
      </c>
      <c r="H602" s="12">
        <f>G602*Input!L602/100</f>
        <v>0.39779423618424742</v>
      </c>
      <c r="I602" s="9">
        <v>0.3</v>
      </c>
      <c r="J602" s="21">
        <f>(((C602*$G$4*0.000000001*Input!G602*(234/233))-(I602*0.000000000000001))/Input!F602)*1000000000000</f>
        <v>247.74394228254218</v>
      </c>
      <c r="K602" s="9">
        <f>J602*Input!P602/100</f>
        <v>5.7716631360403419</v>
      </c>
      <c r="L602" s="14">
        <f t="shared" si="2092"/>
        <v>3.4261186388997329</v>
      </c>
      <c r="M602" s="22">
        <f>L602*Input!P602/100</f>
        <v>7.9817905800846481E-2</v>
      </c>
      <c r="N602" s="9">
        <v>5.0000000000000001E-3</v>
      </c>
      <c r="O602" s="21">
        <f>(((G602*$D$4*0.000000001*Input!G602*(238/236))-(N602*0.000000001))/Input!F602)*1000000</f>
        <v>3.6293874249265308</v>
      </c>
      <c r="P602" s="9">
        <f>O602*Input!N602/100</f>
        <v>1.1996245406181941E-3</v>
      </c>
      <c r="Q602" s="23">
        <f t="shared" si="2093"/>
        <v>2.7078829810122218</v>
      </c>
      <c r="R602" s="24">
        <f>Q602*Input!N602/100</f>
        <v>8.9503888585561252E-4</v>
      </c>
      <c r="S602" s="65">
        <f>Input!S602*$G$6/0.000000000155125</f>
        <v>1.1477467754287893</v>
      </c>
      <c r="T602" s="9">
        <f>S602*Input!T602/100</f>
        <v>8.0760509119778303E-4</v>
      </c>
      <c r="U602" s="9">
        <f>S602*1/((U601+U603)/2)</f>
        <v>1.1482048184417932</v>
      </c>
      <c r="V602" s="9">
        <f>U602*Input!T602/100</f>
        <v>8.0792739039932198E-4</v>
      </c>
      <c r="W602" s="3">
        <v>3.0000000000000001E-3</v>
      </c>
      <c r="X602" s="21">
        <f>((($L$4*0.000000001*Input!G602/Input!W602*(232/229))-(W602*0.000000001))/Input!F602)*1000000000</f>
        <v>1.5313136410546062E-2</v>
      </c>
      <c r="Y602" s="21">
        <f>X602*Input!X602/100</f>
        <v>9.4384865208962387E-5</v>
      </c>
      <c r="Z602" s="21">
        <f t="shared" si="2094"/>
        <v>3.7390297576764943E-6</v>
      </c>
      <c r="AA602" s="21">
        <f>Z602*Input!X602/100</f>
        <v>2.3046083456002507E-8</v>
      </c>
      <c r="AB602" s="14">
        <v>0.05</v>
      </c>
      <c r="AC602" s="14">
        <v>0.9</v>
      </c>
      <c r="AD602" s="21">
        <f>(((Input!G602*$L$4*0.000000001*Input!U602*(230/229))-((AB602*0.000000000000001)+(Input!G602*AC602*0.000000000000001)))/Input!F602)*1000000000000</f>
        <v>2.1192442564281534E-2</v>
      </c>
      <c r="AE602" s="21">
        <f>AD602*Input!V602/100</f>
        <v>5.7009119879941454E-4</v>
      </c>
      <c r="AF602" s="63">
        <f t="shared" si="2095"/>
        <v>9.661321699423231E-4</v>
      </c>
      <c r="AG602" s="21">
        <f>AF602*Input!V602/100</f>
        <v>2.5989616123315955E-5</v>
      </c>
      <c r="AH602" s="9">
        <f t="shared" si="2096"/>
        <v>258.39114223650802</v>
      </c>
      <c r="AI602" s="3">
        <f t="shared" si="2097"/>
        <v>7.1310216975159193</v>
      </c>
      <c r="AJ602" s="22">
        <f t="shared" si="2098"/>
        <v>148.20481844179324</v>
      </c>
      <c r="AK602" s="3">
        <f t="shared" si="2099"/>
        <v>0.80792739039932193</v>
      </c>
      <c r="AL602" s="3">
        <f t="shared" si="2100"/>
        <v>3.5678505190840171E-4</v>
      </c>
      <c r="AM602" s="3">
        <f t="shared" si="2101"/>
        <v>9.5984863777642004E-6</v>
      </c>
      <c r="AN602" s="9">
        <f>AL602*1/((AN601+AN603)/2)</f>
        <v>3.574571203772695E-4</v>
      </c>
      <c r="AO602" s="21">
        <f t="shared" si="2102"/>
        <v>9.6165668438847603E-6</v>
      </c>
      <c r="AP602" s="58">
        <f t="shared" si="2103"/>
        <v>3.4000000000000002E-2</v>
      </c>
      <c r="AQ602" s="58">
        <f t="shared" si="2104"/>
        <v>4.1000000000000003E-3</v>
      </c>
      <c r="AR602" s="58">
        <f t="shared" si="2105"/>
        <v>12.058823529411764</v>
      </c>
      <c r="AS602" s="67">
        <f t="shared" si="2106"/>
        <v>1.3807944375346767E-6</v>
      </c>
      <c r="AT602" s="67">
        <f t="shared" si="2107"/>
        <v>8.5229668147165231E-9</v>
      </c>
      <c r="AU602" s="58">
        <v>8</v>
      </c>
      <c r="AV602" s="58">
        <f t="shared" si="2108"/>
        <v>4</v>
      </c>
      <c r="AW602" s="58">
        <f t="shared" si="2109"/>
        <v>3.2899999999999999E-2</v>
      </c>
      <c r="AX602" s="57">
        <f t="shared" si="2110"/>
        <v>1.0389398000000001E-3</v>
      </c>
      <c r="AY602" s="47">
        <f t="shared" si="2111"/>
        <v>1.0551843376884974E-3</v>
      </c>
      <c r="AZ602" s="9" t="str">
        <f>Input!B602</f>
        <v>ICECTD-17 PL500-5 A3 S5_T</v>
      </c>
      <c r="BA602" s="48" t="str">
        <f>Input!E602</f>
        <v>Top</v>
      </c>
      <c r="BB602" s="58">
        <f t="shared" si="2112"/>
        <v>148.21859994757995</v>
      </c>
      <c r="BC602" s="22">
        <f>SQRT((EXP(0.0000028263*AW602*1000)*V602)^2+((U602-1)*0.0000028263*EXP(0.0000028263*AW602*1000)*AY602*1000)^2)*1000</f>
        <v>0.80800264014697121</v>
      </c>
      <c r="BD602" s="9">
        <f t="shared" si="2114"/>
        <v>-25.1</v>
      </c>
      <c r="BE602" s="49">
        <f t="shared" si="2115"/>
        <v>0.52759216884424875</v>
      </c>
      <c r="BF602" s="89">
        <f t="shared" si="2116"/>
        <v>3.2072472270167096</v>
      </c>
      <c r="BG602" s="85"/>
      <c r="BH602" s="85"/>
      <c r="BI602" s="85"/>
      <c r="BJ602" s="85"/>
      <c r="BK602" s="85"/>
      <c r="BL602" s="85"/>
      <c r="BM602" s="90"/>
      <c r="BN602" s="85"/>
      <c r="BO602" s="85"/>
      <c r="BP602" s="85"/>
      <c r="BQ602" s="85"/>
      <c r="BR602" s="85"/>
      <c r="BS602" s="85"/>
      <c r="BT602" s="85"/>
      <c r="BU602" s="85"/>
      <c r="BV602" s="85"/>
      <c r="BW602" s="85"/>
      <c r="BX602" s="85"/>
      <c r="BY602" s="85"/>
      <c r="BZ602" s="85"/>
      <c r="CA602" s="85"/>
      <c r="CB602" s="85"/>
      <c r="CC602" s="85"/>
      <c r="CD602" s="85"/>
      <c r="CE602" s="85"/>
      <c r="CF602" s="85"/>
      <c r="CG602" s="85"/>
      <c r="CH602" s="85"/>
      <c r="CI602" s="85"/>
      <c r="CJ602" s="85"/>
      <c r="CK602" s="85"/>
      <c r="CL602" s="85"/>
      <c r="CM602" s="85"/>
      <c r="CN602" s="85"/>
      <c r="CO602" s="85"/>
      <c r="CP602" s="85"/>
      <c r="CQ602" s="85"/>
      <c r="CR602" s="85"/>
      <c r="CS602" s="85"/>
      <c r="CT602" s="85"/>
      <c r="CU602" s="85"/>
      <c r="CV602" s="85"/>
      <c r="CW602" s="85"/>
      <c r="CX602" s="85"/>
      <c r="CY602" s="85"/>
      <c r="CZ602" s="85"/>
      <c r="DA602" s="85"/>
      <c r="DB602" s="85"/>
      <c r="DC602" s="85"/>
      <c r="DD602" s="85"/>
      <c r="DE602" s="85"/>
    </row>
    <row r="603" spans="1:109" s="158" customFormat="1" ht="15" customHeight="1" x14ac:dyDescent="0.2">
      <c r="A603" s="141">
        <f>Input!A603</f>
        <v>10815</v>
      </c>
      <c r="B603" s="141" t="str">
        <f>Input!B603</f>
        <v>Hu1-13</v>
      </c>
      <c r="C603" s="141">
        <f>Input!O603</f>
        <v>2.087707237776868</v>
      </c>
      <c r="D603" s="141">
        <f>C603*Input!P603/100</f>
        <v>1.1392288635549539E-2</v>
      </c>
      <c r="E603" s="142">
        <f>Input!M603</f>
        <v>2.7325219812764425</v>
      </c>
      <c r="F603" s="143">
        <f>E603*Input!N603/100</f>
        <v>2.6031045159092682E-3</v>
      </c>
      <c r="G603" s="144">
        <f t="shared" si="2091"/>
        <v>376.76013077839588</v>
      </c>
      <c r="H603" s="143">
        <f>G603*Input!L603/100</f>
        <v>0.12809953777590399</v>
      </c>
      <c r="I603" s="141">
        <v>0</v>
      </c>
      <c r="J603" s="145">
        <f>(((C603*$G$4*0.000000001*Input!G603*(234/233))-(I603*0.000000000000001))/Input!F603)*1000000000000</f>
        <v>753.7369976807629</v>
      </c>
      <c r="K603" s="141">
        <f>J603*Input!P603/100</f>
        <v>4.113023740826601</v>
      </c>
      <c r="L603" s="146">
        <f t="shared" si="2092"/>
        <v>10.423634793206242</v>
      </c>
      <c r="M603" s="147">
        <f>L603*Input!P603/100</f>
        <v>5.6880128615262295E-2</v>
      </c>
      <c r="N603" s="141">
        <v>0</v>
      </c>
      <c r="O603" s="145">
        <f>(((G603*$D$4*0.000000001*Input!G603*(238/236))-(N603*0.000000001))/Input!F603)*1000000</f>
        <v>13.702260843399724</v>
      </c>
      <c r="P603" s="141">
        <f>O603*Input!N603/100</f>
        <v>1.3053295572377712E-2</v>
      </c>
      <c r="Q603" s="148">
        <f t="shared" si="2093"/>
        <v>10.223245577036566</v>
      </c>
      <c r="R603" s="149">
        <f>Q603*Input!N603/100</f>
        <v>9.7390531205908178E-3</v>
      </c>
      <c r="S603" s="147">
        <f>Input!S603*$G$6/0.000000000155125</f>
        <v>1.0006431877299955</v>
      </c>
      <c r="T603" s="141">
        <f>S603*Input!T603/100</f>
        <v>1.7192332726310893E-3</v>
      </c>
      <c r="U603" s="147">
        <f>S603</f>
        <v>1.0006431877299955</v>
      </c>
      <c r="V603" s="141">
        <f>U603*Input!T603/100</f>
        <v>1.7192332726310893E-3</v>
      </c>
      <c r="W603" s="150">
        <v>0</v>
      </c>
      <c r="X603" s="145">
        <f>((($L$4*0.000000001*Input!G603/Input!W603*(232/229))-(W603*0.000000001))/Input!F603)*1000000000</f>
        <v>0.88513756083637618</v>
      </c>
      <c r="Y603" s="145">
        <f>X603*Input!X603/100</f>
        <v>4.0593146090353079E-3</v>
      </c>
      <c r="Z603" s="145">
        <f t="shared" si="2094"/>
        <v>2.1612526597262777E-4</v>
      </c>
      <c r="AA603" s="145">
        <f>Z603*Input!X603/100</f>
        <v>9.9116847862081431E-7</v>
      </c>
      <c r="AB603" s="146">
        <v>0</v>
      </c>
      <c r="AC603" s="146">
        <v>0.9</v>
      </c>
      <c r="AD603" s="145">
        <f>(((Input!G603*$L$4*0.000000001*Input!U603*(230/229))-((AB603*0.000000000000001)+(Input!G603*AC603*0.000000000000001)))/Input!F603)*1000000000000</f>
        <v>223.87503486863102</v>
      </c>
      <c r="AE603" s="145">
        <f>AD603*Input!V603/100</f>
        <v>0.64301081535549898</v>
      </c>
      <c r="AF603" s="145">
        <f t="shared" si="2095"/>
        <v>10.206132331253364</v>
      </c>
      <c r="AG603" s="145">
        <f>AF603*Input!V603/100</f>
        <v>2.9313913790326301E-2</v>
      </c>
      <c r="AH603" s="141">
        <f t="shared" si="2096"/>
        <v>47223.22624022112</v>
      </c>
      <c r="AI603" s="150">
        <f t="shared" si="2097"/>
        <v>255.53663080694309</v>
      </c>
      <c r="AJ603" s="147">
        <f t="shared" si="2098"/>
        <v>0.643187729995498</v>
      </c>
      <c r="AK603" s="150">
        <f t="shared" si="2099"/>
        <v>1.7192332726310893</v>
      </c>
      <c r="AL603" s="150">
        <f t="shared" si="2100"/>
        <v>0.9983260457108023</v>
      </c>
      <c r="AM603" s="150">
        <f t="shared" si="2101"/>
        <v>3.02098371466159E-3</v>
      </c>
      <c r="AN603" s="141">
        <f>AF603/Q603</f>
        <v>0.9983260457108023</v>
      </c>
      <c r="AO603" s="145">
        <f t="shared" si="2102"/>
        <v>3.02098371466159E-3</v>
      </c>
      <c r="AP603" s="141">
        <f t="shared" si="2103"/>
        <v>650.43340000000001</v>
      </c>
      <c r="AQ603" s="141" t="e">
        <f t="shared" si="2104"/>
        <v>#VALUE!</v>
      </c>
      <c r="AR603" s="141" t="e">
        <f t="shared" si="2105"/>
        <v>#VALUE!</v>
      </c>
      <c r="AS603" s="149">
        <f t="shared" si="2106"/>
        <v>2.1140572662960178E-5</v>
      </c>
      <c r="AT603" s="149">
        <f t="shared" si="2107"/>
        <v>9.9022044275598408E-8</v>
      </c>
      <c r="AU603" s="141">
        <v>0.75</v>
      </c>
      <c r="AV603" s="141">
        <f t="shared" si="2108"/>
        <v>0.375</v>
      </c>
      <c r="AW603" s="141">
        <f t="shared" si="2109"/>
        <v>650.43169999999998</v>
      </c>
      <c r="AX603" s="151">
        <f t="shared" si="2110"/>
        <v>298.66100557710001</v>
      </c>
      <c r="AY603" s="151">
        <f t="shared" si="2111"/>
        <v>163.29093881794023</v>
      </c>
      <c r="AZ603" s="141" t="str">
        <f>Input!B603</f>
        <v>Hu1-13</v>
      </c>
      <c r="BA603" s="152">
        <f>Input!E603</f>
        <v>0</v>
      </c>
      <c r="BB603" s="141">
        <f t="shared" si="2112"/>
        <v>4.0430383490576922</v>
      </c>
      <c r="BC603" s="147">
        <f t="shared" ref="BC603" si="2119">SQRT((EXP(0.0000028263*AW603*1000)*V603)^2+((U603-1)*0.0000028263*EXP(0.0000028263*AW603*1000)*AX603*1000)^2)*1000</f>
        <v>11.333048779503077</v>
      </c>
      <c r="BD603" s="141">
        <f t="shared" si="2114"/>
        <v>650373.69999999995</v>
      </c>
      <c r="BE603" s="153">
        <f t="shared" si="2115"/>
        <v>81645.469408970108</v>
      </c>
      <c r="BF603" s="154">
        <f t="shared" si="2116"/>
        <v>25.105009306579035</v>
      </c>
      <c r="BG603" s="155"/>
      <c r="BH603" s="155"/>
      <c r="BI603" s="155"/>
      <c r="BJ603" s="155"/>
      <c r="BK603" s="155"/>
      <c r="BL603" s="155"/>
      <c r="BM603" s="159"/>
      <c r="BN603" s="155"/>
      <c r="BO603" s="155"/>
      <c r="BP603" s="155"/>
      <c r="BQ603" s="155"/>
      <c r="BR603" s="155"/>
      <c r="BS603" s="155"/>
      <c r="BT603" s="155"/>
      <c r="BU603" s="155"/>
      <c r="BV603" s="155"/>
      <c r="BW603" s="155"/>
      <c r="BX603" s="155"/>
      <c r="BY603" s="155"/>
      <c r="BZ603" s="155"/>
      <c r="CA603" s="155"/>
      <c r="CB603" s="155"/>
      <c r="CC603" s="155"/>
      <c r="CD603" s="155"/>
      <c r="CE603" s="155"/>
      <c r="CF603" s="155"/>
      <c r="CG603" s="155"/>
      <c r="CH603" s="155"/>
      <c r="CI603" s="155"/>
      <c r="CJ603" s="155"/>
      <c r="CK603" s="155"/>
      <c r="CL603" s="155"/>
      <c r="CM603" s="155"/>
      <c r="CN603" s="155"/>
      <c r="CO603" s="155"/>
      <c r="CP603" s="155"/>
      <c r="CQ603" s="155"/>
      <c r="CR603" s="155"/>
      <c r="CS603" s="155"/>
      <c r="CT603" s="155"/>
      <c r="CU603" s="155"/>
      <c r="CV603" s="155"/>
      <c r="CW603" s="155"/>
      <c r="CX603" s="155"/>
      <c r="CY603" s="155"/>
      <c r="CZ603" s="155"/>
      <c r="DA603" s="155"/>
      <c r="DB603" s="155"/>
      <c r="DC603" s="155"/>
      <c r="DD603" s="155"/>
      <c r="DE603" s="155"/>
    </row>
    <row r="604" spans="1:109" ht="15" customHeight="1" x14ac:dyDescent="0.2">
      <c r="A604" s="9">
        <f>Input!A604</f>
        <v>10839</v>
      </c>
      <c r="B604" s="9" t="str">
        <f>Input!B604</f>
        <v>ICECTD-17 PL500-5 A3 S5_B</v>
      </c>
      <c r="C604" s="9">
        <f>Input!O604</f>
        <v>13.60952467384514</v>
      </c>
      <c r="D604" s="9">
        <f>C604*Input!P604/100</f>
        <v>0.20526416658025237</v>
      </c>
      <c r="E604" s="11">
        <f>Input!M604</f>
        <v>15.109232991008755</v>
      </c>
      <c r="F604" s="12">
        <f>E604*Input!N604/100</f>
        <v>2.6287205195984474E-3</v>
      </c>
      <c r="G604" s="13">
        <f t="shared" si="2091"/>
        <v>2083.261044800287</v>
      </c>
      <c r="H604" s="12">
        <f>G604*Input!L604/100</f>
        <v>7.4018172292223711E-2</v>
      </c>
      <c r="I604" s="9">
        <v>0.3</v>
      </c>
      <c r="J604" s="21">
        <f>(((C604*$G$4*0.000000001*Input!G604*(234/233))-(I604*0.000000000000001))/Input!F604)*1000000000000</f>
        <v>243.97082555751197</v>
      </c>
      <c r="K604" s="9">
        <f>J604*Input!P604/100</f>
        <v>3.6796632783362311</v>
      </c>
      <c r="L604" s="14">
        <f t="shared" si="2092"/>
        <v>3.3739391772375482</v>
      </c>
      <c r="M604" s="22">
        <f>L604*Input!P604/100</f>
        <v>5.088706842488569E-2</v>
      </c>
      <c r="N604" s="9">
        <v>5.0000000000000001E-3</v>
      </c>
      <c r="O604" s="21">
        <f>(((G604*$D$4*0.000000001*Input!G604*(238/236))-(N604*0.000000001))/Input!F604)*1000000</f>
        <v>3.7619714062665066</v>
      </c>
      <c r="P604" s="9">
        <f>O604*Input!N604/100</f>
        <v>6.5451180981061525E-4</v>
      </c>
      <c r="Q604" s="23">
        <f t="shared" si="2093"/>
        <v>2.8068037807481807</v>
      </c>
      <c r="R604" s="24">
        <f>Q604*Input!N604/100</f>
        <v>4.8833072448680533E-4</v>
      </c>
      <c r="S604" s="65">
        <f>Input!S604*$G$6/0.000000000155125</f>
        <v>1.1480211804211853</v>
      </c>
      <c r="T604" s="9">
        <f>S604*Input!T604/100</f>
        <v>7.7199771273658629E-4</v>
      </c>
      <c r="U604" s="9">
        <f>S604*1/((U603+U605)/2)</f>
        <v>1.1475453328565552</v>
      </c>
      <c r="V604" s="9">
        <f>U604*Input!T604/100</f>
        <v>7.7167772453621967E-4</v>
      </c>
      <c r="W604" s="3">
        <v>3.0000000000000001E-3</v>
      </c>
      <c r="X604" s="21">
        <f>((($L$4*0.000000001*Input!G604/Input!W604*(232/229))-(W604*0.000000001))/Input!F604)*1000000000</f>
        <v>3.0898540359733006E-2</v>
      </c>
      <c r="Y604" s="21">
        <f>X604*Input!X604/100</f>
        <v>3.8627895395296143E-4</v>
      </c>
      <c r="Z604" s="21">
        <f t="shared" si="2094"/>
        <v>7.5445394579156695E-6</v>
      </c>
      <c r="AA604" s="21">
        <f>Z604*Input!X604/100</f>
        <v>9.4318267980659079E-8</v>
      </c>
      <c r="AB604" s="14">
        <v>0.05</v>
      </c>
      <c r="AC604" s="14">
        <v>0.9</v>
      </c>
      <c r="AD604" s="21">
        <f>(((Input!G604*$L$4*0.000000001*Input!U604*(230/229))-((AB604*0.000000000000001)+(Input!G604*AC604*0.000000000000001)))/Input!F604)*1000000000000</f>
        <v>5.4200228642833692E-2</v>
      </c>
      <c r="AE604" s="21">
        <f>AD604*Input!V604/100</f>
        <v>1.7339454998308642E-3</v>
      </c>
      <c r="AF604" s="63">
        <f t="shared" si="2095"/>
        <v>2.4709084076192348E-3</v>
      </c>
      <c r="AG604" s="21">
        <f>AF604*Input!V604/100</f>
        <v>7.9048015500430942E-5</v>
      </c>
      <c r="AH604" s="9">
        <f t="shared" si="2096"/>
        <v>327.50950822144324</v>
      </c>
      <c r="AI604" s="3">
        <f t="shared" si="2097"/>
        <v>11.249095605336789</v>
      </c>
      <c r="AJ604" s="22">
        <f t="shared" si="2098"/>
        <v>147.54533285655523</v>
      </c>
      <c r="AK604" s="3">
        <f t="shared" si="2099"/>
        <v>0.77167772453621963</v>
      </c>
      <c r="AL604" s="3">
        <f t="shared" si="2100"/>
        <v>8.8032815994019725E-4</v>
      </c>
      <c r="AM604" s="3">
        <f t="shared" si="2101"/>
        <v>2.8163416689482667E-5</v>
      </c>
      <c r="AN604" s="9">
        <f>AL604*1/((AN603+AN605)/2)</f>
        <v>8.8250951615599085E-4</v>
      </c>
      <c r="AO604" s="21">
        <f t="shared" si="2102"/>
        <v>2.8233202533954301E-5</v>
      </c>
      <c r="AP604" s="58">
        <f t="shared" si="2103"/>
        <v>8.4000000000000005E-2</v>
      </c>
      <c r="AQ604" s="58">
        <f t="shared" si="2104"/>
        <v>5.0000000000000001E-3</v>
      </c>
      <c r="AR604" s="58">
        <f t="shared" si="2105"/>
        <v>5.9523809523809517</v>
      </c>
      <c r="AS604" s="67">
        <f t="shared" si="2106"/>
        <v>2.6879468773925479E-6</v>
      </c>
      <c r="AT604" s="67">
        <f t="shared" si="2107"/>
        <v>3.3606695922385471E-8</v>
      </c>
      <c r="AU604" s="58">
        <v>8</v>
      </c>
      <c r="AV604" s="58">
        <f t="shared" si="2108"/>
        <v>4</v>
      </c>
      <c r="AW604" s="58">
        <f t="shared" si="2109"/>
        <v>8.2000000000000003E-2</v>
      </c>
      <c r="AX604" s="57">
        <f t="shared" si="2110"/>
        <v>2.788942E-3</v>
      </c>
      <c r="AY604" s="47">
        <f t="shared" si="2111"/>
        <v>2.8773213920715536E-3</v>
      </c>
      <c r="AZ604" s="9" t="str">
        <f>Input!B604</f>
        <v>ICECTD-17 PL500-5 A3 S5_B</v>
      </c>
      <c r="BA604" s="48" t="str">
        <f>Input!E604</f>
        <v>Bottom</v>
      </c>
      <c r="BB604" s="58">
        <f t="shared" si="2112"/>
        <v>147.57953142396272</v>
      </c>
      <c r="BC604" s="22">
        <f>SQRT((EXP(0.0000028263*AW604*1000)*V604)^2+((U604-1)*0.0000028263*EXP(0.0000028263*AW604*1000)*AY604*1000)^2)*1000</f>
        <v>0.77185751970392336</v>
      </c>
      <c r="BD604" s="9">
        <f t="shared" si="2114"/>
        <v>24</v>
      </c>
      <c r="BE604" s="49">
        <f t="shared" si="2115"/>
        <v>1.4386606960357768</v>
      </c>
      <c r="BF604" s="89">
        <f t="shared" si="2116"/>
        <v>3.5089285269165287</v>
      </c>
      <c r="BG604" s="85"/>
      <c r="BH604" s="85"/>
      <c r="BI604" s="85"/>
      <c r="BJ604" s="85"/>
      <c r="BK604" s="85"/>
      <c r="BL604" s="85"/>
      <c r="BM604" s="90"/>
      <c r="BN604" s="85"/>
      <c r="BO604" s="85"/>
      <c r="BP604" s="85"/>
      <c r="BQ604" s="85"/>
      <c r="BR604" s="85"/>
      <c r="BS604" s="85"/>
      <c r="BT604" s="85"/>
      <c r="BU604" s="85"/>
      <c r="BV604" s="85"/>
      <c r="BW604" s="85"/>
      <c r="BX604" s="85"/>
      <c r="BY604" s="85"/>
      <c r="BZ604" s="85"/>
      <c r="CA604" s="85"/>
      <c r="CB604" s="85"/>
      <c r="CC604" s="85"/>
      <c r="CD604" s="85"/>
      <c r="CE604" s="85"/>
      <c r="CF604" s="85"/>
      <c r="CG604" s="85"/>
      <c r="CH604" s="85"/>
      <c r="CI604" s="85"/>
      <c r="CJ604" s="85"/>
      <c r="CK604" s="85"/>
      <c r="CL604" s="85"/>
      <c r="CM604" s="85"/>
      <c r="CN604" s="85"/>
      <c r="CO604" s="85"/>
      <c r="CP604" s="85"/>
      <c r="CQ604" s="85"/>
      <c r="CR604" s="85"/>
      <c r="CS604" s="85"/>
      <c r="CT604" s="85"/>
      <c r="CU604" s="85"/>
      <c r="CV604" s="85"/>
      <c r="CW604" s="85"/>
      <c r="CX604" s="85"/>
      <c r="CY604" s="85"/>
      <c r="CZ604" s="85"/>
      <c r="DA604" s="85"/>
      <c r="DB604" s="85"/>
      <c r="DC604" s="85"/>
      <c r="DD604" s="85"/>
      <c r="DE604" s="85"/>
    </row>
    <row r="605" spans="1:109" s="158" customFormat="1" ht="15" customHeight="1" x14ac:dyDescent="0.2">
      <c r="A605" s="141">
        <f>Input!A605</f>
        <v>10815</v>
      </c>
      <c r="B605" s="141" t="str">
        <f>Input!B605</f>
        <v>Hu1-13</v>
      </c>
      <c r="C605" s="141">
        <f>Input!O605</f>
        <v>2.1046945034431133</v>
      </c>
      <c r="D605" s="141">
        <f>C605*Input!P605/100</f>
        <v>1.8728509535315848E-2</v>
      </c>
      <c r="E605" s="142">
        <f>Input!M605</f>
        <v>2.7319365596040317</v>
      </c>
      <c r="F605" s="143">
        <f>E605*Input!N605/100</f>
        <v>2.3782738260953837E-4</v>
      </c>
      <c r="G605" s="144">
        <f t="shared" si="2091"/>
        <v>376.67941283820386</v>
      </c>
      <c r="H605" s="143">
        <f>G605*Input!L605/100</f>
        <v>2.1621915602732741E-2</v>
      </c>
      <c r="I605" s="141">
        <v>0</v>
      </c>
      <c r="J605" s="145">
        <f>(((C605*$G$4*0.000000001*Input!G605*(234/233))-(I605*0.000000000000001))/Input!F605)*1000000000000</f>
        <v>759.87000828224723</v>
      </c>
      <c r="K605" s="141">
        <f>J605*Input!P605/100</f>
        <v>6.761661928813627</v>
      </c>
      <c r="L605" s="146">
        <f t="shared" si="2092"/>
        <v>10.508449871793923</v>
      </c>
      <c r="M605" s="147">
        <f>L605*Input!P605/100</f>
        <v>9.3508869483585125E-2</v>
      </c>
      <c r="N605" s="141">
        <v>0</v>
      </c>
      <c r="O605" s="145">
        <f>(((G605*$D$4*0.000000001*Input!G605*(238/236))-(N605*0.000000001))/Input!F605)*1000000</f>
        <v>13.69932524013149</v>
      </c>
      <c r="P605" s="141">
        <f>O605*Input!N605/100</f>
        <v>1.1925879661896267E-3</v>
      </c>
      <c r="Q605" s="148">
        <f t="shared" si="2093"/>
        <v>10.221055325845837</v>
      </c>
      <c r="R605" s="149">
        <f>Q605*Input!N605/100</f>
        <v>8.8978890344566645E-4</v>
      </c>
      <c r="S605" s="147">
        <f>Input!S605*$G$6/0.000000000155125</f>
        <v>1.0001861434537156</v>
      </c>
      <c r="T605" s="141">
        <f>S605*Input!T605/100</f>
        <v>1.435254272206869E-3</v>
      </c>
      <c r="U605" s="147">
        <f>S605</f>
        <v>1.0001861434537156</v>
      </c>
      <c r="V605" s="141">
        <f>U605*Input!T605/100</f>
        <v>1.435254272206869E-3</v>
      </c>
      <c r="W605" s="150">
        <v>0</v>
      </c>
      <c r="X605" s="145">
        <f>((($L$4*0.000000001*Input!G605/Input!W605*(232/229))-(W605*0.000000001))/Input!F605)*1000000000</f>
        <v>0.88259665537576382</v>
      </c>
      <c r="Y605" s="145">
        <f>X605*Input!X605/100</f>
        <v>2.8242085213843913E-3</v>
      </c>
      <c r="Z605" s="145">
        <f t="shared" si="2094"/>
        <v>2.1550484956190936E-4</v>
      </c>
      <c r="AA605" s="145">
        <f>Z605*Input!X605/100</f>
        <v>6.8959091202683347E-7</v>
      </c>
      <c r="AB605" s="146">
        <v>0</v>
      </c>
      <c r="AC605" s="146">
        <v>0.9</v>
      </c>
      <c r="AD605" s="145">
        <f>(((Input!G605*$L$4*0.000000001*Input!U605*(230/229))-((AB605*0.000000000000001)+(Input!G605*AC605*0.000000000000001)))/Input!F605)*1000000000000</f>
        <v>223.46932922098964</v>
      </c>
      <c r="AE605" s="145">
        <f>AD605*Input!V605/100</f>
        <v>0.51766875228264153</v>
      </c>
      <c r="AF605" s="145">
        <f t="shared" si="2095"/>
        <v>10.187636809723712</v>
      </c>
      <c r="AG605" s="145">
        <f>AF605*Input!V605/100</f>
        <v>2.3599754178270628E-2</v>
      </c>
      <c r="AH605" s="141">
        <f t="shared" si="2096"/>
        <v>47273.352921912083</v>
      </c>
      <c r="AI605" s="150">
        <f t="shared" si="2097"/>
        <v>186.74759952380333</v>
      </c>
      <c r="AJ605" s="147">
        <f t="shared" si="2098"/>
        <v>0.1861434537155926</v>
      </c>
      <c r="AK605" s="150">
        <f t="shared" si="2099"/>
        <v>1.4352542722068691</v>
      </c>
      <c r="AL605" s="150">
        <f t="shared" si="2100"/>
        <v>0.99673042410428792</v>
      </c>
      <c r="AM605" s="150">
        <f t="shared" si="2101"/>
        <v>2.3105650084058009E-3</v>
      </c>
      <c r="AN605" s="141">
        <f>AF605/Q605</f>
        <v>0.99673042410428792</v>
      </c>
      <c r="AO605" s="145">
        <f t="shared" si="2102"/>
        <v>2.3105650084058009E-3</v>
      </c>
      <c r="AP605" s="141">
        <f t="shared" si="2103"/>
        <v>616.47900000000004</v>
      </c>
      <c r="AQ605" s="141" t="e">
        <f t="shared" si="2104"/>
        <v>#VALUE!</v>
      </c>
      <c r="AR605" s="141" t="e">
        <f t="shared" si="2105"/>
        <v>#VALUE!</v>
      </c>
      <c r="AS605" s="149">
        <f t="shared" si="2106"/>
        <v>2.1084402998677184E-5</v>
      </c>
      <c r="AT605" s="149">
        <f t="shared" si="2107"/>
        <v>6.749264528337792E-8</v>
      </c>
      <c r="AU605" s="141">
        <v>0.75</v>
      </c>
      <c r="AV605" s="141">
        <f t="shared" si="2108"/>
        <v>0.375</v>
      </c>
      <c r="AW605" s="141">
        <f t="shared" si="2109"/>
        <v>616.47730000000001</v>
      </c>
      <c r="AX605" s="151">
        <f t="shared" si="2110"/>
        <v>240.96035679729999</v>
      </c>
      <c r="AY605" s="151">
        <f t="shared" si="2111"/>
        <v>95.036249475088354</v>
      </c>
      <c r="AZ605" s="141" t="str">
        <f>Input!B605</f>
        <v>Hu1-13</v>
      </c>
      <c r="BA605" s="152">
        <f>Input!E605</f>
        <v>0</v>
      </c>
      <c r="BB605" s="141">
        <f t="shared" si="2112"/>
        <v>1.0630181217864438</v>
      </c>
      <c r="BC605" s="147">
        <f t="shared" ref="BC605" si="2120">SQRT((EXP(0.0000028263*AW605*1000)*V605)^2+((U605-1)*0.0000028263*EXP(0.0000028263*AW605*1000)*AX605*1000)^2)*1000</f>
        <v>8.2282826264669531</v>
      </c>
      <c r="BD605" s="141">
        <f t="shared" si="2114"/>
        <v>616419.30000000005</v>
      </c>
      <c r="BE605" s="153">
        <f t="shared" si="2115"/>
        <v>47518.124737544174</v>
      </c>
      <c r="BF605" s="154">
        <f t="shared" si="2116"/>
        <v>15.416017666033827</v>
      </c>
      <c r="BG605" s="155"/>
      <c r="BH605" s="155"/>
      <c r="BI605" s="155"/>
      <c r="BJ605" s="155"/>
      <c r="BK605" s="155"/>
      <c r="BL605" s="155"/>
      <c r="BM605" s="159"/>
      <c r="BN605" s="155"/>
      <c r="BO605" s="155"/>
      <c r="BP605" s="155"/>
      <c r="BQ605" s="155"/>
      <c r="BR605" s="155"/>
      <c r="BS605" s="155"/>
      <c r="BT605" s="155"/>
      <c r="BU605" s="155"/>
      <c r="BV605" s="155"/>
      <c r="BW605" s="155"/>
      <c r="BX605" s="155"/>
      <c r="BY605" s="155"/>
      <c r="BZ605" s="155"/>
      <c r="CA605" s="155"/>
      <c r="CB605" s="155"/>
      <c r="CC605" s="155"/>
      <c r="CD605" s="155"/>
      <c r="CE605" s="155"/>
      <c r="CF605" s="155"/>
      <c r="CG605" s="155"/>
      <c r="CH605" s="155"/>
      <c r="CI605" s="155"/>
      <c r="CJ605" s="155"/>
      <c r="CK605" s="155"/>
      <c r="CL605" s="155"/>
      <c r="CM605" s="155"/>
      <c r="CN605" s="155"/>
      <c r="CO605" s="155"/>
      <c r="CP605" s="155"/>
      <c r="CQ605" s="155"/>
      <c r="CR605" s="155"/>
      <c r="CS605" s="155"/>
      <c r="CT605" s="155"/>
      <c r="CU605" s="155"/>
      <c r="CV605" s="155"/>
      <c r="CW605" s="155"/>
      <c r="CX605" s="155"/>
      <c r="CY605" s="155"/>
      <c r="CZ605" s="155"/>
      <c r="DA605" s="155"/>
      <c r="DB605" s="155"/>
      <c r="DC605" s="155"/>
      <c r="DD605" s="155"/>
      <c r="DE605" s="155"/>
    </row>
    <row r="606" spans="1:109" x14ac:dyDescent="0.2">
      <c r="A606" s="85"/>
      <c r="B606" s="85"/>
      <c r="C606" s="85"/>
      <c r="D606" s="85"/>
      <c r="E606" s="86"/>
      <c r="F606" s="85"/>
      <c r="G606" s="87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  <c r="AM606" s="85"/>
      <c r="AN606" s="85"/>
      <c r="AO606" s="85"/>
      <c r="AP606" s="85"/>
      <c r="AQ606" s="85"/>
      <c r="AR606" s="85"/>
      <c r="AS606" s="85"/>
      <c r="AT606" s="85"/>
      <c r="AU606" s="85"/>
      <c r="AV606" s="85"/>
      <c r="AW606" s="85"/>
      <c r="AX606" s="85"/>
      <c r="AY606" s="85"/>
      <c r="AZ606" s="85"/>
      <c r="BA606" s="85"/>
      <c r="BB606" s="85"/>
      <c r="BC606" s="85"/>
      <c r="BD606" s="85"/>
      <c r="BE606" s="85"/>
      <c r="BF606" s="88"/>
      <c r="BG606" s="85"/>
      <c r="BH606" s="85"/>
      <c r="BI606" s="85"/>
      <c r="BJ606" s="85"/>
      <c r="BK606" s="85"/>
      <c r="BL606" s="85"/>
      <c r="BM606" s="85"/>
      <c r="BN606" s="85"/>
      <c r="BO606" s="85"/>
      <c r="BP606" s="85"/>
      <c r="BQ606" s="85"/>
      <c r="BR606" s="85"/>
      <c r="BS606" s="85"/>
      <c r="BT606" s="85"/>
      <c r="BU606" s="85"/>
      <c r="BV606" s="85"/>
      <c r="BW606" s="85"/>
      <c r="BX606" s="85"/>
      <c r="BY606" s="85"/>
      <c r="BZ606" s="85"/>
      <c r="CA606" s="85"/>
      <c r="CB606" s="85"/>
      <c r="CC606" s="85"/>
      <c r="CD606" s="85"/>
      <c r="CE606" s="85"/>
      <c r="CF606" s="85"/>
      <c r="CG606" s="85"/>
      <c r="CH606" s="85"/>
      <c r="CI606" s="85"/>
      <c r="CJ606" s="85"/>
      <c r="CK606" s="85"/>
      <c r="CL606" s="85"/>
      <c r="CM606" s="85"/>
      <c r="CN606" s="85"/>
      <c r="CO606" s="85"/>
      <c r="CP606" s="85"/>
      <c r="CQ606" s="85"/>
      <c r="CR606" s="85"/>
      <c r="CS606" s="85"/>
      <c r="CT606" s="85"/>
      <c r="CU606" s="85"/>
      <c r="CV606" s="85"/>
      <c r="CW606" s="85"/>
      <c r="CX606" s="85"/>
      <c r="CY606" s="85"/>
      <c r="CZ606" s="85"/>
      <c r="DA606" s="85"/>
      <c r="DB606" s="85"/>
      <c r="DC606" s="85"/>
      <c r="DD606" s="85"/>
      <c r="DE606" s="85"/>
    </row>
    <row r="607" spans="1:109" s="158" customFormat="1" ht="15" customHeight="1" x14ac:dyDescent="0.2">
      <c r="A607" s="141">
        <f>Input!A607</f>
        <v>10815</v>
      </c>
      <c r="B607" s="141" t="str">
        <f>Input!B607</f>
        <v>Hu1-13</v>
      </c>
      <c r="C607" s="141">
        <f>Input!O607</f>
        <v>2.0737434448116456</v>
      </c>
      <c r="D607" s="141">
        <f>C607*Input!P607/100</f>
        <v>1.3284987802166462E-2</v>
      </c>
      <c r="E607" s="142">
        <f>Input!M607</f>
        <v>2.732953915349845</v>
      </c>
      <c r="F607" s="143">
        <f>E607*Input!N607/100</f>
        <v>3.0538119658472492E-4</v>
      </c>
      <c r="G607" s="144">
        <f t="shared" ref="G607:G615" si="2121">E607*137.88</f>
        <v>376.81968584843662</v>
      </c>
      <c r="H607" s="143">
        <f>G607*Input!L607/100</f>
        <v>2.6831622271480841E-2</v>
      </c>
      <c r="I607" s="141">
        <v>0</v>
      </c>
      <c r="J607" s="145">
        <f>(((C607*$G$4*0.000000001*Input!G607*(234/233))-(I607*0.000000000000001))/Input!F607)*1000000000000</f>
        <v>748.69556888490808</v>
      </c>
      <c r="K607" s="141">
        <f>J607*Input!P607/100</f>
        <v>4.7963558486741826</v>
      </c>
      <c r="L607" s="146">
        <f t="shared" ref="L607:L615" si="2122">(J607/234)*602200000000*0.0000028263/(365.2425*24*60)</f>
        <v>10.353915497529316</v>
      </c>
      <c r="M607" s="147">
        <f>L607*Input!P607/100</f>
        <v>6.6330114958763772E-2</v>
      </c>
      <c r="N607" s="141">
        <v>0</v>
      </c>
      <c r="O607" s="145">
        <f>(((G607*$D$4*0.000000001*Input!G607*(238/236))-(N607*0.000000001))/Input!F607)*1000000</f>
        <v>13.704426781453094</v>
      </c>
      <c r="P607" s="141">
        <f>O607*Input!N607/100</f>
        <v>1.5313372924153994E-3</v>
      </c>
      <c r="Q607" s="148">
        <f t="shared" ref="Q607:Q615" si="2123">(O607/238.05)*602200000000000000*0.00000000015512/(365.2425*24*60)</f>
        <v>10.22486158164174</v>
      </c>
      <c r="R607" s="149">
        <f>Q607*Input!N607/100</f>
        <v>1.1425294979096746E-3</v>
      </c>
      <c r="S607" s="147">
        <f>Input!S607*$G$6/0.000000000155125</f>
        <v>0.99832355824855046</v>
      </c>
      <c r="T607" s="141">
        <f>S607*Input!T607/100</f>
        <v>1.1733321410492498E-3</v>
      </c>
      <c r="U607" s="147">
        <f>S607</f>
        <v>0.99832355824855046</v>
      </c>
      <c r="V607" s="141">
        <f>U607*Input!T607/100</f>
        <v>1.1733321410492498E-3</v>
      </c>
      <c r="W607" s="150">
        <v>0</v>
      </c>
      <c r="X607" s="145">
        <f>((($L$4*0.000000001*Input!G607/Input!W607*(232/229))-(W607*0.000000001))/Input!F607)*1000000000</f>
        <v>0.92575291178654484</v>
      </c>
      <c r="Y607" s="145">
        <f>X607*Input!X607/100</f>
        <v>4.0096624751751308E-3</v>
      </c>
      <c r="Z607" s="145">
        <f t="shared" ref="Z607:Z615" si="2124">(X607/232)*6.022E+23*0.000000001*0.000000000049475/(365.2425*24*60)</f>
        <v>2.2604237255025668E-4</v>
      </c>
      <c r="AA607" s="145">
        <f>Z607*Input!X607/100</f>
        <v>9.7904484822544451E-7</v>
      </c>
      <c r="AB607" s="146">
        <v>0</v>
      </c>
      <c r="AC607" s="146">
        <v>0.9</v>
      </c>
      <c r="AD607" s="145">
        <f>(((Input!G607*$L$4*0.000000001*Input!U607*(230/229))-((AB607*0.000000000000001)+(Input!G607*AC607*0.000000000000001)))/Input!F607)*1000000000000</f>
        <v>225.42212677082969</v>
      </c>
      <c r="AE607" s="145">
        <f>AD607*Input!V607/100</f>
        <v>0.67330877412343271</v>
      </c>
      <c r="AF607" s="145">
        <f t="shared" ref="AF607:AF615" si="2125">(AD607/230)*602200000000*$D$6/(365.2425*24*60)</f>
        <v>10.276661967091124</v>
      </c>
      <c r="AG607" s="145">
        <f>AF607*Input!V607/100</f>
        <v>3.0695153001450679E-2</v>
      </c>
      <c r="AH607" s="141">
        <f t="shared" ref="AH607:AH615" si="2126">AF607/Z607</f>
        <v>45463.431705957177</v>
      </c>
      <c r="AI607" s="150">
        <f t="shared" ref="AI607:AI615" si="2127">AH607*SQRT((AG607/AF607)^2+(AA607/Z607)^2)</f>
        <v>239.19612272947262</v>
      </c>
      <c r="AJ607" s="147">
        <f t="shared" ref="AJ607:AJ615" si="2128">(U607-1)*1000</f>
        <v>-1.6764417514495422</v>
      </c>
      <c r="AK607" s="150">
        <f t="shared" ref="AK607:AK615" si="2129">V607*1000</f>
        <v>1.1733321410492499</v>
      </c>
      <c r="AL607" s="150">
        <f t="shared" ref="AL607:AL615" si="2130">AF607/Q607</f>
        <v>1.0050661209480223</v>
      </c>
      <c r="AM607" s="150">
        <f t="shared" ref="AM607:AM615" si="2131">AL607*SQRT((R607/Q607)^2+(AG607/AF607)^2)</f>
        <v>3.0041115719051915E-3</v>
      </c>
      <c r="AN607" s="141">
        <f>AF607/Q607</f>
        <v>1.0050661209480223</v>
      </c>
      <c r="AO607" s="145">
        <f t="shared" ref="AO607:AO615" si="2132">AN607*SQRT((R607/Q607)^2+(AG607/AF607)^2)</f>
        <v>3.0041115719051915E-3</v>
      </c>
      <c r="AP607" s="141" t="str">
        <f t="shared" ref="AP607:AP615" si="2133">ThU_Alter_Kombi(AN607,U607)</f>
        <v>Out of range</v>
      </c>
      <c r="AQ607" s="141" t="e">
        <f t="shared" ref="AQ607:AQ615" si="2134">Montealter(AN607,AO607,U607,V607)</f>
        <v>#VALUE!</v>
      </c>
      <c r="AR607" s="141" t="e">
        <f t="shared" ref="AR607:AR615" si="2135">(AQ607/AP607)*100</f>
        <v>#VALUE!</v>
      </c>
      <c r="AS607" s="149">
        <f t="shared" ref="AS607:AS615" si="2136">Z607/Q607</f>
        <v>2.2107132770980994E-5</v>
      </c>
      <c r="AT607" s="149">
        <f t="shared" ref="AT607:AT615" si="2137">AS607*SQRT((Y607/X607)^2+(P607/O607)^2)</f>
        <v>9.5783263003508496E-8</v>
      </c>
      <c r="AU607" s="141">
        <v>0.75</v>
      </c>
      <c r="AV607" s="141">
        <f t="shared" ref="AV607:AV615" si="2138">AU607/2</f>
        <v>0.375</v>
      </c>
      <c r="AW607" s="141" t="str">
        <f t="shared" ref="AW607:AW615" si="2139">marincorr_age(AN607,U607,AS607,AU607)</f>
        <v>Out of range</v>
      </c>
      <c r="AX607" s="151">
        <f t="shared" ref="AX607:AX615" si="2140">marincorr_age_error(AN607, AO607, U607, V607, AS607, AT607, AU607, AV607)</f>
        <v>0</v>
      </c>
      <c r="AY607" s="151" t="e">
        <f t="shared" ref="AY607:AY615" si="2141">SQRT(((AU607*EXP(-0.0000091577*AW607*1000))/(0.0000091577*(EXP(-0.0000091577*AW607*1000)+(AJ607/1000)*EXP(-(0.0000091577-0.0000028263)*AW607*1000)-AS607*AU607*EXP(-0.0000091577*AW607*1000))))^2*AT607^2+((AS607*EXP(-0.0000091577*AW607*1000))/(0.0000091577*(EXP(-0.0000091577*AW607*1000)+(AJ607/1000)*EXP(-(0.0000091577-0.0000028263)*AW607*1000)-AS607*AU607*EXP(-0.0000091577*AW607*1000))))^2*AV607^2+((0.0000091577/(0.0000091577-0.0000028263))*(EXP(-(0.0000091577-0.0000028263)*AW607*1000)-1)/(0.0000091577*(EXP(-0.0000091577*AW607*1000)+(AJ607/1000)*EXP(-(0.0000091577-0.0000028263)*AW607*1000)-AS607*AU607*EXP(-0.0000091577*AW607*1000))))^2*T607^2+(1/(0.0000091577*(EXP(-0.0000091577*AW607*1000)+(AJ607/1000)*EXP(-(0.0000091577-0.0000028263)*AW607*1000)-AS607*AU607*EXP(-0.0000091577*AW607*1000))))^2*AO607^2)/1000</f>
        <v>#VALUE!</v>
      </c>
      <c r="AZ607" s="141" t="str">
        <f>Input!B607</f>
        <v>Hu1-13</v>
      </c>
      <c r="BA607" s="152">
        <f>Input!E607</f>
        <v>0</v>
      </c>
      <c r="BB607" s="141" t="e">
        <f t="shared" ref="BB607:BB615" si="2142">((U607-1)*EXP(0.0000028263*AW607*1000))*1000</f>
        <v>#VALUE!</v>
      </c>
      <c r="BC607" s="147" t="e">
        <f t="shared" ref="BC607" si="2143">SQRT((EXP(0.0000028263*AW607*1000)*V607)^2+((U607-1)*0.0000028263*EXP(0.0000028263*AW607*1000)*AX607*1000)^2)*1000</f>
        <v>#VALUE!</v>
      </c>
      <c r="BD607" s="141" t="e">
        <f t="shared" ref="BD607:BD615" si="2144">AW607*1000-58</f>
        <v>#VALUE!</v>
      </c>
      <c r="BE607" s="153" t="e">
        <f t="shared" ref="BE607:BE615" si="2145">AY607/2*1000</f>
        <v>#VALUE!</v>
      </c>
      <c r="BF607" s="154" t="e">
        <f t="shared" ref="BF607:BF615" si="2146">AY607/AW607*100</f>
        <v>#VALUE!</v>
      </c>
      <c r="BG607" s="155"/>
      <c r="BH607" s="155"/>
      <c r="BI607" s="155"/>
      <c r="BJ607" s="155"/>
      <c r="BK607" s="155"/>
      <c r="BL607" s="155"/>
      <c r="BM607" s="159"/>
      <c r="BN607" s="155"/>
      <c r="BO607" s="155"/>
      <c r="BP607" s="155"/>
      <c r="BQ607" s="155"/>
      <c r="BR607" s="155"/>
      <c r="BS607" s="155"/>
      <c r="BT607" s="155"/>
      <c r="BU607" s="155"/>
      <c r="BV607" s="155"/>
      <c r="BW607" s="155"/>
      <c r="BX607" s="155"/>
      <c r="BY607" s="155"/>
      <c r="BZ607" s="155"/>
      <c r="CA607" s="155"/>
      <c r="CB607" s="155"/>
      <c r="CC607" s="155"/>
      <c r="CD607" s="155"/>
      <c r="CE607" s="155"/>
      <c r="CF607" s="155"/>
      <c r="CG607" s="155"/>
      <c r="CH607" s="155"/>
      <c r="CI607" s="155"/>
      <c r="CJ607" s="155"/>
      <c r="CK607" s="155"/>
      <c r="CL607" s="155"/>
      <c r="CM607" s="155"/>
      <c r="CN607" s="155"/>
      <c r="CO607" s="155"/>
      <c r="CP607" s="155"/>
      <c r="CQ607" s="155"/>
      <c r="CR607" s="155"/>
      <c r="CS607" s="155"/>
      <c r="CT607" s="155"/>
      <c r="CU607" s="155"/>
      <c r="CV607" s="155"/>
      <c r="CW607" s="155"/>
      <c r="CX607" s="155"/>
      <c r="CY607" s="155"/>
      <c r="CZ607" s="155"/>
      <c r="DA607" s="155"/>
      <c r="DB607" s="155"/>
      <c r="DC607" s="155"/>
      <c r="DD607" s="155"/>
      <c r="DE607" s="155"/>
    </row>
    <row r="608" spans="1:109" ht="15" customHeight="1" x14ac:dyDescent="0.2">
      <c r="A608" s="9" t="str">
        <f>Input!A608</f>
        <v>10837w</v>
      </c>
      <c r="B608" s="9" t="str">
        <f>Input!B608</f>
        <v>ICECTD-17 PL500-5 A3 SIVB</v>
      </c>
      <c r="C608" s="9">
        <f>Input!O608</f>
        <v>3.8847042772751403</v>
      </c>
      <c r="D608" s="9">
        <f>C608*Input!P608/100</f>
        <v>1.07530525115933E-2</v>
      </c>
      <c r="E608" s="11">
        <f>Input!M608</f>
        <v>4.4905123323366967</v>
      </c>
      <c r="F608" s="12">
        <f>E608*Input!N608/100</f>
        <v>2.180193587523924E-3</v>
      </c>
      <c r="G608" s="13">
        <f t="shared" si="2121"/>
        <v>619.15184038258371</v>
      </c>
      <c r="H608" s="12">
        <f>G608*Input!L608/100</f>
        <v>0.47047946207099267</v>
      </c>
      <c r="I608" s="9">
        <v>0.3</v>
      </c>
      <c r="J608" s="21">
        <f>(((C608*$G$4*0.000000001*Input!G608*(234/233))-(I608*0.000000000000001))/Input!F608)*1000000000000</f>
        <v>187.73538745501929</v>
      </c>
      <c r="K608" s="9">
        <f>J608*Input!P608/100</f>
        <v>0.51966078638143831</v>
      </c>
      <c r="L608" s="14">
        <f t="shared" si="2122"/>
        <v>2.5962439453197863</v>
      </c>
      <c r="M608" s="22">
        <f>L608*Input!P608/100</f>
        <v>7.1865309388523422E-3</v>
      </c>
      <c r="N608" s="9">
        <v>5.0000000000000001E-3</v>
      </c>
      <c r="O608" s="21">
        <f>(((G608*$D$4*0.000000001*Input!G608*(238/236))-(N608*0.000000001))/Input!F608)*1000000</f>
        <v>3.0141302949944833</v>
      </c>
      <c r="P608" s="9">
        <f>O608*Input!N608/100</f>
        <v>1.4633937187494728E-3</v>
      </c>
      <c r="Q608" s="23">
        <f t="shared" si="2123"/>
        <v>2.2488401409871885</v>
      </c>
      <c r="R608" s="24">
        <f>Q608*Input!N608/100</f>
        <v>1.0918368533230092E-3</v>
      </c>
      <c r="S608" s="65">
        <f>Input!S608*$G$6/0.000000000155125</f>
        <v>1.1445543808353233</v>
      </c>
      <c r="T608" s="9">
        <f>S608*Input!T608/100</f>
        <v>1.2105611378232612E-3</v>
      </c>
      <c r="U608" s="9">
        <f>S608*1/((U607+U609)/2)</f>
        <v>1.1470764559285054</v>
      </c>
      <c r="V608" s="9">
        <f>U608*Input!T608/100</f>
        <v>1.2132286616610101E-3</v>
      </c>
      <c r="W608" s="3">
        <v>3.0000000000000001E-3</v>
      </c>
      <c r="X608" s="21">
        <f>((($L$4*0.000000001*Input!G608/Input!W608*(232/229))-(W608*0.000000001))/Input!F608)*1000000000</f>
        <v>1.0490527849458997E-2</v>
      </c>
      <c r="Y608" s="21">
        <f>X608*Input!X608/100</f>
        <v>4.7156970192358052E-5</v>
      </c>
      <c r="Z608" s="21">
        <f t="shared" si="2124"/>
        <v>2.561486736044981E-6</v>
      </c>
      <c r="AA608" s="21">
        <f>Z608*Input!X608/100</f>
        <v>1.1514382821644479E-8</v>
      </c>
      <c r="AB608" s="14">
        <v>0.05</v>
      </c>
      <c r="AC608" s="14">
        <v>0.9</v>
      </c>
      <c r="AD608" s="21">
        <f>(((Input!G608*$L$4*0.000000001*Input!U608*(230/229))-((AB608*0.000000000000001)+(Input!G608*AC608*0.000000000000001)))/Input!F608)*1000000000000</f>
        <v>3.5087089280715182E-2</v>
      </c>
      <c r="AE608" s="21">
        <f>AD608*Input!V608/100</f>
        <v>7.7719028814212678E-4</v>
      </c>
      <c r="AF608" s="63">
        <f t="shared" si="2125"/>
        <v>1.5995686009724771E-3</v>
      </c>
      <c r="AG608" s="21">
        <f>AF608*Input!V608/100</f>
        <v>3.543095786449797E-5</v>
      </c>
      <c r="AH608" s="9">
        <f t="shared" si="2126"/>
        <v>624.46882057342339</v>
      </c>
      <c r="AI608" s="3">
        <f t="shared" si="2127"/>
        <v>14.114148866844053</v>
      </c>
      <c r="AJ608" s="22">
        <f t="shared" si="2128"/>
        <v>147.07645592850537</v>
      </c>
      <c r="AK608" s="3">
        <f t="shared" si="2129"/>
        <v>1.21322866166101</v>
      </c>
      <c r="AL608" s="3">
        <f t="shared" si="2130"/>
        <v>7.1128604111019814E-4</v>
      </c>
      <c r="AM608" s="3">
        <f t="shared" si="2131"/>
        <v>1.5758998340562858E-5</v>
      </c>
      <c r="AN608" s="9">
        <f>AL608*1/((AN607+AN609)/2)</f>
        <v>7.0968385438431234E-4</v>
      </c>
      <c r="AO608" s="21">
        <f t="shared" si="2132"/>
        <v>1.5723500866276566E-5</v>
      </c>
      <c r="AP608" s="58">
        <f t="shared" si="2133"/>
        <v>6.7599999999999993E-2</v>
      </c>
      <c r="AQ608" s="58">
        <f t="shared" si="2134"/>
        <v>2.5999999999999999E-3</v>
      </c>
      <c r="AR608" s="58">
        <f t="shared" si="2135"/>
        <v>3.8461538461538463</v>
      </c>
      <c r="AS608" s="67">
        <f t="shared" si="2136"/>
        <v>1.1390257090130682E-6</v>
      </c>
      <c r="AT608" s="67">
        <f t="shared" si="2137"/>
        <v>5.1499206491382475E-9</v>
      </c>
      <c r="AU608" s="58">
        <v>8</v>
      </c>
      <c r="AV608" s="58">
        <f t="shared" si="2138"/>
        <v>4</v>
      </c>
      <c r="AW608" s="58">
        <f t="shared" si="2139"/>
        <v>6.6699999999999995E-2</v>
      </c>
      <c r="AX608" s="57">
        <f t="shared" si="2140"/>
        <v>1.6122538E-3</v>
      </c>
      <c r="AY608" s="47">
        <f t="shared" si="2141"/>
        <v>1.5608430117580901E-3</v>
      </c>
      <c r="AZ608" s="9" t="str">
        <f>Input!B608</f>
        <v>ICECTD-17 PL500-5 A3 SIVB</v>
      </c>
      <c r="BA608" s="48">
        <f>Input!E608</f>
        <v>0</v>
      </c>
      <c r="BB608" s="58">
        <f t="shared" si="2142"/>
        <v>147.10418454394122</v>
      </c>
      <c r="BC608" s="22">
        <f>SQRT((EXP(0.0000028263*AW608*1000)*V608)^2+((U608-1)*0.0000028263*EXP(0.0000028263*AW608*1000)*AY608*1000)^2)*1000</f>
        <v>1.213457567583057</v>
      </c>
      <c r="BD608" s="9">
        <f t="shared" si="2144"/>
        <v>8.6999999999999886</v>
      </c>
      <c r="BE608" s="49">
        <f t="shared" si="2145"/>
        <v>0.78042150587904502</v>
      </c>
      <c r="BF608" s="89">
        <f t="shared" si="2146"/>
        <v>2.3400944704019344</v>
      </c>
      <c r="BG608" s="85"/>
      <c r="BH608" s="85"/>
      <c r="BI608" s="85"/>
      <c r="BJ608" s="85"/>
      <c r="BK608" s="85"/>
      <c r="BL608" s="85"/>
      <c r="BM608" s="90"/>
      <c r="BN608" s="85"/>
      <c r="BO608" s="85"/>
      <c r="BP608" s="85"/>
      <c r="BQ608" s="85"/>
      <c r="BR608" s="85"/>
      <c r="BS608" s="85"/>
      <c r="BT608" s="85"/>
      <c r="BU608" s="85"/>
      <c r="BV608" s="85"/>
      <c r="BW608" s="85"/>
      <c r="BX608" s="85"/>
      <c r="BY608" s="85"/>
      <c r="BZ608" s="85"/>
      <c r="CA608" s="85"/>
      <c r="CB608" s="85"/>
      <c r="CC608" s="85"/>
      <c r="CD608" s="85"/>
      <c r="CE608" s="85"/>
      <c r="CF608" s="85"/>
      <c r="CG608" s="85"/>
      <c r="CH608" s="85"/>
      <c r="CI608" s="85"/>
      <c r="CJ608" s="85"/>
      <c r="CK608" s="85"/>
      <c r="CL608" s="85"/>
      <c r="CM608" s="85"/>
      <c r="CN608" s="85"/>
      <c r="CO608" s="85"/>
      <c r="CP608" s="85"/>
      <c r="CQ608" s="85"/>
      <c r="CR608" s="85"/>
      <c r="CS608" s="85"/>
      <c r="CT608" s="85"/>
      <c r="CU608" s="85"/>
      <c r="CV608" s="85"/>
      <c r="CW608" s="85"/>
      <c r="CX608" s="85"/>
      <c r="CY608" s="85"/>
      <c r="CZ608" s="85"/>
      <c r="DA608" s="85"/>
      <c r="DB608" s="85"/>
      <c r="DC608" s="85"/>
      <c r="DD608" s="85"/>
      <c r="DE608" s="85"/>
    </row>
    <row r="609" spans="1:109" s="158" customFormat="1" ht="15" customHeight="1" x14ac:dyDescent="0.2">
      <c r="A609" s="141">
        <f>Input!A609</f>
        <v>10815</v>
      </c>
      <c r="B609" s="141" t="str">
        <f>Input!B609</f>
        <v>Hu1-13</v>
      </c>
      <c r="C609" s="141">
        <f>Input!O609</f>
        <v>2.0726283693780161</v>
      </c>
      <c r="D609" s="141">
        <f>C609*Input!P609/100</f>
        <v>1.9190335089316734E-2</v>
      </c>
      <c r="E609" s="142">
        <f>Input!M609</f>
        <v>2.7335034429923324</v>
      </c>
      <c r="F609" s="143">
        <f>E609*Input!N609/100</f>
        <v>2.0078291584336239E-3</v>
      </c>
      <c r="G609" s="144">
        <f t="shared" si="2121"/>
        <v>376.89545471978278</v>
      </c>
      <c r="H609" s="143">
        <f>G609*Input!L609/100</f>
        <v>0.11747235395946962</v>
      </c>
      <c r="I609" s="141">
        <v>0</v>
      </c>
      <c r="J609" s="145">
        <f>(((C609*$G$4*0.000000001*Input!G609*(234/233))-(I609*0.000000000000001))/Input!F609)*1000000000000</f>
        <v>748.29298676308417</v>
      </c>
      <c r="K609" s="141">
        <f>J609*Input!P609/100</f>
        <v>6.9283974749793602</v>
      </c>
      <c r="L609" s="146">
        <f t="shared" si="2122"/>
        <v>10.348348079417855</v>
      </c>
      <c r="M609" s="147">
        <f>L609*Input!P609/100</f>
        <v>9.5814700888471924E-2</v>
      </c>
      <c r="N609" s="141">
        <v>0</v>
      </c>
      <c r="O609" s="145">
        <f>(((G609*$D$4*0.000000001*Input!G609*(238/236))-(N609*0.000000001))/Input!F609)*1000000</f>
        <v>13.707182393722494</v>
      </c>
      <c r="P609" s="141">
        <f>O609*Input!N609/100</f>
        <v>1.0068280894483301E-2</v>
      </c>
      <c r="Q609" s="148">
        <f t="shared" si="2123"/>
        <v>10.226917541695862</v>
      </c>
      <c r="R609" s="149">
        <f>Q609*Input!N609/100</f>
        <v>7.5119361176421481E-3</v>
      </c>
      <c r="S609" s="147">
        <f>Input!S609*$G$6/0.000000000155125</f>
        <v>0.99727904508247067</v>
      </c>
      <c r="T609" s="141">
        <f>S609*Input!T609/100</f>
        <v>1.7741146126714655E-3</v>
      </c>
      <c r="U609" s="147">
        <f>S609</f>
        <v>0.99727904508247067</v>
      </c>
      <c r="V609" s="141">
        <f>U609*Input!T609/100</f>
        <v>1.7741146126714655E-3</v>
      </c>
      <c r="W609" s="150">
        <v>0</v>
      </c>
      <c r="X609" s="145">
        <f>((($L$4*0.000000001*Input!G609/Input!W609*(232/229))-(W609*0.000000001))/Input!F609)*1000000000</f>
        <v>0.92177742970454535</v>
      </c>
      <c r="Y609" s="145">
        <f>X609*Input!X609/100</f>
        <v>4.5948372232718472E-3</v>
      </c>
      <c r="Z609" s="145">
        <f t="shared" si="2124"/>
        <v>2.2507167357604336E-4</v>
      </c>
      <c r="AA609" s="145">
        <f>Z609*Input!X609/100</f>
        <v>1.1219277781435519E-6</v>
      </c>
      <c r="AB609" s="146">
        <v>0</v>
      </c>
      <c r="AC609" s="146">
        <v>0.9</v>
      </c>
      <c r="AD609" s="145">
        <f>(((Input!G609*$L$4*0.000000001*Input!U609*(230/229))-((AB609*0.000000000000001)+(Input!G609*AC609*0.000000000000001)))/Input!F609)*1000000000000</f>
        <v>224.20737982172642</v>
      </c>
      <c r="AE609" s="145">
        <f>AD609*Input!V609/100</f>
        <v>0.77655146433089339</v>
      </c>
      <c r="AF609" s="145">
        <f t="shared" si="2125"/>
        <v>10.221283447021616</v>
      </c>
      <c r="AG609" s="145">
        <f>AF609*Input!V609/100</f>
        <v>3.5401834830044263E-2</v>
      </c>
      <c r="AH609" s="141">
        <f t="shared" si="2126"/>
        <v>45413.460008632421</v>
      </c>
      <c r="AI609" s="150">
        <f t="shared" si="2127"/>
        <v>275.65606184832728</v>
      </c>
      <c r="AJ609" s="147">
        <f t="shared" si="2128"/>
        <v>-2.7209549175293279</v>
      </c>
      <c r="AK609" s="150">
        <f t="shared" si="2129"/>
        <v>1.7741146126714655</v>
      </c>
      <c r="AL609" s="150">
        <f t="shared" si="2130"/>
        <v>0.99944909161032391</v>
      </c>
      <c r="AM609" s="150">
        <f t="shared" si="2131"/>
        <v>3.538620746291772E-3</v>
      </c>
      <c r="AN609" s="141">
        <f>AF609/Q609</f>
        <v>0.99944909161032391</v>
      </c>
      <c r="AO609" s="145">
        <f t="shared" si="2132"/>
        <v>3.538620746291772E-3</v>
      </c>
      <c r="AP609" s="141" t="str">
        <f t="shared" si="2133"/>
        <v>Out of range</v>
      </c>
      <c r="AQ609" s="141" t="e">
        <f t="shared" si="2134"/>
        <v>#VALUE!</v>
      </c>
      <c r="AR609" s="141" t="e">
        <f t="shared" si="2135"/>
        <v>#VALUE!</v>
      </c>
      <c r="AS609" s="149">
        <f t="shared" si="2136"/>
        <v>2.2007772396561361E-5</v>
      </c>
      <c r="AT609" s="149">
        <f t="shared" si="2137"/>
        <v>1.1088803136415237E-7</v>
      </c>
      <c r="AU609" s="141">
        <v>0.75</v>
      </c>
      <c r="AV609" s="141">
        <f t="shared" si="2138"/>
        <v>0.375</v>
      </c>
      <c r="AW609" s="141" t="str">
        <f t="shared" si="2139"/>
        <v>Out of range</v>
      </c>
      <c r="AX609" s="151">
        <f t="shared" si="2140"/>
        <v>270.71981097269997</v>
      </c>
      <c r="AY609" s="151" t="e">
        <f t="shared" si="2141"/>
        <v>#VALUE!</v>
      </c>
      <c r="AZ609" s="141" t="str">
        <f>Input!B609</f>
        <v>Hu1-13</v>
      </c>
      <c r="BA609" s="152">
        <f>Input!E609</f>
        <v>0</v>
      </c>
      <c r="BB609" s="141" t="e">
        <f t="shared" si="2142"/>
        <v>#VALUE!</v>
      </c>
      <c r="BC609" s="147" t="e">
        <f t="shared" ref="BC609" si="2147">SQRT((EXP(0.0000028263*AW609*1000)*V609)^2+((U609-1)*0.0000028263*EXP(0.0000028263*AW609*1000)*AX609*1000)^2)*1000</f>
        <v>#VALUE!</v>
      </c>
      <c r="BD609" s="141" t="e">
        <f t="shared" si="2144"/>
        <v>#VALUE!</v>
      </c>
      <c r="BE609" s="153" t="e">
        <f t="shared" si="2145"/>
        <v>#VALUE!</v>
      </c>
      <c r="BF609" s="154" t="e">
        <f t="shared" si="2146"/>
        <v>#VALUE!</v>
      </c>
      <c r="BG609" s="155"/>
      <c r="BH609" s="155"/>
      <c r="BI609" s="155"/>
      <c r="BJ609" s="155"/>
      <c r="BK609" s="155"/>
      <c r="BL609" s="155"/>
      <c r="BM609" s="159"/>
      <c r="BN609" s="155"/>
      <c r="BO609" s="155"/>
      <c r="BP609" s="155"/>
      <c r="BQ609" s="155"/>
      <c r="BR609" s="155"/>
      <c r="BS609" s="155"/>
      <c r="BT609" s="155"/>
      <c r="BU609" s="155"/>
      <c r="BV609" s="155"/>
      <c r="BW609" s="155"/>
      <c r="BX609" s="155"/>
      <c r="BY609" s="155"/>
      <c r="BZ609" s="155"/>
      <c r="CA609" s="155"/>
      <c r="CB609" s="155"/>
      <c r="CC609" s="155"/>
      <c r="CD609" s="155"/>
      <c r="CE609" s="155"/>
      <c r="CF609" s="155"/>
      <c r="CG609" s="155"/>
      <c r="CH609" s="155"/>
      <c r="CI609" s="155"/>
      <c r="CJ609" s="155"/>
      <c r="CK609" s="155"/>
      <c r="CL609" s="155"/>
      <c r="CM609" s="155"/>
      <c r="CN609" s="155"/>
      <c r="CO609" s="155"/>
      <c r="CP609" s="155"/>
      <c r="CQ609" s="155"/>
      <c r="CR609" s="155"/>
      <c r="CS609" s="155"/>
      <c r="CT609" s="155"/>
      <c r="CU609" s="155"/>
      <c r="CV609" s="155"/>
      <c r="CW609" s="155"/>
      <c r="CX609" s="155"/>
      <c r="CY609" s="155"/>
      <c r="CZ609" s="155"/>
      <c r="DA609" s="155"/>
      <c r="DB609" s="155"/>
      <c r="DC609" s="155"/>
      <c r="DD609" s="155"/>
      <c r="DE609" s="155"/>
    </row>
    <row r="610" spans="1:109" ht="15" customHeight="1" x14ac:dyDescent="0.2">
      <c r="A610" s="9" t="str">
        <f>Input!A610</f>
        <v>10839w</v>
      </c>
      <c r="B610" s="9" t="str">
        <f>Input!B610</f>
        <v>ICECTD-17 PL500-5 A3 SVB</v>
      </c>
      <c r="C610" s="9">
        <f>Input!O610</f>
        <v>3.5806656046271228</v>
      </c>
      <c r="D610" s="9">
        <f>C610*Input!P610/100</f>
        <v>1.2088242668202319E-2</v>
      </c>
      <c r="E610" s="11">
        <f>Input!M610</f>
        <v>4.1395039583108222</v>
      </c>
      <c r="F610" s="12">
        <f>E610*Input!N610/100</f>
        <v>1.5756239540729783E-3</v>
      </c>
      <c r="G610" s="13">
        <f t="shared" si="2121"/>
        <v>570.75480577189614</v>
      </c>
      <c r="H610" s="12">
        <f>G610*Input!L610/100</f>
        <v>0.36820630968901003</v>
      </c>
      <c r="I610" s="9">
        <v>0.3</v>
      </c>
      <c r="J610" s="21">
        <f>(((C610*$G$4*0.000000001*Input!G610*(234/233))-(I610*0.000000000000001))/Input!F610)*1000000000000</f>
        <v>231.81420824586442</v>
      </c>
      <c r="K610" s="9">
        <f>J610*Input!P610/100</f>
        <v>0.78259930209400541</v>
      </c>
      <c r="L610" s="14">
        <f t="shared" si="2122"/>
        <v>3.2058219963544463</v>
      </c>
      <c r="M610" s="22">
        <f>L610*Input!P610/100</f>
        <v>1.0822779483489054E-2</v>
      </c>
      <c r="N610" s="9">
        <v>5.0000000000000001E-3</v>
      </c>
      <c r="O610" s="21">
        <f>(((G610*$D$4*0.000000001*Input!G610*(238/236))-(N610*0.000000001))/Input!F610)*1000000</f>
        <v>3.7222244696261066</v>
      </c>
      <c r="P610" s="9">
        <f>O610*Input!N610/100</f>
        <v>1.4167944023835886E-3</v>
      </c>
      <c r="Q610" s="23">
        <f t="shared" si="2123"/>
        <v>2.7771486239201408</v>
      </c>
      <c r="R610" s="24">
        <f>Q610*Input!N610/100</f>
        <v>1.0570691416019228E-3</v>
      </c>
      <c r="S610" s="65">
        <f>Input!S610*$G$6/0.000000000155125</f>
        <v>1.1461868692552908</v>
      </c>
      <c r="T610" s="9">
        <f>S610*Input!T610/100</f>
        <v>6.9653515029588563E-4</v>
      </c>
      <c r="U610" s="9">
        <f>S610*1/((U609+U611)/2)</f>
        <v>1.1474593009363745</v>
      </c>
      <c r="V610" s="9">
        <f>U610*Input!T610/100</f>
        <v>6.9730840413083904E-4</v>
      </c>
      <c r="W610" s="3">
        <v>3.0000000000000001E-3</v>
      </c>
      <c r="X610" s="21">
        <f>((($L$4*0.000000001*Input!G610/Input!W610*(232/229))-(W610*0.000000001))/Input!F610)*1000000000</f>
        <v>2.1973594993228728E-2</v>
      </c>
      <c r="Y610" s="21">
        <f>X610*Input!X610/100</f>
        <v>1.238750019111775E-4</v>
      </c>
      <c r="Z610" s="21">
        <f t="shared" si="2124"/>
        <v>5.365323168298194E-6</v>
      </c>
      <c r="AA610" s="21">
        <f>Z610*Input!X610/100</f>
        <v>3.0246731039314799E-8</v>
      </c>
      <c r="AB610" s="14">
        <v>0.05</v>
      </c>
      <c r="AC610" s="14">
        <v>0.9</v>
      </c>
      <c r="AD610" s="21">
        <f>(((Input!G610*$L$4*0.000000001*Input!U610*(230/229))-((AB610*0.000000000000001)+(Input!G610*AC610*0.000000000000001)))/Input!F610)*1000000000000</f>
        <v>5.0058967971217672E-2</v>
      </c>
      <c r="AE610" s="21">
        <f>AD610*Input!V610/100</f>
        <v>1.2719206887082354E-3</v>
      </c>
      <c r="AF610" s="63">
        <f t="shared" si="2125"/>
        <v>2.2821144473747167E-3</v>
      </c>
      <c r="AG610" s="21">
        <f>AF610*Input!V610/100</f>
        <v>5.7984986452074016E-5</v>
      </c>
      <c r="AH610" s="9">
        <f t="shared" si="2126"/>
        <v>425.34519837666585</v>
      </c>
      <c r="AI610" s="3">
        <f t="shared" si="2127"/>
        <v>11.070176147581266</v>
      </c>
      <c r="AJ610" s="22">
        <f t="shared" si="2128"/>
        <v>147.45930093637449</v>
      </c>
      <c r="AK610" s="3">
        <f t="shared" si="2129"/>
        <v>0.69730840413083905</v>
      </c>
      <c r="AL610" s="3">
        <f t="shared" si="2130"/>
        <v>8.2174732303428233E-4</v>
      </c>
      <c r="AM610" s="3">
        <f t="shared" si="2131"/>
        <v>2.0881666880809789E-5</v>
      </c>
      <c r="AN610" s="9">
        <f>AL610*1/((AN609+AN611)/2)</f>
        <v>8.2205026800381213E-4</v>
      </c>
      <c r="AO610" s="21">
        <f t="shared" si="2132"/>
        <v>2.0889365105993632E-5</v>
      </c>
      <c r="AP610" s="58">
        <f t="shared" si="2133"/>
        <v>7.8299999999999995E-2</v>
      </c>
      <c r="AQ610" s="58">
        <f t="shared" si="2134"/>
        <v>2.3999999999999998E-3</v>
      </c>
      <c r="AR610" s="58">
        <f t="shared" si="2135"/>
        <v>3.0651340996168579</v>
      </c>
      <c r="AS610" s="67">
        <f t="shared" si="2136"/>
        <v>1.9319539192413342E-6</v>
      </c>
      <c r="AT610" s="67">
        <f t="shared" si="2137"/>
        <v>1.0916086972501123E-8</v>
      </c>
      <c r="AU610" s="58">
        <v>8</v>
      </c>
      <c r="AV610" s="58">
        <f t="shared" si="2138"/>
        <v>4</v>
      </c>
      <c r="AW610" s="58">
        <f t="shared" si="2139"/>
        <v>7.6799999999999993E-2</v>
      </c>
      <c r="AX610" s="57">
        <f t="shared" si="2140"/>
        <v>2.1562184999999998E-3</v>
      </c>
      <c r="AY610" s="47">
        <f t="shared" si="2141"/>
        <v>2.1214117461461832E-3</v>
      </c>
      <c r="AZ610" s="9" t="str">
        <f>Input!B610</f>
        <v>ICECTD-17 PL500-5 A3 SVB</v>
      </c>
      <c r="BA610" s="48">
        <f>Input!E610</f>
        <v>0</v>
      </c>
      <c r="BB610" s="58">
        <f t="shared" si="2142"/>
        <v>147.49131190266417</v>
      </c>
      <c r="BC610" s="22">
        <f>SQRT((EXP(0.0000028263*AW610*1000)*V610)^2+((U610-1)*0.0000028263*EXP(0.0000028263*AW610*1000)*AY610*1000)^2)*1000</f>
        <v>0.6974603388313102</v>
      </c>
      <c r="BD610" s="9">
        <f t="shared" si="2144"/>
        <v>18.799999999999997</v>
      </c>
      <c r="BE610" s="49">
        <f t="shared" si="2145"/>
        <v>1.0607058730730916</v>
      </c>
      <c r="BF610" s="89">
        <f t="shared" si="2146"/>
        <v>2.7622548777945095</v>
      </c>
      <c r="BG610" s="85"/>
      <c r="BH610" s="85"/>
      <c r="BI610" s="85"/>
      <c r="BJ610" s="85"/>
      <c r="BK610" s="85"/>
      <c r="BL610" s="85"/>
      <c r="BM610" s="90"/>
      <c r="BN610" s="85"/>
      <c r="BO610" s="85"/>
      <c r="BP610" s="85"/>
      <c r="BQ610" s="85"/>
      <c r="BR610" s="85"/>
      <c r="BS610" s="85"/>
      <c r="BT610" s="85"/>
      <c r="BU610" s="85"/>
      <c r="BV610" s="85"/>
      <c r="BW610" s="85"/>
      <c r="BX610" s="85"/>
      <c r="BY610" s="85"/>
      <c r="BZ610" s="85"/>
      <c r="CA610" s="85"/>
      <c r="CB610" s="85"/>
      <c r="CC610" s="85"/>
      <c r="CD610" s="85"/>
      <c r="CE610" s="85"/>
      <c r="CF610" s="85"/>
      <c r="CG610" s="85"/>
      <c r="CH610" s="85"/>
      <c r="CI610" s="85"/>
      <c r="CJ610" s="85"/>
      <c r="CK610" s="85"/>
      <c r="CL610" s="85"/>
      <c r="CM610" s="85"/>
      <c r="CN610" s="85"/>
      <c r="CO610" s="85"/>
      <c r="CP610" s="85"/>
      <c r="CQ610" s="85"/>
      <c r="CR610" s="85"/>
      <c r="CS610" s="85"/>
      <c r="CT610" s="85"/>
      <c r="CU610" s="85"/>
      <c r="CV610" s="85"/>
      <c r="CW610" s="85"/>
      <c r="CX610" s="85"/>
      <c r="CY610" s="85"/>
      <c r="CZ610" s="85"/>
      <c r="DA610" s="85"/>
      <c r="DB610" s="85"/>
      <c r="DC610" s="85"/>
      <c r="DD610" s="85"/>
      <c r="DE610" s="85"/>
    </row>
    <row r="611" spans="1:109" s="158" customFormat="1" ht="15" customHeight="1" x14ac:dyDescent="0.2">
      <c r="A611" s="141">
        <f>Input!A611</f>
        <v>10815</v>
      </c>
      <c r="B611" s="141" t="str">
        <f>Input!B611</f>
        <v>Hu1-13</v>
      </c>
      <c r="C611" s="141">
        <f>Input!O611</f>
        <v>2.0787929322897676</v>
      </c>
      <c r="D611" s="141">
        <f>C611*Input!P611/100</f>
        <v>1.4135808592902055E-2</v>
      </c>
      <c r="E611" s="142">
        <f>Input!M611</f>
        <v>2.7325691328429089</v>
      </c>
      <c r="F611" s="143">
        <f>E611*Input!N611/100</f>
        <v>3.6562929323561392E-4</v>
      </c>
      <c r="G611" s="144">
        <f t="shared" si="2121"/>
        <v>376.76663203638026</v>
      </c>
      <c r="H611" s="143">
        <f>G611*Input!L611/100</f>
        <v>2.7569849641501113E-2</v>
      </c>
      <c r="I611" s="141">
        <v>0</v>
      </c>
      <c r="J611" s="145">
        <f>(((C611*$G$4*0.000000001*Input!G611*(234/233))-(I611*0.000000000000001))/Input!F611)*1000000000000</f>
        <v>750.51861450295132</v>
      </c>
      <c r="K611" s="141">
        <f>J611*Input!P611/100</f>
        <v>5.1035325910685394</v>
      </c>
      <c r="L611" s="146">
        <f t="shared" si="2122"/>
        <v>10.379126893271211</v>
      </c>
      <c r="M611" s="147">
        <f>L611*Input!P611/100</f>
        <v>7.0578146022036187E-2</v>
      </c>
      <c r="N611" s="141">
        <v>0</v>
      </c>
      <c r="O611" s="145">
        <f>(((G611*$D$4*0.000000001*Input!G611*(238/236))-(N611*0.000000001))/Input!F611)*1000000</f>
        <v>13.702497285436538</v>
      </c>
      <c r="P611" s="141">
        <f>O611*Input!N611/100</f>
        <v>1.8334520205989236E-3</v>
      </c>
      <c r="Q611" s="148">
        <f t="shared" si="2123"/>
        <v>10.223421986246308</v>
      </c>
      <c r="R611" s="149">
        <f>Q611*Input!N611/100</f>
        <v>1.3679370488210679E-3</v>
      </c>
      <c r="S611" s="147">
        <f>Input!S611*$G$6/0.000000000155125</f>
        <v>1.0005031304072476</v>
      </c>
      <c r="T611" s="141">
        <f>S611*Input!T611/100</f>
        <v>1.6077486872358342E-3</v>
      </c>
      <c r="U611" s="147">
        <f>S611</f>
        <v>1.0005031304072476</v>
      </c>
      <c r="V611" s="141">
        <f>U611*Input!T611/100</f>
        <v>1.6077486872358342E-3</v>
      </c>
      <c r="W611" s="150">
        <v>0</v>
      </c>
      <c r="X611" s="145">
        <f>((($L$4*0.000000001*Input!G611/Input!W611*(232/229))-(W611*0.000000001))/Input!F611)*1000000000</f>
        <v>0.91886225238997032</v>
      </c>
      <c r="Y611" s="145">
        <f>X611*Input!X611/100</f>
        <v>3.7882970037732668E-3</v>
      </c>
      <c r="Z611" s="145">
        <f t="shared" si="2124"/>
        <v>2.2435987068760357E-4</v>
      </c>
      <c r="AA611" s="145">
        <f>Z611*Input!X611/100</f>
        <v>9.2499373402498426E-7</v>
      </c>
      <c r="AB611" s="146">
        <v>0</v>
      </c>
      <c r="AC611" s="146">
        <v>0.9</v>
      </c>
      <c r="AD611" s="145">
        <f>(((Input!G611*$L$4*0.000000001*Input!U611*(230/229))-((AB611*0.000000000000001)+(Input!G611*AC611*0.000000000000001)))/Input!F611)*1000000000000</f>
        <v>224.21254696623595</v>
      </c>
      <c r="AE611" s="145">
        <f>AD611*Input!V611/100</f>
        <v>1.0050853367764325</v>
      </c>
      <c r="AF611" s="145">
        <f t="shared" si="2125"/>
        <v>10.22151900951151</v>
      </c>
      <c r="AG611" s="145">
        <f>AF611*Input!V611/100</f>
        <v>4.5820356688551708E-2</v>
      </c>
      <c r="AH611" s="141">
        <f t="shared" si="2126"/>
        <v>45558.588432883575</v>
      </c>
      <c r="AI611" s="150">
        <f t="shared" si="2127"/>
        <v>277.46823933053571</v>
      </c>
      <c r="AJ611" s="147">
        <f t="shared" si="2128"/>
        <v>0.50313040724758729</v>
      </c>
      <c r="AK611" s="150">
        <f t="shared" si="2129"/>
        <v>1.6077486872358342</v>
      </c>
      <c r="AL611" s="150">
        <f t="shared" si="2130"/>
        <v>0.99981386107925918</v>
      </c>
      <c r="AM611" s="150">
        <f t="shared" si="2131"/>
        <v>4.4838962963402017E-3</v>
      </c>
      <c r="AN611" s="141">
        <f>AF611/Q611</f>
        <v>0.99981386107925918</v>
      </c>
      <c r="AO611" s="145">
        <f t="shared" si="2132"/>
        <v>4.4838962963402017E-3</v>
      </c>
      <c r="AP611" s="141">
        <f t="shared" si="2133"/>
        <v>764.82529999999997</v>
      </c>
      <c r="AQ611" s="141" t="e">
        <f t="shared" si="2134"/>
        <v>#VALUE!</v>
      </c>
      <c r="AR611" s="141" t="e">
        <f t="shared" si="2135"/>
        <v>#VALUE!</v>
      </c>
      <c r="AS611" s="149">
        <f t="shared" si="2136"/>
        <v>2.1945672494927588E-5</v>
      </c>
      <c r="AT611" s="149">
        <f t="shared" si="2137"/>
        <v>9.0525535911257785E-8</v>
      </c>
      <c r="AU611" s="141">
        <v>0.75</v>
      </c>
      <c r="AV611" s="141">
        <f t="shared" si="2138"/>
        <v>0.375</v>
      </c>
      <c r="AW611" s="141">
        <f t="shared" si="2139"/>
        <v>764.82349999999997</v>
      </c>
      <c r="AX611" s="151">
        <f t="shared" si="2140"/>
        <v>321.28691985210003</v>
      </c>
      <c r="AY611" s="151">
        <f t="shared" si="2141"/>
        <v>603.65990238667291</v>
      </c>
      <c r="AZ611" s="141" t="str">
        <f>Input!B611</f>
        <v>Hu1-13</v>
      </c>
      <c r="BA611" s="152">
        <f>Input!E611</f>
        <v>0</v>
      </c>
      <c r="BB611" s="141">
        <f t="shared" si="2142"/>
        <v>4.3697892198807757</v>
      </c>
      <c r="BC611" s="147">
        <f t="shared" ref="BC611" si="2148">SQRT((EXP(0.0000028263*AW611*1000)*V611)^2+((U611-1)*0.0000028263*EXP(0.0000028263*AW611*1000)*AX611*1000)^2)*1000</f>
        <v>14.516465683716612</v>
      </c>
      <c r="BD611" s="141">
        <f t="shared" si="2144"/>
        <v>764765.5</v>
      </c>
      <c r="BE611" s="153">
        <f t="shared" si="2145"/>
        <v>301829.95119333646</v>
      </c>
      <c r="BF611" s="154">
        <f t="shared" si="2146"/>
        <v>78.92800134758842</v>
      </c>
      <c r="BG611" s="155"/>
      <c r="BH611" s="155"/>
      <c r="BI611" s="155"/>
      <c r="BJ611" s="155"/>
      <c r="BK611" s="155"/>
      <c r="BL611" s="155"/>
      <c r="BM611" s="159"/>
      <c r="BN611" s="155"/>
      <c r="BO611" s="155"/>
      <c r="BP611" s="155"/>
      <c r="BQ611" s="155"/>
      <c r="BR611" s="155"/>
      <c r="BS611" s="155"/>
      <c r="BT611" s="155"/>
      <c r="BU611" s="155"/>
      <c r="BV611" s="155"/>
      <c r="BW611" s="155"/>
      <c r="BX611" s="155"/>
      <c r="BY611" s="155"/>
      <c r="BZ611" s="155"/>
      <c r="CA611" s="155"/>
      <c r="CB611" s="155"/>
      <c r="CC611" s="155"/>
      <c r="CD611" s="155"/>
      <c r="CE611" s="155"/>
      <c r="CF611" s="155"/>
      <c r="CG611" s="155"/>
      <c r="CH611" s="155"/>
      <c r="CI611" s="155"/>
      <c r="CJ611" s="155"/>
      <c r="CK611" s="155"/>
      <c r="CL611" s="155"/>
      <c r="CM611" s="155"/>
      <c r="CN611" s="155"/>
      <c r="CO611" s="155"/>
      <c r="CP611" s="155"/>
      <c r="CQ611" s="155"/>
      <c r="CR611" s="155"/>
      <c r="CS611" s="155"/>
      <c r="CT611" s="155"/>
      <c r="CU611" s="155"/>
      <c r="CV611" s="155"/>
      <c r="CW611" s="155"/>
      <c r="CX611" s="155"/>
      <c r="CY611" s="155"/>
      <c r="CZ611" s="155"/>
      <c r="DA611" s="155"/>
      <c r="DB611" s="155"/>
      <c r="DC611" s="155"/>
      <c r="DD611" s="155"/>
      <c r="DE611" s="155"/>
    </row>
    <row r="612" spans="1:109" ht="15" customHeight="1" x14ac:dyDescent="0.2">
      <c r="A612" s="9">
        <f>Input!A612</f>
        <v>10840</v>
      </c>
      <c r="B612" s="9" t="str">
        <f>Input!B612</f>
        <v>ICECTD-17 PL500-5 A4 TA</v>
      </c>
      <c r="C612" s="9">
        <f>Input!O612</f>
        <v>5.7443436910099761</v>
      </c>
      <c r="D612" s="9">
        <f>C612*Input!P612/100</f>
        <v>2.4687530799892193E-2</v>
      </c>
      <c r="E612" s="11">
        <f>Input!M612</f>
        <v>6.6319398091771884</v>
      </c>
      <c r="F612" s="12">
        <f>E612*Input!N612/100</f>
        <v>4.47844069423977E-3</v>
      </c>
      <c r="G612" s="13">
        <f t="shared" si="2121"/>
        <v>914.41186088935069</v>
      </c>
      <c r="H612" s="12">
        <f>G612*Input!L612/100</f>
        <v>0.65497330015043009</v>
      </c>
      <c r="I612" s="9">
        <v>0.3</v>
      </c>
      <c r="J612" s="21">
        <f>(((C612*$G$4*0.000000001*Input!G612*(234/233))-(I612*0.000000000000001))/Input!F612)*1000000000000</f>
        <v>247.72332243824752</v>
      </c>
      <c r="K612" s="9">
        <f>J612*Input!P612/100</f>
        <v>1.0646433224594534</v>
      </c>
      <c r="L612" s="14">
        <f t="shared" si="2122"/>
        <v>3.4258334814415186</v>
      </c>
      <c r="M612" s="22">
        <f>L612*Input!P612/100</f>
        <v>1.4723243269853734E-2</v>
      </c>
      <c r="N612" s="9">
        <v>5.0000000000000001E-3</v>
      </c>
      <c r="O612" s="21">
        <f>(((G612*$D$4*0.000000001*Input!G612*(238/236))-(N612*0.000000001))/Input!F612)*1000000</f>
        <v>3.9723285207865811</v>
      </c>
      <c r="P612" s="9">
        <f>O612*Input!N612/100</f>
        <v>2.682448606328206E-3</v>
      </c>
      <c r="Q612" s="23">
        <f t="shared" si="2123"/>
        <v>2.9637510513623884</v>
      </c>
      <c r="R612" s="24">
        <f>Q612*Input!N612/100</f>
        <v>2.0013727051096347E-3</v>
      </c>
      <c r="S612" s="65">
        <f>Input!S612*$G$6/0.000000000155125</f>
        <v>1.145388873442472</v>
      </c>
      <c r="T612" s="9">
        <f>S612*Input!T612/100</f>
        <v>1.7410556593231517E-3</v>
      </c>
      <c r="U612" s="9">
        <f>S612*1/((U611+U613)/2)</f>
        <v>1.1446074206945138</v>
      </c>
      <c r="V612" s="9">
        <f>U612*Input!T612/100</f>
        <v>1.7398678070915884E-3</v>
      </c>
      <c r="W612" s="3">
        <v>3.0000000000000001E-3</v>
      </c>
      <c r="X612" s="21">
        <f>((($L$4*0.000000001*Input!G612/Input!W612*(232/229))-(W612*0.000000001))/Input!F612)*1000000000</f>
        <v>0.22235279083362836</v>
      </c>
      <c r="Y612" s="21">
        <f>X612*Input!X612/100</f>
        <v>6.6609285520217781E-4</v>
      </c>
      <c r="Z612" s="21">
        <f t="shared" si="2124"/>
        <v>5.429218935559046E-5</v>
      </c>
      <c r="AA612" s="21">
        <f>Z612*Input!X612/100</f>
        <v>1.626408163687109E-7</v>
      </c>
      <c r="AB612" s="14">
        <v>0.05</v>
      </c>
      <c r="AC612" s="14">
        <v>0.9</v>
      </c>
      <c r="AD612" s="21">
        <f>(((Input!G612*$L$4*0.000000001*Input!U612*(230/229))-((AB612*0.000000000000001)+(Input!G612*AC612*0.000000000000001)))/Input!F612)*1000000000000</f>
        <v>9.6538916795767551E-2</v>
      </c>
      <c r="AE612" s="21">
        <f>AD612*Input!V612/100</f>
        <v>1.7560605706393026E-3</v>
      </c>
      <c r="AF612" s="63">
        <f t="shared" si="2125"/>
        <v>4.4010666955858896E-3</v>
      </c>
      <c r="AG612" s="21">
        <f>AF612*Input!V612/100</f>
        <v>8.0056208929941321E-5</v>
      </c>
      <c r="AH612" s="9">
        <f t="shared" si="2126"/>
        <v>81.062612280392642</v>
      </c>
      <c r="AI612" s="3">
        <f t="shared" si="2127"/>
        <v>1.4944057481577748</v>
      </c>
      <c r="AJ612" s="22">
        <f t="shared" si="2128"/>
        <v>144.60742069451382</v>
      </c>
      <c r="AK612" s="3">
        <f t="shared" si="2129"/>
        <v>1.7398678070915885</v>
      </c>
      <c r="AL612" s="3">
        <f t="shared" si="2130"/>
        <v>1.4849650390044704E-3</v>
      </c>
      <c r="AM612" s="3">
        <f t="shared" si="2131"/>
        <v>2.7030392741604477E-5</v>
      </c>
      <c r="AN612" s="9">
        <f>AL612*1/((AN611+AN613)/2)</f>
        <v>1.4837154299740833E-3</v>
      </c>
      <c r="AO612" s="21">
        <f t="shared" si="2132"/>
        <v>2.7007646466791524E-5</v>
      </c>
      <c r="AP612" s="58">
        <f t="shared" si="2133"/>
        <v>0.1416</v>
      </c>
      <c r="AQ612" s="58">
        <f t="shared" si="2134"/>
        <v>3.0000000000000001E-3</v>
      </c>
      <c r="AR612" s="58">
        <f t="shared" si="2135"/>
        <v>2.1186440677966099</v>
      </c>
      <c r="AS612" s="67">
        <f t="shared" si="2136"/>
        <v>1.8318741491675968E-5</v>
      </c>
      <c r="AT612" s="67">
        <f t="shared" si="2137"/>
        <v>5.6253670396049891E-8</v>
      </c>
      <c r="AU612" s="58">
        <v>8</v>
      </c>
      <c r="AV612" s="58">
        <f t="shared" si="2138"/>
        <v>4</v>
      </c>
      <c r="AW612" s="58">
        <f t="shared" si="2139"/>
        <v>0.12770000000000001</v>
      </c>
      <c r="AX612" s="57">
        <f t="shared" si="2140"/>
        <v>7.5327307000000003E-3</v>
      </c>
      <c r="AY612" s="47">
        <f t="shared" si="2141"/>
        <v>7.4546087031176315E-3</v>
      </c>
      <c r="AZ612" s="9" t="str">
        <f>Input!B612</f>
        <v>ICECTD-17 PL500-5 A4 TA</v>
      </c>
      <c r="BA612" s="48">
        <f>Input!E612</f>
        <v>0</v>
      </c>
      <c r="BB612" s="58">
        <f t="shared" si="2142"/>
        <v>144.65962160889728</v>
      </c>
      <c r="BC612" s="22">
        <f>SQRT((EXP(0.0000028263*AW612*1000)*V612)^2+((U612-1)*0.0000028263*EXP(0.0000028263*AW612*1000)*AY612*1000)^2)*1000</f>
        <v>1.740498539484753</v>
      </c>
      <c r="BD612" s="9">
        <f t="shared" si="2144"/>
        <v>69.7</v>
      </c>
      <c r="BE612" s="49">
        <f t="shared" si="2145"/>
        <v>3.7273043515588156</v>
      </c>
      <c r="BF612" s="89">
        <f t="shared" si="2146"/>
        <v>5.8375949123865549</v>
      </c>
      <c r="BG612" s="85"/>
      <c r="BH612" s="85"/>
      <c r="BI612" s="85"/>
      <c r="BJ612" s="85"/>
      <c r="BK612" s="85"/>
      <c r="BL612" s="85"/>
      <c r="BM612" s="90"/>
      <c r="BN612" s="85"/>
      <c r="BO612" s="85"/>
      <c r="BP612" s="85"/>
      <c r="BQ612" s="85"/>
      <c r="BR612" s="85"/>
      <c r="BS612" s="85"/>
      <c r="BT612" s="85"/>
      <c r="BU612" s="85"/>
      <c r="BV612" s="85"/>
      <c r="BW612" s="85"/>
      <c r="BX612" s="85"/>
      <c r="BY612" s="85"/>
      <c r="BZ612" s="85"/>
      <c r="CA612" s="85"/>
      <c r="CB612" s="85"/>
      <c r="CC612" s="85"/>
      <c r="CD612" s="85"/>
      <c r="CE612" s="85"/>
      <c r="CF612" s="85"/>
      <c r="CG612" s="85"/>
      <c r="CH612" s="85"/>
      <c r="CI612" s="85"/>
      <c r="CJ612" s="85"/>
      <c r="CK612" s="85"/>
      <c r="CL612" s="85"/>
      <c r="CM612" s="85"/>
      <c r="CN612" s="85"/>
      <c r="CO612" s="85"/>
      <c r="CP612" s="85"/>
      <c r="CQ612" s="85"/>
      <c r="CR612" s="85"/>
      <c r="CS612" s="85"/>
      <c r="CT612" s="85"/>
      <c r="CU612" s="85"/>
      <c r="CV612" s="85"/>
      <c r="CW612" s="85"/>
      <c r="CX612" s="85"/>
      <c r="CY612" s="85"/>
      <c r="CZ612" s="85"/>
      <c r="DA612" s="85"/>
      <c r="DB612" s="85"/>
      <c r="DC612" s="85"/>
      <c r="DD612" s="85"/>
      <c r="DE612" s="85"/>
    </row>
    <row r="613" spans="1:109" s="158" customFormat="1" ht="15" customHeight="1" x14ac:dyDescent="0.2">
      <c r="A613" s="141">
        <f>Input!A613</f>
        <v>10815</v>
      </c>
      <c r="B613" s="141" t="str">
        <f>Input!B613</f>
        <v>Hu1-13</v>
      </c>
      <c r="C613" s="141">
        <f>Input!O613</f>
        <v>2.0849848925178365</v>
      </c>
      <c r="D613" s="141">
        <f>C613*Input!P613/100</f>
        <v>1.3897828814850991E-2</v>
      </c>
      <c r="E613" s="142">
        <f>Input!M613</f>
        <v>2.7320674538068426</v>
      </c>
      <c r="F613" s="143">
        <f>E613*Input!N613/100</f>
        <v>1.9468215225817819E-3</v>
      </c>
      <c r="G613" s="144">
        <f t="shared" si="2121"/>
        <v>376.69746053088744</v>
      </c>
      <c r="H613" s="143">
        <f>G613*Input!L613/100</f>
        <v>0.15536338433112687</v>
      </c>
      <c r="I613" s="141">
        <v>0</v>
      </c>
      <c r="J613" s="145">
        <f>(((C613*$G$4*0.000000001*Input!G613*(234/233))-(I613*0.000000000000001))/Input!F613)*1000000000000</f>
        <v>752.75413365411032</v>
      </c>
      <c r="K613" s="141">
        <f>J613*Input!P613/100</f>
        <v>5.0176133777941958</v>
      </c>
      <c r="L613" s="146">
        <f t="shared" si="2122"/>
        <v>10.410042498152755</v>
      </c>
      <c r="M613" s="147">
        <f>L613*Input!P613/100</f>
        <v>6.9389945756363855E-2</v>
      </c>
      <c r="N613" s="141">
        <v>0</v>
      </c>
      <c r="O613" s="145">
        <f>(((G613*$D$4*0.000000001*Input!G613*(238/236))-(N613*0.000000001))/Input!F613)*1000000</f>
        <v>13.699981610518295</v>
      </c>
      <c r="P613" s="141">
        <f>O613*Input!N613/100</f>
        <v>9.7623574488133087E-3</v>
      </c>
      <c r="Q613" s="148">
        <f t="shared" si="2123"/>
        <v>10.221545043253094</v>
      </c>
      <c r="R613" s="149">
        <f>Q613*Input!N613/100</f>
        <v>7.2836868857379077E-3</v>
      </c>
      <c r="S613" s="147">
        <f>Input!S613*$G$6/0.000000000155125</f>
        <v>1.0008623207226846</v>
      </c>
      <c r="T613" s="141">
        <f>S613*Input!T613/100</f>
        <v>2.0874199400900697E-3</v>
      </c>
      <c r="U613" s="147">
        <f>S613</f>
        <v>1.0008623207226846</v>
      </c>
      <c r="V613" s="141">
        <f>U613*Input!T613/100</f>
        <v>2.0874199400900697E-3</v>
      </c>
      <c r="W613" s="150">
        <v>0</v>
      </c>
      <c r="X613" s="145">
        <f>((($L$4*0.000000001*Input!G613/Input!W613*(232/229))-(W613*0.000000001))/Input!F613)*1000000000</f>
        <v>0.91988248018953778</v>
      </c>
      <c r="Y613" s="145">
        <f>X613*Input!X613/100</f>
        <v>4.9751729704839822E-3</v>
      </c>
      <c r="Z613" s="145">
        <f t="shared" si="2124"/>
        <v>2.2460898112454608E-4</v>
      </c>
      <c r="AA613" s="145">
        <f>Z613*Input!X613/100</f>
        <v>1.2147948850906901E-6</v>
      </c>
      <c r="AB613" s="146">
        <v>0</v>
      </c>
      <c r="AC613" s="146">
        <v>0.9</v>
      </c>
      <c r="AD613" s="145">
        <f>(((Input!G613*$L$4*0.000000001*Input!U613*(230/229))-((AB613*0.000000000000001)+(Input!G613*AC613*0.000000000000001)))/Input!F613)*1000000000000</f>
        <v>224.63252461106134</v>
      </c>
      <c r="AE613" s="145">
        <f>AD613*Input!V613/100</f>
        <v>1.0321936090491322</v>
      </c>
      <c r="AF613" s="145">
        <f t="shared" si="2125"/>
        <v>10.240665170322927</v>
      </c>
      <c r="AG613" s="145">
        <f>AF613*Input!V613/100</f>
        <v>4.7056182801316668E-2</v>
      </c>
      <c r="AH613" s="141">
        <f t="shared" si="2126"/>
        <v>45593.302276031696</v>
      </c>
      <c r="AI613" s="150">
        <f t="shared" si="2127"/>
        <v>323.57131947781198</v>
      </c>
      <c r="AJ613" s="147">
        <f t="shared" si="2128"/>
        <v>0.86232072268455084</v>
      </c>
      <c r="AK613" s="150">
        <f t="shared" si="2129"/>
        <v>2.0874199400900695</v>
      </c>
      <c r="AL613" s="150">
        <f t="shared" si="2130"/>
        <v>1.0018705711307758</v>
      </c>
      <c r="AM613" s="150">
        <f t="shared" si="2131"/>
        <v>4.658654059588826E-3</v>
      </c>
      <c r="AN613" s="141">
        <f>AF613/Q613</f>
        <v>1.0018705711307758</v>
      </c>
      <c r="AO613" s="145">
        <f t="shared" si="2132"/>
        <v>4.658654059588826E-3</v>
      </c>
      <c r="AP613" s="141" t="str">
        <f t="shared" si="2133"/>
        <v>Out of range</v>
      </c>
      <c r="AQ613" s="141" t="e">
        <f t="shared" si="2134"/>
        <v>#VALUE!</v>
      </c>
      <c r="AR613" s="141" t="e">
        <f t="shared" si="2135"/>
        <v>#VALUE!</v>
      </c>
      <c r="AS613" s="149">
        <f t="shared" si="2136"/>
        <v>2.1974073408090404E-5</v>
      </c>
      <c r="AT613" s="149">
        <f t="shared" si="2137"/>
        <v>1.1987357689873213E-7</v>
      </c>
      <c r="AU613" s="141">
        <v>0.75</v>
      </c>
      <c r="AV613" s="141">
        <f t="shared" si="2138"/>
        <v>0.375</v>
      </c>
      <c r="AW613" s="141" t="str">
        <f t="shared" si="2139"/>
        <v>Out of range</v>
      </c>
      <c r="AX613" s="151">
        <f t="shared" si="2140"/>
        <v>337.4167329329</v>
      </c>
      <c r="AY613" s="151" t="e">
        <f t="shared" si="2141"/>
        <v>#VALUE!</v>
      </c>
      <c r="AZ613" s="141" t="str">
        <f>Input!B613</f>
        <v>Hu1-13</v>
      </c>
      <c r="BA613" s="152">
        <f>Input!E613</f>
        <v>0</v>
      </c>
      <c r="BB613" s="141" t="e">
        <f t="shared" si="2142"/>
        <v>#VALUE!</v>
      </c>
      <c r="BC613" s="147" t="e">
        <f t="shared" ref="BC613" si="2149">SQRT((EXP(0.0000028263*AW613*1000)*V613)^2+((U613-1)*0.0000028263*EXP(0.0000028263*AW613*1000)*AX613*1000)^2)*1000</f>
        <v>#VALUE!</v>
      </c>
      <c r="BD613" s="141" t="e">
        <f t="shared" si="2144"/>
        <v>#VALUE!</v>
      </c>
      <c r="BE613" s="153" t="e">
        <f t="shared" si="2145"/>
        <v>#VALUE!</v>
      </c>
      <c r="BF613" s="154" t="e">
        <f t="shared" si="2146"/>
        <v>#VALUE!</v>
      </c>
      <c r="BG613" s="155"/>
      <c r="BH613" s="155"/>
      <c r="BI613" s="155"/>
      <c r="BJ613" s="155"/>
      <c r="BK613" s="155"/>
      <c r="BL613" s="155"/>
      <c r="BM613" s="159"/>
      <c r="BN613" s="155"/>
      <c r="BO613" s="155"/>
      <c r="BP613" s="155"/>
      <c r="BQ613" s="155"/>
      <c r="BR613" s="155"/>
      <c r="BS613" s="155"/>
      <c r="BT613" s="155"/>
      <c r="BU613" s="155"/>
      <c r="BV613" s="155"/>
      <c r="BW613" s="155"/>
      <c r="BX613" s="155"/>
      <c r="BY613" s="155"/>
      <c r="BZ613" s="155"/>
      <c r="CA613" s="155"/>
      <c r="CB613" s="155"/>
      <c r="CC613" s="155"/>
      <c r="CD613" s="155"/>
      <c r="CE613" s="155"/>
      <c r="CF613" s="155"/>
      <c r="CG613" s="155"/>
      <c r="CH613" s="155"/>
      <c r="CI613" s="155"/>
      <c r="CJ613" s="155"/>
      <c r="CK613" s="155"/>
      <c r="CL613" s="155"/>
      <c r="CM613" s="155"/>
      <c r="CN613" s="155"/>
      <c r="CO613" s="155"/>
      <c r="CP613" s="155"/>
      <c r="CQ613" s="155"/>
      <c r="CR613" s="155"/>
      <c r="CS613" s="155"/>
      <c r="CT613" s="155"/>
      <c r="CU613" s="155"/>
      <c r="CV613" s="155"/>
      <c r="CW613" s="155"/>
      <c r="CX613" s="155"/>
      <c r="CY613" s="155"/>
      <c r="CZ613" s="155"/>
      <c r="DA613" s="155"/>
      <c r="DB613" s="155"/>
      <c r="DC613" s="155"/>
      <c r="DD613" s="155"/>
      <c r="DE613" s="155"/>
    </row>
    <row r="614" spans="1:109" ht="15" customHeight="1" x14ac:dyDescent="0.2">
      <c r="A614" s="9">
        <f>Input!A614</f>
        <v>10841</v>
      </c>
      <c r="B614" s="9" t="str">
        <f>Input!B614</f>
        <v>ICECTD-17 PL500-5 A4 MA</v>
      </c>
      <c r="C614" s="9">
        <f>Input!O614</f>
        <v>3.9175245349011676</v>
      </c>
      <c r="D614" s="9">
        <f>C614*Input!P614/100</f>
        <v>1.6288579125651615E-2</v>
      </c>
      <c r="E614" s="11">
        <f>Input!M614</f>
        <v>4.5152127740473871</v>
      </c>
      <c r="F614" s="12">
        <f>E614*Input!N614/100</f>
        <v>2.1190759979875847E-3</v>
      </c>
      <c r="G614" s="13">
        <f t="shared" si="2121"/>
        <v>622.55753728565367</v>
      </c>
      <c r="H614" s="12">
        <f>G614*Input!L614/100</f>
        <v>7.5242300528536671E-2</v>
      </c>
      <c r="I614" s="9">
        <v>0.3</v>
      </c>
      <c r="J614" s="21">
        <f>(((C614*$G$4*0.000000001*Input!G614*(234/233))-(I614*0.000000000000001))/Input!F614)*1000000000000</f>
        <v>196.79091607069452</v>
      </c>
      <c r="K614" s="9">
        <f>J614*Input!P614/100</f>
        <v>0.81823212058270922</v>
      </c>
      <c r="L614" s="14">
        <f t="shared" si="2122"/>
        <v>2.7214753236913771</v>
      </c>
      <c r="M614" s="22">
        <f>L614*Input!P614/100</f>
        <v>1.1315555462009044E-2</v>
      </c>
      <c r="N614" s="9">
        <v>5.0000000000000001E-3</v>
      </c>
      <c r="O614" s="21">
        <f>(((G614*$D$4*0.000000001*Input!G614*(238/236))-(N614*0.000000001))/Input!F614)*1000000</f>
        <v>3.150282734060696</v>
      </c>
      <c r="P614" s="9">
        <f>O614*Input!N614/100</f>
        <v>1.4784881383648977E-3</v>
      </c>
      <c r="Q614" s="23">
        <f t="shared" si="2123"/>
        <v>2.3504233641059398</v>
      </c>
      <c r="R614" s="24">
        <f>Q614*Input!N614/100</f>
        <v>1.1030987874180429E-3</v>
      </c>
      <c r="S614" s="65">
        <f>Input!S614*$G$6/0.000000000155125</f>
        <v>1.1464799934777186</v>
      </c>
      <c r="T614" s="9">
        <f>S614*Input!T614/100</f>
        <v>8.546346284849099E-4</v>
      </c>
      <c r="U614" s="9">
        <f>S614*1/((U613+U615)/2)</f>
        <v>1.1464229891858408</v>
      </c>
      <c r="V614" s="9">
        <f>U614*Input!T614/100</f>
        <v>8.5459213507718538E-4</v>
      </c>
      <c r="W614" s="3">
        <v>3.0000000000000001E-3</v>
      </c>
      <c r="X614" s="21">
        <f>((($L$4*0.000000001*Input!G614/Input!W614*(232/229))-(W614*0.000000001))/Input!F614)*1000000000</f>
        <v>0.84695016441787108</v>
      </c>
      <c r="Y614" s="21">
        <f>X614*Input!X614/100</f>
        <v>2.0486739984050457E-3</v>
      </c>
      <c r="Z614" s="21">
        <f t="shared" si="2124"/>
        <v>2.0680099642072562E-4</v>
      </c>
      <c r="AA614" s="21">
        <f>Z614*Input!X614/100</f>
        <v>5.0022757183427965E-7</v>
      </c>
      <c r="AB614" s="14">
        <v>0.05</v>
      </c>
      <c r="AC614" s="14">
        <v>0.9</v>
      </c>
      <c r="AD614" s="21">
        <f>(((Input!G614*$L$4*0.000000001*Input!U614*(230/229))-((AB614*0.000000000000001)+(Input!G614*AC614*0.000000000000001)))/Input!F614)*1000000000000</f>
        <v>0.13038272113935703</v>
      </c>
      <c r="AE614" s="21">
        <f>AD614*Input!V614/100</f>
        <v>1.6392285660718339E-3</v>
      </c>
      <c r="AF614" s="63">
        <f t="shared" si="2125"/>
        <v>5.9439557717457635E-3</v>
      </c>
      <c r="AG614" s="21">
        <f>AF614*Input!V614/100</f>
        <v>7.4730010321682553E-5</v>
      </c>
      <c r="AH614" s="9">
        <f t="shared" si="2126"/>
        <v>28.742394256423708</v>
      </c>
      <c r="AI614" s="3">
        <f t="shared" si="2127"/>
        <v>0.36798928377955131</v>
      </c>
      <c r="AJ614" s="22">
        <f t="shared" si="2128"/>
        <v>146.42298918584083</v>
      </c>
      <c r="AK614" s="3">
        <f t="shared" si="2129"/>
        <v>0.85459213507718534</v>
      </c>
      <c r="AL614" s="3">
        <f t="shared" si="2130"/>
        <v>2.5288872900592276E-3</v>
      </c>
      <c r="AM614" s="3">
        <f t="shared" si="2131"/>
        <v>3.181642097253476E-5</v>
      </c>
      <c r="AN614" s="9">
        <f>AL614*1/((AN613+AN615)/2)</f>
        <v>2.5247420188569901E-3</v>
      </c>
      <c r="AO614" s="21">
        <f t="shared" si="2132"/>
        <v>3.1764268512385919E-5</v>
      </c>
      <c r="AP614" s="58">
        <f t="shared" si="2133"/>
        <v>0.2407</v>
      </c>
      <c r="AQ614" s="58">
        <f t="shared" si="2134"/>
        <v>3.2000000000000002E-3</v>
      </c>
      <c r="AR614" s="58">
        <f t="shared" si="2135"/>
        <v>1.3294557540506857</v>
      </c>
      <c r="AS614" s="67">
        <f t="shared" si="2136"/>
        <v>8.7984573153436607E-5</v>
      </c>
      <c r="AT614" s="67">
        <f t="shared" si="2137"/>
        <v>2.1679333026885001E-7</v>
      </c>
      <c r="AU614" s="58">
        <v>8</v>
      </c>
      <c r="AV614" s="58">
        <f t="shared" si="2138"/>
        <v>4</v>
      </c>
      <c r="AW614" s="58">
        <f t="shared" si="2139"/>
        <v>0.17369999999999999</v>
      </c>
      <c r="AX614" s="57">
        <f t="shared" si="2140"/>
        <v>3.5473304900000002E-2</v>
      </c>
      <c r="AY614" s="47">
        <f t="shared" si="2141"/>
        <v>3.36783229695332E-2</v>
      </c>
      <c r="AZ614" s="9" t="str">
        <f>Input!B614</f>
        <v>ICECTD-17 PL500-5 A4 MA</v>
      </c>
      <c r="BA614" s="48">
        <f>Input!E614</f>
        <v>0</v>
      </c>
      <c r="BB614" s="58">
        <f t="shared" si="2142"/>
        <v>146.49489002410144</v>
      </c>
      <c r="BC614" s="22">
        <f>SQRT((EXP(0.0000028263*AW614*1000)*V614)^2+((U614-1)*0.0000028263*EXP(0.0000028263*AW614*1000)*AY614*1000)^2)*1000</f>
        <v>0.85512547918017889</v>
      </c>
      <c r="BD614" s="9">
        <f t="shared" si="2144"/>
        <v>115.69999999999999</v>
      </c>
      <c r="BE614" s="49">
        <f t="shared" si="2145"/>
        <v>16.839161484766599</v>
      </c>
      <c r="BF614" s="89">
        <f t="shared" si="2146"/>
        <v>19.388786971521704</v>
      </c>
      <c r="BG614" s="85"/>
      <c r="BH614" s="85"/>
      <c r="BI614" s="85"/>
      <c r="BJ614" s="85"/>
      <c r="BK614" s="85"/>
      <c r="BL614" s="85"/>
      <c r="BM614" s="90"/>
      <c r="BN614" s="85"/>
      <c r="BO614" s="85"/>
      <c r="BP614" s="85"/>
      <c r="BQ614" s="85"/>
      <c r="BR614" s="85"/>
      <c r="BS614" s="85"/>
      <c r="BT614" s="85"/>
      <c r="BU614" s="85"/>
      <c r="BV614" s="85"/>
      <c r="BW614" s="85"/>
      <c r="BX614" s="85"/>
      <c r="BY614" s="85"/>
      <c r="BZ614" s="85"/>
      <c r="CA614" s="85"/>
      <c r="CB614" s="85"/>
      <c r="CC614" s="85"/>
      <c r="CD614" s="85"/>
      <c r="CE614" s="85"/>
      <c r="CF614" s="85"/>
      <c r="CG614" s="85"/>
      <c r="CH614" s="85"/>
      <c r="CI614" s="85"/>
      <c r="CJ614" s="85"/>
      <c r="CK614" s="85"/>
      <c r="CL614" s="85"/>
      <c r="CM614" s="85"/>
      <c r="CN614" s="85"/>
      <c r="CO614" s="85"/>
      <c r="CP614" s="85"/>
      <c r="CQ614" s="85"/>
      <c r="CR614" s="85"/>
      <c r="CS614" s="85"/>
      <c r="CT614" s="85"/>
      <c r="CU614" s="85"/>
      <c r="CV614" s="85"/>
      <c r="CW614" s="85"/>
      <c r="CX614" s="85"/>
      <c r="CY614" s="85"/>
      <c r="CZ614" s="85"/>
      <c r="DA614" s="85"/>
      <c r="DB614" s="85"/>
      <c r="DC614" s="85"/>
      <c r="DD614" s="85"/>
      <c r="DE614" s="85"/>
    </row>
    <row r="615" spans="1:109" s="158" customFormat="1" ht="15" customHeight="1" x14ac:dyDescent="0.2">
      <c r="A615" s="141">
        <f>Input!A615</f>
        <v>10815</v>
      </c>
      <c r="B615" s="141" t="str">
        <f>Input!B615</f>
        <v>Hu1-13</v>
      </c>
      <c r="C615" s="141">
        <f>Input!O615</f>
        <v>2.1091453073316755</v>
      </c>
      <c r="D615" s="141">
        <f>C615*Input!P615/100</f>
        <v>1.50496164516827E-2</v>
      </c>
      <c r="E615" s="142">
        <f>Input!M615</f>
        <v>2.7344994455785758</v>
      </c>
      <c r="F615" s="143">
        <f>E615*Input!N615/100</f>
        <v>2.1884773155518436E-3</v>
      </c>
      <c r="G615" s="144">
        <f t="shared" si="2121"/>
        <v>377.032783556374</v>
      </c>
      <c r="H615" s="143">
        <f>G615*Input!L615/100</f>
        <v>0.10969821228156887</v>
      </c>
      <c r="I615" s="141">
        <v>0</v>
      </c>
      <c r="J615" s="145">
        <f>(((C615*$G$4*0.000000001*Input!G615*(234/233))-(I615*0.000000000000001))/Input!F615)*1000000000000</f>
        <v>761.47690770738086</v>
      </c>
      <c r="K615" s="141">
        <f>J615*Input!P615/100</f>
        <v>5.4334499183025358</v>
      </c>
      <c r="L615" s="146">
        <f t="shared" si="2122"/>
        <v>10.530672122802622</v>
      </c>
      <c r="M615" s="147">
        <f>L615*Input!P615/100</f>
        <v>7.5140662843711986E-2</v>
      </c>
      <c r="N615" s="141">
        <v>0</v>
      </c>
      <c r="O615" s="145">
        <f>(((G615*$D$4*0.000000001*Input!G615*(238/236))-(N615*0.000000001))/Input!F615)*1000000</f>
        <v>13.712176859395933</v>
      </c>
      <c r="P615" s="141">
        <f>O615*Input!N615/100</f>
        <v>1.0974143019902332E-2</v>
      </c>
      <c r="Q615" s="148">
        <f t="shared" si="2123"/>
        <v>10.230643908438488</v>
      </c>
      <c r="R615" s="149">
        <f>Q615*Input!N615/100</f>
        <v>8.1877991064536575E-3</v>
      </c>
      <c r="S615" s="147">
        <f>Input!S615*$G$6/0.000000000155125</f>
        <v>0.99923712650127305</v>
      </c>
      <c r="T615" s="141">
        <f>S615*Input!T615/100</f>
        <v>1.4993784611264729E-3</v>
      </c>
      <c r="U615" s="147">
        <f>S615</f>
        <v>0.99923712650127305</v>
      </c>
      <c r="V615" s="141">
        <f>U615*Input!T615/100</f>
        <v>1.4993784611264729E-3</v>
      </c>
      <c r="W615" s="150">
        <v>0</v>
      </c>
      <c r="X615" s="145">
        <f>((($L$4*0.000000001*Input!G615/Input!W615*(232/229))-(W615*0.000000001))/Input!F615)*1000000000</f>
        <v>0.91859042141012992</v>
      </c>
      <c r="Y615" s="145">
        <f>X615*Input!X615/100</f>
        <v>6.1642151030633875E-3</v>
      </c>
      <c r="Z615" s="145">
        <f t="shared" si="2124"/>
        <v>2.2429349734020879E-4</v>
      </c>
      <c r="AA615" s="145">
        <f>Z615*Input!X615/100</f>
        <v>1.5051249518811669E-6</v>
      </c>
      <c r="AB615" s="146">
        <v>0</v>
      </c>
      <c r="AC615" s="146">
        <v>0.9</v>
      </c>
      <c r="AD615" s="145">
        <f>(((Input!G615*$L$4*0.000000001*Input!U615*(230/229))-((AB615*0.000000000000001)+(Input!G615*AC615*0.000000000000001)))/Input!F615)*1000000000000</f>
        <v>224.72983302589518</v>
      </c>
      <c r="AE615" s="145">
        <f>AD615*Input!V615/100</f>
        <v>0.95024361355784859</v>
      </c>
      <c r="AF615" s="145">
        <f t="shared" si="2125"/>
        <v>10.245101317298053</v>
      </c>
      <c r="AG615" s="145">
        <f>AF615*Input!V615/100</f>
        <v>4.3320203490267321E-2</v>
      </c>
      <c r="AH615" s="141">
        <f t="shared" si="2126"/>
        <v>45677.210613726638</v>
      </c>
      <c r="AI615" s="150">
        <f t="shared" si="2127"/>
        <v>362.2932283047362</v>
      </c>
      <c r="AJ615" s="147">
        <f t="shared" si="2128"/>
        <v>-0.76287349872694588</v>
      </c>
      <c r="AK615" s="150">
        <f t="shared" si="2129"/>
        <v>1.4993784611264729</v>
      </c>
      <c r="AL615" s="150">
        <f t="shared" si="2130"/>
        <v>1.0014131474997034</v>
      </c>
      <c r="AM615" s="150">
        <f t="shared" si="2131"/>
        <v>4.3095369200739416E-3</v>
      </c>
      <c r="AN615" s="141">
        <f>AF615/Q615</f>
        <v>1.0014131474997034</v>
      </c>
      <c r="AO615" s="145">
        <f t="shared" si="2132"/>
        <v>4.3095369200739416E-3</v>
      </c>
      <c r="AP615" s="141" t="str">
        <f t="shared" si="2133"/>
        <v>Out of range</v>
      </c>
      <c r="AQ615" s="141" t="e">
        <f t="shared" si="2134"/>
        <v>#VALUE!</v>
      </c>
      <c r="AR615" s="141" t="e">
        <f t="shared" si="2135"/>
        <v>#VALUE!</v>
      </c>
      <c r="AS615" s="149">
        <f t="shared" si="2136"/>
        <v>2.1923693107450059E-5</v>
      </c>
      <c r="AT615" s="149">
        <f t="shared" si="2137"/>
        <v>1.4816188436855478E-7</v>
      </c>
      <c r="AU615" s="141">
        <v>0.75</v>
      </c>
      <c r="AV615" s="141">
        <f t="shared" si="2138"/>
        <v>0.375</v>
      </c>
      <c r="AW615" s="141" t="str">
        <f t="shared" si="2139"/>
        <v>Out of range</v>
      </c>
      <c r="AX615" s="151">
        <f t="shared" si="2140"/>
        <v>326.30934091939997</v>
      </c>
      <c r="AY615" s="151" t="e">
        <f t="shared" si="2141"/>
        <v>#VALUE!</v>
      </c>
      <c r="AZ615" s="141" t="str">
        <f>Input!B615</f>
        <v>Hu1-13</v>
      </c>
      <c r="BA615" s="152">
        <f>Input!E615</f>
        <v>0</v>
      </c>
      <c r="BB615" s="141" t="e">
        <f t="shared" si="2142"/>
        <v>#VALUE!</v>
      </c>
      <c r="BC615" s="147" t="e">
        <f t="shared" ref="BC615" si="2150">SQRT((EXP(0.0000028263*AW615*1000)*V615)^2+((U615-1)*0.0000028263*EXP(0.0000028263*AW615*1000)*AX615*1000)^2)*1000</f>
        <v>#VALUE!</v>
      </c>
      <c r="BD615" s="141" t="e">
        <f t="shared" si="2144"/>
        <v>#VALUE!</v>
      </c>
      <c r="BE615" s="153" t="e">
        <f t="shared" si="2145"/>
        <v>#VALUE!</v>
      </c>
      <c r="BF615" s="154" t="e">
        <f t="shared" si="2146"/>
        <v>#VALUE!</v>
      </c>
      <c r="BG615" s="155"/>
      <c r="BH615" s="155"/>
      <c r="BI615" s="155"/>
      <c r="BJ615" s="155"/>
      <c r="BK615" s="155"/>
      <c r="BL615" s="155"/>
      <c r="BM615" s="159"/>
      <c r="BN615" s="155"/>
      <c r="BO615" s="155"/>
      <c r="BP615" s="155"/>
      <c r="BQ615" s="155"/>
      <c r="BR615" s="155"/>
      <c r="BS615" s="155"/>
      <c r="BT615" s="155"/>
      <c r="BU615" s="155"/>
      <c r="BV615" s="155"/>
      <c r="BW615" s="155"/>
      <c r="BX615" s="155"/>
      <c r="BY615" s="155"/>
      <c r="BZ615" s="155"/>
      <c r="CA615" s="155"/>
      <c r="CB615" s="155"/>
      <c r="CC615" s="155"/>
      <c r="CD615" s="155"/>
      <c r="CE615" s="155"/>
      <c r="CF615" s="155"/>
      <c r="CG615" s="155"/>
      <c r="CH615" s="155"/>
      <c r="CI615" s="155"/>
      <c r="CJ615" s="155"/>
      <c r="CK615" s="155"/>
      <c r="CL615" s="155"/>
      <c r="CM615" s="155"/>
      <c r="CN615" s="155"/>
      <c r="CO615" s="155"/>
      <c r="CP615" s="155"/>
      <c r="CQ615" s="155"/>
      <c r="CR615" s="155"/>
      <c r="CS615" s="155"/>
      <c r="CT615" s="155"/>
      <c r="CU615" s="155"/>
      <c r="CV615" s="155"/>
      <c r="CW615" s="155"/>
      <c r="CX615" s="155"/>
      <c r="CY615" s="155"/>
      <c r="CZ615" s="155"/>
      <c r="DA615" s="155"/>
      <c r="DB615" s="155"/>
      <c r="DC615" s="155"/>
      <c r="DD615" s="155"/>
      <c r="DE615" s="155"/>
    </row>
    <row r="616" spans="1:109" x14ac:dyDescent="0.2">
      <c r="A616" s="85"/>
      <c r="B616" s="85"/>
      <c r="C616" s="85"/>
      <c r="D616" s="85"/>
      <c r="E616" s="86"/>
      <c r="F616" s="85"/>
      <c r="G616" s="87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  <c r="AB616" s="85"/>
      <c r="AC616" s="85"/>
      <c r="AD616" s="85"/>
      <c r="AE616" s="85"/>
      <c r="AF616" s="85"/>
      <c r="AG616" s="85"/>
      <c r="AH616" s="85"/>
      <c r="AI616" s="85"/>
      <c r="AJ616" s="85"/>
      <c r="AK616" s="85"/>
      <c r="AL616" s="85"/>
      <c r="AM616" s="85"/>
      <c r="AN616" s="85"/>
      <c r="AO616" s="85"/>
      <c r="AP616" s="85"/>
      <c r="AQ616" s="85"/>
      <c r="AR616" s="85"/>
      <c r="AS616" s="85"/>
      <c r="AT616" s="85"/>
      <c r="AU616" s="85"/>
      <c r="AV616" s="85"/>
      <c r="AW616" s="85"/>
      <c r="AX616" s="85"/>
      <c r="AY616" s="85"/>
      <c r="AZ616" s="85"/>
      <c r="BA616" s="85"/>
      <c r="BB616" s="85"/>
      <c r="BC616" s="85"/>
      <c r="BD616" s="85"/>
      <c r="BE616" s="85"/>
      <c r="BF616" s="88"/>
      <c r="BG616" s="85"/>
      <c r="BH616" s="85"/>
      <c r="BI616" s="85"/>
      <c r="BJ616" s="85"/>
      <c r="BK616" s="85"/>
      <c r="BL616" s="85"/>
      <c r="BM616" s="85"/>
      <c r="BN616" s="85"/>
      <c r="BO616" s="85"/>
      <c r="BP616" s="85"/>
      <c r="BQ616" s="85"/>
      <c r="BR616" s="85"/>
      <c r="BS616" s="85"/>
      <c r="BT616" s="85"/>
      <c r="BU616" s="85"/>
      <c r="BV616" s="85"/>
      <c r="BW616" s="85"/>
      <c r="BX616" s="85"/>
      <c r="BY616" s="85"/>
      <c r="BZ616" s="85"/>
      <c r="CA616" s="85"/>
      <c r="CB616" s="85"/>
      <c r="CC616" s="85"/>
      <c r="CD616" s="85"/>
      <c r="CE616" s="85"/>
      <c r="CF616" s="85"/>
      <c r="CG616" s="85"/>
      <c r="CH616" s="85"/>
      <c r="CI616" s="85"/>
      <c r="CJ616" s="85"/>
      <c r="CK616" s="85"/>
      <c r="CL616" s="85"/>
      <c r="CM616" s="85"/>
      <c r="CN616" s="85"/>
      <c r="CO616" s="85"/>
      <c r="CP616" s="85"/>
      <c r="CQ616" s="85"/>
      <c r="CR616" s="85"/>
      <c r="CS616" s="85"/>
      <c r="CT616" s="85"/>
      <c r="CU616" s="85"/>
      <c r="CV616" s="85"/>
      <c r="CW616" s="85"/>
      <c r="CX616" s="85"/>
      <c r="CY616" s="85"/>
      <c r="CZ616" s="85"/>
      <c r="DA616" s="85"/>
      <c r="DB616" s="85"/>
      <c r="DC616" s="85"/>
      <c r="DD616" s="85"/>
      <c r="DE616" s="85"/>
    </row>
    <row r="617" spans="1:109" s="158" customFormat="1" ht="15" customHeight="1" x14ac:dyDescent="0.2">
      <c r="A617" s="141">
        <f>Input!A617</f>
        <v>10815</v>
      </c>
      <c r="B617" s="141" t="str">
        <f>Input!B617</f>
        <v>Hu1-13</v>
      </c>
      <c r="C617" s="141">
        <f>Input!O617</f>
        <v>2.0857179406842952</v>
      </c>
      <c r="D617" s="141">
        <f>C617*Input!P617/100</f>
        <v>1.1757332087936574E-2</v>
      </c>
      <c r="E617" s="142">
        <f>Input!M617</f>
        <v>2.7321019563700921</v>
      </c>
      <c r="F617" s="143">
        <f>E617*Input!N617/100</f>
        <v>2.2733189808025542E-4</v>
      </c>
      <c r="G617" s="144">
        <f t="shared" ref="G617:G625" si="2151">E617*137.88</f>
        <v>376.70221774430831</v>
      </c>
      <c r="H617" s="143">
        <f>G617*Input!L617/100</f>
        <v>2.1621740017594208E-2</v>
      </c>
      <c r="I617" s="141">
        <v>0</v>
      </c>
      <c r="J617" s="145">
        <f>(((C617*$G$4*0.000000001*Input!G617*(234/233))-(I617*0.000000000000001))/Input!F617)*1000000000000</f>
        <v>753.0187902659876</v>
      </c>
      <c r="K617" s="141">
        <f>J617*Input!P617/100</f>
        <v>4.2448174860637051</v>
      </c>
      <c r="L617" s="146">
        <f t="shared" ref="L617:L625" si="2152">(J617/234)*602200000000*0.0000028263/(365.2425*24*60)</f>
        <v>10.413702506718481</v>
      </c>
      <c r="M617" s="147">
        <f>L617*Input!P617/100</f>
        <v>5.8702740312190409E-2</v>
      </c>
      <c r="N617" s="141">
        <v>0</v>
      </c>
      <c r="O617" s="145">
        <f>(((G617*$D$4*0.000000001*Input!G617*(238/236))-(N617*0.000000001))/Input!F617)*1000000</f>
        <v>13.700154623992532</v>
      </c>
      <c r="P617" s="141">
        <f>O617*Input!N617/100</f>
        <v>1.1399582462153623E-3</v>
      </c>
      <c r="Q617" s="148">
        <f t="shared" ref="Q617:Q625" si="2153">(O617/238.05)*602200000000000000*0.00000000015512/(365.2425*24*60)</f>
        <v>10.221674128464324</v>
      </c>
      <c r="R617" s="149">
        <f>Q617*Input!N617/100</f>
        <v>8.5052191253834157E-4</v>
      </c>
      <c r="S617" s="147">
        <f>Input!S617*$G$6/0.000000000155125</f>
        <v>0.99842418277841094</v>
      </c>
      <c r="T617" s="141">
        <f>S617*Input!T617/100</f>
        <v>1.2209986726690843E-3</v>
      </c>
      <c r="U617" s="147">
        <f>S617</f>
        <v>0.99842418277841094</v>
      </c>
      <c r="V617" s="141">
        <f>U617*Input!T617/100</f>
        <v>1.2209986726690843E-3</v>
      </c>
      <c r="W617" s="150">
        <v>0</v>
      </c>
      <c r="X617" s="145">
        <f>((($L$4*0.000000001*Input!G617/Input!W617*(232/229))-(W617*0.000000001))/Input!F617)*1000000000</f>
        <v>0.91697883942297742</v>
      </c>
      <c r="Y617" s="145">
        <f>X617*Input!X617/100</f>
        <v>4.4406242029392867E-3</v>
      </c>
      <c r="Z617" s="145">
        <f t="shared" ref="Z617:Z625" si="2154">(X617/232)*6.022E+23*0.000000001*0.000000000049475/(365.2425*24*60)</f>
        <v>2.2389999513103693E-4</v>
      </c>
      <c r="AA617" s="145">
        <f>Z617*Input!X617/100</f>
        <v>1.0842733710654886E-6</v>
      </c>
      <c r="AB617" s="146">
        <v>0</v>
      </c>
      <c r="AC617" s="146">
        <v>0.9</v>
      </c>
      <c r="AD617" s="145">
        <f>(((Input!G617*$L$4*0.000000001*Input!U617*(230/229))-((AB617*0.000000000000001)+(Input!G617*AC617*0.000000000000001)))/Input!F617)*1000000000000</f>
        <v>224.02325626992328</v>
      </c>
      <c r="AE617" s="145">
        <f>AD617*Input!V617/100</f>
        <v>0.69938921910021734</v>
      </c>
      <c r="AF617" s="145">
        <f t="shared" ref="AF617:AF625" si="2155">(AD617/230)*602200000000*$D$6/(365.2425*24*60)</f>
        <v>10.212889526117904</v>
      </c>
      <c r="AG617" s="145">
        <f>AF617*Input!V617/100</f>
        <v>3.1884121985184082E-2</v>
      </c>
      <c r="AH617" s="141">
        <f t="shared" ref="AH617:AH625" si="2156">AF617/Z617</f>
        <v>45613.621028177491</v>
      </c>
      <c r="AI617" s="150">
        <f t="shared" ref="AI617:AI625" si="2157">AH617*SQRT((AG617/AF617)^2+(AA617/Z617)^2)</f>
        <v>262.81522379999296</v>
      </c>
      <c r="AJ617" s="147">
        <f t="shared" ref="AJ617:AJ625" si="2158">(U617-1)*1000</f>
        <v>-1.5758172215890598</v>
      </c>
      <c r="AK617" s="150">
        <f t="shared" ref="AK617:AK625" si="2159">V617*1000</f>
        <v>1.2209986726690842</v>
      </c>
      <c r="AL617" s="150">
        <f t="shared" ref="AL617:AL625" si="2160">AF617/Q617</f>
        <v>0.99914059064728378</v>
      </c>
      <c r="AM617" s="150">
        <f t="shared" ref="AM617:AM625" si="2161">AL617*SQRT((R617/Q617)^2+(AG617/AF617)^2)</f>
        <v>3.1203738343509092E-3</v>
      </c>
      <c r="AN617" s="141">
        <f>AF617/Q617</f>
        <v>0.99914059064728378</v>
      </c>
      <c r="AO617" s="145">
        <f t="shared" ref="AO617:AO625" si="2162">AN617*SQRT((R617/Q617)^2+(AG617/AF617)^2)</f>
        <v>3.1203738343509092E-3</v>
      </c>
      <c r="AP617" s="141" t="str">
        <f t="shared" ref="AP617:AP625" si="2163">ThU_Alter_Kombi(AN617,U617)</f>
        <v>Out of range</v>
      </c>
      <c r="AQ617" s="141" t="e">
        <f t="shared" ref="AQ617:AQ625" si="2164">Montealter(AN617,AO617,U617,V617)</f>
        <v>#VALUE!</v>
      </c>
      <c r="AR617" s="141" t="e">
        <f t="shared" ref="AR617:AR625" si="2165">(AQ617/AP617)*100</f>
        <v>#VALUE!</v>
      </c>
      <c r="AS617" s="149">
        <f t="shared" ref="AS617:AS625" si="2166">Z617/Q617</f>
        <v>2.1904434862342363E-5</v>
      </c>
      <c r="AT617" s="149">
        <f t="shared" ref="AT617:AT625" si="2167">AS617*SQRT((Y617/X617)^2+(P617/O617)^2)</f>
        <v>1.0609156577987016E-7</v>
      </c>
      <c r="AU617" s="141">
        <v>0.75</v>
      </c>
      <c r="AV617" s="141">
        <f t="shared" ref="AV617:AV625" si="2168">AU617/2</f>
        <v>0.375</v>
      </c>
      <c r="AW617" s="141" t="str">
        <f t="shared" ref="AW617:AW625" si="2169">marincorr_age(AN617,U617,AS617,AU617)</f>
        <v>Out of range</v>
      </c>
      <c r="AX617" s="151">
        <f t="shared" ref="AX617:AX625" si="2170">marincorr_age_error(AN617, AO617, U617, V617, AS617, AT617, AU617, AV617)</f>
        <v>323.92613298920003</v>
      </c>
      <c r="AY617" s="151" t="e">
        <f t="shared" ref="AY617:AY625" si="2171">SQRT(((AU617*EXP(-0.0000091577*AW617*1000))/(0.0000091577*(EXP(-0.0000091577*AW617*1000)+(AJ617/1000)*EXP(-(0.0000091577-0.0000028263)*AW617*1000)-AS617*AU617*EXP(-0.0000091577*AW617*1000))))^2*AT617^2+((AS617*EXP(-0.0000091577*AW617*1000))/(0.0000091577*(EXP(-0.0000091577*AW617*1000)+(AJ617/1000)*EXP(-(0.0000091577-0.0000028263)*AW617*1000)-AS617*AU617*EXP(-0.0000091577*AW617*1000))))^2*AV617^2+((0.0000091577/(0.0000091577-0.0000028263))*(EXP(-(0.0000091577-0.0000028263)*AW617*1000)-1)/(0.0000091577*(EXP(-0.0000091577*AW617*1000)+(AJ617/1000)*EXP(-(0.0000091577-0.0000028263)*AW617*1000)-AS617*AU617*EXP(-0.0000091577*AW617*1000))))^2*T617^2+(1/(0.0000091577*(EXP(-0.0000091577*AW617*1000)+(AJ617/1000)*EXP(-(0.0000091577-0.0000028263)*AW617*1000)-AS617*AU617*EXP(-0.0000091577*AW617*1000))))^2*AO617^2)/1000</f>
        <v>#VALUE!</v>
      </c>
      <c r="AZ617" s="141" t="str">
        <f>Input!B617</f>
        <v>Hu1-13</v>
      </c>
      <c r="BA617" s="152">
        <f>Input!E617</f>
        <v>0</v>
      </c>
      <c r="BB617" s="141" t="e">
        <f t="shared" ref="BB617:BB625" si="2172">((U617-1)*EXP(0.0000028263*AW617*1000))*1000</f>
        <v>#VALUE!</v>
      </c>
      <c r="BC617" s="147" t="e">
        <f t="shared" ref="BC617" si="2173">SQRT((EXP(0.0000028263*AW617*1000)*V617)^2+((U617-1)*0.0000028263*EXP(0.0000028263*AW617*1000)*AX617*1000)^2)*1000</f>
        <v>#VALUE!</v>
      </c>
      <c r="BD617" s="141" t="e">
        <f t="shared" ref="BD617:BD625" si="2174">AW617*1000-58</f>
        <v>#VALUE!</v>
      </c>
      <c r="BE617" s="153" t="e">
        <f t="shared" ref="BE617:BE625" si="2175">AY617/2*1000</f>
        <v>#VALUE!</v>
      </c>
      <c r="BF617" s="154" t="e">
        <f t="shared" ref="BF617:BF625" si="2176">AY617/AW617*100</f>
        <v>#VALUE!</v>
      </c>
      <c r="BG617" s="155"/>
      <c r="BH617" s="155"/>
      <c r="BI617" s="155"/>
      <c r="BJ617" s="155"/>
      <c r="BK617" s="155"/>
      <c r="BL617" s="155"/>
      <c r="BM617" s="159"/>
      <c r="BN617" s="155"/>
      <c r="BO617" s="155"/>
      <c r="BP617" s="155"/>
      <c r="BQ617" s="155"/>
      <c r="BR617" s="155"/>
      <c r="BS617" s="155"/>
      <c r="BT617" s="155"/>
      <c r="BU617" s="155"/>
      <c r="BV617" s="155"/>
      <c r="BW617" s="155"/>
      <c r="BX617" s="155"/>
      <c r="BY617" s="155"/>
      <c r="BZ617" s="155"/>
      <c r="CA617" s="155"/>
      <c r="CB617" s="155"/>
      <c r="CC617" s="155"/>
      <c r="CD617" s="155"/>
      <c r="CE617" s="155"/>
      <c r="CF617" s="155"/>
      <c r="CG617" s="155"/>
      <c r="CH617" s="155"/>
      <c r="CI617" s="155"/>
      <c r="CJ617" s="155"/>
      <c r="CK617" s="155"/>
      <c r="CL617" s="155"/>
      <c r="CM617" s="155"/>
      <c r="CN617" s="155"/>
      <c r="CO617" s="155"/>
      <c r="CP617" s="155"/>
      <c r="CQ617" s="155"/>
      <c r="CR617" s="155"/>
      <c r="CS617" s="155"/>
      <c r="CT617" s="155"/>
      <c r="CU617" s="155"/>
      <c r="CV617" s="155"/>
      <c r="CW617" s="155"/>
      <c r="CX617" s="155"/>
      <c r="CY617" s="155"/>
      <c r="CZ617" s="155"/>
      <c r="DA617" s="155"/>
      <c r="DB617" s="155"/>
      <c r="DC617" s="155"/>
      <c r="DD617" s="155"/>
      <c r="DE617" s="155"/>
    </row>
    <row r="618" spans="1:109" ht="15" customHeight="1" x14ac:dyDescent="0.2">
      <c r="A618" s="9">
        <f>Input!A618</f>
        <v>10842</v>
      </c>
      <c r="B618" s="9" t="str">
        <f>Input!B618</f>
        <v>ICECTD-17 PL500-5 A4 BA</v>
      </c>
      <c r="C618" s="9">
        <f>Input!O618</f>
        <v>4.3455895594689933</v>
      </c>
      <c r="D618" s="9">
        <f>C618*Input!P618/100</f>
        <v>1.2296114966658753E-2</v>
      </c>
      <c r="E618" s="11">
        <f>Input!M618</f>
        <v>5.003660742835752</v>
      </c>
      <c r="F618" s="12">
        <f>E618*Input!N618/100</f>
        <v>3.2684090594450031E-3</v>
      </c>
      <c r="G618" s="13">
        <f t="shared" si="2151"/>
        <v>689.90474322219347</v>
      </c>
      <c r="H618" s="12">
        <f>G618*Input!L618/100</f>
        <v>0.47604876767095194</v>
      </c>
      <c r="I618" s="9">
        <v>0.3</v>
      </c>
      <c r="J618" s="21">
        <f>(((C618*$G$4*0.000000001*Input!G618*(234/233))-(I618*0.000000000000001))/Input!F618)*1000000000000</f>
        <v>168.82900672491829</v>
      </c>
      <c r="K618" s="9">
        <f>J618*Input!P618/100</f>
        <v>0.47771213732621071</v>
      </c>
      <c r="L618" s="14">
        <f t="shared" si="2152"/>
        <v>2.3347824427024588</v>
      </c>
      <c r="M618" s="22">
        <f>L618*Input!P618/100</f>
        <v>6.6064116145183845E-3</v>
      </c>
      <c r="N618" s="9">
        <v>5.0000000000000001E-3</v>
      </c>
      <c r="O618" s="21">
        <f>(((G618*$D$4*0.000000001*Input!G618*(238/236))-(N618*0.000000001))/Input!F618)*1000000</f>
        <v>2.7000028690586242</v>
      </c>
      <c r="P618" s="9">
        <f>O618*Input!N618/100</f>
        <v>1.7636515126238214E-3</v>
      </c>
      <c r="Q618" s="23">
        <f t="shared" si="2153"/>
        <v>2.0144699261352681</v>
      </c>
      <c r="R618" s="24">
        <f>Q618*Input!N618/100</f>
        <v>1.3158589470693347E-3</v>
      </c>
      <c r="S618" s="65">
        <f>Input!S618*$G$6/0.000000000155125</f>
        <v>1.1445371752343325</v>
      </c>
      <c r="T618" s="9">
        <f>S618*Input!T618/100</f>
        <v>1.1720613902849153E-3</v>
      </c>
      <c r="U618" s="9">
        <f>S618*1/((U617+U619)/2)</f>
        <v>1.1469999261635613</v>
      </c>
      <c r="V618" s="9">
        <f>U618*Input!T618/100</f>
        <v>1.1745833662770418E-3</v>
      </c>
      <c r="W618" s="3">
        <v>3.0000000000000001E-3</v>
      </c>
      <c r="X618" s="21">
        <f>((($L$4*0.000000001*Input!G618/Input!W618*(232/229))-(W618*0.000000001))/Input!F618)*1000000000</f>
        <v>0.75997920752837689</v>
      </c>
      <c r="Y618" s="21">
        <f>X618*Input!X618/100</f>
        <v>1.4133529720644431E-3</v>
      </c>
      <c r="Z618" s="21">
        <f t="shared" si="2154"/>
        <v>1.8556517724265938E-4</v>
      </c>
      <c r="AA618" s="21">
        <f>Z618*Input!X618/100</f>
        <v>3.4510035560122203E-7</v>
      </c>
      <c r="AB618" s="14">
        <v>0.05</v>
      </c>
      <c r="AC618" s="14">
        <v>0.9</v>
      </c>
      <c r="AD618" s="21">
        <f>(((Input!G618*$L$4*0.000000001*Input!U618*(230/229))-((AB618*0.000000000000001)+(Input!G618*AC618*0.000000000000001)))/Input!F618)*1000000000000</f>
        <v>0.10214440268335193</v>
      </c>
      <c r="AE618" s="21">
        <f>AD618*Input!V618/100</f>
        <v>1.0311232523472237E-3</v>
      </c>
      <c r="AF618" s="63">
        <f t="shared" si="2155"/>
        <v>4.6566125217796413E-3</v>
      </c>
      <c r="AG618" s="21">
        <f>AF618*Input!V618/100</f>
        <v>4.700738681945235E-5</v>
      </c>
      <c r="AH618" s="9">
        <f t="shared" si="2156"/>
        <v>25.094215363965052</v>
      </c>
      <c r="AI618" s="3">
        <f t="shared" si="2157"/>
        <v>0.2575830008239593</v>
      </c>
      <c r="AJ618" s="22">
        <f t="shared" si="2158"/>
        <v>146.99992616356127</v>
      </c>
      <c r="AK618" s="3">
        <f t="shared" si="2159"/>
        <v>1.1745833662770417</v>
      </c>
      <c r="AL618" s="3">
        <f t="shared" si="2160"/>
        <v>2.311582050129329E-3</v>
      </c>
      <c r="AM618" s="3">
        <f t="shared" si="2161"/>
        <v>2.3383667265134198E-5</v>
      </c>
      <c r="AN618" s="9">
        <f>AL618*1/((AN617+AN619)/2)</f>
        <v>2.3117445718767579E-3</v>
      </c>
      <c r="AO618" s="21">
        <f t="shared" si="2162"/>
        <v>2.3385311314267134E-5</v>
      </c>
      <c r="AP618" s="58">
        <f t="shared" si="2163"/>
        <v>0.2203</v>
      </c>
      <c r="AQ618" s="58">
        <f t="shared" si="2164"/>
        <v>2.2000000000000001E-3</v>
      </c>
      <c r="AR618" s="58">
        <f t="shared" si="2165"/>
        <v>0.99863822060826146</v>
      </c>
      <c r="AS618" s="67">
        <f t="shared" si="2166"/>
        <v>9.211613180975282E-5</v>
      </c>
      <c r="AT618" s="67">
        <f t="shared" si="2167"/>
        <v>1.815705724814005E-7</v>
      </c>
      <c r="AU618" s="58">
        <v>8</v>
      </c>
      <c r="AV618" s="58">
        <f t="shared" si="2168"/>
        <v>4</v>
      </c>
      <c r="AW618" s="58">
        <f t="shared" si="2169"/>
        <v>0.15010000000000001</v>
      </c>
      <c r="AX618" s="57">
        <f t="shared" si="2170"/>
        <v>3.5691143799999998E-2</v>
      </c>
      <c r="AY618" s="47">
        <f t="shared" si="2171"/>
        <v>3.5170957473789767E-2</v>
      </c>
      <c r="AZ618" s="9" t="str">
        <f>Input!B618</f>
        <v>ICECTD-17 PL500-5 A4 BA</v>
      </c>
      <c r="BA618" s="48" t="str">
        <f>Input!E618</f>
        <v>Bottom</v>
      </c>
      <c r="BB618" s="58">
        <f t="shared" si="2172"/>
        <v>147.06230082343941</v>
      </c>
      <c r="BC618" s="22">
        <f>SQRT((EXP(0.0000028263*AW618*1000)*V618)^2+((U618-1)*0.0000028263*EXP(0.0000028263*AW618*1000)*AY618*1000)^2)*1000</f>
        <v>1.1751726896760082</v>
      </c>
      <c r="BD618" s="9">
        <f t="shared" si="2174"/>
        <v>92.100000000000023</v>
      </c>
      <c r="BE618" s="49">
        <f t="shared" si="2175"/>
        <v>17.585478736894885</v>
      </c>
      <c r="BF618" s="89">
        <f t="shared" si="2176"/>
        <v>23.431683859953207</v>
      </c>
      <c r="BG618" s="85"/>
      <c r="BH618" s="85"/>
      <c r="BI618" s="85"/>
      <c r="BJ618" s="85"/>
      <c r="BK618" s="85"/>
      <c r="BL618" s="85"/>
      <c r="BM618" s="90"/>
      <c r="BN618" s="85"/>
      <c r="BO618" s="85"/>
      <c r="BP618" s="85"/>
      <c r="BQ618" s="85"/>
      <c r="BR618" s="85"/>
      <c r="BS618" s="85"/>
      <c r="BT618" s="85"/>
      <c r="BU618" s="85"/>
      <c r="BV618" s="85"/>
      <c r="BW618" s="85"/>
      <c r="BX618" s="85"/>
      <c r="BY618" s="85"/>
      <c r="BZ618" s="85"/>
      <c r="CA618" s="85"/>
      <c r="CB618" s="85"/>
      <c r="CC618" s="85"/>
      <c r="CD618" s="85"/>
      <c r="CE618" s="85"/>
      <c r="CF618" s="85"/>
      <c r="CG618" s="85"/>
      <c r="CH618" s="85"/>
      <c r="CI618" s="85"/>
      <c r="CJ618" s="85"/>
      <c r="CK618" s="85"/>
      <c r="CL618" s="85"/>
      <c r="CM618" s="85"/>
      <c r="CN618" s="85"/>
      <c r="CO618" s="85"/>
      <c r="CP618" s="85"/>
      <c r="CQ618" s="85"/>
      <c r="CR618" s="85"/>
      <c r="CS618" s="85"/>
      <c r="CT618" s="85"/>
      <c r="CU618" s="85"/>
      <c r="CV618" s="85"/>
      <c r="CW618" s="85"/>
      <c r="CX618" s="85"/>
      <c r="CY618" s="85"/>
      <c r="CZ618" s="85"/>
      <c r="DA618" s="85"/>
      <c r="DB618" s="85"/>
      <c r="DC618" s="85"/>
      <c r="DD618" s="85"/>
      <c r="DE618" s="85"/>
    </row>
    <row r="619" spans="1:109" s="158" customFormat="1" ht="15" customHeight="1" x14ac:dyDescent="0.2">
      <c r="A619" s="141">
        <f>Input!A619</f>
        <v>10815</v>
      </c>
      <c r="B619" s="141" t="str">
        <f>Input!B619</f>
        <v>Hu1-13</v>
      </c>
      <c r="C619" s="141">
        <f>Input!O619</f>
        <v>2.0723478702907681</v>
      </c>
      <c r="D619" s="141">
        <f>C619*Input!P619/100</f>
        <v>1.5568646062234189E-2</v>
      </c>
      <c r="E619" s="142">
        <f>Input!M619</f>
        <v>2.7319449510662372</v>
      </c>
      <c r="F619" s="143">
        <f>E619*Input!N619/100</f>
        <v>2.285177544903413E-3</v>
      </c>
      <c r="G619" s="144">
        <f t="shared" si="2151"/>
        <v>376.6805698530128</v>
      </c>
      <c r="H619" s="143">
        <f>G619*Input!L619/100</f>
        <v>9.6875773872993898E-2</v>
      </c>
      <c r="I619" s="141">
        <v>0</v>
      </c>
      <c r="J619" s="145">
        <f>(((C619*$G$4*0.000000001*Input!G619*(234/233))-(I619*0.000000000000001))/Input!F619)*1000000000000</f>
        <v>748.19171655812033</v>
      </c>
      <c r="K619" s="141">
        <f>J619*Input!P619/100</f>
        <v>5.6208381752791619</v>
      </c>
      <c r="L619" s="146">
        <f t="shared" si="2152"/>
        <v>10.346947586095617</v>
      </c>
      <c r="M619" s="147">
        <f>L619*Input!P619/100</f>
        <v>7.7732106226841666E-2</v>
      </c>
      <c r="N619" s="141">
        <v>0</v>
      </c>
      <c r="O619" s="145">
        <f>(((G619*$D$4*0.000000001*Input!G619*(238/236))-(N619*0.000000001))/Input!F619)*1000000</f>
        <v>13.69936731920891</v>
      </c>
      <c r="P619" s="141">
        <f>O619*Input!N619/100</f>
        <v>1.145904735928951E-2</v>
      </c>
      <c r="Q619" s="148">
        <f t="shared" si="2153"/>
        <v>10.221086721010989</v>
      </c>
      <c r="R619" s="149">
        <f>Q619*Input!N619/100</f>
        <v>8.5495858363649983E-3</v>
      </c>
      <c r="S619" s="147">
        <f>Input!S619*$G$6/0.000000000155125</f>
        <v>0.99728156946611446</v>
      </c>
      <c r="T619" s="141">
        <f>S619*Input!T619/100</f>
        <v>1.3211911822599775E-3</v>
      </c>
      <c r="U619" s="147">
        <f>S619</f>
        <v>0.99728156946611446</v>
      </c>
      <c r="V619" s="141">
        <f>U619*Input!T619/100</f>
        <v>1.3211911822599775E-3</v>
      </c>
      <c r="W619" s="150">
        <v>0</v>
      </c>
      <c r="X619" s="145">
        <f>((($L$4*0.000000001*Input!G619/Input!W619*(232/229))-(W619*0.000000001))/Input!F619)*1000000000</f>
        <v>0.9209230454785835</v>
      </c>
      <c r="Y619" s="145">
        <f>X619*Input!X619/100</f>
        <v>4.2710437079312704E-3</v>
      </c>
      <c r="Z619" s="145">
        <f t="shared" si="2154"/>
        <v>2.2486305739450392E-4</v>
      </c>
      <c r="AA619" s="145">
        <f>Z619*Input!X619/100</f>
        <v>1.042866666380235E-6</v>
      </c>
      <c r="AB619" s="146">
        <v>0</v>
      </c>
      <c r="AC619" s="146">
        <v>0.9</v>
      </c>
      <c r="AD619" s="145">
        <f>(((Input!G619*$L$4*0.000000001*Input!U619*(230/229))-((AB619*0.000000000000001)+(Input!G619*AC619*0.000000000000001)))/Input!F619)*1000000000000</f>
        <v>224.3642226445219</v>
      </c>
      <c r="AE619" s="145">
        <f>AD619*Input!V619/100</f>
        <v>0.49708564650476461</v>
      </c>
      <c r="AF619" s="145">
        <f t="shared" si="2155"/>
        <v>10.228433679764615</v>
      </c>
      <c r="AG619" s="145">
        <f>AF619*Input!V619/100</f>
        <v>2.2661400772851982E-2</v>
      </c>
      <c r="AH619" s="141">
        <f t="shared" si="2156"/>
        <v>45487.390406773935</v>
      </c>
      <c r="AI619" s="150">
        <f t="shared" si="2157"/>
        <v>233.79646408902207</v>
      </c>
      <c r="AJ619" s="147">
        <f t="shared" si="2158"/>
        <v>-2.7184305338855408</v>
      </c>
      <c r="AK619" s="150">
        <f t="shared" si="2159"/>
        <v>1.3211911822599776</v>
      </c>
      <c r="AL619" s="150">
        <f t="shared" si="2160"/>
        <v>1.0007188040718336</v>
      </c>
      <c r="AM619" s="150">
        <f t="shared" si="2161"/>
        <v>2.3698760705181668E-3</v>
      </c>
      <c r="AN619" s="141">
        <f>AF619/Q619</f>
        <v>1.0007188040718336</v>
      </c>
      <c r="AO619" s="145">
        <f t="shared" si="2162"/>
        <v>2.3698760705181668E-3</v>
      </c>
      <c r="AP619" s="141" t="str">
        <f t="shared" si="2163"/>
        <v>Out of range</v>
      </c>
      <c r="AQ619" s="141" t="e">
        <f t="shared" si="2164"/>
        <v>#VALUE!</v>
      </c>
      <c r="AR619" s="141" t="e">
        <f t="shared" si="2165"/>
        <v>#VALUE!</v>
      </c>
      <c r="AS619" s="149">
        <f t="shared" si="2166"/>
        <v>2.1999916792826335E-5</v>
      </c>
      <c r="AT619" s="149">
        <f t="shared" si="2167"/>
        <v>1.0367711515452839E-7</v>
      </c>
      <c r="AU619" s="141">
        <v>0.75</v>
      </c>
      <c r="AV619" s="141">
        <f t="shared" si="2168"/>
        <v>0.375</v>
      </c>
      <c r="AW619" s="141" t="str">
        <f t="shared" si="2169"/>
        <v>Out of range</v>
      </c>
      <c r="AX619" s="151">
        <f t="shared" si="2170"/>
        <v>216.18120216459999</v>
      </c>
      <c r="AY619" s="151" t="e">
        <f t="shared" si="2171"/>
        <v>#VALUE!</v>
      </c>
      <c r="AZ619" s="141" t="str">
        <f>Input!B619</f>
        <v>Hu1-13</v>
      </c>
      <c r="BA619" s="152">
        <f>Input!E619</f>
        <v>0</v>
      </c>
      <c r="BB619" s="141" t="e">
        <f t="shared" si="2172"/>
        <v>#VALUE!</v>
      </c>
      <c r="BC619" s="147" t="e">
        <f t="shared" ref="BC619" si="2177">SQRT((EXP(0.0000028263*AW619*1000)*V619)^2+((U619-1)*0.0000028263*EXP(0.0000028263*AW619*1000)*AX619*1000)^2)*1000</f>
        <v>#VALUE!</v>
      </c>
      <c r="BD619" s="141" t="e">
        <f t="shared" si="2174"/>
        <v>#VALUE!</v>
      </c>
      <c r="BE619" s="153" t="e">
        <f t="shared" si="2175"/>
        <v>#VALUE!</v>
      </c>
      <c r="BF619" s="154" t="e">
        <f t="shared" si="2176"/>
        <v>#VALUE!</v>
      </c>
      <c r="BG619" s="155"/>
      <c r="BH619" s="155"/>
      <c r="BI619" s="155"/>
      <c r="BJ619" s="155"/>
      <c r="BK619" s="155"/>
      <c r="BL619" s="155"/>
      <c r="BM619" s="159"/>
      <c r="BN619" s="155"/>
      <c r="BO619" s="155"/>
      <c r="BP619" s="155"/>
      <c r="BQ619" s="155"/>
      <c r="BR619" s="155"/>
      <c r="BS619" s="155"/>
      <c r="BT619" s="155"/>
      <c r="BU619" s="155"/>
      <c r="BV619" s="155"/>
      <c r="BW619" s="155"/>
      <c r="BX619" s="155"/>
      <c r="BY619" s="155"/>
      <c r="BZ619" s="155"/>
      <c r="CA619" s="155"/>
      <c r="CB619" s="155"/>
      <c r="CC619" s="155"/>
      <c r="CD619" s="155"/>
      <c r="CE619" s="155"/>
      <c r="CF619" s="155"/>
      <c r="CG619" s="155"/>
      <c r="CH619" s="155"/>
      <c r="CI619" s="155"/>
      <c r="CJ619" s="155"/>
      <c r="CK619" s="155"/>
      <c r="CL619" s="155"/>
      <c r="CM619" s="155"/>
      <c r="CN619" s="155"/>
      <c r="CO619" s="155"/>
      <c r="CP619" s="155"/>
      <c r="CQ619" s="155"/>
      <c r="CR619" s="155"/>
      <c r="CS619" s="155"/>
      <c r="CT619" s="155"/>
      <c r="CU619" s="155"/>
      <c r="CV619" s="155"/>
      <c r="CW619" s="155"/>
      <c r="CX619" s="155"/>
      <c r="CY619" s="155"/>
      <c r="CZ619" s="155"/>
      <c r="DA619" s="155"/>
      <c r="DB619" s="155"/>
      <c r="DC619" s="155"/>
      <c r="DD619" s="155"/>
      <c r="DE619" s="155"/>
    </row>
    <row r="620" spans="1:109" ht="15" customHeight="1" x14ac:dyDescent="0.2">
      <c r="A620" s="9">
        <f>Input!A620</f>
        <v>10843</v>
      </c>
      <c r="B620" s="9" t="str">
        <f>Input!B620</f>
        <v>ICECTD-17 PL500-5 A4 TB</v>
      </c>
      <c r="C620" s="9">
        <f>Input!O620</f>
        <v>5.377978301908537</v>
      </c>
      <c r="D620" s="9">
        <f>C620*Input!P620/100</f>
        <v>1.2143656158563195E-2</v>
      </c>
      <c r="E620" s="11">
        <f>Input!M620</f>
        <v>6.2077067007474902</v>
      </c>
      <c r="F620" s="12">
        <f>E620*Input!N620/100</f>
        <v>2.6923655971923827E-3</v>
      </c>
      <c r="G620" s="13">
        <f t="shared" si="2151"/>
        <v>855.91859989906391</v>
      </c>
      <c r="H620" s="12">
        <f>G620*Input!L620/100</f>
        <v>0.48537885619788917</v>
      </c>
      <c r="I620" s="9">
        <v>0.3</v>
      </c>
      <c r="J620" s="21">
        <f>(((C620*$G$4*0.000000001*Input!G620*(234/233))-(I620*0.000000000000001))/Input!F620)*1000000000000</f>
        <v>226.03609173032791</v>
      </c>
      <c r="K620" s="9">
        <f>J620*Input!P620/100</f>
        <v>0.5103971089701943</v>
      </c>
      <c r="L620" s="14">
        <f t="shared" si="2152"/>
        <v>3.1259148450060721</v>
      </c>
      <c r="M620" s="22">
        <f>L620*Input!P620/100</f>
        <v>7.0584210139395401E-3</v>
      </c>
      <c r="N620" s="9">
        <v>5.0000000000000001E-3</v>
      </c>
      <c r="O620" s="21">
        <f>(((G620*$D$4*0.000000001*Input!G620*(238/236))-(N620*0.000000001))/Input!F620)*1000000</f>
        <v>3.6238317421364976</v>
      </c>
      <c r="P620" s="9">
        <f>O620*Input!N620/100</f>
        <v>1.5717043963058388E-3</v>
      </c>
      <c r="Q620" s="23">
        <f t="shared" si="2153"/>
        <v>2.7037378906391991</v>
      </c>
      <c r="R620" s="24">
        <f>Q620*Input!N620/100</f>
        <v>1.1726473610143241E-3</v>
      </c>
      <c r="S620" s="65">
        <f>Input!S620*$G$6/0.000000000155125</f>
        <v>1.1449401679993743</v>
      </c>
      <c r="T620" s="9">
        <f>S620*Input!T620/100</f>
        <v>1.0191057178928781E-3</v>
      </c>
      <c r="U620" s="9">
        <f>S620*1/((U619+U621)/2)</f>
        <v>1.1469004245769086</v>
      </c>
      <c r="V620" s="9">
        <f>U620*Input!T620/100</f>
        <v>1.0208505328120655E-3</v>
      </c>
      <c r="W620" s="3">
        <v>3.0000000000000001E-3</v>
      </c>
      <c r="X620" s="21">
        <f>((($L$4*0.000000001*Input!G620/Input!W620*(232/229))-(W620*0.000000001))/Input!F620)*1000000000</f>
        <v>9.1440684995897303E-2</v>
      </c>
      <c r="Y620" s="21">
        <f>X620*Input!X620/100</f>
        <v>2.3609640157059536E-4</v>
      </c>
      <c r="Z620" s="21">
        <f t="shared" si="2154"/>
        <v>2.2327198889609478E-5</v>
      </c>
      <c r="AA620" s="21">
        <f>Z620*Input!X620/100</f>
        <v>5.7647985852515242E-8</v>
      </c>
      <c r="AB620" s="14">
        <v>0.05</v>
      </c>
      <c r="AC620" s="14">
        <v>0.9</v>
      </c>
      <c r="AD620" s="21">
        <f>(((Input!G620*$L$4*0.000000001*Input!U620*(230/229))-((AB620*0.000000000000001)+(Input!G620*AC620*0.000000000000001)))/Input!F620)*1000000000000</f>
        <v>7.3058759849488189E-2</v>
      </c>
      <c r="AE620" s="21">
        <f>AD620*Input!V620/100</f>
        <v>1.0730452453814798E-3</v>
      </c>
      <c r="AF620" s="63">
        <f t="shared" si="2155"/>
        <v>3.330641004338334E-3</v>
      </c>
      <c r="AG620" s="21">
        <f>AF620*Input!V620/100</f>
        <v>4.8918548592128648E-5</v>
      </c>
      <c r="AH620" s="9">
        <f t="shared" si="2156"/>
        <v>149.17415394585529</v>
      </c>
      <c r="AI620" s="3">
        <f t="shared" si="2157"/>
        <v>2.2245815898849219</v>
      </c>
      <c r="AJ620" s="22">
        <f t="shared" si="2158"/>
        <v>146.90042457690856</v>
      </c>
      <c r="AK620" s="3">
        <f t="shared" si="2159"/>
        <v>1.0208505328120656</v>
      </c>
      <c r="AL620" s="3">
        <f t="shared" si="2160"/>
        <v>1.2318653431124297E-3</v>
      </c>
      <c r="AM620" s="3">
        <f t="shared" si="2161"/>
        <v>1.8100819790797844E-5</v>
      </c>
      <c r="AN620" s="9">
        <f>AL620*1/((AN619+AN621)/2)</f>
        <v>1.2303774770277922E-3</v>
      </c>
      <c r="AO620" s="21">
        <f t="shared" si="2162"/>
        <v>1.8078957339661086E-5</v>
      </c>
      <c r="AP620" s="58">
        <f t="shared" si="2163"/>
        <v>0.1172</v>
      </c>
      <c r="AQ620" s="58">
        <f t="shared" si="2164"/>
        <v>3.3E-3</v>
      </c>
      <c r="AR620" s="58">
        <f t="shared" si="2165"/>
        <v>2.8156996587030716</v>
      </c>
      <c r="AS620" s="67">
        <f t="shared" si="2166"/>
        <v>8.2579006518753324E-6</v>
      </c>
      <c r="AT620" s="67">
        <f t="shared" si="2167"/>
        <v>2.162030782113424E-8</v>
      </c>
      <c r="AU620" s="58">
        <v>8</v>
      </c>
      <c r="AV620" s="58">
        <f t="shared" si="2168"/>
        <v>4</v>
      </c>
      <c r="AW620" s="58">
        <f t="shared" si="2169"/>
        <v>0.1109</v>
      </c>
      <c r="AX620" s="57">
        <f t="shared" si="2170"/>
        <v>3.4843664000000002E-3</v>
      </c>
      <c r="AY620" s="47">
        <f t="shared" si="2171"/>
        <v>3.587518409198227E-3</v>
      </c>
      <c r="AZ620" s="9" t="str">
        <f>Input!B620</f>
        <v>ICECTD-17 PL500-5 A4 TB</v>
      </c>
      <c r="BA620" s="48" t="str">
        <f>Input!E620</f>
        <v>Top</v>
      </c>
      <c r="BB620" s="58">
        <f t="shared" si="2172"/>
        <v>146.94647577349937</v>
      </c>
      <c r="BC620" s="22">
        <f>SQRT((EXP(0.0000028263*AW620*1000)*V620)^2+((U620-1)*0.0000028263*EXP(0.0000028263*AW620*1000)*AY620*1000)^2)*1000</f>
        <v>1.0211716419170342</v>
      </c>
      <c r="BD620" s="9">
        <f t="shared" si="2174"/>
        <v>52.900000000000006</v>
      </c>
      <c r="BE620" s="49">
        <f t="shared" si="2175"/>
        <v>1.7937592045991135</v>
      </c>
      <c r="BF620" s="89">
        <f t="shared" si="2176"/>
        <v>3.2349129027937122</v>
      </c>
      <c r="BG620" s="85"/>
      <c r="BH620" s="85"/>
      <c r="BI620" s="85"/>
      <c r="BJ620" s="85"/>
      <c r="BK620" s="85"/>
      <c r="BL620" s="85"/>
      <c r="BM620" s="90"/>
      <c r="BN620" s="85"/>
      <c r="BO620" s="85"/>
      <c r="BP620" s="85"/>
      <c r="BQ620" s="85"/>
      <c r="BR620" s="85"/>
      <c r="BS620" s="85"/>
      <c r="BT620" s="85"/>
      <c r="BU620" s="85"/>
      <c r="BV620" s="85"/>
      <c r="BW620" s="85"/>
      <c r="BX620" s="85"/>
      <c r="BY620" s="85"/>
      <c r="BZ620" s="85"/>
      <c r="CA620" s="85"/>
      <c r="CB620" s="85"/>
      <c r="CC620" s="85"/>
      <c r="CD620" s="85"/>
      <c r="CE620" s="85"/>
      <c r="CF620" s="85"/>
      <c r="CG620" s="85"/>
      <c r="CH620" s="85"/>
      <c r="CI620" s="85"/>
      <c r="CJ620" s="85"/>
      <c r="CK620" s="85"/>
      <c r="CL620" s="85"/>
      <c r="CM620" s="85"/>
      <c r="CN620" s="85"/>
      <c r="CO620" s="85"/>
      <c r="CP620" s="85"/>
      <c r="CQ620" s="85"/>
      <c r="CR620" s="85"/>
      <c r="CS620" s="85"/>
      <c r="CT620" s="85"/>
      <c r="CU620" s="85"/>
      <c r="CV620" s="85"/>
      <c r="CW620" s="85"/>
      <c r="CX620" s="85"/>
      <c r="CY620" s="85"/>
      <c r="CZ620" s="85"/>
      <c r="DA620" s="85"/>
      <c r="DB620" s="85"/>
      <c r="DC620" s="85"/>
      <c r="DD620" s="85"/>
      <c r="DE620" s="85"/>
    </row>
    <row r="621" spans="1:109" s="158" customFormat="1" ht="15" customHeight="1" x14ac:dyDescent="0.2">
      <c r="A621" s="141">
        <f>Input!A621</f>
        <v>10815</v>
      </c>
      <c r="B621" s="141" t="str">
        <f>Input!B621</f>
        <v>Hu1-13</v>
      </c>
      <c r="C621" s="141">
        <f>Input!O621</f>
        <v>2.0891319007552931</v>
      </c>
      <c r="D621" s="141">
        <f>C621*Input!P621/100</f>
        <v>9.7156409044516553E-3</v>
      </c>
      <c r="E621" s="142">
        <f>Input!M621</f>
        <v>2.7328243307984499</v>
      </c>
      <c r="F621" s="143">
        <f>E621*Input!N621/100</f>
        <v>1.9899882187437061E-3</v>
      </c>
      <c r="G621" s="144">
        <f t="shared" si="2151"/>
        <v>376.80181873049025</v>
      </c>
      <c r="H621" s="143">
        <f>G621*Input!L621/100</f>
        <v>0.1304373688409973</v>
      </c>
      <c r="I621" s="141">
        <v>0</v>
      </c>
      <c r="J621" s="145">
        <f>(((C621*$G$4*0.000000001*Input!G621*(234/233))-(I621*0.000000000000001))/Input!F621)*1000000000000</f>
        <v>754.25135198132489</v>
      </c>
      <c r="K621" s="141">
        <f>J621*Input!P621/100</f>
        <v>3.5076939301431311</v>
      </c>
      <c r="L621" s="146">
        <f t="shared" si="2152"/>
        <v>10.430747939303449</v>
      </c>
      <c r="M621" s="147">
        <f>L621*Input!P621/100</f>
        <v>4.8508857342364549E-2</v>
      </c>
      <c r="N621" s="141">
        <v>0</v>
      </c>
      <c r="O621" s="145">
        <f>(((G621*$D$4*0.000000001*Input!G621*(238/236))-(N621*0.000000001))/Input!F621)*1000000</f>
        <v>13.703776978327388</v>
      </c>
      <c r="P621" s="141">
        <f>O621*Input!N621/100</f>
        <v>9.9788173106593863E-3</v>
      </c>
      <c r="Q621" s="148">
        <f t="shared" si="2153"/>
        <v>10.224376764062601</v>
      </c>
      <c r="R621" s="149">
        <f>Q621*Input!N621/100</f>
        <v>7.4451874111267392E-3</v>
      </c>
      <c r="S621" s="147">
        <f>Input!S621*$G$6/0.000000000155125</f>
        <v>0.99930007522504116</v>
      </c>
      <c r="T621" s="141">
        <f>S621*Input!T621/100</f>
        <v>1.1817682867505475E-3</v>
      </c>
      <c r="U621" s="147">
        <f>S621</f>
        <v>0.99930007522504116</v>
      </c>
      <c r="V621" s="141">
        <f>U621*Input!T621/100</f>
        <v>1.1817682867505475E-3</v>
      </c>
      <c r="W621" s="150">
        <v>0</v>
      </c>
      <c r="X621" s="145">
        <f>((($L$4*0.000000001*Input!G621/Input!W621*(232/229))-(W621*0.000000001))/Input!F621)*1000000000</f>
        <v>0.91529948152231977</v>
      </c>
      <c r="Y621" s="145">
        <f>X621*Input!X621/100</f>
        <v>4.2853216345451108E-3</v>
      </c>
      <c r="Z621" s="145">
        <f t="shared" si="2154"/>
        <v>2.2348994398305503E-4</v>
      </c>
      <c r="AA621" s="145">
        <f>Z621*Input!X621/100</f>
        <v>1.0463529275259468E-6</v>
      </c>
      <c r="AB621" s="146">
        <v>0</v>
      </c>
      <c r="AC621" s="146">
        <v>0.9</v>
      </c>
      <c r="AD621" s="145">
        <f>(((Input!G621*$L$4*0.000000001*Input!U621*(230/229))-((AB621*0.000000000000001)+(Input!G621*AC621*0.000000000000001)))/Input!F621)*1000000000000</f>
        <v>224.65644420848497</v>
      </c>
      <c r="AE621" s="145">
        <f>AD621*Input!V621/100</f>
        <v>0.65264165182038081</v>
      </c>
      <c r="AF621" s="145">
        <f t="shared" si="2155"/>
        <v>10.241755629456785</v>
      </c>
      <c r="AG621" s="145">
        <f>AF621*Input!V621/100</f>
        <v>2.9752969406683535E-2</v>
      </c>
      <c r="AH621" s="141">
        <f t="shared" si="2156"/>
        <v>45826.47186234613</v>
      </c>
      <c r="AI621" s="150">
        <f t="shared" si="2157"/>
        <v>252.50094003722072</v>
      </c>
      <c r="AJ621" s="147">
        <f t="shared" si="2158"/>
        <v>-0.69992477495883776</v>
      </c>
      <c r="AK621" s="150">
        <f t="shared" si="2159"/>
        <v>1.1817682867505475</v>
      </c>
      <c r="AL621" s="150">
        <f t="shared" si="2160"/>
        <v>1.001699748140666</v>
      </c>
      <c r="AM621" s="150">
        <f t="shared" si="2161"/>
        <v>3.0000281861086828E-3</v>
      </c>
      <c r="AN621" s="141">
        <f>AF621/Q621</f>
        <v>1.001699748140666</v>
      </c>
      <c r="AO621" s="145">
        <f t="shared" si="2162"/>
        <v>3.0000281861086828E-3</v>
      </c>
      <c r="AP621" s="141" t="str">
        <f t="shared" si="2163"/>
        <v>Out of range</v>
      </c>
      <c r="AQ621" s="141" t="e">
        <f t="shared" si="2164"/>
        <v>#VALUE!</v>
      </c>
      <c r="AR621" s="141" t="e">
        <f t="shared" si="2165"/>
        <v>#VALUE!</v>
      </c>
      <c r="AS621" s="149">
        <f t="shared" si="2166"/>
        <v>2.1858539560924053E-5</v>
      </c>
      <c r="AT621" s="149">
        <f t="shared" si="2167"/>
        <v>1.0356944045727808E-7</v>
      </c>
      <c r="AU621" s="141">
        <v>0.75</v>
      </c>
      <c r="AV621" s="141">
        <f t="shared" si="2168"/>
        <v>0.375</v>
      </c>
      <c r="AW621" s="141" t="str">
        <f t="shared" si="2169"/>
        <v>Out of range</v>
      </c>
      <c r="AX621" s="151">
        <f t="shared" si="2170"/>
        <v>269.4104841235</v>
      </c>
      <c r="AY621" s="151" t="e">
        <f t="shared" si="2171"/>
        <v>#VALUE!</v>
      </c>
      <c r="AZ621" s="141" t="str">
        <f>Input!B621</f>
        <v>Hu1-13</v>
      </c>
      <c r="BA621" s="152">
        <f>Input!E621</f>
        <v>0</v>
      </c>
      <c r="BB621" s="141" t="e">
        <f t="shared" si="2172"/>
        <v>#VALUE!</v>
      </c>
      <c r="BC621" s="147" t="e">
        <f t="shared" ref="BC621" si="2178">SQRT((EXP(0.0000028263*AW621*1000)*V621)^2+((U621-1)*0.0000028263*EXP(0.0000028263*AW621*1000)*AX621*1000)^2)*1000</f>
        <v>#VALUE!</v>
      </c>
      <c r="BD621" s="141" t="e">
        <f t="shared" si="2174"/>
        <v>#VALUE!</v>
      </c>
      <c r="BE621" s="153" t="e">
        <f t="shared" si="2175"/>
        <v>#VALUE!</v>
      </c>
      <c r="BF621" s="154" t="e">
        <f t="shared" si="2176"/>
        <v>#VALUE!</v>
      </c>
      <c r="BG621" s="155"/>
      <c r="BH621" s="155"/>
      <c r="BI621" s="155"/>
      <c r="BJ621" s="155"/>
      <c r="BK621" s="155"/>
      <c r="BL621" s="155"/>
      <c r="BM621" s="159"/>
      <c r="BN621" s="155"/>
      <c r="BO621" s="155"/>
      <c r="BP621" s="155"/>
      <c r="BQ621" s="155"/>
      <c r="BR621" s="155"/>
      <c r="BS621" s="155"/>
      <c r="BT621" s="155"/>
      <c r="BU621" s="155"/>
      <c r="BV621" s="155"/>
      <c r="BW621" s="155"/>
      <c r="BX621" s="155"/>
      <c r="BY621" s="155"/>
      <c r="BZ621" s="155"/>
      <c r="CA621" s="155"/>
      <c r="CB621" s="155"/>
      <c r="CC621" s="155"/>
      <c r="CD621" s="155"/>
      <c r="CE621" s="155"/>
      <c r="CF621" s="155"/>
      <c r="CG621" s="155"/>
      <c r="CH621" s="155"/>
      <c r="CI621" s="155"/>
      <c r="CJ621" s="155"/>
      <c r="CK621" s="155"/>
      <c r="CL621" s="155"/>
      <c r="CM621" s="155"/>
      <c r="CN621" s="155"/>
      <c r="CO621" s="155"/>
      <c r="CP621" s="155"/>
      <c r="CQ621" s="155"/>
      <c r="CR621" s="155"/>
      <c r="CS621" s="155"/>
      <c r="CT621" s="155"/>
      <c r="CU621" s="155"/>
      <c r="CV621" s="155"/>
      <c r="CW621" s="155"/>
      <c r="CX621" s="155"/>
      <c r="CY621" s="155"/>
      <c r="CZ621" s="155"/>
      <c r="DA621" s="155"/>
      <c r="DB621" s="155"/>
      <c r="DC621" s="155"/>
      <c r="DD621" s="155"/>
      <c r="DE621" s="155"/>
    </row>
    <row r="622" spans="1:109" ht="15" customHeight="1" x14ac:dyDescent="0.2">
      <c r="A622" s="9">
        <f>Input!A622</f>
        <v>10844</v>
      </c>
      <c r="B622" s="9" t="str">
        <f>Input!B622</f>
        <v>ICECTD-17 PL500-5 A4 MB</v>
      </c>
      <c r="C622" s="9">
        <f>Input!O622</f>
        <v>3.4802901241116699</v>
      </c>
      <c r="D622" s="9">
        <f>C622*Input!P622/100</f>
        <v>9.4029101234572258E-3</v>
      </c>
      <c r="E622" s="11">
        <f>Input!M622</f>
        <v>4.0046102142687419</v>
      </c>
      <c r="F622" s="12">
        <f>E622*Input!N622/100</f>
        <v>1.8953162327147893E-3</v>
      </c>
      <c r="G622" s="13">
        <f t="shared" si="2151"/>
        <v>552.15565634337406</v>
      </c>
      <c r="H622" s="12">
        <f>G622*Input!L622/100</f>
        <v>0.46388393722849336</v>
      </c>
      <c r="I622" s="9">
        <v>0.3</v>
      </c>
      <c r="J622" s="21">
        <f>(((C622*$G$4*0.000000001*Input!G622*(234/233))-(I622*0.000000000000001))/Input!F622)*1000000000000</f>
        <v>148.45207128716726</v>
      </c>
      <c r="K622" s="9">
        <f>J622*Input!P622/100</f>
        <v>0.40108193115382645</v>
      </c>
      <c r="L622" s="14">
        <f t="shared" si="2152"/>
        <v>2.0529842374114677</v>
      </c>
      <c r="M622" s="22">
        <f>L622*Input!P622/100</f>
        <v>5.54667156496951E-3</v>
      </c>
      <c r="N622" s="9">
        <v>5.0000000000000001E-3</v>
      </c>
      <c r="O622" s="21">
        <f>(((G622*$D$4*0.000000001*Input!G622*(238/236))-(N622*0.000000001))/Input!F622)*1000000</f>
        <v>2.3725151207071673</v>
      </c>
      <c r="P622" s="9">
        <f>O622*Input!N622/100</f>
        <v>1.1228724345294845E-3</v>
      </c>
      <c r="Q622" s="23">
        <f t="shared" si="2153"/>
        <v>1.7701315856868447</v>
      </c>
      <c r="R622" s="24">
        <f>Q622*Input!N622/100</f>
        <v>8.3777420245282881E-4</v>
      </c>
      <c r="S622" s="65">
        <f>Input!S622*$G$6/0.000000000155125</f>
        <v>1.1459204546450459</v>
      </c>
      <c r="T622" s="9">
        <f>S622*Input!T622/100</f>
        <v>1.1775259825294857E-3</v>
      </c>
      <c r="U622" s="9">
        <f>S622*1/((U621+U623)/2)</f>
        <v>1.146263342919924</v>
      </c>
      <c r="V622" s="9">
        <f>U622*Input!T622/100</f>
        <v>1.1778783279747015E-3</v>
      </c>
      <c r="W622" s="3">
        <v>3.0000000000000001E-3</v>
      </c>
      <c r="X622" s="21">
        <f>((($L$4*0.000000001*Input!G622/Input!W622*(232/229))-(W622*0.000000001))/Input!F622)*1000000000</f>
        <v>5.6747083958936129E-2</v>
      </c>
      <c r="Y622" s="21">
        <f>X622*Input!X622/100</f>
        <v>1.3382179489007705E-4</v>
      </c>
      <c r="Z622" s="21">
        <f t="shared" si="2154"/>
        <v>1.3856014202139689E-5</v>
      </c>
      <c r="AA622" s="21">
        <f>Z622*Input!X622/100</f>
        <v>3.2675453277819748E-8</v>
      </c>
      <c r="AB622" s="14">
        <v>0.05</v>
      </c>
      <c r="AC622" s="14">
        <v>0.9</v>
      </c>
      <c r="AD622" s="21">
        <f>(((Input!G622*$L$4*0.000000001*Input!U622*(230/229))-((AB622*0.000000000000001)+(Input!G622*AC622*0.000000000000001)))/Input!F622)*1000000000000</f>
        <v>5.0512739295216276E-2</v>
      </c>
      <c r="AE622" s="21">
        <f>AD622*Input!V622/100</f>
        <v>8.4153718064566016E-4</v>
      </c>
      <c r="AF622" s="63">
        <f t="shared" si="2155"/>
        <v>2.3028012121297748E-3</v>
      </c>
      <c r="AG622" s="21">
        <f>AF622*Input!V622/100</f>
        <v>3.8364437697929889E-5</v>
      </c>
      <c r="AH622" s="9">
        <f t="shared" si="2156"/>
        <v>166.19506724914942</v>
      </c>
      <c r="AI622" s="3">
        <f t="shared" si="2157"/>
        <v>2.7963940748110332</v>
      </c>
      <c r="AJ622" s="22">
        <f t="shared" si="2158"/>
        <v>146.26334291992404</v>
      </c>
      <c r="AK622" s="3">
        <f t="shared" si="2159"/>
        <v>1.1778783279747014</v>
      </c>
      <c r="AL622" s="3">
        <f t="shared" si="2160"/>
        <v>1.3009209206536157E-3</v>
      </c>
      <c r="AM622" s="3">
        <f t="shared" si="2161"/>
        <v>2.1681956195722541E-5</v>
      </c>
      <c r="AN622" s="9">
        <f>AL622*1/((AN621+AN623)/2)</f>
        <v>1.3001515061429765E-3</v>
      </c>
      <c r="AO622" s="21">
        <f t="shared" si="2162"/>
        <v>2.1669132655527912E-5</v>
      </c>
      <c r="AP622" s="58">
        <f t="shared" si="2163"/>
        <v>0.1239</v>
      </c>
      <c r="AQ622" s="58">
        <f t="shared" si="2164"/>
        <v>4.4999999999999997E-3</v>
      </c>
      <c r="AR622" s="58">
        <f t="shared" si="2165"/>
        <v>3.6319612590799029</v>
      </c>
      <c r="AS622" s="67">
        <f t="shared" si="2166"/>
        <v>7.8276746848530432E-6</v>
      </c>
      <c r="AT622" s="67">
        <f t="shared" si="2167"/>
        <v>1.8827425520103346E-8</v>
      </c>
      <c r="AU622" s="58">
        <v>8</v>
      </c>
      <c r="AV622" s="58">
        <f t="shared" si="2168"/>
        <v>4</v>
      </c>
      <c r="AW622" s="58">
        <f t="shared" si="2169"/>
        <v>0.11799999999999999</v>
      </c>
      <c r="AX622" s="57">
        <f t="shared" si="2170"/>
        <v>3.7874261E-3</v>
      </c>
      <c r="AY622" s="47">
        <f t="shared" si="2171"/>
        <v>3.6308067444490509E-3</v>
      </c>
      <c r="AZ622" s="9" t="str">
        <f>Input!B622</f>
        <v>ICECTD-17 PL500-5 A4 MB</v>
      </c>
      <c r="BA622" s="48" t="str">
        <f>Input!E622</f>
        <v>Middle</v>
      </c>
      <c r="BB622" s="58">
        <f t="shared" si="2172"/>
        <v>146.31213037702241</v>
      </c>
      <c r="BC622" s="22">
        <f>SQRT((EXP(0.0000028263*AW622*1000)*V622)^2+((U622-1)*0.0000028263*EXP(0.0000028263*AW622*1000)*AY622*1000)^2)*1000</f>
        <v>1.1782721765084119</v>
      </c>
      <c r="BD622" s="9">
        <f t="shared" si="2174"/>
        <v>60</v>
      </c>
      <c r="BE622" s="49">
        <f t="shared" si="2175"/>
        <v>1.8154033722245255</v>
      </c>
      <c r="BF622" s="89">
        <f t="shared" si="2176"/>
        <v>3.0769548681771619</v>
      </c>
      <c r="BG622" s="85"/>
      <c r="BH622" s="85"/>
      <c r="BI622" s="85"/>
      <c r="BJ622" s="85"/>
      <c r="BK622" s="85"/>
      <c r="BL622" s="85"/>
      <c r="BM622" s="90"/>
      <c r="BN622" s="85"/>
      <c r="BO622" s="85"/>
      <c r="BP622" s="85"/>
      <c r="BQ622" s="85"/>
      <c r="BR622" s="85"/>
      <c r="BS622" s="85"/>
      <c r="BT622" s="85"/>
      <c r="BU622" s="85"/>
      <c r="BV622" s="85"/>
      <c r="BW622" s="85"/>
      <c r="BX622" s="85"/>
      <c r="BY622" s="85"/>
      <c r="BZ622" s="85"/>
      <c r="CA622" s="85"/>
      <c r="CB622" s="85"/>
      <c r="CC622" s="85"/>
      <c r="CD622" s="85"/>
      <c r="CE622" s="85"/>
      <c r="CF622" s="85"/>
      <c r="CG622" s="85"/>
      <c r="CH622" s="85"/>
      <c r="CI622" s="85"/>
      <c r="CJ622" s="85"/>
      <c r="CK622" s="85"/>
      <c r="CL622" s="85"/>
      <c r="CM622" s="85"/>
      <c r="CN622" s="85"/>
      <c r="CO622" s="85"/>
      <c r="CP622" s="85"/>
      <c r="CQ622" s="85"/>
      <c r="CR622" s="85"/>
      <c r="CS622" s="85"/>
      <c r="CT622" s="85"/>
      <c r="CU622" s="85"/>
      <c r="CV622" s="85"/>
      <c r="CW622" s="85"/>
      <c r="CX622" s="85"/>
      <c r="CY622" s="85"/>
      <c r="CZ622" s="85"/>
      <c r="DA622" s="85"/>
      <c r="DB622" s="85"/>
      <c r="DC622" s="85"/>
      <c r="DD622" s="85"/>
      <c r="DE622" s="85"/>
    </row>
    <row r="623" spans="1:109" s="158" customFormat="1" ht="15" customHeight="1" x14ac:dyDescent="0.2">
      <c r="A623" s="141">
        <f>Input!A623</f>
        <v>10815</v>
      </c>
      <c r="B623" s="141" t="str">
        <f>Input!B623</f>
        <v>Hu1-13</v>
      </c>
      <c r="C623" s="141">
        <f>Input!O623</f>
        <v>2.0994350402715516</v>
      </c>
      <c r="D623" s="141">
        <f>C623*Input!P623/100</f>
        <v>1.1873695761964807E-2</v>
      </c>
      <c r="E623" s="142">
        <f>Input!M623</f>
        <v>2.7326484577442698</v>
      </c>
      <c r="F623" s="143">
        <f>E623*Input!N623/100</f>
        <v>2.0144500386053026E-3</v>
      </c>
      <c r="G623" s="144">
        <f t="shared" si="2151"/>
        <v>376.77756935377988</v>
      </c>
      <c r="H623" s="143">
        <f>G623*Input!L623/100</f>
        <v>0.10535373885639449</v>
      </c>
      <c r="I623" s="141">
        <v>0</v>
      </c>
      <c r="J623" s="145">
        <f>(((C623*$G$4*0.000000001*Input!G623*(234/233))-(I623*0.000000000000001))/Input!F623)*1000000000000</f>
        <v>757.97115392728176</v>
      </c>
      <c r="K623" s="141">
        <f>J623*Input!P623/100</f>
        <v>4.2868289351376383</v>
      </c>
      <c r="L623" s="146">
        <f t="shared" si="2152"/>
        <v>10.482190096325088</v>
      </c>
      <c r="M623" s="147">
        <f>L623*Input!P623/100</f>
        <v>5.9283728115134285E-2</v>
      </c>
      <c r="N623" s="141">
        <v>0</v>
      </c>
      <c r="O623" s="145">
        <f>(((G623*$D$4*0.000000001*Input!G623*(238/236))-(N623*0.000000001))/Input!F623)*1000000</f>
        <v>13.70289506100697</v>
      </c>
      <c r="P623" s="141">
        <f>O623*Input!N623/100</f>
        <v>1.0101481369263325E-2</v>
      </c>
      <c r="Q623" s="148">
        <f t="shared" si="2153"/>
        <v>10.223718766273164</v>
      </c>
      <c r="R623" s="149">
        <f>Q623*Input!N623/100</f>
        <v>7.5367069646453929E-3</v>
      </c>
      <c r="S623" s="147">
        <f>Input!S623*$G$6/0.000000000155125</f>
        <v>1.0001016533969269</v>
      </c>
      <c r="T623" s="141">
        <f>S623*Input!T623/100</f>
        <v>1.8748689545459636E-3</v>
      </c>
      <c r="U623" s="147">
        <f>S623</f>
        <v>1.0001016533969269</v>
      </c>
      <c r="V623" s="141">
        <f>U623*Input!T623/100</f>
        <v>1.8748689545459636E-3</v>
      </c>
      <c r="W623" s="150">
        <v>0</v>
      </c>
      <c r="X623" s="145">
        <f>((($L$4*0.000000001*Input!G623/Input!W623*(232/229))-(W623*0.000000001))/Input!F623)*1000000000</f>
        <v>0.90977961877111024</v>
      </c>
      <c r="Y623" s="145">
        <f>X623*Input!X623/100</f>
        <v>3.1319057435312244E-3</v>
      </c>
      <c r="Z623" s="145">
        <f t="shared" si="2154"/>
        <v>2.2214215143868455E-4</v>
      </c>
      <c r="AA623" s="145">
        <f>Z623*Input!X623/100</f>
        <v>7.6472176955443107E-7</v>
      </c>
      <c r="AB623" s="146">
        <v>0</v>
      </c>
      <c r="AC623" s="146">
        <v>0.9</v>
      </c>
      <c r="AD623" s="145">
        <f>(((Input!G623*$L$4*0.000000001*Input!U623*(230/229))-((AB623*0.000000000000001)+(Input!G623*AC623*0.000000000000001)))/Input!F623)*1000000000000</f>
        <v>224.14504236868669</v>
      </c>
      <c r="AE623" s="145">
        <f>AD623*Input!V623/100</f>
        <v>0.43819819603880122</v>
      </c>
      <c r="AF623" s="145">
        <f t="shared" si="2155"/>
        <v>10.218441574566789</v>
      </c>
      <c r="AG623" s="145">
        <f>AF623*Input!V623/100</f>
        <v>1.99768088420973E-2</v>
      </c>
      <c r="AH623" s="141">
        <f t="shared" si="2156"/>
        <v>45999.561579771922</v>
      </c>
      <c r="AI623" s="150">
        <f t="shared" si="2157"/>
        <v>182.10631844709917</v>
      </c>
      <c r="AJ623" s="147">
        <f t="shared" si="2158"/>
        <v>0.10165339692691511</v>
      </c>
      <c r="AK623" s="150">
        <f t="shared" si="2159"/>
        <v>1.8748689545459636</v>
      </c>
      <c r="AL623" s="150">
        <f t="shared" si="2160"/>
        <v>0.99948382855328688</v>
      </c>
      <c r="AM623" s="150">
        <f t="shared" si="2161"/>
        <v>2.088266843167659E-3</v>
      </c>
      <c r="AN623" s="141">
        <f>AF623/Q623</f>
        <v>0.99948382855328688</v>
      </c>
      <c r="AO623" s="145">
        <f t="shared" si="2162"/>
        <v>2.088266843167659E-3</v>
      </c>
      <c r="AP623" s="141">
        <f t="shared" si="2163"/>
        <v>799.30110000000002</v>
      </c>
      <c r="AQ623" s="141" t="e">
        <f t="shared" si="2164"/>
        <v>#VALUE!</v>
      </c>
      <c r="AR623" s="141" t="e">
        <f t="shared" si="2165"/>
        <v>#VALUE!</v>
      </c>
      <c r="AS623" s="149">
        <f t="shared" si="2166"/>
        <v>2.1728116404326885E-5</v>
      </c>
      <c r="AT623" s="149">
        <f t="shared" si="2167"/>
        <v>7.649456873005401E-8</v>
      </c>
      <c r="AU623" s="141">
        <v>0.75</v>
      </c>
      <c r="AV623" s="141">
        <f t="shared" si="2168"/>
        <v>0.375</v>
      </c>
      <c r="AW623" s="141">
        <f t="shared" si="2169"/>
        <v>799.29939999999999</v>
      </c>
      <c r="AX623" s="151">
        <f t="shared" si="2170"/>
        <v>347.47996200199998</v>
      </c>
      <c r="AY623" s="151">
        <f t="shared" si="2171"/>
        <v>561.51111487750609</v>
      </c>
      <c r="AZ623" s="141" t="str">
        <f>Input!B623</f>
        <v>Hu1-13</v>
      </c>
      <c r="BA623" s="152">
        <f>Input!E623</f>
        <v>0</v>
      </c>
      <c r="BB623" s="141">
        <f t="shared" si="2172"/>
        <v>0.97323818979935928</v>
      </c>
      <c r="BC623" s="147">
        <f t="shared" ref="BC623" si="2179">SQRT((EXP(0.0000028263*AW623*1000)*V623)^2+((U623-1)*0.0000028263*EXP(0.0000028263*AW623*1000)*AX623*1000)^2)*1000</f>
        <v>17.975582353473406</v>
      </c>
      <c r="BD623" s="141">
        <f t="shared" si="2174"/>
        <v>799241.4</v>
      </c>
      <c r="BE623" s="153">
        <f t="shared" si="2175"/>
        <v>280755.55743875302</v>
      </c>
      <c r="BF623" s="154">
        <f t="shared" si="2176"/>
        <v>70.250411157259236</v>
      </c>
      <c r="BG623" s="155"/>
      <c r="BH623" s="155"/>
      <c r="BI623" s="155"/>
      <c r="BJ623" s="155"/>
      <c r="BK623" s="155"/>
      <c r="BL623" s="155"/>
      <c r="BM623" s="159"/>
      <c r="BN623" s="155"/>
      <c r="BO623" s="155"/>
      <c r="BP623" s="155"/>
      <c r="BQ623" s="155"/>
      <c r="BR623" s="155"/>
      <c r="BS623" s="155"/>
      <c r="BT623" s="155"/>
      <c r="BU623" s="155"/>
      <c r="BV623" s="155"/>
      <c r="BW623" s="155"/>
      <c r="BX623" s="155"/>
      <c r="BY623" s="155"/>
      <c r="BZ623" s="155"/>
      <c r="CA623" s="155"/>
      <c r="CB623" s="155"/>
      <c r="CC623" s="155"/>
      <c r="CD623" s="155"/>
      <c r="CE623" s="155"/>
      <c r="CF623" s="155"/>
      <c r="CG623" s="155"/>
      <c r="CH623" s="155"/>
      <c r="CI623" s="155"/>
      <c r="CJ623" s="155"/>
      <c r="CK623" s="155"/>
      <c r="CL623" s="155"/>
      <c r="CM623" s="155"/>
      <c r="CN623" s="155"/>
      <c r="CO623" s="155"/>
      <c r="CP623" s="155"/>
      <c r="CQ623" s="155"/>
      <c r="CR623" s="155"/>
      <c r="CS623" s="155"/>
      <c r="CT623" s="155"/>
      <c r="CU623" s="155"/>
      <c r="CV623" s="155"/>
      <c r="CW623" s="155"/>
      <c r="CX623" s="155"/>
      <c r="CY623" s="155"/>
      <c r="CZ623" s="155"/>
      <c r="DA623" s="155"/>
      <c r="DB623" s="155"/>
      <c r="DC623" s="155"/>
      <c r="DD623" s="155"/>
      <c r="DE623" s="155"/>
    </row>
    <row r="624" spans="1:109" ht="15" customHeight="1" x14ac:dyDescent="0.2">
      <c r="A624" s="9">
        <f>Input!A624</f>
        <v>10845</v>
      </c>
      <c r="B624" s="9" t="str">
        <f>Input!B624</f>
        <v>ICECTD-17 PL500-5 A4 BB</v>
      </c>
      <c r="C624" s="9">
        <f>Input!O624</f>
        <v>4.0759970256896834</v>
      </c>
      <c r="D624" s="9">
        <f>C624*Input!P624/100</f>
        <v>1.3422024103017481E-2</v>
      </c>
      <c r="E624" s="11">
        <f>Input!M624</f>
        <v>4.7028491335448264</v>
      </c>
      <c r="F624" s="12">
        <f>E624*Input!N624/100</f>
        <v>1.9022958696630998E-3</v>
      </c>
      <c r="G624" s="13">
        <f t="shared" si="2151"/>
        <v>648.42883853316062</v>
      </c>
      <c r="H624" s="12">
        <f>G624*Input!L624/100</f>
        <v>0.38558631727906756</v>
      </c>
      <c r="I624" s="9">
        <v>0.3</v>
      </c>
      <c r="J624" s="21">
        <f>(((C624*$G$4*0.000000001*Input!G624*(234/233))-(I624*0.000000000000001))/Input!F624)*1000000000000</f>
        <v>166.73251365628516</v>
      </c>
      <c r="K624" s="9">
        <f>J624*Input!P624/100</f>
        <v>0.54904059128273941</v>
      </c>
      <c r="L624" s="14">
        <f t="shared" si="2152"/>
        <v>2.3057894674854253</v>
      </c>
      <c r="M624" s="22">
        <f>L624*Input!P624/100</f>
        <v>7.592832284718503E-3</v>
      </c>
      <c r="N624" s="9">
        <v>5.0000000000000001E-3</v>
      </c>
      <c r="O624" s="21">
        <f>(((G624*$D$4*0.000000001*Input!G624*(238/236))-(N624*0.000000001))/Input!F624)*1000000</f>
        <v>2.6719325880408626</v>
      </c>
      <c r="P624" s="9">
        <f>O624*Input!N624/100</f>
        <v>1.080792979301283E-3</v>
      </c>
      <c r="Q624" s="23">
        <f t="shared" si="2153"/>
        <v>1.9935267124904017</v>
      </c>
      <c r="R624" s="24">
        <f>Q624*Input!N624/100</f>
        <v>8.063787554194997E-4</v>
      </c>
      <c r="S624" s="65">
        <f>Input!S624*$G$6/0.000000000155125</f>
        <v>1.1461127345201776</v>
      </c>
      <c r="T624" s="9">
        <f>S624*Input!T624/100</f>
        <v>5.4473253512483271E-4</v>
      </c>
      <c r="U624" s="9">
        <f>S624*1/((U623+U625)/2)</f>
        <v>1.1453939443770238</v>
      </c>
      <c r="V624" s="9">
        <f>U624*Input!T624/100</f>
        <v>5.4439090348153119E-4</v>
      </c>
      <c r="W624" s="3">
        <v>3.0000000000000001E-3</v>
      </c>
      <c r="X624" s="21">
        <f>((($L$4*0.000000001*Input!G624/Input!W624*(232/229))-(W624*0.000000001))/Input!F624)*1000000000</f>
        <v>0.53737126870276286</v>
      </c>
      <c r="Y624" s="21">
        <f>X624*Input!X624/100</f>
        <v>1.0331990127026868E-3</v>
      </c>
      <c r="Z624" s="21">
        <f t="shared" si="2154"/>
        <v>1.3121068804795895E-4</v>
      </c>
      <c r="AA624" s="21">
        <f>Z624*Input!X624/100</f>
        <v>2.5227763604566236E-7</v>
      </c>
      <c r="AB624" s="14">
        <v>0.05</v>
      </c>
      <c r="AC624" s="14">
        <v>0.9</v>
      </c>
      <c r="AD624" s="21">
        <f>(((Input!G624*$L$4*0.000000001*Input!U624*(230/229))-((AB624*0.000000000000001)+(Input!G624*AC624*0.000000000000001)))/Input!F624)*1000000000000</f>
        <v>9.7856872678148035E-2</v>
      </c>
      <c r="AE624" s="21">
        <f>AD624*Input!V624/100</f>
        <v>1.6811039174707333E-3</v>
      </c>
      <c r="AF624" s="63">
        <f t="shared" si="2155"/>
        <v>4.4611503585553769E-3</v>
      </c>
      <c r="AG624" s="21">
        <f>AF624*Input!V624/100</f>
        <v>7.6639045771060332E-5</v>
      </c>
      <c r="AH624" s="9">
        <f t="shared" si="2156"/>
        <v>33.99990065538546</v>
      </c>
      <c r="AI624" s="3">
        <f t="shared" si="2157"/>
        <v>0.5877382685155651</v>
      </c>
      <c r="AJ624" s="22">
        <f t="shared" si="2158"/>
        <v>145.39394437702379</v>
      </c>
      <c r="AK624" s="3">
        <f t="shared" si="2159"/>
        <v>0.54439090348153119</v>
      </c>
      <c r="AL624" s="3">
        <f t="shared" si="2160"/>
        <v>2.2378181995777275E-3</v>
      </c>
      <c r="AM624" s="3">
        <f t="shared" si="2161"/>
        <v>3.8454607557427316E-5</v>
      </c>
      <c r="AN624" s="9">
        <f>AL624*1/((AN623+AN625)/2)</f>
        <v>2.2395442931231607E-3</v>
      </c>
      <c r="AO624" s="21">
        <f t="shared" si="2162"/>
        <v>3.8484268702336036E-5</v>
      </c>
      <c r="AP624" s="58">
        <f t="shared" si="2163"/>
        <v>0.2137</v>
      </c>
      <c r="AQ624" s="58">
        <f t="shared" si="2164"/>
        <v>5.3E-3</v>
      </c>
      <c r="AR624" s="58">
        <f t="shared" si="2165"/>
        <v>2.4801123069723912</v>
      </c>
      <c r="AS624" s="67">
        <f t="shared" si="2166"/>
        <v>6.5818374655258449E-5</v>
      </c>
      <c r="AT624" s="67">
        <f t="shared" si="2167"/>
        <v>1.2931862848534871E-7</v>
      </c>
      <c r="AU624" s="58">
        <v>8</v>
      </c>
      <c r="AV624" s="58">
        <f t="shared" si="2168"/>
        <v>4</v>
      </c>
      <c r="AW624" s="58">
        <f t="shared" si="2169"/>
        <v>0.16350000000000001</v>
      </c>
      <c r="AX624" s="57">
        <f t="shared" si="2170"/>
        <v>2.48936924E-2</v>
      </c>
      <c r="AY624" s="47">
        <f t="shared" si="2171"/>
        <v>2.5377568269193081E-2</v>
      </c>
      <c r="AZ624" s="9" t="str">
        <f>Input!B624</f>
        <v>ICECTD-17 PL500-5 A4 BB</v>
      </c>
      <c r="BA624" s="48" t="str">
        <f>Input!E624</f>
        <v>Bottom</v>
      </c>
      <c r="BB624" s="58">
        <f t="shared" si="2172"/>
        <v>145.46114645183533</v>
      </c>
      <c r="BC624" s="22">
        <f>SQRT((EXP(0.0000028263*AW624*1000)*V624)^2+((U624-1)*0.0000028263*EXP(0.0000028263*AW624*1000)*AY624*1000)^2)*1000</f>
        <v>0.54474244392664428</v>
      </c>
      <c r="BD624" s="9">
        <f t="shared" si="2174"/>
        <v>105.5</v>
      </c>
      <c r="BE624" s="49">
        <f t="shared" si="2175"/>
        <v>12.68878413459654</v>
      </c>
      <c r="BF624" s="89">
        <f t="shared" si="2176"/>
        <v>15.521448482686898</v>
      </c>
      <c r="BG624" s="85"/>
      <c r="BH624" s="85"/>
      <c r="BI624" s="85"/>
      <c r="BJ624" s="85"/>
      <c r="BK624" s="85"/>
      <c r="BL624" s="85"/>
      <c r="BM624" s="90"/>
      <c r="BN624" s="85"/>
      <c r="BO624" s="85"/>
      <c r="BP624" s="85"/>
      <c r="BQ624" s="85"/>
      <c r="BR624" s="85"/>
      <c r="BS624" s="85"/>
      <c r="BT624" s="85"/>
      <c r="BU624" s="85"/>
      <c r="BV624" s="85"/>
      <c r="BW624" s="85"/>
      <c r="BX624" s="85"/>
      <c r="BY624" s="85"/>
      <c r="BZ624" s="85"/>
      <c r="CA624" s="85"/>
      <c r="CB624" s="85"/>
      <c r="CC624" s="85"/>
      <c r="CD624" s="85"/>
      <c r="CE624" s="85"/>
      <c r="CF624" s="85"/>
      <c r="CG624" s="85"/>
      <c r="CH624" s="85"/>
      <c r="CI624" s="85"/>
      <c r="CJ624" s="85"/>
      <c r="CK624" s="85"/>
      <c r="CL624" s="85"/>
      <c r="CM624" s="85"/>
      <c r="CN624" s="85"/>
      <c r="CO624" s="85"/>
      <c r="CP624" s="85"/>
      <c r="CQ624" s="85"/>
      <c r="CR624" s="85"/>
      <c r="CS624" s="85"/>
      <c r="CT624" s="85"/>
      <c r="CU624" s="85"/>
      <c r="CV624" s="85"/>
      <c r="CW624" s="85"/>
      <c r="CX624" s="85"/>
      <c r="CY624" s="85"/>
      <c r="CZ624" s="85"/>
      <c r="DA624" s="85"/>
      <c r="DB624" s="85"/>
      <c r="DC624" s="85"/>
      <c r="DD624" s="85"/>
      <c r="DE624" s="85"/>
    </row>
    <row r="625" spans="1:109" s="158" customFormat="1" ht="15" customHeight="1" x14ac:dyDescent="0.2">
      <c r="A625" s="141">
        <f>Input!A625</f>
        <v>10815</v>
      </c>
      <c r="B625" s="141" t="str">
        <f>Input!B625</f>
        <v>Hu1-13</v>
      </c>
      <c r="C625" s="141">
        <f>Input!O625</f>
        <v>2.0825665528220147</v>
      </c>
      <c r="D625" s="141">
        <f>C625*Input!P625/100</f>
        <v>9.7327935032533539E-3</v>
      </c>
      <c r="E625" s="142">
        <f>Input!M625</f>
        <v>2.7313907691782093</v>
      </c>
      <c r="F625" s="143">
        <f>E625*Input!N625/100</f>
        <v>1.8179171160648622E-3</v>
      </c>
      <c r="G625" s="144">
        <f t="shared" si="2151"/>
        <v>376.60415925429152</v>
      </c>
      <c r="H625" s="143">
        <f>G625*Input!L625/100</f>
        <v>0.12087460467638883</v>
      </c>
      <c r="I625" s="141">
        <v>0</v>
      </c>
      <c r="J625" s="145">
        <f>(((C625*$G$4*0.000000001*Input!G625*(234/233))-(I625*0.000000000000001))/Input!F625)*1000000000000</f>
        <v>751.88102651115582</v>
      </c>
      <c r="K625" s="141">
        <f>J625*Input!P625/100</f>
        <v>3.5138866319210784</v>
      </c>
      <c r="L625" s="146">
        <f t="shared" si="2152"/>
        <v>10.397968061019512</v>
      </c>
      <c r="M625" s="147">
        <f>L625*Input!P625/100</f>
        <v>4.8594497906533737E-2</v>
      </c>
      <c r="N625" s="141">
        <v>0</v>
      </c>
      <c r="O625" s="145">
        <f>(((G625*$D$4*0.000000001*Input!G625*(238/236))-(N625*0.000000001))/Input!F625)*1000000</f>
        <v>13.696588368175222</v>
      </c>
      <c r="P625" s="141">
        <f>O625*Input!N625/100</f>
        <v>9.1159649169100954E-3</v>
      </c>
      <c r="Q625" s="148">
        <f t="shared" si="2153"/>
        <v>10.219013347923974</v>
      </c>
      <c r="R625" s="149">
        <f>Q625*Input!N625/100</f>
        <v>6.8014139478386037E-3</v>
      </c>
      <c r="S625" s="147">
        <f>Input!S625*$G$6/0.000000000155125</f>
        <v>1.0011534434135325</v>
      </c>
      <c r="T625" s="141">
        <f>S625*Input!T625/100</f>
        <v>1.4744785388826525E-3</v>
      </c>
      <c r="U625" s="147">
        <f>S625</f>
        <v>1.0011534434135325</v>
      </c>
      <c r="V625" s="141">
        <f>U625*Input!T625/100</f>
        <v>1.4744785388826525E-3</v>
      </c>
      <c r="W625" s="150">
        <v>0</v>
      </c>
      <c r="X625" s="145">
        <f>((($L$4*0.000000001*Input!G625/Input!W625*(232/229))-(W625*0.000000001))/Input!F625)*1000000000</f>
        <v>0.90437967299546984</v>
      </c>
      <c r="Y625" s="145">
        <f>X625*Input!X625/100</f>
        <v>3.9234034861343834E-3</v>
      </c>
      <c r="Z625" s="145">
        <f t="shared" si="2154"/>
        <v>2.2082363918857139E-4</v>
      </c>
      <c r="AA625" s="145">
        <f>Z625*Input!X625/100</f>
        <v>9.5798287122455245E-7</v>
      </c>
      <c r="AB625" s="146">
        <v>0</v>
      </c>
      <c r="AC625" s="146">
        <v>0.9</v>
      </c>
      <c r="AD625" s="145">
        <f>(((Input!G625*$L$4*0.000000001*Input!U625*(230/229))-((AB625*0.000000000000001)+(Input!G625*AC625*0.000000000000001)))/Input!F625)*1000000000000</f>
        <v>223.92775629294985</v>
      </c>
      <c r="AE625" s="145">
        <f>AD625*Input!V625/100</f>
        <v>0.62631341283569308</v>
      </c>
      <c r="AF625" s="145">
        <f t="shared" si="2155"/>
        <v>10.208535823155023</v>
      </c>
      <c r="AG625" s="145">
        <f>AF625*Input!V625/100</f>
        <v>2.8552703859950009E-2</v>
      </c>
      <c r="AH625" s="141">
        <f t="shared" si="2156"/>
        <v>46229.361406536227</v>
      </c>
      <c r="AI625" s="150">
        <f t="shared" si="2157"/>
        <v>238.62189260825426</v>
      </c>
      <c r="AJ625" s="147">
        <f t="shared" si="2158"/>
        <v>1.1534434135325178</v>
      </c>
      <c r="AK625" s="150">
        <f t="shared" si="2159"/>
        <v>1.4744785388826525</v>
      </c>
      <c r="AL625" s="150">
        <f t="shared" si="2160"/>
        <v>0.99897470289819312</v>
      </c>
      <c r="AM625" s="150">
        <f t="shared" si="2161"/>
        <v>2.8720952682543188E-3</v>
      </c>
      <c r="AN625" s="141">
        <f>AF625/Q625</f>
        <v>0.99897470289819312</v>
      </c>
      <c r="AO625" s="145">
        <f t="shared" si="2162"/>
        <v>2.8720952682543188E-3</v>
      </c>
      <c r="AP625" s="141">
        <f t="shared" si="2163"/>
        <v>647.23479999999995</v>
      </c>
      <c r="AQ625" s="141" t="e">
        <f t="shared" si="2164"/>
        <v>#VALUE!</v>
      </c>
      <c r="AR625" s="141" t="e">
        <f t="shared" si="2165"/>
        <v>#VALUE!</v>
      </c>
      <c r="AS625" s="149">
        <f t="shared" si="2166"/>
        <v>2.1609095875526223E-5</v>
      </c>
      <c r="AT625" s="149">
        <f t="shared" si="2167"/>
        <v>9.4841979213464823E-8</v>
      </c>
      <c r="AU625" s="141">
        <v>0.75</v>
      </c>
      <c r="AV625" s="141">
        <f t="shared" si="2168"/>
        <v>0.375</v>
      </c>
      <c r="AW625" s="141">
        <f t="shared" si="2169"/>
        <v>647.23310000000004</v>
      </c>
      <c r="AX625" s="151">
        <f t="shared" si="2170"/>
        <v>276.86628798980001</v>
      </c>
      <c r="AY625" s="151">
        <f t="shared" si="2171"/>
        <v>144.62654105715569</v>
      </c>
      <c r="AZ625" s="141" t="str">
        <f>Input!B625</f>
        <v>Hu1-13</v>
      </c>
      <c r="BA625" s="152">
        <f>Input!E625</f>
        <v>0</v>
      </c>
      <c r="BB625" s="141">
        <f t="shared" si="2172"/>
        <v>7.1852236876587439</v>
      </c>
      <c r="BC625" s="147">
        <f t="shared" ref="BC625" si="2180">SQRT((EXP(0.0000028263*AW625*1000)*V625)^2+((U625-1)*0.0000028263*EXP(0.0000028263*AW625*1000)*AX625*1000)^2)*1000</f>
        <v>10.769303123644345</v>
      </c>
      <c r="BD625" s="141">
        <f t="shared" si="2174"/>
        <v>647175.10000000009</v>
      </c>
      <c r="BE625" s="153">
        <f t="shared" si="2175"/>
        <v>72313.27052857785</v>
      </c>
      <c r="BF625" s="154">
        <f t="shared" si="2176"/>
        <v>22.345356110056127</v>
      </c>
      <c r="BG625" s="155"/>
      <c r="BH625" s="155"/>
      <c r="BI625" s="155"/>
      <c r="BJ625" s="155"/>
      <c r="BK625" s="155"/>
      <c r="BL625" s="155"/>
      <c r="BM625" s="159"/>
      <c r="BN625" s="155"/>
      <c r="BO625" s="155"/>
      <c r="BP625" s="155"/>
      <c r="BQ625" s="155"/>
      <c r="BR625" s="155"/>
      <c r="BS625" s="155"/>
      <c r="BT625" s="155"/>
      <c r="BU625" s="155"/>
      <c r="BV625" s="155"/>
      <c r="BW625" s="155"/>
      <c r="BX625" s="155"/>
      <c r="BY625" s="155"/>
      <c r="BZ625" s="155"/>
      <c r="CA625" s="155"/>
      <c r="CB625" s="155"/>
      <c r="CC625" s="155"/>
      <c r="CD625" s="155"/>
      <c r="CE625" s="155"/>
      <c r="CF625" s="155"/>
      <c r="CG625" s="155"/>
      <c r="CH625" s="155"/>
      <c r="CI625" s="155"/>
      <c r="CJ625" s="155"/>
      <c r="CK625" s="155"/>
      <c r="CL625" s="155"/>
      <c r="CM625" s="155"/>
      <c r="CN625" s="155"/>
      <c r="CO625" s="155"/>
      <c r="CP625" s="155"/>
      <c r="CQ625" s="155"/>
      <c r="CR625" s="155"/>
      <c r="CS625" s="155"/>
      <c r="CT625" s="155"/>
      <c r="CU625" s="155"/>
      <c r="CV625" s="155"/>
      <c r="CW625" s="155"/>
      <c r="CX625" s="155"/>
      <c r="CY625" s="155"/>
      <c r="CZ625" s="155"/>
      <c r="DA625" s="155"/>
      <c r="DB625" s="155"/>
      <c r="DC625" s="155"/>
      <c r="DD625" s="155"/>
      <c r="DE625" s="155"/>
    </row>
    <row r="626" spans="1:109" ht="15" customHeight="1" x14ac:dyDescent="0.2">
      <c r="A626" s="9">
        <f>Input!A626</f>
        <v>10846</v>
      </c>
      <c r="B626" s="9" t="str">
        <f>Input!B626</f>
        <v>ICECTD-17 PL500-5 A4 C</v>
      </c>
      <c r="C626" s="9">
        <f>Input!O626</f>
        <v>4.792634912627026</v>
      </c>
      <c r="D626" s="9">
        <f>C626*Input!P626/100</f>
        <v>1.2627940159060385E-2</v>
      </c>
      <c r="E626" s="11">
        <f>Input!M626</f>
        <v>5.5451135416681101</v>
      </c>
      <c r="F626" s="12">
        <f>E626*Input!N626/100</f>
        <v>2.2646612768854389E-3</v>
      </c>
      <c r="G626" s="13">
        <f t="shared" ref="G626:G629" si="2181">E626*137.88</f>
        <v>764.56025512519898</v>
      </c>
      <c r="H626" s="12">
        <f>G626*Input!L626/100</f>
        <v>0.53540277296497008</v>
      </c>
      <c r="I626" s="9">
        <v>0.3</v>
      </c>
      <c r="J626" s="21">
        <f>(((C626*$G$4*0.000000001*Input!G626*(234/233))-(I626*0.000000000000001))/Input!F626)*1000000000000</f>
        <v>203.26523523322169</v>
      </c>
      <c r="K626" s="9">
        <f>J626*Input!P626/100</f>
        <v>0.53557620677087703</v>
      </c>
      <c r="L626" s="14">
        <f t="shared" ref="L626:L629" si="2182">(J626/234)*602200000000*0.0000028263/(365.2425*24*60)</f>
        <v>2.8110104515841217</v>
      </c>
      <c r="M626" s="22">
        <f>L626*Input!P626/100</f>
        <v>7.4066296340607731E-3</v>
      </c>
      <c r="N626" s="9">
        <v>5.0000000000000001E-3</v>
      </c>
      <c r="O626" s="21">
        <f>(((G626*$D$4*0.000000001*Input!G626*(238/236))-(N626*0.000000001))/Input!F626)*1000000</f>
        <v>3.2664594455593465</v>
      </c>
      <c r="P626" s="9">
        <f>O626*Input!N626/100</f>
        <v>1.3340437780557329E-3</v>
      </c>
      <c r="Q626" s="23">
        <f t="shared" ref="Q626:Q629" si="2183">(O626/238.05)*602200000000000000*0.00000000015512/(365.2425*24*60)</f>
        <v>2.4371027132700842</v>
      </c>
      <c r="R626" s="24">
        <f>Q626*Input!N626/100</f>
        <v>9.9532896866073514E-4</v>
      </c>
      <c r="S626" s="65">
        <f>Input!S626*$G$6/0.000000000155125</f>
        <v>1.1461031621484012</v>
      </c>
      <c r="T626" s="9">
        <f>S626*Input!T626/100</f>
        <v>1.2047939555930843E-3</v>
      </c>
      <c r="U626" s="9">
        <f>S626*1/((U625+U627)/2)</f>
        <v>1.1447125564290823</v>
      </c>
      <c r="V626" s="9">
        <f>U626*Input!T626/100</f>
        <v>1.2033321383495927E-3</v>
      </c>
      <c r="W626" s="3">
        <v>3.0000000000000001E-3</v>
      </c>
      <c r="X626" s="21">
        <f>((($L$4*0.000000001*Input!G626/Input!W626*(232/229))-(W626*0.000000001))/Input!F626)*1000000000</f>
        <v>2.2864838271397399</v>
      </c>
      <c r="Y626" s="21">
        <f>X626*Input!X626/100</f>
        <v>7.4766397845621993E-3</v>
      </c>
      <c r="Z626" s="21">
        <f t="shared" ref="Z626:Z629" si="2184">(X626/232)*6.022E+23*0.000000001*0.000000000049475/(365.2425*24*60)</f>
        <v>5.5829392757408738E-4</v>
      </c>
      <c r="AA626" s="21">
        <f>Z626*Input!X626/100</f>
        <v>1.8255815067808926E-6</v>
      </c>
      <c r="AB626" s="14">
        <v>0.05</v>
      </c>
      <c r="AC626" s="14">
        <v>0.9</v>
      </c>
      <c r="AD626" s="21">
        <f>(((Input!G626*$L$4*0.000000001*Input!U626*(230/229))-((AB626*0.000000000000001)+(Input!G626*AC626*0.000000000000001)))/Input!F626)*1000000000000</f>
        <v>0.25968469211443979</v>
      </c>
      <c r="AE626" s="21">
        <f>AD626*Input!V626/100</f>
        <v>2.0121964401811692E-3</v>
      </c>
      <c r="AF626" s="63">
        <f t="shared" ref="AF626:AF629" si="2185">(AD626/230)*602200000000*$D$6/(365.2425*24*60)</f>
        <v>1.1838641739021907E-2</v>
      </c>
      <c r="AG626" s="21">
        <f>AF626*Input!V626/100</f>
        <v>9.1733065087033213E-5</v>
      </c>
      <c r="AH626" s="9">
        <f t="shared" ref="AH626:AH629" si="2186">AF626/Z626</f>
        <v>21.205034040874253</v>
      </c>
      <c r="AI626" s="3">
        <f t="shared" ref="AI626:AI629" si="2187">AH626*SQRT((AG626/AF626)^2+(AA626/Z626)^2)</f>
        <v>0.17834108668402937</v>
      </c>
      <c r="AJ626" s="22">
        <f t="shared" ref="AJ626:AJ629" si="2188">(U626-1)*1000</f>
        <v>144.71255642908233</v>
      </c>
      <c r="AK626" s="3">
        <f t="shared" ref="AK626:AK629" si="2189">V626*1000</f>
        <v>1.2033321383495927</v>
      </c>
      <c r="AL626" s="3">
        <f t="shared" ref="AL626:AL629" si="2190">AF626/Q626</f>
        <v>4.8576704110828862E-3</v>
      </c>
      <c r="AM626" s="3">
        <f t="shared" ref="AM626:AM629" si="2191">AL626*SQRT((R626/Q626)^2+(AG626/AF626)^2)</f>
        <v>3.7692459577708481E-5</v>
      </c>
      <c r="AN626" s="9">
        <f>AL626*1/((AN625+AN627)/2)</f>
        <v>4.8663458929854835E-3</v>
      </c>
      <c r="AO626" s="21">
        <f t="shared" ref="AO626:AO629" si="2192">AN626*SQRT((R626/Q626)^2+(AG626/AF626)^2)</f>
        <v>3.7759775847290034E-5</v>
      </c>
      <c r="AP626" s="58">
        <f t="shared" ref="AP626:AP629" si="2193">ThU_Alter_Kombi(AN626,U626)</f>
        <v>0.4652</v>
      </c>
      <c r="AQ626" s="58">
        <f t="shared" ref="AQ626:AQ629" si="2194">Montealter(AN626,AO626,U626,V626)</f>
        <v>5.8999999999999999E-3</v>
      </c>
      <c r="AR626" s="58">
        <f t="shared" ref="AR626:AR629" si="2195">(AQ626/AP626)*100</f>
        <v>1.2682717110920034</v>
      </c>
      <c r="AS626" s="67">
        <f t="shared" ref="AS626:AS629" si="2196">Z626/Q626</f>
        <v>2.2908100037563587E-4</v>
      </c>
      <c r="AT626" s="67">
        <f t="shared" ref="AT626:AT629" si="2197">AS626*SQRT((Y626/X626)^2+(P626/O626)^2)</f>
        <v>7.5489860112210655E-7</v>
      </c>
      <c r="AU626" s="58">
        <v>8</v>
      </c>
      <c r="AV626" s="58">
        <f t="shared" ref="AV626:AV629" si="2198">AU626/2</f>
        <v>4</v>
      </c>
      <c r="AW626" s="58">
        <f t="shared" ref="AW626:AW629" si="2199">marincorr_age(AN626,U626,AS626,AU626)</f>
        <v>0.29020000000000001</v>
      </c>
      <c r="AX626" s="57">
        <f t="shared" ref="AX626:AX629" si="2200">marincorr_age_error(AN626, AO626, U626, V626, AS626, AT626, AU626, AV626)</f>
        <v>9.4618918699999999E-2</v>
      </c>
      <c r="AY626" s="47">
        <f t="shared" ref="AY626:AY629" si="2201">SQRT(((AU626*EXP(-0.0000091577*AW626*1000))/(0.0000091577*(EXP(-0.0000091577*AW626*1000)+(AJ626/1000)*EXP(-(0.0000091577-0.0000028263)*AW626*1000)-AS626*AU626*EXP(-0.0000091577*AW626*1000))))^2*AT626^2+((AS626*EXP(-0.0000091577*AW626*1000))/(0.0000091577*(EXP(-0.0000091577*AW626*1000)+(AJ626/1000)*EXP(-(0.0000091577-0.0000028263)*AW626*1000)-AS626*AU626*EXP(-0.0000091577*AW626*1000))))^2*AV626^2+((0.0000091577/(0.0000091577-0.0000028263))*(EXP(-(0.0000091577-0.0000028263)*AW626*1000)-1)/(0.0000091577*(EXP(-0.0000091577*AW626*1000)+(AJ626/1000)*EXP(-(0.0000091577-0.0000028263)*AW626*1000)-AS626*AU626*EXP(-0.0000091577*AW626*1000))))^2*T626^2+(1/(0.0000091577*(EXP(-0.0000091577*AW626*1000)+(AJ626/1000)*EXP(-(0.0000091577-0.0000028263)*AW626*1000)-AS626*AU626*EXP(-0.0000091577*AW626*1000))))^2*AO626^2)/1000</f>
        <v>8.7619221317426818E-2</v>
      </c>
      <c r="AZ626" s="9" t="str">
        <f>Input!B626</f>
        <v>ICECTD-17 PL500-5 A4 C</v>
      </c>
      <c r="BA626" s="48">
        <f>Input!E626</f>
        <v>0</v>
      </c>
      <c r="BB626" s="58">
        <f t="shared" ref="BB626:BB629" si="2202">((U626-1)*EXP(0.0000028263*AW626*1000))*1000</f>
        <v>144.83129723627923</v>
      </c>
      <c r="BC626" s="22">
        <f>SQRT((EXP(0.0000028263*AW626*1000)*V626)^2+((U626-1)*0.0000028263*EXP(0.0000028263*AW626*1000)*AY626*1000)^2)*1000</f>
        <v>1.2048534465483203</v>
      </c>
      <c r="BD626" s="9">
        <f t="shared" ref="BD626:BD629" si="2203">AW626*1000-58</f>
        <v>232.2</v>
      </c>
      <c r="BE626" s="49">
        <f t="shared" ref="BE626:BE629" si="2204">AY626/2*1000</f>
        <v>43.80961065871341</v>
      </c>
      <c r="BF626" s="89">
        <f t="shared" ref="BF626:BF629" si="2205">AY626/AW626*100</f>
        <v>30.192702039085738</v>
      </c>
      <c r="BG626" s="85"/>
      <c r="BH626" s="85"/>
      <c r="BI626" s="85"/>
      <c r="BJ626" s="85"/>
      <c r="BK626" s="85"/>
      <c r="BL626" s="85"/>
      <c r="BM626" s="90"/>
      <c r="BN626" s="85"/>
      <c r="BO626" s="85"/>
      <c r="BP626" s="85"/>
      <c r="BQ626" s="85"/>
      <c r="BR626" s="85"/>
      <c r="BS626" s="85"/>
      <c r="BT626" s="85"/>
      <c r="BU626" s="85"/>
      <c r="BV626" s="85"/>
      <c r="BW626" s="85"/>
      <c r="BX626" s="85"/>
      <c r="BY626" s="85"/>
      <c r="BZ626" s="85"/>
      <c r="CA626" s="85"/>
      <c r="CB626" s="85"/>
      <c r="CC626" s="85"/>
      <c r="CD626" s="85"/>
      <c r="CE626" s="85"/>
      <c r="CF626" s="85"/>
      <c r="CG626" s="85"/>
      <c r="CH626" s="85"/>
      <c r="CI626" s="85"/>
      <c r="CJ626" s="85"/>
      <c r="CK626" s="85"/>
      <c r="CL626" s="85"/>
      <c r="CM626" s="85"/>
      <c r="CN626" s="85"/>
      <c r="CO626" s="85"/>
      <c r="CP626" s="85"/>
      <c r="CQ626" s="85"/>
      <c r="CR626" s="85"/>
      <c r="CS626" s="85"/>
      <c r="CT626" s="85"/>
      <c r="CU626" s="85"/>
      <c r="CV626" s="85"/>
      <c r="CW626" s="85"/>
      <c r="CX626" s="85"/>
      <c r="CY626" s="85"/>
      <c r="CZ626" s="85"/>
      <c r="DA626" s="85"/>
      <c r="DB626" s="85"/>
      <c r="DC626" s="85"/>
      <c r="DD626" s="85"/>
      <c r="DE626" s="85"/>
    </row>
    <row r="627" spans="1:109" s="158" customFormat="1" ht="15" customHeight="1" x14ac:dyDescent="0.2">
      <c r="A627" s="141">
        <f>Input!A627</f>
        <v>10815</v>
      </c>
      <c r="B627" s="141" t="str">
        <f>Input!B627</f>
        <v>Hu1-13</v>
      </c>
      <c r="C627" s="141">
        <f>Input!O627</f>
        <v>2.0891606678428274</v>
      </c>
      <c r="D627" s="141">
        <f>C627*Input!P627/100</f>
        <v>1.1819215522646918E-2</v>
      </c>
      <c r="E627" s="142">
        <f>Input!M627</f>
        <v>2.7327502708431273</v>
      </c>
      <c r="F627" s="143">
        <f>E627*Input!N627/100</f>
        <v>1.8145398427659779E-3</v>
      </c>
      <c r="G627" s="144">
        <f t="shared" si="2181"/>
        <v>376.79160734385039</v>
      </c>
      <c r="H627" s="143">
        <f>G627*Input!L627/100</f>
        <v>9.8541602077535886E-2</v>
      </c>
      <c r="I627" s="141">
        <v>0</v>
      </c>
      <c r="J627" s="145">
        <f>(((C627*$G$4*0.000000001*Input!G627*(234/233))-(I627*0.000000000000001))/Input!F627)*1000000000000</f>
        <v>754.2617379290275</v>
      </c>
      <c r="K627" s="141">
        <f>J627*Input!P627/100</f>
        <v>4.2671596197885551</v>
      </c>
      <c r="L627" s="146">
        <f t="shared" si="2182"/>
        <v>10.430891569410724</v>
      </c>
      <c r="M627" s="147">
        <f>L627*Input!P627/100</f>
        <v>5.9011715781306824E-2</v>
      </c>
      <c r="N627" s="141">
        <v>0</v>
      </c>
      <c r="O627" s="145">
        <f>(((G627*$D$4*0.000000001*Input!G627*(238/236))-(N627*0.000000001))/Input!F627)*1000000</f>
        <v>13.70340560388545</v>
      </c>
      <c r="P627" s="141">
        <f>O627*Input!N627/100</f>
        <v>9.0990295436549663E-3</v>
      </c>
      <c r="Q627" s="148">
        <f t="shared" si="2183"/>
        <v>10.224099681896064</v>
      </c>
      <c r="R627" s="149">
        <f>Q627*Input!N627/100</f>
        <v>6.7887784797428874E-3</v>
      </c>
      <c r="S627" s="147">
        <f>Input!S627*$G$6/0.000000000155125</f>
        <v>1.0012761721463017</v>
      </c>
      <c r="T627" s="141">
        <f>S627*Input!T627/100</f>
        <v>1.5431384394703543E-3</v>
      </c>
      <c r="U627" s="147">
        <f>S627</f>
        <v>1.0012761721463017</v>
      </c>
      <c r="V627" s="141">
        <f>U627*Input!T627/100</f>
        <v>1.5431384394703543E-3</v>
      </c>
      <c r="W627" s="150">
        <v>0</v>
      </c>
      <c r="X627" s="145">
        <f>((($L$4*0.000000001*Input!G627/Input!W627*(232/229))-(W627*0.000000001))/Input!F627)*1000000000</f>
        <v>0.90580123910513366</v>
      </c>
      <c r="Y627" s="145">
        <f>X627*Input!X627/100</f>
        <v>4.0357494679743146E-3</v>
      </c>
      <c r="Z627" s="145">
        <f t="shared" si="2184"/>
        <v>2.211707449573724E-4</v>
      </c>
      <c r="AA627" s="145">
        <f>Z627*Input!X627/100</f>
        <v>9.8541454544157252E-7</v>
      </c>
      <c r="AB627" s="146">
        <v>0</v>
      </c>
      <c r="AC627" s="146">
        <v>0.9</v>
      </c>
      <c r="AD627" s="145">
        <f>(((Input!G627*$L$4*0.000000001*Input!U627*(230/229))-((AB627*0.000000000000001)+(Input!G627*AC627*0.000000000000001)))/Input!F627)*1000000000000</f>
        <v>223.69946540158853</v>
      </c>
      <c r="AE627" s="145">
        <f>AD627*Input!V627/100</f>
        <v>0.70204778091077469</v>
      </c>
      <c r="AF627" s="145">
        <f t="shared" si="2185"/>
        <v>10.19812837844543</v>
      </c>
      <c r="AG627" s="145">
        <f>AF627*Input!V627/100</f>
        <v>3.2005321893272487E-2</v>
      </c>
      <c r="AH627" s="141">
        <f t="shared" si="2186"/>
        <v>46109.752808451129</v>
      </c>
      <c r="AI627" s="150">
        <f t="shared" si="2187"/>
        <v>251.28869820520782</v>
      </c>
      <c r="AJ627" s="147">
        <f t="shared" si="2188"/>
        <v>1.2761721463017128</v>
      </c>
      <c r="AK627" s="150">
        <f t="shared" si="2189"/>
        <v>1.5431384394703542</v>
      </c>
      <c r="AL627" s="150">
        <f t="shared" si="2190"/>
        <v>0.99745979555572784</v>
      </c>
      <c r="AM627" s="150">
        <f t="shared" si="2191"/>
        <v>3.1996777479220786E-3</v>
      </c>
      <c r="AN627" s="141">
        <f>AF627/Q627</f>
        <v>0.99745979555572784</v>
      </c>
      <c r="AO627" s="145">
        <f t="shared" si="2192"/>
        <v>3.1996777479220786E-3</v>
      </c>
      <c r="AP627" s="141">
        <f t="shared" si="2193"/>
        <v>593.94539999999995</v>
      </c>
      <c r="AQ627" s="141" t="e">
        <f t="shared" si="2194"/>
        <v>#VALUE!</v>
      </c>
      <c r="AR627" s="141" t="e">
        <f t="shared" si="2195"/>
        <v>#VALUE!</v>
      </c>
      <c r="AS627" s="149">
        <f t="shared" si="2196"/>
        <v>2.1632295442991631E-5</v>
      </c>
      <c r="AT627" s="149">
        <f t="shared" si="2197"/>
        <v>9.7445991232171365E-8</v>
      </c>
      <c r="AU627" s="141">
        <v>0.75</v>
      </c>
      <c r="AV627" s="141">
        <f t="shared" si="2198"/>
        <v>0.375</v>
      </c>
      <c r="AW627" s="141">
        <f t="shared" si="2199"/>
        <v>593.94359999999995</v>
      </c>
      <c r="AX627" s="151">
        <f t="shared" si="2200"/>
        <v>220.59837357200001</v>
      </c>
      <c r="AY627" s="151">
        <f t="shared" si="2201"/>
        <v>96.686386173727925</v>
      </c>
      <c r="AZ627" s="141" t="str">
        <f>Input!B627</f>
        <v>Hu1-13</v>
      </c>
      <c r="BA627" s="152">
        <f>Input!E627</f>
        <v>0</v>
      </c>
      <c r="BB627" s="141">
        <f t="shared" si="2202"/>
        <v>6.8382228689627578</v>
      </c>
      <c r="BC627" s="147">
        <f t="shared" ref="BC627" si="2206">SQRT((EXP(0.0000028263*AW627*1000)*V627)^2+((U627-1)*0.0000028263*EXP(0.0000028263*AW627*1000)*AX627*1000)^2)*1000</f>
        <v>9.3031792573063576</v>
      </c>
      <c r="BD627" s="141">
        <f t="shared" si="2203"/>
        <v>593885.6</v>
      </c>
      <c r="BE627" s="153">
        <f t="shared" si="2204"/>
        <v>48343.193086863961</v>
      </c>
      <c r="BF627" s="154">
        <f t="shared" si="2205"/>
        <v>16.278715045288465</v>
      </c>
      <c r="BG627" s="155"/>
      <c r="BH627" s="155"/>
      <c r="BI627" s="155"/>
      <c r="BJ627" s="155"/>
      <c r="BK627" s="155"/>
      <c r="BL627" s="155"/>
      <c r="BM627" s="159"/>
      <c r="BN627" s="155"/>
      <c r="BO627" s="155"/>
      <c r="BP627" s="155"/>
      <c r="BQ627" s="155"/>
      <c r="BR627" s="155"/>
      <c r="BS627" s="155"/>
      <c r="BT627" s="155"/>
      <c r="BU627" s="155"/>
      <c r="BV627" s="155"/>
      <c r="BW627" s="155"/>
      <c r="BX627" s="155"/>
      <c r="BY627" s="155"/>
      <c r="BZ627" s="155"/>
      <c r="CA627" s="155"/>
      <c r="CB627" s="155"/>
      <c r="CC627" s="155"/>
      <c r="CD627" s="155"/>
      <c r="CE627" s="155"/>
      <c r="CF627" s="155"/>
      <c r="CG627" s="155"/>
      <c r="CH627" s="155"/>
      <c r="CI627" s="155"/>
      <c r="CJ627" s="155"/>
      <c r="CK627" s="155"/>
      <c r="CL627" s="155"/>
      <c r="CM627" s="155"/>
      <c r="CN627" s="155"/>
      <c r="CO627" s="155"/>
      <c r="CP627" s="155"/>
      <c r="CQ627" s="155"/>
      <c r="CR627" s="155"/>
      <c r="CS627" s="155"/>
      <c r="CT627" s="155"/>
      <c r="CU627" s="155"/>
      <c r="CV627" s="155"/>
      <c r="CW627" s="155"/>
      <c r="CX627" s="155"/>
      <c r="CY627" s="155"/>
      <c r="CZ627" s="155"/>
      <c r="DA627" s="155"/>
      <c r="DB627" s="155"/>
      <c r="DC627" s="155"/>
      <c r="DD627" s="155"/>
      <c r="DE627" s="155"/>
    </row>
    <row r="628" spans="1:109" ht="15" customHeight="1" x14ac:dyDescent="0.2">
      <c r="A628" s="9" t="str">
        <f>Input!A628</f>
        <v>10786b</v>
      </c>
      <c r="B628" s="9" t="str">
        <f>Input!B628</f>
        <v>GeoB20908 - 2 - 384-386 cm</v>
      </c>
      <c r="C628" s="9">
        <f>Input!O628</f>
        <v>2.3429734108279021</v>
      </c>
      <c r="D628" s="9">
        <f>C628*Input!P628/100</f>
        <v>7.6994626365993876E-3</v>
      </c>
      <c r="E628" s="11">
        <f>Input!M628</f>
        <v>2.8664168727550905</v>
      </c>
      <c r="F628" s="12">
        <f>E628*Input!N628/100</f>
        <v>9.0029763481163727E-4</v>
      </c>
      <c r="G628" s="13">
        <f t="shared" si="2181"/>
        <v>395.22155841547186</v>
      </c>
      <c r="H628" s="12">
        <f>G628*Input!L628/100</f>
        <v>7.6553893844237872E-2</v>
      </c>
      <c r="I628" s="9">
        <v>0.3</v>
      </c>
      <c r="J628" s="21">
        <f>(((C628*$G$4*0.000000001*Input!G628*(234/233))-(I628*0.000000000000001))/Input!F628)*1000000000000</f>
        <v>226.0343505775549</v>
      </c>
      <c r="K628" s="9">
        <f>J628*Input!P628/100</f>
        <v>0.74279248275588916</v>
      </c>
      <c r="L628" s="14">
        <f t="shared" si="2182"/>
        <v>3.1258907661288502</v>
      </c>
      <c r="M628" s="22">
        <f>L628*Input!P628/100</f>
        <v>1.0272280107265781E-2</v>
      </c>
      <c r="N628" s="9">
        <v>5.0000000000000001E-3</v>
      </c>
      <c r="O628" s="21">
        <f>(((G628*$D$4*0.000000001*Input!G628*(238/236))-(N628*0.000000001))/Input!F628)*1000000</f>
        <v>3.8408283503637231</v>
      </c>
      <c r="P628" s="9">
        <f>O628*Input!N628/100</f>
        <v>1.2063453548633181E-3</v>
      </c>
      <c r="Q628" s="23">
        <f t="shared" si="2183"/>
        <v>2.8656388820627785</v>
      </c>
      <c r="R628" s="24">
        <f>Q628*Input!N628/100</f>
        <v>9.0005327985166912E-4</v>
      </c>
      <c r="S628" s="65">
        <f>Input!S628*$G$6/0.000000000155125</f>
        <v>1.1453754788282977</v>
      </c>
      <c r="T628" s="9">
        <f>S628*Input!T628/100</f>
        <v>7.2166787472871497E-4</v>
      </c>
      <c r="U628" s="9">
        <f>S628*1/((U627+U629)/2)</f>
        <v>1.143915645543736</v>
      </c>
      <c r="V628" s="9">
        <f>U628*Input!T628/100</f>
        <v>7.2074807610948352E-4</v>
      </c>
      <c r="W628" s="3">
        <v>3.0000000000000001E-3</v>
      </c>
      <c r="X628" s="21">
        <f>((($L$4*0.000000001*Input!G628/Input!W628*(232/229))-(W628*0.000000001))/Input!F628)*1000000000</f>
        <v>0.30938138162407436</v>
      </c>
      <c r="Y628" s="21">
        <f>X628*Input!X628/100</f>
        <v>7.6436270855201815E-4</v>
      </c>
      <c r="Z628" s="21">
        <f t="shared" si="2184"/>
        <v>7.5542081083194049E-5</v>
      </c>
      <c r="AA628" s="21">
        <f>Z628*Input!X628/100</f>
        <v>1.8663550276780214E-7</v>
      </c>
      <c r="AB628" s="14">
        <v>0.05</v>
      </c>
      <c r="AC628" s="14">
        <v>0.9</v>
      </c>
      <c r="AD628" s="21">
        <f>(((Input!G628*$L$4*0.000000001*Input!U628*(230/229))-((AB628*0.000000000000001)+(Input!G628*AC628*0.000000000000001)))/Input!F628)*1000000000000</f>
        <v>4.0149915015064739</v>
      </c>
      <c r="AE628" s="21">
        <f>AD628*Input!V628/100</f>
        <v>2.5453802537327611E-2</v>
      </c>
      <c r="AF628" s="63">
        <f t="shared" si="2185"/>
        <v>0.18303753519135432</v>
      </c>
      <c r="AG628" s="21">
        <f>AF628*Input!V628/100</f>
        <v>1.1604012800355301E-3</v>
      </c>
      <c r="AH628" s="9">
        <f t="shared" si="2186"/>
        <v>2422.9877250770492</v>
      </c>
      <c r="AI628" s="3">
        <f t="shared" si="2187"/>
        <v>16.486222494250857</v>
      </c>
      <c r="AJ628" s="22">
        <f t="shared" si="2188"/>
        <v>143.91564554373605</v>
      </c>
      <c r="AK628" s="3">
        <f t="shared" si="2189"/>
        <v>0.72074807610948355</v>
      </c>
      <c r="AL628" s="3">
        <f t="shared" si="2190"/>
        <v>6.3873203402236803E-2</v>
      </c>
      <c r="AM628" s="3">
        <f t="shared" si="2191"/>
        <v>4.0543297295354277E-4</v>
      </c>
      <c r="AN628" s="9">
        <f>AL628*1/((AN627+AN629)/2)</f>
        <v>6.4035867597701301E-2</v>
      </c>
      <c r="AO628" s="21">
        <f t="shared" si="2192"/>
        <v>4.0646547836813667E-4</v>
      </c>
      <c r="AP628" s="58">
        <f t="shared" si="2193"/>
        <v>6.2834000000000003</v>
      </c>
      <c r="AQ628" s="58">
        <f t="shared" si="2194"/>
        <v>4.1599999999999998E-2</v>
      </c>
      <c r="AR628" s="58">
        <f t="shared" si="2195"/>
        <v>0.66206194098736348</v>
      </c>
      <c r="AS628" s="67">
        <f t="shared" si="2196"/>
        <v>2.6361340068367736E-5</v>
      </c>
      <c r="AT628" s="67">
        <f t="shared" si="2197"/>
        <v>6.5652939807687198E-8</v>
      </c>
      <c r="AU628" s="58">
        <v>8</v>
      </c>
      <c r="AV628" s="58">
        <f t="shared" si="2198"/>
        <v>4</v>
      </c>
      <c r="AW628" s="58">
        <f t="shared" si="2199"/>
        <v>6.2633000000000001</v>
      </c>
      <c r="AX628" s="57">
        <f t="shared" si="2200"/>
        <v>4.3237471999999999E-2</v>
      </c>
      <c r="AY628" s="47">
        <f t="shared" si="2201"/>
        <v>4.2417523263602264E-2</v>
      </c>
      <c r="AZ628" s="9" t="str">
        <f>Input!B628</f>
        <v>GeoB20908 - 2 - 384-386 cm</v>
      </c>
      <c r="BA628" s="48">
        <f>Input!E628</f>
        <v>385</v>
      </c>
      <c r="BB628" s="58">
        <f t="shared" si="2202"/>
        <v>146.48591754821916</v>
      </c>
      <c r="BC628" s="22">
        <f>SQRT((EXP(0.0000028263*AW628*1000)*V628)^2+((U628-1)*0.0000028263*EXP(0.0000028263*AW628*1000)*AY628*1000)^2)*1000</f>
        <v>0.73383049167342507</v>
      </c>
      <c r="BD628" s="9">
        <f t="shared" si="2203"/>
        <v>6205.3</v>
      </c>
      <c r="BE628" s="49">
        <f t="shared" si="2204"/>
        <v>21.208761631801131</v>
      </c>
      <c r="BF628" s="89">
        <f t="shared" si="2205"/>
        <v>0.67723920718474706</v>
      </c>
      <c r="BG628" s="85"/>
      <c r="BH628" s="85"/>
      <c r="BI628" s="85"/>
      <c r="BJ628" s="85"/>
      <c r="BK628" s="85"/>
      <c r="BL628" s="85"/>
      <c r="BM628" s="90"/>
      <c r="BN628" s="85"/>
      <c r="BO628" s="85"/>
      <c r="BP628" s="85"/>
      <c r="BQ628" s="85"/>
      <c r="BR628" s="85"/>
      <c r="BS628" s="85"/>
      <c r="BT628" s="85"/>
      <c r="BU628" s="85"/>
      <c r="BV628" s="85"/>
      <c r="BW628" s="85"/>
      <c r="BX628" s="85"/>
      <c r="BY628" s="85"/>
      <c r="BZ628" s="85"/>
      <c r="CA628" s="85"/>
      <c r="CB628" s="85"/>
      <c r="CC628" s="85"/>
      <c r="CD628" s="85"/>
      <c r="CE628" s="85"/>
      <c r="CF628" s="85"/>
      <c r="CG628" s="85"/>
      <c r="CH628" s="85"/>
      <c r="CI628" s="85"/>
      <c r="CJ628" s="85"/>
      <c r="CK628" s="85"/>
      <c r="CL628" s="85"/>
      <c r="CM628" s="85"/>
      <c r="CN628" s="85"/>
      <c r="CO628" s="85"/>
      <c r="CP628" s="85"/>
      <c r="CQ628" s="85"/>
      <c r="CR628" s="85"/>
      <c r="CS628" s="85"/>
      <c r="CT628" s="85"/>
      <c r="CU628" s="85"/>
      <c r="CV628" s="85"/>
      <c r="CW628" s="85"/>
      <c r="CX628" s="85"/>
      <c r="CY628" s="85"/>
      <c r="CZ628" s="85"/>
      <c r="DA628" s="85"/>
      <c r="DB628" s="85"/>
      <c r="DC628" s="85"/>
      <c r="DD628" s="85"/>
      <c r="DE628" s="85"/>
    </row>
    <row r="629" spans="1:109" s="158" customFormat="1" ht="15" customHeight="1" x14ac:dyDescent="0.2">
      <c r="A629" s="141">
        <f>Input!A629</f>
        <v>10815</v>
      </c>
      <c r="B629" s="141" t="str">
        <f>Input!B629</f>
        <v>Hu1-13</v>
      </c>
      <c r="C629" s="141">
        <f>Input!O629</f>
        <v>2.0891606678428274</v>
      </c>
      <c r="D629" s="141">
        <f>C629*Input!P629/100</f>
        <v>1.1819215522646918E-2</v>
      </c>
      <c r="E629" s="142">
        <f>Input!M629</f>
        <v>2.7327502708431273</v>
      </c>
      <c r="F629" s="143">
        <f>E629*Input!N629/100</f>
        <v>1.8145398427659779E-3</v>
      </c>
      <c r="G629" s="144">
        <f t="shared" si="2181"/>
        <v>376.79160734385039</v>
      </c>
      <c r="H629" s="143">
        <f>G629*Input!L629/100</f>
        <v>9.8541602077535886E-2</v>
      </c>
      <c r="I629" s="141">
        <v>0</v>
      </c>
      <c r="J629" s="145">
        <f>(((C629*$G$4*0.000000001*Input!G629*(234/233))-(I629*0.000000000000001))/Input!F629)*1000000000000</f>
        <v>754.2617379290275</v>
      </c>
      <c r="K629" s="141">
        <f>J629*Input!P629/100</f>
        <v>4.2671596197885551</v>
      </c>
      <c r="L629" s="146">
        <f t="shared" si="2182"/>
        <v>10.430891569410724</v>
      </c>
      <c r="M629" s="147">
        <f>L629*Input!P629/100</f>
        <v>5.9011715781306824E-2</v>
      </c>
      <c r="N629" s="141">
        <v>0</v>
      </c>
      <c r="O629" s="145">
        <f>(((G629*$D$4*0.000000001*Input!G629*(238/236))-(N629*0.000000001))/Input!F629)*1000000</f>
        <v>13.70340560388545</v>
      </c>
      <c r="P629" s="141">
        <f>O629*Input!N629/100</f>
        <v>9.0990295436549663E-3</v>
      </c>
      <c r="Q629" s="148">
        <f t="shared" si="2183"/>
        <v>10.224099681896064</v>
      </c>
      <c r="R629" s="149">
        <f>Q629*Input!N629/100</f>
        <v>6.7887784797428874E-3</v>
      </c>
      <c r="S629" s="147">
        <f>Input!S629*$G$6/0.000000000155125</f>
        <v>1.0012761721463017</v>
      </c>
      <c r="T629" s="141">
        <f>S629*Input!T629/100</f>
        <v>1.5431384394703543E-3</v>
      </c>
      <c r="U629" s="147">
        <f>S629</f>
        <v>1.0012761721463017</v>
      </c>
      <c r="V629" s="141">
        <f>U629*Input!T629/100</f>
        <v>1.5431384394703543E-3</v>
      </c>
      <c r="W629" s="150">
        <v>0</v>
      </c>
      <c r="X629" s="145">
        <f>((($L$4*0.000000001*Input!G629/Input!W629*(232/229))-(W629*0.000000001))/Input!F629)*1000000000</f>
        <v>0.90580123910513366</v>
      </c>
      <c r="Y629" s="145">
        <f>X629*Input!X629/100</f>
        <v>4.0357494679743146E-3</v>
      </c>
      <c r="Z629" s="145">
        <f t="shared" si="2184"/>
        <v>2.211707449573724E-4</v>
      </c>
      <c r="AA629" s="145">
        <f>Z629*Input!X629/100</f>
        <v>9.8541454544157252E-7</v>
      </c>
      <c r="AB629" s="146">
        <v>0</v>
      </c>
      <c r="AC629" s="146">
        <v>0.9</v>
      </c>
      <c r="AD629" s="145">
        <f>(((Input!G629*$L$4*0.000000001*Input!U629*(230/229))-((AB629*0.000000000000001)+(Input!G629*AC629*0.000000000000001)))/Input!F629)*1000000000000</f>
        <v>223.69946540158853</v>
      </c>
      <c r="AE629" s="145">
        <f>AD629*Input!V629/100</f>
        <v>0.70204778091077469</v>
      </c>
      <c r="AF629" s="145">
        <f t="shared" si="2185"/>
        <v>10.19812837844543</v>
      </c>
      <c r="AG629" s="145">
        <f>AF629*Input!V629/100</f>
        <v>3.2005321893272487E-2</v>
      </c>
      <c r="AH629" s="141">
        <f t="shared" si="2186"/>
        <v>46109.752808451129</v>
      </c>
      <c r="AI629" s="150">
        <f t="shared" si="2187"/>
        <v>251.28869820520782</v>
      </c>
      <c r="AJ629" s="147">
        <f t="shared" si="2188"/>
        <v>1.2761721463017128</v>
      </c>
      <c r="AK629" s="150">
        <f t="shared" si="2189"/>
        <v>1.5431384394703542</v>
      </c>
      <c r="AL629" s="150">
        <f t="shared" si="2190"/>
        <v>0.99745979555572784</v>
      </c>
      <c r="AM629" s="150">
        <f t="shared" si="2191"/>
        <v>3.1996777479220786E-3</v>
      </c>
      <c r="AN629" s="141">
        <f>AF629/Q629</f>
        <v>0.99745979555572784</v>
      </c>
      <c r="AO629" s="145">
        <f t="shared" si="2192"/>
        <v>3.1996777479220786E-3</v>
      </c>
      <c r="AP629" s="141">
        <f t="shared" si="2193"/>
        <v>593.94539999999995</v>
      </c>
      <c r="AQ629" s="141" t="e">
        <f t="shared" si="2194"/>
        <v>#VALUE!</v>
      </c>
      <c r="AR629" s="141" t="e">
        <f t="shared" si="2195"/>
        <v>#VALUE!</v>
      </c>
      <c r="AS629" s="149">
        <f t="shared" si="2196"/>
        <v>2.1632295442991631E-5</v>
      </c>
      <c r="AT629" s="149">
        <f t="shared" si="2197"/>
        <v>9.7445991232171365E-8</v>
      </c>
      <c r="AU629" s="141">
        <v>0.75</v>
      </c>
      <c r="AV629" s="141">
        <f t="shared" si="2198"/>
        <v>0.375</v>
      </c>
      <c r="AW629" s="141">
        <f t="shared" si="2199"/>
        <v>593.94359999999995</v>
      </c>
      <c r="AX629" s="151">
        <f t="shared" si="2200"/>
        <v>223.9566795138</v>
      </c>
      <c r="AY629" s="151">
        <f t="shared" si="2201"/>
        <v>96.686386173727925</v>
      </c>
      <c r="AZ629" s="141" t="str">
        <f>Input!B629</f>
        <v>Hu1-13</v>
      </c>
      <c r="BA629" s="152">
        <f>Input!E629</f>
        <v>0</v>
      </c>
      <c r="BB629" s="141">
        <f t="shared" si="2202"/>
        <v>6.8382228689627578</v>
      </c>
      <c r="BC629" s="147">
        <f t="shared" ref="BC629" si="2207">SQRT((EXP(0.0000028263*AW629*1000)*V629)^2+((U629-1)*0.0000028263*EXP(0.0000028263*AW629*1000)*AX629*1000)^2)*1000</f>
        <v>9.3331025622760286</v>
      </c>
      <c r="BD629" s="141">
        <f t="shared" si="2203"/>
        <v>593885.6</v>
      </c>
      <c r="BE629" s="153">
        <f t="shared" si="2204"/>
        <v>48343.193086863961</v>
      </c>
      <c r="BF629" s="154">
        <f t="shared" si="2205"/>
        <v>16.278715045288465</v>
      </c>
      <c r="BG629" s="155"/>
      <c r="BH629" s="155"/>
      <c r="BI629" s="155"/>
      <c r="BJ629" s="155"/>
      <c r="BK629" s="155"/>
      <c r="BL629" s="155"/>
      <c r="BM629" s="159"/>
      <c r="BN629" s="155"/>
      <c r="BO629" s="155"/>
      <c r="BP629" s="155"/>
      <c r="BQ629" s="155"/>
      <c r="BR629" s="155"/>
      <c r="BS629" s="155"/>
      <c r="BT629" s="155"/>
      <c r="BU629" s="155"/>
      <c r="BV629" s="155"/>
      <c r="BW629" s="155"/>
      <c r="BX629" s="155"/>
      <c r="BY629" s="155"/>
      <c r="BZ629" s="155"/>
      <c r="CA629" s="155"/>
      <c r="CB629" s="155"/>
      <c r="CC629" s="155"/>
      <c r="CD629" s="155"/>
      <c r="CE629" s="155"/>
      <c r="CF629" s="155"/>
      <c r="CG629" s="155"/>
      <c r="CH629" s="155"/>
      <c r="CI629" s="155"/>
      <c r="CJ629" s="155"/>
      <c r="CK629" s="155"/>
      <c r="CL629" s="155"/>
      <c r="CM629" s="155"/>
      <c r="CN629" s="155"/>
      <c r="CO629" s="155"/>
      <c r="CP629" s="155"/>
      <c r="CQ629" s="155"/>
      <c r="CR629" s="155"/>
      <c r="CS629" s="155"/>
      <c r="CT629" s="155"/>
      <c r="CU629" s="155"/>
      <c r="CV629" s="155"/>
      <c r="CW629" s="155"/>
      <c r="CX629" s="155"/>
      <c r="CY629" s="155"/>
      <c r="CZ629" s="155"/>
      <c r="DA629" s="155"/>
      <c r="DB629" s="155"/>
      <c r="DC629" s="155"/>
      <c r="DD629" s="155"/>
      <c r="DE629" s="155"/>
    </row>
    <row r="630" spans="1:109" x14ac:dyDescent="0.2">
      <c r="A630" s="85"/>
      <c r="B630" s="85"/>
      <c r="C630" s="85"/>
      <c r="D630" s="85"/>
      <c r="E630" s="86"/>
      <c r="F630" s="85"/>
      <c r="G630" s="87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  <c r="AB630" s="85"/>
      <c r="AC630" s="85"/>
      <c r="AD630" s="85"/>
      <c r="AE630" s="85"/>
      <c r="AF630" s="85"/>
      <c r="AG630" s="85"/>
      <c r="AH630" s="85"/>
      <c r="AI630" s="85"/>
      <c r="AJ630" s="85"/>
      <c r="AK630" s="85"/>
      <c r="AL630" s="85"/>
      <c r="AM630" s="85"/>
      <c r="AN630" s="85"/>
      <c r="AO630" s="85"/>
      <c r="AP630" s="85"/>
      <c r="AQ630" s="85"/>
      <c r="AR630" s="85"/>
      <c r="AS630" s="85"/>
      <c r="AT630" s="85"/>
      <c r="AU630" s="85"/>
      <c r="AV630" s="85"/>
      <c r="AW630" s="85"/>
      <c r="AX630" s="85"/>
      <c r="AY630" s="85"/>
      <c r="AZ630" s="85"/>
      <c r="BA630" s="85"/>
      <c r="BB630" s="85"/>
      <c r="BC630" s="85"/>
      <c r="BD630" s="85"/>
      <c r="BE630" s="85"/>
      <c r="BF630" s="88"/>
      <c r="BG630" s="85"/>
      <c r="BH630" s="85"/>
      <c r="BI630" s="85"/>
      <c r="BJ630" s="85"/>
      <c r="BK630" s="85"/>
      <c r="BL630" s="85"/>
      <c r="BM630" s="85"/>
      <c r="BN630" s="85"/>
      <c r="BO630" s="85"/>
      <c r="BP630" s="85"/>
      <c r="BQ630" s="85"/>
      <c r="BR630" s="85"/>
      <c r="BS630" s="85"/>
      <c r="BT630" s="85"/>
      <c r="BU630" s="85"/>
      <c r="BV630" s="85"/>
      <c r="BW630" s="85"/>
      <c r="BX630" s="85"/>
      <c r="BY630" s="85"/>
      <c r="BZ630" s="85"/>
      <c r="CA630" s="85"/>
      <c r="CB630" s="85"/>
      <c r="CC630" s="85"/>
      <c r="CD630" s="85"/>
      <c r="CE630" s="85"/>
      <c r="CF630" s="85"/>
      <c r="CG630" s="85"/>
      <c r="CH630" s="85"/>
      <c r="CI630" s="85"/>
      <c r="CJ630" s="85"/>
      <c r="CK630" s="85"/>
      <c r="CL630" s="85"/>
      <c r="CM630" s="85"/>
      <c r="CN630" s="85"/>
      <c r="CO630" s="85"/>
      <c r="CP630" s="85"/>
      <c r="CQ630" s="85"/>
      <c r="CR630" s="85"/>
      <c r="CS630" s="85"/>
      <c r="CT630" s="85"/>
      <c r="CU630" s="85"/>
      <c r="CV630" s="85"/>
      <c r="CW630" s="85"/>
      <c r="CX630" s="85"/>
      <c r="CY630" s="85"/>
      <c r="CZ630" s="85"/>
      <c r="DA630" s="85"/>
      <c r="DB630" s="85"/>
      <c r="DC630" s="85"/>
      <c r="DD630" s="85"/>
      <c r="DE630" s="85"/>
    </row>
    <row r="631" spans="1:109" s="158" customFormat="1" ht="15" customHeight="1" x14ac:dyDescent="0.2">
      <c r="A631" s="141">
        <f>Input!A631</f>
        <v>10815</v>
      </c>
      <c r="B631" s="141" t="str">
        <f>Input!B631</f>
        <v>Hu1-13</v>
      </c>
      <c r="C631" s="141">
        <f>Input!O631</f>
        <v>2.075494341214819</v>
      </c>
      <c r="D631" s="141">
        <f>C631*Input!P631/100</f>
        <v>1.4619214027113834E-2</v>
      </c>
      <c r="E631" s="142">
        <f>Input!M631</f>
        <v>2.7318097793354319</v>
      </c>
      <c r="F631" s="143">
        <f>E631*Input!N631/100</f>
        <v>3.2730689477458339E-4</v>
      </c>
      <c r="G631" s="144">
        <f t="shared" ref="G631:G641" si="2208">E631*137.88</f>
        <v>376.66193237476932</v>
      </c>
      <c r="H631" s="143">
        <f>G631*Input!L631/100</f>
        <v>1.7098499248165696E-2</v>
      </c>
      <c r="I631" s="141">
        <v>0</v>
      </c>
      <c r="J631" s="145">
        <f>(((C631*$G$4*0.000000001*Input!G631*(234/233))-(I631*0.000000000000001))/Input!F631)*1000000000000</f>
        <v>749.32770512235459</v>
      </c>
      <c r="K631" s="141">
        <f>J631*Input!P631/100</f>
        <v>5.2780592459808187</v>
      </c>
      <c r="L631" s="146">
        <f t="shared" ref="L631:L641" si="2209">(J631/234)*602200000000*0.0000028263/(365.2425*24*60)</f>
        <v>10.362657482198996</v>
      </c>
      <c r="M631" s="147">
        <f>L631*Input!P631/100</f>
        <v>7.2991722797600078E-2</v>
      </c>
      <c r="N631" s="141">
        <v>0</v>
      </c>
      <c r="O631" s="145">
        <f>(((G631*$D$4*0.000000001*Input!G631*(238/236))-(N631*0.000000001))/Input!F631)*1000000</f>
        <v>13.698689499112001</v>
      </c>
      <c r="P631" s="141">
        <f>O631*Input!N631/100</f>
        <v>1.6412839416389698E-3</v>
      </c>
      <c r="Q631" s="148">
        <f t="shared" ref="Q631:Q641" si="2210">(O631/238.05)*602200000000000000*0.00000000015512/(365.2425*24*60)</f>
        <v>10.220580999992615</v>
      </c>
      <c r="R631" s="149">
        <f>Q631*Input!N631/100</f>
        <v>1.2245606027201108E-3</v>
      </c>
      <c r="S631" s="147">
        <f>Input!S631*$G$6/0.000000000155125</f>
        <v>0.99947583719392608</v>
      </c>
      <c r="T631" s="141">
        <f>S631*Input!T631/100</f>
        <v>1.0862177171661665E-3</v>
      </c>
      <c r="U631" s="147">
        <f>S631</f>
        <v>0.99947583719392608</v>
      </c>
      <c r="V631" s="141">
        <f>U631*Input!T631/100</f>
        <v>1.0862177171661665E-3</v>
      </c>
      <c r="W631" s="150">
        <v>0</v>
      </c>
      <c r="X631" s="145">
        <f>((($L$4*0.000000001*Input!G631/Input!W631*(232/229))-(W631*0.000000001))/Input!F631)*1000000000</f>
        <v>0.91503205914899455</v>
      </c>
      <c r="Y631" s="145">
        <f>X631*Input!X631/100</f>
        <v>3.9371932458131427E-3</v>
      </c>
      <c r="Z631" s="145">
        <f t="shared" ref="Z631:Z641" si="2211">(X631/232)*6.022E+23*0.000000001*0.000000000049475/(365.2425*24*60)</f>
        <v>2.234246470912281E-4</v>
      </c>
      <c r="AA631" s="145">
        <f>Z631*Input!X631/100</f>
        <v>9.6134993597260663E-7</v>
      </c>
      <c r="AB631" s="146">
        <v>0</v>
      </c>
      <c r="AC631" s="146">
        <v>0.9</v>
      </c>
      <c r="AD631" s="145">
        <f>(((Input!G631*$L$4*0.000000001*Input!U631*(230/229))-((AB631*0.000000000000001)+(Input!G631*AC631*0.000000000000001)))/Input!F631)*1000000000000</f>
        <v>224.54585302073582</v>
      </c>
      <c r="AE631" s="145">
        <f>AD631*Input!V631/100</f>
        <v>0.51746230463200038</v>
      </c>
      <c r="AF631" s="145">
        <f t="shared" ref="AF631:AF641" si="2212">(AD631/230)*602200000000*$D$6/(365.2425*24*60)</f>
        <v>10.236713940473912</v>
      </c>
      <c r="AG631" s="145">
        <f>AF631*Input!V631/100</f>
        <v>2.3590342534658127E-2</v>
      </c>
      <c r="AH631" s="141">
        <f t="shared" ref="AH631:AH641" si="2213">AF631/Z631</f>
        <v>45817.299361310332</v>
      </c>
      <c r="AI631" s="150">
        <f t="shared" ref="AI631:AI641" si="2214">AH631*SQRT((AG631/AF631)^2+(AA631/Z631)^2)</f>
        <v>223.63663145236438</v>
      </c>
      <c r="AJ631" s="147">
        <f t="shared" ref="AJ631:AJ641" si="2215">(U631-1)*1000</f>
        <v>-0.52416280607392451</v>
      </c>
      <c r="AK631" s="150">
        <f t="shared" ref="AK631:AK641" si="2216">V631*1000</f>
        <v>1.0862177171661664</v>
      </c>
      <c r="AL631" s="150">
        <f t="shared" ref="AL631:AL641" si="2217">AF631/Q631</f>
        <v>1.0015784758695527</v>
      </c>
      <c r="AM631" s="150">
        <f t="shared" ref="AM631:AM641" si="2218">AL631*SQRT((R631/Q631)^2+(AG631/AF631)^2)</f>
        <v>2.3112389148551493E-3</v>
      </c>
      <c r="AN631" s="141">
        <f>AF631/Q631</f>
        <v>1.0015784758695527</v>
      </c>
      <c r="AO631" s="145">
        <f t="shared" ref="AO631:AO641" si="2219">AN631*SQRT((R631/Q631)^2+(AG631/AF631)^2)</f>
        <v>2.3112389148551493E-3</v>
      </c>
      <c r="AP631" s="141" t="str">
        <f t="shared" ref="AP631:AP641" si="2220">ThU_Alter_Kombi(AN631,U631)</f>
        <v>Out of range</v>
      </c>
      <c r="AQ631" s="141" t="e">
        <f t="shared" ref="AQ631:AQ641" si="2221">Montealter(AN631,AO631,U631,V631)</f>
        <v>#VALUE!</v>
      </c>
      <c r="AR631" s="141" t="e">
        <f t="shared" ref="AR631:AR641" si="2222">(AQ631/AP631)*100</f>
        <v>#VALUE!</v>
      </c>
      <c r="AS631" s="149">
        <f t="shared" ref="AS631:AS641" si="2223">Z631/Q631</f>
        <v>2.1860268715779419E-5</v>
      </c>
      <c r="AT631" s="149">
        <f t="shared" ref="AT631:AT641" si="2224">AS631*SQRT((Y631/X631)^2+(P631/O631)^2)</f>
        <v>9.4096662834483218E-8</v>
      </c>
      <c r="AU631" s="141">
        <v>0.75</v>
      </c>
      <c r="AV631" s="141">
        <f t="shared" ref="AV631:AV641" si="2225">AU631/2</f>
        <v>0.375</v>
      </c>
      <c r="AW631" s="141" t="str">
        <f t="shared" ref="AW631:AW641" si="2226">marincorr_age(AN631,U631,AS631,AU631)</f>
        <v>Out of range</v>
      </c>
      <c r="AX631" s="151">
        <f t="shared" ref="AX631:AX641" si="2227">marincorr_age_error(AN631, AO631, U631, V631, AS631, AT631, AU631, AV631)</f>
        <v>285.93636106629998</v>
      </c>
      <c r="AY631" s="151" t="e">
        <f t="shared" ref="AY631:AY641" si="2228">SQRT(((AU631*EXP(-0.0000091577*AW631*1000))/(0.0000091577*(EXP(-0.0000091577*AW631*1000)+(AJ631/1000)*EXP(-(0.0000091577-0.0000028263)*AW631*1000)-AS631*AU631*EXP(-0.0000091577*AW631*1000))))^2*AT631^2+((AS631*EXP(-0.0000091577*AW631*1000))/(0.0000091577*(EXP(-0.0000091577*AW631*1000)+(AJ631/1000)*EXP(-(0.0000091577-0.0000028263)*AW631*1000)-AS631*AU631*EXP(-0.0000091577*AW631*1000))))^2*AV631^2+((0.0000091577/(0.0000091577-0.0000028263))*(EXP(-(0.0000091577-0.0000028263)*AW631*1000)-1)/(0.0000091577*(EXP(-0.0000091577*AW631*1000)+(AJ631/1000)*EXP(-(0.0000091577-0.0000028263)*AW631*1000)-AS631*AU631*EXP(-0.0000091577*AW631*1000))))^2*T631^2+(1/(0.0000091577*(EXP(-0.0000091577*AW631*1000)+(AJ631/1000)*EXP(-(0.0000091577-0.0000028263)*AW631*1000)-AS631*AU631*EXP(-0.0000091577*AW631*1000))))^2*AO631^2)/1000</f>
        <v>#VALUE!</v>
      </c>
      <c r="AZ631" s="141" t="str">
        <f>Input!B631</f>
        <v>Hu1-13</v>
      </c>
      <c r="BA631" s="152">
        <f>Input!E631</f>
        <v>0</v>
      </c>
      <c r="BB631" s="141" t="e">
        <f t="shared" ref="BB631:BB641" si="2229">((U631-1)*EXP(0.0000028263*AW631*1000))*1000</f>
        <v>#VALUE!</v>
      </c>
      <c r="BC631" s="147" t="e">
        <f t="shared" ref="BC631" si="2230">SQRT((EXP(0.0000028263*AW631*1000)*V631)^2+((U631-1)*0.0000028263*EXP(0.0000028263*AW631*1000)*AX631*1000)^2)*1000</f>
        <v>#VALUE!</v>
      </c>
      <c r="BD631" s="141" t="e">
        <f t="shared" ref="BD631:BD641" si="2231">AW631*1000-58</f>
        <v>#VALUE!</v>
      </c>
      <c r="BE631" s="153" t="e">
        <f t="shared" ref="BE631:BE641" si="2232">AY631/2*1000</f>
        <v>#VALUE!</v>
      </c>
      <c r="BF631" s="154" t="e">
        <f t="shared" ref="BF631:BF641" si="2233">AY631/AW631*100</f>
        <v>#VALUE!</v>
      </c>
      <c r="BG631" s="155"/>
      <c r="BH631" s="155"/>
      <c r="BI631" s="155"/>
      <c r="BJ631" s="155"/>
      <c r="BK631" s="155"/>
      <c r="BL631" s="155"/>
      <c r="BM631" s="159"/>
      <c r="BN631" s="155"/>
      <c r="BO631" s="155"/>
      <c r="BP631" s="155"/>
      <c r="BQ631" s="155"/>
      <c r="BR631" s="155"/>
      <c r="BS631" s="155"/>
      <c r="BT631" s="155"/>
      <c r="BU631" s="155"/>
      <c r="BV631" s="155"/>
      <c r="BW631" s="155"/>
      <c r="BX631" s="155"/>
      <c r="BY631" s="155"/>
      <c r="BZ631" s="155"/>
      <c r="CA631" s="155"/>
      <c r="CB631" s="155"/>
      <c r="CC631" s="155"/>
      <c r="CD631" s="155"/>
      <c r="CE631" s="155"/>
      <c r="CF631" s="155"/>
      <c r="CG631" s="155"/>
      <c r="CH631" s="155"/>
      <c r="CI631" s="155"/>
      <c r="CJ631" s="155"/>
      <c r="CK631" s="155"/>
      <c r="CL631" s="155"/>
      <c r="CM631" s="155"/>
      <c r="CN631" s="155"/>
      <c r="CO631" s="155"/>
      <c r="CP631" s="155"/>
      <c r="CQ631" s="155"/>
      <c r="CR631" s="155"/>
      <c r="CS631" s="155"/>
      <c r="CT631" s="155"/>
      <c r="CU631" s="155"/>
      <c r="CV631" s="155"/>
      <c r="CW631" s="155"/>
      <c r="CX631" s="155"/>
      <c r="CY631" s="155"/>
      <c r="CZ631" s="155"/>
      <c r="DA631" s="155"/>
      <c r="DB631" s="155"/>
      <c r="DC631" s="155"/>
      <c r="DD631" s="155"/>
      <c r="DE631" s="155"/>
    </row>
    <row r="632" spans="1:109" ht="15" customHeight="1" x14ac:dyDescent="0.2">
      <c r="A632" s="9">
        <f>Input!A632</f>
        <v>10867</v>
      </c>
      <c r="B632" s="9" t="str">
        <f>Input!B632</f>
        <v>GeoB13729-1 _20-21</v>
      </c>
      <c r="C632" s="9">
        <f>Input!O632</f>
        <v>2.6773574736069565</v>
      </c>
      <c r="D632" s="9">
        <f>C632*Input!P632/100</f>
        <v>4.4125436965590202E-3</v>
      </c>
      <c r="E632" s="11">
        <f>Input!M632</f>
        <v>3.1116392707164238</v>
      </c>
      <c r="F632" s="12">
        <f>E632*Input!N632/100</f>
        <v>1.4369311976452587E-3</v>
      </c>
      <c r="G632" s="13">
        <f t="shared" si="2208"/>
        <v>429.03282264638051</v>
      </c>
      <c r="H632" s="12">
        <f>G632*Input!L632/100</f>
        <v>0.28416563207597917</v>
      </c>
      <c r="I632" s="9">
        <v>0.3</v>
      </c>
      <c r="J632" s="21">
        <f>(((C632*$G$4*0.000000001*Input!G632*(234/233))-(I632*0.000000000000001))/Input!F632)*1000000000000</f>
        <v>237.66692054646379</v>
      </c>
      <c r="K632" s="9">
        <f>J632*Input!P632/100</f>
        <v>0.39169803900898387</v>
      </c>
      <c r="L632" s="14">
        <f t="shared" si="2209"/>
        <v>3.2867607531872274</v>
      </c>
      <c r="M632" s="22">
        <f>L632*Input!P632/100</f>
        <v>5.4168991576740624E-3</v>
      </c>
      <c r="N632" s="9">
        <v>5.0000000000000001E-3</v>
      </c>
      <c r="O632" s="21">
        <f>(((G632*$D$4*0.000000001*Input!G632*(238/236))-(N632*0.000000001))/Input!F632)*1000000</f>
        <v>3.8364518570901476</v>
      </c>
      <c r="P632" s="9">
        <f>O632*Input!N632/100</f>
        <v>1.771644102064464E-3</v>
      </c>
      <c r="Q632" s="23">
        <f t="shared" si="2210"/>
        <v>2.8623735840208453</v>
      </c>
      <c r="R632" s="24">
        <f>Q632*Input!N632/100</f>
        <v>1.3218222114956915E-3</v>
      </c>
      <c r="S632" s="65">
        <f>Input!S632*$G$6/0.000000000155125</f>
        <v>1.1451505978591678</v>
      </c>
      <c r="T632" s="9">
        <f>S632*Input!T632/100</f>
        <v>8.9904887163405644E-4</v>
      </c>
      <c r="U632" s="9">
        <f>S632*1/((U631+U633)/2)</f>
        <v>1.1451627874892634</v>
      </c>
      <c r="V632" s="9">
        <f>U632*Input!T632/100</f>
        <v>8.9905844161830421E-4</v>
      </c>
      <c r="W632" s="3">
        <v>3.0000000000000001E-3</v>
      </c>
      <c r="X632" s="21">
        <f>((($L$4*0.000000001*Input!G632/Input!W632*(232/229))-(W632*0.000000001))/Input!F632)*1000000000</f>
        <v>0.3540584865752342</v>
      </c>
      <c r="Y632" s="21">
        <f>X632*Input!X632/100</f>
        <v>5.8844994368506152E-4</v>
      </c>
      <c r="Z632" s="21">
        <f t="shared" si="2211"/>
        <v>8.6450951769161219E-5</v>
      </c>
      <c r="AA632" s="21">
        <f>Z632*Input!X632/100</f>
        <v>1.4368263896782219E-7</v>
      </c>
      <c r="AB632" s="14">
        <v>0.05</v>
      </c>
      <c r="AC632" s="14">
        <v>0.9</v>
      </c>
      <c r="AD632" s="21">
        <f>(((Input!G632*$L$4*0.000000001*Input!U632*(230/229))-((AB632*0.000000000000001)+(Input!G632*AC632*0.000000000000001)))/Input!F632)*1000000000000</f>
        <v>5.7325171950542968</v>
      </c>
      <c r="AE632" s="21">
        <f>AD632*Input!V632/100</f>
        <v>1.1983112873535505E-2</v>
      </c>
      <c r="AF632" s="63">
        <f t="shared" si="2212"/>
        <v>0.2613369959640256</v>
      </c>
      <c r="AG632" s="21">
        <f>AF632*Input!V632/100</f>
        <v>5.4629242514429984E-4</v>
      </c>
      <c r="AH632" s="9">
        <f t="shared" si="2213"/>
        <v>3022.9510562456262</v>
      </c>
      <c r="AI632" s="3">
        <f t="shared" si="2214"/>
        <v>8.0730101232906879</v>
      </c>
      <c r="AJ632" s="22">
        <f t="shared" si="2215"/>
        <v>145.16278748926337</v>
      </c>
      <c r="AK632" s="3">
        <f t="shared" si="2216"/>
        <v>0.89905844161830417</v>
      </c>
      <c r="AL632" s="3">
        <f t="shared" si="2217"/>
        <v>9.130079924679825E-2</v>
      </c>
      <c r="AM632" s="3">
        <f t="shared" si="2218"/>
        <v>1.9545455051092145E-4</v>
      </c>
      <c r="AN632" s="9">
        <f>AL632*1/((AN631+AN633)/2)</f>
        <v>9.1246278507254419E-2</v>
      </c>
      <c r="AO632" s="21">
        <f t="shared" si="2219"/>
        <v>1.9533783382575577E-4</v>
      </c>
      <c r="AP632" s="58">
        <f t="shared" si="2220"/>
        <v>9.0518999999999998</v>
      </c>
      <c r="AQ632" s="58">
        <f t="shared" si="2221"/>
        <v>2.2700000000000001E-2</v>
      </c>
      <c r="AR632" s="58">
        <f t="shared" si="2222"/>
        <v>0.25077608015996644</v>
      </c>
      <c r="AS632" s="67">
        <f t="shared" si="2223"/>
        <v>3.0202539686563722E-5</v>
      </c>
      <c r="AT632" s="67">
        <f t="shared" si="2224"/>
        <v>5.2098642626391195E-8</v>
      </c>
      <c r="AU632" s="58">
        <v>8</v>
      </c>
      <c r="AV632" s="58">
        <f t="shared" si="2225"/>
        <v>4</v>
      </c>
      <c r="AW632" s="58">
        <f t="shared" si="2226"/>
        <v>9.0289000000000001</v>
      </c>
      <c r="AX632" s="57">
        <f t="shared" si="2227"/>
        <v>2.38867722E-2</v>
      </c>
      <c r="AY632" s="47">
        <f t="shared" si="2228"/>
        <v>2.4380388437680044E-2</v>
      </c>
      <c r="AZ632" s="9" t="str">
        <f>Input!B632</f>
        <v>GeoB13729-1 _20-21</v>
      </c>
      <c r="BA632" s="48">
        <f>Input!E632</f>
        <v>20.5</v>
      </c>
      <c r="BB632" s="58">
        <f t="shared" si="2229"/>
        <v>148.91477539733478</v>
      </c>
      <c r="BC632" s="22">
        <f>SQRT((EXP(0.0000028263*AW632*1000)*V632)^2+((U632-1)*0.0000028263*EXP(0.0000028263*AW632*1000)*AY632*1000)^2)*1000</f>
        <v>0.92235326990485977</v>
      </c>
      <c r="BD632" s="9">
        <f t="shared" si="2231"/>
        <v>8970.9</v>
      </c>
      <c r="BE632" s="49">
        <f t="shared" si="2232"/>
        <v>12.190194218840022</v>
      </c>
      <c r="BF632" s="89">
        <f t="shared" si="2233"/>
        <v>0.27002612098572409</v>
      </c>
      <c r="BG632" s="85"/>
      <c r="BH632" s="85"/>
      <c r="BI632" s="85"/>
      <c r="BJ632" s="85"/>
      <c r="BK632" s="85"/>
      <c r="BL632" s="85"/>
      <c r="BM632" s="90"/>
      <c r="BN632" s="85"/>
      <c r="BO632" s="85"/>
      <c r="BP632" s="85"/>
      <c r="BQ632" s="85"/>
      <c r="BR632" s="85"/>
      <c r="BS632" s="85"/>
      <c r="BT632" s="85"/>
      <c r="BU632" s="85"/>
      <c r="BV632" s="85"/>
      <c r="BW632" s="85"/>
      <c r="BX632" s="85"/>
      <c r="BY632" s="85"/>
      <c r="BZ632" s="85"/>
      <c r="CA632" s="85"/>
      <c r="CB632" s="85"/>
      <c r="CC632" s="85"/>
      <c r="CD632" s="85"/>
      <c r="CE632" s="85"/>
      <c r="CF632" s="85"/>
      <c r="CG632" s="85"/>
      <c r="CH632" s="85"/>
      <c r="CI632" s="85"/>
      <c r="CJ632" s="85"/>
      <c r="CK632" s="85"/>
      <c r="CL632" s="85"/>
      <c r="CM632" s="85"/>
      <c r="CN632" s="85"/>
      <c r="CO632" s="85"/>
      <c r="CP632" s="85"/>
      <c r="CQ632" s="85"/>
      <c r="CR632" s="85"/>
      <c r="CS632" s="85"/>
      <c r="CT632" s="85"/>
      <c r="CU632" s="85"/>
      <c r="CV632" s="85"/>
      <c r="CW632" s="85"/>
      <c r="CX632" s="85"/>
      <c r="CY632" s="85"/>
      <c r="CZ632" s="85"/>
      <c r="DA632" s="85"/>
      <c r="DB632" s="85"/>
      <c r="DC632" s="85"/>
      <c r="DD632" s="85"/>
      <c r="DE632" s="85"/>
    </row>
    <row r="633" spans="1:109" s="158" customFormat="1" ht="15" customHeight="1" x14ac:dyDescent="0.2">
      <c r="A633" s="141">
        <f>Input!A633</f>
        <v>10815</v>
      </c>
      <c r="B633" s="141" t="str">
        <f>Input!B633</f>
        <v>Hu1-13</v>
      </c>
      <c r="C633" s="141">
        <f>Input!O633</f>
        <v>2.0806965900101533</v>
      </c>
      <c r="D633" s="141">
        <f>C633*Input!P633/100</f>
        <v>9.9987995420925888E-3</v>
      </c>
      <c r="E633" s="142">
        <f>Input!M633</f>
        <v>2.7323778443661917</v>
      </c>
      <c r="F633" s="143">
        <f>E633*Input!N633/100</f>
        <v>2.0400815548633809E-3</v>
      </c>
      <c r="G633" s="144">
        <f t="shared" si="2208"/>
        <v>376.7402571812105</v>
      </c>
      <c r="H633" s="143">
        <f>G633*Input!L633/100</f>
        <v>0.14198638469742145</v>
      </c>
      <c r="I633" s="141">
        <v>0</v>
      </c>
      <c r="J633" s="145">
        <f>(((C633*$G$4*0.000000001*Input!G633*(234/233))-(I633*0.000000000000001))/Input!F633)*1000000000000</f>
        <v>751.20590304073653</v>
      </c>
      <c r="K633" s="141">
        <f>J633*Input!P633/100</f>
        <v>3.6099243279407274</v>
      </c>
      <c r="L633" s="146">
        <f t="shared" si="2209"/>
        <v>10.388631594164858</v>
      </c>
      <c r="M633" s="147">
        <f>L633*Input!P633/100</f>
        <v>4.9922629433538555E-2</v>
      </c>
      <c r="N633" s="141">
        <v>0</v>
      </c>
      <c r="O633" s="145">
        <f>(((G633*$D$4*0.000000001*Input!G633*(238/236))-(N633*0.000000001))/Input!F633)*1000000</f>
        <v>13.701538067314136</v>
      </c>
      <c r="P633" s="141">
        <f>O633*Input!N633/100</f>
        <v>1.0230010883018961E-2</v>
      </c>
      <c r="Q633" s="148">
        <f t="shared" si="2210"/>
        <v>10.222706314391909</v>
      </c>
      <c r="R633" s="149">
        <f>Q633*Input!N633/100</f>
        <v>7.6326027294420385E-3</v>
      </c>
      <c r="S633" s="147">
        <f>Input!S633*$G$6/0.000000000155125</f>
        <v>1.0005028739024722</v>
      </c>
      <c r="T633" s="141">
        <f>S633*Input!T633/100</f>
        <v>1.4204956213647907E-3</v>
      </c>
      <c r="U633" s="147">
        <f>S633</f>
        <v>1.0005028739024722</v>
      </c>
      <c r="V633" s="141">
        <f>U633*Input!T633/100</f>
        <v>1.4204956213647907E-3</v>
      </c>
      <c r="W633" s="150">
        <v>0</v>
      </c>
      <c r="X633" s="145">
        <f>((($L$4*0.000000001*Input!G633/Input!W633*(232/229))-(W633*0.000000001))/Input!F633)*1000000000</f>
        <v>0.90403616617743499</v>
      </c>
      <c r="Y633" s="145">
        <f>X633*Input!X633/100</f>
        <v>3.763432359850417E-3</v>
      </c>
      <c r="Z633" s="145">
        <f t="shared" si="2211"/>
        <v>2.2073976465234558E-4</v>
      </c>
      <c r="AA633" s="145">
        <f>Z633*Input!X633/100</f>
        <v>9.1892249942946824E-7</v>
      </c>
      <c r="AB633" s="146">
        <v>0</v>
      </c>
      <c r="AC633" s="146">
        <v>0.9</v>
      </c>
      <c r="AD633" s="145">
        <f>(((Input!G633*$L$4*0.000000001*Input!U633*(230/229))-((AB633*0.000000000000001)+(Input!G633*AC633*0.000000000000001)))/Input!F633)*1000000000000</f>
        <v>224.15260616810355</v>
      </c>
      <c r="AE633" s="145">
        <f>AD633*Input!V633/100</f>
        <v>0.82212303698283762</v>
      </c>
      <c r="AF633" s="145">
        <f t="shared" si="2212"/>
        <v>10.218786397015709</v>
      </c>
      <c r="AG633" s="145">
        <f>AF633*Input!V633/100</f>
        <v>3.747937554958896E-2</v>
      </c>
      <c r="AH633" s="141">
        <f t="shared" si="2213"/>
        <v>46293.364555814405</v>
      </c>
      <c r="AI633" s="150">
        <f t="shared" si="2214"/>
        <v>256.8422344415647</v>
      </c>
      <c r="AJ633" s="147">
        <f t="shared" si="2215"/>
        <v>0.50287390247216734</v>
      </c>
      <c r="AK633" s="150">
        <f t="shared" si="2216"/>
        <v>1.4204956213647908</v>
      </c>
      <c r="AL633" s="150">
        <f t="shared" si="2217"/>
        <v>0.99961654798097044</v>
      </c>
      <c r="AM633" s="150">
        <f t="shared" si="2218"/>
        <v>3.7414827175542573E-3</v>
      </c>
      <c r="AN633" s="141">
        <f>AF633/Q633</f>
        <v>0.99961654798097044</v>
      </c>
      <c r="AO633" s="145">
        <f t="shared" si="2219"/>
        <v>3.7414827175542573E-3</v>
      </c>
      <c r="AP633" s="141">
        <f t="shared" si="2220"/>
        <v>743.49199999999996</v>
      </c>
      <c r="AQ633" s="141" t="e">
        <f t="shared" si="2221"/>
        <v>#VALUE!</v>
      </c>
      <c r="AR633" s="141" t="e">
        <f t="shared" si="2222"/>
        <v>#VALUE!</v>
      </c>
      <c r="AS633" s="149">
        <f t="shared" si="2223"/>
        <v>2.1593084831321026E-5</v>
      </c>
      <c r="AT633" s="149">
        <f t="shared" si="2224"/>
        <v>9.1324664438500848E-8</v>
      </c>
      <c r="AU633" s="141">
        <v>0.75</v>
      </c>
      <c r="AV633" s="141">
        <f t="shared" si="2225"/>
        <v>0.375</v>
      </c>
      <c r="AW633" s="141">
        <f t="shared" si="2226"/>
        <v>743.49019999999996</v>
      </c>
      <c r="AX633" s="151">
        <f t="shared" si="2227"/>
        <v>328.1003397316</v>
      </c>
      <c r="AY633" s="151">
        <f t="shared" si="2228"/>
        <v>419.53733673057599</v>
      </c>
      <c r="AZ633" s="141" t="str">
        <f>Input!B633</f>
        <v>Hu1-13</v>
      </c>
      <c r="BA633" s="152">
        <f>Input!E633</f>
        <v>0</v>
      </c>
      <c r="BB633" s="141">
        <f t="shared" si="2229"/>
        <v>4.1120040827505555</v>
      </c>
      <c r="BC633" s="147">
        <f t="shared" ref="BC633" si="2234">SQRT((EXP(0.0000028263*AW633*1000)*V633)^2+((U633-1)*0.0000028263*EXP(0.0000028263*AW633*1000)*AX633*1000)^2)*1000</f>
        <v>12.225275961588617</v>
      </c>
      <c r="BD633" s="141">
        <f t="shared" si="2231"/>
        <v>743432.2</v>
      </c>
      <c r="BE633" s="153">
        <f t="shared" si="2232"/>
        <v>209768.668365288</v>
      </c>
      <c r="BF633" s="154">
        <f t="shared" si="2233"/>
        <v>56.428092358255157</v>
      </c>
      <c r="BG633" s="155"/>
      <c r="BH633" s="155"/>
      <c r="BI633" s="155"/>
      <c r="BJ633" s="155"/>
      <c r="BK633" s="155"/>
      <c r="BL633" s="155"/>
      <c r="BM633" s="159"/>
      <c r="BN633" s="155"/>
      <c r="BO633" s="155"/>
      <c r="BP633" s="155"/>
      <c r="BQ633" s="155"/>
      <c r="BR633" s="155"/>
      <c r="BS633" s="155"/>
      <c r="BT633" s="155"/>
      <c r="BU633" s="155"/>
      <c r="BV633" s="155"/>
      <c r="BW633" s="155"/>
      <c r="BX633" s="155"/>
      <c r="BY633" s="155"/>
      <c r="BZ633" s="155"/>
      <c r="CA633" s="155"/>
      <c r="CB633" s="155"/>
      <c r="CC633" s="155"/>
      <c r="CD633" s="155"/>
      <c r="CE633" s="155"/>
      <c r="CF633" s="155"/>
      <c r="CG633" s="155"/>
      <c r="CH633" s="155"/>
      <c r="CI633" s="155"/>
      <c r="CJ633" s="155"/>
      <c r="CK633" s="155"/>
      <c r="CL633" s="155"/>
      <c r="CM633" s="155"/>
      <c r="CN633" s="155"/>
      <c r="CO633" s="155"/>
      <c r="CP633" s="155"/>
      <c r="CQ633" s="155"/>
      <c r="CR633" s="155"/>
      <c r="CS633" s="155"/>
      <c r="CT633" s="155"/>
      <c r="CU633" s="155"/>
      <c r="CV633" s="155"/>
      <c r="CW633" s="155"/>
      <c r="CX633" s="155"/>
      <c r="CY633" s="155"/>
      <c r="CZ633" s="155"/>
      <c r="DA633" s="155"/>
      <c r="DB633" s="155"/>
      <c r="DC633" s="155"/>
      <c r="DD633" s="155"/>
      <c r="DE633" s="155"/>
    </row>
    <row r="634" spans="1:109" ht="15" customHeight="1" x14ac:dyDescent="0.2">
      <c r="A634" s="9">
        <f>Input!A634</f>
        <v>10868</v>
      </c>
      <c r="B634" s="9" t="str">
        <f>Input!B634</f>
        <v>GeoB13729-1_73-75</v>
      </c>
      <c r="C634" s="9">
        <f>Input!O634</f>
        <v>2.5199073061604897</v>
      </c>
      <c r="D634" s="9">
        <f>C634*Input!P634/100</f>
        <v>5.9805049616079974E-3</v>
      </c>
      <c r="E634" s="11">
        <f>Input!M634</f>
        <v>2.9278355981399429</v>
      </c>
      <c r="F634" s="12">
        <f>E634*Input!N634/100</f>
        <v>1.2025444725094798E-4</v>
      </c>
      <c r="G634" s="13">
        <f t="shared" si="2208"/>
        <v>403.68997227153528</v>
      </c>
      <c r="H634" s="12">
        <f>G634*Input!L634/100</f>
        <v>4.2892083744044317E-2</v>
      </c>
      <c r="I634" s="9">
        <v>0.3</v>
      </c>
      <c r="J634" s="21">
        <f>(((C634*$G$4*0.000000001*Input!G634*(234/233))-(I634*0.000000000000001))/Input!F634)*1000000000000</f>
        <v>210.94216658653062</v>
      </c>
      <c r="K634" s="9">
        <f>J634*Input!P634/100</f>
        <v>0.50062979332571578</v>
      </c>
      <c r="L634" s="14">
        <f t="shared" si="2209"/>
        <v>2.9171768319072742</v>
      </c>
      <c r="M634" s="22">
        <f>L634*Input!P634/100</f>
        <v>6.9233461383512596E-3</v>
      </c>
      <c r="N634" s="9">
        <v>5.0000000000000001E-3</v>
      </c>
      <c r="O634" s="21">
        <f>(((G634*$D$4*0.000000001*Input!G634*(238/236))-(N634*0.000000001))/Input!F634)*1000000</f>
        <v>3.4041104463133824</v>
      </c>
      <c r="P634" s="9">
        <f>O634*Input!N634/100</f>
        <v>1.3981639555262602E-4</v>
      </c>
      <c r="Q634" s="23">
        <f t="shared" si="2210"/>
        <v>2.5398040120350402</v>
      </c>
      <c r="R634" s="24">
        <f>Q634*Input!N634/100</f>
        <v>1.043168980481859E-4</v>
      </c>
      <c r="S634" s="65">
        <f>Input!S634*$G$6/0.000000000155125</f>
        <v>1.1427391681835075</v>
      </c>
      <c r="T634" s="9">
        <f>S634*Input!T634/100</f>
        <v>5.13106441868328E-4</v>
      </c>
      <c r="U634" s="9">
        <f>S634*1/((U633+U635)/2)</f>
        <v>1.1426774456467286</v>
      </c>
      <c r="V634" s="9">
        <f>U634*Input!T634/100</f>
        <v>5.1307872755511331E-4</v>
      </c>
      <c r="W634" s="3">
        <v>3.0000000000000001E-3</v>
      </c>
      <c r="X634" s="21">
        <f>((($L$4*0.000000001*Input!G634/Input!W634*(232/229))-(W634*0.000000001))/Input!F634)*1000000000</f>
        <v>1.4133755325756225</v>
      </c>
      <c r="Y634" s="21">
        <f>X634*Input!X634/100</f>
        <v>2.1308235735708956E-3</v>
      </c>
      <c r="Z634" s="21">
        <f t="shared" si="2211"/>
        <v>3.4510586423252963E-4</v>
      </c>
      <c r="AA634" s="21">
        <f>Z634*Input!X634/100</f>
        <v>5.2028614754931437E-7</v>
      </c>
      <c r="AB634" s="14">
        <v>0.05</v>
      </c>
      <c r="AC634" s="14">
        <v>0.9</v>
      </c>
      <c r="AD634" s="21">
        <f>(((Input!G634*$L$4*0.000000001*Input!U634*(230/229))-((AB634*0.000000000000001)+(Input!G634*AC634*0.000000000000001)))/Input!F634)*1000000000000</f>
        <v>5.8999044553536546</v>
      </c>
      <c r="AE634" s="21">
        <f>AD634*Input!V634/100</f>
        <v>1.8542921586683955E-2</v>
      </c>
      <c r="AF634" s="63">
        <f t="shared" si="2212"/>
        <v>0.26896793404599473</v>
      </c>
      <c r="AG634" s="21">
        <f>AF634*Input!V634/100</f>
        <v>8.4534442008151161E-4</v>
      </c>
      <c r="AH634" s="9">
        <f t="shared" si="2213"/>
        <v>779.37804576037638</v>
      </c>
      <c r="AI634" s="3">
        <f t="shared" si="2214"/>
        <v>2.7167599545215197</v>
      </c>
      <c r="AJ634" s="22">
        <f t="shared" si="2215"/>
        <v>142.67744564672859</v>
      </c>
      <c r="AK634" s="3">
        <f t="shared" si="2216"/>
        <v>0.5130787275551133</v>
      </c>
      <c r="AL634" s="3">
        <f t="shared" si="2217"/>
        <v>0.10590105881062918</v>
      </c>
      <c r="AM634" s="3">
        <f t="shared" si="2218"/>
        <v>3.3286686605547735E-4</v>
      </c>
      <c r="AN634" s="9">
        <f>AL634*1/((AN633+AN635)/2)</f>
        <v>0.10586058916359511</v>
      </c>
      <c r="AO634" s="21">
        <f t="shared" si="2219"/>
        <v>3.3273966237375884E-4</v>
      </c>
      <c r="AP634" s="58">
        <f t="shared" si="2220"/>
        <v>10.5954</v>
      </c>
      <c r="AQ634" s="58">
        <f t="shared" si="2221"/>
        <v>3.6600000000000001E-2</v>
      </c>
      <c r="AR634" s="58">
        <f t="shared" si="2222"/>
        <v>0.34543292372161505</v>
      </c>
      <c r="AS634" s="67">
        <f t="shared" si="2223"/>
        <v>1.3587893498759007E-4</v>
      </c>
      <c r="AT634" s="67">
        <f t="shared" si="2224"/>
        <v>2.0492888075976485E-7</v>
      </c>
      <c r="AU634" s="58">
        <v>8</v>
      </c>
      <c r="AV634" s="58">
        <f t="shared" si="2225"/>
        <v>4</v>
      </c>
      <c r="AW634" s="58">
        <f t="shared" si="2226"/>
        <v>10.491899999999999</v>
      </c>
      <c r="AX634" s="57">
        <f t="shared" si="2227"/>
        <v>5.8970440300000003E-2</v>
      </c>
      <c r="AY634" s="47">
        <f t="shared" si="2228"/>
        <v>6.2659429454180654E-2</v>
      </c>
      <c r="AZ634" s="9" t="str">
        <f>Input!B634</f>
        <v>GeoB13729-1_73-75</v>
      </c>
      <c r="BA634" s="48">
        <f>Input!E634</f>
        <v>74</v>
      </c>
      <c r="BB634" s="58">
        <f t="shared" si="2229"/>
        <v>146.9716505278742</v>
      </c>
      <c r="BC634" s="22">
        <f>SQRT((EXP(0.0000028263*AW634*1000)*V634)^2+((U634-1)*0.0000028263*EXP(0.0000028263*AW634*1000)*AY634*1000)^2)*1000</f>
        <v>0.52916151138708545</v>
      </c>
      <c r="BD634" s="9">
        <f t="shared" si="2231"/>
        <v>10433.9</v>
      </c>
      <c r="BE634" s="49">
        <f t="shared" si="2232"/>
        <v>31.329714727090327</v>
      </c>
      <c r="BF634" s="89">
        <f t="shared" si="2233"/>
        <v>0.59721718138926838</v>
      </c>
      <c r="BG634" s="85"/>
      <c r="BH634" s="85"/>
      <c r="BI634" s="85"/>
      <c r="BJ634" s="85"/>
      <c r="BK634" s="85"/>
      <c r="BL634" s="85"/>
      <c r="BM634" s="90"/>
      <c r="BN634" s="85"/>
      <c r="BO634" s="85"/>
      <c r="BP634" s="85"/>
      <c r="BQ634" s="85"/>
      <c r="BR634" s="85"/>
      <c r="BS634" s="85"/>
      <c r="BT634" s="85"/>
      <c r="BU634" s="85"/>
      <c r="BV634" s="85"/>
      <c r="BW634" s="85"/>
      <c r="BX634" s="85"/>
      <c r="BY634" s="85"/>
      <c r="BZ634" s="85"/>
      <c r="CA634" s="85"/>
      <c r="CB634" s="85"/>
      <c r="CC634" s="85"/>
      <c r="CD634" s="85"/>
      <c r="CE634" s="85"/>
      <c r="CF634" s="85"/>
      <c r="CG634" s="85"/>
      <c r="CH634" s="85"/>
      <c r="CI634" s="85"/>
      <c r="CJ634" s="85"/>
      <c r="CK634" s="85"/>
      <c r="CL634" s="85"/>
      <c r="CM634" s="85"/>
      <c r="CN634" s="85"/>
      <c r="CO634" s="85"/>
      <c r="CP634" s="85"/>
      <c r="CQ634" s="85"/>
      <c r="CR634" s="85"/>
      <c r="CS634" s="85"/>
      <c r="CT634" s="85"/>
      <c r="CU634" s="85"/>
      <c r="CV634" s="85"/>
      <c r="CW634" s="85"/>
      <c r="CX634" s="85"/>
      <c r="CY634" s="85"/>
      <c r="CZ634" s="85"/>
      <c r="DA634" s="85"/>
      <c r="DB634" s="85"/>
      <c r="DC634" s="85"/>
      <c r="DD634" s="85"/>
      <c r="DE634" s="85"/>
    </row>
    <row r="635" spans="1:109" s="158" customFormat="1" ht="15" customHeight="1" x14ac:dyDescent="0.2">
      <c r="A635" s="141">
        <f>Input!A635</f>
        <v>10815</v>
      </c>
      <c r="B635" s="141" t="str">
        <f>Input!B635</f>
        <v>Hu1-13</v>
      </c>
      <c r="C635" s="141">
        <f>Input!O635</f>
        <v>2.0794707901411691</v>
      </c>
      <c r="D635" s="141">
        <f>C635*Input!P635/100</f>
        <v>1.5850495330828093E-2</v>
      </c>
      <c r="E635" s="142">
        <f>Input!M635</f>
        <v>2.7300149621596712</v>
      </c>
      <c r="F635" s="143">
        <f>E635*Input!N635/100</f>
        <v>1.4652496204217674E-3</v>
      </c>
      <c r="G635" s="144">
        <f t="shared" si="2208"/>
        <v>376.41446298257546</v>
      </c>
      <c r="H635" s="143">
        <f>G635*Input!L635/100</f>
        <v>0.12458619016621927</v>
      </c>
      <c r="I635" s="141">
        <v>0</v>
      </c>
      <c r="J635" s="145">
        <f>(((C635*$G$4*0.000000001*Input!G635*(234/233))-(I635*0.000000000000001))/Input!F635)*1000000000000</f>
        <v>750.7633454367359</v>
      </c>
      <c r="K635" s="141">
        <f>J635*Input!P635/100</f>
        <v>5.7225958440099109</v>
      </c>
      <c r="L635" s="146">
        <f t="shared" si="2209"/>
        <v>10.382511344192714</v>
      </c>
      <c r="M635" s="147">
        <f>L635*Input!P635/100</f>
        <v>7.9139340818643711E-2</v>
      </c>
      <c r="N635" s="141">
        <v>0</v>
      </c>
      <c r="O635" s="145">
        <f>(((G635*$D$4*0.000000001*Input!G635*(238/236))-(N635*0.000000001))/Input!F635)*1000000</f>
        <v>13.689689369094017</v>
      </c>
      <c r="P635" s="141">
        <f>O635*Input!N635/100</f>
        <v>7.3475099696481902E-3</v>
      </c>
      <c r="Q635" s="148">
        <f t="shared" si="2210"/>
        <v>10.213866010367859</v>
      </c>
      <c r="R635" s="149">
        <f>Q635*Input!N635/100</f>
        <v>5.481971162125442E-3</v>
      </c>
      <c r="S635" s="147">
        <f>Input!S635*$G$6/0.000000000155125</f>
        <v>0.99960515752321877</v>
      </c>
      <c r="T635" s="141">
        <f>S635*Input!T635/100</f>
        <v>1.4208016003724713E-3</v>
      </c>
      <c r="U635" s="147">
        <f>S635</f>
        <v>0.99960515752321877</v>
      </c>
      <c r="V635" s="141">
        <f>U635*Input!T635/100</f>
        <v>1.4208016003724713E-3</v>
      </c>
      <c r="W635" s="150">
        <v>0</v>
      </c>
      <c r="X635" s="145">
        <f>((($L$4*0.000000001*Input!G635/Input!W635*(232/229))-(W635*0.000000001))/Input!F635)*1000000000</f>
        <v>0.90818740357154126</v>
      </c>
      <c r="Y635" s="145">
        <f>X635*Input!X635/100</f>
        <v>3.0231386581012708E-3</v>
      </c>
      <c r="Z635" s="145">
        <f t="shared" si="2211"/>
        <v>2.2175337804490001E-4</v>
      </c>
      <c r="AA635" s="145">
        <f>Z635*Input!X635/100</f>
        <v>7.3816395943799693E-7</v>
      </c>
      <c r="AB635" s="146">
        <v>0</v>
      </c>
      <c r="AC635" s="146">
        <v>0.9</v>
      </c>
      <c r="AD635" s="145">
        <f>(((Input!G635*$L$4*0.000000001*Input!U635*(230/229))-((AB635*0.000000000000001)+(Input!G635*AC635*0.000000000000001)))/Input!F635)*1000000000000</f>
        <v>224.30188710716922</v>
      </c>
      <c r="AE635" s="145">
        <f>AD635*Input!V635/100</f>
        <v>0.55374282757286075</v>
      </c>
      <c r="AF635" s="145">
        <f t="shared" si="2212"/>
        <v>10.225591894643134</v>
      </c>
      <c r="AG635" s="145">
        <f>AF635*Input!V635/100</f>
        <v>2.5244318014321487E-2</v>
      </c>
      <c r="AH635" s="141">
        <f t="shared" si="2213"/>
        <v>46112.451520682967</v>
      </c>
      <c r="AI635" s="150">
        <f t="shared" si="2214"/>
        <v>191.10438187435358</v>
      </c>
      <c r="AJ635" s="147">
        <f t="shared" si="2215"/>
        <v>-0.39484247678123197</v>
      </c>
      <c r="AK635" s="150">
        <f t="shared" si="2216"/>
        <v>1.4208016003724713</v>
      </c>
      <c r="AL635" s="150">
        <f t="shared" si="2217"/>
        <v>1.0011480358429778</v>
      </c>
      <c r="AM635" s="150">
        <f t="shared" si="2218"/>
        <v>2.5293087821284875E-3</v>
      </c>
      <c r="AN635" s="141">
        <f>AF635/Q635</f>
        <v>1.0011480358429778</v>
      </c>
      <c r="AO635" s="145">
        <f t="shared" si="2219"/>
        <v>2.5293087821284875E-3</v>
      </c>
      <c r="AP635" s="141" t="str">
        <f t="shared" si="2220"/>
        <v>Out of range</v>
      </c>
      <c r="AQ635" s="141" t="e">
        <f t="shared" si="2221"/>
        <v>#VALUE!</v>
      </c>
      <c r="AR635" s="141" t="e">
        <f t="shared" si="2222"/>
        <v>#VALUE!</v>
      </c>
      <c r="AS635" s="149">
        <f t="shared" si="2223"/>
        <v>2.1711013030698004E-5</v>
      </c>
      <c r="AT635" s="149">
        <f t="shared" si="2224"/>
        <v>7.3204164215882848E-8</v>
      </c>
      <c r="AU635" s="141">
        <v>0.75</v>
      </c>
      <c r="AV635" s="141">
        <f t="shared" si="2225"/>
        <v>0.375</v>
      </c>
      <c r="AW635" s="141" t="str">
        <f t="shared" si="2226"/>
        <v>Out of range</v>
      </c>
      <c r="AX635" s="151">
        <f t="shared" si="2227"/>
        <v>320.69000907449998</v>
      </c>
      <c r="AY635" s="151" t="e">
        <f t="shared" si="2228"/>
        <v>#VALUE!</v>
      </c>
      <c r="AZ635" s="141" t="str">
        <f>Input!B635</f>
        <v>Hu1-13</v>
      </c>
      <c r="BA635" s="152">
        <f>Input!E635</f>
        <v>0</v>
      </c>
      <c r="BB635" s="141" t="e">
        <f t="shared" si="2229"/>
        <v>#VALUE!</v>
      </c>
      <c r="BC635" s="147" t="e">
        <f t="shared" ref="BC635" si="2235">SQRT((EXP(0.0000028263*AW635*1000)*V635)^2+((U635-1)*0.0000028263*EXP(0.0000028263*AW635*1000)*AX635*1000)^2)*1000</f>
        <v>#VALUE!</v>
      </c>
      <c r="BD635" s="141" t="e">
        <f t="shared" si="2231"/>
        <v>#VALUE!</v>
      </c>
      <c r="BE635" s="153" t="e">
        <f t="shared" si="2232"/>
        <v>#VALUE!</v>
      </c>
      <c r="BF635" s="154" t="e">
        <f t="shared" si="2233"/>
        <v>#VALUE!</v>
      </c>
      <c r="BG635" s="155"/>
      <c r="BH635" s="155"/>
      <c r="BI635" s="155"/>
      <c r="BJ635" s="155"/>
      <c r="BK635" s="155"/>
      <c r="BL635" s="155"/>
      <c r="BM635" s="159"/>
      <c r="BN635" s="155"/>
      <c r="BO635" s="155"/>
      <c r="BP635" s="155"/>
      <c r="BQ635" s="155"/>
      <c r="BR635" s="155"/>
      <c r="BS635" s="155"/>
      <c r="BT635" s="155"/>
      <c r="BU635" s="155"/>
      <c r="BV635" s="155"/>
      <c r="BW635" s="155"/>
      <c r="BX635" s="155"/>
      <c r="BY635" s="155"/>
      <c r="BZ635" s="155"/>
      <c r="CA635" s="155"/>
      <c r="CB635" s="155"/>
      <c r="CC635" s="155"/>
      <c r="CD635" s="155"/>
      <c r="CE635" s="155"/>
      <c r="CF635" s="155"/>
      <c r="CG635" s="155"/>
      <c r="CH635" s="155"/>
      <c r="CI635" s="155"/>
      <c r="CJ635" s="155"/>
      <c r="CK635" s="155"/>
      <c r="CL635" s="155"/>
      <c r="CM635" s="155"/>
      <c r="CN635" s="155"/>
      <c r="CO635" s="155"/>
      <c r="CP635" s="155"/>
      <c r="CQ635" s="155"/>
      <c r="CR635" s="155"/>
      <c r="CS635" s="155"/>
      <c r="CT635" s="155"/>
      <c r="CU635" s="155"/>
      <c r="CV635" s="155"/>
      <c r="CW635" s="155"/>
      <c r="CX635" s="155"/>
      <c r="CY635" s="155"/>
      <c r="CZ635" s="155"/>
      <c r="DA635" s="155"/>
      <c r="DB635" s="155"/>
      <c r="DC635" s="155"/>
      <c r="DD635" s="155"/>
      <c r="DE635" s="155"/>
    </row>
    <row r="636" spans="1:109" ht="15" customHeight="1" x14ac:dyDescent="0.2">
      <c r="A636" s="9">
        <f>Input!A636</f>
        <v>10869</v>
      </c>
      <c r="B636" s="9" t="str">
        <f>Input!B636</f>
        <v>GeoB13729-1_90-92</v>
      </c>
      <c r="C636" s="9">
        <f>Input!O636</f>
        <v>2.5668685523210564</v>
      </c>
      <c r="D636" s="9">
        <f>C636*Input!P636/100</f>
        <v>4.6462887596497764E-3</v>
      </c>
      <c r="E636" s="11">
        <f>Input!M636</f>
        <v>2.9857682223552056</v>
      </c>
      <c r="F636" s="12">
        <f>E636*Input!N636/100</f>
        <v>1.3470490046646715E-3</v>
      </c>
      <c r="G636" s="13">
        <f t="shared" si="2208"/>
        <v>411.67772249833575</v>
      </c>
      <c r="H636" s="12">
        <f>G636*Input!L636/100</f>
        <v>0.2379355312858612</v>
      </c>
      <c r="I636" s="9">
        <v>0.3</v>
      </c>
      <c r="J636" s="21">
        <f>(((C636*$G$4*0.000000001*Input!G636*(234/233))-(I636*0.000000000000001))/Input!F636)*1000000000000</f>
        <v>220.70741293283604</v>
      </c>
      <c r="K636" s="9">
        <f>J636*Input!P636/100</f>
        <v>0.39950248755587814</v>
      </c>
      <c r="L636" s="14">
        <f t="shared" si="2209"/>
        <v>3.0522230906059762</v>
      </c>
      <c r="M636" s="22">
        <f>L636*Input!P636/100</f>
        <v>5.5248290080933873E-3</v>
      </c>
      <c r="N636" s="9">
        <v>5.0000000000000001E-3</v>
      </c>
      <c r="O636" s="21">
        <f>(((G636*$D$4*0.000000001*Input!G636*(238/236))-(N636*0.000000001))/Input!F636)*1000000</f>
        <v>3.5657222556066435</v>
      </c>
      <c r="P636" s="9">
        <f>O636*Input!N636/100</f>
        <v>1.6086990876796124E-3</v>
      </c>
      <c r="Q636" s="23">
        <f t="shared" si="2210"/>
        <v>2.6603824503991045</v>
      </c>
      <c r="R636" s="24">
        <f>Q636*Input!N636/100</f>
        <v>1.2002490699062503E-3</v>
      </c>
      <c r="S636" s="65">
        <f>Input!S636*$G$6/0.000000000155125</f>
        <v>1.1432141398915296</v>
      </c>
      <c r="T636" s="9">
        <f>S636*Input!T636/100</f>
        <v>1.0585730855380111E-3</v>
      </c>
      <c r="U636" s="9">
        <f>S636*1/((U635+U637)/2)</f>
        <v>1.1429230036477716</v>
      </c>
      <c r="V636" s="9">
        <f>U636*Input!T636/100</f>
        <v>1.0583035043798422E-3</v>
      </c>
      <c r="W636" s="3">
        <v>3.0000000000000001E-3</v>
      </c>
      <c r="X636" s="21">
        <f>((($L$4*0.000000001*Input!G636/Input!W636*(232/229))-(W636*0.000000001))/Input!F636)*1000000000</f>
        <v>0.32463824355792242</v>
      </c>
      <c r="Y636" s="21">
        <f>X636*Input!X636/100</f>
        <v>6.4874212286600622E-4</v>
      </c>
      <c r="Z636" s="21">
        <f t="shared" si="2211"/>
        <v>7.9267370223838848E-5</v>
      </c>
      <c r="AA636" s="21">
        <f>Z636*Input!X636/100</f>
        <v>1.5840426398759671E-7</v>
      </c>
      <c r="AB636" s="14">
        <v>0.05</v>
      </c>
      <c r="AC636" s="14">
        <v>0.9</v>
      </c>
      <c r="AD636" s="21">
        <f>(((Input!G636*$L$4*0.000000001*Input!U636*(230/229))-((AB636*0.000000000000001)+(Input!G636*AC636*0.000000000000001)))/Input!F636)*1000000000000</f>
        <v>6.150175329069576</v>
      </c>
      <c r="AE636" s="21">
        <f>AD636*Input!V636/100</f>
        <v>1.7042216675781114E-2</v>
      </c>
      <c r="AF636" s="63">
        <f t="shared" si="2212"/>
        <v>0.28037741370191949</v>
      </c>
      <c r="AG636" s="21">
        <f>AF636*Input!V636/100</f>
        <v>7.7692949869546349E-4</v>
      </c>
      <c r="AH636" s="9">
        <f t="shared" si="2213"/>
        <v>3537.110073289638</v>
      </c>
      <c r="AI636" s="3">
        <f t="shared" si="2214"/>
        <v>12.084257126341404</v>
      </c>
      <c r="AJ636" s="22">
        <f t="shared" si="2215"/>
        <v>142.92300364777157</v>
      </c>
      <c r="AK636" s="3">
        <f t="shared" si="2216"/>
        <v>1.0583035043798421</v>
      </c>
      <c r="AL636" s="3">
        <f t="shared" si="2217"/>
        <v>0.10538988996106853</v>
      </c>
      <c r="AM636" s="3">
        <f t="shared" si="2218"/>
        <v>2.9588211348143185E-4</v>
      </c>
      <c r="AN636" s="9">
        <f>AL636*1/((AN635+AN637)/2)</f>
        <v>0.10547622249980049</v>
      </c>
      <c r="AO636" s="21">
        <f t="shared" si="2219"/>
        <v>2.9612449208180481E-4</v>
      </c>
      <c r="AP636" s="58">
        <f t="shared" si="2220"/>
        <v>10.5527</v>
      </c>
      <c r="AQ636" s="58">
        <f t="shared" si="2221"/>
        <v>3.3099999999999997E-2</v>
      </c>
      <c r="AR636" s="58">
        <f t="shared" si="2222"/>
        <v>0.31366380168108632</v>
      </c>
      <c r="AS636" s="67">
        <f t="shared" si="2223"/>
        <v>2.9795479297327096E-5</v>
      </c>
      <c r="AT636" s="67">
        <f t="shared" si="2224"/>
        <v>6.1040465281865819E-8</v>
      </c>
      <c r="AU636" s="58">
        <v>8</v>
      </c>
      <c r="AV636" s="58">
        <f t="shared" si="2225"/>
        <v>4</v>
      </c>
      <c r="AW636" s="58">
        <f t="shared" si="2226"/>
        <v>10.53</v>
      </c>
      <c r="AX636" s="57">
        <f t="shared" si="2227"/>
        <v>3.4898996799999998E-2</v>
      </c>
      <c r="AY636" s="47">
        <f t="shared" si="2228"/>
        <v>3.4637717233063088E-2</v>
      </c>
      <c r="AZ636" s="9" t="str">
        <f>Input!B636</f>
        <v>GeoB13729-1_90-92</v>
      </c>
      <c r="BA636" s="48">
        <f>Input!E636</f>
        <v>91</v>
      </c>
      <c r="BB636" s="58">
        <f t="shared" si="2229"/>
        <v>147.24045345731409</v>
      </c>
      <c r="BC636" s="22">
        <f>SQRT((EXP(0.0000028263*AW636*1000)*V636)^2+((U636-1)*0.0000028263*EXP(0.0000028263*AW636*1000)*AY636*1000)^2)*1000</f>
        <v>1.0903682522221052</v>
      </c>
      <c r="BD636" s="9">
        <f t="shared" si="2231"/>
        <v>10472</v>
      </c>
      <c r="BE636" s="49">
        <f t="shared" si="2232"/>
        <v>17.318858616531543</v>
      </c>
      <c r="BF636" s="89">
        <f t="shared" si="2233"/>
        <v>0.32894318359983937</v>
      </c>
      <c r="BG636" s="85"/>
      <c r="BH636" s="85"/>
      <c r="BI636" s="85"/>
      <c r="BJ636" s="85"/>
      <c r="BK636" s="85"/>
      <c r="BL636" s="85"/>
      <c r="BM636" s="90"/>
      <c r="BN636" s="85"/>
      <c r="BO636" s="85"/>
      <c r="BP636" s="85"/>
      <c r="BQ636" s="85"/>
      <c r="BR636" s="85"/>
      <c r="BS636" s="85"/>
      <c r="BT636" s="85"/>
      <c r="BU636" s="85"/>
      <c r="BV636" s="85"/>
      <c r="BW636" s="85"/>
      <c r="BX636" s="85"/>
      <c r="BY636" s="85"/>
      <c r="BZ636" s="85"/>
      <c r="CA636" s="85"/>
      <c r="CB636" s="85"/>
      <c r="CC636" s="85"/>
      <c r="CD636" s="85"/>
      <c r="CE636" s="85"/>
      <c r="CF636" s="85"/>
      <c r="CG636" s="85"/>
      <c r="CH636" s="85"/>
      <c r="CI636" s="85"/>
      <c r="CJ636" s="85"/>
      <c r="CK636" s="85"/>
      <c r="CL636" s="85"/>
      <c r="CM636" s="85"/>
      <c r="CN636" s="85"/>
      <c r="CO636" s="85"/>
      <c r="CP636" s="85"/>
      <c r="CQ636" s="85"/>
      <c r="CR636" s="85"/>
      <c r="CS636" s="85"/>
      <c r="CT636" s="85"/>
      <c r="CU636" s="85"/>
      <c r="CV636" s="85"/>
      <c r="CW636" s="85"/>
      <c r="CX636" s="85"/>
      <c r="CY636" s="85"/>
      <c r="CZ636" s="85"/>
      <c r="DA636" s="85"/>
      <c r="DB636" s="85"/>
      <c r="DC636" s="85"/>
      <c r="DD636" s="85"/>
      <c r="DE636" s="85"/>
    </row>
    <row r="637" spans="1:109" s="158" customFormat="1" ht="15" customHeight="1" x14ac:dyDescent="0.2">
      <c r="A637" s="141">
        <f>Input!A637</f>
        <v>10815</v>
      </c>
      <c r="B637" s="141" t="str">
        <f>Input!B637</f>
        <v>Hu1-13</v>
      </c>
      <c r="C637" s="141">
        <f>Input!O637</f>
        <v>2.0887627496316581</v>
      </c>
      <c r="D637" s="141">
        <f>C637*Input!P637/100</f>
        <v>1.3608418369649076E-2</v>
      </c>
      <c r="E637" s="142">
        <f>Input!M637</f>
        <v>2.7316725649369</v>
      </c>
      <c r="F637" s="143">
        <f>E637*Input!N637/100</f>
        <v>2.0242405972621912E-3</v>
      </c>
      <c r="G637" s="144">
        <f t="shared" si="2208"/>
        <v>376.64301325349976</v>
      </c>
      <c r="H637" s="143">
        <f>G637*Input!L637/100</f>
        <v>0.12224730086739789</v>
      </c>
      <c r="I637" s="141">
        <v>0</v>
      </c>
      <c r="J637" s="145">
        <f>(((C637*$G$4*0.000000001*Input!G637*(234/233))-(I637*0.000000000000001))/Input!F637)*1000000000000</f>
        <v>754.11807521982098</v>
      </c>
      <c r="K637" s="141">
        <f>J637*Input!P637/100</f>
        <v>4.9131258538173022</v>
      </c>
      <c r="L637" s="146">
        <f t="shared" si="2209"/>
        <v>10.428904818569544</v>
      </c>
      <c r="M637" s="147">
        <f>L637*Input!P637/100</f>
        <v>6.7944959250815118E-2</v>
      </c>
      <c r="N637" s="141">
        <v>0</v>
      </c>
      <c r="O637" s="145">
        <f>(((G637*$D$4*0.000000001*Input!G637*(238/236))-(N637*0.000000001))/Input!F637)*1000000</f>
        <v>13.698001436035826</v>
      </c>
      <c r="P637" s="141">
        <f>O637*Input!N637/100</f>
        <v>1.0150576230874146E-2</v>
      </c>
      <c r="Q637" s="148">
        <f t="shared" si="2210"/>
        <v>10.220067636695811</v>
      </c>
      <c r="R637" s="149">
        <f>Q637*Input!N637/100</f>
        <v>7.5733366006269474E-3</v>
      </c>
      <c r="S637" s="147">
        <f>Input!S637*$G$6/0.000000000155125</f>
        <v>1.0009043015441528</v>
      </c>
      <c r="T637" s="141">
        <f>S637*Input!T637/100</f>
        <v>1.5913873098506207E-3</v>
      </c>
      <c r="U637" s="147">
        <f>S637</f>
        <v>1.0009043015441528</v>
      </c>
      <c r="V637" s="141">
        <f>U637*Input!T637/100</f>
        <v>1.5913873098506207E-3</v>
      </c>
      <c r="W637" s="150">
        <v>0</v>
      </c>
      <c r="X637" s="145">
        <f>((($L$4*0.000000001*Input!G637/Input!W637*(232/229))-(W637*0.000000001))/Input!F637)*1000000000</f>
        <v>0.90757312683284941</v>
      </c>
      <c r="Y637" s="145">
        <f>X637*Input!X637/100</f>
        <v>3.6625381926490507E-3</v>
      </c>
      <c r="Z637" s="145">
        <f t="shared" si="2211"/>
        <v>2.2160338924157193E-4</v>
      </c>
      <c r="AA637" s="145">
        <f>Z637*Input!X637/100</f>
        <v>8.9428703067715617E-7</v>
      </c>
      <c r="AB637" s="146">
        <v>0</v>
      </c>
      <c r="AC637" s="146">
        <v>0.9</v>
      </c>
      <c r="AD637" s="145">
        <f>(((Input!G637*$L$4*0.000000001*Input!U637*(230/229))-((AB637*0.000000000000001)+(Input!G637*AC637*0.000000000000001)))/Input!F637)*1000000000000</f>
        <v>223.55635822299021</v>
      </c>
      <c r="AE637" s="145">
        <f>AD637*Input!V637/100</f>
        <v>0.56259912429786452</v>
      </c>
      <c r="AF637" s="145">
        <f t="shared" si="2212"/>
        <v>10.191604333443346</v>
      </c>
      <c r="AG637" s="145">
        <f>AF637*Input!V637/100</f>
        <v>2.5648063507396554E-2</v>
      </c>
      <c r="AH637" s="141">
        <f t="shared" si="2213"/>
        <v>45990.290890061173</v>
      </c>
      <c r="AI637" s="150">
        <f t="shared" si="2214"/>
        <v>218.725836025185</v>
      </c>
      <c r="AJ637" s="147">
        <f t="shared" si="2215"/>
        <v>0.90430154415277464</v>
      </c>
      <c r="AK637" s="150">
        <f t="shared" si="2216"/>
        <v>1.5913873098506208</v>
      </c>
      <c r="AL637" s="150">
        <f t="shared" si="2217"/>
        <v>0.99721495940493921</v>
      </c>
      <c r="AM637" s="150">
        <f t="shared" si="2218"/>
        <v>2.6161135763507416E-3</v>
      </c>
      <c r="AN637" s="141">
        <f>AF637/Q637</f>
        <v>0.99721495940493921</v>
      </c>
      <c r="AO637" s="145">
        <f t="shared" si="2219"/>
        <v>2.6161135763507416E-3</v>
      </c>
      <c r="AP637" s="141">
        <f t="shared" si="2220"/>
        <v>601.19870000000003</v>
      </c>
      <c r="AQ637" s="141" t="e">
        <f t="shared" si="2221"/>
        <v>#VALUE!</v>
      </c>
      <c r="AR637" s="141" t="e">
        <f t="shared" si="2222"/>
        <v>#VALUE!</v>
      </c>
      <c r="AS637" s="149">
        <f t="shared" si="2223"/>
        <v>2.1683162687288946E-5</v>
      </c>
      <c r="AT637" s="149">
        <f t="shared" si="2224"/>
        <v>8.8966041804870129E-8</v>
      </c>
      <c r="AU637" s="141">
        <v>0.75</v>
      </c>
      <c r="AV637" s="141">
        <f t="shared" si="2225"/>
        <v>0.375</v>
      </c>
      <c r="AW637" s="141">
        <f t="shared" si="2226"/>
        <v>601.19690000000003</v>
      </c>
      <c r="AX637" s="151">
        <f t="shared" si="2227"/>
        <v>234.39887965060001</v>
      </c>
      <c r="AY637" s="151">
        <f t="shared" si="2228"/>
        <v>92.270814382921671</v>
      </c>
      <c r="AZ637" s="141" t="str">
        <f>Input!B637</f>
        <v>Hu1-13</v>
      </c>
      <c r="BA637" s="152">
        <f>Input!E637</f>
        <v>0</v>
      </c>
      <c r="BB637" s="141">
        <f t="shared" si="2229"/>
        <v>4.9459565827214611</v>
      </c>
      <c r="BC637" s="147">
        <f t="shared" ref="BC637" si="2236">SQRT((EXP(0.0000028263*AW637*1000)*V637)^2+((U637-1)*0.0000028263*EXP(0.0000028263*AW637*1000)*AX637*1000)^2)*1000</f>
        <v>9.300197600409005</v>
      </c>
      <c r="BD637" s="141">
        <f t="shared" si="2231"/>
        <v>601138.9</v>
      </c>
      <c r="BE637" s="153">
        <f t="shared" si="2232"/>
        <v>46135.407191460836</v>
      </c>
      <c r="BF637" s="154">
        <f t="shared" si="2233"/>
        <v>15.347852655747504</v>
      </c>
      <c r="BG637" s="155"/>
      <c r="BH637" s="155"/>
      <c r="BI637" s="155"/>
      <c r="BJ637" s="155"/>
      <c r="BK637" s="155"/>
      <c r="BL637" s="155"/>
      <c r="BM637" s="159"/>
      <c r="BN637" s="155"/>
      <c r="BO637" s="155"/>
      <c r="BP637" s="155"/>
      <c r="BQ637" s="155"/>
      <c r="BR637" s="155"/>
      <c r="BS637" s="155"/>
      <c r="BT637" s="155"/>
      <c r="BU637" s="155"/>
      <c r="BV637" s="155"/>
      <c r="BW637" s="155"/>
      <c r="BX637" s="155"/>
      <c r="BY637" s="155"/>
      <c r="BZ637" s="155"/>
      <c r="CA637" s="155"/>
      <c r="CB637" s="155"/>
      <c r="CC637" s="155"/>
      <c r="CD637" s="155"/>
      <c r="CE637" s="155"/>
      <c r="CF637" s="155"/>
      <c r="CG637" s="155"/>
      <c r="CH637" s="155"/>
      <c r="CI637" s="155"/>
      <c r="CJ637" s="155"/>
      <c r="CK637" s="155"/>
      <c r="CL637" s="155"/>
      <c r="CM637" s="155"/>
      <c r="CN637" s="155"/>
      <c r="CO637" s="155"/>
      <c r="CP637" s="155"/>
      <c r="CQ637" s="155"/>
      <c r="CR637" s="155"/>
      <c r="CS637" s="155"/>
      <c r="CT637" s="155"/>
      <c r="CU637" s="155"/>
      <c r="CV637" s="155"/>
      <c r="CW637" s="155"/>
      <c r="CX637" s="155"/>
      <c r="CY637" s="155"/>
      <c r="CZ637" s="155"/>
      <c r="DA637" s="155"/>
      <c r="DB637" s="155"/>
      <c r="DC637" s="155"/>
      <c r="DD637" s="155"/>
      <c r="DE637" s="155"/>
    </row>
    <row r="638" spans="1:109" ht="15" customHeight="1" x14ac:dyDescent="0.2">
      <c r="A638" s="9">
        <f>Input!A638</f>
        <v>10870</v>
      </c>
      <c r="B638" s="9" t="str">
        <f>Input!B638</f>
        <v>GeoB13729-1_158-160</v>
      </c>
      <c r="C638" s="9">
        <f>Input!O638</f>
        <v>1.8286926278191491</v>
      </c>
      <c r="D638" s="9">
        <f>C638*Input!P638/100</f>
        <v>2.3895482028367184E-3</v>
      </c>
      <c r="E638" s="11">
        <f>Input!M638</f>
        <v>2.1292157607310145</v>
      </c>
      <c r="F638" s="12">
        <f>E638*Input!N638/100</f>
        <v>4.688701384855296E-4</v>
      </c>
      <c r="G638" s="13">
        <f t="shared" si="2208"/>
        <v>293.57626908959224</v>
      </c>
      <c r="H638" s="12">
        <f>G638*Input!L638/100</f>
        <v>0.12864915411458702</v>
      </c>
      <c r="I638" s="9">
        <v>0.3</v>
      </c>
      <c r="J638" s="21">
        <f>(((C638*$G$4*0.000000001*Input!G638*(234/233))-(I638*0.000000000000001))/Input!F638)*1000000000000</f>
        <v>179.67399694295199</v>
      </c>
      <c r="K638" s="9">
        <f>J638*Input!P638/100</f>
        <v>0.23477957419423742</v>
      </c>
      <c r="L638" s="14">
        <f t="shared" si="2209"/>
        <v>2.4847607742909479</v>
      </c>
      <c r="M638" s="22">
        <f>L638*Input!P638/100</f>
        <v>3.2468308519223161E-3</v>
      </c>
      <c r="N638" s="9">
        <v>5.0000000000000001E-3</v>
      </c>
      <c r="O638" s="21">
        <f>(((G638*$D$4*0.000000001*Input!G638*(238/236))-(N638*0.000000001))/Input!F638)*1000000</f>
        <v>2.9056429273207049</v>
      </c>
      <c r="P638" s="9">
        <f>O638*Input!N638/100</f>
        <v>6.3984553695705423E-4</v>
      </c>
      <c r="Q638" s="23">
        <f t="shared" si="2210"/>
        <v>2.167897804944189</v>
      </c>
      <c r="R638" s="24">
        <f>Q638*Input!N638/100</f>
        <v>4.7738823033964387E-4</v>
      </c>
      <c r="S638" s="65">
        <f>Input!S638*$G$6/0.000000000155125</f>
        <v>1.1435326156673093</v>
      </c>
      <c r="T638" s="9">
        <f>S638*Input!T638/100</f>
        <v>6.29908657818333E-4</v>
      </c>
      <c r="U638" s="9">
        <f>S638*1/((U637+U639)/2)</f>
        <v>1.1441633111208822</v>
      </c>
      <c r="V638" s="9">
        <f>U638*Input!T638/100</f>
        <v>6.3025607294336678E-4</v>
      </c>
      <c r="W638" s="3">
        <v>3.0000000000000001E-3</v>
      </c>
      <c r="X638" s="21">
        <f>((($L$4*0.000000001*Input!G638/Input!W638*(232/229))-(W638*0.000000001))/Input!F638)*1000000000</f>
        <v>0.28092853337374968</v>
      </c>
      <c r="Y638" s="21">
        <f>X638*Input!X638/100</f>
        <v>5.3662352505074449E-4</v>
      </c>
      <c r="Z638" s="21">
        <f t="shared" si="2211"/>
        <v>6.8594709659966196E-5</v>
      </c>
      <c r="AA638" s="21">
        <f>Z638*Input!X638/100</f>
        <v>1.310281104432767E-7</v>
      </c>
      <c r="AB638" s="14">
        <v>0.05</v>
      </c>
      <c r="AC638" s="14">
        <v>0.9</v>
      </c>
      <c r="AD638" s="21">
        <f>(((Input!G638*$L$4*0.000000001*Input!U638*(230/229))-((AB638*0.000000000000001)+(Input!G638*AC638*0.000000000000001)))/Input!F638)*1000000000000</f>
        <v>5.1564026797974289</v>
      </c>
      <c r="AE638" s="21">
        <f>AD638*Input!V638/100</f>
        <v>1.2373627533951459E-2</v>
      </c>
      <c r="AF638" s="63">
        <f t="shared" si="2212"/>
        <v>0.23507278573568197</v>
      </c>
      <c r="AG638" s="21">
        <f>AF638*Input!V638/100</f>
        <v>5.6409541199291594E-4</v>
      </c>
      <c r="AH638" s="9">
        <f t="shared" si="2213"/>
        <v>3426.9812774333682</v>
      </c>
      <c r="AI638" s="3">
        <f t="shared" si="2214"/>
        <v>10.510927390311513</v>
      </c>
      <c r="AJ638" s="22">
        <f t="shared" si="2215"/>
        <v>144.16331112088221</v>
      </c>
      <c r="AK638" s="3">
        <f t="shared" si="2216"/>
        <v>0.63025607294336683</v>
      </c>
      <c r="AL638" s="3">
        <f t="shared" si="2217"/>
        <v>0.10843351803741216</v>
      </c>
      <c r="AM638" s="3">
        <f t="shared" si="2218"/>
        <v>2.6129717206122135E-4</v>
      </c>
      <c r="AN638" s="9">
        <f>AL638*1/((AN637+AN639)/2)</f>
        <v>0.10864691163628462</v>
      </c>
      <c r="AO638" s="21">
        <f t="shared" si="2219"/>
        <v>2.6181139630599868E-4</v>
      </c>
      <c r="AP638" s="58">
        <f t="shared" si="2220"/>
        <v>10.872999999999999</v>
      </c>
      <c r="AQ638" s="58">
        <f t="shared" si="2221"/>
        <v>2.81E-2</v>
      </c>
      <c r="AR638" s="58">
        <f t="shared" si="2222"/>
        <v>0.25843833348661827</v>
      </c>
      <c r="AS638" s="67">
        <f t="shared" si="2223"/>
        <v>3.1641117724058086E-5</v>
      </c>
      <c r="AT638" s="67">
        <f t="shared" si="2224"/>
        <v>6.0840462332191012E-8</v>
      </c>
      <c r="AU638" s="58">
        <v>8</v>
      </c>
      <c r="AV638" s="58">
        <f t="shared" si="2225"/>
        <v>4</v>
      </c>
      <c r="AW638" s="58">
        <f t="shared" si="2226"/>
        <v>10.849</v>
      </c>
      <c r="AX638" s="57">
        <f t="shared" si="2227"/>
        <v>3.0272766699999999E-2</v>
      </c>
      <c r="AY638" s="47">
        <f t="shared" si="2228"/>
        <v>3.0678432866638568E-2</v>
      </c>
      <c r="AZ638" s="9" t="str">
        <f>Input!B638</f>
        <v>GeoB13729-1_158-160</v>
      </c>
      <c r="BA638" s="48">
        <f>Input!E638</f>
        <v>159</v>
      </c>
      <c r="BB638" s="58">
        <f t="shared" si="2229"/>
        <v>148.65219129950773</v>
      </c>
      <c r="BC638" s="22">
        <f>SQRT((EXP(0.0000028263*AW638*1000)*V638)^2+((U638-1)*0.0000028263*EXP(0.0000028263*AW638*1000)*AY638*1000)^2)*1000</f>
        <v>0.65000845235147531</v>
      </c>
      <c r="BD638" s="9">
        <f t="shared" si="2231"/>
        <v>10791</v>
      </c>
      <c r="BE638" s="49">
        <f t="shared" si="2232"/>
        <v>15.339216433319285</v>
      </c>
      <c r="BF638" s="89">
        <f t="shared" si="2233"/>
        <v>0.28277659569212432</v>
      </c>
      <c r="BG638" s="85"/>
      <c r="BH638" s="85"/>
      <c r="BI638" s="85"/>
      <c r="BJ638" s="85"/>
      <c r="BK638" s="85"/>
      <c r="BL638" s="85"/>
      <c r="BM638" s="90"/>
      <c r="BN638" s="85"/>
      <c r="BO638" s="85"/>
      <c r="BP638" s="85"/>
      <c r="BQ638" s="85"/>
      <c r="BR638" s="85"/>
      <c r="BS638" s="85"/>
      <c r="BT638" s="85"/>
      <c r="BU638" s="85"/>
      <c r="BV638" s="85"/>
      <c r="BW638" s="85"/>
      <c r="BX638" s="85"/>
      <c r="BY638" s="85"/>
      <c r="BZ638" s="85"/>
      <c r="CA638" s="85"/>
      <c r="CB638" s="85"/>
      <c r="CC638" s="85"/>
      <c r="CD638" s="85"/>
      <c r="CE638" s="85"/>
      <c r="CF638" s="85"/>
      <c r="CG638" s="85"/>
      <c r="CH638" s="85"/>
      <c r="CI638" s="85"/>
      <c r="CJ638" s="85"/>
      <c r="CK638" s="85"/>
      <c r="CL638" s="85"/>
      <c r="CM638" s="85"/>
      <c r="CN638" s="85"/>
      <c r="CO638" s="85"/>
      <c r="CP638" s="85"/>
      <c r="CQ638" s="85"/>
      <c r="CR638" s="85"/>
      <c r="CS638" s="85"/>
      <c r="CT638" s="85"/>
      <c r="CU638" s="85"/>
      <c r="CV638" s="85"/>
      <c r="CW638" s="85"/>
      <c r="CX638" s="85"/>
      <c r="CY638" s="85"/>
      <c r="CZ638" s="85"/>
      <c r="DA638" s="85"/>
      <c r="DB638" s="85"/>
      <c r="DC638" s="85"/>
      <c r="DD638" s="85"/>
      <c r="DE638" s="85"/>
    </row>
    <row r="639" spans="1:109" s="158" customFormat="1" ht="15" customHeight="1" x14ac:dyDescent="0.2">
      <c r="A639" s="141">
        <f>Input!A639</f>
        <v>10815</v>
      </c>
      <c r="B639" s="141" t="str">
        <f>Input!B639</f>
        <v>Hu1-13</v>
      </c>
      <c r="C639" s="141">
        <f>Input!O639</f>
        <v>2.1031863238049584</v>
      </c>
      <c r="D639" s="141">
        <f>C639*Input!P639/100</f>
        <v>1.3362659004593182E-2</v>
      </c>
      <c r="E639" s="142">
        <f>Input!M639</f>
        <v>2.7311889786856449</v>
      </c>
      <c r="F639" s="143">
        <f>E639*Input!N639/100</f>
        <v>2.1629592831889826E-3</v>
      </c>
      <c r="G639" s="144">
        <f t="shared" si="2208"/>
        <v>376.5763363811767</v>
      </c>
      <c r="H639" s="143">
        <f>G639*Input!L639/100</f>
        <v>0.13953185118376998</v>
      </c>
      <c r="I639" s="141">
        <v>0</v>
      </c>
      <c r="J639" s="145">
        <f>(((C639*$G$4*0.000000001*Input!G639*(234/233))-(I639*0.000000000000001))/Input!F639)*1000000000000</f>
        <v>759.32550147982954</v>
      </c>
      <c r="K639" s="141">
        <f>J639*Input!P639/100</f>
        <v>4.8243979313302328</v>
      </c>
      <c r="L639" s="146">
        <f t="shared" si="2209"/>
        <v>10.500919738513636</v>
      </c>
      <c r="M639" s="147">
        <f>L639*Input!P639/100</f>
        <v>6.6717916578356518E-2</v>
      </c>
      <c r="N639" s="141">
        <v>0</v>
      </c>
      <c r="O639" s="145">
        <f>(((G639*$D$4*0.000000001*Input!G639*(238/236))-(N639*0.000000001))/Input!F639)*1000000</f>
        <v>13.695576487581476</v>
      </c>
      <c r="P639" s="141">
        <f>O639*Input!N639/100</f>
        <v>1.0846182572358962E-2</v>
      </c>
      <c r="Q639" s="148">
        <f t="shared" si="2210"/>
        <v>10.218258384642898</v>
      </c>
      <c r="R639" s="149">
        <f>Q639*Input!N639/100</f>
        <v>8.0923279214912495E-3</v>
      </c>
      <c r="S639" s="147">
        <f>Input!S639*$G$6/0.000000000155125</f>
        <v>0.99799324140720258</v>
      </c>
      <c r="T639" s="141">
        <f>S639*Input!T639/100</f>
        <v>1.1606001221354347E-3</v>
      </c>
      <c r="U639" s="147">
        <f>S639</f>
        <v>0.99799324140720258</v>
      </c>
      <c r="V639" s="141">
        <f>U639*Input!T639/100</f>
        <v>1.1606001221354347E-3</v>
      </c>
      <c r="W639" s="150">
        <v>0</v>
      </c>
      <c r="X639" s="145">
        <f>((($L$4*0.000000001*Input!G639/Input!W639*(232/229))-(W639*0.000000001))/Input!F639)*1000000000</f>
        <v>0.90829550972543849</v>
      </c>
      <c r="Y639" s="145">
        <f>X639*Input!X639/100</f>
        <v>3.8738523980729979E-3</v>
      </c>
      <c r="Z639" s="145">
        <f t="shared" si="2211"/>
        <v>2.2177977447444735E-4</v>
      </c>
      <c r="AA639" s="145">
        <f>Z639*Input!X639/100</f>
        <v>9.4588391332203071E-7</v>
      </c>
      <c r="AB639" s="146">
        <v>0</v>
      </c>
      <c r="AC639" s="146">
        <v>0.9</v>
      </c>
      <c r="AD639" s="145">
        <f>(((Input!G639*$L$4*0.000000001*Input!U639*(230/229))-((AB639*0.000000000000001)+(Input!G639*AC639*0.000000000000001)))/Input!F639)*1000000000000</f>
        <v>223.88479429074351</v>
      </c>
      <c r="AE639" s="145">
        <f>AD639*Input!V639/100</f>
        <v>0.76809522586077894</v>
      </c>
      <c r="AF639" s="145">
        <f t="shared" si="2212"/>
        <v>10.206577248899565</v>
      </c>
      <c r="AG639" s="145">
        <f>AF639*Input!V639/100</f>
        <v>3.5016327402200564E-2</v>
      </c>
      <c r="AH639" s="141">
        <f t="shared" si="2213"/>
        <v>46021.226566246369</v>
      </c>
      <c r="AI639" s="150">
        <f t="shared" si="2214"/>
        <v>251.90088921804133</v>
      </c>
      <c r="AJ639" s="147">
        <f t="shared" si="2215"/>
        <v>-2.0067585927974196</v>
      </c>
      <c r="AK639" s="150">
        <f t="shared" si="2216"/>
        <v>1.1606001221354347</v>
      </c>
      <c r="AL639" s="150">
        <f t="shared" si="2217"/>
        <v>0.99885683691842364</v>
      </c>
      <c r="AM639" s="150">
        <f t="shared" si="2218"/>
        <v>3.5169552942869013E-3</v>
      </c>
      <c r="AN639" s="141">
        <f>AF639/Q639</f>
        <v>0.99885683691842364</v>
      </c>
      <c r="AO639" s="145">
        <f t="shared" si="2219"/>
        <v>3.5169552942869013E-3</v>
      </c>
      <c r="AP639" s="141" t="str">
        <f t="shared" si="2220"/>
        <v>Out of range</v>
      </c>
      <c r="AQ639" s="141" t="e">
        <f t="shared" si="2221"/>
        <v>#VALUE!</v>
      </c>
      <c r="AR639" s="141" t="e">
        <f t="shared" si="2222"/>
        <v>#VALUE!</v>
      </c>
      <c r="AS639" s="149">
        <f t="shared" si="2223"/>
        <v>2.1704263694071581E-5</v>
      </c>
      <c r="AT639" s="149">
        <f t="shared" si="2224"/>
        <v>9.4150343881905498E-8</v>
      </c>
      <c r="AU639" s="141">
        <v>0.75</v>
      </c>
      <c r="AV639" s="141">
        <f t="shared" si="2225"/>
        <v>0.375</v>
      </c>
      <c r="AW639" s="141" t="str">
        <f t="shared" si="2226"/>
        <v>Out of range</v>
      </c>
      <c r="AX639" s="151">
        <f t="shared" si="2227"/>
        <v>314.26104392249999</v>
      </c>
      <c r="AY639" s="151" t="e">
        <f t="shared" si="2228"/>
        <v>#VALUE!</v>
      </c>
      <c r="AZ639" s="141" t="str">
        <f>Input!B639</f>
        <v>Hu1-13</v>
      </c>
      <c r="BA639" s="152">
        <f>Input!E639</f>
        <v>0</v>
      </c>
      <c r="BB639" s="141" t="e">
        <f t="shared" si="2229"/>
        <v>#VALUE!</v>
      </c>
      <c r="BC639" s="147" t="e">
        <f t="shared" ref="BC639" si="2237">SQRT((EXP(0.0000028263*AW639*1000)*V639)^2+((U639-1)*0.0000028263*EXP(0.0000028263*AW639*1000)*AX639*1000)^2)*1000</f>
        <v>#VALUE!</v>
      </c>
      <c r="BD639" s="141" t="e">
        <f t="shared" si="2231"/>
        <v>#VALUE!</v>
      </c>
      <c r="BE639" s="153" t="e">
        <f t="shared" si="2232"/>
        <v>#VALUE!</v>
      </c>
      <c r="BF639" s="154" t="e">
        <f t="shared" si="2233"/>
        <v>#VALUE!</v>
      </c>
      <c r="BG639" s="155"/>
      <c r="BH639" s="155"/>
      <c r="BI639" s="155"/>
      <c r="BJ639" s="155"/>
      <c r="BK639" s="155"/>
      <c r="BL639" s="155"/>
      <c r="BM639" s="159"/>
      <c r="BN639" s="155"/>
      <c r="BO639" s="155"/>
      <c r="BP639" s="155"/>
      <c r="BQ639" s="155"/>
      <c r="BR639" s="155"/>
      <c r="BS639" s="155"/>
      <c r="BT639" s="155"/>
      <c r="BU639" s="155"/>
      <c r="BV639" s="155"/>
      <c r="BW639" s="155"/>
      <c r="BX639" s="155"/>
      <c r="BY639" s="155"/>
      <c r="BZ639" s="155"/>
      <c r="CA639" s="155"/>
      <c r="CB639" s="155"/>
      <c r="CC639" s="155"/>
      <c r="CD639" s="155"/>
      <c r="CE639" s="155"/>
      <c r="CF639" s="155"/>
      <c r="CG639" s="155"/>
      <c r="CH639" s="155"/>
      <c r="CI639" s="155"/>
      <c r="CJ639" s="155"/>
      <c r="CK639" s="155"/>
      <c r="CL639" s="155"/>
      <c r="CM639" s="155"/>
      <c r="CN639" s="155"/>
      <c r="CO639" s="155"/>
      <c r="CP639" s="155"/>
      <c r="CQ639" s="155"/>
      <c r="CR639" s="155"/>
      <c r="CS639" s="155"/>
      <c r="CT639" s="155"/>
      <c r="CU639" s="155"/>
      <c r="CV639" s="155"/>
      <c r="CW639" s="155"/>
      <c r="CX639" s="155"/>
      <c r="CY639" s="155"/>
      <c r="CZ639" s="155"/>
      <c r="DA639" s="155"/>
      <c r="DB639" s="155"/>
      <c r="DC639" s="155"/>
      <c r="DD639" s="155"/>
      <c r="DE639" s="155"/>
    </row>
    <row r="640" spans="1:109" ht="15" customHeight="1" x14ac:dyDescent="0.2">
      <c r="A640" s="9">
        <f>Input!A640</f>
        <v>10871</v>
      </c>
      <c r="B640" s="9" t="str">
        <f>Input!B640</f>
        <v>GeoB13729-1_23-232</v>
      </c>
      <c r="C640" s="9">
        <f>Input!O640</f>
        <v>2.2971349564895189</v>
      </c>
      <c r="D640" s="9">
        <f>C640*Input!P640/100</f>
        <v>3.8712722038199963E-3</v>
      </c>
      <c r="E640" s="11">
        <f>Input!M640</f>
        <v>2.6734637874850136</v>
      </c>
      <c r="F640" s="12">
        <f>E640*Input!N640/100</f>
        <v>1.0645770470932403E-3</v>
      </c>
      <c r="G640" s="13">
        <f t="shared" si="2208"/>
        <v>368.61718701843364</v>
      </c>
      <c r="H640" s="12">
        <f>G640*Input!L640/100</f>
        <v>0.22697874400662679</v>
      </c>
      <c r="I640" s="9">
        <v>0.3</v>
      </c>
      <c r="J640" s="21">
        <f>(((C640*$G$4*0.000000001*Input!G640*(234/233))-(I640*0.000000000000001))/Input!F640)*1000000000000</f>
        <v>214.58206425504966</v>
      </c>
      <c r="K640" s="9">
        <f>J640*Input!P640/100</f>
        <v>0.3616268075334913</v>
      </c>
      <c r="L640" s="14">
        <f t="shared" si="2209"/>
        <v>2.967513970853656</v>
      </c>
      <c r="M640" s="22">
        <f>L640*Input!P640/100</f>
        <v>5.00103588487866E-3</v>
      </c>
      <c r="N640" s="9">
        <v>5.0000000000000001E-3</v>
      </c>
      <c r="O640" s="21">
        <f>(((G640*$D$4*0.000000001*Input!G640*(238/236))-(N640*0.000000001))/Input!F640)*1000000</f>
        <v>3.4686407676526447</v>
      </c>
      <c r="P640" s="9">
        <f>O640*Input!N640/100</f>
        <v>1.3812176410022095E-3</v>
      </c>
      <c r="Q640" s="23">
        <f t="shared" si="2210"/>
        <v>2.5879500318602386</v>
      </c>
      <c r="R640" s="24">
        <f>Q640*Input!N640/100</f>
        <v>1.0305253491143739E-3</v>
      </c>
      <c r="S640" s="65">
        <f>Input!S640*$G$6/0.000000000155125</f>
        <v>1.1438185292436835</v>
      </c>
      <c r="T640" s="9">
        <f>S640*Input!T640/100</f>
        <v>7.9100820625318559E-4</v>
      </c>
      <c r="U640" s="9">
        <f>S640*1/((U639+U641)/2)</f>
        <v>1.1447698157831554</v>
      </c>
      <c r="V640" s="9">
        <f>U640*Input!T640/100</f>
        <v>7.916660688773537E-4</v>
      </c>
      <c r="W640" s="3">
        <v>3.0000000000000001E-3</v>
      </c>
      <c r="X640" s="21">
        <f>((($L$4*0.000000001*Input!G640/Input!W640*(232/229))-(W640*0.000000001))/Input!F640)*1000000000</f>
        <v>0.24783277306673671</v>
      </c>
      <c r="Y640" s="21">
        <f>X640*Input!X640/100</f>
        <v>3.9282623998527426E-4</v>
      </c>
      <c r="Z640" s="21">
        <f t="shared" si="2211"/>
        <v>6.0513671959836604E-5</v>
      </c>
      <c r="AA640" s="21">
        <f>Z640*Input!X640/100</f>
        <v>9.5916927892679286E-8</v>
      </c>
      <c r="AB640" s="14">
        <v>0.05</v>
      </c>
      <c r="AC640" s="14">
        <v>0.9</v>
      </c>
      <c r="AD640" s="21">
        <f>(((Input!G640*$L$4*0.000000001*Input!U640*(230/229))-((AB640*0.000000000000001)+(Input!G640*AC640*0.000000000000001)))/Input!F640)*1000000000000</f>
        <v>6.2378866760942859</v>
      </c>
      <c r="AE640" s="21">
        <f>AD640*Input!V640/100</f>
        <v>1.4298651227705015E-2</v>
      </c>
      <c r="AF640" s="63">
        <f t="shared" si="2212"/>
        <v>0.28437604452385085</v>
      </c>
      <c r="AG640" s="21">
        <f>AF640*Input!V640/100</f>
        <v>6.518544002640991E-4</v>
      </c>
      <c r="AH640" s="9">
        <f t="shared" si="2213"/>
        <v>4699.3685115091585</v>
      </c>
      <c r="AI640" s="3">
        <f t="shared" si="2214"/>
        <v>13.096553518258753</v>
      </c>
      <c r="AJ640" s="22">
        <f t="shared" si="2215"/>
        <v>144.76981578315539</v>
      </c>
      <c r="AK640" s="3">
        <f t="shared" si="2216"/>
        <v>0.79166606887735369</v>
      </c>
      <c r="AL640" s="3">
        <f t="shared" si="2217"/>
        <v>0.10988467359218645</v>
      </c>
      <c r="AM640" s="3">
        <f t="shared" si="2218"/>
        <v>2.5565297418763479E-4</v>
      </c>
      <c r="AN640" s="9">
        <f>AL640*1/((AN639+AN641)/2)</f>
        <v>0.1100833907547706</v>
      </c>
      <c r="AO640" s="21">
        <f t="shared" si="2219"/>
        <v>2.5611530102518179E-4</v>
      </c>
      <c r="AP640" s="58">
        <f t="shared" si="2220"/>
        <v>11.017799999999999</v>
      </c>
      <c r="AQ640" s="58">
        <f t="shared" si="2221"/>
        <v>2.7400000000000001E-2</v>
      </c>
      <c r="AR640" s="58">
        <f t="shared" si="2222"/>
        <v>0.24868848590462708</v>
      </c>
      <c r="AS640" s="67">
        <f t="shared" si="2223"/>
        <v>2.3382859489114209E-5</v>
      </c>
      <c r="AT640" s="67">
        <f t="shared" si="2224"/>
        <v>3.821458825593783E-8</v>
      </c>
      <c r="AU640" s="58">
        <v>8</v>
      </c>
      <c r="AV640" s="58">
        <f t="shared" si="2225"/>
        <v>4</v>
      </c>
      <c r="AW640" s="58">
        <f t="shared" si="2226"/>
        <v>11</v>
      </c>
      <c r="AX640" s="57">
        <f t="shared" si="2227"/>
        <v>2.9276823800000001E-2</v>
      </c>
      <c r="AY640" s="47">
        <f t="shared" si="2228"/>
        <v>2.9477613722870683E-2</v>
      </c>
      <c r="AZ640" s="9" t="str">
        <f>Input!B640</f>
        <v>GeoB13729-1_23-232</v>
      </c>
      <c r="BA640" s="48">
        <f>Input!E640</f>
        <v>231</v>
      </c>
      <c r="BB640" s="58">
        <f t="shared" si="2229"/>
        <v>149.34130196346982</v>
      </c>
      <c r="BC640" s="22">
        <f>SQRT((EXP(0.0000028263*AW640*1000)*V640)^2+((U640-1)*0.0000028263*EXP(0.0000028263*AW640*1000)*AY640*1000)^2)*1000</f>
        <v>0.81675977129724542</v>
      </c>
      <c r="BD640" s="9">
        <f t="shared" si="2231"/>
        <v>10942</v>
      </c>
      <c r="BE640" s="49">
        <f t="shared" si="2232"/>
        <v>14.738806861435341</v>
      </c>
      <c r="BF640" s="89">
        <f t="shared" si="2233"/>
        <v>0.26797830657155164</v>
      </c>
      <c r="BG640" s="85"/>
      <c r="BH640" s="85"/>
      <c r="BI640" s="85"/>
      <c r="BJ640" s="85"/>
      <c r="BK640" s="85"/>
      <c r="BL640" s="85"/>
      <c r="BM640" s="90"/>
      <c r="BN640" s="85"/>
      <c r="BO640" s="85"/>
      <c r="BP640" s="85"/>
      <c r="BQ640" s="85"/>
      <c r="BR640" s="85"/>
      <c r="BS640" s="85"/>
      <c r="BT640" s="85"/>
      <c r="BU640" s="85"/>
      <c r="BV640" s="85"/>
      <c r="BW640" s="85"/>
      <c r="BX640" s="85"/>
      <c r="BY640" s="85"/>
      <c r="BZ640" s="85"/>
      <c r="CA640" s="85"/>
      <c r="CB640" s="85"/>
      <c r="CC640" s="85"/>
      <c r="CD640" s="85"/>
      <c r="CE640" s="85"/>
      <c r="CF640" s="85"/>
      <c r="CG640" s="85"/>
      <c r="CH640" s="85"/>
      <c r="CI640" s="85"/>
      <c r="CJ640" s="85"/>
      <c r="CK640" s="85"/>
      <c r="CL640" s="85"/>
      <c r="CM640" s="85"/>
      <c r="CN640" s="85"/>
      <c r="CO640" s="85"/>
      <c r="CP640" s="85"/>
      <c r="CQ640" s="85"/>
      <c r="CR640" s="85"/>
      <c r="CS640" s="85"/>
      <c r="CT640" s="85"/>
      <c r="CU640" s="85"/>
      <c r="CV640" s="85"/>
      <c r="CW640" s="85"/>
      <c r="CX640" s="85"/>
      <c r="CY640" s="85"/>
      <c r="CZ640" s="85"/>
      <c r="DA640" s="85"/>
      <c r="DB640" s="85"/>
      <c r="DC640" s="85"/>
      <c r="DD640" s="85"/>
      <c r="DE640" s="85"/>
    </row>
    <row r="641" spans="1:109" s="158" customFormat="1" ht="15" customHeight="1" x14ac:dyDescent="0.2">
      <c r="A641" s="141">
        <f>Input!A641</f>
        <v>10815</v>
      </c>
      <c r="B641" s="141" t="str">
        <f>Input!B641</f>
        <v>Hu1-13</v>
      </c>
      <c r="C641" s="141">
        <f>Input!O641</f>
        <v>2.0772877453979715</v>
      </c>
      <c r="D641" s="141">
        <f>C641*Input!P641/100</f>
        <v>1.5985465169801257E-2</v>
      </c>
      <c r="E641" s="142">
        <f>Input!M641</f>
        <v>2.733435627989</v>
      </c>
      <c r="F641" s="143">
        <f>E641*Input!N641/100</f>
        <v>1.6677890013207949E-3</v>
      </c>
      <c r="G641" s="144">
        <f t="shared" si="2208"/>
        <v>376.88610438712328</v>
      </c>
      <c r="H641" s="143">
        <f>G641*Input!L641/100</f>
        <v>0.11376998918641169</v>
      </c>
      <c r="I641" s="141">
        <v>0</v>
      </c>
      <c r="J641" s="145">
        <f>(((C641*$G$4*0.000000001*Input!G641*(234/233))-(I641*0.000000000000001))/Input!F641)*1000000000000</f>
        <v>749.97518818903052</v>
      </c>
      <c r="K641" s="141">
        <f>J641*Input!P641/100</f>
        <v>5.7713247842388178</v>
      </c>
      <c r="L641" s="146">
        <f t="shared" si="2209"/>
        <v>10.371611702361442</v>
      </c>
      <c r="M641" s="147">
        <f>L641*Input!P641/100</f>
        <v>7.9813226641376328E-2</v>
      </c>
      <c r="N641" s="141">
        <v>0</v>
      </c>
      <c r="O641" s="145">
        <f>(((G641*$D$4*0.000000001*Input!G641*(238/236))-(N641*0.000000001))/Input!F641)*1000000</f>
        <v>13.706842334659429</v>
      </c>
      <c r="P641" s="141">
        <f>O641*Input!N641/100</f>
        <v>8.3631458719960888E-3</v>
      </c>
      <c r="Q641" s="148">
        <f t="shared" si="2210"/>
        <v>10.226663823907815</v>
      </c>
      <c r="R641" s="149">
        <f>Q641*Input!N641/100</f>
        <v>6.2397362758700959E-3</v>
      </c>
      <c r="S641" s="147">
        <f>Input!S641*$G$6/0.000000000155125</f>
        <v>1.0003447886030994</v>
      </c>
      <c r="T641" s="141">
        <f>S641*Input!T641/100</f>
        <v>1.2281952649752911E-3</v>
      </c>
      <c r="U641" s="147">
        <f>S641</f>
        <v>1.0003447886030994</v>
      </c>
      <c r="V641" s="141">
        <f>U641*Input!T641/100</f>
        <v>1.2281952649752911E-3</v>
      </c>
      <c r="W641" s="150">
        <v>0</v>
      </c>
      <c r="X641" s="145">
        <f>((($L$4*0.000000001*Input!G641/Input!W641*(232/229))-(W641*0.000000001))/Input!F641)*1000000000</f>
        <v>0.90814605055169684</v>
      </c>
      <c r="Y641" s="145">
        <f>X641*Input!X641/100</f>
        <v>3.8419667745897873E-3</v>
      </c>
      <c r="Z641" s="145">
        <f t="shared" si="2211"/>
        <v>2.2174328082068528E-4</v>
      </c>
      <c r="AA641" s="145">
        <f>Z641*Input!X641/100</f>
        <v>9.380983564087073E-7</v>
      </c>
      <c r="AB641" s="146">
        <v>0</v>
      </c>
      <c r="AC641" s="146">
        <v>0.9</v>
      </c>
      <c r="AD641" s="145">
        <f>(((Input!G641*$L$4*0.000000001*Input!U641*(230/229))-((AB641*0.000000000000001)+(Input!G641*AC641*0.000000000000001)))/Input!F641)*1000000000000</f>
        <v>223.77195823997496</v>
      </c>
      <c r="AE641" s="145">
        <f>AD641*Input!V641/100</f>
        <v>0.70171373425495431</v>
      </c>
      <c r="AF641" s="145">
        <f t="shared" si="2212"/>
        <v>10.201433219925743</v>
      </c>
      <c r="AG641" s="145">
        <f>AF641*Input!V641/100</f>
        <v>3.1990093199389238E-2</v>
      </c>
      <c r="AH641" s="141">
        <f t="shared" si="2213"/>
        <v>46005.602434353917</v>
      </c>
      <c r="AI641" s="150">
        <f t="shared" si="2214"/>
        <v>242.26723784215397</v>
      </c>
      <c r="AJ641" s="147">
        <f t="shared" si="2215"/>
        <v>0.34478860309938852</v>
      </c>
      <c r="AK641" s="150">
        <f t="shared" si="2216"/>
        <v>1.2281952649752912</v>
      </c>
      <c r="AL641" s="150">
        <f t="shared" si="2217"/>
        <v>0.99753286072403313</v>
      </c>
      <c r="AM641" s="150">
        <f t="shared" si="2218"/>
        <v>3.1867681030683802E-3</v>
      </c>
      <c r="AN641" s="141">
        <f>AF641/Q641</f>
        <v>0.99753286072403313</v>
      </c>
      <c r="AO641" s="145">
        <f t="shared" si="2219"/>
        <v>3.1867681030683802E-3</v>
      </c>
      <c r="AP641" s="141">
        <f t="shared" si="2220"/>
        <v>635.92499999999995</v>
      </c>
      <c r="AQ641" s="141" t="e">
        <f t="shared" si="2221"/>
        <v>#VALUE!</v>
      </c>
      <c r="AR641" s="141" t="e">
        <f t="shared" si="2222"/>
        <v>#VALUE!</v>
      </c>
      <c r="AS641" s="149">
        <f t="shared" si="2223"/>
        <v>2.1682856172733042E-5</v>
      </c>
      <c r="AT641" s="149">
        <f t="shared" si="2224"/>
        <v>9.267973440355398E-8</v>
      </c>
      <c r="AU641" s="141">
        <v>0.75</v>
      </c>
      <c r="AV641" s="141">
        <f t="shared" si="2225"/>
        <v>0.375</v>
      </c>
      <c r="AW641" s="141">
        <f t="shared" si="2226"/>
        <v>635.92330000000004</v>
      </c>
      <c r="AX641" s="151">
        <f t="shared" si="2227"/>
        <v>277.79047241299997</v>
      </c>
      <c r="AY641" s="151">
        <f t="shared" si="2228"/>
        <v>133.89211216307652</v>
      </c>
      <c r="AZ641" s="141" t="str">
        <f>Input!B641</f>
        <v>Hu1-13</v>
      </c>
      <c r="BA641" s="152">
        <f>Input!E641</f>
        <v>0</v>
      </c>
      <c r="BB641" s="141">
        <f t="shared" si="2229"/>
        <v>2.0802461507019903</v>
      </c>
      <c r="BC641" s="147">
        <f t="shared" ref="BC641" si="2238">SQRT((EXP(0.0000028263*AW641*1000)*V641)^2+((U641-1)*0.0000028263*EXP(0.0000028263*AW641*1000)*AX641*1000)^2)*1000</f>
        <v>7.5880410847781121</v>
      </c>
      <c r="BD641" s="141">
        <f t="shared" si="2231"/>
        <v>635865.30000000005</v>
      </c>
      <c r="BE641" s="153">
        <f t="shared" si="2232"/>
        <v>66946.056081538263</v>
      </c>
      <c r="BF641" s="154">
        <f t="shared" si="2233"/>
        <v>21.054758044417703</v>
      </c>
      <c r="BG641" s="155"/>
      <c r="BH641" s="155"/>
      <c r="BI641" s="155"/>
      <c r="BJ641" s="155"/>
      <c r="BK641" s="155"/>
      <c r="BL641" s="155"/>
      <c r="BM641" s="159"/>
      <c r="BN641" s="155"/>
      <c r="BO641" s="155"/>
      <c r="BP641" s="155"/>
      <c r="BQ641" s="155"/>
      <c r="BR641" s="155"/>
      <c r="BS641" s="155"/>
      <c r="BT641" s="155"/>
      <c r="BU641" s="155"/>
      <c r="BV641" s="155"/>
      <c r="BW641" s="155"/>
      <c r="BX641" s="155"/>
      <c r="BY641" s="155"/>
      <c r="BZ641" s="155"/>
      <c r="CA641" s="155"/>
      <c r="CB641" s="155"/>
      <c r="CC641" s="155"/>
      <c r="CD641" s="155"/>
      <c r="CE641" s="155"/>
      <c r="CF641" s="155"/>
      <c r="CG641" s="155"/>
      <c r="CH641" s="155"/>
      <c r="CI641" s="155"/>
      <c r="CJ641" s="155"/>
      <c r="CK641" s="155"/>
      <c r="CL641" s="155"/>
      <c r="CM641" s="155"/>
      <c r="CN641" s="155"/>
      <c r="CO641" s="155"/>
      <c r="CP641" s="155"/>
      <c r="CQ641" s="155"/>
      <c r="CR641" s="155"/>
      <c r="CS641" s="155"/>
      <c r="CT641" s="155"/>
      <c r="CU641" s="155"/>
      <c r="CV641" s="155"/>
      <c r="CW641" s="155"/>
      <c r="CX641" s="155"/>
      <c r="CY641" s="155"/>
      <c r="CZ641" s="155"/>
      <c r="DA641" s="155"/>
      <c r="DB641" s="155"/>
      <c r="DC641" s="155"/>
      <c r="DD641" s="155"/>
      <c r="DE641" s="155"/>
    </row>
    <row r="642" spans="1:109" x14ac:dyDescent="0.2">
      <c r="A642" s="85"/>
      <c r="B642" s="85"/>
      <c r="C642" s="85"/>
      <c r="D642" s="85"/>
      <c r="E642" s="86"/>
      <c r="F642" s="85"/>
      <c r="G642" s="87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5"/>
      <c r="V642" s="85"/>
      <c r="W642" s="85"/>
      <c r="X642" s="85"/>
      <c r="Y642" s="85"/>
      <c r="Z642" s="85"/>
      <c r="AA642" s="85"/>
      <c r="AB642" s="85"/>
      <c r="AC642" s="85"/>
      <c r="AD642" s="85"/>
      <c r="AE642" s="85"/>
      <c r="AF642" s="85"/>
      <c r="AG642" s="85"/>
      <c r="AH642" s="85"/>
      <c r="AI642" s="85"/>
      <c r="AJ642" s="85"/>
      <c r="AK642" s="85"/>
      <c r="AL642" s="85"/>
      <c r="AM642" s="85"/>
      <c r="AN642" s="85"/>
      <c r="AO642" s="85"/>
      <c r="AP642" s="85"/>
      <c r="AQ642" s="85"/>
      <c r="AR642" s="85"/>
      <c r="AS642" s="85"/>
      <c r="AT642" s="85"/>
      <c r="AU642" s="85"/>
      <c r="AV642" s="85"/>
      <c r="AW642" s="85"/>
      <c r="AX642" s="85"/>
      <c r="AY642" s="85"/>
      <c r="AZ642" s="85"/>
      <c r="BA642" s="85"/>
      <c r="BB642" s="85"/>
      <c r="BC642" s="85"/>
      <c r="BD642" s="85"/>
      <c r="BE642" s="85"/>
      <c r="BF642" s="88"/>
      <c r="BG642" s="85"/>
      <c r="BH642" s="85"/>
      <c r="BI642" s="85"/>
      <c r="BJ642" s="85"/>
      <c r="BK642" s="85"/>
      <c r="BL642" s="85"/>
      <c r="BM642" s="85"/>
      <c r="BN642" s="85"/>
      <c r="BO642" s="85"/>
      <c r="BP642" s="85"/>
      <c r="BQ642" s="85"/>
      <c r="BR642" s="85"/>
      <c r="BS642" s="85"/>
      <c r="BT642" s="85"/>
      <c r="BU642" s="85"/>
      <c r="BV642" s="85"/>
      <c r="BW642" s="85"/>
      <c r="BX642" s="85"/>
      <c r="BY642" s="85"/>
      <c r="BZ642" s="85"/>
      <c r="CA642" s="85"/>
      <c r="CB642" s="85"/>
      <c r="CC642" s="85"/>
      <c r="CD642" s="85"/>
      <c r="CE642" s="85"/>
      <c r="CF642" s="85"/>
      <c r="CG642" s="85"/>
      <c r="CH642" s="85"/>
      <c r="CI642" s="85"/>
      <c r="CJ642" s="85"/>
      <c r="CK642" s="85"/>
      <c r="CL642" s="85"/>
      <c r="CM642" s="85"/>
      <c r="CN642" s="85"/>
      <c r="CO642" s="85"/>
      <c r="CP642" s="85"/>
      <c r="CQ642" s="85"/>
      <c r="CR642" s="85"/>
      <c r="CS642" s="85"/>
      <c r="CT642" s="85"/>
      <c r="CU642" s="85"/>
      <c r="CV642" s="85"/>
      <c r="CW642" s="85"/>
      <c r="CX642" s="85"/>
      <c r="CY642" s="85"/>
      <c r="CZ642" s="85"/>
      <c r="DA642" s="85"/>
      <c r="DB642" s="85"/>
      <c r="DC642" s="85"/>
      <c r="DD642" s="85"/>
      <c r="DE642" s="85"/>
    </row>
    <row r="643" spans="1:109" x14ac:dyDescent="0.2">
      <c r="A643" s="85"/>
      <c r="B643" s="85"/>
      <c r="C643" s="85"/>
      <c r="D643" s="85"/>
      <c r="E643" s="86"/>
      <c r="F643" s="85"/>
      <c r="G643" s="87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5"/>
      <c r="V643" s="85"/>
      <c r="W643" s="85"/>
      <c r="X643" s="85"/>
      <c r="Y643" s="85"/>
      <c r="Z643" s="85"/>
      <c r="AA643" s="85"/>
      <c r="AB643" s="85"/>
      <c r="AC643" s="85"/>
      <c r="AD643" s="85"/>
      <c r="AE643" s="85"/>
      <c r="AF643" s="85"/>
      <c r="AG643" s="85"/>
      <c r="AH643" s="85"/>
      <c r="AI643" s="85"/>
      <c r="AJ643" s="85"/>
      <c r="AK643" s="85"/>
      <c r="AL643" s="85"/>
      <c r="AM643" s="85"/>
      <c r="AN643" s="85"/>
      <c r="AO643" s="85"/>
      <c r="AP643" s="85"/>
      <c r="AQ643" s="85"/>
      <c r="AR643" s="85"/>
      <c r="AS643" s="85"/>
      <c r="AT643" s="85"/>
      <c r="AU643" s="85"/>
      <c r="AV643" s="85"/>
      <c r="AW643" s="85"/>
      <c r="AX643" s="85"/>
      <c r="AY643" s="85"/>
      <c r="AZ643" s="85"/>
      <c r="BA643" s="85"/>
      <c r="BB643" s="85"/>
      <c r="BC643" s="85"/>
      <c r="BD643" s="85"/>
      <c r="BE643" s="85"/>
      <c r="BF643" s="88"/>
      <c r="BG643" s="85"/>
      <c r="BH643" s="85"/>
      <c r="BI643" s="85"/>
      <c r="BJ643" s="85"/>
      <c r="BK643" s="85"/>
      <c r="BL643" s="85"/>
      <c r="BM643" s="85"/>
      <c r="BN643" s="85"/>
      <c r="BO643" s="85"/>
      <c r="BP643" s="85"/>
      <c r="BQ643" s="85"/>
      <c r="BR643" s="85"/>
      <c r="BS643" s="85"/>
      <c r="BT643" s="85"/>
      <c r="BU643" s="85"/>
      <c r="BV643" s="85"/>
      <c r="BW643" s="85"/>
      <c r="BX643" s="85"/>
      <c r="BY643" s="85"/>
      <c r="BZ643" s="85"/>
      <c r="CA643" s="85"/>
      <c r="CB643" s="85"/>
      <c r="CC643" s="85"/>
      <c r="CD643" s="85"/>
      <c r="CE643" s="85"/>
      <c r="CF643" s="85"/>
      <c r="CG643" s="85"/>
      <c r="CH643" s="85"/>
      <c r="CI643" s="85"/>
      <c r="CJ643" s="85"/>
      <c r="CK643" s="85"/>
      <c r="CL643" s="85"/>
      <c r="CM643" s="85"/>
      <c r="CN643" s="85"/>
      <c r="CO643" s="85"/>
      <c r="CP643" s="85"/>
      <c r="CQ643" s="85"/>
      <c r="CR643" s="85"/>
      <c r="CS643" s="85"/>
      <c r="CT643" s="85"/>
      <c r="CU643" s="85"/>
      <c r="CV643" s="85"/>
      <c r="CW643" s="85"/>
      <c r="CX643" s="85"/>
      <c r="CY643" s="85"/>
      <c r="CZ643" s="85"/>
      <c r="DA643" s="85"/>
      <c r="DB643" s="85"/>
      <c r="DC643" s="85"/>
      <c r="DD643" s="85"/>
      <c r="DE643" s="85"/>
    </row>
    <row r="644" spans="1:109" x14ac:dyDescent="0.2">
      <c r="A644" s="85"/>
      <c r="B644" s="85"/>
      <c r="C644" s="85"/>
      <c r="D644" s="85"/>
      <c r="E644" s="86"/>
      <c r="F644" s="85"/>
      <c r="G644" s="87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5"/>
      <c r="V644" s="85"/>
      <c r="W644" s="85"/>
      <c r="X644" s="85"/>
      <c r="Y644" s="85"/>
      <c r="Z644" s="85"/>
      <c r="AA644" s="85"/>
      <c r="AB644" s="85"/>
      <c r="AC644" s="85"/>
      <c r="AD644" s="85"/>
      <c r="AE644" s="85"/>
      <c r="AF644" s="85"/>
      <c r="AG644" s="85"/>
      <c r="AH644" s="85"/>
      <c r="AI644" s="85"/>
      <c r="AJ644" s="85"/>
      <c r="AK644" s="85"/>
      <c r="AL644" s="85"/>
      <c r="AM644" s="85"/>
      <c r="AN644" s="85"/>
      <c r="AO644" s="85"/>
      <c r="AP644" s="85"/>
      <c r="AQ644" s="85"/>
      <c r="AR644" s="85"/>
      <c r="AS644" s="85"/>
      <c r="AT644" s="85"/>
      <c r="AU644" s="85"/>
      <c r="AV644" s="85"/>
      <c r="AW644" s="85"/>
      <c r="AX644" s="85"/>
      <c r="AY644" s="85"/>
      <c r="AZ644" s="85"/>
      <c r="BA644" s="85"/>
      <c r="BB644" s="85"/>
      <c r="BC644" s="85"/>
      <c r="BD644" s="85"/>
      <c r="BE644" s="85"/>
      <c r="BF644" s="88"/>
      <c r="BG644" s="85"/>
      <c r="BH644" s="85"/>
      <c r="BI644" s="85"/>
      <c r="BJ644" s="85"/>
      <c r="BK644" s="85"/>
      <c r="BL644" s="85"/>
      <c r="BM644" s="85"/>
      <c r="BN644" s="85"/>
      <c r="BO644" s="85"/>
      <c r="BP644" s="85"/>
      <c r="BQ644" s="85"/>
      <c r="BR644" s="85"/>
      <c r="BS644" s="85"/>
      <c r="BT644" s="85"/>
      <c r="BU644" s="85"/>
      <c r="BV644" s="85"/>
      <c r="BW644" s="85"/>
      <c r="BX644" s="85"/>
      <c r="BY644" s="85"/>
      <c r="BZ644" s="85"/>
      <c r="CA644" s="85"/>
      <c r="CB644" s="85"/>
      <c r="CC644" s="85"/>
      <c r="CD644" s="85"/>
      <c r="CE644" s="85"/>
      <c r="CF644" s="85"/>
      <c r="CG644" s="85"/>
      <c r="CH644" s="85"/>
      <c r="CI644" s="85"/>
      <c r="CJ644" s="85"/>
      <c r="CK644" s="85"/>
      <c r="CL644" s="85"/>
      <c r="CM644" s="85"/>
      <c r="CN644" s="85"/>
      <c r="CO644" s="85"/>
      <c r="CP644" s="85"/>
      <c r="CQ644" s="85"/>
      <c r="CR644" s="85"/>
      <c r="CS644" s="85"/>
      <c r="CT644" s="85"/>
      <c r="CU644" s="85"/>
      <c r="CV644" s="85"/>
      <c r="CW644" s="85"/>
      <c r="CX644" s="85"/>
      <c r="CY644" s="85"/>
      <c r="CZ644" s="85"/>
      <c r="DA644" s="85"/>
      <c r="DB644" s="85"/>
      <c r="DC644" s="85"/>
      <c r="DD644" s="85"/>
      <c r="DE644" s="85"/>
    </row>
    <row r="645" spans="1:109" x14ac:dyDescent="0.2">
      <c r="A645" s="85"/>
      <c r="B645" s="85"/>
      <c r="C645" s="85"/>
      <c r="D645" s="85"/>
      <c r="E645" s="86"/>
      <c r="F645" s="85"/>
      <c r="G645" s="87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5"/>
      <c r="V645" s="85"/>
      <c r="W645" s="85"/>
      <c r="X645" s="85"/>
      <c r="Y645" s="85"/>
      <c r="Z645" s="85"/>
      <c r="AA645" s="85"/>
      <c r="AB645" s="85"/>
      <c r="AC645" s="85"/>
      <c r="AD645" s="85"/>
      <c r="AE645" s="85"/>
      <c r="AF645" s="85"/>
      <c r="AG645" s="85"/>
      <c r="AH645" s="85"/>
      <c r="AI645" s="85"/>
      <c r="AJ645" s="85"/>
      <c r="AK645" s="85"/>
      <c r="AL645" s="85"/>
      <c r="AM645" s="85"/>
      <c r="AN645" s="85"/>
      <c r="AO645" s="85"/>
      <c r="AP645" s="85"/>
      <c r="AQ645" s="85"/>
      <c r="AR645" s="85"/>
      <c r="AS645" s="85"/>
      <c r="AT645" s="85"/>
      <c r="AU645" s="85"/>
      <c r="AV645" s="85"/>
      <c r="AW645" s="85"/>
      <c r="AX645" s="85"/>
      <c r="AY645" s="85"/>
      <c r="AZ645" s="85"/>
      <c r="BA645" s="85"/>
      <c r="BB645" s="85"/>
      <c r="BC645" s="85"/>
      <c r="BD645" s="85"/>
      <c r="BE645" s="85"/>
      <c r="BF645" s="88"/>
      <c r="BG645" s="85"/>
      <c r="BH645" s="85"/>
      <c r="BI645" s="85"/>
      <c r="BJ645" s="85"/>
      <c r="BK645" s="85"/>
      <c r="BL645" s="85"/>
      <c r="BM645" s="85"/>
      <c r="BN645" s="85"/>
      <c r="BO645" s="85"/>
      <c r="BP645" s="85"/>
      <c r="BQ645" s="85"/>
      <c r="BR645" s="85"/>
      <c r="BS645" s="85"/>
      <c r="BT645" s="85"/>
      <c r="BU645" s="85"/>
      <c r="BV645" s="85"/>
      <c r="BW645" s="85"/>
      <c r="BX645" s="85"/>
      <c r="BY645" s="85"/>
      <c r="BZ645" s="85"/>
      <c r="CA645" s="85"/>
      <c r="CB645" s="85"/>
      <c r="CC645" s="85"/>
      <c r="CD645" s="85"/>
      <c r="CE645" s="85"/>
      <c r="CF645" s="85"/>
      <c r="CG645" s="85"/>
      <c r="CH645" s="85"/>
      <c r="CI645" s="85"/>
      <c r="CJ645" s="85"/>
      <c r="CK645" s="85"/>
      <c r="CL645" s="85"/>
      <c r="CM645" s="85"/>
      <c r="CN645" s="85"/>
      <c r="CO645" s="85"/>
      <c r="CP645" s="85"/>
      <c r="CQ645" s="85"/>
      <c r="CR645" s="85"/>
      <c r="CS645" s="85"/>
      <c r="CT645" s="85"/>
      <c r="CU645" s="85"/>
      <c r="CV645" s="85"/>
      <c r="CW645" s="85"/>
      <c r="CX645" s="85"/>
      <c r="CY645" s="85"/>
      <c r="CZ645" s="85"/>
      <c r="DA645" s="85"/>
      <c r="DB645" s="85"/>
      <c r="DC645" s="85"/>
      <c r="DD645" s="85"/>
      <c r="DE645" s="85"/>
    </row>
    <row r="646" spans="1:109" x14ac:dyDescent="0.2">
      <c r="A646" s="85"/>
      <c r="B646" s="85"/>
      <c r="C646" s="85"/>
      <c r="D646" s="85"/>
      <c r="E646" s="86"/>
      <c r="F646" s="85"/>
      <c r="G646" s="87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F646" s="85"/>
      <c r="AG646" s="85"/>
      <c r="AH646" s="85"/>
      <c r="AI646" s="85"/>
      <c r="AJ646" s="85"/>
      <c r="AK646" s="85"/>
      <c r="AL646" s="85"/>
      <c r="AM646" s="85"/>
      <c r="AN646" s="85"/>
      <c r="AO646" s="85"/>
      <c r="AP646" s="85"/>
      <c r="AQ646" s="85"/>
      <c r="AR646" s="85"/>
      <c r="AS646" s="85"/>
      <c r="AT646" s="85"/>
      <c r="AU646" s="85"/>
      <c r="AV646" s="85"/>
      <c r="AW646" s="85"/>
      <c r="AX646" s="85"/>
      <c r="AY646" s="85"/>
      <c r="AZ646" s="85"/>
      <c r="BA646" s="85"/>
      <c r="BB646" s="85"/>
      <c r="BC646" s="85"/>
      <c r="BD646" s="85"/>
      <c r="BE646" s="85"/>
      <c r="BF646" s="88"/>
      <c r="BG646" s="85"/>
      <c r="BH646" s="85"/>
      <c r="BI646" s="85"/>
      <c r="BJ646" s="85"/>
      <c r="BK646" s="85"/>
      <c r="BL646" s="85"/>
      <c r="BM646" s="85"/>
      <c r="BN646" s="85"/>
      <c r="BO646" s="85"/>
      <c r="BP646" s="85"/>
      <c r="BQ646" s="85"/>
      <c r="BR646" s="85"/>
      <c r="BS646" s="85"/>
      <c r="BT646" s="85"/>
      <c r="BU646" s="85"/>
      <c r="BV646" s="85"/>
      <c r="BW646" s="85"/>
      <c r="BX646" s="85"/>
      <c r="BY646" s="85"/>
      <c r="BZ646" s="85"/>
      <c r="CA646" s="85"/>
      <c r="CB646" s="85"/>
      <c r="CC646" s="85"/>
      <c r="CD646" s="85"/>
      <c r="CE646" s="85"/>
      <c r="CF646" s="85"/>
      <c r="CG646" s="85"/>
      <c r="CH646" s="85"/>
      <c r="CI646" s="85"/>
      <c r="CJ646" s="85"/>
      <c r="CK646" s="85"/>
      <c r="CL646" s="85"/>
      <c r="CM646" s="85"/>
      <c r="CN646" s="85"/>
      <c r="CO646" s="85"/>
      <c r="CP646" s="85"/>
      <c r="CQ646" s="85"/>
      <c r="CR646" s="85"/>
      <c r="CS646" s="85"/>
      <c r="CT646" s="85"/>
      <c r="CU646" s="85"/>
      <c r="CV646" s="85"/>
      <c r="CW646" s="85"/>
      <c r="CX646" s="85"/>
      <c r="CY646" s="85"/>
      <c r="CZ646" s="85"/>
      <c r="DA646" s="85"/>
      <c r="DB646" s="85"/>
      <c r="DC646" s="85"/>
      <c r="DD646" s="85"/>
      <c r="DE646" s="85"/>
    </row>
    <row r="647" spans="1:109" x14ac:dyDescent="0.2">
      <c r="A647" s="85"/>
      <c r="B647" s="85"/>
      <c r="C647" s="85"/>
      <c r="D647" s="85"/>
      <c r="E647" s="86"/>
      <c r="F647" s="85"/>
      <c r="G647" s="87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5"/>
      <c r="V647" s="85"/>
      <c r="W647" s="85"/>
      <c r="X647" s="85"/>
      <c r="Y647" s="85"/>
      <c r="Z647" s="85"/>
      <c r="AA647" s="85"/>
      <c r="AB647" s="85"/>
      <c r="AC647" s="85"/>
      <c r="AD647" s="85"/>
      <c r="AE647" s="85"/>
      <c r="AF647" s="85"/>
      <c r="AG647" s="85"/>
      <c r="AH647" s="85"/>
      <c r="AI647" s="85"/>
      <c r="AJ647" s="85"/>
      <c r="AK647" s="85"/>
      <c r="AL647" s="85"/>
      <c r="AM647" s="85"/>
      <c r="AN647" s="85"/>
      <c r="AO647" s="85"/>
      <c r="AP647" s="85"/>
      <c r="AQ647" s="85"/>
      <c r="AR647" s="85"/>
      <c r="AS647" s="85"/>
      <c r="AT647" s="85"/>
      <c r="AU647" s="85"/>
      <c r="AV647" s="85"/>
      <c r="AW647" s="85"/>
      <c r="AX647" s="85"/>
      <c r="AY647" s="85"/>
      <c r="AZ647" s="85"/>
      <c r="BA647" s="85"/>
      <c r="BB647" s="85"/>
      <c r="BC647" s="85"/>
      <c r="BD647" s="85"/>
      <c r="BE647" s="85"/>
      <c r="BF647" s="88"/>
      <c r="BG647" s="85"/>
      <c r="BH647" s="85"/>
      <c r="BI647" s="85"/>
      <c r="BJ647" s="85"/>
      <c r="BK647" s="85"/>
      <c r="BL647" s="85"/>
      <c r="BM647" s="85"/>
      <c r="BN647" s="85"/>
      <c r="BO647" s="85"/>
      <c r="BP647" s="85"/>
      <c r="BQ647" s="85"/>
      <c r="BR647" s="85"/>
      <c r="BS647" s="85"/>
      <c r="BT647" s="85"/>
      <c r="BU647" s="85"/>
      <c r="BV647" s="85"/>
      <c r="BW647" s="85"/>
      <c r="BX647" s="85"/>
      <c r="BY647" s="85"/>
      <c r="BZ647" s="85"/>
      <c r="CA647" s="85"/>
      <c r="CB647" s="85"/>
      <c r="CC647" s="85"/>
      <c r="CD647" s="85"/>
      <c r="CE647" s="85"/>
      <c r="CF647" s="85"/>
      <c r="CG647" s="85"/>
      <c r="CH647" s="85"/>
      <c r="CI647" s="85"/>
      <c r="CJ647" s="85"/>
      <c r="CK647" s="85"/>
      <c r="CL647" s="85"/>
      <c r="CM647" s="85"/>
      <c r="CN647" s="85"/>
      <c r="CO647" s="85"/>
      <c r="CP647" s="85"/>
      <c r="CQ647" s="85"/>
      <c r="CR647" s="85"/>
      <c r="CS647" s="85"/>
      <c r="CT647" s="85"/>
      <c r="CU647" s="85"/>
      <c r="CV647" s="85"/>
      <c r="CW647" s="85"/>
      <c r="CX647" s="85"/>
      <c r="CY647" s="85"/>
      <c r="CZ647" s="85"/>
      <c r="DA647" s="85"/>
      <c r="DB647" s="85"/>
      <c r="DC647" s="85"/>
      <c r="DD647" s="85"/>
      <c r="DE647" s="85"/>
    </row>
    <row r="648" spans="1:109" x14ac:dyDescent="0.2">
      <c r="A648" s="85"/>
      <c r="B648" s="85"/>
      <c r="C648" s="85"/>
      <c r="D648" s="85"/>
      <c r="E648" s="86"/>
      <c r="F648" s="85"/>
      <c r="G648" s="87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5"/>
      <c r="V648" s="85"/>
      <c r="W648" s="85"/>
      <c r="X648" s="85"/>
      <c r="Y648" s="85"/>
      <c r="Z648" s="85"/>
      <c r="AA648" s="85"/>
      <c r="AB648" s="85"/>
      <c r="AC648" s="85"/>
      <c r="AD648" s="85"/>
      <c r="AE648" s="85"/>
      <c r="AF648" s="85"/>
      <c r="AG648" s="85"/>
      <c r="AH648" s="85"/>
      <c r="AI648" s="85"/>
      <c r="AJ648" s="85"/>
      <c r="AK648" s="85"/>
      <c r="AL648" s="85"/>
      <c r="AM648" s="85"/>
      <c r="AN648" s="85"/>
      <c r="AO648" s="85"/>
      <c r="AP648" s="85"/>
      <c r="AQ648" s="85"/>
      <c r="AR648" s="85"/>
      <c r="AS648" s="85"/>
      <c r="AT648" s="85"/>
      <c r="AU648" s="85"/>
      <c r="AV648" s="85"/>
      <c r="AW648" s="85"/>
      <c r="AX648" s="85"/>
      <c r="AY648" s="85"/>
      <c r="AZ648" s="85"/>
      <c r="BA648" s="85"/>
      <c r="BB648" s="85"/>
      <c r="BC648" s="85"/>
      <c r="BD648" s="85"/>
      <c r="BE648" s="85"/>
      <c r="BF648" s="88"/>
      <c r="BG648" s="85"/>
      <c r="BH648" s="85"/>
      <c r="BI648" s="85"/>
      <c r="BJ648" s="85"/>
      <c r="BK648" s="85"/>
      <c r="BL648" s="85"/>
      <c r="BM648" s="85"/>
      <c r="BN648" s="85"/>
      <c r="BO648" s="85"/>
      <c r="BP648" s="85"/>
      <c r="BQ648" s="85"/>
      <c r="BR648" s="85"/>
      <c r="BS648" s="85"/>
      <c r="BT648" s="85"/>
      <c r="BU648" s="85"/>
      <c r="BV648" s="85"/>
      <c r="BW648" s="85"/>
      <c r="BX648" s="85"/>
      <c r="BY648" s="85"/>
      <c r="BZ648" s="85"/>
      <c r="CA648" s="85"/>
      <c r="CB648" s="85"/>
      <c r="CC648" s="85"/>
      <c r="CD648" s="85"/>
      <c r="CE648" s="85"/>
      <c r="CF648" s="85"/>
      <c r="CG648" s="85"/>
      <c r="CH648" s="85"/>
      <c r="CI648" s="85"/>
      <c r="CJ648" s="85"/>
      <c r="CK648" s="85"/>
      <c r="CL648" s="85"/>
      <c r="CM648" s="85"/>
      <c r="CN648" s="85"/>
      <c r="CO648" s="85"/>
      <c r="CP648" s="85"/>
      <c r="CQ648" s="85"/>
      <c r="CR648" s="85"/>
      <c r="CS648" s="85"/>
      <c r="CT648" s="85"/>
      <c r="CU648" s="85"/>
      <c r="CV648" s="85"/>
      <c r="CW648" s="85"/>
      <c r="CX648" s="85"/>
      <c r="CY648" s="85"/>
      <c r="CZ648" s="85"/>
      <c r="DA648" s="85"/>
      <c r="DB648" s="85"/>
      <c r="DC648" s="85"/>
      <c r="DD648" s="85"/>
      <c r="DE648" s="85"/>
    </row>
    <row r="649" spans="1:109" x14ac:dyDescent="0.2">
      <c r="A649" s="85"/>
      <c r="B649" s="85"/>
      <c r="C649" s="85"/>
      <c r="D649" s="85"/>
      <c r="E649" s="86"/>
      <c r="F649" s="85"/>
      <c r="G649" s="87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  <c r="AF649" s="85"/>
      <c r="AG649" s="85"/>
      <c r="AH649" s="85"/>
      <c r="AI649" s="85"/>
      <c r="AJ649" s="85"/>
      <c r="AK649" s="85"/>
      <c r="AL649" s="85"/>
      <c r="AM649" s="85"/>
      <c r="AN649" s="85"/>
      <c r="AO649" s="85"/>
      <c r="AP649" s="85"/>
      <c r="AQ649" s="85"/>
      <c r="AR649" s="85"/>
      <c r="AS649" s="85"/>
      <c r="AT649" s="85"/>
      <c r="AU649" s="85"/>
      <c r="AV649" s="85"/>
      <c r="AW649" s="85"/>
      <c r="AX649" s="85"/>
      <c r="AY649" s="85"/>
      <c r="AZ649" s="85"/>
      <c r="BA649" s="85"/>
      <c r="BB649" s="85"/>
      <c r="BC649" s="85"/>
      <c r="BD649" s="85"/>
      <c r="BE649" s="85"/>
      <c r="BF649" s="88"/>
      <c r="BG649" s="85"/>
      <c r="BH649" s="85"/>
      <c r="BI649" s="85"/>
      <c r="BJ649" s="85"/>
      <c r="BK649" s="85"/>
      <c r="BL649" s="85"/>
      <c r="BM649" s="85"/>
      <c r="BN649" s="85"/>
      <c r="BO649" s="85"/>
      <c r="BP649" s="85"/>
      <c r="BQ649" s="85"/>
      <c r="BR649" s="85"/>
      <c r="BS649" s="85"/>
      <c r="BT649" s="85"/>
      <c r="BU649" s="85"/>
      <c r="BV649" s="85"/>
      <c r="BW649" s="85"/>
      <c r="BX649" s="85"/>
      <c r="BY649" s="85"/>
      <c r="BZ649" s="85"/>
      <c r="CA649" s="85"/>
      <c r="CB649" s="85"/>
      <c r="CC649" s="85"/>
      <c r="CD649" s="85"/>
      <c r="CE649" s="85"/>
      <c r="CF649" s="85"/>
      <c r="CG649" s="85"/>
      <c r="CH649" s="85"/>
      <c r="CI649" s="85"/>
      <c r="CJ649" s="85"/>
      <c r="CK649" s="85"/>
      <c r="CL649" s="85"/>
      <c r="CM649" s="85"/>
      <c r="CN649" s="85"/>
      <c r="CO649" s="85"/>
      <c r="CP649" s="85"/>
      <c r="CQ649" s="85"/>
      <c r="CR649" s="85"/>
      <c r="CS649" s="85"/>
      <c r="CT649" s="85"/>
      <c r="CU649" s="85"/>
      <c r="CV649" s="85"/>
      <c r="CW649" s="85"/>
      <c r="CX649" s="85"/>
      <c r="CY649" s="85"/>
      <c r="CZ649" s="85"/>
      <c r="DA649" s="85"/>
      <c r="DB649" s="85"/>
      <c r="DC649" s="85"/>
      <c r="DD649" s="85"/>
      <c r="DE649" s="85"/>
    </row>
    <row r="650" spans="1:109" x14ac:dyDescent="0.2">
      <c r="A650" s="85"/>
      <c r="B650" s="85"/>
      <c r="C650" s="85"/>
      <c r="D650" s="85"/>
      <c r="E650" s="86"/>
      <c r="F650" s="85"/>
      <c r="G650" s="87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  <c r="AB650" s="85"/>
      <c r="AC650" s="85"/>
      <c r="AD650" s="85"/>
      <c r="AE650" s="85"/>
      <c r="AF650" s="85"/>
      <c r="AG650" s="85"/>
      <c r="AH650" s="85"/>
      <c r="AI650" s="85"/>
      <c r="AJ650" s="85"/>
      <c r="AK650" s="85"/>
      <c r="AL650" s="85"/>
      <c r="AM650" s="85"/>
      <c r="AN650" s="85"/>
      <c r="AO650" s="85"/>
      <c r="AP650" s="85"/>
      <c r="AQ650" s="85"/>
      <c r="AR650" s="85"/>
      <c r="AS650" s="85"/>
      <c r="AT650" s="85"/>
      <c r="AU650" s="85"/>
      <c r="AV650" s="85"/>
      <c r="AW650" s="85"/>
      <c r="AX650" s="85"/>
      <c r="AY650" s="85"/>
      <c r="AZ650" s="85"/>
      <c r="BA650" s="85"/>
      <c r="BB650" s="85"/>
      <c r="BC650" s="85"/>
      <c r="BD650" s="85"/>
      <c r="BE650" s="85"/>
      <c r="BF650" s="88"/>
      <c r="BG650" s="85"/>
      <c r="BH650" s="85"/>
      <c r="BI650" s="85"/>
      <c r="BJ650" s="85"/>
      <c r="BK650" s="85"/>
      <c r="BL650" s="85"/>
      <c r="BM650" s="85"/>
      <c r="BN650" s="85"/>
      <c r="BO650" s="85"/>
      <c r="BP650" s="85"/>
      <c r="BQ650" s="85"/>
      <c r="BR650" s="85"/>
      <c r="BS650" s="85"/>
      <c r="BT650" s="85"/>
      <c r="BU650" s="85"/>
      <c r="BV650" s="85"/>
      <c r="BW650" s="85"/>
      <c r="BX650" s="85"/>
      <c r="BY650" s="85"/>
      <c r="BZ650" s="85"/>
      <c r="CA650" s="85"/>
      <c r="CB650" s="85"/>
      <c r="CC650" s="85"/>
      <c r="CD650" s="85"/>
      <c r="CE650" s="85"/>
      <c r="CF650" s="85"/>
      <c r="CG650" s="85"/>
      <c r="CH650" s="85"/>
      <c r="CI650" s="85"/>
      <c r="CJ650" s="85"/>
      <c r="CK650" s="85"/>
      <c r="CL650" s="85"/>
      <c r="CM650" s="85"/>
      <c r="CN650" s="85"/>
      <c r="CO650" s="85"/>
      <c r="CP650" s="85"/>
      <c r="CQ650" s="85"/>
      <c r="CR650" s="85"/>
      <c r="CS650" s="85"/>
      <c r="CT650" s="85"/>
      <c r="CU650" s="85"/>
      <c r="CV650" s="85"/>
      <c r="CW650" s="85"/>
      <c r="CX650" s="85"/>
      <c r="CY650" s="85"/>
      <c r="CZ650" s="85"/>
      <c r="DA650" s="85"/>
      <c r="DB650" s="85"/>
      <c r="DC650" s="85"/>
      <c r="DD650" s="85"/>
      <c r="DE650" s="85"/>
    </row>
    <row r="651" spans="1:109" x14ac:dyDescent="0.2">
      <c r="A651" s="85"/>
      <c r="B651" s="85"/>
      <c r="C651" s="85"/>
      <c r="D651" s="85"/>
      <c r="E651" s="86"/>
      <c r="F651" s="85"/>
      <c r="G651" s="87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  <c r="AF651" s="85"/>
      <c r="AG651" s="85"/>
      <c r="AH651" s="85"/>
      <c r="AI651" s="85"/>
      <c r="AJ651" s="85"/>
      <c r="AK651" s="85"/>
      <c r="AL651" s="85"/>
      <c r="AM651" s="85"/>
      <c r="AN651" s="85"/>
      <c r="AO651" s="85"/>
      <c r="AP651" s="85"/>
      <c r="AQ651" s="85"/>
      <c r="AR651" s="85"/>
      <c r="AS651" s="85"/>
      <c r="AT651" s="85"/>
      <c r="AU651" s="85"/>
      <c r="AV651" s="85"/>
      <c r="AW651" s="85"/>
      <c r="AX651" s="85"/>
      <c r="AY651" s="85"/>
      <c r="AZ651" s="85"/>
      <c r="BA651" s="85"/>
      <c r="BB651" s="85"/>
      <c r="BC651" s="85"/>
      <c r="BD651" s="85"/>
      <c r="BE651" s="85"/>
      <c r="BF651" s="88"/>
      <c r="BG651" s="85"/>
      <c r="BH651" s="85"/>
      <c r="BI651" s="85"/>
      <c r="BJ651" s="85"/>
      <c r="BK651" s="85"/>
      <c r="BL651" s="85"/>
      <c r="BM651" s="85"/>
      <c r="BN651" s="85"/>
      <c r="BO651" s="85"/>
      <c r="BP651" s="85"/>
      <c r="BQ651" s="85"/>
      <c r="BR651" s="85"/>
      <c r="BS651" s="85"/>
      <c r="BT651" s="85"/>
      <c r="BU651" s="85"/>
      <c r="BV651" s="85"/>
      <c r="BW651" s="85"/>
      <c r="BX651" s="85"/>
      <c r="BY651" s="85"/>
      <c r="BZ651" s="85"/>
      <c r="CA651" s="85"/>
      <c r="CB651" s="85"/>
      <c r="CC651" s="85"/>
      <c r="CD651" s="85"/>
      <c r="CE651" s="85"/>
      <c r="CF651" s="85"/>
      <c r="CG651" s="85"/>
      <c r="CH651" s="85"/>
      <c r="CI651" s="85"/>
      <c r="CJ651" s="85"/>
      <c r="CK651" s="85"/>
      <c r="CL651" s="85"/>
      <c r="CM651" s="85"/>
      <c r="CN651" s="85"/>
      <c r="CO651" s="85"/>
      <c r="CP651" s="85"/>
      <c r="CQ651" s="85"/>
      <c r="CR651" s="85"/>
      <c r="CS651" s="85"/>
      <c r="CT651" s="85"/>
      <c r="CU651" s="85"/>
      <c r="CV651" s="85"/>
      <c r="CW651" s="85"/>
      <c r="CX651" s="85"/>
      <c r="CY651" s="85"/>
      <c r="CZ651" s="85"/>
      <c r="DA651" s="85"/>
      <c r="DB651" s="85"/>
      <c r="DC651" s="85"/>
      <c r="DD651" s="85"/>
      <c r="DE651" s="85"/>
    </row>
    <row r="652" spans="1:109" x14ac:dyDescent="0.2">
      <c r="A652" s="85"/>
      <c r="B652" s="85"/>
      <c r="C652" s="85"/>
      <c r="D652" s="85"/>
      <c r="E652" s="86"/>
      <c r="F652" s="85"/>
      <c r="G652" s="87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  <c r="AB652" s="85"/>
      <c r="AC652" s="85"/>
      <c r="AD652" s="85"/>
      <c r="AE652" s="85"/>
      <c r="AF652" s="85"/>
      <c r="AG652" s="85"/>
      <c r="AH652" s="85"/>
      <c r="AI652" s="85"/>
      <c r="AJ652" s="85"/>
      <c r="AK652" s="85"/>
      <c r="AL652" s="85"/>
      <c r="AM652" s="85"/>
      <c r="AN652" s="85"/>
      <c r="AO652" s="85"/>
      <c r="AP652" s="85"/>
      <c r="AQ652" s="85"/>
      <c r="AR652" s="85"/>
      <c r="AS652" s="85"/>
      <c r="AT652" s="85"/>
      <c r="AU652" s="85"/>
      <c r="AV652" s="85"/>
      <c r="AW652" s="85"/>
      <c r="AX652" s="85"/>
      <c r="AY652" s="85"/>
      <c r="AZ652" s="85"/>
      <c r="BA652" s="85"/>
      <c r="BB652" s="85"/>
      <c r="BC652" s="85"/>
      <c r="BD652" s="85"/>
      <c r="BE652" s="85"/>
      <c r="BF652" s="88"/>
      <c r="BG652" s="85"/>
      <c r="BH652" s="85"/>
      <c r="BI652" s="85"/>
      <c r="BJ652" s="85"/>
      <c r="BK652" s="85"/>
      <c r="BL652" s="85"/>
      <c r="BM652" s="85"/>
      <c r="BN652" s="85"/>
      <c r="BO652" s="85"/>
      <c r="BP652" s="85"/>
      <c r="BQ652" s="85"/>
      <c r="BR652" s="85"/>
      <c r="BS652" s="85"/>
      <c r="BT652" s="85"/>
      <c r="BU652" s="85"/>
      <c r="BV652" s="85"/>
      <c r="BW652" s="85"/>
      <c r="BX652" s="85"/>
      <c r="BY652" s="85"/>
      <c r="BZ652" s="85"/>
      <c r="CA652" s="85"/>
      <c r="CB652" s="85"/>
      <c r="CC652" s="85"/>
      <c r="CD652" s="85"/>
      <c r="CE652" s="85"/>
      <c r="CF652" s="85"/>
      <c r="CG652" s="85"/>
      <c r="CH652" s="85"/>
      <c r="CI652" s="85"/>
      <c r="CJ652" s="85"/>
      <c r="CK652" s="85"/>
      <c r="CL652" s="85"/>
      <c r="CM652" s="85"/>
      <c r="CN652" s="85"/>
      <c r="CO652" s="85"/>
      <c r="CP652" s="85"/>
      <c r="CQ652" s="85"/>
      <c r="CR652" s="85"/>
      <c r="CS652" s="85"/>
      <c r="CT652" s="85"/>
      <c r="CU652" s="85"/>
      <c r="CV652" s="85"/>
      <c r="CW652" s="85"/>
      <c r="CX652" s="85"/>
      <c r="CY652" s="85"/>
      <c r="CZ652" s="85"/>
      <c r="DA652" s="85"/>
      <c r="DB652" s="85"/>
      <c r="DC652" s="85"/>
      <c r="DD652" s="85"/>
      <c r="DE652" s="85"/>
    </row>
    <row r="653" spans="1:109" x14ac:dyDescent="0.2">
      <c r="A653" s="85"/>
      <c r="B653" s="85"/>
      <c r="C653" s="85"/>
      <c r="D653" s="85"/>
      <c r="E653" s="86"/>
      <c r="F653" s="85"/>
      <c r="G653" s="87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  <c r="AF653" s="85"/>
      <c r="AG653" s="85"/>
      <c r="AH653" s="85"/>
      <c r="AI653" s="85"/>
      <c r="AJ653" s="85"/>
      <c r="AK653" s="85"/>
      <c r="AL653" s="85"/>
      <c r="AM653" s="85"/>
      <c r="AN653" s="85"/>
      <c r="AO653" s="85"/>
      <c r="AP653" s="85"/>
      <c r="AQ653" s="85"/>
      <c r="AR653" s="85"/>
      <c r="AS653" s="85"/>
      <c r="AT653" s="85"/>
      <c r="AU653" s="85"/>
      <c r="AV653" s="85"/>
      <c r="AW653" s="85"/>
      <c r="AX653" s="85"/>
      <c r="AY653" s="85"/>
      <c r="AZ653" s="85"/>
      <c r="BA653" s="85"/>
      <c r="BB653" s="85"/>
      <c r="BC653" s="85"/>
      <c r="BD653" s="85"/>
      <c r="BE653" s="85"/>
      <c r="BF653" s="88"/>
      <c r="BG653" s="85"/>
      <c r="BH653" s="85"/>
      <c r="BI653" s="85"/>
      <c r="BJ653" s="85"/>
      <c r="BK653" s="85"/>
      <c r="BL653" s="85"/>
      <c r="BM653" s="85"/>
      <c r="BN653" s="85"/>
      <c r="BO653" s="85"/>
      <c r="BP653" s="85"/>
      <c r="BQ653" s="85"/>
      <c r="BR653" s="85"/>
      <c r="BS653" s="85"/>
      <c r="BT653" s="85"/>
      <c r="BU653" s="85"/>
      <c r="BV653" s="85"/>
      <c r="BW653" s="85"/>
      <c r="BX653" s="85"/>
      <c r="BY653" s="85"/>
      <c r="BZ653" s="85"/>
      <c r="CA653" s="85"/>
      <c r="CB653" s="85"/>
      <c r="CC653" s="85"/>
      <c r="CD653" s="85"/>
      <c r="CE653" s="85"/>
      <c r="CF653" s="85"/>
      <c r="CG653" s="85"/>
      <c r="CH653" s="85"/>
      <c r="CI653" s="85"/>
      <c r="CJ653" s="85"/>
      <c r="CK653" s="85"/>
      <c r="CL653" s="85"/>
      <c r="CM653" s="85"/>
      <c r="CN653" s="85"/>
      <c r="CO653" s="85"/>
      <c r="CP653" s="85"/>
      <c r="CQ653" s="85"/>
      <c r="CR653" s="85"/>
      <c r="CS653" s="85"/>
      <c r="CT653" s="85"/>
      <c r="CU653" s="85"/>
      <c r="CV653" s="85"/>
      <c r="CW653" s="85"/>
      <c r="CX653" s="85"/>
      <c r="CY653" s="85"/>
      <c r="CZ653" s="85"/>
      <c r="DA653" s="85"/>
      <c r="DB653" s="85"/>
      <c r="DC653" s="85"/>
      <c r="DD653" s="85"/>
      <c r="DE653" s="85"/>
    </row>
    <row r="654" spans="1:109" x14ac:dyDescent="0.2">
      <c r="A654" s="85"/>
      <c r="B654" s="85"/>
      <c r="C654" s="85"/>
      <c r="D654" s="85"/>
      <c r="E654" s="86"/>
      <c r="F654" s="85"/>
      <c r="G654" s="87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F654" s="85"/>
      <c r="AG654" s="85"/>
      <c r="AH654" s="85"/>
      <c r="AI654" s="85"/>
      <c r="AJ654" s="85"/>
      <c r="AK654" s="85"/>
      <c r="AL654" s="85"/>
      <c r="AM654" s="85"/>
      <c r="AN654" s="85"/>
      <c r="AO654" s="85"/>
      <c r="AP654" s="85"/>
      <c r="AQ654" s="85"/>
      <c r="AR654" s="85"/>
      <c r="AS654" s="85"/>
      <c r="AT654" s="85"/>
      <c r="AU654" s="85"/>
      <c r="AV654" s="85"/>
      <c r="AW654" s="85"/>
      <c r="AX654" s="85"/>
      <c r="AY654" s="85"/>
      <c r="AZ654" s="85"/>
      <c r="BA654" s="85"/>
      <c r="BB654" s="85"/>
      <c r="BC654" s="85"/>
      <c r="BD654" s="85"/>
      <c r="BE654" s="85"/>
      <c r="BF654" s="88"/>
      <c r="BG654" s="85"/>
      <c r="BH654" s="85"/>
      <c r="BI654" s="85"/>
      <c r="BJ654" s="85"/>
      <c r="BK654" s="85"/>
      <c r="BL654" s="85"/>
      <c r="BM654" s="85"/>
      <c r="BN654" s="85"/>
      <c r="BO654" s="85"/>
      <c r="BP654" s="85"/>
      <c r="BQ654" s="85"/>
      <c r="BR654" s="85"/>
      <c r="BS654" s="85"/>
      <c r="BT654" s="85"/>
      <c r="BU654" s="85"/>
      <c r="BV654" s="85"/>
      <c r="BW654" s="85"/>
      <c r="BX654" s="85"/>
      <c r="BY654" s="85"/>
      <c r="BZ654" s="85"/>
      <c r="CA654" s="85"/>
      <c r="CB654" s="85"/>
      <c r="CC654" s="85"/>
      <c r="CD654" s="85"/>
      <c r="CE654" s="85"/>
      <c r="CF654" s="85"/>
      <c r="CG654" s="85"/>
      <c r="CH654" s="85"/>
      <c r="CI654" s="85"/>
      <c r="CJ654" s="85"/>
      <c r="CK654" s="85"/>
      <c r="CL654" s="85"/>
      <c r="CM654" s="85"/>
      <c r="CN654" s="85"/>
      <c r="CO654" s="85"/>
      <c r="CP654" s="85"/>
      <c r="CQ654" s="85"/>
      <c r="CR654" s="85"/>
      <c r="CS654" s="85"/>
      <c r="CT654" s="85"/>
      <c r="CU654" s="85"/>
      <c r="CV654" s="85"/>
      <c r="CW654" s="85"/>
      <c r="CX654" s="85"/>
      <c r="CY654" s="85"/>
      <c r="CZ654" s="85"/>
      <c r="DA654" s="85"/>
      <c r="DB654" s="85"/>
      <c r="DC654" s="85"/>
      <c r="DD654" s="85"/>
      <c r="DE654" s="85"/>
    </row>
    <row r="655" spans="1:109" x14ac:dyDescent="0.2">
      <c r="A655" s="85"/>
      <c r="B655" s="85"/>
      <c r="C655" s="85"/>
      <c r="D655" s="85"/>
      <c r="E655" s="86"/>
      <c r="F655" s="85"/>
      <c r="G655" s="87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  <c r="AB655" s="85"/>
      <c r="AC655" s="85"/>
      <c r="AD655" s="85"/>
      <c r="AE655" s="85"/>
      <c r="AF655" s="85"/>
      <c r="AG655" s="85"/>
      <c r="AH655" s="85"/>
      <c r="AI655" s="85"/>
      <c r="AJ655" s="85"/>
      <c r="AK655" s="85"/>
      <c r="AL655" s="85"/>
      <c r="AM655" s="85"/>
      <c r="AN655" s="85"/>
      <c r="AO655" s="85"/>
      <c r="AP655" s="85"/>
      <c r="AQ655" s="85"/>
      <c r="AR655" s="85"/>
      <c r="AS655" s="85"/>
      <c r="AT655" s="85"/>
      <c r="AU655" s="85"/>
      <c r="AV655" s="85"/>
      <c r="AW655" s="85"/>
      <c r="AX655" s="85"/>
      <c r="AY655" s="85"/>
      <c r="AZ655" s="85"/>
      <c r="BA655" s="85"/>
      <c r="BB655" s="85"/>
      <c r="BC655" s="85"/>
      <c r="BD655" s="85"/>
      <c r="BE655" s="85"/>
      <c r="BF655" s="88"/>
      <c r="BG655" s="85"/>
      <c r="BH655" s="85"/>
      <c r="BI655" s="85"/>
      <c r="BJ655" s="85"/>
      <c r="BK655" s="85"/>
      <c r="BL655" s="85"/>
      <c r="BM655" s="85"/>
      <c r="BN655" s="85"/>
      <c r="BO655" s="85"/>
      <c r="BP655" s="85"/>
      <c r="BQ655" s="85"/>
      <c r="BR655" s="85"/>
      <c r="BS655" s="85"/>
      <c r="BT655" s="85"/>
      <c r="BU655" s="85"/>
      <c r="BV655" s="85"/>
      <c r="BW655" s="85"/>
      <c r="BX655" s="85"/>
      <c r="BY655" s="85"/>
      <c r="BZ655" s="85"/>
      <c r="CA655" s="85"/>
      <c r="CB655" s="85"/>
      <c r="CC655" s="85"/>
      <c r="CD655" s="85"/>
      <c r="CE655" s="85"/>
      <c r="CF655" s="85"/>
      <c r="CG655" s="85"/>
      <c r="CH655" s="85"/>
      <c r="CI655" s="85"/>
      <c r="CJ655" s="85"/>
      <c r="CK655" s="85"/>
      <c r="CL655" s="85"/>
      <c r="CM655" s="85"/>
      <c r="CN655" s="85"/>
      <c r="CO655" s="85"/>
      <c r="CP655" s="85"/>
      <c r="CQ655" s="85"/>
      <c r="CR655" s="85"/>
      <c r="CS655" s="85"/>
      <c r="CT655" s="85"/>
      <c r="CU655" s="85"/>
      <c r="CV655" s="85"/>
      <c r="CW655" s="85"/>
      <c r="CX655" s="85"/>
      <c r="CY655" s="85"/>
      <c r="CZ655" s="85"/>
      <c r="DA655" s="85"/>
      <c r="DB655" s="85"/>
      <c r="DC655" s="85"/>
      <c r="DD655" s="85"/>
      <c r="DE655" s="85"/>
    </row>
    <row r="656" spans="1:109" x14ac:dyDescent="0.2">
      <c r="A656" s="85"/>
      <c r="B656" s="85"/>
      <c r="C656" s="85"/>
      <c r="D656" s="85"/>
      <c r="E656" s="86"/>
      <c r="F656" s="85"/>
      <c r="G656" s="87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  <c r="AB656" s="85"/>
      <c r="AC656" s="85"/>
      <c r="AD656" s="85"/>
      <c r="AE656" s="85"/>
      <c r="AF656" s="85"/>
      <c r="AG656" s="85"/>
      <c r="AH656" s="85"/>
      <c r="AI656" s="85"/>
      <c r="AJ656" s="85"/>
      <c r="AK656" s="85"/>
      <c r="AL656" s="85"/>
      <c r="AM656" s="85"/>
      <c r="AN656" s="85"/>
      <c r="AO656" s="85"/>
      <c r="AP656" s="85"/>
      <c r="AQ656" s="85"/>
      <c r="AR656" s="85"/>
      <c r="AS656" s="85"/>
      <c r="AT656" s="85"/>
      <c r="AU656" s="85"/>
      <c r="AV656" s="85"/>
      <c r="AW656" s="85"/>
      <c r="AX656" s="85"/>
      <c r="AY656" s="85"/>
      <c r="AZ656" s="85"/>
      <c r="BA656" s="85"/>
      <c r="BB656" s="85"/>
      <c r="BC656" s="85"/>
      <c r="BD656" s="85"/>
      <c r="BE656" s="85"/>
      <c r="BF656" s="88"/>
      <c r="BG656" s="85"/>
      <c r="BH656" s="85"/>
      <c r="BI656" s="85"/>
      <c r="BJ656" s="85"/>
      <c r="BK656" s="85"/>
      <c r="BL656" s="85"/>
      <c r="BM656" s="85"/>
      <c r="BN656" s="85"/>
      <c r="BO656" s="85"/>
      <c r="BP656" s="85"/>
      <c r="BQ656" s="85"/>
      <c r="BR656" s="85"/>
      <c r="BS656" s="85"/>
      <c r="BT656" s="85"/>
      <c r="BU656" s="85"/>
      <c r="BV656" s="85"/>
      <c r="BW656" s="85"/>
      <c r="BX656" s="85"/>
      <c r="BY656" s="85"/>
      <c r="BZ656" s="85"/>
      <c r="CA656" s="85"/>
      <c r="CB656" s="85"/>
      <c r="CC656" s="85"/>
      <c r="CD656" s="85"/>
      <c r="CE656" s="85"/>
      <c r="CF656" s="85"/>
      <c r="CG656" s="85"/>
      <c r="CH656" s="85"/>
      <c r="CI656" s="85"/>
      <c r="CJ656" s="85"/>
      <c r="CK656" s="85"/>
      <c r="CL656" s="85"/>
      <c r="CM656" s="85"/>
      <c r="CN656" s="85"/>
      <c r="CO656" s="85"/>
      <c r="CP656" s="85"/>
      <c r="CQ656" s="85"/>
      <c r="CR656" s="85"/>
      <c r="CS656" s="85"/>
      <c r="CT656" s="85"/>
      <c r="CU656" s="85"/>
      <c r="CV656" s="85"/>
      <c r="CW656" s="85"/>
      <c r="CX656" s="85"/>
      <c r="CY656" s="85"/>
      <c r="CZ656" s="85"/>
      <c r="DA656" s="85"/>
      <c r="DB656" s="85"/>
      <c r="DC656" s="85"/>
      <c r="DD656" s="85"/>
      <c r="DE656" s="85"/>
    </row>
    <row r="657" spans="1:109" x14ac:dyDescent="0.2">
      <c r="A657" s="85"/>
      <c r="B657" s="85"/>
      <c r="C657" s="85"/>
      <c r="D657" s="85"/>
      <c r="E657" s="86"/>
      <c r="F657" s="85"/>
      <c r="G657" s="87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  <c r="AB657" s="85"/>
      <c r="AC657" s="85"/>
      <c r="AD657" s="85"/>
      <c r="AE657" s="85"/>
      <c r="AF657" s="85"/>
      <c r="AG657" s="85"/>
      <c r="AH657" s="85"/>
      <c r="AI657" s="85"/>
      <c r="AJ657" s="85"/>
      <c r="AK657" s="85"/>
      <c r="AL657" s="85"/>
      <c r="AM657" s="85"/>
      <c r="AN657" s="85"/>
      <c r="AO657" s="85"/>
      <c r="AP657" s="85"/>
      <c r="AQ657" s="85"/>
      <c r="AR657" s="85"/>
      <c r="AS657" s="85"/>
      <c r="AT657" s="85"/>
      <c r="AU657" s="85"/>
      <c r="AV657" s="85"/>
      <c r="AW657" s="85"/>
      <c r="AX657" s="85"/>
      <c r="AY657" s="85"/>
      <c r="AZ657" s="85"/>
      <c r="BA657" s="85"/>
      <c r="BB657" s="85"/>
      <c r="BC657" s="85"/>
      <c r="BD657" s="85"/>
      <c r="BE657" s="85"/>
      <c r="BF657" s="88"/>
      <c r="BG657" s="85"/>
      <c r="BH657" s="85"/>
      <c r="BI657" s="85"/>
      <c r="BJ657" s="85"/>
      <c r="BK657" s="85"/>
      <c r="BL657" s="85"/>
      <c r="BM657" s="85"/>
      <c r="BN657" s="85"/>
      <c r="BO657" s="85"/>
      <c r="BP657" s="85"/>
      <c r="BQ657" s="85"/>
      <c r="BR657" s="85"/>
      <c r="BS657" s="85"/>
      <c r="BT657" s="85"/>
      <c r="BU657" s="85"/>
      <c r="BV657" s="85"/>
      <c r="BW657" s="85"/>
      <c r="BX657" s="85"/>
      <c r="BY657" s="85"/>
      <c r="BZ657" s="85"/>
      <c r="CA657" s="85"/>
      <c r="CB657" s="85"/>
      <c r="CC657" s="85"/>
      <c r="CD657" s="85"/>
      <c r="CE657" s="85"/>
      <c r="CF657" s="85"/>
      <c r="CG657" s="85"/>
      <c r="CH657" s="85"/>
      <c r="CI657" s="85"/>
      <c r="CJ657" s="85"/>
      <c r="CK657" s="85"/>
      <c r="CL657" s="85"/>
      <c r="CM657" s="85"/>
      <c r="CN657" s="85"/>
      <c r="CO657" s="85"/>
      <c r="CP657" s="85"/>
      <c r="CQ657" s="85"/>
      <c r="CR657" s="85"/>
      <c r="CS657" s="85"/>
      <c r="CT657" s="85"/>
      <c r="CU657" s="85"/>
      <c r="CV657" s="85"/>
      <c r="CW657" s="85"/>
      <c r="CX657" s="85"/>
      <c r="CY657" s="85"/>
      <c r="CZ657" s="85"/>
      <c r="DA657" s="85"/>
      <c r="DB657" s="85"/>
      <c r="DC657" s="85"/>
      <c r="DD657" s="85"/>
      <c r="DE657" s="85"/>
    </row>
    <row r="658" spans="1:109" x14ac:dyDescent="0.2">
      <c r="A658" s="85"/>
      <c r="B658" s="85"/>
      <c r="C658" s="85"/>
      <c r="D658" s="85"/>
      <c r="E658" s="86"/>
      <c r="F658" s="85"/>
      <c r="G658" s="87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  <c r="AB658" s="85"/>
      <c r="AC658" s="85"/>
      <c r="AD658" s="85"/>
      <c r="AE658" s="85"/>
      <c r="AF658" s="85"/>
      <c r="AG658" s="85"/>
      <c r="AH658" s="85"/>
      <c r="AI658" s="85"/>
      <c r="AJ658" s="85"/>
      <c r="AK658" s="85"/>
      <c r="AL658" s="85"/>
      <c r="AM658" s="85"/>
      <c r="AN658" s="85"/>
      <c r="AO658" s="85"/>
      <c r="AP658" s="85"/>
      <c r="AQ658" s="85"/>
      <c r="AR658" s="85"/>
      <c r="AS658" s="85"/>
      <c r="AT658" s="85"/>
      <c r="AU658" s="85"/>
      <c r="AV658" s="85"/>
      <c r="AW658" s="85"/>
      <c r="AX658" s="85"/>
      <c r="AY658" s="85"/>
      <c r="AZ658" s="85"/>
      <c r="BA658" s="85"/>
      <c r="BB658" s="85"/>
      <c r="BC658" s="85"/>
      <c r="BD658" s="85"/>
      <c r="BE658" s="85"/>
      <c r="BF658" s="88"/>
      <c r="BG658" s="85"/>
      <c r="BH658" s="85"/>
      <c r="BI658" s="85"/>
      <c r="BJ658" s="85"/>
      <c r="BK658" s="85"/>
      <c r="BL658" s="85"/>
      <c r="BM658" s="85"/>
      <c r="BN658" s="85"/>
      <c r="BO658" s="85"/>
      <c r="BP658" s="85"/>
      <c r="BQ658" s="85"/>
      <c r="BR658" s="85"/>
      <c r="BS658" s="85"/>
      <c r="BT658" s="85"/>
      <c r="BU658" s="85"/>
      <c r="BV658" s="85"/>
      <c r="BW658" s="85"/>
      <c r="BX658" s="85"/>
      <c r="BY658" s="85"/>
      <c r="BZ658" s="85"/>
      <c r="CA658" s="85"/>
      <c r="CB658" s="85"/>
      <c r="CC658" s="85"/>
      <c r="CD658" s="85"/>
      <c r="CE658" s="85"/>
      <c r="CF658" s="85"/>
      <c r="CG658" s="85"/>
      <c r="CH658" s="85"/>
      <c r="CI658" s="85"/>
      <c r="CJ658" s="85"/>
      <c r="CK658" s="85"/>
      <c r="CL658" s="85"/>
      <c r="CM658" s="85"/>
      <c r="CN658" s="85"/>
      <c r="CO658" s="85"/>
      <c r="CP658" s="85"/>
      <c r="CQ658" s="85"/>
      <c r="CR658" s="85"/>
      <c r="CS658" s="85"/>
      <c r="CT658" s="85"/>
      <c r="CU658" s="85"/>
      <c r="CV658" s="85"/>
      <c r="CW658" s="85"/>
      <c r="CX658" s="85"/>
      <c r="CY658" s="85"/>
      <c r="CZ658" s="85"/>
      <c r="DA658" s="85"/>
      <c r="DB658" s="85"/>
      <c r="DC658" s="85"/>
      <c r="DD658" s="85"/>
      <c r="DE658" s="85"/>
    </row>
    <row r="659" spans="1:109" x14ac:dyDescent="0.2">
      <c r="A659" s="85"/>
      <c r="B659" s="85"/>
      <c r="C659" s="85"/>
      <c r="D659" s="85"/>
      <c r="E659" s="86"/>
      <c r="F659" s="85"/>
      <c r="G659" s="87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  <c r="AB659" s="85"/>
      <c r="AC659" s="85"/>
      <c r="AD659" s="85"/>
      <c r="AE659" s="85"/>
      <c r="AF659" s="85"/>
      <c r="AG659" s="85"/>
      <c r="AH659" s="85"/>
      <c r="AI659" s="85"/>
      <c r="AJ659" s="85"/>
      <c r="AK659" s="85"/>
      <c r="AL659" s="85"/>
      <c r="AM659" s="85"/>
      <c r="AN659" s="85"/>
      <c r="AO659" s="85"/>
      <c r="AP659" s="85"/>
      <c r="AQ659" s="85"/>
      <c r="AR659" s="85"/>
      <c r="AS659" s="85"/>
      <c r="AT659" s="85"/>
      <c r="AU659" s="85"/>
      <c r="AV659" s="85"/>
      <c r="AW659" s="85"/>
      <c r="AX659" s="85"/>
      <c r="AY659" s="85"/>
      <c r="AZ659" s="85"/>
      <c r="BA659" s="85"/>
      <c r="BB659" s="85"/>
      <c r="BC659" s="85"/>
      <c r="BD659" s="85"/>
      <c r="BE659" s="85"/>
      <c r="BF659" s="88"/>
      <c r="BG659" s="85"/>
      <c r="BH659" s="85"/>
      <c r="BI659" s="85"/>
      <c r="BJ659" s="85"/>
      <c r="BK659" s="85"/>
      <c r="BL659" s="85"/>
      <c r="BM659" s="85"/>
      <c r="BN659" s="85"/>
      <c r="BO659" s="85"/>
      <c r="BP659" s="85"/>
      <c r="BQ659" s="85"/>
      <c r="BR659" s="85"/>
      <c r="BS659" s="85"/>
      <c r="BT659" s="85"/>
      <c r="BU659" s="85"/>
      <c r="BV659" s="85"/>
      <c r="BW659" s="85"/>
      <c r="BX659" s="85"/>
      <c r="BY659" s="85"/>
      <c r="BZ659" s="85"/>
      <c r="CA659" s="85"/>
      <c r="CB659" s="85"/>
      <c r="CC659" s="85"/>
      <c r="CD659" s="85"/>
      <c r="CE659" s="85"/>
      <c r="CF659" s="85"/>
      <c r="CG659" s="85"/>
      <c r="CH659" s="85"/>
      <c r="CI659" s="85"/>
      <c r="CJ659" s="85"/>
      <c r="CK659" s="85"/>
      <c r="CL659" s="85"/>
      <c r="CM659" s="85"/>
      <c r="CN659" s="85"/>
      <c r="CO659" s="85"/>
      <c r="CP659" s="85"/>
      <c r="CQ659" s="85"/>
      <c r="CR659" s="85"/>
      <c r="CS659" s="85"/>
      <c r="CT659" s="85"/>
      <c r="CU659" s="85"/>
      <c r="CV659" s="85"/>
      <c r="CW659" s="85"/>
      <c r="CX659" s="85"/>
      <c r="CY659" s="85"/>
      <c r="CZ659" s="85"/>
      <c r="DA659" s="85"/>
      <c r="DB659" s="85"/>
      <c r="DC659" s="85"/>
      <c r="DD659" s="85"/>
      <c r="DE659" s="85"/>
    </row>
    <row r="660" spans="1:109" x14ac:dyDescent="0.2">
      <c r="A660" s="85"/>
      <c r="B660" s="85"/>
      <c r="C660" s="85"/>
      <c r="D660" s="85"/>
      <c r="E660" s="86"/>
      <c r="F660" s="85"/>
      <c r="G660" s="87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  <c r="AB660" s="85"/>
      <c r="AC660" s="85"/>
      <c r="AD660" s="85"/>
      <c r="AE660" s="85"/>
      <c r="AF660" s="85"/>
      <c r="AG660" s="85"/>
      <c r="AH660" s="85"/>
      <c r="AI660" s="85"/>
      <c r="AJ660" s="85"/>
      <c r="AK660" s="85"/>
      <c r="AL660" s="85"/>
      <c r="AM660" s="85"/>
      <c r="AN660" s="85"/>
      <c r="AO660" s="85"/>
      <c r="AP660" s="85"/>
      <c r="AQ660" s="85"/>
      <c r="AR660" s="85"/>
      <c r="AS660" s="85"/>
      <c r="AT660" s="85"/>
      <c r="AU660" s="85"/>
      <c r="AV660" s="85"/>
      <c r="AW660" s="85"/>
      <c r="AX660" s="85"/>
      <c r="AY660" s="85"/>
      <c r="AZ660" s="85"/>
      <c r="BA660" s="85"/>
      <c r="BB660" s="85"/>
      <c r="BC660" s="85"/>
      <c r="BD660" s="85"/>
      <c r="BE660" s="85"/>
      <c r="BF660" s="88"/>
      <c r="BG660" s="85"/>
      <c r="BH660" s="85"/>
      <c r="BI660" s="85"/>
      <c r="BJ660" s="85"/>
      <c r="BK660" s="85"/>
      <c r="BL660" s="85"/>
      <c r="BM660" s="85"/>
      <c r="BN660" s="85"/>
      <c r="BO660" s="85"/>
      <c r="BP660" s="85"/>
      <c r="BQ660" s="85"/>
      <c r="BR660" s="85"/>
      <c r="BS660" s="85"/>
      <c r="BT660" s="85"/>
      <c r="BU660" s="85"/>
      <c r="BV660" s="85"/>
      <c r="BW660" s="85"/>
      <c r="BX660" s="85"/>
      <c r="BY660" s="85"/>
      <c r="BZ660" s="85"/>
      <c r="CA660" s="85"/>
      <c r="CB660" s="85"/>
      <c r="CC660" s="85"/>
      <c r="CD660" s="85"/>
      <c r="CE660" s="85"/>
      <c r="CF660" s="85"/>
      <c r="CG660" s="85"/>
      <c r="CH660" s="85"/>
      <c r="CI660" s="85"/>
      <c r="CJ660" s="85"/>
      <c r="CK660" s="85"/>
      <c r="CL660" s="85"/>
      <c r="CM660" s="85"/>
      <c r="CN660" s="85"/>
      <c r="CO660" s="85"/>
      <c r="CP660" s="85"/>
      <c r="CQ660" s="85"/>
      <c r="CR660" s="85"/>
      <c r="CS660" s="85"/>
      <c r="CT660" s="85"/>
      <c r="CU660" s="85"/>
      <c r="CV660" s="85"/>
      <c r="CW660" s="85"/>
      <c r="CX660" s="85"/>
      <c r="CY660" s="85"/>
      <c r="CZ660" s="85"/>
      <c r="DA660" s="85"/>
      <c r="DB660" s="85"/>
      <c r="DC660" s="85"/>
      <c r="DD660" s="85"/>
      <c r="DE660" s="85"/>
    </row>
    <row r="661" spans="1:109" x14ac:dyDescent="0.2">
      <c r="A661" s="85"/>
      <c r="B661" s="85"/>
      <c r="C661" s="85"/>
      <c r="D661" s="85"/>
      <c r="E661" s="86"/>
      <c r="F661" s="85"/>
      <c r="G661" s="87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  <c r="AB661" s="85"/>
      <c r="AC661" s="85"/>
      <c r="AD661" s="85"/>
      <c r="AE661" s="85"/>
      <c r="AF661" s="85"/>
      <c r="AG661" s="85"/>
      <c r="AH661" s="85"/>
      <c r="AI661" s="85"/>
      <c r="AJ661" s="85"/>
      <c r="AK661" s="85"/>
      <c r="AL661" s="85"/>
      <c r="AM661" s="85"/>
      <c r="AN661" s="85"/>
      <c r="AO661" s="85"/>
      <c r="AP661" s="85"/>
      <c r="AQ661" s="85"/>
      <c r="AR661" s="85"/>
      <c r="AS661" s="85"/>
      <c r="AT661" s="85"/>
      <c r="AU661" s="85"/>
      <c r="AV661" s="85"/>
      <c r="AW661" s="85"/>
      <c r="AX661" s="85"/>
      <c r="AY661" s="85"/>
      <c r="AZ661" s="85"/>
      <c r="BA661" s="85"/>
      <c r="BB661" s="85"/>
      <c r="BC661" s="85"/>
      <c r="BD661" s="85"/>
      <c r="BE661" s="85"/>
      <c r="BF661" s="88"/>
      <c r="BG661" s="85"/>
      <c r="BH661" s="85"/>
      <c r="BI661" s="85"/>
      <c r="BJ661" s="85"/>
      <c r="BK661" s="85"/>
      <c r="BL661" s="85"/>
      <c r="BM661" s="85"/>
      <c r="BN661" s="85"/>
      <c r="BO661" s="85"/>
      <c r="BP661" s="85"/>
      <c r="BQ661" s="85"/>
      <c r="BR661" s="85"/>
      <c r="BS661" s="85"/>
      <c r="BT661" s="85"/>
      <c r="BU661" s="85"/>
      <c r="BV661" s="85"/>
      <c r="BW661" s="85"/>
      <c r="BX661" s="85"/>
      <c r="BY661" s="85"/>
      <c r="BZ661" s="85"/>
      <c r="CA661" s="85"/>
      <c r="CB661" s="85"/>
      <c r="CC661" s="85"/>
      <c r="CD661" s="85"/>
      <c r="CE661" s="85"/>
      <c r="CF661" s="85"/>
      <c r="CG661" s="85"/>
      <c r="CH661" s="85"/>
      <c r="CI661" s="85"/>
      <c r="CJ661" s="85"/>
      <c r="CK661" s="85"/>
      <c r="CL661" s="85"/>
      <c r="CM661" s="85"/>
      <c r="CN661" s="85"/>
      <c r="CO661" s="85"/>
      <c r="CP661" s="85"/>
      <c r="CQ661" s="85"/>
      <c r="CR661" s="85"/>
      <c r="CS661" s="85"/>
      <c r="CT661" s="85"/>
      <c r="CU661" s="85"/>
      <c r="CV661" s="85"/>
      <c r="CW661" s="85"/>
      <c r="CX661" s="85"/>
      <c r="CY661" s="85"/>
      <c r="CZ661" s="85"/>
      <c r="DA661" s="85"/>
      <c r="DB661" s="85"/>
      <c r="DC661" s="85"/>
      <c r="DD661" s="85"/>
      <c r="DE661" s="85"/>
    </row>
    <row r="662" spans="1:109" x14ac:dyDescent="0.2">
      <c r="A662" s="85"/>
      <c r="B662" s="85"/>
      <c r="C662" s="85"/>
      <c r="D662" s="85"/>
      <c r="E662" s="86"/>
      <c r="F662" s="85"/>
      <c r="G662" s="87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  <c r="AB662" s="85"/>
      <c r="AC662" s="85"/>
      <c r="AD662" s="85"/>
      <c r="AE662" s="85"/>
      <c r="AF662" s="85"/>
      <c r="AG662" s="85"/>
      <c r="AH662" s="85"/>
      <c r="AI662" s="85"/>
      <c r="AJ662" s="85"/>
      <c r="AK662" s="85"/>
      <c r="AL662" s="85"/>
      <c r="AM662" s="85"/>
      <c r="AN662" s="85"/>
      <c r="AO662" s="85"/>
      <c r="AP662" s="85"/>
      <c r="AQ662" s="85"/>
      <c r="AR662" s="85"/>
      <c r="AS662" s="85"/>
      <c r="AT662" s="85"/>
      <c r="AU662" s="85"/>
      <c r="AV662" s="85"/>
      <c r="AW662" s="85"/>
      <c r="AX662" s="85"/>
      <c r="AY662" s="85"/>
      <c r="AZ662" s="85"/>
      <c r="BA662" s="85"/>
      <c r="BB662" s="85"/>
      <c r="BC662" s="85"/>
      <c r="BD662" s="85"/>
      <c r="BE662" s="85"/>
      <c r="BF662" s="88"/>
      <c r="BG662" s="85"/>
      <c r="BH662" s="85"/>
      <c r="BI662" s="85"/>
      <c r="BJ662" s="85"/>
      <c r="BK662" s="85"/>
      <c r="BL662" s="85"/>
      <c r="BM662" s="85"/>
      <c r="BN662" s="85"/>
      <c r="BO662" s="85"/>
      <c r="BP662" s="85"/>
      <c r="BQ662" s="85"/>
      <c r="BR662" s="85"/>
      <c r="BS662" s="85"/>
      <c r="BT662" s="85"/>
      <c r="BU662" s="85"/>
      <c r="BV662" s="85"/>
      <c r="BW662" s="85"/>
      <c r="BX662" s="85"/>
      <c r="BY662" s="85"/>
      <c r="BZ662" s="85"/>
      <c r="CA662" s="85"/>
      <c r="CB662" s="85"/>
      <c r="CC662" s="85"/>
      <c r="CD662" s="85"/>
      <c r="CE662" s="85"/>
      <c r="CF662" s="85"/>
      <c r="CG662" s="85"/>
      <c r="CH662" s="85"/>
      <c r="CI662" s="85"/>
      <c r="CJ662" s="85"/>
      <c r="CK662" s="85"/>
      <c r="CL662" s="85"/>
      <c r="CM662" s="85"/>
      <c r="CN662" s="85"/>
      <c r="CO662" s="85"/>
      <c r="CP662" s="85"/>
      <c r="CQ662" s="85"/>
      <c r="CR662" s="85"/>
      <c r="CS662" s="85"/>
      <c r="CT662" s="85"/>
      <c r="CU662" s="85"/>
      <c r="CV662" s="85"/>
      <c r="CW662" s="85"/>
      <c r="CX662" s="85"/>
      <c r="CY662" s="85"/>
      <c r="CZ662" s="85"/>
      <c r="DA662" s="85"/>
      <c r="DB662" s="85"/>
      <c r="DC662" s="85"/>
      <c r="DD662" s="85"/>
      <c r="DE662" s="85"/>
    </row>
    <row r="663" spans="1:109" x14ac:dyDescent="0.2">
      <c r="A663" s="85"/>
      <c r="B663" s="85"/>
      <c r="C663" s="85"/>
      <c r="D663" s="85"/>
      <c r="E663" s="86"/>
      <c r="F663" s="85"/>
      <c r="G663" s="87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  <c r="AB663" s="85"/>
      <c r="AC663" s="85"/>
      <c r="AD663" s="85"/>
      <c r="AE663" s="85"/>
      <c r="AF663" s="85"/>
      <c r="AG663" s="85"/>
      <c r="AH663" s="85"/>
      <c r="AI663" s="85"/>
      <c r="AJ663" s="85"/>
      <c r="AK663" s="85"/>
      <c r="AL663" s="85"/>
      <c r="AM663" s="85"/>
      <c r="AN663" s="85"/>
      <c r="AO663" s="85"/>
      <c r="AP663" s="85"/>
      <c r="AQ663" s="85"/>
      <c r="AR663" s="85"/>
      <c r="AS663" s="85"/>
      <c r="AT663" s="85"/>
      <c r="AU663" s="85"/>
      <c r="AV663" s="85"/>
      <c r="AW663" s="85"/>
      <c r="AX663" s="85"/>
      <c r="AY663" s="85"/>
      <c r="AZ663" s="85"/>
      <c r="BA663" s="85"/>
      <c r="BB663" s="85"/>
      <c r="BC663" s="85"/>
      <c r="BD663" s="85"/>
      <c r="BE663" s="85"/>
      <c r="BF663" s="88"/>
      <c r="BG663" s="85"/>
      <c r="BH663" s="85"/>
      <c r="BI663" s="85"/>
      <c r="BJ663" s="85"/>
      <c r="BK663" s="85"/>
      <c r="BL663" s="85"/>
      <c r="BM663" s="85"/>
      <c r="BN663" s="85"/>
      <c r="BO663" s="85"/>
      <c r="BP663" s="85"/>
      <c r="BQ663" s="85"/>
      <c r="BR663" s="85"/>
      <c r="BS663" s="85"/>
      <c r="BT663" s="85"/>
      <c r="BU663" s="85"/>
      <c r="BV663" s="85"/>
      <c r="BW663" s="85"/>
      <c r="BX663" s="85"/>
      <c r="BY663" s="85"/>
      <c r="BZ663" s="85"/>
      <c r="CA663" s="85"/>
      <c r="CB663" s="85"/>
      <c r="CC663" s="85"/>
      <c r="CD663" s="85"/>
      <c r="CE663" s="85"/>
      <c r="CF663" s="85"/>
      <c r="CG663" s="85"/>
      <c r="CH663" s="85"/>
      <c r="CI663" s="85"/>
      <c r="CJ663" s="85"/>
      <c r="CK663" s="85"/>
      <c r="CL663" s="85"/>
      <c r="CM663" s="85"/>
      <c r="CN663" s="85"/>
      <c r="CO663" s="85"/>
      <c r="CP663" s="85"/>
      <c r="CQ663" s="85"/>
      <c r="CR663" s="85"/>
      <c r="CS663" s="85"/>
      <c r="CT663" s="85"/>
      <c r="CU663" s="85"/>
      <c r="CV663" s="85"/>
      <c r="CW663" s="85"/>
      <c r="CX663" s="85"/>
      <c r="CY663" s="85"/>
      <c r="CZ663" s="85"/>
      <c r="DA663" s="85"/>
      <c r="DB663" s="85"/>
      <c r="DC663" s="85"/>
      <c r="DD663" s="85"/>
      <c r="DE663" s="85"/>
    </row>
    <row r="664" spans="1:109" x14ac:dyDescent="0.2">
      <c r="A664" s="85"/>
      <c r="B664" s="85"/>
      <c r="C664" s="85"/>
      <c r="D664" s="85"/>
      <c r="E664" s="86"/>
      <c r="F664" s="85"/>
      <c r="G664" s="87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  <c r="AB664" s="85"/>
      <c r="AC664" s="85"/>
      <c r="AD664" s="85"/>
      <c r="AE664" s="85"/>
      <c r="AF664" s="85"/>
      <c r="AG664" s="85"/>
      <c r="AH664" s="85"/>
      <c r="AI664" s="85"/>
      <c r="AJ664" s="85"/>
      <c r="AK664" s="85"/>
      <c r="AL664" s="85"/>
      <c r="AM664" s="85"/>
      <c r="AN664" s="85"/>
      <c r="AO664" s="85"/>
      <c r="AP664" s="85"/>
      <c r="AQ664" s="85"/>
      <c r="AR664" s="85"/>
      <c r="AS664" s="85"/>
      <c r="AT664" s="85"/>
      <c r="AU664" s="85"/>
      <c r="AV664" s="85"/>
      <c r="AW664" s="85"/>
      <c r="AX664" s="85"/>
      <c r="AY664" s="85"/>
      <c r="AZ664" s="85"/>
      <c r="BA664" s="85"/>
      <c r="BB664" s="85"/>
      <c r="BC664" s="85"/>
      <c r="BD664" s="85"/>
      <c r="BE664" s="85"/>
      <c r="BF664" s="88"/>
      <c r="BG664" s="85"/>
      <c r="BH664" s="85"/>
      <c r="BI664" s="85"/>
      <c r="BJ664" s="85"/>
      <c r="BK664" s="85"/>
      <c r="BL664" s="85"/>
      <c r="BM664" s="85"/>
      <c r="BN664" s="85"/>
      <c r="BO664" s="85"/>
      <c r="BP664" s="85"/>
      <c r="BQ664" s="85"/>
      <c r="BR664" s="85"/>
      <c r="BS664" s="85"/>
      <c r="BT664" s="85"/>
      <c r="BU664" s="85"/>
      <c r="BV664" s="85"/>
      <c r="BW664" s="85"/>
      <c r="BX664" s="85"/>
      <c r="BY664" s="85"/>
      <c r="BZ664" s="85"/>
      <c r="CA664" s="85"/>
      <c r="CB664" s="85"/>
      <c r="CC664" s="85"/>
      <c r="CD664" s="85"/>
      <c r="CE664" s="85"/>
      <c r="CF664" s="85"/>
      <c r="CG664" s="85"/>
      <c r="CH664" s="85"/>
      <c r="CI664" s="85"/>
      <c r="CJ664" s="85"/>
      <c r="CK664" s="85"/>
      <c r="CL664" s="85"/>
      <c r="CM664" s="85"/>
      <c r="CN664" s="85"/>
      <c r="CO664" s="85"/>
      <c r="CP664" s="85"/>
      <c r="CQ664" s="85"/>
      <c r="CR664" s="85"/>
      <c r="CS664" s="85"/>
      <c r="CT664" s="85"/>
      <c r="CU664" s="85"/>
      <c r="CV664" s="85"/>
      <c r="CW664" s="85"/>
      <c r="CX664" s="85"/>
      <c r="CY664" s="85"/>
      <c r="CZ664" s="85"/>
      <c r="DA664" s="85"/>
      <c r="DB664" s="85"/>
      <c r="DC664" s="85"/>
      <c r="DD664" s="85"/>
      <c r="DE664" s="85"/>
    </row>
    <row r="665" spans="1:109" x14ac:dyDescent="0.2">
      <c r="A665" s="85"/>
      <c r="B665" s="85"/>
      <c r="C665" s="85"/>
      <c r="D665" s="85"/>
      <c r="E665" s="86"/>
      <c r="F665" s="85"/>
      <c r="G665" s="87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  <c r="AF665" s="85"/>
      <c r="AG665" s="85"/>
      <c r="AH665" s="85"/>
      <c r="AI665" s="85"/>
      <c r="AJ665" s="85"/>
      <c r="AK665" s="85"/>
      <c r="AL665" s="85"/>
      <c r="AM665" s="85"/>
      <c r="AN665" s="85"/>
      <c r="AO665" s="85"/>
      <c r="AP665" s="85"/>
      <c r="AQ665" s="85"/>
      <c r="AR665" s="85"/>
      <c r="AS665" s="85"/>
      <c r="AT665" s="85"/>
      <c r="AU665" s="85"/>
      <c r="AV665" s="85"/>
      <c r="AW665" s="85"/>
      <c r="AX665" s="85"/>
      <c r="AY665" s="85"/>
      <c r="AZ665" s="85"/>
      <c r="BA665" s="85"/>
      <c r="BB665" s="85"/>
      <c r="BC665" s="85"/>
      <c r="BD665" s="85"/>
      <c r="BE665" s="85"/>
      <c r="BF665" s="88"/>
      <c r="BG665" s="85"/>
      <c r="BH665" s="85"/>
      <c r="BI665" s="85"/>
      <c r="BJ665" s="85"/>
      <c r="BK665" s="85"/>
      <c r="BL665" s="85"/>
      <c r="BM665" s="85"/>
      <c r="BN665" s="85"/>
      <c r="BO665" s="85"/>
      <c r="BP665" s="85"/>
      <c r="BQ665" s="85"/>
      <c r="BR665" s="85"/>
      <c r="BS665" s="85"/>
      <c r="BT665" s="85"/>
      <c r="BU665" s="85"/>
      <c r="BV665" s="85"/>
      <c r="BW665" s="85"/>
      <c r="BX665" s="85"/>
      <c r="BY665" s="85"/>
      <c r="BZ665" s="85"/>
      <c r="CA665" s="85"/>
      <c r="CB665" s="85"/>
      <c r="CC665" s="85"/>
      <c r="CD665" s="85"/>
      <c r="CE665" s="85"/>
      <c r="CF665" s="85"/>
      <c r="CG665" s="85"/>
      <c r="CH665" s="85"/>
      <c r="CI665" s="85"/>
      <c r="CJ665" s="85"/>
      <c r="CK665" s="85"/>
      <c r="CL665" s="85"/>
      <c r="CM665" s="85"/>
      <c r="CN665" s="85"/>
      <c r="CO665" s="85"/>
      <c r="CP665" s="85"/>
      <c r="CQ665" s="85"/>
      <c r="CR665" s="85"/>
      <c r="CS665" s="85"/>
      <c r="CT665" s="85"/>
      <c r="CU665" s="85"/>
      <c r="CV665" s="85"/>
      <c r="CW665" s="85"/>
      <c r="CX665" s="85"/>
      <c r="CY665" s="85"/>
      <c r="CZ665" s="85"/>
      <c r="DA665" s="85"/>
      <c r="DB665" s="85"/>
      <c r="DC665" s="85"/>
      <c r="DD665" s="85"/>
      <c r="DE665" s="85"/>
    </row>
    <row r="666" spans="1:109" x14ac:dyDescent="0.2">
      <c r="A666" s="85"/>
      <c r="B666" s="85"/>
      <c r="C666" s="85"/>
      <c r="D666" s="85"/>
      <c r="E666" s="86"/>
      <c r="F666" s="85"/>
      <c r="G666" s="87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  <c r="AH666" s="85"/>
      <c r="AI666" s="85"/>
      <c r="AJ666" s="85"/>
      <c r="AK666" s="85"/>
      <c r="AL666" s="85"/>
      <c r="AM666" s="85"/>
      <c r="AN666" s="85"/>
      <c r="AO666" s="85"/>
      <c r="AP666" s="85"/>
      <c r="AQ666" s="85"/>
      <c r="AR666" s="85"/>
      <c r="AS666" s="85"/>
      <c r="AT666" s="85"/>
      <c r="AU666" s="85"/>
      <c r="AV666" s="85"/>
      <c r="AW666" s="85"/>
      <c r="AX666" s="85"/>
      <c r="AY666" s="85"/>
      <c r="AZ666" s="85"/>
      <c r="BA666" s="85"/>
      <c r="BB666" s="85"/>
      <c r="BC666" s="85"/>
      <c r="BD666" s="85"/>
      <c r="BE666" s="85"/>
      <c r="BF666" s="88"/>
      <c r="BG666" s="85"/>
      <c r="BH666" s="85"/>
      <c r="BI666" s="85"/>
      <c r="BJ666" s="85"/>
      <c r="BK666" s="85"/>
      <c r="BL666" s="85"/>
      <c r="BM666" s="85"/>
      <c r="BN666" s="85"/>
      <c r="BO666" s="85"/>
      <c r="BP666" s="85"/>
      <c r="BQ666" s="85"/>
      <c r="BR666" s="85"/>
      <c r="BS666" s="85"/>
      <c r="BT666" s="85"/>
      <c r="BU666" s="85"/>
      <c r="BV666" s="85"/>
      <c r="BW666" s="85"/>
      <c r="BX666" s="85"/>
      <c r="BY666" s="85"/>
      <c r="BZ666" s="85"/>
      <c r="CA666" s="85"/>
      <c r="CB666" s="85"/>
      <c r="CC666" s="85"/>
      <c r="CD666" s="85"/>
      <c r="CE666" s="85"/>
      <c r="CF666" s="85"/>
      <c r="CG666" s="85"/>
      <c r="CH666" s="85"/>
      <c r="CI666" s="85"/>
      <c r="CJ666" s="85"/>
      <c r="CK666" s="85"/>
      <c r="CL666" s="85"/>
      <c r="CM666" s="85"/>
      <c r="CN666" s="85"/>
      <c r="CO666" s="85"/>
      <c r="CP666" s="85"/>
      <c r="CQ666" s="85"/>
      <c r="CR666" s="85"/>
      <c r="CS666" s="85"/>
      <c r="CT666" s="85"/>
      <c r="CU666" s="85"/>
      <c r="CV666" s="85"/>
      <c r="CW666" s="85"/>
      <c r="CX666" s="85"/>
      <c r="CY666" s="85"/>
      <c r="CZ666" s="85"/>
      <c r="DA666" s="85"/>
      <c r="DB666" s="85"/>
      <c r="DC666" s="85"/>
      <c r="DD666" s="85"/>
      <c r="DE666" s="85"/>
    </row>
    <row r="667" spans="1:109" x14ac:dyDescent="0.2">
      <c r="A667" s="85"/>
      <c r="B667" s="85"/>
      <c r="C667" s="85"/>
      <c r="D667" s="85"/>
      <c r="E667" s="86"/>
      <c r="F667" s="85"/>
      <c r="G667" s="87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  <c r="AF667" s="85"/>
      <c r="AG667" s="85"/>
      <c r="AH667" s="85"/>
      <c r="AI667" s="85"/>
      <c r="AJ667" s="85"/>
      <c r="AK667" s="85"/>
      <c r="AL667" s="85"/>
      <c r="AM667" s="85"/>
      <c r="AN667" s="85"/>
      <c r="AO667" s="85"/>
      <c r="AP667" s="85"/>
      <c r="AQ667" s="85"/>
      <c r="AR667" s="85"/>
      <c r="AS667" s="85"/>
      <c r="AT667" s="85"/>
      <c r="AU667" s="85"/>
      <c r="AV667" s="85"/>
      <c r="AW667" s="85"/>
      <c r="AX667" s="85"/>
      <c r="AY667" s="85"/>
      <c r="AZ667" s="85"/>
      <c r="BA667" s="85"/>
      <c r="BB667" s="85"/>
      <c r="BC667" s="85"/>
      <c r="BD667" s="85"/>
      <c r="BE667" s="85"/>
      <c r="BF667" s="88"/>
      <c r="BG667" s="85"/>
      <c r="BH667" s="85"/>
      <c r="BI667" s="85"/>
      <c r="BJ667" s="85"/>
      <c r="BK667" s="85"/>
      <c r="BL667" s="85"/>
      <c r="BM667" s="85"/>
      <c r="BN667" s="85"/>
      <c r="BO667" s="85"/>
      <c r="BP667" s="85"/>
      <c r="BQ667" s="85"/>
      <c r="BR667" s="85"/>
      <c r="BS667" s="85"/>
      <c r="BT667" s="85"/>
      <c r="BU667" s="85"/>
      <c r="BV667" s="85"/>
      <c r="BW667" s="85"/>
      <c r="BX667" s="85"/>
      <c r="BY667" s="85"/>
      <c r="BZ667" s="85"/>
      <c r="CA667" s="85"/>
      <c r="CB667" s="85"/>
      <c r="CC667" s="85"/>
      <c r="CD667" s="85"/>
      <c r="CE667" s="85"/>
      <c r="CF667" s="85"/>
      <c r="CG667" s="85"/>
      <c r="CH667" s="85"/>
      <c r="CI667" s="85"/>
      <c r="CJ667" s="85"/>
      <c r="CK667" s="85"/>
      <c r="CL667" s="85"/>
      <c r="CM667" s="85"/>
      <c r="CN667" s="85"/>
      <c r="CO667" s="85"/>
      <c r="CP667" s="85"/>
      <c r="CQ667" s="85"/>
      <c r="CR667" s="85"/>
      <c r="CS667" s="85"/>
      <c r="CT667" s="85"/>
      <c r="CU667" s="85"/>
      <c r="CV667" s="85"/>
      <c r="CW667" s="85"/>
      <c r="CX667" s="85"/>
      <c r="CY667" s="85"/>
      <c r="CZ667" s="85"/>
      <c r="DA667" s="85"/>
      <c r="DB667" s="85"/>
      <c r="DC667" s="85"/>
      <c r="DD667" s="85"/>
      <c r="DE667" s="85"/>
    </row>
    <row r="668" spans="1:109" x14ac:dyDescent="0.2">
      <c r="A668" s="85"/>
      <c r="B668" s="85"/>
      <c r="C668" s="85"/>
      <c r="D668" s="85"/>
      <c r="E668" s="86"/>
      <c r="F668" s="85"/>
      <c r="G668" s="87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  <c r="AF668" s="85"/>
      <c r="AG668" s="85"/>
      <c r="AH668" s="85"/>
      <c r="AI668" s="85"/>
      <c r="AJ668" s="85"/>
      <c r="AK668" s="85"/>
      <c r="AL668" s="85"/>
      <c r="AM668" s="85"/>
      <c r="AN668" s="85"/>
      <c r="AO668" s="85"/>
      <c r="AP668" s="85"/>
      <c r="AQ668" s="85"/>
      <c r="AR668" s="85"/>
      <c r="AS668" s="85"/>
      <c r="AT668" s="85"/>
      <c r="AU668" s="85"/>
      <c r="AV668" s="85"/>
      <c r="AW668" s="85"/>
      <c r="AX668" s="85"/>
      <c r="AY668" s="85"/>
      <c r="AZ668" s="85"/>
      <c r="BA668" s="85"/>
      <c r="BB668" s="85"/>
      <c r="BC668" s="85"/>
      <c r="BD668" s="85"/>
      <c r="BE668" s="85"/>
      <c r="BF668" s="88"/>
      <c r="BG668" s="85"/>
      <c r="BH668" s="85"/>
      <c r="BI668" s="85"/>
      <c r="BJ668" s="85"/>
      <c r="BK668" s="85"/>
      <c r="BL668" s="85"/>
      <c r="BM668" s="85"/>
      <c r="BN668" s="85"/>
      <c r="BO668" s="85"/>
      <c r="BP668" s="85"/>
      <c r="BQ668" s="85"/>
      <c r="BR668" s="85"/>
      <c r="BS668" s="85"/>
      <c r="BT668" s="85"/>
      <c r="BU668" s="85"/>
      <c r="BV668" s="85"/>
      <c r="BW668" s="85"/>
      <c r="BX668" s="85"/>
      <c r="BY668" s="85"/>
      <c r="BZ668" s="85"/>
      <c r="CA668" s="85"/>
      <c r="CB668" s="85"/>
      <c r="CC668" s="85"/>
      <c r="CD668" s="85"/>
      <c r="CE668" s="85"/>
      <c r="CF668" s="85"/>
      <c r="CG668" s="85"/>
      <c r="CH668" s="85"/>
      <c r="CI668" s="85"/>
      <c r="CJ668" s="85"/>
      <c r="CK668" s="85"/>
      <c r="CL668" s="85"/>
      <c r="CM668" s="85"/>
      <c r="CN668" s="85"/>
      <c r="CO668" s="85"/>
      <c r="CP668" s="85"/>
      <c r="CQ668" s="85"/>
      <c r="CR668" s="85"/>
      <c r="CS668" s="85"/>
      <c r="CT668" s="85"/>
      <c r="CU668" s="85"/>
      <c r="CV668" s="85"/>
      <c r="CW668" s="85"/>
      <c r="CX668" s="85"/>
      <c r="CY668" s="85"/>
      <c r="CZ668" s="85"/>
      <c r="DA668" s="85"/>
      <c r="DB668" s="85"/>
      <c r="DC668" s="85"/>
      <c r="DD668" s="85"/>
      <c r="DE668" s="85"/>
    </row>
    <row r="669" spans="1:109" x14ac:dyDescent="0.2">
      <c r="A669" s="85"/>
      <c r="B669" s="85"/>
      <c r="C669" s="85"/>
      <c r="D669" s="85"/>
      <c r="E669" s="86"/>
      <c r="F669" s="85"/>
      <c r="G669" s="87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  <c r="AB669" s="85"/>
      <c r="AC669" s="85"/>
      <c r="AD669" s="85"/>
      <c r="AE669" s="85"/>
      <c r="AF669" s="85"/>
      <c r="AG669" s="85"/>
      <c r="AH669" s="85"/>
      <c r="AI669" s="85"/>
      <c r="AJ669" s="85"/>
      <c r="AK669" s="85"/>
      <c r="AL669" s="85"/>
      <c r="AM669" s="85"/>
      <c r="AN669" s="85"/>
      <c r="AO669" s="85"/>
      <c r="AP669" s="85"/>
      <c r="AQ669" s="85"/>
      <c r="AR669" s="85"/>
      <c r="AS669" s="85"/>
      <c r="AT669" s="85"/>
      <c r="AU669" s="85"/>
      <c r="AV669" s="85"/>
      <c r="AW669" s="85"/>
      <c r="AX669" s="85"/>
      <c r="AY669" s="85"/>
      <c r="AZ669" s="85"/>
      <c r="BA669" s="85"/>
      <c r="BB669" s="85"/>
      <c r="BC669" s="85"/>
      <c r="BD669" s="85"/>
      <c r="BE669" s="85"/>
      <c r="BF669" s="88"/>
      <c r="BG669" s="85"/>
      <c r="BH669" s="85"/>
      <c r="BI669" s="85"/>
      <c r="BJ669" s="85"/>
      <c r="BK669" s="85"/>
      <c r="BL669" s="85"/>
      <c r="BM669" s="85"/>
      <c r="BN669" s="85"/>
      <c r="BO669" s="85"/>
      <c r="BP669" s="85"/>
      <c r="BQ669" s="85"/>
      <c r="BR669" s="85"/>
      <c r="BS669" s="85"/>
      <c r="BT669" s="85"/>
      <c r="BU669" s="85"/>
      <c r="BV669" s="85"/>
      <c r="BW669" s="85"/>
      <c r="BX669" s="85"/>
      <c r="BY669" s="85"/>
      <c r="BZ669" s="85"/>
      <c r="CA669" s="85"/>
      <c r="CB669" s="85"/>
      <c r="CC669" s="85"/>
      <c r="CD669" s="85"/>
      <c r="CE669" s="85"/>
      <c r="CF669" s="85"/>
      <c r="CG669" s="85"/>
      <c r="CH669" s="85"/>
      <c r="CI669" s="85"/>
      <c r="CJ669" s="85"/>
      <c r="CK669" s="85"/>
      <c r="CL669" s="85"/>
      <c r="CM669" s="85"/>
      <c r="CN669" s="85"/>
      <c r="CO669" s="85"/>
      <c r="CP669" s="85"/>
      <c r="CQ669" s="85"/>
      <c r="CR669" s="85"/>
      <c r="CS669" s="85"/>
      <c r="CT669" s="85"/>
      <c r="CU669" s="85"/>
      <c r="CV669" s="85"/>
      <c r="CW669" s="85"/>
      <c r="CX669" s="85"/>
      <c r="CY669" s="85"/>
      <c r="CZ669" s="85"/>
      <c r="DA669" s="85"/>
      <c r="DB669" s="85"/>
      <c r="DC669" s="85"/>
      <c r="DD669" s="85"/>
      <c r="DE669" s="85"/>
    </row>
    <row r="670" spans="1:109" x14ac:dyDescent="0.2">
      <c r="A670" s="85"/>
      <c r="B670" s="85"/>
      <c r="C670" s="85"/>
      <c r="D670" s="85"/>
      <c r="E670" s="86"/>
      <c r="F670" s="85"/>
      <c r="G670" s="87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  <c r="AF670" s="85"/>
      <c r="AG670" s="85"/>
      <c r="AH670" s="85"/>
      <c r="AI670" s="85"/>
      <c r="AJ670" s="85"/>
      <c r="AK670" s="85"/>
      <c r="AL670" s="85"/>
      <c r="AM670" s="85"/>
      <c r="AN670" s="85"/>
      <c r="AO670" s="85"/>
      <c r="AP670" s="85"/>
      <c r="AQ670" s="85"/>
      <c r="AR670" s="85"/>
      <c r="AS670" s="85"/>
      <c r="AT670" s="85"/>
      <c r="AU670" s="85"/>
      <c r="AV670" s="85"/>
      <c r="AW670" s="85"/>
      <c r="AX670" s="85"/>
      <c r="AY670" s="85"/>
      <c r="AZ670" s="85"/>
      <c r="BA670" s="85"/>
      <c r="BB670" s="85"/>
      <c r="BC670" s="85"/>
      <c r="BD670" s="85"/>
      <c r="BE670" s="85"/>
      <c r="BF670" s="88"/>
      <c r="BG670" s="85"/>
      <c r="BH670" s="85"/>
      <c r="BI670" s="85"/>
      <c r="BJ670" s="85"/>
      <c r="BK670" s="85"/>
      <c r="BL670" s="85"/>
      <c r="BM670" s="85"/>
      <c r="BN670" s="85"/>
      <c r="BO670" s="85"/>
      <c r="BP670" s="85"/>
      <c r="BQ670" s="85"/>
      <c r="BR670" s="85"/>
      <c r="BS670" s="85"/>
      <c r="BT670" s="85"/>
      <c r="BU670" s="85"/>
      <c r="BV670" s="85"/>
      <c r="BW670" s="85"/>
      <c r="BX670" s="85"/>
      <c r="BY670" s="85"/>
      <c r="BZ670" s="85"/>
      <c r="CA670" s="85"/>
      <c r="CB670" s="85"/>
      <c r="CC670" s="85"/>
      <c r="CD670" s="85"/>
      <c r="CE670" s="85"/>
      <c r="CF670" s="85"/>
      <c r="CG670" s="85"/>
      <c r="CH670" s="85"/>
      <c r="CI670" s="85"/>
      <c r="CJ670" s="85"/>
      <c r="CK670" s="85"/>
      <c r="CL670" s="85"/>
      <c r="CM670" s="85"/>
      <c r="CN670" s="85"/>
      <c r="CO670" s="85"/>
      <c r="CP670" s="85"/>
      <c r="CQ670" s="85"/>
      <c r="CR670" s="85"/>
      <c r="CS670" s="85"/>
      <c r="CT670" s="85"/>
      <c r="CU670" s="85"/>
      <c r="CV670" s="85"/>
      <c r="CW670" s="85"/>
      <c r="CX670" s="85"/>
      <c r="CY670" s="85"/>
      <c r="CZ670" s="85"/>
      <c r="DA670" s="85"/>
      <c r="DB670" s="85"/>
      <c r="DC670" s="85"/>
      <c r="DD670" s="85"/>
      <c r="DE670" s="85"/>
    </row>
    <row r="671" spans="1:109" x14ac:dyDescent="0.2">
      <c r="A671" s="85"/>
      <c r="B671" s="85"/>
      <c r="C671" s="85"/>
      <c r="D671" s="85"/>
      <c r="E671" s="86"/>
      <c r="F671" s="85"/>
      <c r="G671" s="87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  <c r="AF671" s="85"/>
      <c r="AG671" s="85"/>
      <c r="AH671" s="85"/>
      <c r="AI671" s="85"/>
      <c r="AJ671" s="85"/>
      <c r="AK671" s="85"/>
      <c r="AL671" s="85"/>
      <c r="AM671" s="85"/>
      <c r="AN671" s="85"/>
      <c r="AO671" s="85"/>
      <c r="AP671" s="85"/>
      <c r="AQ671" s="85"/>
      <c r="AR671" s="85"/>
      <c r="AS671" s="85"/>
      <c r="AT671" s="85"/>
      <c r="AU671" s="85"/>
      <c r="AV671" s="85"/>
      <c r="AW671" s="85"/>
      <c r="AX671" s="85"/>
      <c r="AY671" s="85"/>
      <c r="AZ671" s="85"/>
      <c r="BA671" s="85"/>
      <c r="BB671" s="85"/>
      <c r="BC671" s="85"/>
      <c r="BD671" s="85"/>
      <c r="BE671" s="85"/>
      <c r="BF671" s="88"/>
      <c r="BG671" s="85"/>
      <c r="BH671" s="85"/>
      <c r="BI671" s="85"/>
      <c r="BJ671" s="85"/>
      <c r="BK671" s="85"/>
      <c r="BL671" s="85"/>
      <c r="BM671" s="85"/>
      <c r="BN671" s="85"/>
      <c r="BO671" s="85"/>
      <c r="BP671" s="85"/>
      <c r="BQ671" s="85"/>
      <c r="BR671" s="85"/>
      <c r="BS671" s="85"/>
      <c r="BT671" s="85"/>
      <c r="BU671" s="85"/>
      <c r="BV671" s="85"/>
      <c r="BW671" s="85"/>
      <c r="BX671" s="85"/>
      <c r="BY671" s="85"/>
      <c r="BZ671" s="85"/>
      <c r="CA671" s="85"/>
      <c r="CB671" s="85"/>
      <c r="CC671" s="85"/>
      <c r="CD671" s="85"/>
      <c r="CE671" s="85"/>
      <c r="CF671" s="85"/>
      <c r="CG671" s="85"/>
      <c r="CH671" s="85"/>
      <c r="CI671" s="85"/>
      <c r="CJ671" s="85"/>
      <c r="CK671" s="85"/>
      <c r="CL671" s="85"/>
      <c r="CM671" s="85"/>
      <c r="CN671" s="85"/>
      <c r="CO671" s="85"/>
      <c r="CP671" s="85"/>
      <c r="CQ671" s="85"/>
      <c r="CR671" s="85"/>
      <c r="CS671" s="85"/>
      <c r="CT671" s="85"/>
      <c r="CU671" s="85"/>
      <c r="CV671" s="85"/>
      <c r="CW671" s="85"/>
      <c r="CX671" s="85"/>
      <c r="CY671" s="85"/>
      <c r="CZ671" s="85"/>
      <c r="DA671" s="85"/>
      <c r="DB671" s="85"/>
      <c r="DC671" s="85"/>
      <c r="DD671" s="85"/>
      <c r="DE671" s="85"/>
    </row>
    <row r="672" spans="1:109" x14ac:dyDescent="0.2">
      <c r="A672" s="85"/>
      <c r="B672" s="85"/>
      <c r="C672" s="85"/>
      <c r="D672" s="85"/>
      <c r="E672" s="86"/>
      <c r="F672" s="85"/>
      <c r="G672" s="87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  <c r="AB672" s="85"/>
      <c r="AC672" s="85"/>
      <c r="AD672" s="85"/>
      <c r="AE672" s="85"/>
      <c r="AF672" s="85"/>
      <c r="AG672" s="85"/>
      <c r="AH672" s="85"/>
      <c r="AI672" s="85"/>
      <c r="AJ672" s="85"/>
      <c r="AK672" s="85"/>
      <c r="AL672" s="85"/>
      <c r="AM672" s="85"/>
      <c r="AN672" s="85"/>
      <c r="AO672" s="85"/>
      <c r="AP672" s="85"/>
      <c r="AQ672" s="85"/>
      <c r="AR672" s="85"/>
      <c r="AS672" s="85"/>
      <c r="AT672" s="85"/>
      <c r="AU672" s="85"/>
      <c r="AV672" s="85"/>
      <c r="AW672" s="85"/>
      <c r="AX672" s="85"/>
      <c r="AY672" s="85"/>
      <c r="AZ672" s="85"/>
      <c r="BA672" s="85"/>
      <c r="BB672" s="85"/>
      <c r="BC672" s="85"/>
      <c r="BD672" s="85"/>
      <c r="BE672" s="85"/>
      <c r="BF672" s="88"/>
      <c r="BG672" s="85"/>
      <c r="BH672" s="85"/>
      <c r="BI672" s="85"/>
      <c r="BJ672" s="85"/>
      <c r="BK672" s="85"/>
      <c r="BL672" s="85"/>
      <c r="BM672" s="85"/>
      <c r="BN672" s="85"/>
      <c r="BO672" s="85"/>
      <c r="BP672" s="85"/>
      <c r="BQ672" s="85"/>
      <c r="BR672" s="85"/>
      <c r="BS672" s="85"/>
      <c r="BT672" s="85"/>
      <c r="BU672" s="85"/>
      <c r="BV672" s="85"/>
      <c r="BW672" s="85"/>
      <c r="BX672" s="85"/>
      <c r="BY672" s="85"/>
      <c r="BZ672" s="85"/>
      <c r="CA672" s="85"/>
      <c r="CB672" s="85"/>
      <c r="CC672" s="85"/>
      <c r="CD672" s="85"/>
      <c r="CE672" s="85"/>
      <c r="CF672" s="85"/>
      <c r="CG672" s="85"/>
      <c r="CH672" s="85"/>
      <c r="CI672" s="85"/>
      <c r="CJ672" s="85"/>
      <c r="CK672" s="85"/>
      <c r="CL672" s="85"/>
      <c r="CM672" s="85"/>
      <c r="CN672" s="85"/>
      <c r="CO672" s="85"/>
      <c r="CP672" s="85"/>
      <c r="CQ672" s="85"/>
      <c r="CR672" s="85"/>
      <c r="CS672" s="85"/>
      <c r="CT672" s="85"/>
      <c r="CU672" s="85"/>
      <c r="CV672" s="85"/>
      <c r="CW672" s="85"/>
      <c r="CX672" s="85"/>
      <c r="CY672" s="85"/>
      <c r="CZ672" s="85"/>
      <c r="DA672" s="85"/>
      <c r="DB672" s="85"/>
      <c r="DC672" s="85"/>
      <c r="DD672" s="85"/>
      <c r="DE672" s="85"/>
    </row>
    <row r="673" spans="1:109" x14ac:dyDescent="0.2">
      <c r="A673" s="85"/>
      <c r="B673" s="85"/>
      <c r="C673" s="85"/>
      <c r="D673" s="85"/>
      <c r="E673" s="86"/>
      <c r="F673" s="85"/>
      <c r="G673" s="87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  <c r="AF673" s="85"/>
      <c r="AG673" s="85"/>
      <c r="AH673" s="85"/>
      <c r="AI673" s="85"/>
      <c r="AJ673" s="85"/>
      <c r="AK673" s="85"/>
      <c r="AL673" s="85"/>
      <c r="AM673" s="85"/>
      <c r="AN673" s="85"/>
      <c r="AO673" s="85"/>
      <c r="AP673" s="85"/>
      <c r="AQ673" s="85"/>
      <c r="AR673" s="85"/>
      <c r="AS673" s="85"/>
      <c r="AT673" s="85"/>
      <c r="AU673" s="85"/>
      <c r="AV673" s="85"/>
      <c r="AW673" s="85"/>
      <c r="AX673" s="85"/>
      <c r="AY673" s="85"/>
      <c r="AZ673" s="85"/>
      <c r="BA673" s="85"/>
      <c r="BB673" s="85"/>
      <c r="BC673" s="85"/>
      <c r="BD673" s="85"/>
      <c r="BE673" s="85"/>
      <c r="BF673" s="88"/>
      <c r="BG673" s="85"/>
      <c r="BH673" s="85"/>
      <c r="BI673" s="85"/>
      <c r="BJ673" s="85"/>
      <c r="BK673" s="85"/>
      <c r="BL673" s="85"/>
      <c r="BM673" s="85"/>
      <c r="BN673" s="85"/>
      <c r="BO673" s="85"/>
      <c r="BP673" s="85"/>
      <c r="BQ673" s="85"/>
      <c r="BR673" s="85"/>
      <c r="BS673" s="85"/>
      <c r="BT673" s="85"/>
      <c r="BU673" s="85"/>
      <c r="BV673" s="85"/>
      <c r="BW673" s="85"/>
      <c r="BX673" s="85"/>
      <c r="BY673" s="85"/>
      <c r="BZ673" s="85"/>
      <c r="CA673" s="85"/>
      <c r="CB673" s="85"/>
      <c r="CC673" s="85"/>
      <c r="CD673" s="85"/>
      <c r="CE673" s="85"/>
      <c r="CF673" s="85"/>
      <c r="CG673" s="85"/>
      <c r="CH673" s="85"/>
      <c r="CI673" s="85"/>
      <c r="CJ673" s="85"/>
      <c r="CK673" s="85"/>
      <c r="CL673" s="85"/>
      <c r="CM673" s="85"/>
      <c r="CN673" s="85"/>
      <c r="CO673" s="85"/>
      <c r="CP673" s="85"/>
      <c r="CQ673" s="85"/>
      <c r="CR673" s="85"/>
      <c r="CS673" s="85"/>
      <c r="CT673" s="85"/>
      <c r="CU673" s="85"/>
      <c r="CV673" s="85"/>
      <c r="CW673" s="85"/>
      <c r="CX673" s="85"/>
      <c r="CY673" s="85"/>
      <c r="CZ673" s="85"/>
      <c r="DA673" s="85"/>
      <c r="DB673" s="85"/>
      <c r="DC673" s="85"/>
      <c r="DD673" s="85"/>
      <c r="DE673" s="85"/>
    </row>
    <row r="674" spans="1:109" x14ac:dyDescent="0.2">
      <c r="A674" s="85"/>
      <c r="B674" s="85"/>
      <c r="C674" s="85"/>
      <c r="D674" s="85"/>
      <c r="E674" s="86"/>
      <c r="F674" s="85"/>
      <c r="G674" s="87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  <c r="AB674" s="85"/>
      <c r="AC674" s="85"/>
      <c r="AD674" s="85"/>
      <c r="AE674" s="85"/>
      <c r="AF674" s="85"/>
      <c r="AG674" s="85"/>
      <c r="AH674" s="85"/>
      <c r="AI674" s="85"/>
      <c r="AJ674" s="85"/>
      <c r="AK674" s="85"/>
      <c r="AL674" s="85"/>
      <c r="AM674" s="85"/>
      <c r="AN674" s="85"/>
      <c r="AO674" s="85"/>
      <c r="AP674" s="85"/>
      <c r="AQ674" s="85"/>
      <c r="AR674" s="85"/>
      <c r="AS674" s="85"/>
      <c r="AT674" s="85"/>
      <c r="AU674" s="85"/>
      <c r="AV674" s="85"/>
      <c r="AW674" s="85"/>
      <c r="AX674" s="85"/>
      <c r="AY674" s="85"/>
      <c r="AZ674" s="85"/>
      <c r="BA674" s="85"/>
      <c r="BB674" s="85"/>
      <c r="BC674" s="85"/>
      <c r="BD674" s="85"/>
      <c r="BE674" s="85"/>
      <c r="BF674" s="88"/>
      <c r="BG674" s="85"/>
      <c r="BH674" s="85"/>
      <c r="BI674" s="85"/>
      <c r="BJ674" s="85"/>
      <c r="BK674" s="85"/>
      <c r="BL674" s="85"/>
      <c r="BM674" s="85"/>
      <c r="BN674" s="85"/>
      <c r="BO674" s="85"/>
      <c r="BP674" s="85"/>
      <c r="BQ674" s="85"/>
      <c r="BR674" s="85"/>
      <c r="BS674" s="85"/>
      <c r="BT674" s="85"/>
      <c r="BU674" s="85"/>
      <c r="BV674" s="85"/>
      <c r="BW674" s="85"/>
      <c r="BX674" s="85"/>
      <c r="BY674" s="85"/>
      <c r="BZ674" s="85"/>
      <c r="CA674" s="85"/>
      <c r="CB674" s="85"/>
      <c r="CC674" s="85"/>
      <c r="CD674" s="85"/>
      <c r="CE674" s="85"/>
      <c r="CF674" s="85"/>
      <c r="CG674" s="85"/>
      <c r="CH674" s="85"/>
      <c r="CI674" s="85"/>
      <c r="CJ674" s="85"/>
      <c r="CK674" s="85"/>
      <c r="CL674" s="85"/>
      <c r="CM674" s="85"/>
      <c r="CN674" s="85"/>
      <c r="CO674" s="85"/>
      <c r="CP674" s="85"/>
      <c r="CQ674" s="85"/>
      <c r="CR674" s="85"/>
      <c r="CS674" s="85"/>
      <c r="CT674" s="85"/>
      <c r="CU674" s="85"/>
      <c r="CV674" s="85"/>
      <c r="CW674" s="85"/>
      <c r="CX674" s="85"/>
      <c r="CY674" s="85"/>
      <c r="CZ674" s="85"/>
      <c r="DA674" s="85"/>
      <c r="DB674" s="85"/>
      <c r="DC674" s="85"/>
      <c r="DD674" s="85"/>
      <c r="DE674" s="85"/>
    </row>
    <row r="675" spans="1:109" x14ac:dyDescent="0.2">
      <c r="A675" s="85"/>
      <c r="B675" s="85"/>
      <c r="C675" s="85"/>
      <c r="D675" s="85"/>
      <c r="E675" s="86"/>
      <c r="F675" s="85"/>
      <c r="G675" s="87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  <c r="AB675" s="85"/>
      <c r="AC675" s="85"/>
      <c r="AD675" s="85"/>
      <c r="AE675" s="85"/>
      <c r="AF675" s="85"/>
      <c r="AG675" s="85"/>
      <c r="AH675" s="85"/>
      <c r="AI675" s="85"/>
      <c r="AJ675" s="85"/>
      <c r="AK675" s="85"/>
      <c r="AL675" s="85"/>
      <c r="AM675" s="85"/>
      <c r="AN675" s="85"/>
      <c r="AO675" s="85"/>
      <c r="AP675" s="85"/>
      <c r="AQ675" s="85"/>
      <c r="AR675" s="85"/>
      <c r="AS675" s="85"/>
      <c r="AT675" s="85"/>
      <c r="AU675" s="85"/>
      <c r="AV675" s="85"/>
      <c r="AW675" s="85"/>
      <c r="AX675" s="85"/>
      <c r="AY675" s="85"/>
      <c r="AZ675" s="85"/>
      <c r="BA675" s="85"/>
      <c r="BB675" s="85"/>
      <c r="BC675" s="85"/>
      <c r="BD675" s="85"/>
      <c r="BE675" s="85"/>
      <c r="BF675" s="88"/>
      <c r="BG675" s="85"/>
      <c r="BH675" s="85"/>
      <c r="BI675" s="85"/>
      <c r="BJ675" s="85"/>
      <c r="BK675" s="85"/>
      <c r="BL675" s="85"/>
      <c r="BM675" s="85"/>
      <c r="BN675" s="85"/>
      <c r="BO675" s="85"/>
      <c r="BP675" s="85"/>
      <c r="BQ675" s="85"/>
      <c r="BR675" s="85"/>
      <c r="BS675" s="85"/>
      <c r="BT675" s="85"/>
      <c r="BU675" s="85"/>
      <c r="BV675" s="85"/>
      <c r="BW675" s="85"/>
      <c r="BX675" s="85"/>
      <c r="BY675" s="85"/>
      <c r="BZ675" s="85"/>
      <c r="CA675" s="85"/>
      <c r="CB675" s="85"/>
      <c r="CC675" s="85"/>
      <c r="CD675" s="85"/>
      <c r="CE675" s="85"/>
      <c r="CF675" s="85"/>
      <c r="CG675" s="85"/>
      <c r="CH675" s="85"/>
      <c r="CI675" s="85"/>
      <c r="CJ675" s="85"/>
      <c r="CK675" s="85"/>
      <c r="CL675" s="85"/>
      <c r="CM675" s="85"/>
      <c r="CN675" s="85"/>
      <c r="CO675" s="85"/>
      <c r="CP675" s="85"/>
      <c r="CQ675" s="85"/>
      <c r="CR675" s="85"/>
      <c r="CS675" s="85"/>
      <c r="CT675" s="85"/>
      <c r="CU675" s="85"/>
      <c r="CV675" s="85"/>
      <c r="CW675" s="85"/>
      <c r="CX675" s="85"/>
      <c r="CY675" s="85"/>
      <c r="CZ675" s="85"/>
      <c r="DA675" s="85"/>
      <c r="DB675" s="85"/>
      <c r="DC675" s="85"/>
      <c r="DD675" s="85"/>
      <c r="DE675" s="85"/>
    </row>
    <row r="676" spans="1:109" x14ac:dyDescent="0.2">
      <c r="A676" s="85"/>
      <c r="B676" s="85"/>
      <c r="C676" s="85"/>
      <c r="D676" s="85"/>
      <c r="E676" s="86"/>
      <c r="F676" s="85"/>
      <c r="G676" s="87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  <c r="AB676" s="85"/>
      <c r="AC676" s="85"/>
      <c r="AD676" s="85"/>
      <c r="AE676" s="85"/>
      <c r="AF676" s="85"/>
      <c r="AG676" s="85"/>
      <c r="AH676" s="85"/>
      <c r="AI676" s="85"/>
      <c r="AJ676" s="85"/>
      <c r="AK676" s="85"/>
      <c r="AL676" s="85"/>
      <c r="AM676" s="85"/>
      <c r="AN676" s="85"/>
      <c r="AO676" s="85"/>
      <c r="AP676" s="85"/>
      <c r="AQ676" s="85"/>
      <c r="AR676" s="85"/>
      <c r="AS676" s="85"/>
      <c r="AT676" s="85"/>
      <c r="AU676" s="85"/>
      <c r="AV676" s="85"/>
      <c r="AW676" s="85"/>
      <c r="AX676" s="85"/>
      <c r="AY676" s="85"/>
      <c r="AZ676" s="85"/>
      <c r="BA676" s="85"/>
      <c r="BB676" s="85"/>
      <c r="BC676" s="85"/>
      <c r="BD676" s="85"/>
      <c r="BE676" s="85"/>
      <c r="BF676" s="88"/>
      <c r="BG676" s="85"/>
      <c r="BH676" s="85"/>
      <c r="BI676" s="85"/>
      <c r="BJ676" s="85"/>
      <c r="BK676" s="85"/>
      <c r="BL676" s="85"/>
      <c r="BM676" s="85"/>
      <c r="BN676" s="85"/>
      <c r="BO676" s="85"/>
      <c r="BP676" s="85"/>
      <c r="BQ676" s="85"/>
      <c r="BR676" s="85"/>
      <c r="BS676" s="85"/>
      <c r="BT676" s="85"/>
      <c r="BU676" s="85"/>
      <c r="BV676" s="85"/>
      <c r="BW676" s="85"/>
      <c r="BX676" s="85"/>
      <c r="BY676" s="85"/>
      <c r="BZ676" s="85"/>
      <c r="CA676" s="85"/>
      <c r="CB676" s="85"/>
      <c r="CC676" s="85"/>
      <c r="CD676" s="85"/>
      <c r="CE676" s="85"/>
      <c r="CF676" s="85"/>
      <c r="CG676" s="85"/>
      <c r="CH676" s="85"/>
      <c r="CI676" s="85"/>
      <c r="CJ676" s="85"/>
      <c r="CK676" s="85"/>
      <c r="CL676" s="85"/>
      <c r="CM676" s="85"/>
      <c r="CN676" s="85"/>
      <c r="CO676" s="85"/>
      <c r="CP676" s="85"/>
      <c r="CQ676" s="85"/>
      <c r="CR676" s="85"/>
      <c r="CS676" s="85"/>
      <c r="CT676" s="85"/>
      <c r="CU676" s="85"/>
      <c r="CV676" s="85"/>
      <c r="CW676" s="85"/>
      <c r="CX676" s="85"/>
      <c r="CY676" s="85"/>
      <c r="CZ676" s="85"/>
      <c r="DA676" s="85"/>
      <c r="DB676" s="85"/>
      <c r="DC676" s="85"/>
      <c r="DD676" s="85"/>
      <c r="DE676" s="85"/>
    </row>
    <row r="677" spans="1:109" x14ac:dyDescent="0.2">
      <c r="A677" s="85"/>
      <c r="B677" s="85"/>
      <c r="C677" s="85"/>
      <c r="D677" s="85"/>
      <c r="E677" s="86"/>
      <c r="F677" s="85"/>
      <c r="G677" s="87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  <c r="AB677" s="85"/>
      <c r="AC677" s="85"/>
      <c r="AD677" s="85"/>
      <c r="AE677" s="85"/>
      <c r="AF677" s="85"/>
      <c r="AG677" s="85"/>
      <c r="AH677" s="85"/>
      <c r="AI677" s="85"/>
      <c r="AJ677" s="85"/>
      <c r="AK677" s="85"/>
      <c r="AL677" s="85"/>
      <c r="AM677" s="85"/>
      <c r="AN677" s="85"/>
      <c r="AO677" s="85"/>
      <c r="AP677" s="85"/>
      <c r="AQ677" s="85"/>
      <c r="AR677" s="85"/>
      <c r="AS677" s="85"/>
      <c r="AT677" s="85"/>
      <c r="AU677" s="85"/>
      <c r="AV677" s="85"/>
      <c r="AW677" s="85"/>
      <c r="AX677" s="85"/>
      <c r="AY677" s="85"/>
      <c r="AZ677" s="85"/>
      <c r="BA677" s="85"/>
      <c r="BB677" s="85"/>
      <c r="BC677" s="85"/>
      <c r="BD677" s="85"/>
      <c r="BE677" s="85"/>
      <c r="BF677" s="88"/>
      <c r="BG677" s="85"/>
      <c r="BH677" s="85"/>
      <c r="BI677" s="85"/>
      <c r="BJ677" s="85"/>
      <c r="BK677" s="85"/>
      <c r="BL677" s="85"/>
      <c r="BM677" s="85"/>
      <c r="BN677" s="85"/>
      <c r="BO677" s="85"/>
      <c r="BP677" s="85"/>
      <c r="BQ677" s="85"/>
      <c r="BR677" s="85"/>
      <c r="BS677" s="85"/>
      <c r="BT677" s="85"/>
      <c r="BU677" s="85"/>
      <c r="BV677" s="85"/>
      <c r="BW677" s="85"/>
      <c r="BX677" s="85"/>
      <c r="BY677" s="85"/>
      <c r="BZ677" s="85"/>
      <c r="CA677" s="85"/>
      <c r="CB677" s="85"/>
      <c r="CC677" s="85"/>
      <c r="CD677" s="85"/>
      <c r="CE677" s="85"/>
      <c r="CF677" s="85"/>
      <c r="CG677" s="85"/>
      <c r="CH677" s="85"/>
      <c r="CI677" s="85"/>
      <c r="CJ677" s="85"/>
      <c r="CK677" s="85"/>
      <c r="CL677" s="85"/>
      <c r="CM677" s="85"/>
      <c r="CN677" s="85"/>
      <c r="CO677" s="85"/>
      <c r="CP677" s="85"/>
      <c r="CQ677" s="85"/>
      <c r="CR677" s="85"/>
      <c r="CS677" s="85"/>
      <c r="CT677" s="85"/>
      <c r="CU677" s="85"/>
      <c r="CV677" s="85"/>
      <c r="CW677" s="85"/>
      <c r="CX677" s="85"/>
      <c r="CY677" s="85"/>
      <c r="CZ677" s="85"/>
      <c r="DA677" s="85"/>
      <c r="DB677" s="85"/>
      <c r="DC677" s="85"/>
      <c r="DD677" s="85"/>
      <c r="DE677" s="85"/>
    </row>
    <row r="678" spans="1:109" x14ac:dyDescent="0.2">
      <c r="A678" s="85"/>
      <c r="B678" s="85"/>
      <c r="C678" s="85"/>
      <c r="D678" s="85"/>
      <c r="E678" s="86"/>
      <c r="F678" s="85"/>
      <c r="G678" s="87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F678" s="85"/>
      <c r="AG678" s="85"/>
      <c r="AH678" s="85"/>
      <c r="AI678" s="85"/>
      <c r="AJ678" s="85"/>
      <c r="AK678" s="85"/>
      <c r="AL678" s="85"/>
      <c r="AM678" s="85"/>
      <c r="AN678" s="85"/>
      <c r="AO678" s="85"/>
      <c r="AP678" s="85"/>
      <c r="AQ678" s="85"/>
      <c r="AR678" s="85"/>
      <c r="AS678" s="85"/>
      <c r="AT678" s="85"/>
      <c r="AU678" s="85"/>
      <c r="AV678" s="85"/>
      <c r="AW678" s="85"/>
      <c r="AX678" s="85"/>
      <c r="AY678" s="85"/>
      <c r="AZ678" s="85"/>
      <c r="BA678" s="85"/>
      <c r="BB678" s="85"/>
      <c r="BC678" s="85"/>
      <c r="BD678" s="85"/>
      <c r="BE678" s="85"/>
      <c r="BF678" s="88"/>
      <c r="BG678" s="85"/>
      <c r="BH678" s="85"/>
      <c r="BI678" s="85"/>
      <c r="BJ678" s="85"/>
      <c r="BK678" s="85"/>
      <c r="BL678" s="85"/>
      <c r="BM678" s="85"/>
      <c r="BN678" s="85"/>
      <c r="BO678" s="85"/>
      <c r="BP678" s="85"/>
      <c r="BQ678" s="85"/>
      <c r="BR678" s="85"/>
      <c r="BS678" s="85"/>
      <c r="BT678" s="85"/>
      <c r="BU678" s="85"/>
      <c r="BV678" s="85"/>
      <c r="BW678" s="85"/>
      <c r="BX678" s="85"/>
      <c r="BY678" s="85"/>
      <c r="BZ678" s="85"/>
      <c r="CA678" s="85"/>
      <c r="CB678" s="85"/>
      <c r="CC678" s="85"/>
      <c r="CD678" s="85"/>
      <c r="CE678" s="85"/>
      <c r="CF678" s="85"/>
      <c r="CG678" s="85"/>
      <c r="CH678" s="85"/>
      <c r="CI678" s="85"/>
      <c r="CJ678" s="85"/>
      <c r="CK678" s="85"/>
      <c r="CL678" s="85"/>
      <c r="CM678" s="85"/>
      <c r="CN678" s="85"/>
      <c r="CO678" s="85"/>
      <c r="CP678" s="85"/>
      <c r="CQ678" s="85"/>
      <c r="CR678" s="85"/>
      <c r="CS678" s="85"/>
      <c r="CT678" s="85"/>
      <c r="CU678" s="85"/>
      <c r="CV678" s="85"/>
      <c r="CW678" s="85"/>
      <c r="CX678" s="85"/>
      <c r="CY678" s="85"/>
      <c r="CZ678" s="85"/>
      <c r="DA678" s="85"/>
      <c r="DB678" s="85"/>
      <c r="DC678" s="85"/>
      <c r="DD678" s="85"/>
      <c r="DE678" s="85"/>
    </row>
    <row r="679" spans="1:109" x14ac:dyDescent="0.2">
      <c r="A679" s="85"/>
      <c r="B679" s="85"/>
      <c r="C679" s="85"/>
      <c r="D679" s="85"/>
      <c r="E679" s="86"/>
      <c r="F679" s="85"/>
      <c r="G679" s="87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  <c r="AF679" s="85"/>
      <c r="AG679" s="85"/>
      <c r="AH679" s="85"/>
      <c r="AI679" s="85"/>
      <c r="AJ679" s="85"/>
      <c r="AK679" s="85"/>
      <c r="AL679" s="85"/>
      <c r="AM679" s="85"/>
      <c r="AN679" s="85"/>
      <c r="AO679" s="85"/>
      <c r="AP679" s="85"/>
      <c r="AQ679" s="85"/>
      <c r="AR679" s="85"/>
      <c r="AS679" s="85"/>
      <c r="AT679" s="85"/>
      <c r="AU679" s="85"/>
      <c r="AV679" s="85"/>
      <c r="AW679" s="85"/>
      <c r="AX679" s="85"/>
      <c r="AY679" s="85"/>
      <c r="AZ679" s="85"/>
      <c r="BA679" s="85"/>
      <c r="BB679" s="85"/>
      <c r="BC679" s="85"/>
      <c r="BD679" s="85"/>
      <c r="BE679" s="85"/>
      <c r="BF679" s="88"/>
      <c r="BG679" s="85"/>
      <c r="BH679" s="85"/>
      <c r="BI679" s="85"/>
      <c r="BJ679" s="85"/>
      <c r="BK679" s="85"/>
      <c r="BL679" s="85"/>
      <c r="BM679" s="85"/>
      <c r="BN679" s="85"/>
      <c r="BO679" s="85"/>
      <c r="BP679" s="85"/>
      <c r="BQ679" s="85"/>
      <c r="BR679" s="85"/>
      <c r="BS679" s="85"/>
      <c r="BT679" s="85"/>
      <c r="BU679" s="85"/>
      <c r="BV679" s="85"/>
      <c r="BW679" s="85"/>
      <c r="BX679" s="85"/>
      <c r="BY679" s="85"/>
      <c r="BZ679" s="85"/>
      <c r="CA679" s="85"/>
      <c r="CB679" s="85"/>
      <c r="CC679" s="85"/>
      <c r="CD679" s="85"/>
      <c r="CE679" s="85"/>
      <c r="CF679" s="85"/>
      <c r="CG679" s="85"/>
      <c r="CH679" s="85"/>
      <c r="CI679" s="85"/>
      <c r="CJ679" s="85"/>
      <c r="CK679" s="85"/>
      <c r="CL679" s="85"/>
      <c r="CM679" s="85"/>
      <c r="CN679" s="85"/>
      <c r="CO679" s="85"/>
      <c r="CP679" s="85"/>
      <c r="CQ679" s="85"/>
      <c r="CR679" s="85"/>
      <c r="CS679" s="85"/>
      <c r="CT679" s="85"/>
      <c r="CU679" s="85"/>
      <c r="CV679" s="85"/>
      <c r="CW679" s="85"/>
      <c r="CX679" s="85"/>
      <c r="CY679" s="85"/>
      <c r="CZ679" s="85"/>
      <c r="DA679" s="85"/>
      <c r="DB679" s="85"/>
      <c r="DC679" s="85"/>
      <c r="DD679" s="85"/>
      <c r="DE679" s="85"/>
    </row>
    <row r="680" spans="1:109" x14ac:dyDescent="0.2">
      <c r="A680" s="85"/>
      <c r="B680" s="85"/>
      <c r="C680" s="85"/>
      <c r="D680" s="85"/>
      <c r="E680" s="86"/>
      <c r="F680" s="85"/>
      <c r="G680" s="87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F680" s="85"/>
      <c r="AG680" s="85"/>
      <c r="AH680" s="85"/>
      <c r="AI680" s="85"/>
      <c r="AJ680" s="85"/>
      <c r="AK680" s="85"/>
      <c r="AL680" s="85"/>
      <c r="AM680" s="85"/>
      <c r="AN680" s="85"/>
      <c r="AO680" s="85"/>
      <c r="AP680" s="85"/>
      <c r="AQ680" s="85"/>
      <c r="AR680" s="85"/>
      <c r="AS680" s="85"/>
      <c r="AT680" s="85"/>
      <c r="AU680" s="85"/>
      <c r="AV680" s="85"/>
      <c r="AW680" s="85"/>
      <c r="AX680" s="85"/>
      <c r="AY680" s="85"/>
      <c r="AZ680" s="85"/>
      <c r="BA680" s="85"/>
      <c r="BB680" s="85"/>
      <c r="BC680" s="85"/>
      <c r="BD680" s="85"/>
      <c r="BE680" s="85"/>
      <c r="BF680" s="88"/>
      <c r="BG680" s="85"/>
      <c r="BH680" s="85"/>
      <c r="BI680" s="85"/>
      <c r="BJ680" s="85"/>
      <c r="BK680" s="85"/>
      <c r="BL680" s="85"/>
      <c r="BM680" s="85"/>
      <c r="BN680" s="85"/>
      <c r="BO680" s="85"/>
      <c r="BP680" s="85"/>
      <c r="BQ680" s="85"/>
      <c r="BR680" s="85"/>
      <c r="BS680" s="85"/>
      <c r="BT680" s="85"/>
      <c r="BU680" s="85"/>
      <c r="BV680" s="85"/>
      <c r="BW680" s="85"/>
      <c r="BX680" s="85"/>
      <c r="BY680" s="85"/>
      <c r="BZ680" s="85"/>
      <c r="CA680" s="85"/>
      <c r="CB680" s="85"/>
      <c r="CC680" s="85"/>
      <c r="CD680" s="85"/>
      <c r="CE680" s="85"/>
      <c r="CF680" s="85"/>
      <c r="CG680" s="85"/>
      <c r="CH680" s="85"/>
      <c r="CI680" s="85"/>
      <c r="CJ680" s="85"/>
      <c r="CK680" s="85"/>
      <c r="CL680" s="85"/>
      <c r="CM680" s="85"/>
      <c r="CN680" s="85"/>
      <c r="CO680" s="85"/>
      <c r="CP680" s="85"/>
      <c r="CQ680" s="85"/>
      <c r="CR680" s="85"/>
      <c r="CS680" s="85"/>
      <c r="CT680" s="85"/>
      <c r="CU680" s="85"/>
      <c r="CV680" s="85"/>
      <c r="CW680" s="85"/>
      <c r="CX680" s="85"/>
      <c r="CY680" s="85"/>
      <c r="CZ680" s="85"/>
      <c r="DA680" s="85"/>
      <c r="DB680" s="85"/>
      <c r="DC680" s="85"/>
      <c r="DD680" s="85"/>
      <c r="DE680" s="85"/>
    </row>
    <row r="681" spans="1:109" x14ac:dyDescent="0.2">
      <c r="A681" s="85"/>
      <c r="B681" s="85"/>
      <c r="C681" s="85"/>
      <c r="D681" s="85"/>
      <c r="E681" s="86"/>
      <c r="F681" s="85"/>
      <c r="G681" s="87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F681" s="85"/>
      <c r="AG681" s="85"/>
      <c r="AH681" s="85"/>
      <c r="AI681" s="85"/>
      <c r="AJ681" s="85"/>
      <c r="AK681" s="85"/>
      <c r="AL681" s="85"/>
      <c r="AM681" s="85"/>
      <c r="AN681" s="85"/>
      <c r="AO681" s="85"/>
      <c r="AP681" s="85"/>
      <c r="AQ681" s="85"/>
      <c r="AR681" s="85"/>
      <c r="AS681" s="85"/>
      <c r="AT681" s="85"/>
      <c r="AU681" s="85"/>
      <c r="AV681" s="85"/>
      <c r="AW681" s="85"/>
      <c r="AX681" s="85"/>
      <c r="AY681" s="85"/>
      <c r="AZ681" s="85"/>
      <c r="BA681" s="85"/>
      <c r="BB681" s="85"/>
      <c r="BC681" s="85"/>
      <c r="BD681" s="85"/>
      <c r="BE681" s="85"/>
      <c r="BF681" s="88"/>
      <c r="BG681" s="85"/>
      <c r="BH681" s="85"/>
      <c r="BI681" s="85"/>
      <c r="BJ681" s="85"/>
      <c r="BK681" s="85"/>
      <c r="BL681" s="85"/>
      <c r="BM681" s="85"/>
      <c r="BN681" s="85"/>
      <c r="BO681" s="85"/>
      <c r="BP681" s="85"/>
      <c r="BQ681" s="85"/>
      <c r="BR681" s="85"/>
      <c r="BS681" s="85"/>
      <c r="BT681" s="85"/>
      <c r="BU681" s="85"/>
      <c r="BV681" s="85"/>
      <c r="BW681" s="85"/>
      <c r="BX681" s="85"/>
      <c r="BY681" s="85"/>
      <c r="BZ681" s="85"/>
      <c r="CA681" s="85"/>
      <c r="CB681" s="85"/>
      <c r="CC681" s="85"/>
      <c r="CD681" s="85"/>
      <c r="CE681" s="85"/>
      <c r="CF681" s="85"/>
      <c r="CG681" s="85"/>
      <c r="CH681" s="85"/>
      <c r="CI681" s="85"/>
      <c r="CJ681" s="85"/>
      <c r="CK681" s="85"/>
      <c r="CL681" s="85"/>
      <c r="CM681" s="85"/>
      <c r="CN681" s="85"/>
      <c r="CO681" s="85"/>
      <c r="CP681" s="85"/>
      <c r="CQ681" s="85"/>
      <c r="CR681" s="85"/>
      <c r="CS681" s="85"/>
      <c r="CT681" s="85"/>
      <c r="CU681" s="85"/>
      <c r="CV681" s="85"/>
      <c r="CW681" s="85"/>
      <c r="CX681" s="85"/>
      <c r="CY681" s="85"/>
      <c r="CZ681" s="85"/>
      <c r="DA681" s="85"/>
      <c r="DB681" s="85"/>
      <c r="DC681" s="85"/>
      <c r="DD681" s="85"/>
      <c r="DE681" s="85"/>
    </row>
    <row r="682" spans="1:109" x14ac:dyDescent="0.2">
      <c r="A682" s="85"/>
      <c r="B682" s="85"/>
      <c r="C682" s="85"/>
      <c r="D682" s="85"/>
      <c r="E682" s="86"/>
      <c r="F682" s="85"/>
      <c r="G682" s="87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F682" s="85"/>
      <c r="AG682" s="85"/>
      <c r="AH682" s="85"/>
      <c r="AI682" s="85"/>
      <c r="AJ682" s="85"/>
      <c r="AK682" s="85"/>
      <c r="AL682" s="85"/>
      <c r="AM682" s="85"/>
      <c r="AN682" s="85"/>
      <c r="AO682" s="85"/>
      <c r="AP682" s="85"/>
      <c r="AQ682" s="85"/>
      <c r="AR682" s="85"/>
      <c r="AS682" s="85"/>
      <c r="AT682" s="85"/>
      <c r="AU682" s="85"/>
      <c r="AV682" s="85"/>
      <c r="AW682" s="85"/>
      <c r="AX682" s="85"/>
      <c r="AY682" s="85"/>
      <c r="AZ682" s="85"/>
      <c r="BA682" s="85"/>
      <c r="BB682" s="85"/>
      <c r="BC682" s="85"/>
      <c r="BD682" s="85"/>
      <c r="BE682" s="85"/>
      <c r="BF682" s="88"/>
      <c r="BG682" s="85"/>
      <c r="BH682" s="85"/>
      <c r="BI682" s="85"/>
      <c r="BJ682" s="85"/>
      <c r="BK682" s="85"/>
      <c r="BL682" s="85"/>
      <c r="BM682" s="85"/>
      <c r="BN682" s="85"/>
      <c r="BO682" s="85"/>
      <c r="BP682" s="85"/>
      <c r="BQ682" s="85"/>
      <c r="BR682" s="85"/>
      <c r="BS682" s="85"/>
      <c r="BT682" s="85"/>
      <c r="BU682" s="85"/>
      <c r="BV682" s="85"/>
      <c r="BW682" s="85"/>
      <c r="BX682" s="85"/>
      <c r="BY682" s="85"/>
      <c r="BZ682" s="85"/>
      <c r="CA682" s="85"/>
      <c r="CB682" s="85"/>
      <c r="CC682" s="85"/>
      <c r="CD682" s="85"/>
      <c r="CE682" s="85"/>
      <c r="CF682" s="85"/>
      <c r="CG682" s="85"/>
      <c r="CH682" s="85"/>
      <c r="CI682" s="85"/>
      <c r="CJ682" s="85"/>
      <c r="CK682" s="85"/>
      <c r="CL682" s="85"/>
      <c r="CM682" s="85"/>
      <c r="CN682" s="85"/>
      <c r="CO682" s="85"/>
      <c r="CP682" s="85"/>
      <c r="CQ682" s="85"/>
      <c r="CR682" s="85"/>
      <c r="CS682" s="85"/>
      <c r="CT682" s="85"/>
      <c r="CU682" s="85"/>
      <c r="CV682" s="85"/>
      <c r="CW682" s="85"/>
      <c r="CX682" s="85"/>
      <c r="CY682" s="85"/>
      <c r="CZ682" s="85"/>
      <c r="DA682" s="85"/>
      <c r="DB682" s="85"/>
      <c r="DC682" s="85"/>
      <c r="DD682" s="85"/>
      <c r="DE682" s="85"/>
    </row>
    <row r="683" spans="1:109" x14ac:dyDescent="0.2">
      <c r="A683" s="85"/>
      <c r="B683" s="85"/>
      <c r="C683" s="85"/>
      <c r="D683" s="85"/>
      <c r="E683" s="86"/>
      <c r="F683" s="85"/>
      <c r="G683" s="87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85"/>
      <c r="AG683" s="85"/>
      <c r="AH683" s="85"/>
      <c r="AI683" s="85"/>
      <c r="AJ683" s="85"/>
      <c r="AK683" s="85"/>
      <c r="AL683" s="85"/>
      <c r="AM683" s="85"/>
      <c r="AN683" s="85"/>
      <c r="AO683" s="85"/>
      <c r="AP683" s="85"/>
      <c r="AQ683" s="85"/>
      <c r="AR683" s="85"/>
      <c r="AS683" s="85"/>
      <c r="AT683" s="85"/>
      <c r="AU683" s="85"/>
      <c r="AV683" s="85"/>
      <c r="AW683" s="85"/>
      <c r="AX683" s="85"/>
      <c r="AY683" s="85"/>
      <c r="AZ683" s="85"/>
      <c r="BA683" s="85"/>
      <c r="BB683" s="85"/>
      <c r="BC683" s="85"/>
      <c r="BD683" s="85"/>
      <c r="BE683" s="85"/>
      <c r="BF683" s="88"/>
      <c r="BG683" s="85"/>
      <c r="BH683" s="85"/>
      <c r="BI683" s="85"/>
      <c r="BJ683" s="85"/>
      <c r="BK683" s="85"/>
      <c r="BL683" s="85"/>
      <c r="BM683" s="85"/>
      <c r="BN683" s="85"/>
      <c r="BO683" s="85"/>
      <c r="BP683" s="85"/>
      <c r="BQ683" s="85"/>
      <c r="BR683" s="85"/>
      <c r="BS683" s="85"/>
      <c r="BT683" s="85"/>
      <c r="BU683" s="85"/>
      <c r="BV683" s="85"/>
      <c r="BW683" s="85"/>
      <c r="BX683" s="85"/>
      <c r="BY683" s="85"/>
      <c r="BZ683" s="85"/>
      <c r="CA683" s="85"/>
      <c r="CB683" s="85"/>
      <c r="CC683" s="85"/>
      <c r="CD683" s="85"/>
      <c r="CE683" s="85"/>
      <c r="CF683" s="85"/>
      <c r="CG683" s="85"/>
      <c r="CH683" s="85"/>
      <c r="CI683" s="85"/>
      <c r="CJ683" s="85"/>
      <c r="CK683" s="85"/>
      <c r="CL683" s="85"/>
      <c r="CM683" s="85"/>
      <c r="CN683" s="85"/>
      <c r="CO683" s="85"/>
      <c r="CP683" s="85"/>
      <c r="CQ683" s="85"/>
      <c r="CR683" s="85"/>
      <c r="CS683" s="85"/>
      <c r="CT683" s="85"/>
      <c r="CU683" s="85"/>
      <c r="CV683" s="85"/>
      <c r="CW683" s="85"/>
      <c r="CX683" s="85"/>
      <c r="CY683" s="85"/>
      <c r="CZ683" s="85"/>
      <c r="DA683" s="85"/>
      <c r="DB683" s="85"/>
      <c r="DC683" s="85"/>
      <c r="DD683" s="85"/>
      <c r="DE683" s="85"/>
    </row>
    <row r="684" spans="1:109" x14ac:dyDescent="0.2">
      <c r="A684" s="85"/>
      <c r="B684" s="85"/>
      <c r="C684" s="85"/>
      <c r="D684" s="85"/>
      <c r="E684" s="86"/>
      <c r="F684" s="85"/>
      <c r="G684" s="87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F684" s="85"/>
      <c r="AG684" s="85"/>
      <c r="AH684" s="85"/>
      <c r="AI684" s="85"/>
      <c r="AJ684" s="85"/>
      <c r="AK684" s="85"/>
      <c r="AL684" s="85"/>
      <c r="AM684" s="85"/>
      <c r="AN684" s="85"/>
      <c r="AO684" s="85"/>
      <c r="AP684" s="85"/>
      <c r="AQ684" s="85"/>
      <c r="AR684" s="85"/>
      <c r="AS684" s="85"/>
      <c r="AT684" s="85"/>
      <c r="AU684" s="85"/>
      <c r="AV684" s="85"/>
      <c r="AW684" s="85"/>
      <c r="AX684" s="85"/>
      <c r="AY684" s="85"/>
      <c r="AZ684" s="85"/>
      <c r="BA684" s="85"/>
      <c r="BB684" s="85"/>
      <c r="BC684" s="85"/>
      <c r="BD684" s="85"/>
      <c r="BE684" s="85"/>
      <c r="BF684" s="88"/>
      <c r="BG684" s="85"/>
      <c r="BH684" s="85"/>
      <c r="BI684" s="85"/>
      <c r="BJ684" s="85"/>
      <c r="BK684" s="85"/>
      <c r="BL684" s="85"/>
      <c r="BM684" s="85"/>
      <c r="BN684" s="85"/>
      <c r="BO684" s="85"/>
      <c r="BP684" s="85"/>
      <c r="BQ684" s="85"/>
      <c r="BR684" s="85"/>
      <c r="BS684" s="85"/>
      <c r="BT684" s="85"/>
      <c r="BU684" s="85"/>
      <c r="BV684" s="85"/>
      <c r="BW684" s="85"/>
      <c r="BX684" s="85"/>
      <c r="BY684" s="85"/>
      <c r="BZ684" s="85"/>
      <c r="CA684" s="85"/>
      <c r="CB684" s="85"/>
      <c r="CC684" s="85"/>
      <c r="CD684" s="85"/>
      <c r="CE684" s="85"/>
      <c r="CF684" s="85"/>
      <c r="CG684" s="85"/>
      <c r="CH684" s="85"/>
      <c r="CI684" s="85"/>
      <c r="CJ684" s="85"/>
      <c r="CK684" s="85"/>
      <c r="CL684" s="85"/>
      <c r="CM684" s="85"/>
      <c r="CN684" s="85"/>
      <c r="CO684" s="85"/>
      <c r="CP684" s="85"/>
      <c r="CQ684" s="85"/>
      <c r="CR684" s="85"/>
      <c r="CS684" s="85"/>
      <c r="CT684" s="85"/>
      <c r="CU684" s="85"/>
      <c r="CV684" s="85"/>
      <c r="CW684" s="85"/>
      <c r="CX684" s="85"/>
      <c r="CY684" s="85"/>
      <c r="CZ684" s="85"/>
      <c r="DA684" s="85"/>
      <c r="DB684" s="85"/>
      <c r="DC684" s="85"/>
      <c r="DD684" s="85"/>
      <c r="DE684" s="85"/>
    </row>
    <row r="685" spans="1:109" x14ac:dyDescent="0.2">
      <c r="A685" s="85"/>
      <c r="B685" s="85"/>
      <c r="C685" s="85"/>
      <c r="D685" s="85"/>
      <c r="E685" s="86"/>
      <c r="F685" s="85"/>
      <c r="G685" s="87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F685" s="85"/>
      <c r="AG685" s="85"/>
      <c r="AH685" s="85"/>
      <c r="AI685" s="85"/>
      <c r="AJ685" s="85"/>
      <c r="AK685" s="85"/>
      <c r="AL685" s="85"/>
      <c r="AM685" s="85"/>
      <c r="AN685" s="85"/>
      <c r="AO685" s="85"/>
      <c r="AP685" s="85"/>
      <c r="AQ685" s="85"/>
      <c r="AR685" s="85"/>
      <c r="AS685" s="85"/>
      <c r="AT685" s="85"/>
      <c r="AU685" s="85"/>
      <c r="AV685" s="85"/>
      <c r="AW685" s="85"/>
      <c r="AX685" s="85"/>
      <c r="AY685" s="85"/>
      <c r="AZ685" s="85"/>
      <c r="BA685" s="85"/>
      <c r="BB685" s="85"/>
      <c r="BC685" s="85"/>
      <c r="BD685" s="85"/>
      <c r="BE685" s="85"/>
      <c r="BF685" s="88"/>
      <c r="BG685" s="85"/>
      <c r="BH685" s="85"/>
      <c r="BI685" s="85"/>
      <c r="BJ685" s="85"/>
      <c r="BK685" s="85"/>
      <c r="BL685" s="85"/>
      <c r="BM685" s="85"/>
      <c r="BN685" s="85"/>
      <c r="BO685" s="85"/>
      <c r="BP685" s="85"/>
      <c r="BQ685" s="85"/>
      <c r="BR685" s="85"/>
      <c r="BS685" s="85"/>
      <c r="BT685" s="85"/>
      <c r="BU685" s="85"/>
      <c r="BV685" s="85"/>
      <c r="BW685" s="85"/>
      <c r="BX685" s="85"/>
      <c r="BY685" s="85"/>
      <c r="BZ685" s="85"/>
      <c r="CA685" s="85"/>
      <c r="CB685" s="85"/>
      <c r="CC685" s="85"/>
      <c r="CD685" s="85"/>
      <c r="CE685" s="85"/>
      <c r="CF685" s="85"/>
      <c r="CG685" s="85"/>
      <c r="CH685" s="85"/>
      <c r="CI685" s="85"/>
      <c r="CJ685" s="85"/>
      <c r="CK685" s="85"/>
      <c r="CL685" s="85"/>
      <c r="CM685" s="85"/>
      <c r="CN685" s="85"/>
      <c r="CO685" s="85"/>
      <c r="CP685" s="85"/>
      <c r="CQ685" s="85"/>
      <c r="CR685" s="85"/>
      <c r="CS685" s="85"/>
      <c r="CT685" s="85"/>
      <c r="CU685" s="85"/>
      <c r="CV685" s="85"/>
      <c r="CW685" s="85"/>
      <c r="CX685" s="85"/>
      <c r="CY685" s="85"/>
      <c r="CZ685" s="85"/>
      <c r="DA685" s="85"/>
      <c r="DB685" s="85"/>
      <c r="DC685" s="85"/>
      <c r="DD685" s="85"/>
      <c r="DE685" s="85"/>
    </row>
    <row r="686" spans="1:109" x14ac:dyDescent="0.2">
      <c r="A686" s="85"/>
      <c r="B686" s="85"/>
      <c r="C686" s="85"/>
      <c r="D686" s="85"/>
      <c r="E686" s="86"/>
      <c r="F686" s="85"/>
      <c r="G686" s="87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85"/>
      <c r="AI686" s="85"/>
      <c r="AJ686" s="85"/>
      <c r="AK686" s="85"/>
      <c r="AL686" s="85"/>
      <c r="AM686" s="85"/>
      <c r="AN686" s="85"/>
      <c r="AO686" s="85"/>
      <c r="AP686" s="85"/>
      <c r="AQ686" s="85"/>
      <c r="AR686" s="85"/>
      <c r="AS686" s="85"/>
      <c r="AT686" s="85"/>
      <c r="AU686" s="85"/>
      <c r="AV686" s="85"/>
      <c r="AW686" s="85"/>
      <c r="AX686" s="85"/>
      <c r="AY686" s="85"/>
      <c r="AZ686" s="85"/>
      <c r="BA686" s="85"/>
      <c r="BB686" s="85"/>
      <c r="BC686" s="85"/>
      <c r="BD686" s="85"/>
      <c r="BE686" s="85"/>
      <c r="BF686" s="88"/>
      <c r="BG686" s="85"/>
      <c r="BH686" s="85"/>
      <c r="BI686" s="85"/>
      <c r="BJ686" s="85"/>
      <c r="BK686" s="85"/>
      <c r="BL686" s="85"/>
      <c r="BM686" s="85"/>
      <c r="BN686" s="85"/>
      <c r="BO686" s="85"/>
      <c r="BP686" s="85"/>
      <c r="BQ686" s="85"/>
      <c r="BR686" s="85"/>
      <c r="BS686" s="85"/>
      <c r="BT686" s="85"/>
      <c r="BU686" s="85"/>
      <c r="BV686" s="85"/>
      <c r="BW686" s="85"/>
      <c r="BX686" s="85"/>
      <c r="BY686" s="85"/>
      <c r="BZ686" s="85"/>
      <c r="CA686" s="85"/>
      <c r="CB686" s="85"/>
      <c r="CC686" s="85"/>
      <c r="CD686" s="85"/>
      <c r="CE686" s="85"/>
      <c r="CF686" s="85"/>
      <c r="CG686" s="85"/>
      <c r="CH686" s="85"/>
      <c r="CI686" s="85"/>
      <c r="CJ686" s="85"/>
      <c r="CK686" s="85"/>
      <c r="CL686" s="85"/>
      <c r="CM686" s="85"/>
      <c r="CN686" s="85"/>
      <c r="CO686" s="85"/>
      <c r="CP686" s="85"/>
      <c r="CQ686" s="85"/>
      <c r="CR686" s="85"/>
      <c r="CS686" s="85"/>
      <c r="CT686" s="85"/>
      <c r="CU686" s="85"/>
      <c r="CV686" s="85"/>
      <c r="CW686" s="85"/>
      <c r="CX686" s="85"/>
      <c r="CY686" s="85"/>
      <c r="CZ686" s="85"/>
      <c r="DA686" s="85"/>
      <c r="DB686" s="85"/>
      <c r="DC686" s="85"/>
      <c r="DD686" s="85"/>
      <c r="DE686" s="85"/>
    </row>
    <row r="687" spans="1:109" x14ac:dyDescent="0.2">
      <c r="A687" s="85"/>
      <c r="B687" s="85"/>
      <c r="C687" s="85"/>
      <c r="D687" s="85"/>
      <c r="E687" s="86"/>
      <c r="F687" s="85"/>
      <c r="G687" s="87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F687" s="85"/>
      <c r="AG687" s="85"/>
      <c r="AH687" s="85"/>
      <c r="AI687" s="85"/>
      <c r="AJ687" s="85"/>
      <c r="AK687" s="85"/>
      <c r="AL687" s="85"/>
      <c r="AM687" s="85"/>
      <c r="AN687" s="85"/>
      <c r="AO687" s="85"/>
      <c r="AP687" s="85"/>
      <c r="AQ687" s="85"/>
      <c r="AR687" s="85"/>
      <c r="AS687" s="85"/>
      <c r="AT687" s="85"/>
      <c r="AU687" s="85"/>
      <c r="AV687" s="85"/>
      <c r="AW687" s="85"/>
      <c r="AX687" s="85"/>
      <c r="AY687" s="85"/>
      <c r="AZ687" s="85"/>
      <c r="BA687" s="85"/>
      <c r="BB687" s="85"/>
      <c r="BC687" s="85"/>
      <c r="BD687" s="85"/>
      <c r="BE687" s="85"/>
      <c r="BF687" s="88"/>
      <c r="BG687" s="85"/>
      <c r="BH687" s="85"/>
      <c r="BI687" s="85"/>
      <c r="BJ687" s="85"/>
      <c r="BK687" s="85"/>
      <c r="BL687" s="85"/>
      <c r="BM687" s="85"/>
      <c r="BN687" s="85"/>
      <c r="BO687" s="85"/>
      <c r="BP687" s="85"/>
      <c r="BQ687" s="85"/>
      <c r="BR687" s="85"/>
      <c r="BS687" s="85"/>
      <c r="BT687" s="85"/>
      <c r="BU687" s="85"/>
      <c r="BV687" s="85"/>
      <c r="BW687" s="85"/>
      <c r="BX687" s="85"/>
      <c r="BY687" s="85"/>
      <c r="BZ687" s="85"/>
      <c r="CA687" s="85"/>
      <c r="CB687" s="85"/>
      <c r="CC687" s="85"/>
      <c r="CD687" s="85"/>
      <c r="CE687" s="85"/>
      <c r="CF687" s="85"/>
      <c r="CG687" s="85"/>
      <c r="CH687" s="85"/>
      <c r="CI687" s="85"/>
      <c r="CJ687" s="85"/>
      <c r="CK687" s="85"/>
      <c r="CL687" s="85"/>
      <c r="CM687" s="85"/>
      <c r="CN687" s="85"/>
      <c r="CO687" s="85"/>
      <c r="CP687" s="85"/>
      <c r="CQ687" s="85"/>
      <c r="CR687" s="85"/>
      <c r="CS687" s="85"/>
      <c r="CT687" s="85"/>
      <c r="CU687" s="85"/>
      <c r="CV687" s="85"/>
      <c r="CW687" s="85"/>
      <c r="CX687" s="85"/>
      <c r="CY687" s="85"/>
      <c r="CZ687" s="85"/>
      <c r="DA687" s="85"/>
      <c r="DB687" s="85"/>
      <c r="DC687" s="85"/>
      <c r="DD687" s="85"/>
      <c r="DE687" s="85"/>
    </row>
    <row r="688" spans="1:109" x14ac:dyDescent="0.2">
      <c r="A688" s="85"/>
      <c r="B688" s="85"/>
      <c r="C688" s="85"/>
      <c r="D688" s="85"/>
      <c r="E688" s="86"/>
      <c r="F688" s="85"/>
      <c r="G688" s="87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85"/>
      <c r="AG688" s="85"/>
      <c r="AH688" s="85"/>
      <c r="AI688" s="85"/>
      <c r="AJ688" s="85"/>
      <c r="AK688" s="85"/>
      <c r="AL688" s="85"/>
      <c r="AM688" s="85"/>
      <c r="AN688" s="85"/>
      <c r="AO688" s="85"/>
      <c r="AP688" s="85"/>
      <c r="AQ688" s="85"/>
      <c r="AR688" s="85"/>
      <c r="AS688" s="85"/>
      <c r="AT688" s="85"/>
      <c r="AU688" s="85"/>
      <c r="AV688" s="85"/>
      <c r="AW688" s="85"/>
      <c r="AX688" s="85"/>
      <c r="AY688" s="85"/>
      <c r="AZ688" s="85"/>
      <c r="BA688" s="85"/>
      <c r="BB688" s="85"/>
      <c r="BC688" s="85"/>
      <c r="BD688" s="85"/>
      <c r="BE688" s="85"/>
      <c r="BF688" s="88"/>
      <c r="BG688" s="85"/>
      <c r="BH688" s="85"/>
      <c r="BI688" s="85"/>
      <c r="BJ688" s="85"/>
      <c r="BK688" s="85"/>
      <c r="BL688" s="85"/>
      <c r="BM688" s="85"/>
      <c r="BN688" s="85"/>
      <c r="BO688" s="85"/>
      <c r="BP688" s="85"/>
      <c r="BQ688" s="85"/>
      <c r="BR688" s="85"/>
      <c r="BS688" s="85"/>
      <c r="BT688" s="85"/>
      <c r="BU688" s="85"/>
      <c r="BV688" s="85"/>
      <c r="BW688" s="85"/>
      <c r="BX688" s="85"/>
      <c r="BY688" s="85"/>
      <c r="BZ688" s="85"/>
      <c r="CA688" s="85"/>
      <c r="CB688" s="85"/>
      <c r="CC688" s="85"/>
      <c r="CD688" s="85"/>
      <c r="CE688" s="85"/>
      <c r="CF688" s="85"/>
      <c r="CG688" s="85"/>
      <c r="CH688" s="85"/>
      <c r="CI688" s="85"/>
      <c r="CJ688" s="85"/>
      <c r="CK688" s="85"/>
      <c r="CL688" s="85"/>
      <c r="CM688" s="85"/>
      <c r="CN688" s="85"/>
      <c r="CO688" s="85"/>
      <c r="CP688" s="85"/>
      <c r="CQ688" s="85"/>
      <c r="CR688" s="85"/>
      <c r="CS688" s="85"/>
      <c r="CT688" s="85"/>
      <c r="CU688" s="85"/>
      <c r="CV688" s="85"/>
      <c r="CW688" s="85"/>
      <c r="CX688" s="85"/>
      <c r="CY688" s="85"/>
      <c r="CZ688" s="85"/>
      <c r="DA688" s="85"/>
      <c r="DB688" s="85"/>
      <c r="DC688" s="85"/>
      <c r="DD688" s="85"/>
      <c r="DE688" s="85"/>
    </row>
    <row r="689" spans="1:109" x14ac:dyDescent="0.2">
      <c r="A689" s="85"/>
      <c r="B689" s="85"/>
      <c r="C689" s="85"/>
      <c r="D689" s="85"/>
      <c r="E689" s="86"/>
      <c r="F689" s="85"/>
      <c r="G689" s="87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85"/>
      <c r="AG689" s="85"/>
      <c r="AH689" s="85"/>
      <c r="AI689" s="85"/>
      <c r="AJ689" s="85"/>
      <c r="AK689" s="85"/>
      <c r="AL689" s="85"/>
      <c r="AM689" s="85"/>
      <c r="AN689" s="85"/>
      <c r="AO689" s="85"/>
      <c r="AP689" s="85"/>
      <c r="AQ689" s="85"/>
      <c r="AR689" s="85"/>
      <c r="AS689" s="85"/>
      <c r="AT689" s="85"/>
      <c r="AU689" s="85"/>
      <c r="AV689" s="85"/>
      <c r="AW689" s="85"/>
      <c r="AX689" s="85"/>
      <c r="AY689" s="85"/>
      <c r="AZ689" s="85"/>
      <c r="BA689" s="85"/>
      <c r="BB689" s="85"/>
      <c r="BC689" s="85"/>
      <c r="BD689" s="85"/>
      <c r="BE689" s="85"/>
      <c r="BF689" s="88"/>
      <c r="BG689" s="85"/>
      <c r="BH689" s="85"/>
      <c r="BI689" s="85"/>
      <c r="BJ689" s="85"/>
      <c r="BK689" s="85"/>
      <c r="BL689" s="85"/>
      <c r="BM689" s="85"/>
      <c r="BN689" s="85"/>
      <c r="BO689" s="85"/>
      <c r="BP689" s="85"/>
      <c r="BQ689" s="85"/>
      <c r="BR689" s="85"/>
      <c r="BS689" s="85"/>
      <c r="BT689" s="85"/>
      <c r="BU689" s="85"/>
      <c r="BV689" s="85"/>
      <c r="BW689" s="85"/>
      <c r="BX689" s="85"/>
      <c r="BY689" s="85"/>
      <c r="BZ689" s="85"/>
      <c r="CA689" s="85"/>
      <c r="CB689" s="85"/>
      <c r="CC689" s="85"/>
      <c r="CD689" s="85"/>
      <c r="CE689" s="85"/>
      <c r="CF689" s="85"/>
      <c r="CG689" s="85"/>
      <c r="CH689" s="85"/>
      <c r="CI689" s="85"/>
      <c r="CJ689" s="85"/>
      <c r="CK689" s="85"/>
      <c r="CL689" s="85"/>
      <c r="CM689" s="85"/>
      <c r="CN689" s="85"/>
      <c r="CO689" s="85"/>
      <c r="CP689" s="85"/>
      <c r="CQ689" s="85"/>
      <c r="CR689" s="85"/>
      <c r="CS689" s="85"/>
      <c r="CT689" s="85"/>
      <c r="CU689" s="85"/>
      <c r="CV689" s="85"/>
      <c r="CW689" s="85"/>
      <c r="CX689" s="85"/>
      <c r="CY689" s="85"/>
      <c r="CZ689" s="85"/>
      <c r="DA689" s="85"/>
      <c r="DB689" s="85"/>
      <c r="DC689" s="85"/>
      <c r="DD689" s="85"/>
      <c r="DE689" s="85"/>
    </row>
    <row r="690" spans="1:109" x14ac:dyDescent="0.2">
      <c r="A690" s="85"/>
      <c r="B690" s="85"/>
      <c r="C690" s="85"/>
      <c r="D690" s="85"/>
      <c r="E690" s="86"/>
      <c r="F690" s="85"/>
      <c r="G690" s="87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F690" s="85"/>
      <c r="AG690" s="85"/>
      <c r="AH690" s="85"/>
      <c r="AI690" s="85"/>
      <c r="AJ690" s="85"/>
      <c r="AK690" s="85"/>
      <c r="AL690" s="85"/>
      <c r="AM690" s="85"/>
      <c r="AN690" s="85"/>
      <c r="AO690" s="85"/>
      <c r="AP690" s="85"/>
      <c r="AQ690" s="85"/>
      <c r="AR690" s="85"/>
      <c r="AS690" s="85"/>
      <c r="AT690" s="85"/>
      <c r="AU690" s="85"/>
      <c r="AV690" s="85"/>
      <c r="AW690" s="85"/>
      <c r="AX690" s="85"/>
      <c r="AY690" s="85"/>
      <c r="AZ690" s="85"/>
      <c r="BA690" s="85"/>
      <c r="BB690" s="85"/>
      <c r="BC690" s="85"/>
      <c r="BD690" s="85"/>
      <c r="BE690" s="85"/>
      <c r="BF690" s="88"/>
      <c r="BG690" s="85"/>
      <c r="BH690" s="85"/>
      <c r="BI690" s="85"/>
      <c r="BJ690" s="85"/>
      <c r="BK690" s="85"/>
      <c r="BL690" s="85"/>
      <c r="BM690" s="85"/>
      <c r="BN690" s="85"/>
      <c r="BO690" s="85"/>
      <c r="BP690" s="85"/>
      <c r="BQ690" s="85"/>
      <c r="BR690" s="85"/>
      <c r="BS690" s="85"/>
      <c r="BT690" s="85"/>
      <c r="BU690" s="85"/>
      <c r="BV690" s="85"/>
      <c r="BW690" s="85"/>
      <c r="BX690" s="85"/>
      <c r="BY690" s="85"/>
      <c r="BZ690" s="85"/>
      <c r="CA690" s="85"/>
      <c r="CB690" s="85"/>
      <c r="CC690" s="85"/>
      <c r="CD690" s="85"/>
      <c r="CE690" s="85"/>
      <c r="CF690" s="85"/>
      <c r="CG690" s="85"/>
      <c r="CH690" s="85"/>
      <c r="CI690" s="85"/>
      <c r="CJ690" s="85"/>
      <c r="CK690" s="85"/>
      <c r="CL690" s="85"/>
      <c r="CM690" s="85"/>
      <c r="CN690" s="85"/>
      <c r="CO690" s="85"/>
      <c r="CP690" s="85"/>
      <c r="CQ690" s="85"/>
      <c r="CR690" s="85"/>
      <c r="CS690" s="85"/>
      <c r="CT690" s="85"/>
      <c r="CU690" s="85"/>
      <c r="CV690" s="85"/>
      <c r="CW690" s="85"/>
      <c r="CX690" s="85"/>
      <c r="CY690" s="85"/>
      <c r="CZ690" s="85"/>
      <c r="DA690" s="85"/>
      <c r="DB690" s="85"/>
      <c r="DC690" s="85"/>
      <c r="DD690" s="85"/>
      <c r="DE690" s="85"/>
    </row>
    <row r="691" spans="1:109" x14ac:dyDescent="0.2">
      <c r="A691" s="85"/>
      <c r="B691" s="85"/>
      <c r="C691" s="85"/>
      <c r="D691" s="85"/>
      <c r="E691" s="86"/>
      <c r="F691" s="85"/>
      <c r="G691" s="87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F691" s="85"/>
      <c r="AG691" s="85"/>
      <c r="AH691" s="85"/>
      <c r="AI691" s="85"/>
      <c r="AJ691" s="85"/>
      <c r="AK691" s="85"/>
      <c r="AL691" s="85"/>
      <c r="AM691" s="85"/>
      <c r="AN691" s="85"/>
      <c r="AO691" s="85"/>
      <c r="AP691" s="85"/>
      <c r="AQ691" s="85"/>
      <c r="AR691" s="85"/>
      <c r="AS691" s="85"/>
      <c r="AT691" s="85"/>
      <c r="AU691" s="85"/>
      <c r="AV691" s="85"/>
      <c r="AW691" s="85"/>
      <c r="AX691" s="85"/>
      <c r="AY691" s="85"/>
      <c r="AZ691" s="85"/>
      <c r="BA691" s="85"/>
      <c r="BB691" s="85"/>
      <c r="BC691" s="85"/>
      <c r="BD691" s="85"/>
      <c r="BE691" s="85"/>
      <c r="BF691" s="88"/>
      <c r="BG691" s="85"/>
      <c r="BH691" s="85"/>
      <c r="BI691" s="85"/>
      <c r="BJ691" s="85"/>
      <c r="BK691" s="85"/>
      <c r="BL691" s="85"/>
      <c r="BM691" s="85"/>
      <c r="BN691" s="85"/>
      <c r="BO691" s="85"/>
      <c r="BP691" s="85"/>
      <c r="BQ691" s="85"/>
      <c r="BR691" s="85"/>
      <c r="BS691" s="85"/>
      <c r="BT691" s="85"/>
      <c r="BU691" s="85"/>
      <c r="BV691" s="85"/>
      <c r="BW691" s="85"/>
      <c r="BX691" s="85"/>
      <c r="BY691" s="85"/>
      <c r="BZ691" s="85"/>
      <c r="CA691" s="85"/>
      <c r="CB691" s="85"/>
      <c r="CC691" s="85"/>
      <c r="CD691" s="85"/>
      <c r="CE691" s="85"/>
      <c r="CF691" s="85"/>
      <c r="CG691" s="85"/>
      <c r="CH691" s="85"/>
      <c r="CI691" s="85"/>
      <c r="CJ691" s="85"/>
      <c r="CK691" s="85"/>
      <c r="CL691" s="85"/>
      <c r="CM691" s="85"/>
      <c r="CN691" s="85"/>
      <c r="CO691" s="85"/>
      <c r="CP691" s="85"/>
      <c r="CQ691" s="85"/>
      <c r="CR691" s="85"/>
      <c r="CS691" s="85"/>
      <c r="CT691" s="85"/>
      <c r="CU691" s="85"/>
      <c r="CV691" s="85"/>
      <c r="CW691" s="85"/>
      <c r="CX691" s="85"/>
      <c r="CY691" s="85"/>
      <c r="CZ691" s="85"/>
      <c r="DA691" s="85"/>
      <c r="DB691" s="85"/>
      <c r="DC691" s="85"/>
      <c r="DD691" s="85"/>
      <c r="DE691" s="85"/>
    </row>
    <row r="692" spans="1:109" x14ac:dyDescent="0.2">
      <c r="A692" s="85"/>
      <c r="B692" s="85"/>
      <c r="C692" s="85"/>
      <c r="D692" s="85"/>
      <c r="E692" s="86"/>
      <c r="F692" s="85"/>
      <c r="G692" s="87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F692" s="85"/>
      <c r="AG692" s="85"/>
      <c r="AH692" s="85"/>
      <c r="AI692" s="85"/>
      <c r="AJ692" s="85"/>
      <c r="AK692" s="85"/>
      <c r="AL692" s="85"/>
      <c r="AM692" s="85"/>
      <c r="AN692" s="85"/>
      <c r="AO692" s="85"/>
      <c r="AP692" s="85"/>
      <c r="AQ692" s="85"/>
      <c r="AR692" s="85"/>
      <c r="AS692" s="85"/>
      <c r="AT692" s="85"/>
      <c r="AU692" s="85"/>
      <c r="AV692" s="85"/>
      <c r="AW692" s="85"/>
      <c r="AX692" s="85"/>
      <c r="AY692" s="85"/>
      <c r="AZ692" s="85"/>
      <c r="BA692" s="85"/>
      <c r="BB692" s="85"/>
      <c r="BC692" s="85"/>
      <c r="BD692" s="85"/>
      <c r="BE692" s="85"/>
      <c r="BF692" s="88"/>
      <c r="BG692" s="85"/>
      <c r="BH692" s="85"/>
      <c r="BI692" s="85"/>
      <c r="BJ692" s="85"/>
      <c r="BK692" s="85"/>
      <c r="BL692" s="85"/>
      <c r="BM692" s="85"/>
      <c r="BN692" s="85"/>
      <c r="BO692" s="85"/>
      <c r="BP692" s="85"/>
      <c r="BQ692" s="85"/>
      <c r="BR692" s="85"/>
      <c r="BS692" s="85"/>
      <c r="BT692" s="85"/>
      <c r="BU692" s="85"/>
      <c r="BV692" s="85"/>
      <c r="BW692" s="85"/>
      <c r="BX692" s="85"/>
      <c r="BY692" s="85"/>
      <c r="BZ692" s="85"/>
      <c r="CA692" s="85"/>
      <c r="CB692" s="85"/>
      <c r="CC692" s="85"/>
      <c r="CD692" s="85"/>
      <c r="CE692" s="85"/>
      <c r="CF692" s="85"/>
      <c r="CG692" s="85"/>
      <c r="CH692" s="85"/>
      <c r="CI692" s="85"/>
      <c r="CJ692" s="85"/>
      <c r="CK692" s="85"/>
      <c r="CL692" s="85"/>
      <c r="CM692" s="85"/>
      <c r="CN692" s="85"/>
      <c r="CO692" s="85"/>
      <c r="CP692" s="85"/>
      <c r="CQ692" s="85"/>
      <c r="CR692" s="85"/>
      <c r="CS692" s="85"/>
      <c r="CT692" s="85"/>
      <c r="CU692" s="85"/>
      <c r="CV692" s="85"/>
      <c r="CW692" s="85"/>
      <c r="CX692" s="85"/>
      <c r="CY692" s="85"/>
      <c r="CZ692" s="85"/>
      <c r="DA692" s="85"/>
      <c r="DB692" s="85"/>
      <c r="DC692" s="85"/>
      <c r="DD692" s="85"/>
      <c r="DE692" s="85"/>
    </row>
    <row r="693" spans="1:109" x14ac:dyDescent="0.2">
      <c r="A693" s="85"/>
      <c r="B693" s="85"/>
      <c r="C693" s="85"/>
      <c r="D693" s="85"/>
      <c r="E693" s="86"/>
      <c r="F693" s="85"/>
      <c r="G693" s="87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F693" s="85"/>
      <c r="AG693" s="85"/>
      <c r="AH693" s="85"/>
      <c r="AI693" s="85"/>
      <c r="AJ693" s="85"/>
      <c r="AK693" s="85"/>
      <c r="AL693" s="85"/>
      <c r="AM693" s="85"/>
      <c r="AN693" s="85"/>
      <c r="AO693" s="85"/>
      <c r="AP693" s="85"/>
      <c r="AQ693" s="85"/>
      <c r="AR693" s="85"/>
      <c r="AS693" s="85"/>
      <c r="AT693" s="85"/>
      <c r="AU693" s="85"/>
      <c r="AV693" s="85"/>
      <c r="AW693" s="85"/>
      <c r="AX693" s="85"/>
      <c r="AY693" s="85"/>
      <c r="AZ693" s="85"/>
      <c r="BA693" s="85"/>
      <c r="BB693" s="85"/>
      <c r="BC693" s="85"/>
      <c r="BD693" s="85"/>
      <c r="BE693" s="85"/>
      <c r="BF693" s="88"/>
      <c r="BG693" s="85"/>
      <c r="BH693" s="85"/>
      <c r="BI693" s="85"/>
      <c r="BJ693" s="85"/>
      <c r="BK693" s="85"/>
      <c r="BL693" s="85"/>
      <c r="BM693" s="85"/>
      <c r="BN693" s="85"/>
      <c r="BO693" s="85"/>
      <c r="BP693" s="85"/>
      <c r="BQ693" s="85"/>
      <c r="BR693" s="85"/>
      <c r="BS693" s="85"/>
      <c r="BT693" s="85"/>
      <c r="BU693" s="85"/>
      <c r="BV693" s="85"/>
      <c r="BW693" s="85"/>
      <c r="BX693" s="85"/>
      <c r="BY693" s="85"/>
      <c r="BZ693" s="85"/>
      <c r="CA693" s="85"/>
      <c r="CB693" s="85"/>
      <c r="CC693" s="85"/>
      <c r="CD693" s="85"/>
      <c r="CE693" s="85"/>
      <c r="CF693" s="85"/>
      <c r="CG693" s="85"/>
      <c r="CH693" s="85"/>
      <c r="CI693" s="85"/>
      <c r="CJ693" s="85"/>
      <c r="CK693" s="85"/>
      <c r="CL693" s="85"/>
      <c r="CM693" s="85"/>
      <c r="CN693" s="85"/>
      <c r="CO693" s="85"/>
      <c r="CP693" s="85"/>
      <c r="CQ693" s="85"/>
      <c r="CR693" s="85"/>
      <c r="CS693" s="85"/>
      <c r="CT693" s="85"/>
      <c r="CU693" s="85"/>
      <c r="CV693" s="85"/>
      <c r="CW693" s="85"/>
      <c r="CX693" s="85"/>
      <c r="CY693" s="85"/>
      <c r="CZ693" s="85"/>
      <c r="DA693" s="85"/>
      <c r="DB693" s="85"/>
      <c r="DC693" s="85"/>
      <c r="DD693" s="85"/>
      <c r="DE693" s="85"/>
    </row>
    <row r="694" spans="1:109" x14ac:dyDescent="0.2">
      <c r="A694" s="85"/>
      <c r="B694" s="85"/>
      <c r="C694" s="85"/>
      <c r="D694" s="85"/>
      <c r="E694" s="86"/>
      <c r="F694" s="85"/>
      <c r="G694" s="87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85"/>
      <c r="AG694" s="85"/>
      <c r="AH694" s="85"/>
      <c r="AI694" s="85"/>
      <c r="AJ694" s="85"/>
      <c r="AK694" s="85"/>
      <c r="AL694" s="85"/>
      <c r="AM694" s="85"/>
      <c r="AN694" s="85"/>
      <c r="AO694" s="85"/>
      <c r="AP694" s="85"/>
      <c r="AQ694" s="85"/>
      <c r="AR694" s="85"/>
      <c r="AS694" s="85"/>
      <c r="AT694" s="85"/>
      <c r="AU694" s="85"/>
      <c r="AV694" s="85"/>
      <c r="AW694" s="85"/>
      <c r="AX694" s="85"/>
      <c r="AY694" s="85"/>
      <c r="AZ694" s="85"/>
      <c r="BA694" s="85"/>
      <c r="BB694" s="85"/>
      <c r="BC694" s="85"/>
      <c r="BD694" s="85"/>
      <c r="BE694" s="85"/>
      <c r="BF694" s="88"/>
      <c r="BG694" s="85"/>
      <c r="BH694" s="85"/>
      <c r="BI694" s="85"/>
      <c r="BJ694" s="85"/>
      <c r="BK694" s="85"/>
      <c r="BL694" s="85"/>
      <c r="BM694" s="85"/>
      <c r="BN694" s="85"/>
      <c r="BO694" s="85"/>
      <c r="BP694" s="85"/>
      <c r="BQ694" s="85"/>
      <c r="BR694" s="85"/>
      <c r="BS694" s="85"/>
      <c r="BT694" s="85"/>
      <c r="BU694" s="85"/>
      <c r="BV694" s="85"/>
      <c r="BW694" s="85"/>
      <c r="BX694" s="85"/>
      <c r="BY694" s="85"/>
      <c r="BZ694" s="85"/>
      <c r="CA694" s="85"/>
      <c r="CB694" s="85"/>
      <c r="CC694" s="85"/>
      <c r="CD694" s="85"/>
      <c r="CE694" s="85"/>
      <c r="CF694" s="85"/>
      <c r="CG694" s="85"/>
      <c r="CH694" s="85"/>
      <c r="CI694" s="85"/>
      <c r="CJ694" s="85"/>
      <c r="CK694" s="85"/>
      <c r="CL694" s="85"/>
      <c r="CM694" s="85"/>
      <c r="CN694" s="85"/>
      <c r="CO694" s="85"/>
      <c r="CP694" s="85"/>
      <c r="CQ694" s="85"/>
      <c r="CR694" s="85"/>
      <c r="CS694" s="85"/>
      <c r="CT694" s="85"/>
      <c r="CU694" s="85"/>
      <c r="CV694" s="85"/>
      <c r="CW694" s="85"/>
      <c r="CX694" s="85"/>
      <c r="CY694" s="85"/>
      <c r="CZ694" s="85"/>
      <c r="DA694" s="85"/>
      <c r="DB694" s="85"/>
      <c r="DC694" s="85"/>
      <c r="DD694" s="85"/>
      <c r="DE694" s="85"/>
    </row>
    <row r="695" spans="1:109" x14ac:dyDescent="0.2">
      <c r="A695" s="85"/>
      <c r="B695" s="85"/>
      <c r="C695" s="85"/>
      <c r="D695" s="85"/>
      <c r="E695" s="86"/>
      <c r="F695" s="85"/>
      <c r="G695" s="87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F695" s="85"/>
      <c r="AG695" s="85"/>
      <c r="AH695" s="85"/>
      <c r="AI695" s="85"/>
      <c r="AJ695" s="85"/>
      <c r="AK695" s="85"/>
      <c r="AL695" s="85"/>
      <c r="AM695" s="85"/>
      <c r="AN695" s="85"/>
      <c r="AO695" s="85"/>
      <c r="AP695" s="85"/>
      <c r="AQ695" s="85"/>
      <c r="AR695" s="85"/>
      <c r="AS695" s="85"/>
      <c r="AT695" s="85"/>
      <c r="AU695" s="85"/>
      <c r="AV695" s="85"/>
      <c r="AW695" s="85"/>
      <c r="AX695" s="85"/>
      <c r="AY695" s="85"/>
      <c r="AZ695" s="85"/>
      <c r="BA695" s="85"/>
      <c r="BB695" s="85"/>
      <c r="BC695" s="85"/>
      <c r="BD695" s="85"/>
      <c r="BE695" s="85"/>
      <c r="BF695" s="88"/>
      <c r="BG695" s="85"/>
      <c r="BH695" s="85"/>
      <c r="BI695" s="85"/>
      <c r="BJ695" s="85"/>
      <c r="BK695" s="85"/>
      <c r="BL695" s="85"/>
      <c r="BM695" s="85"/>
      <c r="BN695" s="85"/>
      <c r="BO695" s="85"/>
      <c r="BP695" s="85"/>
      <c r="BQ695" s="85"/>
      <c r="BR695" s="85"/>
      <c r="BS695" s="85"/>
      <c r="BT695" s="85"/>
      <c r="BU695" s="85"/>
      <c r="BV695" s="85"/>
      <c r="BW695" s="85"/>
      <c r="BX695" s="85"/>
      <c r="BY695" s="85"/>
      <c r="BZ695" s="85"/>
      <c r="CA695" s="85"/>
      <c r="CB695" s="85"/>
      <c r="CC695" s="85"/>
      <c r="CD695" s="85"/>
      <c r="CE695" s="85"/>
      <c r="CF695" s="85"/>
      <c r="CG695" s="85"/>
      <c r="CH695" s="85"/>
      <c r="CI695" s="85"/>
      <c r="CJ695" s="85"/>
      <c r="CK695" s="85"/>
      <c r="CL695" s="85"/>
      <c r="CM695" s="85"/>
      <c r="CN695" s="85"/>
      <c r="CO695" s="85"/>
      <c r="CP695" s="85"/>
      <c r="CQ695" s="85"/>
      <c r="CR695" s="85"/>
      <c r="CS695" s="85"/>
      <c r="CT695" s="85"/>
      <c r="CU695" s="85"/>
      <c r="CV695" s="85"/>
      <c r="CW695" s="85"/>
      <c r="CX695" s="85"/>
      <c r="CY695" s="85"/>
      <c r="CZ695" s="85"/>
      <c r="DA695" s="85"/>
      <c r="DB695" s="85"/>
      <c r="DC695" s="85"/>
      <c r="DD695" s="85"/>
      <c r="DE695" s="85"/>
    </row>
    <row r="696" spans="1:109" x14ac:dyDescent="0.2">
      <c r="A696" s="85"/>
      <c r="B696" s="85"/>
      <c r="C696" s="85"/>
      <c r="D696" s="85"/>
      <c r="E696" s="86"/>
      <c r="F696" s="85"/>
      <c r="G696" s="87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F696" s="85"/>
      <c r="AG696" s="85"/>
      <c r="AH696" s="85"/>
      <c r="AI696" s="85"/>
      <c r="AJ696" s="85"/>
      <c r="AK696" s="85"/>
      <c r="AL696" s="85"/>
      <c r="AM696" s="85"/>
      <c r="AN696" s="85"/>
      <c r="AO696" s="85"/>
      <c r="AP696" s="85"/>
      <c r="AQ696" s="85"/>
      <c r="AR696" s="85"/>
      <c r="AS696" s="85"/>
      <c r="AT696" s="85"/>
      <c r="AU696" s="85"/>
      <c r="AV696" s="85"/>
      <c r="AW696" s="85"/>
      <c r="AX696" s="85"/>
      <c r="AY696" s="85"/>
      <c r="AZ696" s="85"/>
      <c r="BA696" s="85"/>
      <c r="BB696" s="85"/>
      <c r="BC696" s="85"/>
      <c r="BD696" s="85"/>
      <c r="BE696" s="85"/>
      <c r="BF696" s="88"/>
      <c r="BG696" s="85"/>
      <c r="BH696" s="85"/>
      <c r="BI696" s="85"/>
      <c r="BJ696" s="85"/>
      <c r="BK696" s="85"/>
      <c r="BL696" s="85"/>
      <c r="BM696" s="85"/>
      <c r="BN696" s="85"/>
      <c r="BO696" s="85"/>
      <c r="BP696" s="85"/>
      <c r="BQ696" s="85"/>
      <c r="BR696" s="85"/>
      <c r="BS696" s="85"/>
      <c r="BT696" s="85"/>
      <c r="BU696" s="85"/>
      <c r="BV696" s="85"/>
      <c r="BW696" s="85"/>
      <c r="BX696" s="85"/>
      <c r="BY696" s="85"/>
      <c r="BZ696" s="85"/>
      <c r="CA696" s="85"/>
      <c r="CB696" s="85"/>
      <c r="CC696" s="85"/>
      <c r="CD696" s="85"/>
      <c r="CE696" s="85"/>
      <c r="CF696" s="85"/>
      <c r="CG696" s="85"/>
      <c r="CH696" s="85"/>
      <c r="CI696" s="85"/>
      <c r="CJ696" s="85"/>
      <c r="CK696" s="85"/>
      <c r="CL696" s="85"/>
      <c r="CM696" s="85"/>
      <c r="CN696" s="85"/>
      <c r="CO696" s="85"/>
      <c r="CP696" s="85"/>
      <c r="CQ696" s="85"/>
      <c r="CR696" s="85"/>
      <c r="CS696" s="85"/>
      <c r="CT696" s="85"/>
      <c r="CU696" s="85"/>
      <c r="CV696" s="85"/>
      <c r="CW696" s="85"/>
      <c r="CX696" s="85"/>
      <c r="CY696" s="85"/>
      <c r="CZ696" s="85"/>
      <c r="DA696" s="85"/>
      <c r="DB696" s="85"/>
      <c r="DC696" s="85"/>
      <c r="DD696" s="85"/>
      <c r="DE696" s="85"/>
    </row>
    <row r="697" spans="1:109" x14ac:dyDescent="0.2">
      <c r="A697" s="85"/>
      <c r="B697" s="85"/>
      <c r="C697" s="85"/>
      <c r="D697" s="85"/>
      <c r="E697" s="86"/>
      <c r="F697" s="85"/>
      <c r="G697" s="87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F697" s="85"/>
      <c r="AG697" s="85"/>
      <c r="AH697" s="85"/>
      <c r="AI697" s="85"/>
      <c r="AJ697" s="85"/>
      <c r="AK697" s="85"/>
      <c r="AL697" s="85"/>
      <c r="AM697" s="85"/>
      <c r="AN697" s="85"/>
      <c r="AO697" s="85"/>
      <c r="AP697" s="85"/>
      <c r="AQ697" s="85"/>
      <c r="AR697" s="85"/>
      <c r="AS697" s="85"/>
      <c r="AT697" s="85"/>
      <c r="AU697" s="85"/>
      <c r="AV697" s="85"/>
      <c r="AW697" s="85"/>
      <c r="AX697" s="85"/>
      <c r="AY697" s="85"/>
      <c r="AZ697" s="85"/>
      <c r="BA697" s="85"/>
      <c r="BB697" s="85"/>
      <c r="BC697" s="85"/>
      <c r="BD697" s="85"/>
      <c r="BE697" s="85"/>
      <c r="BF697" s="88"/>
      <c r="BG697" s="85"/>
      <c r="BH697" s="85"/>
      <c r="BI697" s="85"/>
      <c r="BJ697" s="85"/>
      <c r="BK697" s="85"/>
      <c r="BL697" s="85"/>
      <c r="BM697" s="85"/>
      <c r="BN697" s="85"/>
      <c r="BO697" s="85"/>
      <c r="BP697" s="85"/>
      <c r="BQ697" s="85"/>
      <c r="BR697" s="85"/>
      <c r="BS697" s="85"/>
      <c r="BT697" s="85"/>
      <c r="BU697" s="85"/>
      <c r="BV697" s="85"/>
      <c r="BW697" s="85"/>
      <c r="BX697" s="85"/>
      <c r="BY697" s="85"/>
      <c r="BZ697" s="85"/>
      <c r="CA697" s="85"/>
      <c r="CB697" s="85"/>
      <c r="CC697" s="85"/>
      <c r="CD697" s="85"/>
      <c r="CE697" s="85"/>
      <c r="CF697" s="85"/>
      <c r="CG697" s="85"/>
      <c r="CH697" s="85"/>
      <c r="CI697" s="85"/>
      <c r="CJ697" s="85"/>
      <c r="CK697" s="85"/>
      <c r="CL697" s="85"/>
      <c r="CM697" s="85"/>
      <c r="CN697" s="85"/>
      <c r="CO697" s="85"/>
      <c r="CP697" s="85"/>
      <c r="CQ697" s="85"/>
      <c r="CR697" s="85"/>
      <c r="CS697" s="85"/>
      <c r="CT697" s="85"/>
      <c r="CU697" s="85"/>
      <c r="CV697" s="85"/>
      <c r="CW697" s="85"/>
      <c r="CX697" s="85"/>
      <c r="CY697" s="85"/>
      <c r="CZ697" s="85"/>
      <c r="DA697" s="85"/>
      <c r="DB697" s="85"/>
      <c r="DC697" s="85"/>
      <c r="DD697" s="85"/>
      <c r="DE697" s="85"/>
    </row>
    <row r="698" spans="1:109" x14ac:dyDescent="0.2">
      <c r="A698" s="85"/>
      <c r="B698" s="85"/>
      <c r="C698" s="85"/>
      <c r="D698" s="85"/>
      <c r="E698" s="86"/>
      <c r="F698" s="85"/>
      <c r="G698" s="87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F698" s="85"/>
      <c r="AG698" s="85"/>
      <c r="AH698" s="85"/>
      <c r="AI698" s="85"/>
      <c r="AJ698" s="85"/>
      <c r="AK698" s="85"/>
      <c r="AL698" s="85"/>
      <c r="AM698" s="85"/>
      <c r="AN698" s="85"/>
      <c r="AO698" s="85"/>
      <c r="AP698" s="85"/>
      <c r="AQ698" s="85"/>
      <c r="AR698" s="85"/>
      <c r="AS698" s="85"/>
      <c r="AT698" s="85"/>
      <c r="AU698" s="85"/>
      <c r="AV698" s="85"/>
      <c r="AW698" s="85"/>
      <c r="AX698" s="85"/>
      <c r="AY698" s="85"/>
      <c r="AZ698" s="85"/>
      <c r="BA698" s="85"/>
      <c r="BB698" s="85"/>
      <c r="BC698" s="85"/>
      <c r="BD698" s="85"/>
      <c r="BE698" s="85"/>
      <c r="BF698" s="88"/>
      <c r="BG698" s="85"/>
      <c r="BH698" s="85"/>
      <c r="BI698" s="85"/>
      <c r="BJ698" s="85"/>
      <c r="BK698" s="85"/>
      <c r="BL698" s="85"/>
      <c r="BM698" s="85"/>
      <c r="BN698" s="85"/>
      <c r="BO698" s="85"/>
      <c r="BP698" s="85"/>
      <c r="BQ698" s="85"/>
      <c r="BR698" s="85"/>
      <c r="BS698" s="85"/>
      <c r="BT698" s="85"/>
      <c r="BU698" s="85"/>
      <c r="BV698" s="85"/>
      <c r="BW698" s="85"/>
      <c r="BX698" s="85"/>
      <c r="BY698" s="85"/>
      <c r="BZ698" s="85"/>
      <c r="CA698" s="85"/>
      <c r="CB698" s="85"/>
      <c r="CC698" s="85"/>
      <c r="CD698" s="85"/>
      <c r="CE698" s="85"/>
      <c r="CF698" s="85"/>
      <c r="CG698" s="85"/>
      <c r="CH698" s="85"/>
      <c r="CI698" s="85"/>
      <c r="CJ698" s="85"/>
      <c r="CK698" s="85"/>
      <c r="CL698" s="85"/>
      <c r="CM698" s="85"/>
      <c r="CN698" s="85"/>
      <c r="CO698" s="85"/>
      <c r="CP698" s="85"/>
      <c r="CQ698" s="85"/>
      <c r="CR698" s="85"/>
      <c r="CS698" s="85"/>
      <c r="CT698" s="85"/>
      <c r="CU698" s="85"/>
      <c r="CV698" s="85"/>
      <c r="CW698" s="85"/>
      <c r="CX698" s="85"/>
      <c r="CY698" s="85"/>
      <c r="CZ698" s="85"/>
      <c r="DA698" s="85"/>
      <c r="DB698" s="85"/>
      <c r="DC698" s="85"/>
      <c r="DD698" s="85"/>
      <c r="DE698" s="85"/>
    </row>
    <row r="699" spans="1:109" x14ac:dyDescent="0.2">
      <c r="A699" s="85"/>
      <c r="B699" s="85"/>
      <c r="C699" s="85"/>
      <c r="D699" s="85"/>
      <c r="E699" s="86"/>
      <c r="F699" s="85"/>
      <c r="G699" s="87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F699" s="85"/>
      <c r="AG699" s="85"/>
      <c r="AH699" s="85"/>
      <c r="AI699" s="85"/>
      <c r="AJ699" s="85"/>
      <c r="AK699" s="85"/>
      <c r="AL699" s="85"/>
      <c r="AM699" s="85"/>
      <c r="AN699" s="85"/>
      <c r="AO699" s="85"/>
      <c r="AP699" s="85"/>
      <c r="AQ699" s="85"/>
      <c r="AR699" s="85"/>
      <c r="AS699" s="85"/>
      <c r="AT699" s="85"/>
      <c r="AU699" s="85"/>
      <c r="AV699" s="85"/>
      <c r="AW699" s="85"/>
      <c r="AX699" s="85"/>
      <c r="AY699" s="85"/>
      <c r="AZ699" s="85"/>
      <c r="BA699" s="85"/>
      <c r="BB699" s="85"/>
      <c r="BC699" s="85"/>
      <c r="BD699" s="85"/>
      <c r="BE699" s="85"/>
      <c r="BF699" s="88"/>
      <c r="BG699" s="85"/>
      <c r="BH699" s="85"/>
      <c r="BI699" s="85"/>
      <c r="BJ699" s="85"/>
      <c r="BK699" s="85"/>
      <c r="BL699" s="85"/>
      <c r="BM699" s="85"/>
      <c r="BN699" s="85"/>
      <c r="BO699" s="85"/>
      <c r="BP699" s="85"/>
      <c r="BQ699" s="85"/>
      <c r="BR699" s="85"/>
      <c r="BS699" s="85"/>
      <c r="BT699" s="85"/>
      <c r="BU699" s="85"/>
      <c r="BV699" s="85"/>
      <c r="BW699" s="85"/>
      <c r="BX699" s="85"/>
      <c r="BY699" s="85"/>
      <c r="BZ699" s="85"/>
      <c r="CA699" s="85"/>
      <c r="CB699" s="85"/>
      <c r="CC699" s="85"/>
      <c r="CD699" s="85"/>
      <c r="CE699" s="85"/>
      <c r="CF699" s="85"/>
      <c r="CG699" s="85"/>
      <c r="CH699" s="85"/>
      <c r="CI699" s="85"/>
      <c r="CJ699" s="85"/>
      <c r="CK699" s="85"/>
      <c r="CL699" s="85"/>
      <c r="CM699" s="85"/>
      <c r="CN699" s="85"/>
      <c r="CO699" s="85"/>
      <c r="CP699" s="85"/>
      <c r="CQ699" s="85"/>
      <c r="CR699" s="85"/>
      <c r="CS699" s="85"/>
      <c r="CT699" s="85"/>
      <c r="CU699" s="85"/>
      <c r="CV699" s="85"/>
      <c r="CW699" s="85"/>
      <c r="CX699" s="85"/>
      <c r="CY699" s="85"/>
      <c r="CZ699" s="85"/>
      <c r="DA699" s="85"/>
      <c r="DB699" s="85"/>
      <c r="DC699" s="85"/>
      <c r="DD699" s="85"/>
      <c r="DE699" s="85"/>
    </row>
    <row r="700" spans="1:109" x14ac:dyDescent="0.2">
      <c r="A700" s="85"/>
      <c r="B700" s="85"/>
      <c r="C700" s="85"/>
      <c r="D700" s="85"/>
      <c r="E700" s="86"/>
      <c r="F700" s="85"/>
      <c r="G700" s="87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F700" s="85"/>
      <c r="AG700" s="85"/>
      <c r="AH700" s="85"/>
      <c r="AI700" s="85"/>
      <c r="AJ700" s="85"/>
      <c r="AK700" s="85"/>
      <c r="AL700" s="85"/>
      <c r="AM700" s="85"/>
      <c r="AN700" s="85"/>
      <c r="AO700" s="85"/>
      <c r="AP700" s="85"/>
      <c r="AQ700" s="85"/>
      <c r="AR700" s="85"/>
      <c r="AS700" s="85"/>
      <c r="AT700" s="85"/>
      <c r="AU700" s="85"/>
      <c r="AV700" s="85"/>
      <c r="AW700" s="85"/>
      <c r="AX700" s="85"/>
      <c r="AY700" s="85"/>
      <c r="AZ700" s="85"/>
      <c r="BA700" s="85"/>
      <c r="BB700" s="85"/>
      <c r="BC700" s="85"/>
      <c r="BD700" s="85"/>
      <c r="BE700" s="85"/>
      <c r="BF700" s="88"/>
      <c r="BG700" s="85"/>
      <c r="BH700" s="85"/>
      <c r="BI700" s="85"/>
      <c r="BJ700" s="85"/>
      <c r="BK700" s="85"/>
      <c r="BL700" s="85"/>
      <c r="BM700" s="85"/>
      <c r="BN700" s="85"/>
      <c r="BO700" s="85"/>
      <c r="BP700" s="85"/>
      <c r="BQ700" s="85"/>
      <c r="BR700" s="85"/>
      <c r="BS700" s="85"/>
      <c r="BT700" s="85"/>
      <c r="BU700" s="85"/>
      <c r="BV700" s="85"/>
      <c r="BW700" s="85"/>
      <c r="BX700" s="85"/>
      <c r="BY700" s="85"/>
      <c r="BZ700" s="85"/>
      <c r="CA700" s="85"/>
      <c r="CB700" s="85"/>
      <c r="CC700" s="85"/>
      <c r="CD700" s="85"/>
      <c r="CE700" s="85"/>
      <c r="CF700" s="85"/>
      <c r="CG700" s="85"/>
      <c r="CH700" s="85"/>
      <c r="CI700" s="85"/>
      <c r="CJ700" s="85"/>
      <c r="CK700" s="85"/>
      <c r="CL700" s="85"/>
      <c r="CM700" s="85"/>
      <c r="CN700" s="85"/>
      <c r="CO700" s="85"/>
      <c r="CP700" s="85"/>
      <c r="CQ700" s="85"/>
      <c r="CR700" s="85"/>
      <c r="CS700" s="85"/>
      <c r="CT700" s="85"/>
      <c r="CU700" s="85"/>
      <c r="CV700" s="85"/>
      <c r="CW700" s="85"/>
      <c r="CX700" s="85"/>
      <c r="CY700" s="85"/>
      <c r="CZ700" s="85"/>
      <c r="DA700" s="85"/>
      <c r="DB700" s="85"/>
      <c r="DC700" s="85"/>
      <c r="DD700" s="85"/>
      <c r="DE700" s="85"/>
    </row>
    <row r="701" spans="1:109" x14ac:dyDescent="0.2">
      <c r="A701" s="85"/>
      <c r="B701" s="85"/>
      <c r="C701" s="85"/>
      <c r="D701" s="85"/>
      <c r="E701" s="86"/>
      <c r="F701" s="85"/>
      <c r="G701" s="87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F701" s="85"/>
      <c r="AG701" s="85"/>
      <c r="AH701" s="85"/>
      <c r="AI701" s="85"/>
      <c r="AJ701" s="85"/>
      <c r="AK701" s="85"/>
      <c r="AL701" s="85"/>
      <c r="AM701" s="85"/>
      <c r="AN701" s="85"/>
      <c r="AO701" s="85"/>
      <c r="AP701" s="85"/>
      <c r="AQ701" s="85"/>
      <c r="AR701" s="85"/>
      <c r="AS701" s="85"/>
      <c r="AT701" s="85"/>
      <c r="AU701" s="85"/>
      <c r="AV701" s="85"/>
      <c r="AW701" s="85"/>
      <c r="AX701" s="85"/>
      <c r="AY701" s="85"/>
      <c r="AZ701" s="85"/>
      <c r="BA701" s="85"/>
      <c r="BB701" s="85"/>
      <c r="BC701" s="85"/>
      <c r="BD701" s="85"/>
      <c r="BE701" s="85"/>
      <c r="BF701" s="88"/>
      <c r="BG701" s="85"/>
      <c r="BH701" s="85"/>
      <c r="BI701" s="85"/>
      <c r="BJ701" s="85"/>
      <c r="BK701" s="85"/>
      <c r="BL701" s="85"/>
      <c r="BM701" s="85"/>
      <c r="BN701" s="85"/>
      <c r="BO701" s="85"/>
      <c r="BP701" s="85"/>
      <c r="BQ701" s="85"/>
      <c r="BR701" s="85"/>
      <c r="BS701" s="85"/>
      <c r="BT701" s="85"/>
      <c r="BU701" s="85"/>
      <c r="BV701" s="85"/>
      <c r="BW701" s="85"/>
      <c r="BX701" s="85"/>
      <c r="BY701" s="85"/>
      <c r="BZ701" s="85"/>
      <c r="CA701" s="85"/>
      <c r="CB701" s="85"/>
      <c r="CC701" s="85"/>
      <c r="CD701" s="85"/>
      <c r="CE701" s="85"/>
      <c r="CF701" s="85"/>
      <c r="CG701" s="85"/>
      <c r="CH701" s="85"/>
      <c r="CI701" s="85"/>
      <c r="CJ701" s="85"/>
      <c r="CK701" s="85"/>
      <c r="CL701" s="85"/>
      <c r="CM701" s="85"/>
      <c r="CN701" s="85"/>
      <c r="CO701" s="85"/>
      <c r="CP701" s="85"/>
      <c r="CQ701" s="85"/>
      <c r="CR701" s="85"/>
      <c r="CS701" s="85"/>
      <c r="CT701" s="85"/>
      <c r="CU701" s="85"/>
      <c r="CV701" s="85"/>
      <c r="CW701" s="85"/>
      <c r="CX701" s="85"/>
      <c r="CY701" s="85"/>
      <c r="CZ701" s="85"/>
      <c r="DA701" s="85"/>
      <c r="DB701" s="85"/>
      <c r="DC701" s="85"/>
      <c r="DD701" s="85"/>
      <c r="DE701" s="85"/>
    </row>
    <row r="702" spans="1:109" x14ac:dyDescent="0.2">
      <c r="A702" s="85"/>
      <c r="B702" s="85"/>
      <c r="C702" s="85"/>
      <c r="D702" s="85"/>
      <c r="E702" s="86"/>
      <c r="F702" s="85"/>
      <c r="G702" s="87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F702" s="85"/>
      <c r="AG702" s="85"/>
      <c r="AH702" s="85"/>
      <c r="AI702" s="85"/>
      <c r="AJ702" s="85"/>
      <c r="AK702" s="85"/>
      <c r="AL702" s="85"/>
      <c r="AM702" s="85"/>
      <c r="AN702" s="85"/>
      <c r="AO702" s="85"/>
      <c r="AP702" s="85"/>
      <c r="AQ702" s="85"/>
      <c r="AR702" s="85"/>
      <c r="AS702" s="85"/>
      <c r="AT702" s="85"/>
      <c r="AU702" s="85"/>
      <c r="AV702" s="85"/>
      <c r="AW702" s="85"/>
      <c r="AX702" s="85"/>
      <c r="AY702" s="85"/>
      <c r="AZ702" s="85"/>
      <c r="BA702" s="85"/>
      <c r="BB702" s="85"/>
      <c r="BC702" s="85"/>
      <c r="BD702" s="85"/>
      <c r="BE702" s="85"/>
      <c r="BF702" s="88"/>
      <c r="BG702" s="85"/>
      <c r="BH702" s="85"/>
      <c r="BI702" s="85"/>
      <c r="BJ702" s="85"/>
      <c r="BK702" s="85"/>
      <c r="BL702" s="85"/>
      <c r="BM702" s="85"/>
      <c r="BN702" s="85"/>
      <c r="BO702" s="85"/>
      <c r="BP702" s="85"/>
      <c r="BQ702" s="85"/>
      <c r="BR702" s="85"/>
      <c r="BS702" s="85"/>
      <c r="BT702" s="85"/>
      <c r="BU702" s="85"/>
      <c r="BV702" s="85"/>
      <c r="BW702" s="85"/>
      <c r="BX702" s="85"/>
      <c r="BY702" s="85"/>
      <c r="BZ702" s="85"/>
      <c r="CA702" s="85"/>
      <c r="CB702" s="85"/>
      <c r="CC702" s="85"/>
      <c r="CD702" s="85"/>
      <c r="CE702" s="85"/>
      <c r="CF702" s="85"/>
      <c r="CG702" s="85"/>
      <c r="CH702" s="85"/>
      <c r="CI702" s="85"/>
      <c r="CJ702" s="85"/>
      <c r="CK702" s="85"/>
      <c r="CL702" s="85"/>
      <c r="CM702" s="85"/>
      <c r="CN702" s="85"/>
      <c r="CO702" s="85"/>
      <c r="CP702" s="85"/>
      <c r="CQ702" s="85"/>
      <c r="CR702" s="85"/>
      <c r="CS702" s="85"/>
      <c r="CT702" s="85"/>
      <c r="CU702" s="85"/>
      <c r="CV702" s="85"/>
      <c r="CW702" s="85"/>
      <c r="CX702" s="85"/>
      <c r="CY702" s="85"/>
      <c r="CZ702" s="85"/>
      <c r="DA702" s="85"/>
      <c r="DB702" s="85"/>
      <c r="DC702" s="85"/>
      <c r="DD702" s="85"/>
      <c r="DE702" s="85"/>
    </row>
    <row r="703" spans="1:109" x14ac:dyDescent="0.2">
      <c r="A703" s="85"/>
      <c r="B703" s="85"/>
      <c r="C703" s="85"/>
      <c r="D703" s="85"/>
      <c r="E703" s="86"/>
      <c r="F703" s="85"/>
      <c r="G703" s="87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F703" s="85"/>
      <c r="AG703" s="85"/>
      <c r="AH703" s="85"/>
      <c r="AI703" s="85"/>
      <c r="AJ703" s="85"/>
      <c r="AK703" s="85"/>
      <c r="AL703" s="85"/>
      <c r="AM703" s="85"/>
      <c r="AN703" s="85"/>
      <c r="AO703" s="85"/>
      <c r="AP703" s="85"/>
      <c r="AQ703" s="85"/>
      <c r="AR703" s="85"/>
      <c r="AS703" s="85"/>
      <c r="AT703" s="85"/>
      <c r="AU703" s="85"/>
      <c r="AV703" s="85"/>
      <c r="AW703" s="85"/>
      <c r="AX703" s="85"/>
      <c r="AY703" s="85"/>
      <c r="AZ703" s="85"/>
      <c r="BA703" s="85"/>
      <c r="BB703" s="85"/>
      <c r="BC703" s="85"/>
      <c r="BD703" s="85"/>
      <c r="BE703" s="85"/>
      <c r="BF703" s="88"/>
      <c r="BG703" s="85"/>
      <c r="BH703" s="85"/>
      <c r="BI703" s="85"/>
      <c r="BJ703" s="85"/>
      <c r="BK703" s="85"/>
      <c r="BL703" s="85"/>
      <c r="BM703" s="85"/>
      <c r="BN703" s="85"/>
      <c r="BO703" s="85"/>
      <c r="BP703" s="85"/>
      <c r="BQ703" s="85"/>
      <c r="BR703" s="85"/>
      <c r="BS703" s="85"/>
      <c r="BT703" s="85"/>
      <c r="BU703" s="85"/>
      <c r="BV703" s="85"/>
      <c r="BW703" s="85"/>
      <c r="BX703" s="85"/>
      <c r="BY703" s="85"/>
      <c r="BZ703" s="85"/>
      <c r="CA703" s="85"/>
      <c r="CB703" s="85"/>
      <c r="CC703" s="85"/>
      <c r="CD703" s="85"/>
      <c r="CE703" s="85"/>
      <c r="CF703" s="85"/>
      <c r="CG703" s="85"/>
      <c r="CH703" s="85"/>
      <c r="CI703" s="85"/>
      <c r="CJ703" s="85"/>
      <c r="CK703" s="85"/>
      <c r="CL703" s="85"/>
      <c r="CM703" s="85"/>
      <c r="CN703" s="85"/>
      <c r="CO703" s="85"/>
      <c r="CP703" s="85"/>
      <c r="CQ703" s="85"/>
      <c r="CR703" s="85"/>
      <c r="CS703" s="85"/>
      <c r="CT703" s="85"/>
      <c r="CU703" s="85"/>
      <c r="CV703" s="85"/>
      <c r="CW703" s="85"/>
      <c r="CX703" s="85"/>
      <c r="CY703" s="85"/>
      <c r="CZ703" s="85"/>
      <c r="DA703" s="85"/>
      <c r="DB703" s="85"/>
      <c r="DC703" s="85"/>
      <c r="DD703" s="85"/>
      <c r="DE703" s="85"/>
    </row>
    <row r="704" spans="1:109" x14ac:dyDescent="0.2">
      <c r="A704" s="85"/>
      <c r="B704" s="85"/>
      <c r="C704" s="85"/>
      <c r="D704" s="85"/>
      <c r="E704" s="86"/>
      <c r="F704" s="85"/>
      <c r="G704" s="87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F704" s="85"/>
      <c r="AG704" s="85"/>
      <c r="AH704" s="85"/>
      <c r="AI704" s="85"/>
      <c r="AJ704" s="85"/>
      <c r="AK704" s="85"/>
      <c r="AL704" s="85"/>
      <c r="AM704" s="85"/>
      <c r="AN704" s="85"/>
      <c r="AO704" s="85"/>
      <c r="AP704" s="85"/>
      <c r="AQ704" s="85"/>
      <c r="AR704" s="85"/>
      <c r="AS704" s="85"/>
      <c r="AT704" s="85"/>
      <c r="AU704" s="85"/>
      <c r="AV704" s="85"/>
      <c r="AW704" s="85"/>
      <c r="AX704" s="85"/>
      <c r="AY704" s="85"/>
      <c r="AZ704" s="85"/>
      <c r="BA704" s="85"/>
      <c r="BB704" s="85"/>
      <c r="BC704" s="85"/>
      <c r="BD704" s="85"/>
      <c r="BE704" s="85"/>
      <c r="BF704" s="88"/>
      <c r="BG704" s="85"/>
      <c r="BH704" s="85"/>
      <c r="BI704" s="85"/>
      <c r="BJ704" s="85"/>
      <c r="BK704" s="85"/>
      <c r="BL704" s="85"/>
      <c r="BM704" s="85"/>
      <c r="BN704" s="85"/>
      <c r="BO704" s="85"/>
      <c r="BP704" s="85"/>
      <c r="BQ704" s="85"/>
      <c r="BR704" s="85"/>
      <c r="BS704" s="85"/>
      <c r="BT704" s="85"/>
      <c r="BU704" s="85"/>
      <c r="BV704" s="85"/>
      <c r="BW704" s="85"/>
      <c r="BX704" s="85"/>
      <c r="BY704" s="85"/>
      <c r="BZ704" s="85"/>
      <c r="CA704" s="85"/>
      <c r="CB704" s="85"/>
      <c r="CC704" s="85"/>
      <c r="CD704" s="85"/>
      <c r="CE704" s="85"/>
      <c r="CF704" s="85"/>
      <c r="CG704" s="85"/>
      <c r="CH704" s="85"/>
      <c r="CI704" s="85"/>
      <c r="CJ704" s="85"/>
      <c r="CK704" s="85"/>
      <c r="CL704" s="85"/>
      <c r="CM704" s="85"/>
      <c r="CN704" s="85"/>
      <c r="CO704" s="85"/>
      <c r="CP704" s="85"/>
      <c r="CQ704" s="85"/>
      <c r="CR704" s="85"/>
      <c r="CS704" s="85"/>
      <c r="CT704" s="85"/>
      <c r="CU704" s="85"/>
      <c r="CV704" s="85"/>
      <c r="CW704" s="85"/>
      <c r="CX704" s="85"/>
      <c r="CY704" s="85"/>
      <c r="CZ704" s="85"/>
      <c r="DA704" s="85"/>
      <c r="DB704" s="85"/>
      <c r="DC704" s="85"/>
      <c r="DD704" s="85"/>
      <c r="DE704" s="85"/>
    </row>
    <row r="705" spans="1:109" x14ac:dyDescent="0.2">
      <c r="A705" s="85"/>
      <c r="B705" s="85"/>
      <c r="C705" s="85"/>
      <c r="D705" s="85"/>
      <c r="E705" s="86"/>
      <c r="F705" s="85"/>
      <c r="G705" s="87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F705" s="85"/>
      <c r="AG705" s="85"/>
      <c r="AH705" s="85"/>
      <c r="AI705" s="85"/>
      <c r="AJ705" s="85"/>
      <c r="AK705" s="85"/>
      <c r="AL705" s="85"/>
      <c r="AM705" s="85"/>
      <c r="AN705" s="85"/>
      <c r="AO705" s="85"/>
      <c r="AP705" s="85"/>
      <c r="AQ705" s="85"/>
      <c r="AR705" s="85"/>
      <c r="AS705" s="85"/>
      <c r="AT705" s="85"/>
      <c r="AU705" s="85"/>
      <c r="AV705" s="85"/>
      <c r="AW705" s="85"/>
      <c r="AX705" s="85"/>
      <c r="AY705" s="85"/>
      <c r="AZ705" s="85"/>
      <c r="BA705" s="85"/>
      <c r="BB705" s="85"/>
      <c r="BC705" s="85"/>
      <c r="BD705" s="85"/>
      <c r="BE705" s="85"/>
      <c r="BF705" s="88"/>
      <c r="BG705" s="85"/>
      <c r="BH705" s="85"/>
      <c r="BI705" s="85"/>
      <c r="BJ705" s="85"/>
      <c r="BK705" s="85"/>
      <c r="BL705" s="85"/>
      <c r="BM705" s="85"/>
      <c r="BN705" s="85"/>
      <c r="BO705" s="85"/>
      <c r="BP705" s="85"/>
      <c r="BQ705" s="85"/>
      <c r="BR705" s="85"/>
      <c r="BS705" s="85"/>
      <c r="BT705" s="85"/>
      <c r="BU705" s="85"/>
      <c r="BV705" s="85"/>
      <c r="BW705" s="85"/>
      <c r="BX705" s="85"/>
      <c r="BY705" s="85"/>
      <c r="BZ705" s="85"/>
      <c r="CA705" s="85"/>
      <c r="CB705" s="85"/>
      <c r="CC705" s="85"/>
      <c r="CD705" s="85"/>
      <c r="CE705" s="85"/>
      <c r="CF705" s="85"/>
      <c r="CG705" s="85"/>
      <c r="CH705" s="85"/>
      <c r="CI705" s="85"/>
      <c r="CJ705" s="85"/>
      <c r="CK705" s="85"/>
      <c r="CL705" s="85"/>
      <c r="CM705" s="85"/>
      <c r="CN705" s="85"/>
      <c r="CO705" s="85"/>
      <c r="CP705" s="85"/>
      <c r="CQ705" s="85"/>
      <c r="CR705" s="85"/>
      <c r="CS705" s="85"/>
      <c r="CT705" s="85"/>
      <c r="CU705" s="85"/>
      <c r="CV705" s="85"/>
      <c r="CW705" s="85"/>
      <c r="CX705" s="85"/>
      <c r="CY705" s="85"/>
      <c r="CZ705" s="85"/>
      <c r="DA705" s="85"/>
      <c r="DB705" s="85"/>
      <c r="DC705" s="85"/>
      <c r="DD705" s="85"/>
      <c r="DE705" s="85"/>
    </row>
    <row r="706" spans="1:109" x14ac:dyDescent="0.2">
      <c r="A706" s="85"/>
      <c r="B706" s="85"/>
      <c r="C706" s="85"/>
      <c r="D706" s="85"/>
      <c r="E706" s="86"/>
      <c r="F706" s="85"/>
      <c r="G706" s="87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85"/>
      <c r="AP706" s="85"/>
      <c r="AQ706" s="85"/>
      <c r="AR706" s="85"/>
      <c r="AS706" s="85"/>
      <c r="AT706" s="85"/>
      <c r="AU706" s="85"/>
      <c r="AV706" s="85"/>
      <c r="AW706" s="85"/>
      <c r="AX706" s="85"/>
      <c r="AY706" s="85"/>
      <c r="AZ706" s="85"/>
      <c r="BA706" s="85"/>
      <c r="BB706" s="85"/>
      <c r="BC706" s="85"/>
      <c r="BD706" s="85"/>
      <c r="BE706" s="85"/>
      <c r="BF706" s="88"/>
      <c r="BG706" s="85"/>
      <c r="BH706" s="85"/>
      <c r="BI706" s="85"/>
      <c r="BJ706" s="85"/>
      <c r="BK706" s="85"/>
      <c r="BL706" s="85"/>
      <c r="BM706" s="85"/>
      <c r="BN706" s="85"/>
      <c r="BO706" s="85"/>
      <c r="BP706" s="85"/>
      <c r="BQ706" s="85"/>
      <c r="BR706" s="85"/>
      <c r="BS706" s="85"/>
      <c r="BT706" s="85"/>
      <c r="BU706" s="85"/>
      <c r="BV706" s="85"/>
      <c r="BW706" s="85"/>
      <c r="BX706" s="85"/>
      <c r="BY706" s="85"/>
      <c r="BZ706" s="85"/>
      <c r="CA706" s="85"/>
      <c r="CB706" s="85"/>
      <c r="CC706" s="85"/>
      <c r="CD706" s="85"/>
      <c r="CE706" s="85"/>
      <c r="CF706" s="85"/>
      <c r="CG706" s="85"/>
      <c r="CH706" s="85"/>
      <c r="CI706" s="85"/>
      <c r="CJ706" s="85"/>
      <c r="CK706" s="85"/>
      <c r="CL706" s="85"/>
      <c r="CM706" s="85"/>
      <c r="CN706" s="85"/>
      <c r="CO706" s="85"/>
      <c r="CP706" s="85"/>
      <c r="CQ706" s="85"/>
      <c r="CR706" s="85"/>
      <c r="CS706" s="85"/>
      <c r="CT706" s="85"/>
      <c r="CU706" s="85"/>
      <c r="CV706" s="85"/>
      <c r="CW706" s="85"/>
      <c r="CX706" s="85"/>
      <c r="CY706" s="85"/>
      <c r="CZ706" s="85"/>
      <c r="DA706" s="85"/>
      <c r="DB706" s="85"/>
      <c r="DC706" s="85"/>
      <c r="DD706" s="85"/>
      <c r="DE706" s="85"/>
    </row>
    <row r="707" spans="1:109" x14ac:dyDescent="0.2">
      <c r="A707" s="85"/>
      <c r="B707" s="85"/>
      <c r="C707" s="85"/>
      <c r="D707" s="85"/>
      <c r="E707" s="86"/>
      <c r="F707" s="85"/>
      <c r="G707" s="87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F707" s="85"/>
      <c r="AG707" s="85"/>
      <c r="AH707" s="85"/>
      <c r="AI707" s="85"/>
      <c r="AJ707" s="85"/>
      <c r="AK707" s="85"/>
      <c r="AL707" s="85"/>
      <c r="AM707" s="85"/>
      <c r="AN707" s="85"/>
      <c r="AO707" s="85"/>
      <c r="AP707" s="85"/>
      <c r="AQ707" s="85"/>
      <c r="AR707" s="85"/>
      <c r="AS707" s="85"/>
      <c r="AT707" s="85"/>
      <c r="AU707" s="85"/>
      <c r="AV707" s="85"/>
      <c r="AW707" s="85"/>
      <c r="AX707" s="85"/>
      <c r="AY707" s="85"/>
      <c r="AZ707" s="85"/>
      <c r="BA707" s="85"/>
      <c r="BB707" s="85"/>
      <c r="BC707" s="85"/>
      <c r="BD707" s="85"/>
      <c r="BE707" s="85"/>
      <c r="BF707" s="88"/>
      <c r="BG707" s="85"/>
      <c r="BH707" s="85"/>
      <c r="BI707" s="85"/>
      <c r="BJ707" s="85"/>
      <c r="BK707" s="85"/>
      <c r="BL707" s="85"/>
      <c r="BM707" s="85"/>
      <c r="BN707" s="85"/>
      <c r="BO707" s="85"/>
      <c r="BP707" s="85"/>
      <c r="BQ707" s="85"/>
      <c r="BR707" s="85"/>
      <c r="BS707" s="85"/>
      <c r="BT707" s="85"/>
      <c r="BU707" s="85"/>
      <c r="BV707" s="85"/>
      <c r="BW707" s="85"/>
      <c r="BX707" s="85"/>
      <c r="BY707" s="85"/>
      <c r="BZ707" s="85"/>
      <c r="CA707" s="85"/>
      <c r="CB707" s="85"/>
      <c r="CC707" s="85"/>
      <c r="CD707" s="85"/>
      <c r="CE707" s="85"/>
      <c r="CF707" s="85"/>
      <c r="CG707" s="85"/>
      <c r="CH707" s="85"/>
      <c r="CI707" s="85"/>
      <c r="CJ707" s="85"/>
      <c r="CK707" s="85"/>
      <c r="CL707" s="85"/>
      <c r="CM707" s="85"/>
      <c r="CN707" s="85"/>
      <c r="CO707" s="85"/>
      <c r="CP707" s="85"/>
      <c r="CQ707" s="85"/>
      <c r="CR707" s="85"/>
      <c r="CS707" s="85"/>
      <c r="CT707" s="85"/>
      <c r="CU707" s="85"/>
      <c r="CV707" s="85"/>
      <c r="CW707" s="85"/>
      <c r="CX707" s="85"/>
      <c r="CY707" s="85"/>
      <c r="CZ707" s="85"/>
      <c r="DA707" s="85"/>
      <c r="DB707" s="85"/>
      <c r="DC707" s="85"/>
      <c r="DD707" s="85"/>
      <c r="DE707" s="85"/>
    </row>
    <row r="708" spans="1:109" x14ac:dyDescent="0.2">
      <c r="A708" s="85"/>
      <c r="B708" s="85"/>
      <c r="C708" s="85"/>
      <c r="D708" s="85"/>
      <c r="E708" s="86"/>
      <c r="F708" s="85"/>
      <c r="G708" s="87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F708" s="85"/>
      <c r="AG708" s="85"/>
      <c r="AH708" s="85"/>
      <c r="AI708" s="85"/>
      <c r="AJ708" s="85"/>
      <c r="AK708" s="85"/>
      <c r="AL708" s="85"/>
      <c r="AM708" s="85"/>
      <c r="AN708" s="85"/>
      <c r="AO708" s="85"/>
      <c r="AP708" s="85"/>
      <c r="AQ708" s="85"/>
      <c r="AR708" s="85"/>
      <c r="AS708" s="85"/>
      <c r="AT708" s="85"/>
      <c r="AU708" s="85"/>
      <c r="AV708" s="85"/>
      <c r="AW708" s="85"/>
      <c r="AX708" s="85"/>
      <c r="AY708" s="85"/>
      <c r="AZ708" s="85"/>
      <c r="BA708" s="85"/>
      <c r="BB708" s="85"/>
      <c r="BC708" s="85"/>
      <c r="BD708" s="85"/>
      <c r="BE708" s="85"/>
      <c r="BF708" s="88"/>
      <c r="BG708" s="85"/>
      <c r="BH708" s="85"/>
      <c r="BI708" s="85"/>
      <c r="BJ708" s="85"/>
      <c r="BK708" s="85"/>
      <c r="BL708" s="85"/>
      <c r="BM708" s="85"/>
      <c r="BN708" s="85"/>
      <c r="BO708" s="85"/>
      <c r="BP708" s="85"/>
      <c r="BQ708" s="85"/>
      <c r="BR708" s="85"/>
      <c r="BS708" s="85"/>
      <c r="BT708" s="85"/>
      <c r="BU708" s="85"/>
      <c r="BV708" s="85"/>
      <c r="BW708" s="85"/>
      <c r="BX708" s="85"/>
      <c r="BY708" s="85"/>
      <c r="BZ708" s="85"/>
      <c r="CA708" s="85"/>
      <c r="CB708" s="85"/>
      <c r="CC708" s="85"/>
      <c r="CD708" s="85"/>
      <c r="CE708" s="85"/>
      <c r="CF708" s="85"/>
      <c r="CG708" s="85"/>
      <c r="CH708" s="85"/>
      <c r="CI708" s="85"/>
      <c r="CJ708" s="85"/>
      <c r="CK708" s="85"/>
      <c r="CL708" s="85"/>
      <c r="CM708" s="85"/>
      <c r="CN708" s="85"/>
      <c r="CO708" s="85"/>
      <c r="CP708" s="85"/>
      <c r="CQ708" s="85"/>
      <c r="CR708" s="85"/>
      <c r="CS708" s="85"/>
      <c r="CT708" s="85"/>
      <c r="CU708" s="85"/>
      <c r="CV708" s="85"/>
      <c r="CW708" s="85"/>
      <c r="CX708" s="85"/>
      <c r="CY708" s="85"/>
      <c r="CZ708" s="85"/>
      <c r="DA708" s="85"/>
      <c r="DB708" s="85"/>
      <c r="DC708" s="85"/>
      <c r="DD708" s="85"/>
      <c r="DE708" s="85"/>
    </row>
    <row r="709" spans="1:109" x14ac:dyDescent="0.2">
      <c r="A709" s="85"/>
      <c r="B709" s="85"/>
      <c r="C709" s="85"/>
      <c r="D709" s="85"/>
      <c r="E709" s="86"/>
      <c r="F709" s="85"/>
      <c r="G709" s="87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85"/>
      <c r="AG709" s="85"/>
      <c r="AH709" s="85"/>
      <c r="AI709" s="85"/>
      <c r="AJ709" s="85"/>
      <c r="AK709" s="85"/>
      <c r="AL709" s="85"/>
      <c r="AM709" s="85"/>
      <c r="AN709" s="85"/>
      <c r="AO709" s="85"/>
      <c r="AP709" s="85"/>
      <c r="AQ709" s="85"/>
      <c r="AR709" s="85"/>
      <c r="AS709" s="85"/>
      <c r="AT709" s="85"/>
      <c r="AU709" s="85"/>
      <c r="AV709" s="85"/>
      <c r="AW709" s="85"/>
      <c r="AX709" s="85"/>
      <c r="AY709" s="85"/>
      <c r="AZ709" s="85"/>
      <c r="BA709" s="85"/>
      <c r="BB709" s="85"/>
      <c r="BC709" s="85"/>
      <c r="BD709" s="85"/>
      <c r="BE709" s="85"/>
      <c r="BF709" s="88"/>
      <c r="BG709" s="85"/>
      <c r="BH709" s="85"/>
      <c r="BI709" s="85"/>
      <c r="BJ709" s="85"/>
      <c r="BK709" s="85"/>
      <c r="BL709" s="85"/>
      <c r="BM709" s="85"/>
      <c r="BN709" s="85"/>
      <c r="BO709" s="85"/>
      <c r="BP709" s="85"/>
      <c r="BQ709" s="85"/>
      <c r="BR709" s="85"/>
      <c r="BS709" s="85"/>
      <c r="BT709" s="85"/>
      <c r="BU709" s="85"/>
      <c r="BV709" s="85"/>
      <c r="BW709" s="85"/>
      <c r="BX709" s="85"/>
      <c r="BY709" s="85"/>
      <c r="BZ709" s="85"/>
      <c r="CA709" s="85"/>
      <c r="CB709" s="85"/>
      <c r="CC709" s="85"/>
      <c r="CD709" s="85"/>
      <c r="CE709" s="85"/>
      <c r="CF709" s="85"/>
      <c r="CG709" s="85"/>
      <c r="CH709" s="85"/>
      <c r="CI709" s="85"/>
      <c r="CJ709" s="85"/>
      <c r="CK709" s="85"/>
      <c r="CL709" s="85"/>
      <c r="CM709" s="85"/>
      <c r="CN709" s="85"/>
      <c r="CO709" s="85"/>
      <c r="CP709" s="85"/>
      <c r="CQ709" s="85"/>
      <c r="CR709" s="85"/>
      <c r="CS709" s="85"/>
      <c r="CT709" s="85"/>
      <c r="CU709" s="85"/>
      <c r="CV709" s="85"/>
      <c r="CW709" s="85"/>
      <c r="CX709" s="85"/>
      <c r="CY709" s="85"/>
      <c r="CZ709" s="85"/>
      <c r="DA709" s="85"/>
      <c r="DB709" s="85"/>
      <c r="DC709" s="85"/>
      <c r="DD709" s="85"/>
      <c r="DE709" s="85"/>
    </row>
    <row r="710" spans="1:109" x14ac:dyDescent="0.2">
      <c r="A710" s="85"/>
      <c r="B710" s="85"/>
      <c r="C710" s="85"/>
      <c r="D710" s="85"/>
      <c r="E710" s="86"/>
      <c r="F710" s="85"/>
      <c r="G710" s="87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  <c r="AH710" s="85"/>
      <c r="AI710" s="85"/>
      <c r="AJ710" s="85"/>
      <c r="AK710" s="85"/>
      <c r="AL710" s="85"/>
      <c r="AM710" s="85"/>
      <c r="AN710" s="85"/>
      <c r="AO710" s="85"/>
      <c r="AP710" s="85"/>
      <c r="AQ710" s="85"/>
      <c r="AR710" s="85"/>
      <c r="AS710" s="85"/>
      <c r="AT710" s="85"/>
      <c r="AU710" s="85"/>
      <c r="AV710" s="85"/>
      <c r="AW710" s="85"/>
      <c r="AX710" s="85"/>
      <c r="AY710" s="85"/>
      <c r="AZ710" s="85"/>
      <c r="BA710" s="85"/>
      <c r="BB710" s="85"/>
      <c r="BC710" s="85"/>
      <c r="BD710" s="85"/>
      <c r="BE710" s="85"/>
      <c r="BF710" s="88"/>
      <c r="BG710" s="85"/>
      <c r="BH710" s="85"/>
      <c r="BI710" s="85"/>
      <c r="BJ710" s="85"/>
      <c r="BK710" s="85"/>
      <c r="BL710" s="85"/>
      <c r="BM710" s="85"/>
      <c r="BN710" s="85"/>
      <c r="BO710" s="85"/>
      <c r="BP710" s="85"/>
      <c r="BQ710" s="85"/>
      <c r="BR710" s="85"/>
      <c r="BS710" s="85"/>
      <c r="BT710" s="85"/>
      <c r="BU710" s="85"/>
      <c r="BV710" s="85"/>
      <c r="BW710" s="85"/>
      <c r="BX710" s="85"/>
      <c r="BY710" s="85"/>
      <c r="BZ710" s="85"/>
      <c r="CA710" s="85"/>
      <c r="CB710" s="85"/>
      <c r="CC710" s="85"/>
      <c r="CD710" s="85"/>
      <c r="CE710" s="85"/>
      <c r="CF710" s="85"/>
      <c r="CG710" s="85"/>
      <c r="CH710" s="85"/>
      <c r="CI710" s="85"/>
      <c r="CJ710" s="85"/>
      <c r="CK710" s="85"/>
      <c r="CL710" s="85"/>
      <c r="CM710" s="85"/>
      <c r="CN710" s="85"/>
      <c r="CO710" s="85"/>
      <c r="CP710" s="85"/>
      <c r="CQ710" s="85"/>
      <c r="CR710" s="85"/>
      <c r="CS710" s="85"/>
      <c r="CT710" s="85"/>
      <c r="CU710" s="85"/>
      <c r="CV710" s="85"/>
      <c r="CW710" s="85"/>
      <c r="CX710" s="85"/>
      <c r="CY710" s="85"/>
      <c r="CZ710" s="85"/>
      <c r="DA710" s="85"/>
      <c r="DB710" s="85"/>
      <c r="DC710" s="85"/>
      <c r="DD710" s="85"/>
      <c r="DE710" s="85"/>
    </row>
    <row r="711" spans="1:109" x14ac:dyDescent="0.2">
      <c r="A711" s="85"/>
      <c r="B711" s="85"/>
      <c r="C711" s="85"/>
      <c r="D711" s="85"/>
      <c r="E711" s="86"/>
      <c r="F711" s="85"/>
      <c r="G711" s="87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F711" s="85"/>
      <c r="AG711" s="85"/>
      <c r="AH711" s="85"/>
      <c r="AI711" s="85"/>
      <c r="AJ711" s="85"/>
      <c r="AK711" s="85"/>
      <c r="AL711" s="85"/>
      <c r="AM711" s="85"/>
      <c r="AN711" s="85"/>
      <c r="AO711" s="85"/>
      <c r="AP711" s="85"/>
      <c r="AQ711" s="85"/>
      <c r="AR711" s="85"/>
      <c r="AS711" s="85"/>
      <c r="AT711" s="85"/>
      <c r="AU711" s="85"/>
      <c r="AV711" s="85"/>
      <c r="AW711" s="85"/>
      <c r="AX711" s="85"/>
      <c r="AY711" s="85"/>
      <c r="AZ711" s="85"/>
      <c r="BA711" s="85"/>
      <c r="BB711" s="85"/>
      <c r="BC711" s="85"/>
      <c r="BD711" s="85"/>
      <c r="BE711" s="85"/>
      <c r="BF711" s="88"/>
      <c r="BG711" s="85"/>
      <c r="BH711" s="85"/>
      <c r="BI711" s="85"/>
      <c r="BJ711" s="85"/>
      <c r="BK711" s="85"/>
      <c r="BL711" s="85"/>
      <c r="BM711" s="85"/>
      <c r="BN711" s="85"/>
      <c r="BO711" s="85"/>
      <c r="BP711" s="85"/>
      <c r="BQ711" s="85"/>
      <c r="BR711" s="85"/>
      <c r="BS711" s="85"/>
      <c r="BT711" s="85"/>
      <c r="BU711" s="85"/>
      <c r="BV711" s="85"/>
      <c r="BW711" s="85"/>
      <c r="BX711" s="85"/>
      <c r="BY711" s="85"/>
      <c r="BZ711" s="85"/>
      <c r="CA711" s="85"/>
      <c r="CB711" s="85"/>
      <c r="CC711" s="85"/>
      <c r="CD711" s="85"/>
      <c r="CE711" s="85"/>
      <c r="CF711" s="85"/>
      <c r="CG711" s="85"/>
      <c r="CH711" s="85"/>
      <c r="CI711" s="85"/>
      <c r="CJ711" s="85"/>
      <c r="CK711" s="85"/>
      <c r="CL711" s="85"/>
      <c r="CM711" s="85"/>
      <c r="CN711" s="85"/>
      <c r="CO711" s="85"/>
      <c r="CP711" s="85"/>
      <c r="CQ711" s="85"/>
      <c r="CR711" s="85"/>
      <c r="CS711" s="85"/>
      <c r="CT711" s="85"/>
      <c r="CU711" s="85"/>
      <c r="CV711" s="85"/>
      <c r="CW711" s="85"/>
      <c r="CX711" s="85"/>
      <c r="CY711" s="85"/>
      <c r="CZ711" s="85"/>
      <c r="DA711" s="85"/>
      <c r="DB711" s="85"/>
      <c r="DC711" s="85"/>
      <c r="DD711" s="85"/>
      <c r="DE711" s="85"/>
    </row>
    <row r="712" spans="1:109" x14ac:dyDescent="0.2">
      <c r="A712" s="85"/>
      <c r="B712" s="85"/>
      <c r="C712" s="85"/>
      <c r="D712" s="85"/>
      <c r="E712" s="86"/>
      <c r="F712" s="85"/>
      <c r="G712" s="87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85"/>
      <c r="AG712" s="85"/>
      <c r="AH712" s="85"/>
      <c r="AI712" s="85"/>
      <c r="AJ712" s="85"/>
      <c r="AK712" s="85"/>
      <c r="AL712" s="85"/>
      <c r="AM712" s="85"/>
      <c r="AN712" s="85"/>
      <c r="AO712" s="85"/>
      <c r="AP712" s="85"/>
      <c r="AQ712" s="85"/>
      <c r="AR712" s="85"/>
      <c r="AS712" s="85"/>
      <c r="AT712" s="85"/>
      <c r="AU712" s="85"/>
      <c r="AV712" s="85"/>
      <c r="AW712" s="85"/>
      <c r="AX712" s="85"/>
      <c r="AY712" s="85"/>
      <c r="AZ712" s="85"/>
      <c r="BA712" s="85"/>
      <c r="BB712" s="85"/>
      <c r="BC712" s="85"/>
      <c r="BD712" s="85"/>
      <c r="BE712" s="85"/>
      <c r="BF712" s="88"/>
      <c r="BG712" s="85"/>
      <c r="BH712" s="85"/>
      <c r="BI712" s="85"/>
      <c r="BJ712" s="85"/>
      <c r="BK712" s="85"/>
      <c r="BL712" s="85"/>
      <c r="BM712" s="85"/>
      <c r="BN712" s="85"/>
      <c r="BO712" s="85"/>
      <c r="BP712" s="85"/>
      <c r="BQ712" s="85"/>
      <c r="BR712" s="85"/>
      <c r="BS712" s="85"/>
      <c r="BT712" s="85"/>
      <c r="BU712" s="85"/>
      <c r="BV712" s="85"/>
      <c r="BW712" s="85"/>
      <c r="BX712" s="85"/>
      <c r="BY712" s="85"/>
      <c r="BZ712" s="85"/>
      <c r="CA712" s="85"/>
      <c r="CB712" s="85"/>
      <c r="CC712" s="85"/>
      <c r="CD712" s="85"/>
      <c r="CE712" s="85"/>
      <c r="CF712" s="85"/>
      <c r="CG712" s="85"/>
      <c r="CH712" s="85"/>
      <c r="CI712" s="85"/>
      <c r="CJ712" s="85"/>
      <c r="CK712" s="85"/>
      <c r="CL712" s="85"/>
      <c r="CM712" s="85"/>
      <c r="CN712" s="85"/>
      <c r="CO712" s="85"/>
      <c r="CP712" s="85"/>
      <c r="CQ712" s="85"/>
      <c r="CR712" s="85"/>
      <c r="CS712" s="85"/>
      <c r="CT712" s="85"/>
      <c r="CU712" s="85"/>
      <c r="CV712" s="85"/>
      <c r="CW712" s="85"/>
      <c r="CX712" s="85"/>
      <c r="CY712" s="85"/>
      <c r="CZ712" s="85"/>
      <c r="DA712" s="85"/>
      <c r="DB712" s="85"/>
      <c r="DC712" s="85"/>
      <c r="DD712" s="85"/>
      <c r="DE712" s="85"/>
    </row>
    <row r="713" spans="1:109" x14ac:dyDescent="0.2">
      <c r="A713" s="85"/>
      <c r="B713" s="85"/>
      <c r="C713" s="85"/>
      <c r="D713" s="85"/>
      <c r="E713" s="86"/>
      <c r="F713" s="85"/>
      <c r="G713" s="87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85"/>
      <c r="AG713" s="85"/>
      <c r="AH713" s="85"/>
      <c r="AI713" s="85"/>
      <c r="AJ713" s="85"/>
      <c r="AK713" s="85"/>
      <c r="AL713" s="85"/>
      <c r="AM713" s="85"/>
      <c r="AN713" s="85"/>
      <c r="AO713" s="85"/>
      <c r="AP713" s="85"/>
      <c r="AQ713" s="85"/>
      <c r="AR713" s="85"/>
      <c r="AS713" s="85"/>
      <c r="AT713" s="85"/>
      <c r="AU713" s="85"/>
      <c r="AV713" s="85"/>
      <c r="AW713" s="85"/>
      <c r="AX713" s="85"/>
      <c r="AY713" s="85"/>
      <c r="AZ713" s="85"/>
      <c r="BA713" s="85"/>
      <c r="BB713" s="85"/>
      <c r="BC713" s="85"/>
      <c r="BD713" s="85"/>
      <c r="BE713" s="85"/>
      <c r="BF713" s="88"/>
      <c r="BG713" s="85"/>
      <c r="BH713" s="85"/>
      <c r="BI713" s="85"/>
      <c r="BJ713" s="85"/>
      <c r="BK713" s="85"/>
      <c r="BL713" s="85"/>
      <c r="BM713" s="85"/>
      <c r="BN713" s="85"/>
      <c r="BO713" s="85"/>
      <c r="BP713" s="85"/>
      <c r="BQ713" s="85"/>
      <c r="BR713" s="85"/>
      <c r="BS713" s="85"/>
      <c r="BT713" s="85"/>
      <c r="BU713" s="85"/>
      <c r="BV713" s="85"/>
      <c r="BW713" s="85"/>
      <c r="BX713" s="85"/>
      <c r="BY713" s="85"/>
      <c r="BZ713" s="85"/>
      <c r="CA713" s="85"/>
      <c r="CB713" s="85"/>
      <c r="CC713" s="85"/>
      <c r="CD713" s="85"/>
      <c r="CE713" s="85"/>
      <c r="CF713" s="85"/>
      <c r="CG713" s="85"/>
      <c r="CH713" s="85"/>
      <c r="CI713" s="85"/>
      <c r="CJ713" s="85"/>
      <c r="CK713" s="85"/>
      <c r="CL713" s="85"/>
      <c r="CM713" s="85"/>
      <c r="CN713" s="85"/>
      <c r="CO713" s="85"/>
      <c r="CP713" s="85"/>
      <c r="CQ713" s="85"/>
      <c r="CR713" s="85"/>
      <c r="CS713" s="85"/>
      <c r="CT713" s="85"/>
      <c r="CU713" s="85"/>
      <c r="CV713" s="85"/>
      <c r="CW713" s="85"/>
      <c r="CX713" s="85"/>
      <c r="CY713" s="85"/>
      <c r="CZ713" s="85"/>
      <c r="DA713" s="85"/>
      <c r="DB713" s="85"/>
      <c r="DC713" s="85"/>
      <c r="DD713" s="85"/>
      <c r="DE713" s="85"/>
    </row>
    <row r="714" spans="1:109" x14ac:dyDescent="0.2">
      <c r="A714" s="85"/>
      <c r="B714" s="85"/>
      <c r="C714" s="85"/>
      <c r="D714" s="85"/>
      <c r="E714" s="86"/>
      <c r="F714" s="85"/>
      <c r="G714" s="87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85"/>
      <c r="AG714" s="85"/>
      <c r="AH714" s="85"/>
      <c r="AI714" s="85"/>
      <c r="AJ714" s="85"/>
      <c r="AK714" s="85"/>
      <c r="AL714" s="85"/>
      <c r="AM714" s="85"/>
      <c r="AN714" s="85"/>
      <c r="AO714" s="85"/>
      <c r="AP714" s="85"/>
      <c r="AQ714" s="85"/>
      <c r="AR714" s="85"/>
      <c r="AS714" s="85"/>
      <c r="AT714" s="85"/>
      <c r="AU714" s="85"/>
      <c r="AV714" s="85"/>
      <c r="AW714" s="85"/>
      <c r="AX714" s="85"/>
      <c r="AY714" s="85"/>
      <c r="AZ714" s="85"/>
      <c r="BA714" s="85"/>
      <c r="BB714" s="85"/>
      <c r="BC714" s="85"/>
      <c r="BD714" s="85"/>
      <c r="BE714" s="85"/>
      <c r="BF714" s="88"/>
      <c r="BG714" s="85"/>
      <c r="BH714" s="85"/>
      <c r="BI714" s="85"/>
      <c r="BJ714" s="85"/>
      <c r="BK714" s="85"/>
      <c r="BL714" s="85"/>
      <c r="BM714" s="85"/>
      <c r="BN714" s="85"/>
      <c r="BO714" s="85"/>
      <c r="BP714" s="85"/>
      <c r="BQ714" s="85"/>
      <c r="BR714" s="85"/>
      <c r="BS714" s="85"/>
      <c r="BT714" s="85"/>
      <c r="BU714" s="85"/>
      <c r="BV714" s="85"/>
      <c r="BW714" s="85"/>
      <c r="BX714" s="85"/>
      <c r="BY714" s="85"/>
      <c r="BZ714" s="85"/>
      <c r="CA714" s="85"/>
      <c r="CB714" s="85"/>
      <c r="CC714" s="85"/>
      <c r="CD714" s="85"/>
      <c r="CE714" s="85"/>
      <c r="CF714" s="85"/>
      <c r="CG714" s="85"/>
      <c r="CH714" s="85"/>
      <c r="CI714" s="85"/>
      <c r="CJ714" s="85"/>
      <c r="CK714" s="85"/>
      <c r="CL714" s="85"/>
      <c r="CM714" s="85"/>
      <c r="CN714" s="85"/>
      <c r="CO714" s="85"/>
      <c r="CP714" s="85"/>
      <c r="CQ714" s="85"/>
      <c r="CR714" s="85"/>
      <c r="CS714" s="85"/>
      <c r="CT714" s="85"/>
      <c r="CU714" s="85"/>
      <c r="CV714" s="85"/>
      <c r="CW714" s="85"/>
      <c r="CX714" s="85"/>
      <c r="CY714" s="85"/>
      <c r="CZ714" s="85"/>
      <c r="DA714" s="85"/>
      <c r="DB714" s="85"/>
      <c r="DC714" s="85"/>
      <c r="DD714" s="85"/>
      <c r="DE714" s="85"/>
    </row>
    <row r="715" spans="1:109" x14ac:dyDescent="0.2">
      <c r="A715" s="85"/>
      <c r="B715" s="85"/>
      <c r="C715" s="85"/>
      <c r="D715" s="85"/>
      <c r="E715" s="86"/>
      <c r="F715" s="85"/>
      <c r="G715" s="87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F715" s="85"/>
      <c r="AG715" s="85"/>
      <c r="AH715" s="85"/>
      <c r="AI715" s="85"/>
      <c r="AJ715" s="85"/>
      <c r="AK715" s="85"/>
      <c r="AL715" s="85"/>
      <c r="AM715" s="85"/>
      <c r="AN715" s="85"/>
      <c r="AO715" s="85"/>
      <c r="AP715" s="85"/>
      <c r="AQ715" s="85"/>
      <c r="AR715" s="85"/>
      <c r="AS715" s="85"/>
      <c r="AT715" s="85"/>
      <c r="AU715" s="85"/>
      <c r="AV715" s="85"/>
      <c r="AW715" s="85"/>
      <c r="AX715" s="85"/>
      <c r="AY715" s="85"/>
      <c r="AZ715" s="85"/>
      <c r="BA715" s="85"/>
      <c r="BB715" s="85"/>
      <c r="BC715" s="85"/>
      <c r="BD715" s="85"/>
      <c r="BE715" s="85"/>
      <c r="BF715" s="88"/>
      <c r="BG715" s="85"/>
      <c r="BH715" s="85"/>
      <c r="BI715" s="85"/>
      <c r="BJ715" s="85"/>
      <c r="BK715" s="85"/>
      <c r="BL715" s="85"/>
      <c r="BM715" s="85"/>
      <c r="BN715" s="85"/>
      <c r="BO715" s="85"/>
      <c r="BP715" s="85"/>
      <c r="BQ715" s="85"/>
      <c r="BR715" s="85"/>
      <c r="BS715" s="85"/>
      <c r="BT715" s="85"/>
      <c r="BU715" s="85"/>
      <c r="BV715" s="85"/>
      <c r="BW715" s="85"/>
      <c r="BX715" s="85"/>
      <c r="BY715" s="85"/>
      <c r="BZ715" s="85"/>
      <c r="CA715" s="85"/>
      <c r="CB715" s="85"/>
      <c r="CC715" s="85"/>
      <c r="CD715" s="85"/>
      <c r="CE715" s="85"/>
      <c r="CF715" s="85"/>
      <c r="CG715" s="85"/>
      <c r="CH715" s="85"/>
      <c r="CI715" s="85"/>
      <c r="CJ715" s="85"/>
      <c r="CK715" s="85"/>
      <c r="CL715" s="85"/>
      <c r="CM715" s="85"/>
      <c r="CN715" s="85"/>
      <c r="CO715" s="85"/>
      <c r="CP715" s="85"/>
      <c r="CQ715" s="85"/>
      <c r="CR715" s="85"/>
      <c r="CS715" s="85"/>
      <c r="CT715" s="85"/>
      <c r="CU715" s="85"/>
      <c r="CV715" s="85"/>
      <c r="CW715" s="85"/>
      <c r="CX715" s="85"/>
      <c r="CY715" s="85"/>
      <c r="CZ715" s="85"/>
      <c r="DA715" s="85"/>
      <c r="DB715" s="85"/>
      <c r="DC715" s="85"/>
      <c r="DD715" s="85"/>
      <c r="DE715" s="85"/>
    </row>
    <row r="716" spans="1:109" x14ac:dyDescent="0.2">
      <c r="A716" s="85"/>
      <c r="B716" s="85"/>
      <c r="C716" s="85"/>
      <c r="D716" s="85"/>
      <c r="E716" s="86"/>
      <c r="F716" s="85"/>
      <c r="G716" s="87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F716" s="85"/>
      <c r="AG716" s="85"/>
      <c r="AH716" s="85"/>
      <c r="AI716" s="85"/>
      <c r="AJ716" s="85"/>
      <c r="AK716" s="85"/>
      <c r="AL716" s="85"/>
      <c r="AM716" s="85"/>
      <c r="AN716" s="85"/>
      <c r="AO716" s="85"/>
      <c r="AP716" s="85"/>
      <c r="AQ716" s="85"/>
      <c r="AR716" s="85"/>
      <c r="AS716" s="85"/>
      <c r="AT716" s="85"/>
      <c r="AU716" s="85"/>
      <c r="AV716" s="85"/>
      <c r="AW716" s="85"/>
      <c r="AX716" s="85"/>
      <c r="AY716" s="85"/>
      <c r="AZ716" s="85"/>
      <c r="BA716" s="85"/>
      <c r="BB716" s="85"/>
      <c r="BC716" s="85"/>
      <c r="BD716" s="85"/>
      <c r="BE716" s="85"/>
      <c r="BF716" s="88"/>
      <c r="BG716" s="85"/>
      <c r="BH716" s="85"/>
      <c r="BI716" s="85"/>
      <c r="BJ716" s="85"/>
      <c r="BK716" s="85"/>
      <c r="BL716" s="85"/>
      <c r="BM716" s="85"/>
      <c r="BN716" s="85"/>
      <c r="BO716" s="85"/>
      <c r="BP716" s="85"/>
      <c r="BQ716" s="85"/>
      <c r="BR716" s="85"/>
      <c r="BS716" s="85"/>
      <c r="BT716" s="85"/>
      <c r="BU716" s="85"/>
      <c r="BV716" s="85"/>
      <c r="BW716" s="85"/>
      <c r="BX716" s="85"/>
      <c r="BY716" s="85"/>
      <c r="BZ716" s="85"/>
      <c r="CA716" s="85"/>
      <c r="CB716" s="85"/>
      <c r="CC716" s="85"/>
      <c r="CD716" s="85"/>
      <c r="CE716" s="85"/>
      <c r="CF716" s="85"/>
      <c r="CG716" s="85"/>
      <c r="CH716" s="85"/>
      <c r="CI716" s="85"/>
      <c r="CJ716" s="85"/>
      <c r="CK716" s="85"/>
      <c r="CL716" s="85"/>
      <c r="CM716" s="85"/>
      <c r="CN716" s="85"/>
      <c r="CO716" s="85"/>
      <c r="CP716" s="85"/>
      <c r="CQ716" s="85"/>
      <c r="CR716" s="85"/>
      <c r="CS716" s="85"/>
      <c r="CT716" s="85"/>
      <c r="CU716" s="85"/>
      <c r="CV716" s="85"/>
      <c r="CW716" s="85"/>
      <c r="CX716" s="85"/>
      <c r="CY716" s="85"/>
      <c r="CZ716" s="85"/>
      <c r="DA716" s="85"/>
      <c r="DB716" s="85"/>
      <c r="DC716" s="85"/>
      <c r="DD716" s="85"/>
      <c r="DE716" s="85"/>
    </row>
    <row r="717" spans="1:109" x14ac:dyDescent="0.2">
      <c r="A717" s="85"/>
      <c r="B717" s="85"/>
      <c r="C717" s="85"/>
      <c r="D717" s="85"/>
      <c r="E717" s="86"/>
      <c r="F717" s="85"/>
      <c r="G717" s="87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85"/>
      <c r="AG717" s="85"/>
      <c r="AH717" s="85"/>
      <c r="AI717" s="85"/>
      <c r="AJ717" s="85"/>
      <c r="AK717" s="85"/>
      <c r="AL717" s="85"/>
      <c r="AM717" s="85"/>
      <c r="AN717" s="85"/>
      <c r="AO717" s="85"/>
      <c r="AP717" s="85"/>
      <c r="AQ717" s="85"/>
      <c r="AR717" s="85"/>
      <c r="AS717" s="85"/>
      <c r="AT717" s="85"/>
      <c r="AU717" s="85"/>
      <c r="AV717" s="85"/>
      <c r="AW717" s="85"/>
      <c r="AX717" s="85"/>
      <c r="AY717" s="85"/>
      <c r="AZ717" s="85"/>
      <c r="BA717" s="85"/>
      <c r="BB717" s="85"/>
      <c r="BC717" s="85"/>
      <c r="BD717" s="85"/>
      <c r="BE717" s="85"/>
      <c r="BF717" s="88"/>
      <c r="BG717" s="85"/>
      <c r="BH717" s="85"/>
      <c r="BI717" s="85"/>
      <c r="BJ717" s="85"/>
      <c r="BK717" s="85"/>
      <c r="BL717" s="85"/>
      <c r="BM717" s="85"/>
      <c r="BN717" s="85"/>
      <c r="BO717" s="85"/>
      <c r="BP717" s="85"/>
      <c r="BQ717" s="85"/>
      <c r="BR717" s="85"/>
      <c r="BS717" s="85"/>
      <c r="BT717" s="85"/>
      <c r="BU717" s="85"/>
      <c r="BV717" s="85"/>
      <c r="BW717" s="85"/>
      <c r="BX717" s="85"/>
      <c r="BY717" s="85"/>
      <c r="BZ717" s="85"/>
      <c r="CA717" s="85"/>
      <c r="CB717" s="85"/>
      <c r="CC717" s="85"/>
      <c r="CD717" s="85"/>
      <c r="CE717" s="85"/>
      <c r="CF717" s="85"/>
      <c r="CG717" s="85"/>
      <c r="CH717" s="85"/>
      <c r="CI717" s="85"/>
      <c r="CJ717" s="85"/>
      <c r="CK717" s="85"/>
      <c r="CL717" s="85"/>
      <c r="CM717" s="85"/>
      <c r="CN717" s="85"/>
      <c r="CO717" s="85"/>
      <c r="CP717" s="85"/>
      <c r="CQ717" s="85"/>
      <c r="CR717" s="85"/>
      <c r="CS717" s="85"/>
      <c r="CT717" s="85"/>
      <c r="CU717" s="85"/>
      <c r="CV717" s="85"/>
      <c r="CW717" s="85"/>
      <c r="CX717" s="85"/>
      <c r="CY717" s="85"/>
      <c r="CZ717" s="85"/>
      <c r="DA717" s="85"/>
      <c r="DB717" s="85"/>
      <c r="DC717" s="85"/>
      <c r="DD717" s="85"/>
      <c r="DE717" s="85"/>
    </row>
    <row r="718" spans="1:109" x14ac:dyDescent="0.2">
      <c r="A718" s="85"/>
      <c r="B718" s="85"/>
      <c r="C718" s="85"/>
      <c r="D718" s="85"/>
      <c r="E718" s="86"/>
      <c r="F718" s="85"/>
      <c r="G718" s="87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85"/>
      <c r="AG718" s="85"/>
      <c r="AH718" s="85"/>
      <c r="AI718" s="85"/>
      <c r="AJ718" s="85"/>
      <c r="AK718" s="85"/>
      <c r="AL718" s="85"/>
      <c r="AM718" s="85"/>
      <c r="AN718" s="85"/>
      <c r="AO718" s="85"/>
      <c r="AP718" s="85"/>
      <c r="AQ718" s="85"/>
      <c r="AR718" s="85"/>
      <c r="AS718" s="85"/>
      <c r="AT718" s="85"/>
      <c r="AU718" s="85"/>
      <c r="AV718" s="85"/>
      <c r="AW718" s="85"/>
      <c r="AX718" s="85"/>
      <c r="AY718" s="85"/>
      <c r="AZ718" s="85"/>
      <c r="BA718" s="85"/>
      <c r="BB718" s="85"/>
      <c r="BC718" s="85"/>
      <c r="BD718" s="85"/>
      <c r="BE718" s="85"/>
      <c r="BF718" s="88"/>
      <c r="BG718" s="85"/>
      <c r="BH718" s="85"/>
      <c r="BI718" s="85"/>
      <c r="BJ718" s="85"/>
      <c r="BK718" s="85"/>
      <c r="BL718" s="85"/>
      <c r="BM718" s="85"/>
      <c r="BN718" s="85"/>
      <c r="BO718" s="85"/>
      <c r="BP718" s="85"/>
      <c r="BQ718" s="85"/>
      <c r="BR718" s="85"/>
      <c r="BS718" s="85"/>
      <c r="BT718" s="85"/>
      <c r="BU718" s="85"/>
      <c r="BV718" s="85"/>
      <c r="BW718" s="85"/>
      <c r="BX718" s="85"/>
      <c r="BY718" s="85"/>
      <c r="BZ718" s="85"/>
      <c r="CA718" s="85"/>
      <c r="CB718" s="85"/>
      <c r="CC718" s="85"/>
      <c r="CD718" s="85"/>
      <c r="CE718" s="85"/>
      <c r="CF718" s="85"/>
      <c r="CG718" s="85"/>
      <c r="CH718" s="85"/>
      <c r="CI718" s="85"/>
      <c r="CJ718" s="85"/>
      <c r="CK718" s="85"/>
      <c r="CL718" s="85"/>
      <c r="CM718" s="85"/>
      <c r="CN718" s="85"/>
      <c r="CO718" s="85"/>
      <c r="CP718" s="85"/>
      <c r="CQ718" s="85"/>
      <c r="CR718" s="85"/>
      <c r="CS718" s="85"/>
      <c r="CT718" s="85"/>
      <c r="CU718" s="85"/>
      <c r="CV718" s="85"/>
      <c r="CW718" s="85"/>
      <c r="CX718" s="85"/>
      <c r="CY718" s="85"/>
      <c r="CZ718" s="85"/>
      <c r="DA718" s="85"/>
      <c r="DB718" s="85"/>
      <c r="DC718" s="85"/>
      <c r="DD718" s="85"/>
      <c r="DE718" s="85"/>
    </row>
    <row r="719" spans="1:109" x14ac:dyDescent="0.2">
      <c r="A719" s="85"/>
      <c r="B719" s="85"/>
      <c r="C719" s="85"/>
      <c r="D719" s="85"/>
      <c r="E719" s="86"/>
      <c r="F719" s="85"/>
      <c r="G719" s="87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85"/>
      <c r="AG719" s="85"/>
      <c r="AH719" s="85"/>
      <c r="AI719" s="85"/>
      <c r="AJ719" s="85"/>
      <c r="AK719" s="85"/>
      <c r="AL719" s="85"/>
      <c r="AM719" s="85"/>
      <c r="AN719" s="85"/>
      <c r="AO719" s="85"/>
      <c r="AP719" s="85"/>
      <c r="AQ719" s="85"/>
      <c r="AR719" s="85"/>
      <c r="AS719" s="85"/>
      <c r="AT719" s="85"/>
      <c r="AU719" s="85"/>
      <c r="AV719" s="85"/>
      <c r="AW719" s="85"/>
      <c r="AX719" s="85"/>
      <c r="AY719" s="85"/>
      <c r="AZ719" s="85"/>
      <c r="BA719" s="85"/>
      <c r="BB719" s="85"/>
      <c r="BC719" s="85"/>
      <c r="BD719" s="85"/>
      <c r="BE719" s="85"/>
      <c r="BF719" s="88"/>
      <c r="BG719" s="85"/>
      <c r="BH719" s="85"/>
      <c r="BI719" s="85"/>
      <c r="BJ719" s="85"/>
      <c r="BK719" s="85"/>
      <c r="BL719" s="85"/>
      <c r="BM719" s="85"/>
      <c r="BN719" s="85"/>
      <c r="BO719" s="85"/>
      <c r="BP719" s="85"/>
      <c r="BQ719" s="85"/>
      <c r="BR719" s="85"/>
      <c r="BS719" s="85"/>
      <c r="BT719" s="85"/>
      <c r="BU719" s="85"/>
      <c r="BV719" s="85"/>
      <c r="BW719" s="85"/>
      <c r="BX719" s="85"/>
      <c r="BY719" s="85"/>
      <c r="BZ719" s="85"/>
      <c r="CA719" s="85"/>
      <c r="CB719" s="85"/>
      <c r="CC719" s="85"/>
      <c r="CD719" s="85"/>
      <c r="CE719" s="85"/>
      <c r="CF719" s="85"/>
      <c r="CG719" s="85"/>
      <c r="CH719" s="85"/>
      <c r="CI719" s="85"/>
      <c r="CJ719" s="85"/>
      <c r="CK719" s="85"/>
      <c r="CL719" s="85"/>
      <c r="CM719" s="85"/>
      <c r="CN719" s="85"/>
      <c r="CO719" s="85"/>
      <c r="CP719" s="85"/>
      <c r="CQ719" s="85"/>
      <c r="CR719" s="85"/>
      <c r="CS719" s="85"/>
      <c r="CT719" s="85"/>
      <c r="CU719" s="85"/>
      <c r="CV719" s="85"/>
      <c r="CW719" s="85"/>
      <c r="CX719" s="85"/>
      <c r="CY719" s="85"/>
      <c r="CZ719" s="85"/>
      <c r="DA719" s="85"/>
      <c r="DB719" s="85"/>
      <c r="DC719" s="85"/>
      <c r="DD719" s="85"/>
      <c r="DE719" s="85"/>
    </row>
    <row r="720" spans="1:109" x14ac:dyDescent="0.2">
      <c r="A720" s="85"/>
      <c r="B720" s="85"/>
      <c r="C720" s="85"/>
      <c r="D720" s="85"/>
      <c r="E720" s="86"/>
      <c r="F720" s="85"/>
      <c r="G720" s="87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  <c r="AH720" s="85"/>
      <c r="AI720" s="85"/>
      <c r="AJ720" s="85"/>
      <c r="AK720" s="85"/>
      <c r="AL720" s="85"/>
      <c r="AM720" s="85"/>
      <c r="AN720" s="85"/>
      <c r="AO720" s="85"/>
      <c r="AP720" s="85"/>
      <c r="AQ720" s="85"/>
      <c r="AR720" s="85"/>
      <c r="AS720" s="85"/>
      <c r="AT720" s="85"/>
      <c r="AU720" s="85"/>
      <c r="AV720" s="85"/>
      <c r="AW720" s="85"/>
      <c r="AX720" s="85"/>
      <c r="AY720" s="85"/>
      <c r="AZ720" s="85"/>
      <c r="BA720" s="85"/>
      <c r="BB720" s="85"/>
      <c r="BC720" s="85"/>
      <c r="BD720" s="85"/>
      <c r="BE720" s="85"/>
      <c r="BF720" s="88"/>
      <c r="BG720" s="85"/>
      <c r="BH720" s="85"/>
      <c r="BI720" s="85"/>
      <c r="BJ720" s="85"/>
      <c r="BK720" s="85"/>
      <c r="BL720" s="85"/>
      <c r="BM720" s="85"/>
      <c r="BN720" s="85"/>
      <c r="BO720" s="85"/>
      <c r="BP720" s="85"/>
      <c r="BQ720" s="85"/>
      <c r="BR720" s="85"/>
      <c r="BS720" s="85"/>
      <c r="BT720" s="85"/>
      <c r="BU720" s="85"/>
      <c r="BV720" s="85"/>
      <c r="BW720" s="85"/>
      <c r="BX720" s="85"/>
      <c r="BY720" s="85"/>
      <c r="BZ720" s="85"/>
      <c r="CA720" s="85"/>
      <c r="CB720" s="85"/>
      <c r="CC720" s="85"/>
      <c r="CD720" s="85"/>
      <c r="CE720" s="85"/>
      <c r="CF720" s="85"/>
      <c r="CG720" s="85"/>
      <c r="CH720" s="85"/>
      <c r="CI720" s="85"/>
      <c r="CJ720" s="85"/>
      <c r="CK720" s="85"/>
      <c r="CL720" s="85"/>
      <c r="CM720" s="85"/>
      <c r="CN720" s="85"/>
      <c r="CO720" s="85"/>
      <c r="CP720" s="85"/>
      <c r="CQ720" s="85"/>
      <c r="CR720" s="85"/>
      <c r="CS720" s="85"/>
      <c r="CT720" s="85"/>
      <c r="CU720" s="85"/>
      <c r="CV720" s="85"/>
      <c r="CW720" s="85"/>
      <c r="CX720" s="85"/>
      <c r="CY720" s="85"/>
      <c r="CZ720" s="85"/>
      <c r="DA720" s="85"/>
      <c r="DB720" s="85"/>
      <c r="DC720" s="85"/>
      <c r="DD720" s="85"/>
      <c r="DE720" s="85"/>
    </row>
    <row r="721" spans="1:109" x14ac:dyDescent="0.2">
      <c r="A721" s="85"/>
      <c r="B721" s="85"/>
      <c r="C721" s="85"/>
      <c r="D721" s="85"/>
      <c r="E721" s="86"/>
      <c r="F721" s="85"/>
      <c r="G721" s="87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85"/>
      <c r="AG721" s="85"/>
      <c r="AH721" s="85"/>
      <c r="AI721" s="85"/>
      <c r="AJ721" s="85"/>
      <c r="AK721" s="85"/>
      <c r="AL721" s="85"/>
      <c r="AM721" s="85"/>
      <c r="AN721" s="85"/>
      <c r="AO721" s="85"/>
      <c r="AP721" s="85"/>
      <c r="AQ721" s="85"/>
      <c r="AR721" s="85"/>
      <c r="AS721" s="85"/>
      <c r="AT721" s="85"/>
      <c r="AU721" s="85"/>
      <c r="AV721" s="85"/>
      <c r="AW721" s="85"/>
      <c r="AX721" s="85"/>
      <c r="AY721" s="85"/>
      <c r="AZ721" s="85"/>
      <c r="BA721" s="85"/>
      <c r="BB721" s="85"/>
      <c r="BC721" s="85"/>
      <c r="BD721" s="85"/>
      <c r="BE721" s="85"/>
      <c r="BF721" s="88"/>
      <c r="BG721" s="85"/>
      <c r="BH721" s="85"/>
      <c r="BI721" s="85"/>
      <c r="BJ721" s="85"/>
      <c r="BK721" s="85"/>
      <c r="BL721" s="85"/>
      <c r="BM721" s="85"/>
      <c r="BN721" s="85"/>
      <c r="BO721" s="85"/>
      <c r="BP721" s="85"/>
      <c r="BQ721" s="85"/>
      <c r="BR721" s="85"/>
      <c r="BS721" s="85"/>
      <c r="BT721" s="85"/>
      <c r="BU721" s="85"/>
      <c r="BV721" s="85"/>
      <c r="BW721" s="85"/>
      <c r="BX721" s="85"/>
      <c r="BY721" s="85"/>
      <c r="BZ721" s="85"/>
      <c r="CA721" s="85"/>
      <c r="CB721" s="85"/>
      <c r="CC721" s="85"/>
      <c r="CD721" s="85"/>
      <c r="CE721" s="85"/>
      <c r="CF721" s="85"/>
      <c r="CG721" s="85"/>
      <c r="CH721" s="85"/>
      <c r="CI721" s="85"/>
      <c r="CJ721" s="85"/>
      <c r="CK721" s="85"/>
      <c r="CL721" s="85"/>
      <c r="CM721" s="85"/>
      <c r="CN721" s="85"/>
      <c r="CO721" s="85"/>
      <c r="CP721" s="85"/>
      <c r="CQ721" s="85"/>
      <c r="CR721" s="85"/>
      <c r="CS721" s="85"/>
      <c r="CT721" s="85"/>
      <c r="CU721" s="85"/>
      <c r="CV721" s="85"/>
      <c r="CW721" s="85"/>
      <c r="CX721" s="85"/>
      <c r="CY721" s="85"/>
      <c r="CZ721" s="85"/>
      <c r="DA721" s="85"/>
      <c r="DB721" s="85"/>
      <c r="DC721" s="85"/>
      <c r="DD721" s="85"/>
      <c r="DE721" s="85"/>
    </row>
    <row r="722" spans="1:109" x14ac:dyDescent="0.2">
      <c r="A722" s="85"/>
      <c r="B722" s="85"/>
      <c r="C722" s="85"/>
      <c r="D722" s="85"/>
      <c r="E722" s="86"/>
      <c r="F722" s="85"/>
      <c r="G722" s="87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85"/>
      <c r="AG722" s="85"/>
      <c r="AH722" s="85"/>
      <c r="AI722" s="85"/>
      <c r="AJ722" s="85"/>
      <c r="AK722" s="85"/>
      <c r="AL722" s="85"/>
      <c r="AM722" s="85"/>
      <c r="AN722" s="85"/>
      <c r="AO722" s="85"/>
      <c r="AP722" s="85"/>
      <c r="AQ722" s="85"/>
      <c r="AR722" s="85"/>
      <c r="AS722" s="85"/>
      <c r="AT722" s="85"/>
      <c r="AU722" s="85"/>
      <c r="AV722" s="85"/>
      <c r="AW722" s="85"/>
      <c r="AX722" s="85"/>
      <c r="AY722" s="85"/>
      <c r="AZ722" s="85"/>
      <c r="BA722" s="85"/>
      <c r="BB722" s="85"/>
      <c r="BC722" s="85"/>
      <c r="BD722" s="85"/>
      <c r="BE722" s="85"/>
      <c r="BF722" s="88"/>
      <c r="BG722" s="85"/>
      <c r="BH722" s="85"/>
      <c r="BI722" s="85"/>
      <c r="BJ722" s="85"/>
      <c r="BK722" s="85"/>
      <c r="BL722" s="85"/>
      <c r="BM722" s="85"/>
      <c r="BN722" s="85"/>
      <c r="BO722" s="85"/>
      <c r="BP722" s="85"/>
      <c r="BQ722" s="85"/>
      <c r="BR722" s="85"/>
      <c r="BS722" s="85"/>
      <c r="BT722" s="85"/>
      <c r="BU722" s="85"/>
      <c r="BV722" s="85"/>
      <c r="BW722" s="85"/>
      <c r="BX722" s="85"/>
      <c r="BY722" s="85"/>
      <c r="BZ722" s="85"/>
      <c r="CA722" s="85"/>
      <c r="CB722" s="85"/>
      <c r="CC722" s="85"/>
      <c r="CD722" s="85"/>
      <c r="CE722" s="85"/>
      <c r="CF722" s="85"/>
      <c r="CG722" s="85"/>
      <c r="CH722" s="85"/>
      <c r="CI722" s="85"/>
      <c r="CJ722" s="85"/>
      <c r="CK722" s="85"/>
      <c r="CL722" s="85"/>
      <c r="CM722" s="85"/>
      <c r="CN722" s="85"/>
      <c r="CO722" s="85"/>
      <c r="CP722" s="85"/>
      <c r="CQ722" s="85"/>
      <c r="CR722" s="85"/>
      <c r="CS722" s="85"/>
      <c r="CT722" s="85"/>
      <c r="CU722" s="85"/>
      <c r="CV722" s="85"/>
      <c r="CW722" s="85"/>
      <c r="CX722" s="85"/>
      <c r="CY722" s="85"/>
      <c r="CZ722" s="85"/>
      <c r="DA722" s="85"/>
      <c r="DB722" s="85"/>
      <c r="DC722" s="85"/>
      <c r="DD722" s="85"/>
      <c r="DE722" s="85"/>
    </row>
    <row r="723" spans="1:109" x14ac:dyDescent="0.2">
      <c r="A723" s="85"/>
      <c r="B723" s="85"/>
      <c r="C723" s="85"/>
      <c r="D723" s="85"/>
      <c r="E723" s="86"/>
      <c r="F723" s="85"/>
      <c r="G723" s="87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85"/>
      <c r="AG723" s="85"/>
      <c r="AH723" s="85"/>
      <c r="AI723" s="85"/>
      <c r="AJ723" s="85"/>
      <c r="AK723" s="85"/>
      <c r="AL723" s="85"/>
      <c r="AM723" s="85"/>
      <c r="AN723" s="85"/>
      <c r="AO723" s="85"/>
      <c r="AP723" s="85"/>
      <c r="AQ723" s="85"/>
      <c r="AR723" s="85"/>
      <c r="AS723" s="85"/>
      <c r="AT723" s="85"/>
      <c r="AU723" s="85"/>
      <c r="AV723" s="85"/>
      <c r="AW723" s="85"/>
      <c r="AX723" s="85"/>
      <c r="AY723" s="85"/>
      <c r="AZ723" s="85"/>
      <c r="BA723" s="85"/>
      <c r="BB723" s="85"/>
      <c r="BC723" s="85"/>
      <c r="BD723" s="85"/>
      <c r="BE723" s="85"/>
      <c r="BF723" s="88"/>
      <c r="BG723" s="85"/>
      <c r="BH723" s="85"/>
      <c r="BI723" s="85"/>
      <c r="BJ723" s="85"/>
      <c r="BK723" s="85"/>
      <c r="BL723" s="85"/>
      <c r="BM723" s="85"/>
      <c r="BN723" s="85"/>
      <c r="BO723" s="85"/>
      <c r="BP723" s="85"/>
      <c r="BQ723" s="85"/>
      <c r="BR723" s="85"/>
      <c r="BS723" s="85"/>
      <c r="BT723" s="85"/>
      <c r="BU723" s="85"/>
      <c r="BV723" s="85"/>
      <c r="BW723" s="85"/>
      <c r="BX723" s="85"/>
      <c r="BY723" s="85"/>
      <c r="BZ723" s="85"/>
      <c r="CA723" s="85"/>
      <c r="CB723" s="85"/>
      <c r="CC723" s="85"/>
      <c r="CD723" s="85"/>
      <c r="CE723" s="85"/>
      <c r="CF723" s="85"/>
      <c r="CG723" s="85"/>
      <c r="CH723" s="85"/>
      <c r="CI723" s="85"/>
      <c r="CJ723" s="85"/>
      <c r="CK723" s="85"/>
      <c r="CL723" s="85"/>
      <c r="CM723" s="85"/>
      <c r="CN723" s="85"/>
      <c r="CO723" s="85"/>
      <c r="CP723" s="85"/>
      <c r="CQ723" s="85"/>
      <c r="CR723" s="85"/>
      <c r="CS723" s="85"/>
      <c r="CT723" s="85"/>
      <c r="CU723" s="85"/>
      <c r="CV723" s="85"/>
      <c r="CW723" s="85"/>
      <c r="CX723" s="85"/>
      <c r="CY723" s="85"/>
      <c r="CZ723" s="85"/>
      <c r="DA723" s="85"/>
      <c r="DB723" s="85"/>
      <c r="DC723" s="85"/>
      <c r="DD723" s="85"/>
      <c r="DE723" s="85"/>
    </row>
    <row r="724" spans="1:109" x14ac:dyDescent="0.2">
      <c r="A724" s="85"/>
      <c r="B724" s="85"/>
      <c r="C724" s="85"/>
      <c r="D724" s="85"/>
      <c r="E724" s="86"/>
      <c r="F724" s="85"/>
      <c r="G724" s="87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85"/>
      <c r="AG724" s="85"/>
      <c r="AH724" s="85"/>
      <c r="AI724" s="85"/>
      <c r="AJ724" s="85"/>
      <c r="AK724" s="85"/>
      <c r="AL724" s="85"/>
      <c r="AM724" s="85"/>
      <c r="AN724" s="85"/>
      <c r="AO724" s="85"/>
      <c r="AP724" s="85"/>
      <c r="AQ724" s="85"/>
      <c r="AR724" s="85"/>
      <c r="AS724" s="85"/>
      <c r="AT724" s="85"/>
      <c r="AU724" s="85"/>
      <c r="AV724" s="85"/>
      <c r="AW724" s="85"/>
      <c r="AX724" s="85"/>
      <c r="AY724" s="85"/>
      <c r="AZ724" s="85"/>
      <c r="BA724" s="85"/>
      <c r="BB724" s="85"/>
      <c r="BC724" s="85"/>
      <c r="BD724" s="85"/>
      <c r="BE724" s="85"/>
      <c r="BF724" s="88"/>
      <c r="BG724" s="85"/>
      <c r="BH724" s="85"/>
      <c r="BI724" s="85"/>
      <c r="BJ724" s="85"/>
      <c r="BK724" s="85"/>
      <c r="BL724" s="85"/>
      <c r="BM724" s="85"/>
      <c r="BN724" s="85"/>
      <c r="BO724" s="85"/>
      <c r="BP724" s="85"/>
      <c r="BQ724" s="85"/>
      <c r="BR724" s="85"/>
      <c r="BS724" s="85"/>
      <c r="BT724" s="85"/>
      <c r="BU724" s="85"/>
      <c r="BV724" s="85"/>
      <c r="BW724" s="85"/>
      <c r="BX724" s="85"/>
      <c r="BY724" s="85"/>
      <c r="BZ724" s="85"/>
      <c r="CA724" s="85"/>
      <c r="CB724" s="85"/>
      <c r="CC724" s="85"/>
      <c r="CD724" s="85"/>
      <c r="CE724" s="85"/>
      <c r="CF724" s="85"/>
      <c r="CG724" s="85"/>
      <c r="CH724" s="85"/>
      <c r="CI724" s="85"/>
      <c r="CJ724" s="85"/>
      <c r="CK724" s="85"/>
      <c r="CL724" s="85"/>
      <c r="CM724" s="85"/>
      <c r="CN724" s="85"/>
      <c r="CO724" s="85"/>
      <c r="CP724" s="85"/>
      <c r="CQ724" s="85"/>
      <c r="CR724" s="85"/>
      <c r="CS724" s="85"/>
      <c r="CT724" s="85"/>
      <c r="CU724" s="85"/>
      <c r="CV724" s="85"/>
      <c r="CW724" s="85"/>
      <c r="CX724" s="85"/>
      <c r="CY724" s="85"/>
      <c r="CZ724" s="85"/>
      <c r="DA724" s="85"/>
      <c r="DB724" s="85"/>
      <c r="DC724" s="85"/>
      <c r="DD724" s="85"/>
      <c r="DE724" s="85"/>
    </row>
    <row r="725" spans="1:109" x14ac:dyDescent="0.2">
      <c r="A725" s="85"/>
      <c r="B725" s="85"/>
      <c r="C725" s="85"/>
      <c r="D725" s="85"/>
      <c r="E725" s="86"/>
      <c r="F725" s="85"/>
      <c r="G725" s="87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85"/>
      <c r="AG725" s="85"/>
      <c r="AH725" s="85"/>
      <c r="AI725" s="85"/>
      <c r="AJ725" s="85"/>
      <c r="AK725" s="85"/>
      <c r="AL725" s="85"/>
      <c r="AM725" s="85"/>
      <c r="AN725" s="85"/>
      <c r="AO725" s="85"/>
      <c r="AP725" s="85"/>
      <c r="AQ725" s="85"/>
      <c r="AR725" s="85"/>
      <c r="AS725" s="85"/>
      <c r="AT725" s="85"/>
      <c r="AU725" s="85"/>
      <c r="AV725" s="85"/>
      <c r="AW725" s="85"/>
      <c r="AX725" s="85"/>
      <c r="AY725" s="85"/>
      <c r="AZ725" s="85"/>
      <c r="BA725" s="85"/>
      <c r="BB725" s="85"/>
      <c r="BC725" s="85"/>
      <c r="BD725" s="85"/>
      <c r="BE725" s="85"/>
      <c r="BF725" s="88"/>
      <c r="BG725" s="85"/>
      <c r="BH725" s="85"/>
      <c r="BI725" s="85"/>
      <c r="BJ725" s="85"/>
      <c r="BK725" s="85"/>
      <c r="BL725" s="85"/>
      <c r="BM725" s="85"/>
      <c r="BN725" s="85"/>
      <c r="BO725" s="85"/>
      <c r="BP725" s="85"/>
      <c r="BQ725" s="85"/>
      <c r="BR725" s="85"/>
      <c r="BS725" s="85"/>
      <c r="BT725" s="85"/>
      <c r="BU725" s="85"/>
      <c r="BV725" s="85"/>
      <c r="BW725" s="85"/>
      <c r="BX725" s="85"/>
      <c r="BY725" s="85"/>
      <c r="BZ725" s="85"/>
      <c r="CA725" s="85"/>
      <c r="CB725" s="85"/>
      <c r="CC725" s="85"/>
      <c r="CD725" s="85"/>
      <c r="CE725" s="85"/>
      <c r="CF725" s="85"/>
      <c r="CG725" s="85"/>
      <c r="CH725" s="85"/>
      <c r="CI725" s="85"/>
      <c r="CJ725" s="85"/>
      <c r="CK725" s="85"/>
      <c r="CL725" s="85"/>
      <c r="CM725" s="85"/>
      <c r="CN725" s="85"/>
      <c r="CO725" s="85"/>
      <c r="CP725" s="85"/>
      <c r="CQ725" s="85"/>
      <c r="CR725" s="85"/>
      <c r="CS725" s="85"/>
      <c r="CT725" s="85"/>
      <c r="CU725" s="85"/>
      <c r="CV725" s="85"/>
      <c r="CW725" s="85"/>
      <c r="CX725" s="85"/>
      <c r="CY725" s="85"/>
      <c r="CZ725" s="85"/>
      <c r="DA725" s="85"/>
      <c r="DB725" s="85"/>
      <c r="DC725" s="85"/>
      <c r="DD725" s="85"/>
      <c r="DE725" s="85"/>
    </row>
    <row r="726" spans="1:109" x14ac:dyDescent="0.2">
      <c r="A726" s="85"/>
      <c r="B726" s="85"/>
      <c r="C726" s="85"/>
      <c r="D726" s="85"/>
      <c r="E726" s="86"/>
      <c r="F726" s="85"/>
      <c r="G726" s="87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85"/>
      <c r="AG726" s="85"/>
      <c r="AH726" s="85"/>
      <c r="AI726" s="85"/>
      <c r="AJ726" s="85"/>
      <c r="AK726" s="85"/>
      <c r="AL726" s="85"/>
      <c r="AM726" s="85"/>
      <c r="AN726" s="85"/>
      <c r="AO726" s="85"/>
      <c r="AP726" s="85"/>
      <c r="AQ726" s="85"/>
      <c r="AR726" s="85"/>
      <c r="AS726" s="85"/>
      <c r="AT726" s="85"/>
      <c r="AU726" s="85"/>
      <c r="AV726" s="85"/>
      <c r="AW726" s="85"/>
      <c r="AX726" s="85"/>
      <c r="AY726" s="85"/>
      <c r="AZ726" s="85"/>
      <c r="BA726" s="85"/>
      <c r="BB726" s="85"/>
      <c r="BC726" s="85"/>
      <c r="BD726" s="85"/>
      <c r="BE726" s="85"/>
      <c r="BF726" s="88"/>
      <c r="BG726" s="85"/>
      <c r="BH726" s="85"/>
      <c r="BI726" s="85"/>
      <c r="BJ726" s="85"/>
      <c r="BK726" s="85"/>
      <c r="BL726" s="85"/>
      <c r="BM726" s="85"/>
      <c r="BN726" s="85"/>
      <c r="BO726" s="85"/>
      <c r="BP726" s="85"/>
      <c r="BQ726" s="85"/>
      <c r="BR726" s="85"/>
      <c r="BS726" s="85"/>
      <c r="BT726" s="85"/>
      <c r="BU726" s="85"/>
      <c r="BV726" s="85"/>
      <c r="BW726" s="85"/>
      <c r="BX726" s="85"/>
      <c r="BY726" s="85"/>
      <c r="BZ726" s="85"/>
      <c r="CA726" s="85"/>
      <c r="CB726" s="85"/>
      <c r="CC726" s="85"/>
      <c r="CD726" s="85"/>
      <c r="CE726" s="85"/>
      <c r="CF726" s="85"/>
      <c r="CG726" s="85"/>
      <c r="CH726" s="85"/>
      <c r="CI726" s="85"/>
      <c r="CJ726" s="85"/>
      <c r="CK726" s="85"/>
      <c r="CL726" s="85"/>
      <c r="CM726" s="85"/>
      <c r="CN726" s="85"/>
      <c r="CO726" s="85"/>
      <c r="CP726" s="85"/>
      <c r="CQ726" s="85"/>
      <c r="CR726" s="85"/>
      <c r="CS726" s="85"/>
      <c r="CT726" s="85"/>
      <c r="CU726" s="85"/>
      <c r="CV726" s="85"/>
      <c r="CW726" s="85"/>
      <c r="CX726" s="85"/>
      <c r="CY726" s="85"/>
      <c r="CZ726" s="85"/>
      <c r="DA726" s="85"/>
      <c r="DB726" s="85"/>
      <c r="DC726" s="85"/>
      <c r="DD726" s="85"/>
      <c r="DE726" s="85"/>
    </row>
    <row r="727" spans="1:109" x14ac:dyDescent="0.2">
      <c r="A727" s="85"/>
      <c r="B727" s="85"/>
      <c r="C727" s="85"/>
      <c r="D727" s="85"/>
      <c r="E727" s="86"/>
      <c r="F727" s="85"/>
      <c r="G727" s="87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85"/>
      <c r="AG727" s="85"/>
      <c r="AH727" s="85"/>
      <c r="AI727" s="85"/>
      <c r="AJ727" s="85"/>
      <c r="AK727" s="85"/>
      <c r="AL727" s="85"/>
      <c r="AM727" s="85"/>
      <c r="AN727" s="85"/>
      <c r="AO727" s="85"/>
      <c r="AP727" s="85"/>
      <c r="AQ727" s="85"/>
      <c r="AR727" s="85"/>
      <c r="AS727" s="85"/>
      <c r="AT727" s="85"/>
      <c r="AU727" s="85"/>
      <c r="AV727" s="85"/>
      <c r="AW727" s="85"/>
      <c r="AX727" s="85"/>
      <c r="AY727" s="85"/>
      <c r="AZ727" s="85"/>
      <c r="BA727" s="85"/>
      <c r="BB727" s="85"/>
      <c r="BC727" s="85"/>
      <c r="BD727" s="85"/>
      <c r="BE727" s="85"/>
      <c r="BF727" s="88"/>
      <c r="BG727" s="85"/>
      <c r="BH727" s="85"/>
      <c r="BI727" s="85"/>
      <c r="BJ727" s="85"/>
      <c r="BK727" s="85"/>
      <c r="BL727" s="85"/>
      <c r="BM727" s="85"/>
      <c r="BN727" s="85"/>
      <c r="BO727" s="85"/>
      <c r="BP727" s="85"/>
      <c r="BQ727" s="85"/>
      <c r="BR727" s="85"/>
      <c r="BS727" s="85"/>
      <c r="BT727" s="85"/>
      <c r="BU727" s="85"/>
      <c r="BV727" s="85"/>
      <c r="BW727" s="85"/>
      <c r="BX727" s="85"/>
      <c r="BY727" s="85"/>
      <c r="BZ727" s="85"/>
      <c r="CA727" s="85"/>
      <c r="CB727" s="85"/>
      <c r="CC727" s="85"/>
      <c r="CD727" s="85"/>
      <c r="CE727" s="85"/>
      <c r="CF727" s="85"/>
      <c r="CG727" s="85"/>
      <c r="CH727" s="85"/>
      <c r="CI727" s="85"/>
      <c r="CJ727" s="85"/>
      <c r="CK727" s="85"/>
      <c r="CL727" s="85"/>
      <c r="CM727" s="85"/>
      <c r="CN727" s="85"/>
      <c r="CO727" s="85"/>
      <c r="CP727" s="85"/>
      <c r="CQ727" s="85"/>
      <c r="CR727" s="85"/>
      <c r="CS727" s="85"/>
      <c r="CT727" s="85"/>
      <c r="CU727" s="85"/>
      <c r="CV727" s="85"/>
      <c r="CW727" s="85"/>
      <c r="CX727" s="85"/>
      <c r="CY727" s="85"/>
      <c r="CZ727" s="85"/>
      <c r="DA727" s="85"/>
      <c r="DB727" s="85"/>
      <c r="DC727" s="85"/>
      <c r="DD727" s="85"/>
      <c r="DE727" s="85"/>
    </row>
    <row r="728" spans="1:109" x14ac:dyDescent="0.2">
      <c r="A728" s="85"/>
      <c r="B728" s="85"/>
      <c r="C728" s="85"/>
      <c r="D728" s="85"/>
      <c r="E728" s="86"/>
      <c r="F728" s="85"/>
      <c r="G728" s="87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85"/>
      <c r="AG728" s="85"/>
      <c r="AH728" s="85"/>
      <c r="AI728" s="85"/>
      <c r="AJ728" s="85"/>
      <c r="AK728" s="85"/>
      <c r="AL728" s="85"/>
      <c r="AM728" s="85"/>
      <c r="AN728" s="85"/>
      <c r="AO728" s="85"/>
      <c r="AP728" s="85"/>
      <c r="AQ728" s="85"/>
      <c r="AR728" s="85"/>
      <c r="AS728" s="85"/>
      <c r="AT728" s="85"/>
      <c r="AU728" s="85"/>
      <c r="AV728" s="85"/>
      <c r="AW728" s="85"/>
      <c r="AX728" s="85"/>
      <c r="AY728" s="85"/>
      <c r="AZ728" s="85"/>
      <c r="BA728" s="85"/>
      <c r="BB728" s="85"/>
      <c r="BC728" s="85"/>
      <c r="BD728" s="85"/>
      <c r="BE728" s="85"/>
      <c r="BF728" s="88"/>
      <c r="BG728" s="85"/>
      <c r="BH728" s="85"/>
      <c r="BI728" s="85"/>
      <c r="BJ728" s="85"/>
      <c r="BK728" s="85"/>
      <c r="BL728" s="85"/>
      <c r="BM728" s="85"/>
      <c r="BN728" s="85"/>
      <c r="BO728" s="85"/>
      <c r="BP728" s="85"/>
      <c r="BQ728" s="85"/>
      <c r="BR728" s="85"/>
      <c r="BS728" s="85"/>
      <c r="BT728" s="85"/>
      <c r="BU728" s="85"/>
      <c r="BV728" s="85"/>
      <c r="BW728" s="85"/>
      <c r="BX728" s="85"/>
      <c r="BY728" s="85"/>
      <c r="BZ728" s="85"/>
      <c r="CA728" s="85"/>
      <c r="CB728" s="85"/>
      <c r="CC728" s="85"/>
      <c r="CD728" s="85"/>
      <c r="CE728" s="85"/>
      <c r="CF728" s="85"/>
      <c r="CG728" s="85"/>
      <c r="CH728" s="85"/>
      <c r="CI728" s="85"/>
      <c r="CJ728" s="85"/>
      <c r="CK728" s="85"/>
      <c r="CL728" s="85"/>
      <c r="CM728" s="85"/>
      <c r="CN728" s="85"/>
      <c r="CO728" s="85"/>
      <c r="CP728" s="85"/>
      <c r="CQ728" s="85"/>
      <c r="CR728" s="85"/>
      <c r="CS728" s="85"/>
      <c r="CT728" s="85"/>
      <c r="CU728" s="85"/>
      <c r="CV728" s="85"/>
      <c r="CW728" s="85"/>
      <c r="CX728" s="85"/>
      <c r="CY728" s="85"/>
      <c r="CZ728" s="85"/>
      <c r="DA728" s="85"/>
      <c r="DB728" s="85"/>
      <c r="DC728" s="85"/>
      <c r="DD728" s="85"/>
      <c r="DE728" s="85"/>
    </row>
    <row r="729" spans="1:109" x14ac:dyDescent="0.2">
      <c r="A729" s="85"/>
      <c r="B729" s="85"/>
      <c r="C729" s="85"/>
      <c r="D729" s="85"/>
      <c r="E729" s="86"/>
      <c r="F729" s="85"/>
      <c r="G729" s="87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85"/>
      <c r="AG729" s="85"/>
      <c r="AH729" s="85"/>
      <c r="AI729" s="85"/>
      <c r="AJ729" s="85"/>
      <c r="AK729" s="85"/>
      <c r="AL729" s="85"/>
      <c r="AM729" s="85"/>
      <c r="AN729" s="85"/>
      <c r="AO729" s="85"/>
      <c r="AP729" s="85"/>
      <c r="AQ729" s="85"/>
      <c r="AR729" s="85"/>
      <c r="AS729" s="85"/>
      <c r="AT729" s="85"/>
      <c r="AU729" s="85"/>
      <c r="AV729" s="85"/>
      <c r="AW729" s="85"/>
      <c r="AX729" s="85"/>
      <c r="AY729" s="85"/>
      <c r="AZ729" s="85"/>
      <c r="BA729" s="85"/>
      <c r="BB729" s="85"/>
      <c r="BC729" s="85"/>
      <c r="BD729" s="85"/>
      <c r="BE729" s="85"/>
      <c r="BF729" s="88"/>
      <c r="BG729" s="85"/>
      <c r="BH729" s="85"/>
      <c r="BI729" s="85"/>
      <c r="BJ729" s="85"/>
      <c r="BK729" s="85"/>
      <c r="BL729" s="85"/>
      <c r="BM729" s="85"/>
      <c r="BN729" s="85"/>
      <c r="BO729" s="85"/>
      <c r="BP729" s="85"/>
      <c r="BQ729" s="85"/>
      <c r="BR729" s="85"/>
      <c r="BS729" s="85"/>
      <c r="BT729" s="85"/>
      <c r="BU729" s="85"/>
      <c r="BV729" s="85"/>
      <c r="BW729" s="85"/>
      <c r="BX729" s="85"/>
      <c r="BY729" s="85"/>
      <c r="BZ729" s="85"/>
      <c r="CA729" s="85"/>
      <c r="CB729" s="85"/>
      <c r="CC729" s="85"/>
      <c r="CD729" s="85"/>
      <c r="CE729" s="85"/>
      <c r="CF729" s="85"/>
      <c r="CG729" s="85"/>
      <c r="CH729" s="85"/>
      <c r="CI729" s="85"/>
      <c r="CJ729" s="85"/>
      <c r="CK729" s="85"/>
      <c r="CL729" s="85"/>
      <c r="CM729" s="85"/>
      <c r="CN729" s="85"/>
      <c r="CO729" s="85"/>
      <c r="CP729" s="85"/>
      <c r="CQ729" s="85"/>
      <c r="CR729" s="85"/>
      <c r="CS729" s="85"/>
      <c r="CT729" s="85"/>
      <c r="CU729" s="85"/>
      <c r="CV729" s="85"/>
      <c r="CW729" s="85"/>
      <c r="CX729" s="85"/>
      <c r="CY729" s="85"/>
      <c r="CZ729" s="85"/>
      <c r="DA729" s="85"/>
      <c r="DB729" s="85"/>
      <c r="DC729" s="85"/>
      <c r="DD729" s="85"/>
      <c r="DE729" s="85"/>
    </row>
    <row r="730" spans="1:109" x14ac:dyDescent="0.2">
      <c r="A730" s="85"/>
      <c r="B730" s="85"/>
      <c r="C730" s="85"/>
      <c r="D730" s="85"/>
      <c r="E730" s="86"/>
      <c r="F730" s="85"/>
      <c r="G730" s="87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85"/>
      <c r="AG730" s="85"/>
      <c r="AH730" s="85"/>
      <c r="AI730" s="85"/>
      <c r="AJ730" s="85"/>
      <c r="AK730" s="85"/>
      <c r="AL730" s="85"/>
      <c r="AM730" s="85"/>
      <c r="AN730" s="85"/>
      <c r="AO730" s="85"/>
      <c r="AP730" s="85"/>
      <c r="AQ730" s="85"/>
      <c r="AR730" s="85"/>
      <c r="AS730" s="85"/>
      <c r="AT730" s="85"/>
      <c r="AU730" s="85"/>
      <c r="AV730" s="85"/>
      <c r="AW730" s="85"/>
      <c r="AX730" s="85"/>
      <c r="AY730" s="85"/>
      <c r="AZ730" s="85"/>
      <c r="BA730" s="85"/>
      <c r="BB730" s="85"/>
      <c r="BC730" s="85"/>
      <c r="BD730" s="85"/>
      <c r="BE730" s="85"/>
      <c r="BF730" s="88"/>
      <c r="BG730" s="85"/>
      <c r="BH730" s="85"/>
      <c r="BI730" s="85"/>
      <c r="BJ730" s="85"/>
      <c r="BK730" s="85"/>
      <c r="BL730" s="85"/>
      <c r="BM730" s="85"/>
      <c r="BN730" s="85"/>
      <c r="BO730" s="85"/>
      <c r="BP730" s="85"/>
      <c r="BQ730" s="85"/>
      <c r="BR730" s="85"/>
      <c r="BS730" s="85"/>
      <c r="BT730" s="85"/>
      <c r="BU730" s="85"/>
      <c r="BV730" s="85"/>
      <c r="BW730" s="85"/>
      <c r="BX730" s="85"/>
      <c r="BY730" s="85"/>
      <c r="BZ730" s="85"/>
      <c r="CA730" s="85"/>
      <c r="CB730" s="85"/>
      <c r="CC730" s="85"/>
      <c r="CD730" s="85"/>
      <c r="CE730" s="85"/>
      <c r="CF730" s="85"/>
      <c r="CG730" s="85"/>
      <c r="CH730" s="85"/>
      <c r="CI730" s="85"/>
      <c r="CJ730" s="85"/>
      <c r="CK730" s="85"/>
      <c r="CL730" s="85"/>
      <c r="CM730" s="85"/>
      <c r="CN730" s="85"/>
      <c r="CO730" s="85"/>
      <c r="CP730" s="85"/>
      <c r="CQ730" s="85"/>
      <c r="CR730" s="85"/>
      <c r="CS730" s="85"/>
      <c r="CT730" s="85"/>
      <c r="CU730" s="85"/>
      <c r="CV730" s="85"/>
      <c r="CW730" s="85"/>
      <c r="CX730" s="85"/>
      <c r="CY730" s="85"/>
      <c r="CZ730" s="85"/>
      <c r="DA730" s="85"/>
      <c r="DB730" s="85"/>
      <c r="DC730" s="85"/>
      <c r="DD730" s="85"/>
      <c r="DE730" s="85"/>
    </row>
    <row r="731" spans="1:109" x14ac:dyDescent="0.2">
      <c r="A731" s="85"/>
      <c r="B731" s="85"/>
      <c r="C731" s="85"/>
      <c r="D731" s="85"/>
      <c r="E731" s="86"/>
      <c r="F731" s="85"/>
      <c r="G731" s="87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85"/>
      <c r="AG731" s="85"/>
      <c r="AH731" s="85"/>
      <c r="AI731" s="85"/>
      <c r="AJ731" s="85"/>
      <c r="AK731" s="85"/>
      <c r="AL731" s="85"/>
      <c r="AM731" s="85"/>
      <c r="AN731" s="85"/>
      <c r="AO731" s="85"/>
      <c r="AP731" s="85"/>
      <c r="AQ731" s="85"/>
      <c r="AR731" s="85"/>
      <c r="AS731" s="85"/>
      <c r="AT731" s="85"/>
      <c r="AU731" s="85"/>
      <c r="AV731" s="85"/>
      <c r="AW731" s="85"/>
      <c r="AX731" s="85"/>
      <c r="AY731" s="85"/>
      <c r="AZ731" s="85"/>
      <c r="BA731" s="85"/>
      <c r="BB731" s="85"/>
      <c r="BC731" s="85"/>
      <c r="BD731" s="85"/>
      <c r="BE731" s="85"/>
      <c r="BF731" s="88"/>
      <c r="BG731" s="85"/>
      <c r="BH731" s="85"/>
      <c r="BI731" s="85"/>
      <c r="BJ731" s="85"/>
      <c r="BK731" s="85"/>
      <c r="BL731" s="85"/>
      <c r="BM731" s="85"/>
      <c r="BN731" s="85"/>
      <c r="BO731" s="85"/>
      <c r="BP731" s="85"/>
      <c r="BQ731" s="85"/>
      <c r="BR731" s="85"/>
      <c r="BS731" s="85"/>
      <c r="BT731" s="85"/>
      <c r="BU731" s="85"/>
      <c r="BV731" s="85"/>
      <c r="BW731" s="85"/>
      <c r="BX731" s="85"/>
      <c r="BY731" s="85"/>
      <c r="BZ731" s="85"/>
      <c r="CA731" s="85"/>
      <c r="CB731" s="85"/>
      <c r="CC731" s="85"/>
      <c r="CD731" s="85"/>
      <c r="CE731" s="85"/>
      <c r="CF731" s="85"/>
      <c r="CG731" s="85"/>
      <c r="CH731" s="85"/>
      <c r="CI731" s="85"/>
      <c r="CJ731" s="85"/>
      <c r="CK731" s="85"/>
      <c r="CL731" s="85"/>
      <c r="CM731" s="85"/>
      <c r="CN731" s="85"/>
      <c r="CO731" s="85"/>
      <c r="CP731" s="85"/>
      <c r="CQ731" s="85"/>
      <c r="CR731" s="85"/>
      <c r="CS731" s="85"/>
      <c r="CT731" s="85"/>
      <c r="CU731" s="85"/>
      <c r="CV731" s="85"/>
      <c r="CW731" s="85"/>
      <c r="CX731" s="85"/>
      <c r="CY731" s="85"/>
      <c r="CZ731" s="85"/>
      <c r="DA731" s="85"/>
      <c r="DB731" s="85"/>
      <c r="DC731" s="85"/>
      <c r="DD731" s="85"/>
      <c r="DE731" s="85"/>
    </row>
    <row r="732" spans="1:109" x14ac:dyDescent="0.2">
      <c r="A732" s="85"/>
      <c r="B732" s="85"/>
      <c r="C732" s="85"/>
      <c r="D732" s="85"/>
      <c r="E732" s="86"/>
      <c r="F732" s="85"/>
      <c r="G732" s="87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  <c r="AH732" s="85"/>
      <c r="AI732" s="85"/>
      <c r="AJ732" s="85"/>
      <c r="AK732" s="85"/>
      <c r="AL732" s="85"/>
      <c r="AM732" s="85"/>
      <c r="AN732" s="85"/>
      <c r="AO732" s="85"/>
      <c r="AP732" s="85"/>
      <c r="AQ732" s="85"/>
      <c r="AR732" s="85"/>
      <c r="AS732" s="85"/>
      <c r="AT732" s="85"/>
      <c r="AU732" s="85"/>
      <c r="AV732" s="85"/>
      <c r="AW732" s="85"/>
      <c r="AX732" s="85"/>
      <c r="AY732" s="85"/>
      <c r="AZ732" s="85"/>
      <c r="BA732" s="85"/>
      <c r="BB732" s="85"/>
      <c r="BC732" s="85"/>
      <c r="BD732" s="85"/>
      <c r="BE732" s="85"/>
      <c r="BF732" s="88"/>
      <c r="BG732" s="85"/>
      <c r="BH732" s="85"/>
      <c r="BI732" s="85"/>
      <c r="BJ732" s="85"/>
      <c r="BK732" s="85"/>
      <c r="BL732" s="85"/>
      <c r="BM732" s="85"/>
      <c r="BN732" s="85"/>
      <c r="BO732" s="85"/>
      <c r="BP732" s="85"/>
      <c r="BQ732" s="85"/>
      <c r="BR732" s="85"/>
      <c r="BS732" s="85"/>
      <c r="BT732" s="85"/>
      <c r="BU732" s="85"/>
      <c r="BV732" s="85"/>
      <c r="BW732" s="85"/>
      <c r="BX732" s="85"/>
      <c r="BY732" s="85"/>
      <c r="BZ732" s="85"/>
      <c r="CA732" s="85"/>
      <c r="CB732" s="85"/>
      <c r="CC732" s="85"/>
      <c r="CD732" s="85"/>
      <c r="CE732" s="85"/>
      <c r="CF732" s="85"/>
      <c r="CG732" s="85"/>
      <c r="CH732" s="85"/>
      <c r="CI732" s="85"/>
      <c r="CJ732" s="85"/>
      <c r="CK732" s="85"/>
      <c r="CL732" s="85"/>
      <c r="CM732" s="85"/>
      <c r="CN732" s="85"/>
      <c r="CO732" s="85"/>
      <c r="CP732" s="85"/>
      <c r="CQ732" s="85"/>
      <c r="CR732" s="85"/>
      <c r="CS732" s="85"/>
      <c r="CT732" s="85"/>
      <c r="CU732" s="85"/>
      <c r="CV732" s="85"/>
      <c r="CW732" s="85"/>
      <c r="CX732" s="85"/>
      <c r="CY732" s="85"/>
      <c r="CZ732" s="85"/>
      <c r="DA732" s="85"/>
      <c r="DB732" s="85"/>
      <c r="DC732" s="85"/>
      <c r="DD732" s="85"/>
      <c r="DE732" s="85"/>
    </row>
    <row r="733" spans="1:109" x14ac:dyDescent="0.2">
      <c r="A733" s="85"/>
      <c r="B733" s="85"/>
      <c r="C733" s="85"/>
      <c r="D733" s="85"/>
      <c r="E733" s="86"/>
      <c r="F733" s="85"/>
      <c r="G733" s="87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85"/>
      <c r="AG733" s="85"/>
      <c r="AH733" s="85"/>
      <c r="AI733" s="85"/>
      <c r="AJ733" s="85"/>
      <c r="AK733" s="85"/>
      <c r="AL733" s="85"/>
      <c r="AM733" s="85"/>
      <c r="AN733" s="85"/>
      <c r="AO733" s="85"/>
      <c r="AP733" s="85"/>
      <c r="AQ733" s="85"/>
      <c r="AR733" s="85"/>
      <c r="AS733" s="85"/>
      <c r="AT733" s="85"/>
      <c r="AU733" s="85"/>
      <c r="AV733" s="85"/>
      <c r="AW733" s="85"/>
      <c r="AX733" s="85"/>
      <c r="AY733" s="85"/>
      <c r="AZ733" s="85"/>
      <c r="BA733" s="85"/>
      <c r="BB733" s="85"/>
      <c r="BC733" s="85"/>
      <c r="BD733" s="85"/>
      <c r="BE733" s="85"/>
      <c r="BF733" s="88"/>
      <c r="BG733" s="85"/>
      <c r="BH733" s="85"/>
      <c r="BI733" s="85"/>
      <c r="BJ733" s="85"/>
      <c r="BK733" s="85"/>
      <c r="BL733" s="85"/>
      <c r="BM733" s="85"/>
      <c r="BN733" s="85"/>
      <c r="BO733" s="85"/>
      <c r="BP733" s="85"/>
      <c r="BQ733" s="85"/>
      <c r="BR733" s="85"/>
      <c r="BS733" s="85"/>
      <c r="BT733" s="85"/>
      <c r="BU733" s="85"/>
      <c r="BV733" s="85"/>
      <c r="BW733" s="85"/>
      <c r="BX733" s="85"/>
      <c r="BY733" s="85"/>
      <c r="BZ733" s="85"/>
      <c r="CA733" s="85"/>
      <c r="CB733" s="85"/>
      <c r="CC733" s="85"/>
      <c r="CD733" s="85"/>
      <c r="CE733" s="85"/>
      <c r="CF733" s="85"/>
      <c r="CG733" s="85"/>
      <c r="CH733" s="85"/>
      <c r="CI733" s="85"/>
      <c r="CJ733" s="85"/>
      <c r="CK733" s="85"/>
      <c r="CL733" s="85"/>
      <c r="CM733" s="85"/>
      <c r="CN733" s="85"/>
      <c r="CO733" s="85"/>
      <c r="CP733" s="85"/>
      <c r="CQ733" s="85"/>
      <c r="CR733" s="85"/>
      <c r="CS733" s="85"/>
      <c r="CT733" s="85"/>
      <c r="CU733" s="85"/>
      <c r="CV733" s="85"/>
      <c r="CW733" s="85"/>
      <c r="CX733" s="85"/>
      <c r="CY733" s="85"/>
      <c r="CZ733" s="85"/>
      <c r="DA733" s="85"/>
      <c r="DB733" s="85"/>
      <c r="DC733" s="85"/>
      <c r="DD733" s="85"/>
      <c r="DE733" s="85"/>
    </row>
    <row r="734" spans="1:109" x14ac:dyDescent="0.2">
      <c r="A734" s="85"/>
      <c r="B734" s="85"/>
      <c r="C734" s="85"/>
      <c r="D734" s="85"/>
      <c r="E734" s="86"/>
      <c r="F734" s="85"/>
      <c r="G734" s="87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85"/>
      <c r="AG734" s="85"/>
      <c r="AH734" s="85"/>
      <c r="AI734" s="85"/>
      <c r="AJ734" s="85"/>
      <c r="AK734" s="85"/>
      <c r="AL734" s="85"/>
      <c r="AM734" s="85"/>
      <c r="AN734" s="85"/>
      <c r="AO734" s="85"/>
      <c r="AP734" s="85"/>
      <c r="AQ734" s="85"/>
      <c r="AR734" s="85"/>
      <c r="AS734" s="85"/>
      <c r="AT734" s="85"/>
      <c r="AU734" s="85"/>
      <c r="AV734" s="85"/>
      <c r="AW734" s="85"/>
      <c r="AX734" s="85"/>
      <c r="AY734" s="85"/>
      <c r="AZ734" s="85"/>
      <c r="BA734" s="85"/>
      <c r="BB734" s="85"/>
      <c r="BC734" s="85"/>
      <c r="BD734" s="85"/>
      <c r="BE734" s="85"/>
      <c r="BF734" s="88"/>
      <c r="BG734" s="85"/>
      <c r="BH734" s="85"/>
      <c r="BI734" s="85"/>
      <c r="BJ734" s="85"/>
      <c r="BK734" s="85"/>
      <c r="BL734" s="85"/>
      <c r="BM734" s="85"/>
      <c r="BN734" s="85"/>
      <c r="BO734" s="85"/>
      <c r="BP734" s="85"/>
      <c r="BQ734" s="85"/>
      <c r="BR734" s="85"/>
      <c r="BS734" s="85"/>
      <c r="BT734" s="85"/>
      <c r="BU734" s="85"/>
      <c r="BV734" s="85"/>
      <c r="BW734" s="85"/>
      <c r="BX734" s="85"/>
      <c r="BY734" s="85"/>
      <c r="BZ734" s="85"/>
      <c r="CA734" s="85"/>
      <c r="CB734" s="85"/>
      <c r="CC734" s="85"/>
      <c r="CD734" s="85"/>
      <c r="CE734" s="85"/>
      <c r="CF734" s="85"/>
      <c r="CG734" s="85"/>
      <c r="CH734" s="85"/>
      <c r="CI734" s="85"/>
      <c r="CJ734" s="85"/>
      <c r="CK734" s="85"/>
      <c r="CL734" s="85"/>
      <c r="CM734" s="85"/>
      <c r="CN734" s="85"/>
      <c r="CO734" s="85"/>
      <c r="CP734" s="85"/>
      <c r="CQ734" s="85"/>
      <c r="CR734" s="85"/>
      <c r="CS734" s="85"/>
      <c r="CT734" s="85"/>
      <c r="CU734" s="85"/>
      <c r="CV734" s="85"/>
      <c r="CW734" s="85"/>
      <c r="CX734" s="85"/>
      <c r="CY734" s="85"/>
      <c r="CZ734" s="85"/>
      <c r="DA734" s="85"/>
      <c r="DB734" s="85"/>
      <c r="DC734" s="85"/>
      <c r="DD734" s="85"/>
      <c r="DE734" s="85"/>
    </row>
    <row r="735" spans="1:109" x14ac:dyDescent="0.2">
      <c r="A735" s="85"/>
      <c r="B735" s="85"/>
      <c r="C735" s="85"/>
      <c r="D735" s="85"/>
      <c r="E735" s="86"/>
      <c r="F735" s="85"/>
      <c r="G735" s="87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85"/>
      <c r="AG735" s="85"/>
      <c r="AH735" s="85"/>
      <c r="AI735" s="85"/>
      <c r="AJ735" s="85"/>
      <c r="AK735" s="85"/>
      <c r="AL735" s="85"/>
      <c r="AM735" s="85"/>
      <c r="AN735" s="85"/>
      <c r="AO735" s="85"/>
      <c r="AP735" s="85"/>
      <c r="AQ735" s="85"/>
      <c r="AR735" s="85"/>
      <c r="AS735" s="85"/>
      <c r="AT735" s="85"/>
      <c r="AU735" s="85"/>
      <c r="AV735" s="85"/>
      <c r="AW735" s="85"/>
      <c r="AX735" s="85"/>
      <c r="AY735" s="85"/>
      <c r="AZ735" s="85"/>
      <c r="BA735" s="85"/>
      <c r="BB735" s="85"/>
      <c r="BC735" s="85"/>
      <c r="BD735" s="85"/>
      <c r="BE735" s="85"/>
      <c r="BF735" s="88"/>
      <c r="BG735" s="85"/>
      <c r="BH735" s="85"/>
      <c r="BI735" s="85"/>
      <c r="BJ735" s="85"/>
      <c r="BK735" s="85"/>
      <c r="BL735" s="85"/>
      <c r="BM735" s="85"/>
      <c r="BN735" s="85"/>
      <c r="BO735" s="85"/>
      <c r="BP735" s="85"/>
      <c r="BQ735" s="85"/>
      <c r="BR735" s="85"/>
      <c r="BS735" s="85"/>
      <c r="BT735" s="85"/>
      <c r="BU735" s="85"/>
      <c r="BV735" s="85"/>
      <c r="BW735" s="85"/>
      <c r="BX735" s="85"/>
      <c r="BY735" s="85"/>
      <c r="BZ735" s="85"/>
      <c r="CA735" s="85"/>
      <c r="CB735" s="85"/>
      <c r="CC735" s="85"/>
      <c r="CD735" s="85"/>
      <c r="CE735" s="85"/>
      <c r="CF735" s="85"/>
      <c r="CG735" s="85"/>
      <c r="CH735" s="85"/>
      <c r="CI735" s="85"/>
      <c r="CJ735" s="85"/>
      <c r="CK735" s="85"/>
      <c r="CL735" s="85"/>
      <c r="CM735" s="85"/>
      <c r="CN735" s="85"/>
      <c r="CO735" s="85"/>
      <c r="CP735" s="85"/>
      <c r="CQ735" s="85"/>
      <c r="CR735" s="85"/>
      <c r="CS735" s="85"/>
      <c r="CT735" s="85"/>
      <c r="CU735" s="85"/>
      <c r="CV735" s="85"/>
      <c r="CW735" s="85"/>
      <c r="CX735" s="85"/>
      <c r="CY735" s="85"/>
      <c r="CZ735" s="85"/>
      <c r="DA735" s="85"/>
      <c r="DB735" s="85"/>
      <c r="DC735" s="85"/>
      <c r="DD735" s="85"/>
      <c r="DE735" s="85"/>
    </row>
    <row r="736" spans="1:109" x14ac:dyDescent="0.2">
      <c r="A736" s="85"/>
      <c r="B736" s="85"/>
      <c r="C736" s="85"/>
      <c r="D736" s="85"/>
      <c r="E736" s="86"/>
      <c r="F736" s="85"/>
      <c r="G736" s="87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85"/>
      <c r="AG736" s="85"/>
      <c r="AH736" s="85"/>
      <c r="AI736" s="85"/>
      <c r="AJ736" s="85"/>
      <c r="AK736" s="85"/>
      <c r="AL736" s="85"/>
      <c r="AM736" s="85"/>
      <c r="AN736" s="85"/>
      <c r="AO736" s="85"/>
      <c r="AP736" s="85"/>
      <c r="AQ736" s="85"/>
      <c r="AR736" s="85"/>
      <c r="AS736" s="85"/>
      <c r="AT736" s="85"/>
      <c r="AU736" s="85"/>
      <c r="AV736" s="85"/>
      <c r="AW736" s="85"/>
      <c r="AX736" s="85"/>
      <c r="AY736" s="85"/>
      <c r="AZ736" s="85"/>
      <c r="BA736" s="85"/>
      <c r="BB736" s="85"/>
      <c r="BC736" s="85"/>
      <c r="BD736" s="85"/>
      <c r="BE736" s="85"/>
      <c r="BF736" s="88"/>
      <c r="BG736" s="85"/>
      <c r="BH736" s="85"/>
      <c r="BI736" s="85"/>
      <c r="BJ736" s="85"/>
      <c r="BK736" s="85"/>
      <c r="BL736" s="85"/>
      <c r="BM736" s="85"/>
      <c r="BN736" s="85"/>
      <c r="BO736" s="85"/>
      <c r="BP736" s="85"/>
      <c r="BQ736" s="85"/>
      <c r="BR736" s="85"/>
      <c r="BS736" s="85"/>
      <c r="BT736" s="85"/>
      <c r="BU736" s="85"/>
      <c r="BV736" s="85"/>
      <c r="BW736" s="85"/>
      <c r="BX736" s="85"/>
      <c r="BY736" s="85"/>
      <c r="BZ736" s="85"/>
      <c r="CA736" s="85"/>
      <c r="CB736" s="85"/>
      <c r="CC736" s="85"/>
      <c r="CD736" s="85"/>
      <c r="CE736" s="85"/>
      <c r="CF736" s="85"/>
      <c r="CG736" s="85"/>
      <c r="CH736" s="85"/>
      <c r="CI736" s="85"/>
      <c r="CJ736" s="85"/>
      <c r="CK736" s="85"/>
      <c r="CL736" s="85"/>
      <c r="CM736" s="85"/>
      <c r="CN736" s="85"/>
      <c r="CO736" s="85"/>
      <c r="CP736" s="85"/>
      <c r="CQ736" s="85"/>
      <c r="CR736" s="85"/>
      <c r="CS736" s="85"/>
      <c r="CT736" s="85"/>
      <c r="CU736" s="85"/>
      <c r="CV736" s="85"/>
      <c r="CW736" s="85"/>
      <c r="CX736" s="85"/>
      <c r="CY736" s="85"/>
      <c r="CZ736" s="85"/>
      <c r="DA736" s="85"/>
      <c r="DB736" s="85"/>
      <c r="DC736" s="85"/>
      <c r="DD736" s="85"/>
      <c r="DE736" s="85"/>
    </row>
    <row r="737" spans="1:109" x14ac:dyDescent="0.2">
      <c r="A737" s="85"/>
      <c r="B737" s="85"/>
      <c r="C737" s="85"/>
      <c r="D737" s="85"/>
      <c r="E737" s="86"/>
      <c r="F737" s="85"/>
      <c r="G737" s="87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F737" s="85"/>
      <c r="AG737" s="85"/>
      <c r="AH737" s="85"/>
      <c r="AI737" s="85"/>
      <c r="AJ737" s="85"/>
      <c r="AK737" s="85"/>
      <c r="AL737" s="85"/>
      <c r="AM737" s="85"/>
      <c r="AN737" s="85"/>
      <c r="AO737" s="85"/>
      <c r="AP737" s="85"/>
      <c r="AQ737" s="85"/>
      <c r="AR737" s="85"/>
      <c r="AS737" s="85"/>
      <c r="AT737" s="85"/>
      <c r="AU737" s="85"/>
      <c r="AV737" s="85"/>
      <c r="AW737" s="85"/>
      <c r="AX737" s="85"/>
      <c r="AY737" s="85"/>
      <c r="AZ737" s="85"/>
      <c r="BA737" s="85"/>
      <c r="BB737" s="85"/>
      <c r="BC737" s="85"/>
      <c r="BD737" s="85"/>
      <c r="BE737" s="85"/>
      <c r="BF737" s="88"/>
      <c r="BG737" s="85"/>
      <c r="BH737" s="85"/>
      <c r="BI737" s="85"/>
      <c r="BJ737" s="85"/>
      <c r="BK737" s="85"/>
      <c r="BL737" s="85"/>
      <c r="BM737" s="85"/>
      <c r="BN737" s="85"/>
      <c r="BO737" s="85"/>
      <c r="BP737" s="85"/>
      <c r="BQ737" s="85"/>
      <c r="BR737" s="85"/>
      <c r="BS737" s="85"/>
      <c r="BT737" s="85"/>
      <c r="BU737" s="85"/>
      <c r="BV737" s="85"/>
      <c r="BW737" s="85"/>
      <c r="BX737" s="85"/>
      <c r="BY737" s="85"/>
      <c r="BZ737" s="85"/>
      <c r="CA737" s="85"/>
      <c r="CB737" s="85"/>
      <c r="CC737" s="85"/>
      <c r="CD737" s="85"/>
      <c r="CE737" s="85"/>
      <c r="CF737" s="85"/>
      <c r="CG737" s="85"/>
      <c r="CH737" s="85"/>
      <c r="CI737" s="85"/>
      <c r="CJ737" s="85"/>
      <c r="CK737" s="85"/>
      <c r="CL737" s="85"/>
      <c r="CM737" s="85"/>
      <c r="CN737" s="85"/>
      <c r="CO737" s="85"/>
      <c r="CP737" s="85"/>
      <c r="CQ737" s="85"/>
      <c r="CR737" s="85"/>
      <c r="CS737" s="85"/>
      <c r="CT737" s="85"/>
      <c r="CU737" s="85"/>
      <c r="CV737" s="85"/>
      <c r="CW737" s="85"/>
      <c r="CX737" s="85"/>
      <c r="CY737" s="85"/>
      <c r="CZ737" s="85"/>
      <c r="DA737" s="85"/>
      <c r="DB737" s="85"/>
      <c r="DC737" s="85"/>
      <c r="DD737" s="85"/>
      <c r="DE737" s="85"/>
    </row>
    <row r="738" spans="1:109" x14ac:dyDescent="0.2">
      <c r="A738" s="85"/>
      <c r="B738" s="85"/>
      <c r="C738" s="85"/>
      <c r="D738" s="85"/>
      <c r="E738" s="86"/>
      <c r="F738" s="85"/>
      <c r="G738" s="87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85"/>
      <c r="AG738" s="85"/>
      <c r="AH738" s="85"/>
      <c r="AI738" s="85"/>
      <c r="AJ738" s="85"/>
      <c r="AK738" s="85"/>
      <c r="AL738" s="85"/>
      <c r="AM738" s="85"/>
      <c r="AN738" s="85"/>
      <c r="AO738" s="85"/>
      <c r="AP738" s="85"/>
      <c r="AQ738" s="85"/>
      <c r="AR738" s="85"/>
      <c r="AS738" s="85"/>
      <c r="AT738" s="85"/>
      <c r="AU738" s="85"/>
      <c r="AV738" s="85"/>
      <c r="AW738" s="85"/>
      <c r="AX738" s="85"/>
      <c r="AY738" s="85"/>
      <c r="AZ738" s="85"/>
      <c r="BA738" s="85"/>
      <c r="BB738" s="85"/>
      <c r="BC738" s="85"/>
      <c r="BD738" s="85"/>
      <c r="BE738" s="85"/>
      <c r="BF738" s="88"/>
      <c r="BG738" s="85"/>
      <c r="BH738" s="85"/>
      <c r="BI738" s="85"/>
      <c r="BJ738" s="85"/>
      <c r="BK738" s="85"/>
      <c r="BL738" s="85"/>
      <c r="BM738" s="85"/>
      <c r="BN738" s="85"/>
      <c r="BO738" s="85"/>
      <c r="BP738" s="85"/>
      <c r="BQ738" s="85"/>
      <c r="BR738" s="85"/>
      <c r="BS738" s="85"/>
      <c r="BT738" s="85"/>
      <c r="BU738" s="85"/>
      <c r="BV738" s="85"/>
      <c r="BW738" s="85"/>
      <c r="BX738" s="85"/>
      <c r="BY738" s="85"/>
      <c r="BZ738" s="85"/>
      <c r="CA738" s="85"/>
      <c r="CB738" s="85"/>
      <c r="CC738" s="85"/>
      <c r="CD738" s="85"/>
      <c r="CE738" s="85"/>
      <c r="CF738" s="85"/>
      <c r="CG738" s="85"/>
      <c r="CH738" s="85"/>
      <c r="CI738" s="85"/>
      <c r="CJ738" s="85"/>
      <c r="CK738" s="85"/>
      <c r="CL738" s="85"/>
      <c r="CM738" s="85"/>
      <c r="CN738" s="85"/>
      <c r="CO738" s="85"/>
      <c r="CP738" s="85"/>
      <c r="CQ738" s="85"/>
      <c r="CR738" s="85"/>
      <c r="CS738" s="85"/>
      <c r="CT738" s="85"/>
      <c r="CU738" s="85"/>
      <c r="CV738" s="85"/>
      <c r="CW738" s="85"/>
      <c r="CX738" s="85"/>
      <c r="CY738" s="85"/>
      <c r="CZ738" s="85"/>
      <c r="DA738" s="85"/>
      <c r="DB738" s="85"/>
      <c r="DC738" s="85"/>
      <c r="DD738" s="85"/>
      <c r="DE738" s="85"/>
    </row>
    <row r="739" spans="1:109" x14ac:dyDescent="0.2">
      <c r="A739" s="85"/>
      <c r="B739" s="85"/>
      <c r="C739" s="85"/>
      <c r="D739" s="85"/>
      <c r="E739" s="86"/>
      <c r="F739" s="85"/>
      <c r="G739" s="87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F739" s="85"/>
      <c r="AG739" s="85"/>
      <c r="AH739" s="85"/>
      <c r="AI739" s="85"/>
      <c r="AJ739" s="85"/>
      <c r="AK739" s="85"/>
      <c r="AL739" s="85"/>
      <c r="AM739" s="85"/>
      <c r="AN739" s="85"/>
      <c r="AO739" s="85"/>
      <c r="AP739" s="85"/>
      <c r="AQ739" s="85"/>
      <c r="AR739" s="85"/>
      <c r="AS739" s="85"/>
      <c r="AT739" s="85"/>
      <c r="AU739" s="85"/>
      <c r="AV739" s="85"/>
      <c r="AW739" s="85"/>
      <c r="AX739" s="85"/>
      <c r="AY739" s="85"/>
      <c r="AZ739" s="85"/>
      <c r="BA739" s="85"/>
      <c r="BB739" s="85"/>
      <c r="BC739" s="85"/>
      <c r="BD739" s="85"/>
      <c r="BE739" s="85"/>
      <c r="BF739" s="88"/>
      <c r="BG739" s="85"/>
      <c r="BH739" s="85"/>
      <c r="BI739" s="85"/>
      <c r="BJ739" s="85"/>
      <c r="BK739" s="85"/>
      <c r="BL739" s="85"/>
      <c r="BM739" s="85"/>
      <c r="BN739" s="85"/>
      <c r="BO739" s="85"/>
      <c r="BP739" s="85"/>
      <c r="BQ739" s="85"/>
      <c r="BR739" s="85"/>
      <c r="BS739" s="85"/>
      <c r="BT739" s="85"/>
      <c r="BU739" s="85"/>
      <c r="BV739" s="85"/>
      <c r="BW739" s="85"/>
      <c r="BX739" s="85"/>
      <c r="BY739" s="85"/>
      <c r="BZ739" s="85"/>
      <c r="CA739" s="85"/>
      <c r="CB739" s="85"/>
      <c r="CC739" s="85"/>
      <c r="CD739" s="85"/>
      <c r="CE739" s="85"/>
      <c r="CF739" s="85"/>
      <c r="CG739" s="85"/>
      <c r="CH739" s="85"/>
      <c r="CI739" s="85"/>
      <c r="CJ739" s="85"/>
      <c r="CK739" s="85"/>
      <c r="CL739" s="85"/>
      <c r="CM739" s="85"/>
      <c r="CN739" s="85"/>
      <c r="CO739" s="85"/>
      <c r="CP739" s="85"/>
      <c r="CQ739" s="85"/>
      <c r="CR739" s="85"/>
      <c r="CS739" s="85"/>
      <c r="CT739" s="85"/>
      <c r="CU739" s="85"/>
      <c r="CV739" s="85"/>
      <c r="CW739" s="85"/>
      <c r="CX739" s="85"/>
      <c r="CY739" s="85"/>
      <c r="CZ739" s="85"/>
      <c r="DA739" s="85"/>
      <c r="DB739" s="85"/>
      <c r="DC739" s="85"/>
      <c r="DD739" s="85"/>
      <c r="DE739" s="85"/>
    </row>
    <row r="740" spans="1:109" x14ac:dyDescent="0.2">
      <c r="A740" s="85"/>
      <c r="B740" s="85"/>
      <c r="C740" s="85"/>
      <c r="D740" s="85"/>
      <c r="E740" s="86"/>
      <c r="F740" s="85"/>
      <c r="G740" s="87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F740" s="85"/>
      <c r="AG740" s="85"/>
      <c r="AH740" s="85"/>
      <c r="AI740" s="85"/>
      <c r="AJ740" s="85"/>
      <c r="AK740" s="85"/>
      <c r="AL740" s="85"/>
      <c r="AM740" s="85"/>
      <c r="AN740" s="85"/>
      <c r="AO740" s="85"/>
      <c r="AP740" s="85"/>
      <c r="AQ740" s="85"/>
      <c r="AR740" s="85"/>
      <c r="AS740" s="85"/>
      <c r="AT740" s="85"/>
      <c r="AU740" s="85"/>
      <c r="AV740" s="85"/>
      <c r="AW740" s="85"/>
      <c r="AX740" s="85"/>
      <c r="AY740" s="85"/>
      <c r="AZ740" s="85"/>
      <c r="BA740" s="85"/>
      <c r="BB740" s="85"/>
      <c r="BC740" s="85"/>
      <c r="BD740" s="85"/>
      <c r="BE740" s="85"/>
      <c r="BF740" s="88"/>
      <c r="BG740" s="85"/>
      <c r="BH740" s="85"/>
      <c r="BI740" s="85"/>
      <c r="BJ740" s="85"/>
      <c r="BK740" s="85"/>
      <c r="BL740" s="85"/>
      <c r="BM740" s="85"/>
      <c r="BN740" s="85"/>
      <c r="BO740" s="85"/>
      <c r="BP740" s="85"/>
      <c r="BQ740" s="85"/>
      <c r="BR740" s="85"/>
      <c r="BS740" s="85"/>
      <c r="BT740" s="85"/>
      <c r="BU740" s="85"/>
      <c r="BV740" s="85"/>
      <c r="BW740" s="85"/>
      <c r="BX740" s="85"/>
      <c r="BY740" s="85"/>
      <c r="BZ740" s="85"/>
      <c r="CA740" s="85"/>
      <c r="CB740" s="85"/>
      <c r="CC740" s="85"/>
      <c r="CD740" s="85"/>
      <c r="CE740" s="85"/>
      <c r="CF740" s="85"/>
      <c r="CG740" s="85"/>
      <c r="CH740" s="85"/>
      <c r="CI740" s="85"/>
      <c r="CJ740" s="85"/>
      <c r="CK740" s="85"/>
      <c r="CL740" s="85"/>
      <c r="CM740" s="85"/>
      <c r="CN740" s="85"/>
      <c r="CO740" s="85"/>
      <c r="CP740" s="85"/>
      <c r="CQ740" s="85"/>
      <c r="CR740" s="85"/>
      <c r="CS740" s="85"/>
      <c r="CT740" s="85"/>
      <c r="CU740" s="85"/>
      <c r="CV740" s="85"/>
      <c r="CW740" s="85"/>
      <c r="CX740" s="85"/>
      <c r="CY740" s="85"/>
      <c r="CZ740" s="85"/>
      <c r="DA740" s="85"/>
      <c r="DB740" s="85"/>
      <c r="DC740" s="85"/>
      <c r="DD740" s="85"/>
      <c r="DE740" s="85"/>
    </row>
    <row r="741" spans="1:109" x14ac:dyDescent="0.2">
      <c r="A741" s="85"/>
      <c r="B741" s="85"/>
      <c r="C741" s="85"/>
      <c r="D741" s="85"/>
      <c r="E741" s="86"/>
      <c r="F741" s="85"/>
      <c r="G741" s="87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F741" s="85"/>
      <c r="AG741" s="85"/>
      <c r="AH741" s="85"/>
      <c r="AI741" s="85"/>
      <c r="AJ741" s="85"/>
      <c r="AK741" s="85"/>
      <c r="AL741" s="85"/>
      <c r="AM741" s="85"/>
      <c r="AN741" s="85"/>
      <c r="AO741" s="85"/>
      <c r="AP741" s="85"/>
      <c r="AQ741" s="85"/>
      <c r="AR741" s="85"/>
      <c r="AS741" s="85"/>
      <c r="AT741" s="85"/>
      <c r="AU741" s="85"/>
      <c r="AV741" s="85"/>
      <c r="AW741" s="85"/>
      <c r="AX741" s="85"/>
      <c r="AY741" s="85"/>
      <c r="AZ741" s="85"/>
      <c r="BA741" s="85"/>
      <c r="BB741" s="85"/>
      <c r="BC741" s="85"/>
      <c r="BD741" s="85"/>
      <c r="BE741" s="85"/>
      <c r="BF741" s="88"/>
      <c r="BG741" s="85"/>
      <c r="BH741" s="85"/>
      <c r="BI741" s="85"/>
      <c r="BJ741" s="85"/>
      <c r="BK741" s="85"/>
      <c r="BL741" s="85"/>
      <c r="BM741" s="85"/>
      <c r="BN741" s="85"/>
      <c r="BO741" s="85"/>
      <c r="BP741" s="85"/>
      <c r="BQ741" s="85"/>
      <c r="BR741" s="85"/>
      <c r="BS741" s="85"/>
      <c r="BT741" s="85"/>
      <c r="BU741" s="85"/>
      <c r="BV741" s="85"/>
      <c r="BW741" s="85"/>
      <c r="BX741" s="85"/>
      <c r="BY741" s="85"/>
      <c r="BZ741" s="85"/>
      <c r="CA741" s="85"/>
      <c r="CB741" s="85"/>
      <c r="CC741" s="85"/>
      <c r="CD741" s="85"/>
      <c r="CE741" s="85"/>
      <c r="CF741" s="85"/>
      <c r="CG741" s="85"/>
      <c r="CH741" s="85"/>
      <c r="CI741" s="85"/>
      <c r="CJ741" s="85"/>
      <c r="CK741" s="85"/>
      <c r="CL741" s="85"/>
      <c r="CM741" s="85"/>
      <c r="CN741" s="85"/>
      <c r="CO741" s="85"/>
      <c r="CP741" s="85"/>
      <c r="CQ741" s="85"/>
      <c r="CR741" s="85"/>
      <c r="CS741" s="85"/>
      <c r="CT741" s="85"/>
      <c r="CU741" s="85"/>
      <c r="CV741" s="85"/>
      <c r="CW741" s="85"/>
      <c r="CX741" s="85"/>
      <c r="CY741" s="85"/>
      <c r="CZ741" s="85"/>
      <c r="DA741" s="85"/>
      <c r="DB741" s="85"/>
      <c r="DC741" s="85"/>
      <c r="DD741" s="85"/>
      <c r="DE741" s="85"/>
    </row>
    <row r="742" spans="1:109" x14ac:dyDescent="0.2">
      <c r="A742" s="85"/>
      <c r="B742" s="85"/>
      <c r="C742" s="85"/>
      <c r="D742" s="85"/>
      <c r="E742" s="86"/>
      <c r="F742" s="85"/>
      <c r="G742" s="87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F742" s="85"/>
      <c r="AG742" s="85"/>
      <c r="AH742" s="85"/>
      <c r="AI742" s="85"/>
      <c r="AJ742" s="85"/>
      <c r="AK742" s="85"/>
      <c r="AL742" s="85"/>
      <c r="AM742" s="85"/>
      <c r="AN742" s="85"/>
      <c r="AO742" s="85"/>
      <c r="AP742" s="85"/>
      <c r="AQ742" s="85"/>
      <c r="AR742" s="85"/>
      <c r="AS742" s="85"/>
      <c r="AT742" s="85"/>
      <c r="AU742" s="85"/>
      <c r="AV742" s="85"/>
      <c r="AW742" s="85"/>
      <c r="AX742" s="85"/>
      <c r="AY742" s="85"/>
      <c r="AZ742" s="85"/>
      <c r="BA742" s="85"/>
      <c r="BB742" s="85"/>
      <c r="BC742" s="85"/>
      <c r="BD742" s="85"/>
      <c r="BE742" s="85"/>
      <c r="BF742" s="88"/>
      <c r="BG742" s="85"/>
      <c r="BH742" s="85"/>
      <c r="BI742" s="85"/>
      <c r="BJ742" s="85"/>
      <c r="BK742" s="85"/>
      <c r="BL742" s="85"/>
      <c r="BM742" s="85"/>
      <c r="BN742" s="85"/>
      <c r="BO742" s="85"/>
      <c r="BP742" s="85"/>
      <c r="BQ742" s="85"/>
      <c r="BR742" s="85"/>
      <c r="BS742" s="85"/>
      <c r="BT742" s="85"/>
      <c r="BU742" s="85"/>
      <c r="BV742" s="85"/>
      <c r="BW742" s="85"/>
      <c r="BX742" s="85"/>
      <c r="BY742" s="85"/>
      <c r="BZ742" s="85"/>
      <c r="CA742" s="85"/>
      <c r="CB742" s="85"/>
      <c r="CC742" s="85"/>
      <c r="CD742" s="85"/>
      <c r="CE742" s="85"/>
      <c r="CF742" s="85"/>
      <c r="CG742" s="85"/>
      <c r="CH742" s="85"/>
      <c r="CI742" s="85"/>
      <c r="CJ742" s="85"/>
      <c r="CK742" s="85"/>
      <c r="CL742" s="85"/>
      <c r="CM742" s="85"/>
      <c r="CN742" s="85"/>
      <c r="CO742" s="85"/>
      <c r="CP742" s="85"/>
      <c r="CQ742" s="85"/>
      <c r="CR742" s="85"/>
      <c r="CS742" s="85"/>
      <c r="CT742" s="85"/>
      <c r="CU742" s="85"/>
      <c r="CV742" s="85"/>
      <c r="CW742" s="85"/>
      <c r="CX742" s="85"/>
      <c r="CY742" s="85"/>
      <c r="CZ742" s="85"/>
      <c r="DA742" s="85"/>
      <c r="DB742" s="85"/>
      <c r="DC742" s="85"/>
      <c r="DD742" s="85"/>
      <c r="DE742" s="85"/>
    </row>
    <row r="743" spans="1:109" x14ac:dyDescent="0.2">
      <c r="A743" s="85"/>
      <c r="B743" s="85"/>
      <c r="C743" s="85"/>
      <c r="D743" s="85"/>
      <c r="E743" s="86"/>
      <c r="F743" s="85"/>
      <c r="G743" s="87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85"/>
      <c r="AG743" s="85"/>
      <c r="AH743" s="85"/>
      <c r="AI743" s="85"/>
      <c r="AJ743" s="85"/>
      <c r="AK743" s="85"/>
      <c r="AL743" s="85"/>
      <c r="AM743" s="85"/>
      <c r="AN743" s="85"/>
      <c r="AO743" s="85"/>
      <c r="AP743" s="85"/>
      <c r="AQ743" s="85"/>
      <c r="AR743" s="85"/>
      <c r="AS743" s="85"/>
      <c r="AT743" s="85"/>
      <c r="AU743" s="85"/>
      <c r="AV743" s="85"/>
      <c r="AW743" s="85"/>
      <c r="AX743" s="85"/>
      <c r="AY743" s="85"/>
      <c r="AZ743" s="85"/>
      <c r="BA743" s="85"/>
      <c r="BB743" s="85"/>
      <c r="BC743" s="85"/>
      <c r="BD743" s="85"/>
      <c r="BE743" s="85"/>
      <c r="BF743" s="88"/>
      <c r="BG743" s="85"/>
      <c r="BH743" s="85"/>
      <c r="BI743" s="85"/>
      <c r="BJ743" s="85"/>
      <c r="BK743" s="85"/>
      <c r="BL743" s="85"/>
      <c r="BM743" s="85"/>
      <c r="BN743" s="85"/>
      <c r="BO743" s="85"/>
      <c r="BP743" s="85"/>
      <c r="BQ743" s="85"/>
      <c r="BR743" s="85"/>
      <c r="BS743" s="85"/>
      <c r="BT743" s="85"/>
      <c r="BU743" s="85"/>
      <c r="BV743" s="85"/>
      <c r="BW743" s="85"/>
      <c r="BX743" s="85"/>
      <c r="BY743" s="85"/>
      <c r="BZ743" s="85"/>
      <c r="CA743" s="85"/>
      <c r="CB743" s="85"/>
      <c r="CC743" s="85"/>
      <c r="CD743" s="85"/>
      <c r="CE743" s="85"/>
      <c r="CF743" s="85"/>
      <c r="CG743" s="85"/>
      <c r="CH743" s="85"/>
      <c r="CI743" s="85"/>
      <c r="CJ743" s="85"/>
      <c r="CK743" s="85"/>
      <c r="CL743" s="85"/>
      <c r="CM743" s="85"/>
      <c r="CN743" s="85"/>
      <c r="CO743" s="85"/>
      <c r="CP743" s="85"/>
      <c r="CQ743" s="85"/>
      <c r="CR743" s="85"/>
      <c r="CS743" s="85"/>
      <c r="CT743" s="85"/>
      <c r="CU743" s="85"/>
      <c r="CV743" s="85"/>
      <c r="CW743" s="85"/>
      <c r="CX743" s="85"/>
      <c r="CY743" s="85"/>
      <c r="CZ743" s="85"/>
      <c r="DA743" s="85"/>
      <c r="DB743" s="85"/>
      <c r="DC743" s="85"/>
      <c r="DD743" s="85"/>
      <c r="DE743" s="85"/>
    </row>
    <row r="744" spans="1:109" x14ac:dyDescent="0.2">
      <c r="A744" s="85"/>
      <c r="B744" s="85"/>
      <c r="C744" s="85"/>
      <c r="D744" s="85"/>
      <c r="E744" s="86"/>
      <c r="F744" s="85"/>
      <c r="G744" s="87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  <c r="AH744" s="85"/>
      <c r="AI744" s="85"/>
      <c r="AJ744" s="85"/>
      <c r="AK744" s="85"/>
      <c r="AL744" s="85"/>
      <c r="AM744" s="85"/>
      <c r="AN744" s="85"/>
      <c r="AO744" s="85"/>
      <c r="AP744" s="85"/>
      <c r="AQ744" s="85"/>
      <c r="AR744" s="85"/>
      <c r="AS744" s="85"/>
      <c r="AT744" s="85"/>
      <c r="AU744" s="85"/>
      <c r="AV744" s="85"/>
      <c r="AW744" s="85"/>
      <c r="AX744" s="85"/>
      <c r="AY744" s="85"/>
      <c r="AZ744" s="85"/>
      <c r="BA744" s="85"/>
      <c r="BB744" s="85"/>
      <c r="BC744" s="85"/>
      <c r="BD744" s="85"/>
      <c r="BE744" s="85"/>
      <c r="BF744" s="88"/>
      <c r="BG744" s="85"/>
      <c r="BH744" s="85"/>
      <c r="BI744" s="85"/>
      <c r="BJ744" s="85"/>
      <c r="BK744" s="85"/>
      <c r="BL744" s="85"/>
      <c r="BM744" s="85"/>
      <c r="BN744" s="85"/>
      <c r="BO744" s="85"/>
      <c r="BP744" s="85"/>
      <c r="BQ744" s="85"/>
      <c r="BR744" s="85"/>
      <c r="BS744" s="85"/>
      <c r="BT744" s="85"/>
      <c r="BU744" s="85"/>
      <c r="BV744" s="85"/>
      <c r="BW744" s="85"/>
      <c r="BX744" s="85"/>
      <c r="BY744" s="85"/>
      <c r="BZ744" s="85"/>
      <c r="CA744" s="85"/>
      <c r="CB744" s="85"/>
      <c r="CC744" s="85"/>
      <c r="CD744" s="85"/>
      <c r="CE744" s="85"/>
      <c r="CF744" s="85"/>
      <c r="CG744" s="85"/>
      <c r="CH744" s="85"/>
      <c r="CI744" s="85"/>
      <c r="CJ744" s="85"/>
      <c r="CK744" s="85"/>
      <c r="CL744" s="85"/>
      <c r="CM744" s="85"/>
      <c r="CN744" s="85"/>
      <c r="CO744" s="85"/>
      <c r="CP744" s="85"/>
      <c r="CQ744" s="85"/>
      <c r="CR744" s="85"/>
      <c r="CS744" s="85"/>
      <c r="CT744" s="85"/>
      <c r="CU744" s="85"/>
      <c r="CV744" s="85"/>
      <c r="CW744" s="85"/>
      <c r="CX744" s="85"/>
      <c r="CY744" s="85"/>
      <c r="CZ744" s="85"/>
      <c r="DA744" s="85"/>
      <c r="DB744" s="85"/>
      <c r="DC744" s="85"/>
      <c r="DD744" s="85"/>
      <c r="DE744" s="85"/>
    </row>
    <row r="745" spans="1:109" x14ac:dyDescent="0.2">
      <c r="A745" s="85"/>
      <c r="B745" s="85"/>
      <c r="C745" s="85"/>
      <c r="D745" s="85"/>
      <c r="E745" s="86"/>
      <c r="F745" s="85"/>
      <c r="G745" s="87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85"/>
      <c r="AG745" s="85"/>
      <c r="AH745" s="85"/>
      <c r="AI745" s="85"/>
      <c r="AJ745" s="85"/>
      <c r="AK745" s="85"/>
      <c r="AL745" s="85"/>
      <c r="AM745" s="85"/>
      <c r="AN745" s="85"/>
      <c r="AO745" s="85"/>
      <c r="AP745" s="85"/>
      <c r="AQ745" s="85"/>
      <c r="AR745" s="85"/>
      <c r="AS745" s="85"/>
      <c r="AT745" s="85"/>
      <c r="AU745" s="85"/>
      <c r="AV745" s="85"/>
      <c r="AW745" s="85"/>
      <c r="AX745" s="85"/>
      <c r="AY745" s="85"/>
      <c r="AZ745" s="85"/>
      <c r="BA745" s="85"/>
      <c r="BB745" s="85"/>
      <c r="BC745" s="85"/>
      <c r="BD745" s="85"/>
      <c r="BE745" s="85"/>
      <c r="BF745" s="88"/>
      <c r="BG745" s="85"/>
      <c r="BH745" s="85"/>
      <c r="BI745" s="85"/>
      <c r="BJ745" s="85"/>
      <c r="BK745" s="85"/>
      <c r="BL745" s="85"/>
      <c r="BM745" s="85"/>
      <c r="BN745" s="85"/>
      <c r="BO745" s="85"/>
      <c r="BP745" s="85"/>
      <c r="BQ745" s="85"/>
      <c r="BR745" s="85"/>
      <c r="BS745" s="85"/>
      <c r="BT745" s="85"/>
      <c r="BU745" s="85"/>
      <c r="BV745" s="85"/>
      <c r="BW745" s="85"/>
      <c r="BX745" s="85"/>
      <c r="BY745" s="85"/>
      <c r="BZ745" s="85"/>
      <c r="CA745" s="85"/>
      <c r="CB745" s="85"/>
      <c r="CC745" s="85"/>
      <c r="CD745" s="85"/>
      <c r="CE745" s="85"/>
      <c r="CF745" s="85"/>
      <c r="CG745" s="85"/>
      <c r="CH745" s="85"/>
      <c r="CI745" s="85"/>
      <c r="CJ745" s="85"/>
      <c r="CK745" s="85"/>
      <c r="CL745" s="85"/>
      <c r="CM745" s="85"/>
      <c r="CN745" s="85"/>
      <c r="CO745" s="85"/>
      <c r="CP745" s="85"/>
      <c r="CQ745" s="85"/>
      <c r="CR745" s="85"/>
      <c r="CS745" s="85"/>
      <c r="CT745" s="85"/>
      <c r="CU745" s="85"/>
      <c r="CV745" s="85"/>
      <c r="CW745" s="85"/>
      <c r="CX745" s="85"/>
      <c r="CY745" s="85"/>
      <c r="CZ745" s="85"/>
      <c r="DA745" s="85"/>
      <c r="DB745" s="85"/>
      <c r="DC745" s="85"/>
      <c r="DD745" s="85"/>
      <c r="DE745" s="85"/>
    </row>
    <row r="746" spans="1:109" x14ac:dyDescent="0.2">
      <c r="A746" s="85"/>
      <c r="B746" s="85"/>
      <c r="C746" s="85"/>
      <c r="D746" s="85"/>
      <c r="E746" s="86"/>
      <c r="F746" s="85"/>
      <c r="G746" s="87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85"/>
      <c r="AP746" s="85"/>
      <c r="AQ746" s="85"/>
      <c r="AR746" s="85"/>
      <c r="AS746" s="85"/>
      <c r="AT746" s="85"/>
      <c r="AU746" s="85"/>
      <c r="AV746" s="85"/>
      <c r="AW746" s="85"/>
      <c r="AX746" s="85"/>
      <c r="AY746" s="85"/>
      <c r="AZ746" s="85"/>
      <c r="BA746" s="85"/>
      <c r="BB746" s="85"/>
      <c r="BC746" s="85"/>
      <c r="BD746" s="85"/>
      <c r="BE746" s="85"/>
      <c r="BF746" s="88"/>
      <c r="BG746" s="85"/>
      <c r="BH746" s="85"/>
      <c r="BI746" s="85"/>
      <c r="BJ746" s="85"/>
      <c r="BK746" s="85"/>
      <c r="BL746" s="85"/>
      <c r="BM746" s="85"/>
      <c r="BN746" s="85"/>
      <c r="BO746" s="85"/>
      <c r="BP746" s="85"/>
      <c r="BQ746" s="85"/>
      <c r="BR746" s="85"/>
      <c r="BS746" s="85"/>
      <c r="BT746" s="85"/>
      <c r="BU746" s="85"/>
      <c r="BV746" s="85"/>
      <c r="BW746" s="85"/>
      <c r="BX746" s="85"/>
      <c r="BY746" s="85"/>
      <c r="BZ746" s="85"/>
      <c r="CA746" s="85"/>
      <c r="CB746" s="85"/>
      <c r="CC746" s="85"/>
      <c r="CD746" s="85"/>
      <c r="CE746" s="85"/>
      <c r="CF746" s="85"/>
      <c r="CG746" s="85"/>
      <c r="CH746" s="85"/>
      <c r="CI746" s="85"/>
      <c r="CJ746" s="85"/>
      <c r="CK746" s="85"/>
      <c r="CL746" s="85"/>
      <c r="CM746" s="85"/>
      <c r="CN746" s="85"/>
      <c r="CO746" s="85"/>
      <c r="CP746" s="85"/>
      <c r="CQ746" s="85"/>
      <c r="CR746" s="85"/>
      <c r="CS746" s="85"/>
      <c r="CT746" s="85"/>
      <c r="CU746" s="85"/>
      <c r="CV746" s="85"/>
      <c r="CW746" s="85"/>
      <c r="CX746" s="85"/>
      <c r="CY746" s="85"/>
      <c r="CZ746" s="85"/>
      <c r="DA746" s="85"/>
      <c r="DB746" s="85"/>
      <c r="DC746" s="85"/>
      <c r="DD746" s="85"/>
      <c r="DE746" s="85"/>
    </row>
    <row r="747" spans="1:109" x14ac:dyDescent="0.2">
      <c r="A747" s="85"/>
      <c r="B747" s="85"/>
      <c r="C747" s="85"/>
      <c r="D747" s="85"/>
      <c r="E747" s="86"/>
      <c r="F747" s="85"/>
      <c r="G747" s="87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85"/>
      <c r="AG747" s="85"/>
      <c r="AH747" s="85"/>
      <c r="AI747" s="85"/>
      <c r="AJ747" s="85"/>
      <c r="AK747" s="85"/>
      <c r="AL747" s="85"/>
      <c r="AM747" s="85"/>
      <c r="AN747" s="85"/>
      <c r="AO747" s="85"/>
      <c r="AP747" s="85"/>
      <c r="AQ747" s="85"/>
      <c r="AR747" s="85"/>
      <c r="AS747" s="85"/>
      <c r="AT747" s="85"/>
      <c r="AU747" s="85"/>
      <c r="AV747" s="85"/>
      <c r="AW747" s="85"/>
      <c r="AX747" s="85"/>
      <c r="AY747" s="85"/>
      <c r="AZ747" s="85"/>
      <c r="BA747" s="85"/>
      <c r="BB747" s="85"/>
      <c r="BC747" s="85"/>
      <c r="BD747" s="85"/>
      <c r="BE747" s="85"/>
      <c r="BF747" s="88"/>
      <c r="BG747" s="85"/>
      <c r="BH747" s="85"/>
      <c r="BI747" s="85"/>
      <c r="BJ747" s="85"/>
      <c r="BK747" s="85"/>
      <c r="BL747" s="85"/>
      <c r="BM747" s="85"/>
      <c r="BN747" s="85"/>
      <c r="BO747" s="85"/>
      <c r="BP747" s="85"/>
      <c r="BQ747" s="85"/>
      <c r="BR747" s="85"/>
      <c r="BS747" s="85"/>
      <c r="BT747" s="85"/>
      <c r="BU747" s="85"/>
      <c r="BV747" s="85"/>
      <c r="BW747" s="85"/>
      <c r="BX747" s="85"/>
      <c r="BY747" s="85"/>
      <c r="BZ747" s="85"/>
      <c r="CA747" s="85"/>
      <c r="CB747" s="85"/>
      <c r="CC747" s="85"/>
      <c r="CD747" s="85"/>
      <c r="CE747" s="85"/>
      <c r="CF747" s="85"/>
      <c r="CG747" s="85"/>
      <c r="CH747" s="85"/>
      <c r="CI747" s="85"/>
      <c r="CJ747" s="85"/>
      <c r="CK747" s="85"/>
      <c r="CL747" s="85"/>
      <c r="CM747" s="85"/>
      <c r="CN747" s="85"/>
      <c r="CO747" s="85"/>
      <c r="CP747" s="85"/>
      <c r="CQ747" s="85"/>
      <c r="CR747" s="85"/>
      <c r="CS747" s="85"/>
      <c r="CT747" s="85"/>
      <c r="CU747" s="85"/>
      <c r="CV747" s="85"/>
      <c r="CW747" s="85"/>
      <c r="CX747" s="85"/>
      <c r="CY747" s="85"/>
      <c r="CZ747" s="85"/>
      <c r="DA747" s="85"/>
      <c r="DB747" s="85"/>
      <c r="DC747" s="85"/>
      <c r="DD747" s="85"/>
      <c r="DE747" s="85"/>
    </row>
    <row r="748" spans="1:109" x14ac:dyDescent="0.2">
      <c r="A748" s="85"/>
      <c r="B748" s="85"/>
      <c r="C748" s="85"/>
      <c r="D748" s="85"/>
      <c r="E748" s="86"/>
      <c r="F748" s="85"/>
      <c r="G748" s="87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85"/>
      <c r="AG748" s="85"/>
      <c r="AH748" s="85"/>
      <c r="AI748" s="85"/>
      <c r="AJ748" s="85"/>
      <c r="AK748" s="85"/>
      <c r="AL748" s="85"/>
      <c r="AM748" s="85"/>
      <c r="AN748" s="85"/>
      <c r="AO748" s="85"/>
      <c r="AP748" s="85"/>
      <c r="AQ748" s="85"/>
      <c r="AR748" s="85"/>
      <c r="AS748" s="85"/>
      <c r="AT748" s="85"/>
      <c r="AU748" s="85"/>
      <c r="AV748" s="85"/>
      <c r="AW748" s="85"/>
      <c r="AX748" s="85"/>
      <c r="AY748" s="85"/>
      <c r="AZ748" s="85"/>
      <c r="BA748" s="85"/>
      <c r="BB748" s="85"/>
      <c r="BC748" s="85"/>
      <c r="BD748" s="85"/>
      <c r="BE748" s="85"/>
      <c r="BF748" s="88"/>
      <c r="BG748" s="85"/>
      <c r="BH748" s="85"/>
      <c r="BI748" s="85"/>
      <c r="BJ748" s="85"/>
      <c r="BK748" s="85"/>
      <c r="BL748" s="85"/>
      <c r="BM748" s="85"/>
      <c r="BN748" s="85"/>
      <c r="BO748" s="85"/>
      <c r="BP748" s="85"/>
      <c r="BQ748" s="85"/>
      <c r="BR748" s="85"/>
      <c r="BS748" s="85"/>
      <c r="BT748" s="85"/>
      <c r="BU748" s="85"/>
      <c r="BV748" s="85"/>
      <c r="BW748" s="85"/>
      <c r="BX748" s="85"/>
      <c r="BY748" s="85"/>
      <c r="BZ748" s="85"/>
      <c r="CA748" s="85"/>
      <c r="CB748" s="85"/>
      <c r="CC748" s="85"/>
      <c r="CD748" s="85"/>
      <c r="CE748" s="85"/>
      <c r="CF748" s="85"/>
      <c r="CG748" s="85"/>
      <c r="CH748" s="85"/>
      <c r="CI748" s="85"/>
      <c r="CJ748" s="85"/>
      <c r="CK748" s="85"/>
      <c r="CL748" s="85"/>
      <c r="CM748" s="85"/>
      <c r="CN748" s="85"/>
      <c r="CO748" s="85"/>
      <c r="CP748" s="85"/>
      <c r="CQ748" s="85"/>
      <c r="CR748" s="85"/>
      <c r="CS748" s="85"/>
      <c r="CT748" s="85"/>
      <c r="CU748" s="85"/>
      <c r="CV748" s="85"/>
      <c r="CW748" s="85"/>
      <c r="CX748" s="85"/>
      <c r="CY748" s="85"/>
      <c r="CZ748" s="85"/>
      <c r="DA748" s="85"/>
      <c r="DB748" s="85"/>
      <c r="DC748" s="85"/>
      <c r="DD748" s="85"/>
      <c r="DE748" s="85"/>
    </row>
    <row r="749" spans="1:109" x14ac:dyDescent="0.2">
      <c r="A749" s="85"/>
      <c r="B749" s="85"/>
      <c r="C749" s="85"/>
      <c r="D749" s="85"/>
      <c r="E749" s="86"/>
      <c r="F749" s="85"/>
      <c r="G749" s="87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85"/>
      <c r="AG749" s="85"/>
      <c r="AH749" s="85"/>
      <c r="AI749" s="85"/>
      <c r="AJ749" s="85"/>
      <c r="AK749" s="85"/>
      <c r="AL749" s="85"/>
      <c r="AM749" s="85"/>
      <c r="AN749" s="85"/>
      <c r="AO749" s="85"/>
      <c r="AP749" s="85"/>
      <c r="AQ749" s="85"/>
      <c r="AR749" s="85"/>
      <c r="AS749" s="85"/>
      <c r="AT749" s="85"/>
      <c r="AU749" s="85"/>
      <c r="AV749" s="85"/>
      <c r="AW749" s="85"/>
      <c r="AX749" s="85"/>
      <c r="AY749" s="85"/>
      <c r="AZ749" s="85"/>
      <c r="BA749" s="85"/>
      <c r="BB749" s="85"/>
      <c r="BC749" s="85"/>
      <c r="BD749" s="85"/>
      <c r="BE749" s="85"/>
      <c r="BF749" s="88"/>
      <c r="BG749" s="85"/>
      <c r="BH749" s="85"/>
      <c r="BI749" s="85"/>
      <c r="BJ749" s="85"/>
      <c r="BK749" s="85"/>
      <c r="BL749" s="85"/>
      <c r="BM749" s="85"/>
      <c r="BN749" s="85"/>
      <c r="BO749" s="85"/>
      <c r="BP749" s="85"/>
      <c r="BQ749" s="85"/>
      <c r="BR749" s="85"/>
      <c r="BS749" s="85"/>
      <c r="BT749" s="85"/>
      <c r="BU749" s="85"/>
      <c r="BV749" s="85"/>
      <c r="BW749" s="85"/>
      <c r="BX749" s="85"/>
      <c r="BY749" s="85"/>
      <c r="BZ749" s="85"/>
      <c r="CA749" s="85"/>
      <c r="CB749" s="85"/>
      <c r="CC749" s="85"/>
      <c r="CD749" s="85"/>
      <c r="CE749" s="85"/>
      <c r="CF749" s="85"/>
      <c r="CG749" s="85"/>
      <c r="CH749" s="85"/>
      <c r="CI749" s="85"/>
      <c r="CJ749" s="85"/>
      <c r="CK749" s="85"/>
      <c r="CL749" s="85"/>
      <c r="CM749" s="85"/>
      <c r="CN749" s="85"/>
      <c r="CO749" s="85"/>
      <c r="CP749" s="85"/>
      <c r="CQ749" s="85"/>
      <c r="CR749" s="85"/>
      <c r="CS749" s="85"/>
      <c r="CT749" s="85"/>
      <c r="CU749" s="85"/>
      <c r="CV749" s="85"/>
      <c r="CW749" s="85"/>
      <c r="CX749" s="85"/>
      <c r="CY749" s="85"/>
      <c r="CZ749" s="85"/>
      <c r="DA749" s="85"/>
      <c r="DB749" s="85"/>
      <c r="DC749" s="85"/>
      <c r="DD749" s="85"/>
      <c r="DE749" s="85"/>
    </row>
    <row r="750" spans="1:109" x14ac:dyDescent="0.2">
      <c r="A750" s="85"/>
      <c r="B750" s="85"/>
      <c r="C750" s="85"/>
      <c r="D750" s="85"/>
      <c r="E750" s="86"/>
      <c r="F750" s="85"/>
      <c r="G750" s="87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F750" s="85"/>
      <c r="AG750" s="85"/>
      <c r="AH750" s="85"/>
      <c r="AI750" s="85"/>
      <c r="AJ750" s="85"/>
      <c r="AK750" s="85"/>
      <c r="AL750" s="85"/>
      <c r="AM750" s="85"/>
      <c r="AN750" s="85"/>
      <c r="AO750" s="85"/>
      <c r="AP750" s="85"/>
      <c r="AQ750" s="85"/>
      <c r="AR750" s="85"/>
      <c r="AS750" s="85"/>
      <c r="AT750" s="85"/>
      <c r="AU750" s="85"/>
      <c r="AV750" s="85"/>
      <c r="AW750" s="85"/>
      <c r="AX750" s="85"/>
      <c r="AY750" s="85"/>
      <c r="AZ750" s="85"/>
      <c r="BA750" s="85"/>
      <c r="BB750" s="85"/>
      <c r="BC750" s="85"/>
      <c r="BD750" s="85"/>
      <c r="BE750" s="85"/>
      <c r="BF750" s="88"/>
      <c r="BG750" s="85"/>
      <c r="BH750" s="85"/>
      <c r="BI750" s="85"/>
      <c r="BJ750" s="85"/>
      <c r="BK750" s="85"/>
      <c r="BL750" s="85"/>
      <c r="BM750" s="85"/>
      <c r="BN750" s="85"/>
      <c r="BO750" s="85"/>
      <c r="BP750" s="85"/>
      <c r="BQ750" s="85"/>
      <c r="BR750" s="85"/>
      <c r="BS750" s="85"/>
      <c r="BT750" s="85"/>
      <c r="BU750" s="85"/>
      <c r="BV750" s="85"/>
      <c r="BW750" s="85"/>
      <c r="BX750" s="85"/>
      <c r="BY750" s="85"/>
      <c r="BZ750" s="85"/>
      <c r="CA750" s="85"/>
      <c r="CB750" s="85"/>
      <c r="CC750" s="85"/>
      <c r="CD750" s="85"/>
      <c r="CE750" s="85"/>
      <c r="CF750" s="85"/>
      <c r="CG750" s="85"/>
      <c r="CH750" s="85"/>
      <c r="CI750" s="85"/>
      <c r="CJ750" s="85"/>
      <c r="CK750" s="85"/>
      <c r="CL750" s="85"/>
      <c r="CM750" s="85"/>
      <c r="CN750" s="85"/>
      <c r="CO750" s="85"/>
      <c r="CP750" s="85"/>
      <c r="CQ750" s="85"/>
      <c r="CR750" s="85"/>
      <c r="CS750" s="85"/>
      <c r="CT750" s="85"/>
      <c r="CU750" s="85"/>
      <c r="CV750" s="85"/>
      <c r="CW750" s="85"/>
      <c r="CX750" s="85"/>
      <c r="CY750" s="85"/>
      <c r="CZ750" s="85"/>
      <c r="DA750" s="85"/>
      <c r="DB750" s="85"/>
      <c r="DC750" s="85"/>
      <c r="DD750" s="85"/>
      <c r="DE750" s="85"/>
    </row>
    <row r="751" spans="1:109" x14ac:dyDescent="0.2">
      <c r="A751" s="85"/>
      <c r="B751" s="85"/>
      <c r="C751" s="85"/>
      <c r="D751" s="85"/>
      <c r="E751" s="86"/>
      <c r="F751" s="85"/>
      <c r="G751" s="87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85"/>
      <c r="AG751" s="85"/>
      <c r="AH751" s="85"/>
      <c r="AI751" s="85"/>
      <c r="AJ751" s="85"/>
      <c r="AK751" s="85"/>
      <c r="AL751" s="85"/>
      <c r="AM751" s="85"/>
      <c r="AN751" s="85"/>
      <c r="AO751" s="85"/>
      <c r="AP751" s="85"/>
      <c r="AQ751" s="85"/>
      <c r="AR751" s="85"/>
      <c r="AS751" s="85"/>
      <c r="AT751" s="85"/>
      <c r="AU751" s="85"/>
      <c r="AV751" s="85"/>
      <c r="AW751" s="85"/>
      <c r="AX751" s="85"/>
      <c r="AY751" s="85"/>
      <c r="AZ751" s="85"/>
      <c r="BA751" s="85"/>
      <c r="BB751" s="85"/>
      <c r="BC751" s="85"/>
      <c r="BD751" s="85"/>
      <c r="BE751" s="85"/>
      <c r="BF751" s="88"/>
      <c r="BG751" s="85"/>
      <c r="BH751" s="85"/>
      <c r="BI751" s="85"/>
      <c r="BJ751" s="85"/>
      <c r="BK751" s="85"/>
      <c r="BL751" s="85"/>
      <c r="BM751" s="85"/>
      <c r="BN751" s="85"/>
      <c r="BO751" s="85"/>
      <c r="BP751" s="85"/>
      <c r="BQ751" s="85"/>
      <c r="BR751" s="85"/>
      <c r="BS751" s="85"/>
      <c r="BT751" s="85"/>
      <c r="BU751" s="85"/>
      <c r="BV751" s="85"/>
      <c r="BW751" s="85"/>
      <c r="BX751" s="85"/>
      <c r="BY751" s="85"/>
      <c r="BZ751" s="85"/>
      <c r="CA751" s="85"/>
      <c r="CB751" s="85"/>
      <c r="CC751" s="85"/>
      <c r="CD751" s="85"/>
      <c r="CE751" s="85"/>
      <c r="CF751" s="85"/>
      <c r="CG751" s="85"/>
      <c r="CH751" s="85"/>
      <c r="CI751" s="85"/>
      <c r="CJ751" s="85"/>
      <c r="CK751" s="85"/>
      <c r="CL751" s="85"/>
      <c r="CM751" s="85"/>
      <c r="CN751" s="85"/>
      <c r="CO751" s="85"/>
      <c r="CP751" s="85"/>
      <c r="CQ751" s="85"/>
      <c r="CR751" s="85"/>
      <c r="CS751" s="85"/>
      <c r="CT751" s="85"/>
      <c r="CU751" s="85"/>
      <c r="CV751" s="85"/>
      <c r="CW751" s="85"/>
      <c r="CX751" s="85"/>
      <c r="CY751" s="85"/>
      <c r="CZ751" s="85"/>
      <c r="DA751" s="85"/>
      <c r="DB751" s="85"/>
      <c r="DC751" s="85"/>
      <c r="DD751" s="85"/>
      <c r="DE751" s="85"/>
    </row>
    <row r="752" spans="1:109" x14ac:dyDescent="0.2">
      <c r="A752" s="85"/>
      <c r="B752" s="85"/>
      <c r="C752" s="85"/>
      <c r="D752" s="85"/>
      <c r="E752" s="86"/>
      <c r="F752" s="85"/>
      <c r="G752" s="87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85"/>
      <c r="AG752" s="85"/>
      <c r="AH752" s="85"/>
      <c r="AI752" s="85"/>
      <c r="AJ752" s="85"/>
      <c r="AK752" s="85"/>
      <c r="AL752" s="85"/>
      <c r="AM752" s="85"/>
      <c r="AN752" s="85"/>
      <c r="AO752" s="85"/>
      <c r="AP752" s="85"/>
      <c r="AQ752" s="85"/>
      <c r="AR752" s="85"/>
      <c r="AS752" s="85"/>
      <c r="AT752" s="85"/>
      <c r="AU752" s="85"/>
      <c r="AV752" s="85"/>
      <c r="AW752" s="85"/>
      <c r="AX752" s="85"/>
      <c r="AY752" s="85"/>
      <c r="AZ752" s="85"/>
      <c r="BA752" s="85"/>
      <c r="BB752" s="85"/>
      <c r="BC752" s="85"/>
      <c r="BD752" s="85"/>
      <c r="BE752" s="85"/>
      <c r="BF752" s="88"/>
      <c r="BG752" s="85"/>
      <c r="BH752" s="85"/>
      <c r="BI752" s="85"/>
      <c r="BJ752" s="85"/>
      <c r="BK752" s="85"/>
      <c r="BL752" s="85"/>
      <c r="BM752" s="85"/>
      <c r="BN752" s="85"/>
      <c r="BO752" s="85"/>
      <c r="BP752" s="85"/>
      <c r="BQ752" s="85"/>
      <c r="BR752" s="85"/>
      <c r="BS752" s="85"/>
      <c r="BT752" s="85"/>
      <c r="BU752" s="85"/>
      <c r="BV752" s="85"/>
      <c r="BW752" s="85"/>
      <c r="BX752" s="85"/>
      <c r="BY752" s="85"/>
      <c r="BZ752" s="85"/>
      <c r="CA752" s="85"/>
      <c r="CB752" s="85"/>
      <c r="CC752" s="85"/>
      <c r="CD752" s="85"/>
      <c r="CE752" s="85"/>
      <c r="CF752" s="85"/>
      <c r="CG752" s="85"/>
      <c r="CH752" s="85"/>
      <c r="CI752" s="85"/>
      <c r="CJ752" s="85"/>
      <c r="CK752" s="85"/>
      <c r="CL752" s="85"/>
      <c r="CM752" s="85"/>
      <c r="CN752" s="85"/>
      <c r="CO752" s="85"/>
      <c r="CP752" s="85"/>
      <c r="CQ752" s="85"/>
      <c r="CR752" s="85"/>
      <c r="CS752" s="85"/>
      <c r="CT752" s="85"/>
      <c r="CU752" s="85"/>
      <c r="CV752" s="85"/>
      <c r="CW752" s="85"/>
      <c r="CX752" s="85"/>
      <c r="CY752" s="85"/>
      <c r="CZ752" s="85"/>
      <c r="DA752" s="85"/>
      <c r="DB752" s="85"/>
      <c r="DC752" s="85"/>
      <c r="DD752" s="85"/>
      <c r="DE752" s="85"/>
    </row>
    <row r="753" spans="1:109" x14ac:dyDescent="0.2">
      <c r="A753" s="85"/>
      <c r="B753" s="85"/>
      <c r="C753" s="85"/>
      <c r="D753" s="85"/>
      <c r="E753" s="86"/>
      <c r="F753" s="85"/>
      <c r="G753" s="87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85"/>
      <c r="AG753" s="85"/>
      <c r="AH753" s="85"/>
      <c r="AI753" s="85"/>
      <c r="AJ753" s="85"/>
      <c r="AK753" s="85"/>
      <c r="AL753" s="85"/>
      <c r="AM753" s="85"/>
      <c r="AN753" s="85"/>
      <c r="AO753" s="85"/>
      <c r="AP753" s="85"/>
      <c r="AQ753" s="85"/>
      <c r="AR753" s="85"/>
      <c r="AS753" s="85"/>
      <c r="AT753" s="85"/>
      <c r="AU753" s="85"/>
      <c r="AV753" s="85"/>
      <c r="AW753" s="85"/>
      <c r="AX753" s="85"/>
      <c r="AY753" s="85"/>
      <c r="AZ753" s="85"/>
      <c r="BA753" s="85"/>
      <c r="BB753" s="85"/>
      <c r="BC753" s="85"/>
      <c r="BD753" s="85"/>
      <c r="BE753" s="85"/>
      <c r="BF753" s="88"/>
      <c r="BG753" s="85"/>
      <c r="BH753" s="85"/>
      <c r="BI753" s="85"/>
      <c r="BJ753" s="85"/>
      <c r="BK753" s="85"/>
      <c r="BL753" s="85"/>
      <c r="BM753" s="85"/>
      <c r="BN753" s="85"/>
      <c r="BO753" s="85"/>
      <c r="BP753" s="85"/>
      <c r="BQ753" s="85"/>
      <c r="BR753" s="85"/>
      <c r="BS753" s="85"/>
      <c r="BT753" s="85"/>
      <c r="BU753" s="85"/>
      <c r="BV753" s="85"/>
      <c r="BW753" s="85"/>
      <c r="BX753" s="85"/>
      <c r="BY753" s="85"/>
      <c r="BZ753" s="85"/>
      <c r="CA753" s="85"/>
      <c r="CB753" s="85"/>
      <c r="CC753" s="85"/>
      <c r="CD753" s="85"/>
      <c r="CE753" s="85"/>
      <c r="CF753" s="85"/>
      <c r="CG753" s="85"/>
      <c r="CH753" s="85"/>
      <c r="CI753" s="85"/>
      <c r="CJ753" s="85"/>
      <c r="CK753" s="85"/>
      <c r="CL753" s="85"/>
      <c r="CM753" s="85"/>
      <c r="CN753" s="85"/>
      <c r="CO753" s="85"/>
      <c r="CP753" s="85"/>
      <c r="CQ753" s="85"/>
      <c r="CR753" s="85"/>
      <c r="CS753" s="85"/>
      <c r="CT753" s="85"/>
      <c r="CU753" s="85"/>
      <c r="CV753" s="85"/>
      <c r="CW753" s="85"/>
      <c r="CX753" s="85"/>
      <c r="CY753" s="85"/>
      <c r="CZ753" s="85"/>
      <c r="DA753" s="85"/>
      <c r="DB753" s="85"/>
      <c r="DC753" s="85"/>
      <c r="DD753" s="85"/>
      <c r="DE753" s="85"/>
    </row>
    <row r="754" spans="1:109" x14ac:dyDescent="0.2">
      <c r="A754" s="85"/>
      <c r="B754" s="85"/>
      <c r="C754" s="85"/>
      <c r="D754" s="85"/>
      <c r="E754" s="86"/>
      <c r="F754" s="85"/>
      <c r="G754" s="87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85"/>
      <c r="AG754" s="85"/>
      <c r="AH754" s="85"/>
      <c r="AI754" s="85"/>
      <c r="AJ754" s="85"/>
      <c r="AK754" s="85"/>
      <c r="AL754" s="85"/>
      <c r="AM754" s="85"/>
      <c r="AN754" s="85"/>
      <c r="AO754" s="85"/>
      <c r="AP754" s="85"/>
      <c r="AQ754" s="85"/>
      <c r="AR754" s="85"/>
      <c r="AS754" s="85"/>
      <c r="AT754" s="85"/>
      <c r="AU754" s="85"/>
      <c r="AV754" s="85"/>
      <c r="AW754" s="85"/>
      <c r="AX754" s="85"/>
      <c r="AY754" s="85"/>
      <c r="AZ754" s="85"/>
      <c r="BA754" s="85"/>
      <c r="BB754" s="85"/>
      <c r="BC754" s="85"/>
      <c r="BD754" s="85"/>
      <c r="BE754" s="85"/>
      <c r="BF754" s="88"/>
      <c r="BG754" s="85"/>
      <c r="BH754" s="85"/>
      <c r="BI754" s="85"/>
      <c r="BJ754" s="85"/>
      <c r="BK754" s="85"/>
      <c r="BL754" s="85"/>
      <c r="BM754" s="85"/>
      <c r="BN754" s="85"/>
      <c r="BO754" s="85"/>
      <c r="BP754" s="85"/>
      <c r="BQ754" s="85"/>
      <c r="BR754" s="85"/>
      <c r="BS754" s="85"/>
      <c r="BT754" s="85"/>
      <c r="BU754" s="85"/>
      <c r="BV754" s="85"/>
      <c r="BW754" s="85"/>
      <c r="BX754" s="85"/>
      <c r="BY754" s="85"/>
      <c r="BZ754" s="85"/>
      <c r="CA754" s="85"/>
      <c r="CB754" s="85"/>
      <c r="CC754" s="85"/>
      <c r="CD754" s="85"/>
      <c r="CE754" s="85"/>
      <c r="CF754" s="85"/>
      <c r="CG754" s="85"/>
      <c r="CH754" s="85"/>
      <c r="CI754" s="85"/>
      <c r="CJ754" s="85"/>
      <c r="CK754" s="85"/>
      <c r="CL754" s="85"/>
      <c r="CM754" s="85"/>
      <c r="CN754" s="85"/>
      <c r="CO754" s="85"/>
      <c r="CP754" s="85"/>
      <c r="CQ754" s="85"/>
      <c r="CR754" s="85"/>
      <c r="CS754" s="85"/>
      <c r="CT754" s="85"/>
      <c r="CU754" s="85"/>
      <c r="CV754" s="85"/>
      <c r="CW754" s="85"/>
      <c r="CX754" s="85"/>
      <c r="CY754" s="85"/>
      <c r="CZ754" s="85"/>
      <c r="DA754" s="85"/>
      <c r="DB754" s="85"/>
      <c r="DC754" s="85"/>
      <c r="DD754" s="85"/>
      <c r="DE754" s="85"/>
    </row>
    <row r="755" spans="1:109" x14ac:dyDescent="0.2">
      <c r="A755" s="85"/>
      <c r="B755" s="85"/>
      <c r="C755" s="85"/>
      <c r="D755" s="85"/>
      <c r="E755" s="86"/>
      <c r="F755" s="85"/>
      <c r="G755" s="87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F755" s="85"/>
      <c r="AG755" s="85"/>
      <c r="AH755" s="85"/>
      <c r="AI755" s="85"/>
      <c r="AJ755" s="85"/>
      <c r="AK755" s="85"/>
      <c r="AL755" s="85"/>
      <c r="AM755" s="85"/>
      <c r="AN755" s="85"/>
      <c r="AO755" s="85"/>
      <c r="AP755" s="85"/>
      <c r="AQ755" s="85"/>
      <c r="AR755" s="85"/>
      <c r="AS755" s="85"/>
      <c r="AT755" s="85"/>
      <c r="AU755" s="85"/>
      <c r="AV755" s="85"/>
      <c r="AW755" s="85"/>
      <c r="AX755" s="85"/>
      <c r="AY755" s="85"/>
      <c r="AZ755" s="85"/>
      <c r="BA755" s="85"/>
      <c r="BB755" s="85"/>
      <c r="BC755" s="85"/>
      <c r="BD755" s="85"/>
      <c r="BE755" s="85"/>
      <c r="BF755" s="88"/>
      <c r="BG755" s="85"/>
      <c r="BH755" s="85"/>
      <c r="BI755" s="85"/>
      <c r="BJ755" s="85"/>
      <c r="BK755" s="85"/>
      <c r="BL755" s="85"/>
      <c r="BM755" s="85"/>
      <c r="BN755" s="85"/>
      <c r="BO755" s="85"/>
      <c r="BP755" s="85"/>
      <c r="BQ755" s="85"/>
      <c r="BR755" s="85"/>
      <c r="BS755" s="85"/>
      <c r="BT755" s="85"/>
      <c r="BU755" s="85"/>
      <c r="BV755" s="85"/>
      <c r="BW755" s="85"/>
      <c r="BX755" s="85"/>
      <c r="BY755" s="85"/>
      <c r="BZ755" s="85"/>
      <c r="CA755" s="85"/>
      <c r="CB755" s="85"/>
      <c r="CC755" s="85"/>
      <c r="CD755" s="85"/>
      <c r="CE755" s="85"/>
      <c r="CF755" s="85"/>
      <c r="CG755" s="85"/>
      <c r="CH755" s="85"/>
      <c r="CI755" s="85"/>
      <c r="CJ755" s="85"/>
      <c r="CK755" s="85"/>
      <c r="CL755" s="85"/>
      <c r="CM755" s="85"/>
      <c r="CN755" s="85"/>
      <c r="CO755" s="85"/>
      <c r="CP755" s="85"/>
      <c r="CQ755" s="85"/>
      <c r="CR755" s="85"/>
      <c r="CS755" s="85"/>
      <c r="CT755" s="85"/>
      <c r="CU755" s="85"/>
      <c r="CV755" s="85"/>
      <c r="CW755" s="85"/>
      <c r="CX755" s="85"/>
      <c r="CY755" s="85"/>
      <c r="CZ755" s="85"/>
      <c r="DA755" s="85"/>
      <c r="DB755" s="85"/>
      <c r="DC755" s="85"/>
      <c r="DD755" s="85"/>
      <c r="DE755" s="85"/>
    </row>
    <row r="756" spans="1:109" x14ac:dyDescent="0.2">
      <c r="A756" s="85"/>
      <c r="B756" s="85"/>
      <c r="C756" s="85"/>
      <c r="D756" s="85"/>
      <c r="E756" s="86"/>
      <c r="F756" s="85"/>
      <c r="G756" s="87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F756" s="85"/>
      <c r="AG756" s="85"/>
      <c r="AH756" s="85"/>
      <c r="AI756" s="85"/>
      <c r="AJ756" s="85"/>
      <c r="AK756" s="85"/>
      <c r="AL756" s="85"/>
      <c r="AM756" s="85"/>
      <c r="AN756" s="85"/>
      <c r="AO756" s="85"/>
      <c r="AP756" s="85"/>
      <c r="AQ756" s="85"/>
      <c r="AR756" s="85"/>
      <c r="AS756" s="85"/>
      <c r="AT756" s="85"/>
      <c r="AU756" s="85"/>
      <c r="AV756" s="85"/>
      <c r="AW756" s="85"/>
      <c r="AX756" s="85"/>
      <c r="AY756" s="85"/>
      <c r="AZ756" s="85"/>
      <c r="BA756" s="85"/>
      <c r="BB756" s="85"/>
      <c r="BC756" s="85"/>
      <c r="BD756" s="85"/>
      <c r="BE756" s="85"/>
      <c r="BF756" s="88"/>
      <c r="BG756" s="85"/>
      <c r="BH756" s="85"/>
      <c r="BI756" s="85"/>
      <c r="BJ756" s="85"/>
      <c r="BK756" s="85"/>
      <c r="BL756" s="85"/>
      <c r="BM756" s="85"/>
      <c r="BN756" s="85"/>
      <c r="BO756" s="85"/>
      <c r="BP756" s="85"/>
      <c r="BQ756" s="85"/>
      <c r="BR756" s="85"/>
      <c r="BS756" s="85"/>
      <c r="BT756" s="85"/>
      <c r="BU756" s="85"/>
      <c r="BV756" s="85"/>
      <c r="BW756" s="85"/>
      <c r="BX756" s="85"/>
      <c r="BY756" s="85"/>
      <c r="BZ756" s="85"/>
      <c r="CA756" s="85"/>
      <c r="CB756" s="85"/>
      <c r="CC756" s="85"/>
      <c r="CD756" s="85"/>
      <c r="CE756" s="85"/>
      <c r="CF756" s="85"/>
      <c r="CG756" s="85"/>
      <c r="CH756" s="85"/>
      <c r="CI756" s="85"/>
      <c r="CJ756" s="85"/>
      <c r="CK756" s="85"/>
      <c r="CL756" s="85"/>
      <c r="CM756" s="85"/>
      <c r="CN756" s="85"/>
      <c r="CO756" s="85"/>
      <c r="CP756" s="85"/>
      <c r="CQ756" s="85"/>
      <c r="CR756" s="85"/>
      <c r="CS756" s="85"/>
      <c r="CT756" s="85"/>
      <c r="CU756" s="85"/>
      <c r="CV756" s="85"/>
      <c r="CW756" s="85"/>
      <c r="CX756" s="85"/>
      <c r="CY756" s="85"/>
      <c r="CZ756" s="85"/>
      <c r="DA756" s="85"/>
      <c r="DB756" s="85"/>
      <c r="DC756" s="85"/>
      <c r="DD756" s="85"/>
      <c r="DE756" s="85"/>
    </row>
    <row r="757" spans="1:109" x14ac:dyDescent="0.2">
      <c r="A757" s="85"/>
      <c r="B757" s="85"/>
      <c r="C757" s="85"/>
      <c r="D757" s="85"/>
      <c r="E757" s="86"/>
      <c r="F757" s="85"/>
      <c r="G757" s="87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85"/>
      <c r="AG757" s="85"/>
      <c r="AH757" s="85"/>
      <c r="AI757" s="85"/>
      <c r="AJ757" s="85"/>
      <c r="AK757" s="85"/>
      <c r="AL757" s="85"/>
      <c r="AM757" s="85"/>
      <c r="AN757" s="85"/>
      <c r="AO757" s="85"/>
      <c r="AP757" s="85"/>
      <c r="AQ757" s="85"/>
      <c r="AR757" s="85"/>
      <c r="AS757" s="85"/>
      <c r="AT757" s="85"/>
      <c r="AU757" s="85"/>
      <c r="AV757" s="85"/>
      <c r="AW757" s="85"/>
      <c r="AX757" s="85"/>
      <c r="AY757" s="85"/>
      <c r="AZ757" s="85"/>
      <c r="BA757" s="85"/>
      <c r="BB757" s="85"/>
      <c r="BC757" s="85"/>
      <c r="BD757" s="85"/>
      <c r="BE757" s="85"/>
      <c r="BF757" s="88"/>
      <c r="BG757" s="85"/>
      <c r="BH757" s="85"/>
      <c r="BI757" s="85"/>
      <c r="BJ757" s="85"/>
      <c r="BK757" s="85"/>
      <c r="BL757" s="85"/>
      <c r="BM757" s="85"/>
      <c r="BN757" s="85"/>
      <c r="BO757" s="85"/>
      <c r="BP757" s="85"/>
      <c r="BQ757" s="85"/>
      <c r="BR757" s="85"/>
      <c r="BS757" s="85"/>
      <c r="BT757" s="85"/>
      <c r="BU757" s="85"/>
      <c r="BV757" s="85"/>
      <c r="BW757" s="85"/>
      <c r="BX757" s="85"/>
      <c r="BY757" s="85"/>
      <c r="BZ757" s="85"/>
      <c r="CA757" s="85"/>
      <c r="CB757" s="85"/>
      <c r="CC757" s="85"/>
      <c r="CD757" s="85"/>
      <c r="CE757" s="85"/>
      <c r="CF757" s="85"/>
      <c r="CG757" s="85"/>
      <c r="CH757" s="85"/>
      <c r="CI757" s="85"/>
      <c r="CJ757" s="85"/>
      <c r="CK757" s="85"/>
      <c r="CL757" s="85"/>
      <c r="CM757" s="85"/>
      <c r="CN757" s="85"/>
      <c r="CO757" s="85"/>
      <c r="CP757" s="85"/>
      <c r="CQ757" s="85"/>
      <c r="CR757" s="85"/>
      <c r="CS757" s="85"/>
      <c r="CT757" s="85"/>
      <c r="CU757" s="85"/>
      <c r="CV757" s="85"/>
      <c r="CW757" s="85"/>
      <c r="CX757" s="85"/>
      <c r="CY757" s="85"/>
      <c r="CZ757" s="85"/>
      <c r="DA757" s="85"/>
      <c r="DB757" s="85"/>
      <c r="DC757" s="85"/>
      <c r="DD757" s="85"/>
      <c r="DE757" s="85"/>
    </row>
    <row r="758" spans="1:109" x14ac:dyDescent="0.2">
      <c r="A758" s="85"/>
      <c r="B758" s="85"/>
      <c r="C758" s="85"/>
      <c r="D758" s="85"/>
      <c r="E758" s="86"/>
      <c r="F758" s="85"/>
      <c r="G758" s="87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85"/>
      <c r="AG758" s="85"/>
      <c r="AH758" s="85"/>
      <c r="AI758" s="85"/>
      <c r="AJ758" s="85"/>
      <c r="AK758" s="85"/>
      <c r="AL758" s="85"/>
      <c r="AM758" s="85"/>
      <c r="AN758" s="85"/>
      <c r="AO758" s="85"/>
      <c r="AP758" s="85"/>
      <c r="AQ758" s="85"/>
      <c r="AR758" s="85"/>
      <c r="AS758" s="85"/>
      <c r="AT758" s="85"/>
      <c r="AU758" s="85"/>
      <c r="AV758" s="85"/>
      <c r="AW758" s="85"/>
      <c r="AX758" s="85"/>
      <c r="AY758" s="85"/>
      <c r="AZ758" s="85"/>
      <c r="BA758" s="85"/>
      <c r="BB758" s="85"/>
      <c r="BC758" s="85"/>
      <c r="BD758" s="85"/>
      <c r="BE758" s="85"/>
      <c r="BF758" s="88"/>
      <c r="BG758" s="85"/>
      <c r="BH758" s="85"/>
      <c r="BI758" s="85"/>
      <c r="BJ758" s="85"/>
      <c r="BK758" s="85"/>
      <c r="BL758" s="85"/>
      <c r="BM758" s="85"/>
      <c r="BN758" s="85"/>
      <c r="BO758" s="85"/>
      <c r="BP758" s="85"/>
      <c r="BQ758" s="85"/>
      <c r="BR758" s="85"/>
      <c r="BS758" s="85"/>
      <c r="BT758" s="85"/>
      <c r="BU758" s="85"/>
      <c r="BV758" s="85"/>
      <c r="BW758" s="85"/>
      <c r="BX758" s="85"/>
      <c r="BY758" s="85"/>
      <c r="BZ758" s="85"/>
      <c r="CA758" s="85"/>
      <c r="CB758" s="85"/>
      <c r="CC758" s="85"/>
      <c r="CD758" s="85"/>
      <c r="CE758" s="85"/>
      <c r="CF758" s="85"/>
      <c r="CG758" s="85"/>
      <c r="CH758" s="85"/>
      <c r="CI758" s="85"/>
      <c r="CJ758" s="85"/>
      <c r="CK758" s="85"/>
      <c r="CL758" s="85"/>
      <c r="CM758" s="85"/>
      <c r="CN758" s="85"/>
      <c r="CO758" s="85"/>
      <c r="CP758" s="85"/>
      <c r="CQ758" s="85"/>
      <c r="CR758" s="85"/>
      <c r="CS758" s="85"/>
      <c r="CT758" s="85"/>
      <c r="CU758" s="85"/>
      <c r="CV758" s="85"/>
      <c r="CW758" s="85"/>
      <c r="CX758" s="85"/>
      <c r="CY758" s="85"/>
      <c r="CZ758" s="85"/>
      <c r="DA758" s="85"/>
      <c r="DB758" s="85"/>
      <c r="DC758" s="85"/>
      <c r="DD758" s="85"/>
      <c r="DE758" s="85"/>
    </row>
    <row r="759" spans="1:109" x14ac:dyDescent="0.2">
      <c r="A759" s="85"/>
      <c r="B759" s="85"/>
      <c r="C759" s="85"/>
      <c r="D759" s="85"/>
      <c r="E759" s="86"/>
      <c r="F759" s="85"/>
      <c r="G759" s="87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F759" s="85"/>
      <c r="AG759" s="85"/>
      <c r="AH759" s="85"/>
      <c r="AI759" s="85"/>
      <c r="AJ759" s="85"/>
      <c r="AK759" s="85"/>
      <c r="AL759" s="85"/>
      <c r="AM759" s="85"/>
      <c r="AN759" s="85"/>
      <c r="AO759" s="85"/>
      <c r="AP759" s="85"/>
      <c r="AQ759" s="85"/>
      <c r="AR759" s="85"/>
      <c r="AS759" s="85"/>
      <c r="AT759" s="85"/>
      <c r="AU759" s="85"/>
      <c r="AV759" s="85"/>
      <c r="AW759" s="85"/>
      <c r="AX759" s="85"/>
      <c r="AY759" s="85"/>
      <c r="AZ759" s="85"/>
      <c r="BA759" s="85"/>
      <c r="BB759" s="85"/>
      <c r="BC759" s="85"/>
      <c r="BD759" s="85"/>
      <c r="BE759" s="85"/>
      <c r="BF759" s="88"/>
      <c r="BG759" s="85"/>
      <c r="BH759" s="85"/>
      <c r="BI759" s="85"/>
      <c r="BJ759" s="85"/>
      <c r="BK759" s="85"/>
      <c r="BL759" s="85"/>
      <c r="BM759" s="85"/>
      <c r="BN759" s="85"/>
      <c r="BO759" s="85"/>
      <c r="BP759" s="85"/>
      <c r="BQ759" s="85"/>
      <c r="BR759" s="85"/>
      <c r="BS759" s="85"/>
      <c r="BT759" s="85"/>
      <c r="BU759" s="85"/>
      <c r="BV759" s="85"/>
      <c r="BW759" s="85"/>
      <c r="BX759" s="85"/>
      <c r="BY759" s="85"/>
      <c r="BZ759" s="85"/>
      <c r="CA759" s="85"/>
      <c r="CB759" s="85"/>
      <c r="CC759" s="85"/>
      <c r="CD759" s="85"/>
      <c r="CE759" s="85"/>
      <c r="CF759" s="85"/>
      <c r="CG759" s="85"/>
      <c r="CH759" s="85"/>
      <c r="CI759" s="85"/>
      <c r="CJ759" s="85"/>
      <c r="CK759" s="85"/>
      <c r="CL759" s="85"/>
      <c r="CM759" s="85"/>
      <c r="CN759" s="85"/>
      <c r="CO759" s="85"/>
      <c r="CP759" s="85"/>
      <c r="CQ759" s="85"/>
      <c r="CR759" s="85"/>
      <c r="CS759" s="85"/>
      <c r="CT759" s="85"/>
      <c r="CU759" s="85"/>
      <c r="CV759" s="85"/>
      <c r="CW759" s="85"/>
      <c r="CX759" s="85"/>
      <c r="CY759" s="85"/>
      <c r="CZ759" s="85"/>
      <c r="DA759" s="85"/>
      <c r="DB759" s="85"/>
      <c r="DC759" s="85"/>
      <c r="DD759" s="85"/>
      <c r="DE759" s="85"/>
    </row>
    <row r="760" spans="1:109" x14ac:dyDescent="0.2">
      <c r="A760" s="85"/>
      <c r="B760" s="85"/>
      <c r="C760" s="85"/>
      <c r="D760" s="85"/>
      <c r="E760" s="86"/>
      <c r="F760" s="85"/>
      <c r="G760" s="87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F760" s="85"/>
      <c r="AG760" s="85"/>
      <c r="AH760" s="85"/>
      <c r="AI760" s="85"/>
      <c r="AJ760" s="85"/>
      <c r="AK760" s="85"/>
      <c r="AL760" s="85"/>
      <c r="AM760" s="85"/>
      <c r="AN760" s="85"/>
      <c r="AO760" s="85"/>
      <c r="AP760" s="85"/>
      <c r="AQ760" s="85"/>
      <c r="AR760" s="85"/>
      <c r="AS760" s="85"/>
      <c r="AT760" s="85"/>
      <c r="AU760" s="85"/>
      <c r="AV760" s="85"/>
      <c r="AW760" s="85"/>
      <c r="AX760" s="85"/>
      <c r="AY760" s="85"/>
      <c r="AZ760" s="85"/>
      <c r="BA760" s="85"/>
      <c r="BB760" s="85"/>
      <c r="BC760" s="85"/>
      <c r="BD760" s="85"/>
      <c r="BE760" s="85"/>
      <c r="BF760" s="88"/>
      <c r="BG760" s="85"/>
      <c r="BH760" s="85"/>
      <c r="BI760" s="85"/>
      <c r="BJ760" s="85"/>
      <c r="BK760" s="85"/>
      <c r="BL760" s="85"/>
      <c r="BM760" s="85"/>
      <c r="BN760" s="85"/>
      <c r="BO760" s="85"/>
      <c r="BP760" s="85"/>
      <c r="BQ760" s="85"/>
      <c r="BR760" s="85"/>
      <c r="BS760" s="85"/>
      <c r="BT760" s="85"/>
      <c r="BU760" s="85"/>
      <c r="BV760" s="85"/>
      <c r="BW760" s="85"/>
      <c r="BX760" s="85"/>
      <c r="BY760" s="85"/>
      <c r="BZ760" s="85"/>
      <c r="CA760" s="85"/>
      <c r="CB760" s="85"/>
      <c r="CC760" s="85"/>
      <c r="CD760" s="85"/>
      <c r="CE760" s="85"/>
      <c r="CF760" s="85"/>
      <c r="CG760" s="85"/>
      <c r="CH760" s="85"/>
      <c r="CI760" s="85"/>
      <c r="CJ760" s="85"/>
      <c r="CK760" s="85"/>
      <c r="CL760" s="85"/>
      <c r="CM760" s="85"/>
      <c r="CN760" s="85"/>
      <c r="CO760" s="85"/>
      <c r="CP760" s="85"/>
      <c r="CQ760" s="85"/>
      <c r="CR760" s="85"/>
      <c r="CS760" s="85"/>
      <c r="CT760" s="85"/>
      <c r="CU760" s="85"/>
      <c r="CV760" s="85"/>
      <c r="CW760" s="85"/>
      <c r="CX760" s="85"/>
      <c r="CY760" s="85"/>
      <c r="CZ760" s="85"/>
      <c r="DA760" s="85"/>
      <c r="DB760" s="85"/>
      <c r="DC760" s="85"/>
      <c r="DD760" s="85"/>
      <c r="DE760" s="85"/>
    </row>
    <row r="761" spans="1:109" x14ac:dyDescent="0.2">
      <c r="A761" s="85"/>
      <c r="B761" s="85"/>
      <c r="C761" s="85"/>
      <c r="D761" s="85"/>
      <c r="E761" s="86"/>
      <c r="F761" s="85"/>
      <c r="G761" s="87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F761" s="85"/>
      <c r="AG761" s="85"/>
      <c r="AH761" s="85"/>
      <c r="AI761" s="85"/>
      <c r="AJ761" s="85"/>
      <c r="AK761" s="85"/>
      <c r="AL761" s="85"/>
      <c r="AM761" s="85"/>
      <c r="AN761" s="85"/>
      <c r="AO761" s="85"/>
      <c r="AP761" s="85"/>
      <c r="AQ761" s="85"/>
      <c r="AR761" s="85"/>
      <c r="AS761" s="85"/>
      <c r="AT761" s="85"/>
      <c r="AU761" s="85"/>
      <c r="AV761" s="85"/>
      <c r="AW761" s="85"/>
      <c r="AX761" s="85"/>
      <c r="AY761" s="85"/>
      <c r="AZ761" s="85"/>
      <c r="BA761" s="85"/>
      <c r="BB761" s="85"/>
      <c r="BC761" s="85"/>
      <c r="BD761" s="85"/>
      <c r="BE761" s="85"/>
      <c r="BF761" s="88"/>
      <c r="BG761" s="85"/>
      <c r="BH761" s="85"/>
      <c r="BI761" s="85"/>
      <c r="BJ761" s="85"/>
      <c r="BK761" s="85"/>
      <c r="BL761" s="85"/>
      <c r="BM761" s="85"/>
      <c r="BN761" s="85"/>
      <c r="BO761" s="85"/>
      <c r="BP761" s="85"/>
      <c r="BQ761" s="85"/>
      <c r="BR761" s="85"/>
      <c r="BS761" s="85"/>
      <c r="BT761" s="85"/>
      <c r="BU761" s="85"/>
      <c r="BV761" s="85"/>
      <c r="BW761" s="85"/>
      <c r="BX761" s="85"/>
      <c r="BY761" s="85"/>
      <c r="BZ761" s="85"/>
      <c r="CA761" s="85"/>
      <c r="CB761" s="85"/>
      <c r="CC761" s="85"/>
      <c r="CD761" s="85"/>
      <c r="CE761" s="85"/>
      <c r="CF761" s="85"/>
      <c r="CG761" s="85"/>
      <c r="CH761" s="85"/>
      <c r="CI761" s="85"/>
      <c r="CJ761" s="85"/>
      <c r="CK761" s="85"/>
      <c r="CL761" s="85"/>
      <c r="CM761" s="85"/>
      <c r="CN761" s="85"/>
      <c r="CO761" s="85"/>
      <c r="CP761" s="85"/>
      <c r="CQ761" s="85"/>
      <c r="CR761" s="85"/>
      <c r="CS761" s="85"/>
      <c r="CT761" s="85"/>
      <c r="CU761" s="85"/>
      <c r="CV761" s="85"/>
      <c r="CW761" s="85"/>
      <c r="CX761" s="85"/>
      <c r="CY761" s="85"/>
      <c r="CZ761" s="85"/>
      <c r="DA761" s="85"/>
      <c r="DB761" s="85"/>
      <c r="DC761" s="85"/>
      <c r="DD761" s="85"/>
      <c r="DE761" s="85"/>
    </row>
    <row r="762" spans="1:109" x14ac:dyDescent="0.2">
      <c r="A762" s="85"/>
      <c r="B762" s="85"/>
      <c r="C762" s="85"/>
      <c r="D762" s="85"/>
      <c r="E762" s="86"/>
      <c r="F762" s="85"/>
      <c r="G762" s="87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85"/>
      <c r="AG762" s="85"/>
      <c r="AH762" s="85"/>
      <c r="AI762" s="85"/>
      <c r="AJ762" s="85"/>
      <c r="AK762" s="85"/>
      <c r="AL762" s="85"/>
      <c r="AM762" s="85"/>
      <c r="AN762" s="85"/>
      <c r="AO762" s="85"/>
      <c r="AP762" s="85"/>
      <c r="AQ762" s="85"/>
      <c r="AR762" s="85"/>
      <c r="AS762" s="85"/>
      <c r="AT762" s="85"/>
      <c r="AU762" s="85"/>
      <c r="AV762" s="85"/>
      <c r="AW762" s="85"/>
      <c r="AX762" s="85"/>
      <c r="AY762" s="85"/>
      <c r="AZ762" s="85"/>
      <c r="BA762" s="85"/>
      <c r="BB762" s="85"/>
      <c r="BC762" s="85"/>
      <c r="BD762" s="85"/>
      <c r="BE762" s="85"/>
      <c r="BF762" s="88"/>
      <c r="BG762" s="85"/>
      <c r="BH762" s="85"/>
      <c r="BI762" s="85"/>
      <c r="BJ762" s="85"/>
      <c r="BK762" s="85"/>
      <c r="BL762" s="85"/>
      <c r="BM762" s="85"/>
      <c r="BN762" s="85"/>
      <c r="BO762" s="85"/>
      <c r="BP762" s="85"/>
      <c r="BQ762" s="85"/>
      <c r="BR762" s="85"/>
      <c r="BS762" s="85"/>
      <c r="BT762" s="85"/>
      <c r="BU762" s="85"/>
      <c r="BV762" s="85"/>
      <c r="BW762" s="85"/>
      <c r="BX762" s="85"/>
      <c r="BY762" s="85"/>
      <c r="BZ762" s="85"/>
      <c r="CA762" s="85"/>
      <c r="CB762" s="85"/>
      <c r="CC762" s="85"/>
      <c r="CD762" s="85"/>
      <c r="CE762" s="85"/>
      <c r="CF762" s="85"/>
      <c r="CG762" s="85"/>
      <c r="CH762" s="85"/>
      <c r="CI762" s="85"/>
      <c r="CJ762" s="85"/>
      <c r="CK762" s="85"/>
      <c r="CL762" s="85"/>
      <c r="CM762" s="85"/>
      <c r="CN762" s="85"/>
      <c r="CO762" s="85"/>
      <c r="CP762" s="85"/>
      <c r="CQ762" s="85"/>
      <c r="CR762" s="85"/>
      <c r="CS762" s="85"/>
      <c r="CT762" s="85"/>
      <c r="CU762" s="85"/>
      <c r="CV762" s="85"/>
      <c r="CW762" s="85"/>
      <c r="CX762" s="85"/>
      <c r="CY762" s="85"/>
      <c r="CZ762" s="85"/>
      <c r="DA762" s="85"/>
      <c r="DB762" s="85"/>
      <c r="DC762" s="85"/>
      <c r="DD762" s="85"/>
      <c r="DE762" s="85"/>
    </row>
    <row r="763" spans="1:109" x14ac:dyDescent="0.2">
      <c r="A763" s="85"/>
      <c r="B763" s="85"/>
      <c r="C763" s="85"/>
      <c r="D763" s="85"/>
      <c r="E763" s="86"/>
      <c r="F763" s="85"/>
      <c r="G763" s="87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85"/>
      <c r="AG763" s="85"/>
      <c r="AH763" s="85"/>
      <c r="AI763" s="85"/>
      <c r="AJ763" s="85"/>
      <c r="AK763" s="85"/>
      <c r="AL763" s="85"/>
      <c r="AM763" s="85"/>
      <c r="AN763" s="85"/>
      <c r="AO763" s="85"/>
      <c r="AP763" s="85"/>
      <c r="AQ763" s="85"/>
      <c r="AR763" s="85"/>
      <c r="AS763" s="85"/>
      <c r="AT763" s="85"/>
      <c r="AU763" s="85"/>
      <c r="AV763" s="85"/>
      <c r="AW763" s="85"/>
      <c r="AX763" s="85"/>
      <c r="AY763" s="85"/>
      <c r="AZ763" s="85"/>
      <c r="BA763" s="85"/>
      <c r="BB763" s="85"/>
      <c r="BC763" s="85"/>
      <c r="BD763" s="85"/>
      <c r="BE763" s="85"/>
      <c r="BF763" s="88"/>
      <c r="BG763" s="85"/>
      <c r="BH763" s="85"/>
      <c r="BI763" s="85"/>
      <c r="BJ763" s="85"/>
      <c r="BK763" s="85"/>
      <c r="BL763" s="85"/>
      <c r="BM763" s="85"/>
      <c r="BN763" s="85"/>
      <c r="BO763" s="85"/>
      <c r="BP763" s="85"/>
      <c r="BQ763" s="85"/>
      <c r="BR763" s="85"/>
      <c r="BS763" s="85"/>
      <c r="BT763" s="85"/>
      <c r="BU763" s="85"/>
      <c r="BV763" s="85"/>
      <c r="BW763" s="85"/>
      <c r="BX763" s="85"/>
      <c r="BY763" s="85"/>
      <c r="BZ763" s="85"/>
      <c r="CA763" s="85"/>
      <c r="CB763" s="85"/>
      <c r="CC763" s="85"/>
      <c r="CD763" s="85"/>
      <c r="CE763" s="85"/>
      <c r="CF763" s="85"/>
      <c r="CG763" s="85"/>
      <c r="CH763" s="85"/>
      <c r="CI763" s="85"/>
      <c r="CJ763" s="85"/>
      <c r="CK763" s="85"/>
      <c r="CL763" s="85"/>
      <c r="CM763" s="85"/>
      <c r="CN763" s="85"/>
      <c r="CO763" s="85"/>
      <c r="CP763" s="85"/>
      <c r="CQ763" s="85"/>
      <c r="CR763" s="85"/>
      <c r="CS763" s="85"/>
      <c r="CT763" s="85"/>
      <c r="CU763" s="85"/>
      <c r="CV763" s="85"/>
      <c r="CW763" s="85"/>
      <c r="CX763" s="85"/>
      <c r="CY763" s="85"/>
      <c r="CZ763" s="85"/>
      <c r="DA763" s="85"/>
      <c r="DB763" s="85"/>
      <c r="DC763" s="85"/>
      <c r="DD763" s="85"/>
      <c r="DE763" s="85"/>
    </row>
    <row r="764" spans="1:109" x14ac:dyDescent="0.2">
      <c r="A764" s="85"/>
      <c r="B764" s="85"/>
      <c r="C764" s="85"/>
      <c r="D764" s="85"/>
      <c r="E764" s="86"/>
      <c r="F764" s="85"/>
      <c r="G764" s="87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85"/>
      <c r="AG764" s="85"/>
      <c r="AH764" s="85"/>
      <c r="AI764" s="85"/>
      <c r="AJ764" s="85"/>
      <c r="AK764" s="85"/>
      <c r="AL764" s="85"/>
      <c r="AM764" s="85"/>
      <c r="AN764" s="85"/>
      <c r="AO764" s="85"/>
      <c r="AP764" s="85"/>
      <c r="AQ764" s="85"/>
      <c r="AR764" s="85"/>
      <c r="AS764" s="85"/>
      <c r="AT764" s="85"/>
      <c r="AU764" s="85"/>
      <c r="AV764" s="85"/>
      <c r="AW764" s="85"/>
      <c r="AX764" s="85"/>
      <c r="AY764" s="85"/>
      <c r="AZ764" s="85"/>
      <c r="BA764" s="85"/>
      <c r="BB764" s="85"/>
      <c r="BC764" s="85"/>
      <c r="BD764" s="85"/>
      <c r="BE764" s="85"/>
      <c r="BF764" s="88"/>
      <c r="BG764" s="85"/>
      <c r="BH764" s="85"/>
      <c r="BI764" s="85"/>
      <c r="BJ764" s="85"/>
      <c r="BK764" s="85"/>
      <c r="BL764" s="85"/>
      <c r="BM764" s="85"/>
      <c r="BN764" s="85"/>
      <c r="BO764" s="85"/>
      <c r="BP764" s="85"/>
      <c r="BQ764" s="85"/>
      <c r="BR764" s="85"/>
      <c r="BS764" s="85"/>
      <c r="BT764" s="85"/>
      <c r="BU764" s="85"/>
      <c r="BV764" s="85"/>
      <c r="BW764" s="85"/>
      <c r="BX764" s="85"/>
      <c r="BY764" s="85"/>
      <c r="BZ764" s="85"/>
      <c r="CA764" s="85"/>
      <c r="CB764" s="85"/>
      <c r="CC764" s="85"/>
      <c r="CD764" s="85"/>
      <c r="CE764" s="85"/>
      <c r="CF764" s="85"/>
      <c r="CG764" s="85"/>
      <c r="CH764" s="85"/>
      <c r="CI764" s="85"/>
      <c r="CJ764" s="85"/>
      <c r="CK764" s="85"/>
      <c r="CL764" s="85"/>
      <c r="CM764" s="85"/>
      <c r="CN764" s="85"/>
      <c r="CO764" s="85"/>
      <c r="CP764" s="85"/>
      <c r="CQ764" s="85"/>
      <c r="CR764" s="85"/>
      <c r="CS764" s="85"/>
      <c r="CT764" s="85"/>
      <c r="CU764" s="85"/>
      <c r="CV764" s="85"/>
      <c r="CW764" s="85"/>
      <c r="CX764" s="85"/>
      <c r="CY764" s="85"/>
      <c r="CZ764" s="85"/>
      <c r="DA764" s="85"/>
      <c r="DB764" s="85"/>
      <c r="DC764" s="85"/>
      <c r="DD764" s="85"/>
      <c r="DE764" s="85"/>
    </row>
    <row r="765" spans="1:109" x14ac:dyDescent="0.2">
      <c r="A765" s="85"/>
      <c r="B765" s="85"/>
      <c r="C765" s="85"/>
      <c r="D765" s="85"/>
      <c r="E765" s="86"/>
      <c r="F765" s="85"/>
      <c r="G765" s="87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85"/>
      <c r="AG765" s="85"/>
      <c r="AH765" s="85"/>
      <c r="AI765" s="85"/>
      <c r="AJ765" s="85"/>
      <c r="AK765" s="85"/>
      <c r="AL765" s="85"/>
      <c r="AM765" s="85"/>
      <c r="AN765" s="85"/>
      <c r="AO765" s="85"/>
      <c r="AP765" s="85"/>
      <c r="AQ765" s="85"/>
      <c r="AR765" s="85"/>
      <c r="AS765" s="85"/>
      <c r="AT765" s="85"/>
      <c r="AU765" s="85"/>
      <c r="AV765" s="85"/>
      <c r="AW765" s="85"/>
      <c r="AX765" s="85"/>
      <c r="AY765" s="85"/>
      <c r="AZ765" s="85"/>
      <c r="BA765" s="85"/>
      <c r="BB765" s="85"/>
      <c r="BC765" s="85"/>
      <c r="BD765" s="85"/>
      <c r="BE765" s="85"/>
      <c r="BF765" s="88"/>
      <c r="BG765" s="85"/>
      <c r="BH765" s="85"/>
      <c r="BI765" s="85"/>
      <c r="BJ765" s="85"/>
      <c r="BK765" s="85"/>
      <c r="BL765" s="85"/>
      <c r="BM765" s="85"/>
      <c r="BN765" s="85"/>
      <c r="BO765" s="85"/>
      <c r="BP765" s="85"/>
      <c r="BQ765" s="85"/>
      <c r="BR765" s="85"/>
      <c r="BS765" s="85"/>
      <c r="BT765" s="85"/>
      <c r="BU765" s="85"/>
      <c r="BV765" s="85"/>
      <c r="BW765" s="85"/>
      <c r="BX765" s="85"/>
      <c r="BY765" s="85"/>
      <c r="BZ765" s="85"/>
      <c r="CA765" s="85"/>
      <c r="CB765" s="85"/>
      <c r="CC765" s="85"/>
      <c r="CD765" s="85"/>
      <c r="CE765" s="85"/>
      <c r="CF765" s="85"/>
      <c r="CG765" s="85"/>
      <c r="CH765" s="85"/>
      <c r="CI765" s="85"/>
      <c r="CJ765" s="85"/>
      <c r="CK765" s="85"/>
      <c r="CL765" s="85"/>
      <c r="CM765" s="85"/>
      <c r="CN765" s="85"/>
      <c r="CO765" s="85"/>
      <c r="CP765" s="85"/>
      <c r="CQ765" s="85"/>
      <c r="CR765" s="85"/>
      <c r="CS765" s="85"/>
      <c r="CT765" s="85"/>
      <c r="CU765" s="85"/>
      <c r="CV765" s="85"/>
      <c r="CW765" s="85"/>
      <c r="CX765" s="85"/>
      <c r="CY765" s="85"/>
      <c r="CZ765" s="85"/>
      <c r="DA765" s="85"/>
      <c r="DB765" s="85"/>
      <c r="DC765" s="85"/>
      <c r="DD765" s="85"/>
      <c r="DE765" s="85"/>
    </row>
    <row r="766" spans="1:109" x14ac:dyDescent="0.2">
      <c r="A766" s="85"/>
      <c r="B766" s="85"/>
      <c r="C766" s="85"/>
      <c r="D766" s="85"/>
      <c r="E766" s="86"/>
      <c r="F766" s="85"/>
      <c r="G766" s="87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  <c r="AH766" s="85"/>
      <c r="AI766" s="85"/>
      <c r="AJ766" s="85"/>
      <c r="AK766" s="85"/>
      <c r="AL766" s="85"/>
      <c r="AM766" s="85"/>
      <c r="AN766" s="85"/>
      <c r="AO766" s="85"/>
      <c r="AP766" s="85"/>
      <c r="AQ766" s="85"/>
      <c r="AR766" s="85"/>
      <c r="AS766" s="85"/>
      <c r="AT766" s="85"/>
      <c r="AU766" s="85"/>
      <c r="AV766" s="85"/>
      <c r="AW766" s="85"/>
      <c r="AX766" s="85"/>
      <c r="AY766" s="85"/>
      <c r="AZ766" s="85"/>
      <c r="BA766" s="85"/>
      <c r="BB766" s="85"/>
      <c r="BC766" s="85"/>
      <c r="BD766" s="85"/>
      <c r="BE766" s="85"/>
      <c r="BF766" s="88"/>
      <c r="BG766" s="85"/>
      <c r="BH766" s="85"/>
      <c r="BI766" s="85"/>
      <c r="BJ766" s="85"/>
      <c r="BK766" s="85"/>
      <c r="BL766" s="85"/>
      <c r="BM766" s="85"/>
      <c r="BN766" s="85"/>
      <c r="BO766" s="85"/>
      <c r="BP766" s="85"/>
      <c r="BQ766" s="85"/>
      <c r="BR766" s="85"/>
      <c r="BS766" s="85"/>
      <c r="BT766" s="85"/>
      <c r="BU766" s="85"/>
      <c r="BV766" s="85"/>
      <c r="BW766" s="85"/>
      <c r="BX766" s="85"/>
      <c r="BY766" s="85"/>
      <c r="BZ766" s="85"/>
      <c r="CA766" s="85"/>
      <c r="CB766" s="85"/>
      <c r="CC766" s="85"/>
      <c r="CD766" s="85"/>
      <c r="CE766" s="85"/>
      <c r="CF766" s="85"/>
      <c r="CG766" s="85"/>
      <c r="CH766" s="85"/>
      <c r="CI766" s="85"/>
      <c r="CJ766" s="85"/>
      <c r="CK766" s="85"/>
      <c r="CL766" s="85"/>
      <c r="CM766" s="85"/>
      <c r="CN766" s="85"/>
      <c r="CO766" s="85"/>
      <c r="CP766" s="85"/>
      <c r="CQ766" s="85"/>
      <c r="CR766" s="85"/>
      <c r="CS766" s="85"/>
      <c r="CT766" s="85"/>
      <c r="CU766" s="85"/>
      <c r="CV766" s="85"/>
      <c r="CW766" s="85"/>
      <c r="CX766" s="85"/>
      <c r="CY766" s="85"/>
      <c r="CZ766" s="85"/>
      <c r="DA766" s="85"/>
      <c r="DB766" s="85"/>
      <c r="DC766" s="85"/>
      <c r="DD766" s="85"/>
      <c r="DE766" s="85"/>
    </row>
    <row r="767" spans="1:109" x14ac:dyDescent="0.2">
      <c r="A767" s="85"/>
      <c r="B767" s="85"/>
      <c r="C767" s="85"/>
      <c r="D767" s="85"/>
      <c r="E767" s="86"/>
      <c r="F767" s="85"/>
      <c r="G767" s="87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85"/>
      <c r="AG767" s="85"/>
      <c r="AH767" s="85"/>
      <c r="AI767" s="85"/>
      <c r="AJ767" s="85"/>
      <c r="AK767" s="85"/>
      <c r="AL767" s="85"/>
      <c r="AM767" s="85"/>
      <c r="AN767" s="85"/>
      <c r="AO767" s="85"/>
      <c r="AP767" s="85"/>
      <c r="AQ767" s="85"/>
      <c r="AR767" s="85"/>
      <c r="AS767" s="85"/>
      <c r="AT767" s="85"/>
      <c r="AU767" s="85"/>
      <c r="AV767" s="85"/>
      <c r="AW767" s="85"/>
      <c r="AX767" s="85"/>
      <c r="AY767" s="85"/>
      <c r="AZ767" s="85"/>
      <c r="BA767" s="85"/>
      <c r="BB767" s="85"/>
      <c r="BC767" s="85"/>
      <c r="BD767" s="85"/>
      <c r="BE767" s="85"/>
      <c r="BF767" s="88"/>
      <c r="BG767" s="85"/>
      <c r="BH767" s="85"/>
      <c r="BI767" s="85"/>
      <c r="BJ767" s="85"/>
      <c r="BK767" s="85"/>
      <c r="BL767" s="85"/>
      <c r="BM767" s="85"/>
      <c r="BN767" s="85"/>
      <c r="BO767" s="85"/>
      <c r="BP767" s="85"/>
      <c r="BQ767" s="85"/>
      <c r="BR767" s="85"/>
      <c r="BS767" s="85"/>
      <c r="BT767" s="85"/>
      <c r="BU767" s="85"/>
      <c r="BV767" s="85"/>
      <c r="BW767" s="85"/>
      <c r="BX767" s="85"/>
      <c r="BY767" s="85"/>
      <c r="BZ767" s="85"/>
      <c r="CA767" s="85"/>
      <c r="CB767" s="85"/>
      <c r="CC767" s="85"/>
      <c r="CD767" s="85"/>
      <c r="CE767" s="85"/>
      <c r="CF767" s="85"/>
      <c r="CG767" s="85"/>
      <c r="CH767" s="85"/>
      <c r="CI767" s="85"/>
      <c r="CJ767" s="85"/>
      <c r="CK767" s="85"/>
      <c r="CL767" s="85"/>
      <c r="CM767" s="85"/>
      <c r="CN767" s="85"/>
      <c r="CO767" s="85"/>
      <c r="CP767" s="85"/>
      <c r="CQ767" s="85"/>
      <c r="CR767" s="85"/>
      <c r="CS767" s="85"/>
      <c r="CT767" s="85"/>
      <c r="CU767" s="85"/>
      <c r="CV767" s="85"/>
      <c r="CW767" s="85"/>
      <c r="CX767" s="85"/>
      <c r="CY767" s="85"/>
      <c r="CZ767" s="85"/>
      <c r="DA767" s="85"/>
      <c r="DB767" s="85"/>
      <c r="DC767" s="85"/>
      <c r="DD767" s="85"/>
      <c r="DE767" s="85"/>
    </row>
    <row r="768" spans="1:109" x14ac:dyDescent="0.2">
      <c r="A768" s="85"/>
      <c r="B768" s="85"/>
      <c r="C768" s="85"/>
      <c r="D768" s="85"/>
      <c r="E768" s="86"/>
      <c r="F768" s="85"/>
      <c r="G768" s="87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85"/>
      <c r="AG768" s="85"/>
      <c r="AH768" s="85"/>
      <c r="AI768" s="85"/>
      <c r="AJ768" s="85"/>
      <c r="AK768" s="85"/>
      <c r="AL768" s="85"/>
      <c r="AM768" s="85"/>
      <c r="AN768" s="85"/>
      <c r="AO768" s="85"/>
      <c r="AP768" s="85"/>
      <c r="AQ768" s="85"/>
      <c r="AR768" s="85"/>
      <c r="AS768" s="85"/>
      <c r="AT768" s="85"/>
      <c r="AU768" s="85"/>
      <c r="AV768" s="85"/>
      <c r="AW768" s="85"/>
      <c r="AX768" s="85"/>
      <c r="AY768" s="85"/>
      <c r="AZ768" s="85"/>
      <c r="BA768" s="85"/>
      <c r="BB768" s="85"/>
      <c r="BC768" s="85"/>
      <c r="BD768" s="85"/>
      <c r="BE768" s="85"/>
      <c r="BF768" s="88"/>
      <c r="BG768" s="85"/>
      <c r="BH768" s="85"/>
      <c r="BI768" s="85"/>
      <c r="BJ768" s="85"/>
      <c r="BK768" s="85"/>
      <c r="BL768" s="85"/>
      <c r="BM768" s="85"/>
      <c r="BN768" s="85"/>
      <c r="BO768" s="85"/>
      <c r="BP768" s="85"/>
      <c r="BQ768" s="85"/>
      <c r="BR768" s="85"/>
      <c r="BS768" s="85"/>
      <c r="BT768" s="85"/>
      <c r="BU768" s="85"/>
      <c r="BV768" s="85"/>
      <c r="BW768" s="85"/>
      <c r="BX768" s="85"/>
      <c r="BY768" s="85"/>
      <c r="BZ768" s="85"/>
      <c r="CA768" s="85"/>
      <c r="CB768" s="85"/>
      <c r="CC768" s="85"/>
      <c r="CD768" s="85"/>
      <c r="CE768" s="85"/>
      <c r="CF768" s="85"/>
      <c r="CG768" s="85"/>
      <c r="CH768" s="85"/>
      <c r="CI768" s="85"/>
      <c r="CJ768" s="85"/>
      <c r="CK768" s="85"/>
      <c r="CL768" s="85"/>
      <c r="CM768" s="85"/>
      <c r="CN768" s="85"/>
      <c r="CO768" s="85"/>
      <c r="CP768" s="85"/>
      <c r="CQ768" s="85"/>
      <c r="CR768" s="85"/>
      <c r="CS768" s="85"/>
      <c r="CT768" s="85"/>
      <c r="CU768" s="85"/>
      <c r="CV768" s="85"/>
      <c r="CW768" s="85"/>
      <c r="CX768" s="85"/>
      <c r="CY768" s="85"/>
      <c r="CZ768" s="85"/>
      <c r="DA768" s="85"/>
      <c r="DB768" s="85"/>
      <c r="DC768" s="85"/>
      <c r="DD768" s="85"/>
      <c r="DE768" s="85"/>
    </row>
    <row r="769" spans="1:109" x14ac:dyDescent="0.2">
      <c r="A769" s="85"/>
      <c r="B769" s="85"/>
      <c r="C769" s="85"/>
      <c r="D769" s="85"/>
      <c r="E769" s="86"/>
      <c r="F769" s="85"/>
      <c r="G769" s="87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85"/>
      <c r="AG769" s="85"/>
      <c r="AH769" s="85"/>
      <c r="AI769" s="85"/>
      <c r="AJ769" s="85"/>
      <c r="AK769" s="85"/>
      <c r="AL769" s="85"/>
      <c r="AM769" s="85"/>
      <c r="AN769" s="85"/>
      <c r="AO769" s="85"/>
      <c r="AP769" s="85"/>
      <c r="AQ769" s="85"/>
      <c r="AR769" s="85"/>
      <c r="AS769" s="85"/>
      <c r="AT769" s="85"/>
      <c r="AU769" s="85"/>
      <c r="AV769" s="85"/>
      <c r="AW769" s="85"/>
      <c r="AX769" s="85"/>
      <c r="AY769" s="85"/>
      <c r="AZ769" s="85"/>
      <c r="BA769" s="85"/>
      <c r="BB769" s="85"/>
      <c r="BC769" s="85"/>
      <c r="BD769" s="85"/>
      <c r="BE769" s="85"/>
      <c r="BF769" s="88"/>
      <c r="BG769" s="85"/>
      <c r="BH769" s="85"/>
      <c r="BI769" s="85"/>
      <c r="BJ769" s="85"/>
      <c r="BK769" s="85"/>
      <c r="BL769" s="85"/>
      <c r="BM769" s="85"/>
      <c r="BN769" s="85"/>
      <c r="BO769" s="85"/>
      <c r="BP769" s="85"/>
      <c r="BQ769" s="85"/>
      <c r="BR769" s="85"/>
      <c r="BS769" s="85"/>
      <c r="BT769" s="85"/>
      <c r="BU769" s="85"/>
      <c r="BV769" s="85"/>
      <c r="BW769" s="85"/>
      <c r="BX769" s="85"/>
      <c r="BY769" s="85"/>
      <c r="BZ769" s="85"/>
      <c r="CA769" s="85"/>
      <c r="CB769" s="85"/>
      <c r="CC769" s="85"/>
      <c r="CD769" s="85"/>
      <c r="CE769" s="85"/>
      <c r="CF769" s="85"/>
      <c r="CG769" s="85"/>
      <c r="CH769" s="85"/>
      <c r="CI769" s="85"/>
      <c r="CJ769" s="85"/>
      <c r="CK769" s="85"/>
      <c r="CL769" s="85"/>
      <c r="CM769" s="85"/>
      <c r="CN769" s="85"/>
      <c r="CO769" s="85"/>
      <c r="CP769" s="85"/>
      <c r="CQ769" s="85"/>
      <c r="CR769" s="85"/>
      <c r="CS769" s="85"/>
      <c r="CT769" s="85"/>
      <c r="CU769" s="85"/>
      <c r="CV769" s="85"/>
      <c r="CW769" s="85"/>
      <c r="CX769" s="85"/>
      <c r="CY769" s="85"/>
      <c r="CZ769" s="85"/>
      <c r="DA769" s="85"/>
      <c r="DB769" s="85"/>
      <c r="DC769" s="85"/>
      <c r="DD769" s="85"/>
      <c r="DE769" s="85"/>
    </row>
    <row r="770" spans="1:109" x14ac:dyDescent="0.2">
      <c r="A770" s="85"/>
      <c r="B770" s="85"/>
      <c r="C770" s="85"/>
      <c r="D770" s="85"/>
      <c r="E770" s="86"/>
      <c r="F770" s="85"/>
      <c r="G770" s="87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F770" s="85"/>
      <c r="AG770" s="85"/>
      <c r="AH770" s="85"/>
      <c r="AI770" s="85"/>
      <c r="AJ770" s="85"/>
      <c r="AK770" s="85"/>
      <c r="AL770" s="85"/>
      <c r="AM770" s="85"/>
      <c r="AN770" s="85"/>
      <c r="AO770" s="85"/>
      <c r="AP770" s="85"/>
      <c r="AQ770" s="85"/>
      <c r="AR770" s="85"/>
      <c r="AS770" s="85"/>
      <c r="AT770" s="85"/>
      <c r="AU770" s="85"/>
      <c r="AV770" s="85"/>
      <c r="AW770" s="85"/>
      <c r="AX770" s="85"/>
      <c r="AY770" s="85"/>
      <c r="AZ770" s="85"/>
      <c r="BA770" s="85"/>
      <c r="BB770" s="85"/>
      <c r="BC770" s="85"/>
      <c r="BD770" s="85"/>
      <c r="BE770" s="85"/>
      <c r="BF770" s="88"/>
      <c r="BG770" s="85"/>
      <c r="BH770" s="85"/>
      <c r="BI770" s="85"/>
      <c r="BJ770" s="85"/>
      <c r="BK770" s="85"/>
      <c r="BL770" s="85"/>
      <c r="BM770" s="85"/>
      <c r="BN770" s="85"/>
      <c r="BO770" s="85"/>
      <c r="BP770" s="85"/>
      <c r="BQ770" s="85"/>
      <c r="BR770" s="85"/>
      <c r="BS770" s="85"/>
      <c r="BT770" s="85"/>
      <c r="BU770" s="85"/>
      <c r="BV770" s="85"/>
      <c r="BW770" s="85"/>
      <c r="BX770" s="85"/>
      <c r="BY770" s="85"/>
      <c r="BZ770" s="85"/>
      <c r="CA770" s="85"/>
      <c r="CB770" s="85"/>
      <c r="CC770" s="85"/>
      <c r="CD770" s="85"/>
      <c r="CE770" s="85"/>
      <c r="CF770" s="85"/>
      <c r="CG770" s="85"/>
      <c r="CH770" s="85"/>
      <c r="CI770" s="85"/>
      <c r="CJ770" s="85"/>
      <c r="CK770" s="85"/>
      <c r="CL770" s="85"/>
      <c r="CM770" s="85"/>
      <c r="CN770" s="85"/>
      <c r="CO770" s="85"/>
      <c r="CP770" s="85"/>
      <c r="CQ770" s="85"/>
      <c r="CR770" s="85"/>
      <c r="CS770" s="85"/>
      <c r="CT770" s="85"/>
      <c r="CU770" s="85"/>
      <c r="CV770" s="85"/>
      <c r="CW770" s="85"/>
      <c r="CX770" s="85"/>
      <c r="CY770" s="85"/>
      <c r="CZ770" s="85"/>
      <c r="DA770" s="85"/>
      <c r="DB770" s="85"/>
      <c r="DC770" s="85"/>
      <c r="DD770" s="85"/>
      <c r="DE770" s="85"/>
    </row>
    <row r="771" spans="1:109" x14ac:dyDescent="0.2">
      <c r="A771" s="85"/>
      <c r="B771" s="85"/>
      <c r="C771" s="85"/>
      <c r="D771" s="85"/>
      <c r="E771" s="86"/>
      <c r="F771" s="85"/>
      <c r="G771" s="87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85"/>
      <c r="AG771" s="85"/>
      <c r="AH771" s="85"/>
      <c r="AI771" s="85"/>
      <c r="AJ771" s="85"/>
      <c r="AK771" s="85"/>
      <c r="AL771" s="85"/>
      <c r="AM771" s="85"/>
      <c r="AN771" s="85"/>
      <c r="AO771" s="85"/>
      <c r="AP771" s="85"/>
      <c r="AQ771" s="85"/>
      <c r="AR771" s="85"/>
      <c r="AS771" s="85"/>
      <c r="AT771" s="85"/>
      <c r="AU771" s="85"/>
      <c r="AV771" s="85"/>
      <c r="AW771" s="85"/>
      <c r="AX771" s="85"/>
      <c r="AY771" s="85"/>
      <c r="AZ771" s="85"/>
      <c r="BA771" s="85"/>
      <c r="BB771" s="85"/>
      <c r="BC771" s="85"/>
      <c r="BD771" s="85"/>
      <c r="BE771" s="85"/>
      <c r="BF771" s="88"/>
      <c r="BG771" s="85"/>
      <c r="BH771" s="85"/>
      <c r="BI771" s="85"/>
      <c r="BJ771" s="85"/>
      <c r="BK771" s="85"/>
      <c r="BL771" s="85"/>
      <c r="BM771" s="85"/>
      <c r="BN771" s="85"/>
      <c r="BO771" s="85"/>
      <c r="BP771" s="85"/>
      <c r="BQ771" s="85"/>
      <c r="BR771" s="85"/>
      <c r="BS771" s="85"/>
      <c r="BT771" s="85"/>
      <c r="BU771" s="85"/>
      <c r="BV771" s="85"/>
      <c r="BW771" s="85"/>
      <c r="BX771" s="85"/>
      <c r="BY771" s="85"/>
      <c r="BZ771" s="85"/>
      <c r="CA771" s="85"/>
      <c r="CB771" s="85"/>
      <c r="CC771" s="85"/>
      <c r="CD771" s="85"/>
      <c r="CE771" s="85"/>
      <c r="CF771" s="85"/>
      <c r="CG771" s="85"/>
      <c r="CH771" s="85"/>
      <c r="CI771" s="85"/>
      <c r="CJ771" s="85"/>
      <c r="CK771" s="85"/>
      <c r="CL771" s="85"/>
      <c r="CM771" s="85"/>
      <c r="CN771" s="85"/>
      <c r="CO771" s="85"/>
      <c r="CP771" s="85"/>
      <c r="CQ771" s="85"/>
      <c r="CR771" s="85"/>
      <c r="CS771" s="85"/>
      <c r="CT771" s="85"/>
      <c r="CU771" s="85"/>
      <c r="CV771" s="85"/>
      <c r="CW771" s="85"/>
      <c r="CX771" s="85"/>
      <c r="CY771" s="85"/>
      <c r="CZ771" s="85"/>
      <c r="DA771" s="85"/>
      <c r="DB771" s="85"/>
      <c r="DC771" s="85"/>
      <c r="DD771" s="85"/>
      <c r="DE771" s="85"/>
    </row>
    <row r="772" spans="1:109" x14ac:dyDescent="0.2">
      <c r="A772" s="85"/>
      <c r="B772" s="85"/>
      <c r="C772" s="85"/>
      <c r="D772" s="85"/>
      <c r="E772" s="86"/>
      <c r="F772" s="85"/>
      <c r="G772" s="87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F772" s="85"/>
      <c r="AG772" s="85"/>
      <c r="AH772" s="85"/>
      <c r="AI772" s="85"/>
      <c r="AJ772" s="85"/>
      <c r="AK772" s="85"/>
      <c r="AL772" s="85"/>
      <c r="AM772" s="85"/>
      <c r="AN772" s="85"/>
      <c r="AO772" s="85"/>
      <c r="AP772" s="85"/>
      <c r="AQ772" s="85"/>
      <c r="AR772" s="85"/>
      <c r="AS772" s="85"/>
      <c r="AT772" s="85"/>
      <c r="AU772" s="85"/>
      <c r="AV772" s="85"/>
      <c r="AW772" s="85"/>
      <c r="AX772" s="85"/>
      <c r="AY772" s="85"/>
      <c r="AZ772" s="85"/>
      <c r="BA772" s="85"/>
      <c r="BB772" s="85"/>
      <c r="BC772" s="85"/>
      <c r="BD772" s="85"/>
      <c r="BE772" s="85"/>
      <c r="BF772" s="88"/>
      <c r="BG772" s="85"/>
      <c r="BH772" s="85"/>
      <c r="BI772" s="85"/>
      <c r="BJ772" s="85"/>
      <c r="BK772" s="85"/>
      <c r="BL772" s="85"/>
      <c r="BM772" s="85"/>
      <c r="BN772" s="85"/>
      <c r="BO772" s="85"/>
      <c r="BP772" s="85"/>
      <c r="BQ772" s="85"/>
      <c r="BR772" s="85"/>
      <c r="BS772" s="85"/>
      <c r="BT772" s="85"/>
      <c r="BU772" s="85"/>
      <c r="BV772" s="85"/>
      <c r="BW772" s="85"/>
      <c r="BX772" s="85"/>
      <c r="BY772" s="85"/>
      <c r="BZ772" s="85"/>
      <c r="CA772" s="85"/>
      <c r="CB772" s="85"/>
      <c r="CC772" s="85"/>
      <c r="CD772" s="85"/>
      <c r="CE772" s="85"/>
      <c r="CF772" s="85"/>
      <c r="CG772" s="85"/>
      <c r="CH772" s="85"/>
      <c r="CI772" s="85"/>
      <c r="CJ772" s="85"/>
      <c r="CK772" s="85"/>
      <c r="CL772" s="85"/>
      <c r="CM772" s="85"/>
      <c r="CN772" s="85"/>
      <c r="CO772" s="85"/>
      <c r="CP772" s="85"/>
      <c r="CQ772" s="85"/>
      <c r="CR772" s="85"/>
      <c r="CS772" s="85"/>
      <c r="CT772" s="85"/>
      <c r="CU772" s="85"/>
      <c r="CV772" s="85"/>
      <c r="CW772" s="85"/>
      <c r="CX772" s="85"/>
      <c r="CY772" s="85"/>
      <c r="CZ772" s="85"/>
      <c r="DA772" s="85"/>
      <c r="DB772" s="85"/>
      <c r="DC772" s="85"/>
      <c r="DD772" s="85"/>
      <c r="DE772" s="85"/>
    </row>
    <row r="773" spans="1:109" x14ac:dyDescent="0.2">
      <c r="A773" s="85"/>
      <c r="B773" s="85"/>
      <c r="C773" s="85"/>
      <c r="D773" s="85"/>
      <c r="E773" s="86"/>
      <c r="F773" s="85"/>
      <c r="G773" s="87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85"/>
      <c r="AG773" s="85"/>
      <c r="AH773" s="85"/>
      <c r="AI773" s="85"/>
      <c r="AJ773" s="85"/>
      <c r="AK773" s="85"/>
      <c r="AL773" s="85"/>
      <c r="AM773" s="85"/>
      <c r="AN773" s="85"/>
      <c r="AO773" s="85"/>
      <c r="AP773" s="85"/>
      <c r="AQ773" s="85"/>
      <c r="AR773" s="85"/>
      <c r="AS773" s="85"/>
      <c r="AT773" s="85"/>
      <c r="AU773" s="85"/>
      <c r="AV773" s="85"/>
      <c r="AW773" s="85"/>
      <c r="AX773" s="85"/>
      <c r="AY773" s="85"/>
      <c r="AZ773" s="85"/>
      <c r="BA773" s="85"/>
      <c r="BB773" s="85"/>
      <c r="BC773" s="85"/>
      <c r="BD773" s="85"/>
      <c r="BE773" s="85"/>
      <c r="BF773" s="88"/>
      <c r="BG773" s="85"/>
      <c r="BH773" s="85"/>
      <c r="BI773" s="85"/>
      <c r="BJ773" s="85"/>
      <c r="BK773" s="85"/>
      <c r="BL773" s="85"/>
      <c r="BM773" s="85"/>
      <c r="BN773" s="85"/>
      <c r="BO773" s="85"/>
      <c r="BP773" s="85"/>
      <c r="BQ773" s="85"/>
      <c r="BR773" s="85"/>
      <c r="BS773" s="85"/>
      <c r="BT773" s="85"/>
      <c r="BU773" s="85"/>
      <c r="BV773" s="85"/>
      <c r="BW773" s="85"/>
      <c r="BX773" s="85"/>
      <c r="BY773" s="85"/>
      <c r="BZ773" s="85"/>
      <c r="CA773" s="85"/>
      <c r="CB773" s="85"/>
      <c r="CC773" s="85"/>
      <c r="CD773" s="85"/>
      <c r="CE773" s="85"/>
      <c r="CF773" s="85"/>
      <c r="CG773" s="85"/>
      <c r="CH773" s="85"/>
      <c r="CI773" s="85"/>
      <c r="CJ773" s="85"/>
      <c r="CK773" s="85"/>
      <c r="CL773" s="85"/>
      <c r="CM773" s="85"/>
      <c r="CN773" s="85"/>
      <c r="CO773" s="85"/>
      <c r="CP773" s="85"/>
      <c r="CQ773" s="85"/>
      <c r="CR773" s="85"/>
      <c r="CS773" s="85"/>
      <c r="CT773" s="85"/>
      <c r="CU773" s="85"/>
      <c r="CV773" s="85"/>
      <c r="CW773" s="85"/>
      <c r="CX773" s="85"/>
      <c r="CY773" s="85"/>
      <c r="CZ773" s="85"/>
      <c r="DA773" s="85"/>
      <c r="DB773" s="85"/>
      <c r="DC773" s="85"/>
      <c r="DD773" s="85"/>
      <c r="DE773" s="85"/>
    </row>
    <row r="774" spans="1:109" x14ac:dyDescent="0.2">
      <c r="A774" s="85"/>
      <c r="B774" s="85"/>
      <c r="C774" s="85"/>
      <c r="D774" s="85"/>
      <c r="E774" s="86"/>
      <c r="F774" s="85"/>
      <c r="G774" s="87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85"/>
      <c r="AG774" s="85"/>
      <c r="AH774" s="85"/>
      <c r="AI774" s="85"/>
      <c r="AJ774" s="85"/>
      <c r="AK774" s="85"/>
      <c r="AL774" s="85"/>
      <c r="AM774" s="85"/>
      <c r="AN774" s="85"/>
      <c r="AO774" s="85"/>
      <c r="AP774" s="85"/>
      <c r="AQ774" s="85"/>
      <c r="AR774" s="85"/>
      <c r="AS774" s="85"/>
      <c r="AT774" s="85"/>
      <c r="AU774" s="85"/>
      <c r="AV774" s="85"/>
      <c r="AW774" s="85"/>
      <c r="AX774" s="85"/>
      <c r="AY774" s="85"/>
      <c r="AZ774" s="85"/>
      <c r="BA774" s="85"/>
      <c r="BB774" s="85"/>
      <c r="BC774" s="85"/>
      <c r="BD774" s="85"/>
      <c r="BE774" s="85"/>
      <c r="BF774" s="88"/>
      <c r="BG774" s="85"/>
      <c r="BH774" s="85"/>
      <c r="BI774" s="85"/>
      <c r="BJ774" s="85"/>
      <c r="BK774" s="85"/>
      <c r="BL774" s="85"/>
      <c r="BM774" s="85"/>
      <c r="BN774" s="85"/>
      <c r="BO774" s="85"/>
      <c r="BP774" s="85"/>
      <c r="BQ774" s="85"/>
      <c r="BR774" s="85"/>
      <c r="BS774" s="85"/>
      <c r="BT774" s="85"/>
      <c r="BU774" s="85"/>
      <c r="BV774" s="85"/>
      <c r="BW774" s="85"/>
      <c r="BX774" s="85"/>
      <c r="BY774" s="85"/>
      <c r="BZ774" s="85"/>
      <c r="CA774" s="85"/>
      <c r="CB774" s="85"/>
      <c r="CC774" s="85"/>
      <c r="CD774" s="85"/>
      <c r="CE774" s="85"/>
      <c r="CF774" s="85"/>
      <c r="CG774" s="85"/>
      <c r="CH774" s="85"/>
      <c r="CI774" s="85"/>
      <c r="CJ774" s="85"/>
      <c r="CK774" s="85"/>
      <c r="CL774" s="85"/>
      <c r="CM774" s="85"/>
      <c r="CN774" s="85"/>
      <c r="CO774" s="85"/>
      <c r="CP774" s="85"/>
      <c r="CQ774" s="85"/>
      <c r="CR774" s="85"/>
      <c r="CS774" s="85"/>
      <c r="CT774" s="85"/>
      <c r="CU774" s="85"/>
      <c r="CV774" s="85"/>
      <c r="CW774" s="85"/>
      <c r="CX774" s="85"/>
      <c r="CY774" s="85"/>
      <c r="CZ774" s="85"/>
      <c r="DA774" s="85"/>
      <c r="DB774" s="85"/>
      <c r="DC774" s="85"/>
      <c r="DD774" s="85"/>
      <c r="DE774" s="85"/>
    </row>
    <row r="775" spans="1:109" x14ac:dyDescent="0.2">
      <c r="A775" s="85"/>
      <c r="B775" s="85"/>
      <c r="C775" s="85"/>
      <c r="D775" s="85"/>
      <c r="E775" s="86"/>
      <c r="F775" s="85"/>
      <c r="G775" s="87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85"/>
      <c r="AG775" s="85"/>
      <c r="AH775" s="85"/>
      <c r="AI775" s="85"/>
      <c r="AJ775" s="85"/>
      <c r="AK775" s="85"/>
      <c r="AL775" s="85"/>
      <c r="AM775" s="85"/>
      <c r="AN775" s="85"/>
      <c r="AO775" s="85"/>
      <c r="AP775" s="85"/>
      <c r="AQ775" s="85"/>
      <c r="AR775" s="85"/>
      <c r="AS775" s="85"/>
      <c r="AT775" s="85"/>
      <c r="AU775" s="85"/>
      <c r="AV775" s="85"/>
      <c r="AW775" s="85"/>
      <c r="AX775" s="85"/>
      <c r="AY775" s="85"/>
      <c r="AZ775" s="85"/>
      <c r="BA775" s="85"/>
      <c r="BB775" s="85"/>
      <c r="BC775" s="85"/>
      <c r="BD775" s="85"/>
      <c r="BE775" s="85"/>
      <c r="BF775" s="88"/>
      <c r="BG775" s="85"/>
      <c r="BH775" s="85"/>
      <c r="BI775" s="85"/>
      <c r="BJ775" s="85"/>
      <c r="BK775" s="85"/>
      <c r="BL775" s="85"/>
      <c r="BM775" s="85"/>
      <c r="BN775" s="85"/>
      <c r="BO775" s="85"/>
      <c r="BP775" s="85"/>
      <c r="BQ775" s="85"/>
      <c r="BR775" s="85"/>
      <c r="BS775" s="85"/>
      <c r="BT775" s="85"/>
      <c r="BU775" s="85"/>
      <c r="BV775" s="85"/>
      <c r="BW775" s="85"/>
      <c r="BX775" s="85"/>
      <c r="BY775" s="85"/>
      <c r="BZ775" s="85"/>
      <c r="CA775" s="85"/>
      <c r="CB775" s="85"/>
      <c r="CC775" s="85"/>
      <c r="CD775" s="85"/>
      <c r="CE775" s="85"/>
      <c r="CF775" s="85"/>
      <c r="CG775" s="85"/>
      <c r="CH775" s="85"/>
      <c r="CI775" s="85"/>
      <c r="CJ775" s="85"/>
      <c r="CK775" s="85"/>
      <c r="CL775" s="85"/>
      <c r="CM775" s="85"/>
      <c r="CN775" s="85"/>
      <c r="CO775" s="85"/>
      <c r="CP775" s="85"/>
      <c r="CQ775" s="85"/>
      <c r="CR775" s="85"/>
      <c r="CS775" s="85"/>
      <c r="CT775" s="85"/>
      <c r="CU775" s="85"/>
      <c r="CV775" s="85"/>
      <c r="CW775" s="85"/>
      <c r="CX775" s="85"/>
      <c r="CY775" s="85"/>
      <c r="CZ775" s="85"/>
      <c r="DA775" s="85"/>
      <c r="DB775" s="85"/>
      <c r="DC775" s="85"/>
      <c r="DD775" s="85"/>
      <c r="DE775" s="85"/>
    </row>
    <row r="776" spans="1:109" x14ac:dyDescent="0.2">
      <c r="A776" s="85"/>
      <c r="B776" s="85"/>
      <c r="C776" s="85"/>
      <c r="D776" s="85"/>
      <c r="E776" s="86"/>
      <c r="F776" s="85"/>
      <c r="G776" s="87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F776" s="85"/>
      <c r="AG776" s="85"/>
      <c r="AH776" s="85"/>
      <c r="AI776" s="85"/>
      <c r="AJ776" s="85"/>
      <c r="AK776" s="85"/>
      <c r="AL776" s="85"/>
      <c r="AM776" s="85"/>
      <c r="AN776" s="85"/>
      <c r="AO776" s="85"/>
      <c r="AP776" s="85"/>
      <c r="AQ776" s="85"/>
      <c r="AR776" s="85"/>
      <c r="AS776" s="85"/>
      <c r="AT776" s="85"/>
      <c r="AU776" s="85"/>
      <c r="AV776" s="85"/>
      <c r="AW776" s="85"/>
      <c r="AX776" s="85"/>
      <c r="AY776" s="85"/>
      <c r="AZ776" s="85"/>
      <c r="BA776" s="85"/>
      <c r="BB776" s="85"/>
      <c r="BC776" s="85"/>
      <c r="BD776" s="85"/>
      <c r="BE776" s="85"/>
      <c r="BF776" s="88"/>
      <c r="BG776" s="85"/>
      <c r="BH776" s="85"/>
      <c r="BI776" s="85"/>
      <c r="BJ776" s="85"/>
      <c r="BK776" s="85"/>
      <c r="BL776" s="85"/>
      <c r="BM776" s="85"/>
      <c r="BN776" s="85"/>
      <c r="BO776" s="85"/>
      <c r="BP776" s="85"/>
      <c r="BQ776" s="85"/>
      <c r="BR776" s="85"/>
      <c r="BS776" s="85"/>
      <c r="BT776" s="85"/>
      <c r="BU776" s="85"/>
      <c r="BV776" s="85"/>
      <c r="BW776" s="85"/>
      <c r="BX776" s="85"/>
      <c r="BY776" s="85"/>
      <c r="BZ776" s="85"/>
      <c r="CA776" s="85"/>
      <c r="CB776" s="85"/>
      <c r="CC776" s="85"/>
      <c r="CD776" s="85"/>
      <c r="CE776" s="85"/>
      <c r="CF776" s="85"/>
      <c r="CG776" s="85"/>
      <c r="CH776" s="85"/>
      <c r="CI776" s="85"/>
      <c r="CJ776" s="85"/>
      <c r="CK776" s="85"/>
      <c r="CL776" s="85"/>
      <c r="CM776" s="85"/>
      <c r="CN776" s="85"/>
      <c r="CO776" s="85"/>
      <c r="CP776" s="85"/>
      <c r="CQ776" s="85"/>
      <c r="CR776" s="85"/>
      <c r="CS776" s="85"/>
      <c r="CT776" s="85"/>
      <c r="CU776" s="85"/>
      <c r="CV776" s="85"/>
      <c r="CW776" s="85"/>
      <c r="CX776" s="85"/>
      <c r="CY776" s="85"/>
      <c r="CZ776" s="85"/>
      <c r="DA776" s="85"/>
      <c r="DB776" s="85"/>
      <c r="DC776" s="85"/>
      <c r="DD776" s="85"/>
      <c r="DE776" s="85"/>
    </row>
    <row r="777" spans="1:109" x14ac:dyDescent="0.2">
      <c r="A777" s="85"/>
      <c r="B777" s="85"/>
      <c r="C777" s="85"/>
      <c r="D777" s="85"/>
      <c r="E777" s="86"/>
      <c r="F777" s="85"/>
      <c r="G777" s="87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F777" s="85"/>
      <c r="AG777" s="85"/>
      <c r="AH777" s="85"/>
      <c r="AI777" s="85"/>
      <c r="AJ777" s="85"/>
      <c r="AK777" s="85"/>
      <c r="AL777" s="85"/>
      <c r="AM777" s="85"/>
      <c r="AN777" s="85"/>
      <c r="AO777" s="85"/>
      <c r="AP777" s="85"/>
      <c r="AQ777" s="85"/>
      <c r="AR777" s="85"/>
      <c r="AS777" s="85"/>
      <c r="AT777" s="85"/>
      <c r="AU777" s="85"/>
      <c r="AV777" s="85"/>
      <c r="AW777" s="85"/>
      <c r="AX777" s="85"/>
      <c r="AY777" s="85"/>
      <c r="AZ777" s="85"/>
      <c r="BA777" s="85"/>
      <c r="BB777" s="85"/>
      <c r="BC777" s="85"/>
      <c r="BD777" s="85"/>
      <c r="BE777" s="85"/>
      <c r="BF777" s="88"/>
      <c r="BG777" s="85"/>
      <c r="BH777" s="85"/>
      <c r="BI777" s="85"/>
      <c r="BJ777" s="85"/>
      <c r="BK777" s="85"/>
      <c r="BL777" s="85"/>
      <c r="BM777" s="85"/>
      <c r="BN777" s="85"/>
      <c r="BO777" s="85"/>
      <c r="BP777" s="85"/>
      <c r="BQ777" s="85"/>
      <c r="BR777" s="85"/>
      <c r="BS777" s="85"/>
      <c r="BT777" s="85"/>
      <c r="BU777" s="85"/>
      <c r="BV777" s="85"/>
      <c r="BW777" s="85"/>
      <c r="BX777" s="85"/>
      <c r="BY777" s="85"/>
      <c r="BZ777" s="85"/>
      <c r="CA777" s="85"/>
      <c r="CB777" s="85"/>
      <c r="CC777" s="85"/>
      <c r="CD777" s="85"/>
      <c r="CE777" s="85"/>
      <c r="CF777" s="85"/>
      <c r="CG777" s="85"/>
      <c r="CH777" s="85"/>
      <c r="CI777" s="85"/>
      <c r="CJ777" s="85"/>
      <c r="CK777" s="85"/>
      <c r="CL777" s="85"/>
      <c r="CM777" s="85"/>
      <c r="CN777" s="85"/>
      <c r="CO777" s="85"/>
      <c r="CP777" s="85"/>
      <c r="CQ777" s="85"/>
      <c r="CR777" s="85"/>
      <c r="CS777" s="85"/>
      <c r="CT777" s="85"/>
      <c r="CU777" s="85"/>
      <c r="CV777" s="85"/>
      <c r="CW777" s="85"/>
      <c r="CX777" s="85"/>
      <c r="CY777" s="85"/>
      <c r="CZ777" s="85"/>
      <c r="DA777" s="85"/>
      <c r="DB777" s="85"/>
      <c r="DC777" s="85"/>
      <c r="DD777" s="85"/>
      <c r="DE777" s="85"/>
    </row>
    <row r="778" spans="1:109" x14ac:dyDescent="0.2">
      <c r="A778" s="85"/>
      <c r="B778" s="85"/>
      <c r="C778" s="85"/>
      <c r="D778" s="85"/>
      <c r="E778" s="86"/>
      <c r="F778" s="85"/>
      <c r="G778" s="87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85"/>
      <c r="AG778" s="85"/>
      <c r="AH778" s="85"/>
      <c r="AI778" s="85"/>
      <c r="AJ778" s="85"/>
      <c r="AK778" s="85"/>
      <c r="AL778" s="85"/>
      <c r="AM778" s="85"/>
      <c r="AN778" s="85"/>
      <c r="AO778" s="85"/>
      <c r="AP778" s="85"/>
      <c r="AQ778" s="85"/>
      <c r="AR778" s="85"/>
      <c r="AS778" s="85"/>
      <c r="AT778" s="85"/>
      <c r="AU778" s="85"/>
      <c r="AV778" s="85"/>
      <c r="AW778" s="85"/>
      <c r="AX778" s="85"/>
      <c r="AY778" s="85"/>
      <c r="AZ778" s="85"/>
      <c r="BA778" s="85"/>
      <c r="BB778" s="85"/>
      <c r="BC778" s="85"/>
      <c r="BD778" s="85"/>
      <c r="BE778" s="85"/>
      <c r="BF778" s="88"/>
      <c r="BG778" s="85"/>
      <c r="BH778" s="85"/>
      <c r="BI778" s="85"/>
      <c r="BJ778" s="85"/>
      <c r="BK778" s="85"/>
      <c r="BL778" s="85"/>
      <c r="BM778" s="85"/>
      <c r="BN778" s="85"/>
      <c r="BO778" s="85"/>
      <c r="BP778" s="85"/>
      <c r="BQ778" s="85"/>
      <c r="BR778" s="85"/>
      <c r="BS778" s="85"/>
      <c r="BT778" s="85"/>
      <c r="BU778" s="85"/>
      <c r="BV778" s="85"/>
      <c r="BW778" s="85"/>
      <c r="BX778" s="85"/>
      <c r="BY778" s="85"/>
      <c r="BZ778" s="85"/>
      <c r="CA778" s="85"/>
      <c r="CB778" s="85"/>
      <c r="CC778" s="85"/>
      <c r="CD778" s="85"/>
      <c r="CE778" s="85"/>
      <c r="CF778" s="85"/>
      <c r="CG778" s="85"/>
      <c r="CH778" s="85"/>
      <c r="CI778" s="85"/>
      <c r="CJ778" s="85"/>
      <c r="CK778" s="85"/>
      <c r="CL778" s="85"/>
      <c r="CM778" s="85"/>
      <c r="CN778" s="85"/>
      <c r="CO778" s="85"/>
      <c r="CP778" s="85"/>
      <c r="CQ778" s="85"/>
      <c r="CR778" s="85"/>
      <c r="CS778" s="85"/>
      <c r="CT778" s="85"/>
      <c r="CU778" s="85"/>
      <c r="CV778" s="85"/>
      <c r="CW778" s="85"/>
      <c r="CX778" s="85"/>
      <c r="CY778" s="85"/>
      <c r="CZ778" s="85"/>
      <c r="DA778" s="85"/>
      <c r="DB778" s="85"/>
      <c r="DC778" s="85"/>
      <c r="DD778" s="85"/>
      <c r="DE778" s="85"/>
    </row>
    <row r="779" spans="1:109" x14ac:dyDescent="0.2">
      <c r="A779" s="85"/>
      <c r="B779" s="85"/>
      <c r="C779" s="85"/>
      <c r="D779" s="85"/>
      <c r="E779" s="86"/>
      <c r="F779" s="85"/>
      <c r="G779" s="87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F779" s="85"/>
      <c r="AG779" s="85"/>
      <c r="AH779" s="85"/>
      <c r="AI779" s="85"/>
      <c r="AJ779" s="85"/>
      <c r="AK779" s="85"/>
      <c r="AL779" s="85"/>
      <c r="AM779" s="85"/>
      <c r="AN779" s="85"/>
      <c r="AO779" s="85"/>
      <c r="AP779" s="85"/>
      <c r="AQ779" s="85"/>
      <c r="AR779" s="85"/>
      <c r="AS779" s="85"/>
      <c r="AT779" s="85"/>
      <c r="AU779" s="85"/>
      <c r="AV779" s="85"/>
      <c r="AW779" s="85"/>
      <c r="AX779" s="85"/>
      <c r="AY779" s="85"/>
      <c r="AZ779" s="85"/>
      <c r="BA779" s="85"/>
      <c r="BB779" s="85"/>
      <c r="BC779" s="85"/>
      <c r="BD779" s="85"/>
      <c r="BE779" s="85"/>
      <c r="BF779" s="88"/>
      <c r="BG779" s="85"/>
      <c r="BH779" s="85"/>
      <c r="BI779" s="85"/>
      <c r="BJ779" s="85"/>
      <c r="BK779" s="85"/>
      <c r="BL779" s="85"/>
      <c r="BM779" s="85"/>
      <c r="BN779" s="85"/>
      <c r="BO779" s="85"/>
      <c r="BP779" s="85"/>
      <c r="BQ779" s="85"/>
      <c r="BR779" s="85"/>
      <c r="BS779" s="85"/>
      <c r="BT779" s="85"/>
      <c r="BU779" s="85"/>
      <c r="BV779" s="85"/>
      <c r="BW779" s="85"/>
      <c r="BX779" s="85"/>
      <c r="BY779" s="85"/>
      <c r="BZ779" s="85"/>
      <c r="CA779" s="85"/>
      <c r="CB779" s="85"/>
      <c r="CC779" s="85"/>
      <c r="CD779" s="85"/>
      <c r="CE779" s="85"/>
      <c r="CF779" s="85"/>
      <c r="CG779" s="85"/>
      <c r="CH779" s="85"/>
      <c r="CI779" s="85"/>
      <c r="CJ779" s="85"/>
      <c r="CK779" s="85"/>
      <c r="CL779" s="85"/>
      <c r="CM779" s="85"/>
      <c r="CN779" s="85"/>
      <c r="CO779" s="85"/>
      <c r="CP779" s="85"/>
      <c r="CQ779" s="85"/>
      <c r="CR779" s="85"/>
      <c r="CS779" s="85"/>
      <c r="CT779" s="85"/>
      <c r="CU779" s="85"/>
      <c r="CV779" s="85"/>
      <c r="CW779" s="85"/>
      <c r="CX779" s="85"/>
      <c r="CY779" s="85"/>
      <c r="CZ779" s="85"/>
      <c r="DA779" s="85"/>
      <c r="DB779" s="85"/>
      <c r="DC779" s="85"/>
      <c r="DD779" s="85"/>
      <c r="DE779" s="85"/>
    </row>
    <row r="780" spans="1:109" x14ac:dyDescent="0.2">
      <c r="A780" s="85"/>
      <c r="B780" s="85"/>
      <c r="C780" s="85"/>
      <c r="D780" s="85"/>
      <c r="E780" s="86"/>
      <c r="F780" s="85"/>
      <c r="G780" s="87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F780" s="85"/>
      <c r="AG780" s="85"/>
      <c r="AH780" s="85"/>
      <c r="AI780" s="85"/>
      <c r="AJ780" s="85"/>
      <c r="AK780" s="85"/>
      <c r="AL780" s="85"/>
      <c r="AM780" s="85"/>
      <c r="AN780" s="85"/>
      <c r="AO780" s="85"/>
      <c r="AP780" s="85"/>
      <c r="AQ780" s="85"/>
      <c r="AR780" s="85"/>
      <c r="AS780" s="85"/>
      <c r="AT780" s="85"/>
      <c r="AU780" s="85"/>
      <c r="AV780" s="85"/>
      <c r="AW780" s="85"/>
      <c r="AX780" s="85"/>
      <c r="AY780" s="85"/>
      <c r="AZ780" s="85"/>
      <c r="BA780" s="85"/>
      <c r="BB780" s="85"/>
      <c r="BC780" s="85"/>
      <c r="BD780" s="85"/>
      <c r="BE780" s="85"/>
      <c r="BF780" s="88"/>
      <c r="BG780" s="85"/>
      <c r="BH780" s="85"/>
      <c r="BI780" s="85"/>
      <c r="BJ780" s="85"/>
      <c r="BK780" s="85"/>
      <c r="BL780" s="85"/>
      <c r="BM780" s="85"/>
      <c r="BN780" s="85"/>
      <c r="BO780" s="85"/>
      <c r="BP780" s="85"/>
      <c r="BQ780" s="85"/>
      <c r="BR780" s="85"/>
      <c r="BS780" s="85"/>
      <c r="BT780" s="85"/>
      <c r="BU780" s="85"/>
      <c r="BV780" s="85"/>
      <c r="BW780" s="85"/>
      <c r="BX780" s="85"/>
      <c r="BY780" s="85"/>
      <c r="BZ780" s="85"/>
      <c r="CA780" s="85"/>
      <c r="CB780" s="85"/>
      <c r="CC780" s="85"/>
      <c r="CD780" s="85"/>
      <c r="CE780" s="85"/>
      <c r="CF780" s="85"/>
      <c r="CG780" s="85"/>
      <c r="CH780" s="85"/>
      <c r="CI780" s="85"/>
      <c r="CJ780" s="85"/>
      <c r="CK780" s="85"/>
      <c r="CL780" s="85"/>
      <c r="CM780" s="85"/>
      <c r="CN780" s="85"/>
      <c r="CO780" s="85"/>
      <c r="CP780" s="85"/>
      <c r="CQ780" s="85"/>
      <c r="CR780" s="85"/>
      <c r="CS780" s="85"/>
      <c r="CT780" s="85"/>
      <c r="CU780" s="85"/>
      <c r="CV780" s="85"/>
      <c r="CW780" s="85"/>
      <c r="CX780" s="85"/>
      <c r="CY780" s="85"/>
      <c r="CZ780" s="85"/>
      <c r="DA780" s="85"/>
      <c r="DB780" s="85"/>
      <c r="DC780" s="85"/>
      <c r="DD780" s="85"/>
      <c r="DE780" s="85"/>
    </row>
    <row r="781" spans="1:109" x14ac:dyDescent="0.2">
      <c r="A781" s="85"/>
      <c r="B781" s="85"/>
      <c r="C781" s="85"/>
      <c r="D781" s="85"/>
      <c r="E781" s="86"/>
      <c r="F781" s="85"/>
      <c r="G781" s="87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F781" s="85"/>
      <c r="AG781" s="85"/>
      <c r="AH781" s="85"/>
      <c r="AI781" s="85"/>
      <c r="AJ781" s="85"/>
      <c r="AK781" s="85"/>
      <c r="AL781" s="85"/>
      <c r="AM781" s="85"/>
      <c r="AN781" s="85"/>
      <c r="AO781" s="85"/>
      <c r="AP781" s="85"/>
      <c r="AQ781" s="85"/>
      <c r="AR781" s="85"/>
      <c r="AS781" s="85"/>
      <c r="AT781" s="85"/>
      <c r="AU781" s="85"/>
      <c r="AV781" s="85"/>
      <c r="AW781" s="85"/>
      <c r="AX781" s="85"/>
      <c r="AY781" s="85"/>
      <c r="AZ781" s="85"/>
      <c r="BA781" s="85"/>
      <c r="BB781" s="85"/>
      <c r="BC781" s="85"/>
      <c r="BD781" s="85"/>
      <c r="BE781" s="85"/>
      <c r="BF781" s="88"/>
      <c r="BG781" s="85"/>
      <c r="BH781" s="85"/>
      <c r="BI781" s="85"/>
      <c r="BJ781" s="85"/>
      <c r="BK781" s="85"/>
      <c r="BL781" s="85"/>
      <c r="BM781" s="85"/>
      <c r="BN781" s="85"/>
      <c r="BO781" s="85"/>
      <c r="BP781" s="85"/>
      <c r="BQ781" s="85"/>
      <c r="BR781" s="85"/>
      <c r="BS781" s="85"/>
      <c r="BT781" s="85"/>
      <c r="BU781" s="85"/>
      <c r="BV781" s="85"/>
      <c r="BW781" s="85"/>
      <c r="BX781" s="85"/>
      <c r="BY781" s="85"/>
      <c r="BZ781" s="85"/>
      <c r="CA781" s="85"/>
      <c r="CB781" s="85"/>
      <c r="CC781" s="85"/>
      <c r="CD781" s="85"/>
      <c r="CE781" s="85"/>
      <c r="CF781" s="85"/>
      <c r="CG781" s="85"/>
      <c r="CH781" s="85"/>
      <c r="CI781" s="85"/>
      <c r="CJ781" s="85"/>
      <c r="CK781" s="85"/>
      <c r="CL781" s="85"/>
      <c r="CM781" s="85"/>
      <c r="CN781" s="85"/>
      <c r="CO781" s="85"/>
      <c r="CP781" s="85"/>
      <c r="CQ781" s="85"/>
      <c r="CR781" s="85"/>
      <c r="CS781" s="85"/>
      <c r="CT781" s="85"/>
      <c r="CU781" s="85"/>
      <c r="CV781" s="85"/>
      <c r="CW781" s="85"/>
      <c r="CX781" s="85"/>
      <c r="CY781" s="85"/>
      <c r="CZ781" s="85"/>
      <c r="DA781" s="85"/>
      <c r="DB781" s="85"/>
      <c r="DC781" s="85"/>
      <c r="DD781" s="85"/>
      <c r="DE781" s="85"/>
    </row>
    <row r="782" spans="1:109" x14ac:dyDescent="0.2">
      <c r="A782" s="85"/>
      <c r="B782" s="85"/>
      <c r="C782" s="85"/>
      <c r="D782" s="85"/>
      <c r="E782" s="86"/>
      <c r="F782" s="85"/>
      <c r="G782" s="87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F782" s="85"/>
      <c r="AG782" s="85"/>
      <c r="AH782" s="85"/>
      <c r="AI782" s="85"/>
      <c r="AJ782" s="85"/>
      <c r="AK782" s="85"/>
      <c r="AL782" s="85"/>
      <c r="AM782" s="85"/>
      <c r="AN782" s="85"/>
      <c r="AO782" s="85"/>
      <c r="AP782" s="85"/>
      <c r="AQ782" s="85"/>
      <c r="AR782" s="85"/>
      <c r="AS782" s="85"/>
      <c r="AT782" s="85"/>
      <c r="AU782" s="85"/>
      <c r="AV782" s="85"/>
      <c r="AW782" s="85"/>
      <c r="AX782" s="85"/>
      <c r="AY782" s="85"/>
      <c r="AZ782" s="85"/>
      <c r="BA782" s="85"/>
      <c r="BB782" s="85"/>
      <c r="BC782" s="85"/>
      <c r="BD782" s="85"/>
      <c r="BE782" s="85"/>
      <c r="BF782" s="88"/>
      <c r="BG782" s="85"/>
      <c r="BH782" s="85"/>
      <c r="BI782" s="85"/>
      <c r="BJ782" s="85"/>
      <c r="BK782" s="85"/>
      <c r="BL782" s="85"/>
      <c r="BM782" s="85"/>
      <c r="BN782" s="85"/>
      <c r="BO782" s="85"/>
      <c r="BP782" s="85"/>
      <c r="BQ782" s="85"/>
      <c r="BR782" s="85"/>
      <c r="BS782" s="85"/>
      <c r="BT782" s="85"/>
      <c r="BU782" s="85"/>
      <c r="BV782" s="85"/>
      <c r="BW782" s="85"/>
      <c r="BX782" s="85"/>
      <c r="BY782" s="85"/>
      <c r="BZ782" s="85"/>
      <c r="CA782" s="85"/>
      <c r="CB782" s="85"/>
      <c r="CC782" s="85"/>
      <c r="CD782" s="85"/>
      <c r="CE782" s="85"/>
      <c r="CF782" s="85"/>
      <c r="CG782" s="85"/>
      <c r="CH782" s="85"/>
      <c r="CI782" s="85"/>
      <c r="CJ782" s="85"/>
      <c r="CK782" s="85"/>
      <c r="CL782" s="85"/>
      <c r="CM782" s="85"/>
      <c r="CN782" s="85"/>
      <c r="CO782" s="85"/>
      <c r="CP782" s="85"/>
      <c r="CQ782" s="85"/>
      <c r="CR782" s="85"/>
      <c r="CS782" s="85"/>
      <c r="CT782" s="85"/>
      <c r="CU782" s="85"/>
      <c r="CV782" s="85"/>
      <c r="CW782" s="85"/>
      <c r="CX782" s="85"/>
      <c r="CY782" s="85"/>
      <c r="CZ782" s="85"/>
      <c r="DA782" s="85"/>
      <c r="DB782" s="85"/>
      <c r="DC782" s="85"/>
      <c r="DD782" s="85"/>
      <c r="DE782" s="85"/>
    </row>
    <row r="783" spans="1:109" x14ac:dyDescent="0.2">
      <c r="A783" s="85"/>
      <c r="B783" s="85"/>
      <c r="C783" s="85"/>
      <c r="D783" s="85"/>
      <c r="E783" s="86"/>
      <c r="F783" s="85"/>
      <c r="G783" s="87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F783" s="85"/>
      <c r="AG783" s="85"/>
      <c r="AH783" s="85"/>
      <c r="AI783" s="85"/>
      <c r="AJ783" s="85"/>
      <c r="AK783" s="85"/>
      <c r="AL783" s="85"/>
      <c r="AM783" s="85"/>
      <c r="AN783" s="85"/>
      <c r="AO783" s="85"/>
      <c r="AP783" s="85"/>
      <c r="AQ783" s="85"/>
      <c r="AR783" s="85"/>
      <c r="AS783" s="85"/>
      <c r="AT783" s="85"/>
      <c r="AU783" s="85"/>
      <c r="AV783" s="85"/>
      <c r="AW783" s="85"/>
      <c r="AX783" s="85"/>
      <c r="AY783" s="85"/>
      <c r="AZ783" s="85"/>
      <c r="BA783" s="85"/>
      <c r="BB783" s="85"/>
      <c r="BC783" s="85"/>
      <c r="BD783" s="85"/>
      <c r="BE783" s="85"/>
      <c r="BF783" s="88"/>
      <c r="BG783" s="85"/>
      <c r="BH783" s="85"/>
      <c r="BI783" s="85"/>
      <c r="BJ783" s="85"/>
      <c r="BK783" s="85"/>
      <c r="BL783" s="85"/>
      <c r="BM783" s="85"/>
      <c r="BN783" s="85"/>
      <c r="BO783" s="85"/>
      <c r="BP783" s="85"/>
      <c r="BQ783" s="85"/>
      <c r="BR783" s="85"/>
      <c r="BS783" s="85"/>
      <c r="BT783" s="85"/>
      <c r="BU783" s="85"/>
      <c r="BV783" s="85"/>
      <c r="BW783" s="85"/>
      <c r="BX783" s="85"/>
      <c r="BY783" s="85"/>
      <c r="BZ783" s="85"/>
      <c r="CA783" s="85"/>
      <c r="CB783" s="85"/>
      <c r="CC783" s="85"/>
      <c r="CD783" s="85"/>
      <c r="CE783" s="85"/>
      <c r="CF783" s="85"/>
      <c r="CG783" s="85"/>
      <c r="CH783" s="85"/>
      <c r="CI783" s="85"/>
      <c r="CJ783" s="85"/>
      <c r="CK783" s="85"/>
      <c r="CL783" s="85"/>
      <c r="CM783" s="85"/>
      <c r="CN783" s="85"/>
      <c r="CO783" s="85"/>
      <c r="CP783" s="85"/>
      <c r="CQ783" s="85"/>
      <c r="CR783" s="85"/>
      <c r="CS783" s="85"/>
      <c r="CT783" s="85"/>
      <c r="CU783" s="85"/>
      <c r="CV783" s="85"/>
      <c r="CW783" s="85"/>
      <c r="CX783" s="85"/>
      <c r="CY783" s="85"/>
      <c r="CZ783" s="85"/>
      <c r="DA783" s="85"/>
      <c r="DB783" s="85"/>
      <c r="DC783" s="85"/>
      <c r="DD783" s="85"/>
      <c r="DE783" s="85"/>
    </row>
    <row r="784" spans="1:109" x14ac:dyDescent="0.2">
      <c r="A784" s="85"/>
      <c r="B784" s="85"/>
      <c r="C784" s="85"/>
      <c r="D784" s="85"/>
      <c r="E784" s="86"/>
      <c r="F784" s="85"/>
      <c r="G784" s="87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F784" s="85"/>
      <c r="AG784" s="85"/>
      <c r="AH784" s="85"/>
      <c r="AI784" s="85"/>
      <c r="AJ784" s="85"/>
      <c r="AK784" s="85"/>
      <c r="AL784" s="85"/>
      <c r="AM784" s="85"/>
      <c r="AN784" s="85"/>
      <c r="AO784" s="85"/>
      <c r="AP784" s="85"/>
      <c r="AQ784" s="85"/>
      <c r="AR784" s="85"/>
      <c r="AS784" s="85"/>
      <c r="AT784" s="85"/>
      <c r="AU784" s="85"/>
      <c r="AV784" s="85"/>
      <c r="AW784" s="85"/>
      <c r="AX784" s="85"/>
      <c r="AY784" s="85"/>
      <c r="AZ784" s="85"/>
      <c r="BA784" s="85"/>
      <c r="BB784" s="85"/>
      <c r="BC784" s="85"/>
      <c r="BD784" s="85"/>
      <c r="BE784" s="85"/>
      <c r="BF784" s="88"/>
      <c r="BG784" s="85"/>
      <c r="BH784" s="85"/>
      <c r="BI784" s="85"/>
      <c r="BJ784" s="85"/>
      <c r="BK784" s="85"/>
      <c r="BL784" s="85"/>
      <c r="BM784" s="85"/>
      <c r="BN784" s="85"/>
      <c r="BO784" s="85"/>
      <c r="BP784" s="85"/>
      <c r="BQ784" s="85"/>
      <c r="BR784" s="85"/>
      <c r="BS784" s="85"/>
      <c r="BT784" s="85"/>
      <c r="BU784" s="85"/>
      <c r="BV784" s="85"/>
      <c r="BW784" s="85"/>
      <c r="BX784" s="85"/>
      <c r="BY784" s="85"/>
      <c r="BZ784" s="85"/>
      <c r="CA784" s="85"/>
      <c r="CB784" s="85"/>
      <c r="CC784" s="85"/>
      <c r="CD784" s="85"/>
      <c r="CE784" s="85"/>
      <c r="CF784" s="85"/>
      <c r="CG784" s="85"/>
      <c r="CH784" s="85"/>
      <c r="CI784" s="85"/>
      <c r="CJ784" s="85"/>
      <c r="CK784" s="85"/>
      <c r="CL784" s="85"/>
      <c r="CM784" s="85"/>
      <c r="CN784" s="85"/>
      <c r="CO784" s="85"/>
      <c r="CP784" s="85"/>
      <c r="CQ784" s="85"/>
      <c r="CR784" s="85"/>
      <c r="CS784" s="85"/>
      <c r="CT784" s="85"/>
      <c r="CU784" s="85"/>
      <c r="CV784" s="85"/>
      <c r="CW784" s="85"/>
      <c r="CX784" s="85"/>
      <c r="CY784" s="85"/>
      <c r="CZ784" s="85"/>
      <c r="DA784" s="85"/>
      <c r="DB784" s="85"/>
      <c r="DC784" s="85"/>
      <c r="DD784" s="85"/>
      <c r="DE784" s="85"/>
    </row>
    <row r="785" spans="1:109" x14ac:dyDescent="0.2">
      <c r="A785" s="85"/>
      <c r="B785" s="85"/>
      <c r="C785" s="85"/>
      <c r="D785" s="85"/>
      <c r="E785" s="86"/>
      <c r="F785" s="85"/>
      <c r="G785" s="87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F785" s="85"/>
      <c r="AG785" s="85"/>
      <c r="AH785" s="85"/>
      <c r="AI785" s="85"/>
      <c r="AJ785" s="85"/>
      <c r="AK785" s="85"/>
      <c r="AL785" s="85"/>
      <c r="AM785" s="85"/>
      <c r="AN785" s="85"/>
      <c r="AO785" s="85"/>
      <c r="AP785" s="85"/>
      <c r="AQ785" s="85"/>
      <c r="AR785" s="85"/>
      <c r="AS785" s="85"/>
      <c r="AT785" s="85"/>
      <c r="AU785" s="85"/>
      <c r="AV785" s="85"/>
      <c r="AW785" s="85"/>
      <c r="AX785" s="85"/>
      <c r="AY785" s="85"/>
      <c r="AZ785" s="85"/>
      <c r="BA785" s="85"/>
      <c r="BB785" s="85"/>
      <c r="BC785" s="85"/>
      <c r="BD785" s="85"/>
      <c r="BE785" s="85"/>
      <c r="BF785" s="88"/>
      <c r="BG785" s="85"/>
      <c r="BH785" s="85"/>
      <c r="BI785" s="85"/>
      <c r="BJ785" s="85"/>
      <c r="BK785" s="85"/>
      <c r="BL785" s="85"/>
      <c r="BM785" s="85"/>
      <c r="BN785" s="85"/>
      <c r="BO785" s="85"/>
      <c r="BP785" s="85"/>
      <c r="BQ785" s="85"/>
      <c r="BR785" s="85"/>
      <c r="BS785" s="85"/>
      <c r="BT785" s="85"/>
      <c r="BU785" s="85"/>
      <c r="BV785" s="85"/>
      <c r="BW785" s="85"/>
      <c r="BX785" s="85"/>
      <c r="BY785" s="85"/>
      <c r="BZ785" s="85"/>
      <c r="CA785" s="85"/>
      <c r="CB785" s="85"/>
      <c r="CC785" s="85"/>
      <c r="CD785" s="85"/>
      <c r="CE785" s="85"/>
      <c r="CF785" s="85"/>
      <c r="CG785" s="85"/>
      <c r="CH785" s="85"/>
      <c r="CI785" s="85"/>
      <c r="CJ785" s="85"/>
      <c r="CK785" s="85"/>
      <c r="CL785" s="85"/>
      <c r="CM785" s="85"/>
      <c r="CN785" s="85"/>
      <c r="CO785" s="85"/>
      <c r="CP785" s="85"/>
      <c r="CQ785" s="85"/>
      <c r="CR785" s="85"/>
      <c r="CS785" s="85"/>
      <c r="CT785" s="85"/>
      <c r="CU785" s="85"/>
      <c r="CV785" s="85"/>
      <c r="CW785" s="85"/>
      <c r="CX785" s="85"/>
      <c r="CY785" s="85"/>
      <c r="CZ785" s="85"/>
      <c r="DA785" s="85"/>
      <c r="DB785" s="85"/>
      <c r="DC785" s="85"/>
      <c r="DD785" s="85"/>
      <c r="DE785" s="85"/>
    </row>
    <row r="786" spans="1:109" x14ac:dyDescent="0.2">
      <c r="A786" s="85"/>
      <c r="B786" s="85"/>
      <c r="C786" s="85"/>
      <c r="D786" s="85"/>
      <c r="E786" s="86"/>
      <c r="F786" s="85"/>
      <c r="G786" s="87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F786" s="85"/>
      <c r="AG786" s="85"/>
      <c r="AH786" s="85"/>
      <c r="AI786" s="85"/>
      <c r="AJ786" s="85"/>
      <c r="AK786" s="85"/>
      <c r="AL786" s="85"/>
      <c r="AM786" s="85"/>
      <c r="AN786" s="85"/>
      <c r="AO786" s="85"/>
      <c r="AP786" s="85"/>
      <c r="AQ786" s="85"/>
      <c r="AR786" s="85"/>
      <c r="AS786" s="85"/>
      <c r="AT786" s="85"/>
      <c r="AU786" s="85"/>
      <c r="AV786" s="85"/>
      <c r="AW786" s="85"/>
      <c r="AX786" s="85"/>
      <c r="AY786" s="85"/>
      <c r="AZ786" s="85"/>
      <c r="BA786" s="85"/>
      <c r="BB786" s="85"/>
      <c r="BC786" s="85"/>
      <c r="BD786" s="85"/>
      <c r="BE786" s="85"/>
      <c r="BF786" s="88"/>
      <c r="BG786" s="85"/>
      <c r="BH786" s="85"/>
      <c r="BI786" s="85"/>
      <c r="BJ786" s="85"/>
      <c r="BK786" s="85"/>
      <c r="BL786" s="85"/>
      <c r="BM786" s="85"/>
      <c r="BN786" s="85"/>
      <c r="BO786" s="85"/>
      <c r="BP786" s="85"/>
      <c r="BQ786" s="85"/>
      <c r="BR786" s="85"/>
      <c r="BS786" s="85"/>
      <c r="BT786" s="85"/>
      <c r="BU786" s="85"/>
      <c r="BV786" s="85"/>
      <c r="BW786" s="85"/>
      <c r="BX786" s="85"/>
      <c r="BY786" s="85"/>
      <c r="BZ786" s="85"/>
      <c r="CA786" s="85"/>
      <c r="CB786" s="85"/>
      <c r="CC786" s="85"/>
      <c r="CD786" s="85"/>
      <c r="CE786" s="85"/>
      <c r="CF786" s="85"/>
      <c r="CG786" s="85"/>
      <c r="CH786" s="85"/>
      <c r="CI786" s="85"/>
      <c r="CJ786" s="85"/>
      <c r="CK786" s="85"/>
      <c r="CL786" s="85"/>
      <c r="CM786" s="85"/>
      <c r="CN786" s="85"/>
      <c r="CO786" s="85"/>
      <c r="CP786" s="85"/>
      <c r="CQ786" s="85"/>
      <c r="CR786" s="85"/>
      <c r="CS786" s="85"/>
      <c r="CT786" s="85"/>
      <c r="CU786" s="85"/>
      <c r="CV786" s="85"/>
      <c r="CW786" s="85"/>
      <c r="CX786" s="85"/>
      <c r="CY786" s="85"/>
      <c r="CZ786" s="85"/>
      <c r="DA786" s="85"/>
      <c r="DB786" s="85"/>
      <c r="DC786" s="85"/>
      <c r="DD786" s="85"/>
      <c r="DE786" s="85"/>
    </row>
    <row r="787" spans="1:109" x14ac:dyDescent="0.2">
      <c r="A787" s="85"/>
      <c r="B787" s="85"/>
      <c r="C787" s="85"/>
      <c r="D787" s="85"/>
      <c r="E787" s="86"/>
      <c r="F787" s="85"/>
      <c r="G787" s="87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  <c r="AB787" s="85"/>
      <c r="AC787" s="85"/>
      <c r="AD787" s="85"/>
      <c r="AE787" s="85"/>
      <c r="AF787" s="85"/>
      <c r="AG787" s="85"/>
      <c r="AH787" s="85"/>
      <c r="AI787" s="85"/>
      <c r="AJ787" s="85"/>
      <c r="AK787" s="85"/>
      <c r="AL787" s="85"/>
      <c r="AM787" s="85"/>
      <c r="AN787" s="85"/>
      <c r="AO787" s="85"/>
      <c r="AP787" s="85"/>
      <c r="AQ787" s="85"/>
      <c r="AR787" s="85"/>
      <c r="AS787" s="85"/>
      <c r="AT787" s="85"/>
      <c r="AU787" s="85"/>
      <c r="AV787" s="85"/>
      <c r="AW787" s="85"/>
      <c r="AX787" s="85"/>
      <c r="AY787" s="85"/>
      <c r="AZ787" s="85"/>
      <c r="BA787" s="85"/>
      <c r="BB787" s="85"/>
      <c r="BC787" s="85"/>
      <c r="BD787" s="85"/>
      <c r="BE787" s="85"/>
      <c r="BF787" s="88"/>
      <c r="BG787" s="85"/>
      <c r="BH787" s="85"/>
      <c r="BI787" s="85"/>
      <c r="BJ787" s="85"/>
      <c r="BK787" s="85"/>
      <c r="BL787" s="85"/>
      <c r="BM787" s="85"/>
      <c r="BN787" s="85"/>
      <c r="BO787" s="85"/>
      <c r="BP787" s="85"/>
      <c r="BQ787" s="85"/>
      <c r="BR787" s="85"/>
      <c r="BS787" s="85"/>
      <c r="BT787" s="85"/>
      <c r="BU787" s="85"/>
      <c r="BV787" s="85"/>
      <c r="BW787" s="85"/>
      <c r="BX787" s="85"/>
      <c r="BY787" s="85"/>
      <c r="BZ787" s="85"/>
      <c r="CA787" s="85"/>
      <c r="CB787" s="85"/>
      <c r="CC787" s="85"/>
      <c r="CD787" s="85"/>
      <c r="CE787" s="85"/>
      <c r="CF787" s="85"/>
      <c r="CG787" s="85"/>
      <c r="CH787" s="85"/>
      <c r="CI787" s="85"/>
      <c r="CJ787" s="85"/>
      <c r="CK787" s="85"/>
      <c r="CL787" s="85"/>
      <c r="CM787" s="85"/>
      <c r="CN787" s="85"/>
      <c r="CO787" s="85"/>
      <c r="CP787" s="85"/>
      <c r="CQ787" s="85"/>
      <c r="CR787" s="85"/>
      <c r="CS787" s="85"/>
      <c r="CT787" s="85"/>
      <c r="CU787" s="85"/>
      <c r="CV787" s="85"/>
      <c r="CW787" s="85"/>
      <c r="CX787" s="85"/>
      <c r="CY787" s="85"/>
      <c r="CZ787" s="85"/>
      <c r="DA787" s="85"/>
      <c r="DB787" s="85"/>
      <c r="DC787" s="85"/>
      <c r="DD787" s="85"/>
      <c r="DE787" s="85"/>
    </row>
    <row r="788" spans="1:109" x14ac:dyDescent="0.2">
      <c r="A788" s="85"/>
      <c r="B788" s="85"/>
      <c r="C788" s="85"/>
      <c r="D788" s="85"/>
      <c r="E788" s="86"/>
      <c r="F788" s="85"/>
      <c r="G788" s="87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  <c r="AB788" s="85"/>
      <c r="AC788" s="85"/>
      <c r="AD788" s="85"/>
      <c r="AE788" s="85"/>
      <c r="AF788" s="85"/>
      <c r="AG788" s="85"/>
      <c r="AH788" s="85"/>
      <c r="AI788" s="85"/>
      <c r="AJ788" s="85"/>
      <c r="AK788" s="85"/>
      <c r="AL788" s="85"/>
      <c r="AM788" s="85"/>
      <c r="AN788" s="85"/>
      <c r="AO788" s="85"/>
      <c r="AP788" s="85"/>
      <c r="AQ788" s="85"/>
      <c r="AR788" s="85"/>
      <c r="AS788" s="85"/>
      <c r="AT788" s="85"/>
      <c r="AU788" s="85"/>
      <c r="AV788" s="85"/>
      <c r="AW788" s="85"/>
      <c r="AX788" s="85"/>
      <c r="AY788" s="85"/>
      <c r="AZ788" s="85"/>
      <c r="BA788" s="85"/>
      <c r="BB788" s="85"/>
      <c r="BC788" s="85"/>
      <c r="BD788" s="85"/>
      <c r="BE788" s="85"/>
      <c r="BF788" s="88"/>
      <c r="BG788" s="85"/>
      <c r="BH788" s="85"/>
      <c r="BI788" s="85"/>
      <c r="BJ788" s="85"/>
      <c r="BK788" s="85"/>
      <c r="BL788" s="85"/>
      <c r="BM788" s="85"/>
      <c r="BN788" s="85"/>
      <c r="BO788" s="85"/>
      <c r="BP788" s="85"/>
      <c r="BQ788" s="85"/>
      <c r="BR788" s="85"/>
      <c r="BS788" s="85"/>
      <c r="BT788" s="85"/>
      <c r="BU788" s="85"/>
      <c r="BV788" s="85"/>
      <c r="BW788" s="85"/>
      <c r="BX788" s="85"/>
      <c r="BY788" s="85"/>
      <c r="BZ788" s="85"/>
      <c r="CA788" s="85"/>
      <c r="CB788" s="85"/>
      <c r="CC788" s="85"/>
      <c r="CD788" s="85"/>
      <c r="CE788" s="85"/>
      <c r="CF788" s="85"/>
      <c r="CG788" s="85"/>
      <c r="CH788" s="85"/>
      <c r="CI788" s="85"/>
      <c r="CJ788" s="85"/>
      <c r="CK788" s="85"/>
      <c r="CL788" s="85"/>
      <c r="CM788" s="85"/>
      <c r="CN788" s="85"/>
      <c r="CO788" s="85"/>
      <c r="CP788" s="85"/>
      <c r="CQ788" s="85"/>
      <c r="CR788" s="85"/>
      <c r="CS788" s="85"/>
      <c r="CT788" s="85"/>
      <c r="CU788" s="85"/>
      <c r="CV788" s="85"/>
      <c r="CW788" s="85"/>
      <c r="CX788" s="85"/>
      <c r="CY788" s="85"/>
      <c r="CZ788" s="85"/>
      <c r="DA788" s="85"/>
      <c r="DB788" s="85"/>
      <c r="DC788" s="85"/>
      <c r="DD788" s="85"/>
      <c r="DE788" s="85"/>
    </row>
    <row r="789" spans="1:109" x14ac:dyDescent="0.2">
      <c r="A789" s="85"/>
      <c r="B789" s="85"/>
      <c r="C789" s="85"/>
      <c r="D789" s="85"/>
      <c r="E789" s="86"/>
      <c r="F789" s="85"/>
      <c r="G789" s="87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  <c r="AB789" s="85"/>
      <c r="AC789" s="85"/>
      <c r="AD789" s="85"/>
      <c r="AE789" s="85"/>
      <c r="AF789" s="85"/>
      <c r="AG789" s="85"/>
      <c r="AH789" s="85"/>
      <c r="AI789" s="85"/>
      <c r="AJ789" s="85"/>
      <c r="AK789" s="85"/>
      <c r="AL789" s="85"/>
      <c r="AM789" s="85"/>
      <c r="AN789" s="85"/>
      <c r="AO789" s="85"/>
      <c r="AP789" s="85"/>
      <c r="AQ789" s="85"/>
      <c r="AR789" s="85"/>
      <c r="AS789" s="85"/>
      <c r="AT789" s="85"/>
      <c r="AU789" s="85"/>
      <c r="AV789" s="85"/>
      <c r="AW789" s="85"/>
      <c r="AX789" s="85"/>
      <c r="AY789" s="85"/>
      <c r="AZ789" s="85"/>
      <c r="BA789" s="85"/>
      <c r="BB789" s="85"/>
      <c r="BC789" s="85"/>
      <c r="BD789" s="85"/>
      <c r="BE789" s="85"/>
      <c r="BF789" s="88"/>
      <c r="BG789" s="85"/>
      <c r="BH789" s="85"/>
      <c r="BI789" s="85"/>
      <c r="BJ789" s="85"/>
      <c r="BK789" s="85"/>
      <c r="BL789" s="85"/>
      <c r="BM789" s="85"/>
      <c r="BN789" s="85"/>
      <c r="BO789" s="85"/>
      <c r="BP789" s="85"/>
      <c r="BQ789" s="85"/>
      <c r="BR789" s="85"/>
      <c r="BS789" s="85"/>
      <c r="BT789" s="85"/>
      <c r="BU789" s="85"/>
      <c r="BV789" s="85"/>
      <c r="BW789" s="85"/>
      <c r="BX789" s="85"/>
      <c r="BY789" s="85"/>
      <c r="BZ789" s="85"/>
      <c r="CA789" s="85"/>
      <c r="CB789" s="85"/>
      <c r="CC789" s="85"/>
      <c r="CD789" s="85"/>
      <c r="CE789" s="85"/>
      <c r="CF789" s="85"/>
      <c r="CG789" s="85"/>
      <c r="CH789" s="85"/>
      <c r="CI789" s="85"/>
      <c r="CJ789" s="85"/>
      <c r="CK789" s="85"/>
      <c r="CL789" s="85"/>
      <c r="CM789" s="85"/>
      <c r="CN789" s="85"/>
      <c r="CO789" s="85"/>
      <c r="CP789" s="85"/>
      <c r="CQ789" s="85"/>
      <c r="CR789" s="85"/>
      <c r="CS789" s="85"/>
      <c r="CT789" s="85"/>
      <c r="CU789" s="85"/>
      <c r="CV789" s="85"/>
      <c r="CW789" s="85"/>
      <c r="CX789" s="85"/>
      <c r="CY789" s="85"/>
      <c r="CZ789" s="85"/>
      <c r="DA789" s="85"/>
      <c r="DB789" s="85"/>
      <c r="DC789" s="85"/>
      <c r="DD789" s="85"/>
      <c r="DE789" s="85"/>
    </row>
    <row r="790" spans="1:109" x14ac:dyDescent="0.2">
      <c r="A790" s="85"/>
      <c r="B790" s="85"/>
      <c r="C790" s="85"/>
      <c r="D790" s="85"/>
      <c r="E790" s="86"/>
      <c r="F790" s="85"/>
      <c r="G790" s="87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F790" s="85"/>
      <c r="AG790" s="85"/>
      <c r="AH790" s="85"/>
      <c r="AI790" s="85"/>
      <c r="AJ790" s="85"/>
      <c r="AK790" s="85"/>
      <c r="AL790" s="85"/>
      <c r="AM790" s="85"/>
      <c r="AN790" s="85"/>
      <c r="AO790" s="85"/>
      <c r="AP790" s="85"/>
      <c r="AQ790" s="85"/>
      <c r="AR790" s="85"/>
      <c r="AS790" s="85"/>
      <c r="AT790" s="85"/>
      <c r="AU790" s="85"/>
      <c r="AV790" s="85"/>
      <c r="AW790" s="85"/>
      <c r="AX790" s="85"/>
      <c r="AY790" s="85"/>
      <c r="AZ790" s="85"/>
      <c r="BA790" s="85"/>
      <c r="BB790" s="85"/>
      <c r="BC790" s="85"/>
      <c r="BD790" s="85"/>
      <c r="BE790" s="85"/>
      <c r="BF790" s="88"/>
      <c r="BG790" s="85"/>
      <c r="BH790" s="85"/>
      <c r="BI790" s="85"/>
      <c r="BJ790" s="85"/>
      <c r="BK790" s="85"/>
      <c r="BL790" s="85"/>
      <c r="BM790" s="85"/>
      <c r="BN790" s="85"/>
      <c r="BO790" s="85"/>
      <c r="BP790" s="85"/>
      <c r="BQ790" s="85"/>
      <c r="BR790" s="85"/>
      <c r="BS790" s="85"/>
      <c r="BT790" s="85"/>
      <c r="BU790" s="85"/>
      <c r="BV790" s="85"/>
      <c r="BW790" s="85"/>
      <c r="BX790" s="85"/>
      <c r="BY790" s="85"/>
      <c r="BZ790" s="85"/>
      <c r="CA790" s="85"/>
      <c r="CB790" s="85"/>
      <c r="CC790" s="85"/>
      <c r="CD790" s="85"/>
      <c r="CE790" s="85"/>
      <c r="CF790" s="85"/>
      <c r="CG790" s="85"/>
      <c r="CH790" s="85"/>
      <c r="CI790" s="85"/>
      <c r="CJ790" s="85"/>
      <c r="CK790" s="85"/>
      <c r="CL790" s="85"/>
      <c r="CM790" s="85"/>
      <c r="CN790" s="85"/>
      <c r="CO790" s="85"/>
      <c r="CP790" s="85"/>
      <c r="CQ790" s="85"/>
      <c r="CR790" s="85"/>
      <c r="CS790" s="85"/>
      <c r="CT790" s="85"/>
      <c r="CU790" s="85"/>
      <c r="CV790" s="85"/>
      <c r="CW790" s="85"/>
      <c r="CX790" s="85"/>
      <c r="CY790" s="85"/>
      <c r="CZ790" s="85"/>
      <c r="DA790" s="85"/>
      <c r="DB790" s="85"/>
      <c r="DC790" s="85"/>
      <c r="DD790" s="85"/>
      <c r="DE790" s="85"/>
    </row>
    <row r="791" spans="1:109" x14ac:dyDescent="0.2">
      <c r="A791" s="85"/>
      <c r="B791" s="85"/>
      <c r="C791" s="85"/>
      <c r="D791" s="85"/>
      <c r="E791" s="86"/>
      <c r="F791" s="85"/>
      <c r="G791" s="87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  <c r="AB791" s="85"/>
      <c r="AC791" s="85"/>
      <c r="AD791" s="85"/>
      <c r="AE791" s="85"/>
      <c r="AF791" s="85"/>
      <c r="AG791" s="85"/>
      <c r="AH791" s="85"/>
      <c r="AI791" s="85"/>
      <c r="AJ791" s="85"/>
      <c r="AK791" s="85"/>
      <c r="AL791" s="85"/>
      <c r="AM791" s="85"/>
      <c r="AN791" s="85"/>
      <c r="AO791" s="85"/>
      <c r="AP791" s="85"/>
      <c r="AQ791" s="85"/>
      <c r="AR791" s="85"/>
      <c r="AS791" s="85"/>
      <c r="AT791" s="85"/>
      <c r="AU791" s="85"/>
      <c r="AV791" s="85"/>
      <c r="AW791" s="85"/>
      <c r="AX791" s="85"/>
      <c r="AY791" s="85"/>
      <c r="AZ791" s="85"/>
      <c r="BA791" s="85"/>
      <c r="BB791" s="85"/>
      <c r="BC791" s="85"/>
      <c r="BD791" s="85"/>
      <c r="BE791" s="85"/>
      <c r="BF791" s="88"/>
      <c r="BG791" s="85"/>
      <c r="BH791" s="85"/>
      <c r="BI791" s="85"/>
      <c r="BJ791" s="85"/>
      <c r="BK791" s="85"/>
      <c r="BL791" s="85"/>
      <c r="BM791" s="85"/>
      <c r="BN791" s="85"/>
      <c r="BO791" s="85"/>
      <c r="BP791" s="85"/>
      <c r="BQ791" s="85"/>
      <c r="BR791" s="85"/>
      <c r="BS791" s="85"/>
      <c r="BT791" s="85"/>
      <c r="BU791" s="85"/>
      <c r="BV791" s="85"/>
      <c r="BW791" s="85"/>
      <c r="BX791" s="85"/>
      <c r="BY791" s="85"/>
      <c r="BZ791" s="85"/>
      <c r="CA791" s="85"/>
      <c r="CB791" s="85"/>
      <c r="CC791" s="85"/>
      <c r="CD791" s="85"/>
      <c r="CE791" s="85"/>
      <c r="CF791" s="85"/>
      <c r="CG791" s="85"/>
      <c r="CH791" s="85"/>
      <c r="CI791" s="85"/>
      <c r="CJ791" s="85"/>
      <c r="CK791" s="85"/>
      <c r="CL791" s="85"/>
      <c r="CM791" s="85"/>
      <c r="CN791" s="85"/>
      <c r="CO791" s="85"/>
      <c r="CP791" s="85"/>
      <c r="CQ791" s="85"/>
      <c r="CR791" s="85"/>
      <c r="CS791" s="85"/>
      <c r="CT791" s="85"/>
      <c r="CU791" s="85"/>
      <c r="CV791" s="85"/>
      <c r="CW791" s="85"/>
      <c r="CX791" s="85"/>
      <c r="CY791" s="85"/>
      <c r="CZ791" s="85"/>
      <c r="DA791" s="85"/>
      <c r="DB791" s="85"/>
      <c r="DC791" s="85"/>
      <c r="DD791" s="85"/>
      <c r="DE791" s="85"/>
    </row>
    <row r="792" spans="1:109" x14ac:dyDescent="0.2">
      <c r="A792" s="85"/>
      <c r="B792" s="85"/>
      <c r="C792" s="85"/>
      <c r="D792" s="85"/>
      <c r="E792" s="86"/>
      <c r="F792" s="85"/>
      <c r="G792" s="87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  <c r="AB792" s="85"/>
      <c r="AC792" s="85"/>
      <c r="AD792" s="85"/>
      <c r="AE792" s="85"/>
      <c r="AF792" s="85"/>
      <c r="AG792" s="85"/>
      <c r="AH792" s="85"/>
      <c r="AI792" s="85"/>
      <c r="AJ792" s="85"/>
      <c r="AK792" s="85"/>
      <c r="AL792" s="85"/>
      <c r="AM792" s="85"/>
      <c r="AN792" s="85"/>
      <c r="AO792" s="85"/>
      <c r="AP792" s="85"/>
      <c r="AQ792" s="85"/>
      <c r="AR792" s="85"/>
      <c r="AS792" s="85"/>
      <c r="AT792" s="85"/>
      <c r="AU792" s="85"/>
      <c r="AV792" s="85"/>
      <c r="AW792" s="85"/>
      <c r="AX792" s="85"/>
      <c r="AY792" s="85"/>
      <c r="AZ792" s="85"/>
      <c r="BA792" s="85"/>
      <c r="BB792" s="85"/>
      <c r="BC792" s="85"/>
      <c r="BD792" s="85"/>
      <c r="BE792" s="85"/>
      <c r="BF792" s="88"/>
      <c r="BG792" s="85"/>
      <c r="BH792" s="85"/>
      <c r="BI792" s="85"/>
      <c r="BJ792" s="85"/>
      <c r="BK792" s="85"/>
      <c r="BL792" s="85"/>
      <c r="BM792" s="85"/>
      <c r="BN792" s="85"/>
      <c r="BO792" s="85"/>
      <c r="BP792" s="85"/>
      <c r="BQ792" s="85"/>
      <c r="BR792" s="85"/>
      <c r="BS792" s="85"/>
      <c r="BT792" s="85"/>
      <c r="BU792" s="85"/>
      <c r="BV792" s="85"/>
      <c r="BW792" s="85"/>
      <c r="BX792" s="85"/>
      <c r="BY792" s="85"/>
      <c r="BZ792" s="85"/>
      <c r="CA792" s="85"/>
      <c r="CB792" s="85"/>
      <c r="CC792" s="85"/>
      <c r="CD792" s="85"/>
      <c r="CE792" s="85"/>
      <c r="CF792" s="85"/>
      <c r="CG792" s="85"/>
      <c r="CH792" s="85"/>
      <c r="CI792" s="85"/>
      <c r="CJ792" s="85"/>
      <c r="CK792" s="85"/>
      <c r="CL792" s="85"/>
      <c r="CM792" s="85"/>
      <c r="CN792" s="85"/>
      <c r="CO792" s="85"/>
      <c r="CP792" s="85"/>
      <c r="CQ792" s="85"/>
      <c r="CR792" s="85"/>
      <c r="CS792" s="85"/>
      <c r="CT792" s="85"/>
      <c r="CU792" s="85"/>
      <c r="CV792" s="85"/>
      <c r="CW792" s="85"/>
      <c r="CX792" s="85"/>
      <c r="CY792" s="85"/>
      <c r="CZ792" s="85"/>
      <c r="DA792" s="85"/>
      <c r="DB792" s="85"/>
      <c r="DC792" s="85"/>
      <c r="DD792" s="85"/>
      <c r="DE792" s="85"/>
    </row>
    <row r="793" spans="1:109" x14ac:dyDescent="0.2">
      <c r="A793" s="85"/>
      <c r="B793" s="85"/>
      <c r="C793" s="85"/>
      <c r="D793" s="85"/>
      <c r="E793" s="86"/>
      <c r="F793" s="85"/>
      <c r="G793" s="87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85"/>
      <c r="AI793" s="85"/>
      <c r="AJ793" s="85"/>
      <c r="AK793" s="85"/>
      <c r="AL793" s="85"/>
      <c r="AM793" s="85"/>
      <c r="AN793" s="85"/>
      <c r="AO793" s="85"/>
      <c r="AP793" s="85"/>
      <c r="AQ793" s="85"/>
      <c r="AR793" s="85"/>
      <c r="AS793" s="85"/>
      <c r="AT793" s="85"/>
      <c r="AU793" s="85"/>
      <c r="AV793" s="85"/>
      <c r="AW793" s="85"/>
      <c r="AX793" s="85"/>
      <c r="AY793" s="85"/>
      <c r="AZ793" s="85"/>
      <c r="BA793" s="85"/>
      <c r="BB793" s="85"/>
      <c r="BC793" s="85"/>
      <c r="BD793" s="85"/>
      <c r="BE793" s="85"/>
      <c r="BF793" s="88"/>
      <c r="BG793" s="85"/>
      <c r="BH793" s="85"/>
      <c r="BI793" s="85"/>
      <c r="BJ793" s="85"/>
      <c r="BK793" s="85"/>
      <c r="BL793" s="85"/>
      <c r="BM793" s="85"/>
      <c r="BN793" s="85"/>
      <c r="BO793" s="85"/>
      <c r="BP793" s="85"/>
      <c r="BQ793" s="85"/>
      <c r="BR793" s="85"/>
      <c r="BS793" s="85"/>
      <c r="BT793" s="85"/>
      <c r="BU793" s="85"/>
      <c r="BV793" s="85"/>
      <c r="BW793" s="85"/>
      <c r="BX793" s="85"/>
      <c r="BY793" s="85"/>
      <c r="BZ793" s="85"/>
      <c r="CA793" s="85"/>
      <c r="CB793" s="85"/>
      <c r="CC793" s="85"/>
      <c r="CD793" s="85"/>
      <c r="CE793" s="85"/>
      <c r="CF793" s="85"/>
      <c r="CG793" s="85"/>
      <c r="CH793" s="85"/>
      <c r="CI793" s="85"/>
      <c r="CJ793" s="85"/>
      <c r="CK793" s="85"/>
      <c r="CL793" s="85"/>
      <c r="CM793" s="85"/>
      <c r="CN793" s="85"/>
      <c r="CO793" s="85"/>
      <c r="CP793" s="85"/>
      <c r="CQ793" s="85"/>
      <c r="CR793" s="85"/>
      <c r="CS793" s="85"/>
      <c r="CT793" s="85"/>
      <c r="CU793" s="85"/>
      <c r="CV793" s="85"/>
      <c r="CW793" s="85"/>
      <c r="CX793" s="85"/>
      <c r="CY793" s="85"/>
      <c r="CZ793" s="85"/>
      <c r="DA793" s="85"/>
      <c r="DB793" s="85"/>
      <c r="DC793" s="85"/>
      <c r="DD793" s="85"/>
      <c r="DE793" s="85"/>
    </row>
    <row r="794" spans="1:109" x14ac:dyDescent="0.2">
      <c r="A794" s="85"/>
      <c r="B794" s="85"/>
      <c r="C794" s="85"/>
      <c r="D794" s="85"/>
      <c r="E794" s="86"/>
      <c r="F794" s="85"/>
      <c r="G794" s="87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  <c r="AB794" s="85"/>
      <c r="AC794" s="85"/>
      <c r="AD794" s="85"/>
      <c r="AE794" s="85"/>
      <c r="AF794" s="85"/>
      <c r="AG794" s="85"/>
      <c r="AH794" s="85"/>
      <c r="AI794" s="85"/>
      <c r="AJ794" s="85"/>
      <c r="AK794" s="85"/>
      <c r="AL794" s="85"/>
      <c r="AM794" s="85"/>
      <c r="AN794" s="85"/>
      <c r="AO794" s="85"/>
      <c r="AP794" s="85"/>
      <c r="AQ794" s="85"/>
      <c r="AR794" s="85"/>
      <c r="AS794" s="85"/>
      <c r="AT794" s="85"/>
      <c r="AU794" s="85"/>
      <c r="AV794" s="85"/>
      <c r="AW794" s="85"/>
      <c r="AX794" s="85"/>
      <c r="AY794" s="85"/>
      <c r="AZ794" s="85"/>
      <c r="BA794" s="85"/>
      <c r="BB794" s="85"/>
      <c r="BC794" s="85"/>
      <c r="BD794" s="85"/>
      <c r="BE794" s="85"/>
      <c r="BF794" s="88"/>
      <c r="BG794" s="85"/>
      <c r="BH794" s="85"/>
      <c r="BI794" s="85"/>
      <c r="BJ794" s="85"/>
      <c r="BK794" s="85"/>
      <c r="BL794" s="85"/>
      <c r="BM794" s="85"/>
      <c r="BN794" s="85"/>
      <c r="BO794" s="85"/>
      <c r="BP794" s="85"/>
      <c r="BQ794" s="85"/>
      <c r="BR794" s="85"/>
      <c r="BS794" s="85"/>
      <c r="BT794" s="85"/>
      <c r="BU794" s="85"/>
      <c r="BV794" s="85"/>
      <c r="BW794" s="85"/>
      <c r="BX794" s="85"/>
      <c r="BY794" s="85"/>
      <c r="BZ794" s="85"/>
      <c r="CA794" s="85"/>
      <c r="CB794" s="85"/>
      <c r="CC794" s="85"/>
      <c r="CD794" s="85"/>
      <c r="CE794" s="85"/>
      <c r="CF794" s="85"/>
      <c r="CG794" s="85"/>
      <c r="CH794" s="85"/>
      <c r="CI794" s="85"/>
      <c r="CJ794" s="85"/>
      <c r="CK794" s="85"/>
      <c r="CL794" s="85"/>
      <c r="CM794" s="85"/>
      <c r="CN794" s="85"/>
      <c r="CO794" s="85"/>
      <c r="CP794" s="85"/>
      <c r="CQ794" s="85"/>
      <c r="CR794" s="85"/>
      <c r="CS794" s="85"/>
      <c r="CT794" s="85"/>
      <c r="CU794" s="85"/>
      <c r="CV794" s="85"/>
      <c r="CW794" s="85"/>
      <c r="CX794" s="85"/>
      <c r="CY794" s="85"/>
      <c r="CZ794" s="85"/>
      <c r="DA794" s="85"/>
      <c r="DB794" s="85"/>
      <c r="DC794" s="85"/>
      <c r="DD794" s="85"/>
      <c r="DE794" s="85"/>
    </row>
    <row r="795" spans="1:109" x14ac:dyDescent="0.2">
      <c r="A795" s="85"/>
      <c r="B795" s="85"/>
      <c r="C795" s="85"/>
      <c r="D795" s="85"/>
      <c r="E795" s="86"/>
      <c r="F795" s="85"/>
      <c r="G795" s="87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  <c r="AB795" s="85"/>
      <c r="AC795" s="85"/>
      <c r="AD795" s="85"/>
      <c r="AE795" s="85"/>
      <c r="AF795" s="85"/>
      <c r="AG795" s="85"/>
      <c r="AH795" s="85"/>
      <c r="AI795" s="85"/>
      <c r="AJ795" s="85"/>
      <c r="AK795" s="85"/>
      <c r="AL795" s="85"/>
      <c r="AM795" s="85"/>
      <c r="AN795" s="85"/>
      <c r="AO795" s="85"/>
      <c r="AP795" s="85"/>
      <c r="AQ795" s="85"/>
      <c r="AR795" s="85"/>
      <c r="AS795" s="85"/>
      <c r="AT795" s="85"/>
      <c r="AU795" s="85"/>
      <c r="AV795" s="85"/>
      <c r="AW795" s="85"/>
      <c r="AX795" s="85"/>
      <c r="AY795" s="85"/>
      <c r="AZ795" s="85"/>
      <c r="BA795" s="85"/>
      <c r="BB795" s="85"/>
      <c r="BC795" s="85"/>
      <c r="BD795" s="85"/>
      <c r="BE795" s="85"/>
      <c r="BF795" s="88"/>
      <c r="BG795" s="85"/>
      <c r="BH795" s="85"/>
      <c r="BI795" s="85"/>
      <c r="BJ795" s="85"/>
      <c r="BK795" s="85"/>
      <c r="BL795" s="85"/>
      <c r="BM795" s="85"/>
      <c r="BN795" s="85"/>
      <c r="BO795" s="85"/>
      <c r="BP795" s="85"/>
      <c r="BQ795" s="85"/>
      <c r="BR795" s="85"/>
      <c r="BS795" s="85"/>
      <c r="BT795" s="85"/>
      <c r="BU795" s="85"/>
      <c r="BV795" s="85"/>
      <c r="BW795" s="85"/>
      <c r="BX795" s="85"/>
      <c r="BY795" s="85"/>
      <c r="BZ795" s="85"/>
      <c r="CA795" s="85"/>
      <c r="CB795" s="85"/>
      <c r="CC795" s="85"/>
      <c r="CD795" s="85"/>
      <c r="CE795" s="85"/>
      <c r="CF795" s="85"/>
      <c r="CG795" s="85"/>
      <c r="CH795" s="85"/>
      <c r="CI795" s="85"/>
      <c r="CJ795" s="85"/>
      <c r="CK795" s="85"/>
      <c r="CL795" s="85"/>
      <c r="CM795" s="85"/>
      <c r="CN795" s="85"/>
      <c r="CO795" s="85"/>
      <c r="CP795" s="85"/>
      <c r="CQ795" s="85"/>
      <c r="CR795" s="85"/>
      <c r="CS795" s="85"/>
      <c r="CT795" s="85"/>
      <c r="CU795" s="85"/>
      <c r="CV795" s="85"/>
      <c r="CW795" s="85"/>
      <c r="CX795" s="85"/>
      <c r="CY795" s="85"/>
      <c r="CZ795" s="85"/>
      <c r="DA795" s="85"/>
      <c r="DB795" s="85"/>
      <c r="DC795" s="85"/>
      <c r="DD795" s="85"/>
      <c r="DE795" s="85"/>
    </row>
    <row r="796" spans="1:109" x14ac:dyDescent="0.2">
      <c r="A796" s="85"/>
      <c r="B796" s="85"/>
      <c r="C796" s="85"/>
      <c r="D796" s="85"/>
      <c r="E796" s="86"/>
      <c r="F796" s="85"/>
      <c r="G796" s="87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  <c r="AB796" s="85"/>
      <c r="AC796" s="85"/>
      <c r="AD796" s="85"/>
      <c r="AE796" s="85"/>
      <c r="AF796" s="85"/>
      <c r="AG796" s="85"/>
      <c r="AH796" s="85"/>
      <c r="AI796" s="85"/>
      <c r="AJ796" s="85"/>
      <c r="AK796" s="85"/>
      <c r="AL796" s="85"/>
      <c r="AM796" s="85"/>
      <c r="AN796" s="85"/>
      <c r="AO796" s="85"/>
      <c r="AP796" s="85"/>
      <c r="AQ796" s="85"/>
      <c r="AR796" s="85"/>
      <c r="AS796" s="85"/>
      <c r="AT796" s="85"/>
      <c r="AU796" s="85"/>
      <c r="AV796" s="85"/>
      <c r="AW796" s="85"/>
      <c r="AX796" s="85"/>
      <c r="AY796" s="85"/>
      <c r="AZ796" s="85"/>
      <c r="BA796" s="85"/>
      <c r="BB796" s="85"/>
      <c r="BC796" s="85"/>
      <c r="BD796" s="85"/>
      <c r="BE796" s="85"/>
      <c r="BF796" s="88"/>
      <c r="BG796" s="85"/>
      <c r="BH796" s="85"/>
      <c r="BI796" s="85"/>
      <c r="BJ796" s="85"/>
      <c r="BK796" s="85"/>
      <c r="BL796" s="85"/>
      <c r="BM796" s="85"/>
      <c r="BN796" s="85"/>
      <c r="BO796" s="85"/>
      <c r="BP796" s="85"/>
      <c r="BQ796" s="85"/>
      <c r="BR796" s="85"/>
      <c r="BS796" s="85"/>
      <c r="BT796" s="85"/>
      <c r="BU796" s="85"/>
      <c r="BV796" s="85"/>
      <c r="BW796" s="85"/>
      <c r="BX796" s="85"/>
      <c r="BY796" s="85"/>
      <c r="BZ796" s="85"/>
      <c r="CA796" s="85"/>
      <c r="CB796" s="85"/>
      <c r="CC796" s="85"/>
      <c r="CD796" s="85"/>
      <c r="CE796" s="85"/>
      <c r="CF796" s="85"/>
      <c r="CG796" s="85"/>
      <c r="CH796" s="85"/>
      <c r="CI796" s="85"/>
      <c r="CJ796" s="85"/>
      <c r="CK796" s="85"/>
      <c r="CL796" s="85"/>
      <c r="CM796" s="85"/>
      <c r="CN796" s="85"/>
      <c r="CO796" s="85"/>
      <c r="CP796" s="85"/>
      <c r="CQ796" s="85"/>
      <c r="CR796" s="85"/>
      <c r="CS796" s="85"/>
      <c r="CT796" s="85"/>
      <c r="CU796" s="85"/>
      <c r="CV796" s="85"/>
      <c r="CW796" s="85"/>
      <c r="CX796" s="85"/>
      <c r="CY796" s="85"/>
      <c r="CZ796" s="85"/>
      <c r="DA796" s="85"/>
      <c r="DB796" s="85"/>
      <c r="DC796" s="85"/>
      <c r="DD796" s="85"/>
      <c r="DE796" s="85"/>
    </row>
    <row r="797" spans="1:109" x14ac:dyDescent="0.2">
      <c r="A797" s="85"/>
      <c r="B797" s="85"/>
      <c r="C797" s="85"/>
      <c r="D797" s="85"/>
      <c r="E797" s="86"/>
      <c r="F797" s="85"/>
      <c r="G797" s="87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  <c r="AB797" s="85"/>
      <c r="AC797" s="85"/>
      <c r="AD797" s="85"/>
      <c r="AE797" s="85"/>
      <c r="AF797" s="85"/>
      <c r="AG797" s="85"/>
      <c r="AH797" s="85"/>
      <c r="AI797" s="85"/>
      <c r="AJ797" s="85"/>
      <c r="AK797" s="85"/>
      <c r="AL797" s="85"/>
      <c r="AM797" s="85"/>
      <c r="AN797" s="85"/>
      <c r="AO797" s="85"/>
      <c r="AP797" s="85"/>
      <c r="AQ797" s="85"/>
      <c r="AR797" s="85"/>
      <c r="AS797" s="85"/>
      <c r="AT797" s="85"/>
      <c r="AU797" s="85"/>
      <c r="AV797" s="85"/>
      <c r="AW797" s="85"/>
      <c r="AX797" s="85"/>
      <c r="AY797" s="85"/>
      <c r="AZ797" s="85"/>
      <c r="BA797" s="85"/>
      <c r="BB797" s="85"/>
      <c r="BC797" s="85"/>
      <c r="BD797" s="85"/>
      <c r="BE797" s="85"/>
      <c r="BF797" s="88"/>
      <c r="BG797" s="85"/>
      <c r="BH797" s="85"/>
      <c r="BI797" s="85"/>
      <c r="BJ797" s="85"/>
      <c r="BK797" s="85"/>
      <c r="BL797" s="85"/>
      <c r="BM797" s="85"/>
      <c r="BN797" s="85"/>
      <c r="BO797" s="85"/>
      <c r="BP797" s="85"/>
      <c r="BQ797" s="85"/>
      <c r="BR797" s="85"/>
      <c r="BS797" s="85"/>
      <c r="BT797" s="85"/>
      <c r="BU797" s="85"/>
      <c r="BV797" s="85"/>
      <c r="BW797" s="85"/>
      <c r="BX797" s="85"/>
      <c r="BY797" s="85"/>
      <c r="BZ797" s="85"/>
      <c r="CA797" s="85"/>
      <c r="CB797" s="85"/>
      <c r="CC797" s="85"/>
      <c r="CD797" s="85"/>
      <c r="CE797" s="85"/>
      <c r="CF797" s="85"/>
      <c r="CG797" s="85"/>
      <c r="CH797" s="85"/>
      <c r="CI797" s="85"/>
      <c r="CJ797" s="85"/>
      <c r="CK797" s="85"/>
      <c r="CL797" s="85"/>
      <c r="CM797" s="85"/>
      <c r="CN797" s="85"/>
      <c r="CO797" s="85"/>
      <c r="CP797" s="85"/>
      <c r="CQ797" s="85"/>
      <c r="CR797" s="85"/>
      <c r="CS797" s="85"/>
      <c r="CT797" s="85"/>
      <c r="CU797" s="85"/>
      <c r="CV797" s="85"/>
      <c r="CW797" s="85"/>
      <c r="CX797" s="85"/>
      <c r="CY797" s="85"/>
      <c r="CZ797" s="85"/>
      <c r="DA797" s="85"/>
      <c r="DB797" s="85"/>
      <c r="DC797" s="85"/>
      <c r="DD797" s="85"/>
      <c r="DE797" s="85"/>
    </row>
    <row r="798" spans="1:109" x14ac:dyDescent="0.2">
      <c r="A798" s="85"/>
      <c r="B798" s="85"/>
      <c r="C798" s="85"/>
      <c r="D798" s="85"/>
      <c r="E798" s="86"/>
      <c r="F798" s="85"/>
      <c r="G798" s="87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  <c r="AB798" s="85"/>
      <c r="AC798" s="85"/>
      <c r="AD798" s="85"/>
      <c r="AE798" s="85"/>
      <c r="AF798" s="85"/>
      <c r="AG798" s="85"/>
      <c r="AH798" s="85"/>
      <c r="AI798" s="85"/>
      <c r="AJ798" s="85"/>
      <c r="AK798" s="85"/>
      <c r="AL798" s="85"/>
      <c r="AM798" s="85"/>
      <c r="AN798" s="85"/>
      <c r="AO798" s="85"/>
      <c r="AP798" s="85"/>
      <c r="AQ798" s="85"/>
      <c r="AR798" s="85"/>
      <c r="AS798" s="85"/>
      <c r="AT798" s="85"/>
      <c r="AU798" s="85"/>
      <c r="AV798" s="85"/>
      <c r="AW798" s="85"/>
      <c r="AX798" s="85"/>
      <c r="AY798" s="85"/>
      <c r="AZ798" s="85"/>
      <c r="BA798" s="85"/>
      <c r="BB798" s="85"/>
      <c r="BC798" s="85"/>
      <c r="BD798" s="85"/>
      <c r="BE798" s="85"/>
      <c r="BF798" s="88"/>
      <c r="BG798" s="85"/>
      <c r="BH798" s="85"/>
      <c r="BI798" s="85"/>
      <c r="BJ798" s="85"/>
      <c r="BK798" s="85"/>
      <c r="BL798" s="85"/>
      <c r="BM798" s="85"/>
      <c r="BN798" s="85"/>
      <c r="BO798" s="85"/>
      <c r="BP798" s="85"/>
      <c r="BQ798" s="85"/>
      <c r="BR798" s="85"/>
      <c r="BS798" s="85"/>
      <c r="BT798" s="85"/>
      <c r="BU798" s="85"/>
      <c r="BV798" s="85"/>
      <c r="BW798" s="85"/>
      <c r="BX798" s="85"/>
      <c r="BY798" s="85"/>
      <c r="BZ798" s="85"/>
      <c r="CA798" s="85"/>
      <c r="CB798" s="85"/>
      <c r="CC798" s="85"/>
      <c r="CD798" s="85"/>
      <c r="CE798" s="85"/>
      <c r="CF798" s="85"/>
      <c r="CG798" s="85"/>
      <c r="CH798" s="85"/>
      <c r="CI798" s="85"/>
      <c r="CJ798" s="85"/>
      <c r="CK798" s="85"/>
      <c r="CL798" s="85"/>
      <c r="CM798" s="85"/>
      <c r="CN798" s="85"/>
      <c r="CO798" s="85"/>
      <c r="CP798" s="85"/>
      <c r="CQ798" s="85"/>
      <c r="CR798" s="85"/>
      <c r="CS798" s="85"/>
      <c r="CT798" s="85"/>
      <c r="CU798" s="85"/>
      <c r="CV798" s="85"/>
      <c r="CW798" s="85"/>
      <c r="CX798" s="85"/>
      <c r="CY798" s="85"/>
      <c r="CZ798" s="85"/>
      <c r="DA798" s="85"/>
      <c r="DB798" s="85"/>
      <c r="DC798" s="85"/>
      <c r="DD798" s="85"/>
      <c r="DE798" s="85"/>
    </row>
    <row r="799" spans="1:109" x14ac:dyDescent="0.2">
      <c r="A799" s="85"/>
      <c r="B799" s="85"/>
      <c r="C799" s="85"/>
      <c r="D799" s="85"/>
      <c r="E799" s="86"/>
      <c r="F799" s="85"/>
      <c r="G799" s="87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  <c r="AB799" s="85"/>
      <c r="AC799" s="85"/>
      <c r="AD799" s="85"/>
      <c r="AE799" s="85"/>
      <c r="AF799" s="85"/>
      <c r="AG799" s="85"/>
      <c r="AH799" s="85"/>
      <c r="AI799" s="85"/>
      <c r="AJ799" s="85"/>
      <c r="AK799" s="85"/>
      <c r="AL799" s="85"/>
      <c r="AM799" s="85"/>
      <c r="AN799" s="85"/>
      <c r="AO799" s="85"/>
      <c r="AP799" s="85"/>
      <c r="AQ799" s="85"/>
      <c r="AR799" s="85"/>
      <c r="AS799" s="85"/>
      <c r="AT799" s="85"/>
      <c r="AU799" s="85"/>
      <c r="AV799" s="85"/>
      <c r="AW799" s="85"/>
      <c r="AX799" s="85"/>
      <c r="AY799" s="85"/>
      <c r="AZ799" s="85"/>
      <c r="BA799" s="85"/>
      <c r="BB799" s="85"/>
      <c r="BC799" s="85"/>
      <c r="BD799" s="85"/>
      <c r="BE799" s="85"/>
      <c r="BF799" s="88"/>
      <c r="BG799" s="85"/>
      <c r="BH799" s="85"/>
      <c r="BI799" s="85"/>
      <c r="BJ799" s="85"/>
      <c r="BK799" s="85"/>
      <c r="BL799" s="85"/>
      <c r="BM799" s="85"/>
      <c r="BN799" s="85"/>
      <c r="BO799" s="85"/>
      <c r="BP799" s="85"/>
      <c r="BQ799" s="85"/>
      <c r="BR799" s="85"/>
      <c r="BS799" s="85"/>
      <c r="BT799" s="85"/>
      <c r="BU799" s="85"/>
      <c r="BV799" s="85"/>
      <c r="BW799" s="85"/>
      <c r="BX799" s="85"/>
      <c r="BY799" s="85"/>
      <c r="BZ799" s="85"/>
      <c r="CA799" s="85"/>
      <c r="CB799" s="85"/>
      <c r="CC799" s="85"/>
      <c r="CD799" s="85"/>
      <c r="CE799" s="85"/>
      <c r="CF799" s="85"/>
      <c r="CG799" s="85"/>
      <c r="CH799" s="85"/>
      <c r="CI799" s="85"/>
      <c r="CJ799" s="85"/>
      <c r="CK799" s="85"/>
      <c r="CL799" s="85"/>
      <c r="CM799" s="85"/>
      <c r="CN799" s="85"/>
      <c r="CO799" s="85"/>
      <c r="CP799" s="85"/>
      <c r="CQ799" s="85"/>
      <c r="CR799" s="85"/>
      <c r="CS799" s="85"/>
      <c r="CT799" s="85"/>
      <c r="CU799" s="85"/>
      <c r="CV799" s="85"/>
      <c r="CW799" s="85"/>
      <c r="CX799" s="85"/>
      <c r="CY799" s="85"/>
      <c r="CZ799" s="85"/>
      <c r="DA799" s="85"/>
      <c r="DB799" s="85"/>
      <c r="DC799" s="85"/>
      <c r="DD799" s="85"/>
      <c r="DE799" s="85"/>
    </row>
    <row r="800" spans="1:109" x14ac:dyDescent="0.2">
      <c r="A800" s="85"/>
      <c r="B800" s="85"/>
      <c r="C800" s="85"/>
      <c r="D800" s="85"/>
      <c r="E800" s="86"/>
      <c r="F800" s="85"/>
      <c r="G800" s="87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  <c r="AB800" s="85"/>
      <c r="AC800" s="85"/>
      <c r="AD800" s="85"/>
      <c r="AE800" s="85"/>
      <c r="AF800" s="85"/>
      <c r="AG800" s="85"/>
      <c r="AH800" s="85"/>
      <c r="AI800" s="85"/>
      <c r="AJ800" s="85"/>
      <c r="AK800" s="85"/>
      <c r="AL800" s="85"/>
      <c r="AM800" s="85"/>
      <c r="AN800" s="85"/>
      <c r="AO800" s="85"/>
      <c r="AP800" s="85"/>
      <c r="AQ800" s="85"/>
      <c r="AR800" s="85"/>
      <c r="AS800" s="85"/>
      <c r="AT800" s="85"/>
      <c r="AU800" s="85"/>
      <c r="AV800" s="85"/>
      <c r="AW800" s="85"/>
      <c r="AX800" s="85"/>
      <c r="AY800" s="85"/>
      <c r="AZ800" s="85"/>
      <c r="BA800" s="85"/>
      <c r="BB800" s="85"/>
      <c r="BC800" s="85"/>
      <c r="BD800" s="85"/>
      <c r="BE800" s="85"/>
      <c r="BF800" s="88"/>
      <c r="BG800" s="85"/>
      <c r="BH800" s="85"/>
      <c r="BI800" s="85"/>
      <c r="BJ800" s="85"/>
      <c r="BK800" s="85"/>
      <c r="BL800" s="85"/>
      <c r="BM800" s="85"/>
      <c r="BN800" s="85"/>
      <c r="BO800" s="85"/>
      <c r="BP800" s="85"/>
      <c r="BQ800" s="85"/>
      <c r="BR800" s="85"/>
      <c r="BS800" s="85"/>
      <c r="BT800" s="85"/>
      <c r="BU800" s="85"/>
      <c r="BV800" s="85"/>
      <c r="BW800" s="85"/>
      <c r="BX800" s="85"/>
      <c r="BY800" s="85"/>
      <c r="BZ800" s="85"/>
      <c r="CA800" s="85"/>
      <c r="CB800" s="85"/>
      <c r="CC800" s="85"/>
      <c r="CD800" s="85"/>
      <c r="CE800" s="85"/>
      <c r="CF800" s="85"/>
      <c r="CG800" s="85"/>
      <c r="CH800" s="85"/>
      <c r="CI800" s="85"/>
      <c r="CJ800" s="85"/>
      <c r="CK800" s="85"/>
      <c r="CL800" s="85"/>
      <c r="CM800" s="85"/>
      <c r="CN800" s="85"/>
      <c r="CO800" s="85"/>
      <c r="CP800" s="85"/>
      <c r="CQ800" s="85"/>
      <c r="CR800" s="85"/>
      <c r="CS800" s="85"/>
      <c r="CT800" s="85"/>
      <c r="CU800" s="85"/>
      <c r="CV800" s="85"/>
      <c r="CW800" s="85"/>
      <c r="CX800" s="85"/>
      <c r="CY800" s="85"/>
      <c r="CZ800" s="85"/>
      <c r="DA800" s="85"/>
      <c r="DB800" s="85"/>
      <c r="DC800" s="85"/>
      <c r="DD800" s="85"/>
      <c r="DE800" s="85"/>
    </row>
    <row r="801" spans="1:109" x14ac:dyDescent="0.2">
      <c r="A801" s="85"/>
      <c r="B801" s="85"/>
      <c r="C801" s="85"/>
      <c r="D801" s="85"/>
      <c r="E801" s="86"/>
      <c r="F801" s="85"/>
      <c r="G801" s="87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  <c r="AB801" s="85"/>
      <c r="AC801" s="85"/>
      <c r="AD801" s="85"/>
      <c r="AE801" s="85"/>
      <c r="AF801" s="85"/>
      <c r="AG801" s="85"/>
      <c r="AH801" s="85"/>
      <c r="AI801" s="85"/>
      <c r="AJ801" s="85"/>
      <c r="AK801" s="85"/>
      <c r="AL801" s="85"/>
      <c r="AM801" s="85"/>
      <c r="AN801" s="85"/>
      <c r="AO801" s="85"/>
      <c r="AP801" s="85"/>
      <c r="AQ801" s="85"/>
      <c r="AR801" s="85"/>
      <c r="AS801" s="85"/>
      <c r="AT801" s="85"/>
      <c r="AU801" s="85"/>
      <c r="AV801" s="85"/>
      <c r="AW801" s="85"/>
      <c r="AX801" s="85"/>
      <c r="AY801" s="85"/>
      <c r="AZ801" s="85"/>
      <c r="BA801" s="85"/>
      <c r="BB801" s="85"/>
      <c r="BC801" s="85"/>
      <c r="BD801" s="85"/>
      <c r="BE801" s="85"/>
      <c r="BF801" s="88"/>
      <c r="BG801" s="85"/>
      <c r="BH801" s="85"/>
      <c r="BI801" s="85"/>
      <c r="BJ801" s="85"/>
      <c r="BK801" s="85"/>
      <c r="BL801" s="85"/>
      <c r="BM801" s="85"/>
      <c r="BN801" s="85"/>
      <c r="BO801" s="85"/>
      <c r="BP801" s="85"/>
      <c r="BQ801" s="85"/>
      <c r="BR801" s="85"/>
      <c r="BS801" s="85"/>
      <c r="BT801" s="85"/>
      <c r="BU801" s="85"/>
      <c r="BV801" s="85"/>
      <c r="BW801" s="85"/>
      <c r="BX801" s="85"/>
      <c r="BY801" s="85"/>
      <c r="BZ801" s="85"/>
      <c r="CA801" s="85"/>
      <c r="CB801" s="85"/>
      <c r="CC801" s="85"/>
      <c r="CD801" s="85"/>
      <c r="CE801" s="85"/>
      <c r="CF801" s="85"/>
      <c r="CG801" s="85"/>
      <c r="CH801" s="85"/>
      <c r="CI801" s="85"/>
      <c r="CJ801" s="85"/>
      <c r="CK801" s="85"/>
      <c r="CL801" s="85"/>
      <c r="CM801" s="85"/>
      <c r="CN801" s="85"/>
      <c r="CO801" s="85"/>
      <c r="CP801" s="85"/>
      <c r="CQ801" s="85"/>
      <c r="CR801" s="85"/>
      <c r="CS801" s="85"/>
      <c r="CT801" s="85"/>
      <c r="CU801" s="85"/>
      <c r="CV801" s="85"/>
      <c r="CW801" s="85"/>
      <c r="CX801" s="85"/>
      <c r="CY801" s="85"/>
      <c r="CZ801" s="85"/>
      <c r="DA801" s="85"/>
      <c r="DB801" s="85"/>
      <c r="DC801" s="85"/>
      <c r="DD801" s="85"/>
      <c r="DE801" s="85"/>
    </row>
    <row r="802" spans="1:109" x14ac:dyDescent="0.2">
      <c r="A802" s="85"/>
      <c r="B802" s="85"/>
      <c r="C802" s="85"/>
      <c r="D802" s="85"/>
      <c r="E802" s="86"/>
      <c r="F802" s="85"/>
      <c r="G802" s="87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  <c r="AB802" s="85"/>
      <c r="AC802" s="85"/>
      <c r="AD802" s="85"/>
      <c r="AE802" s="85"/>
      <c r="AF802" s="85"/>
      <c r="AG802" s="85"/>
      <c r="AH802" s="85"/>
      <c r="AI802" s="85"/>
      <c r="AJ802" s="85"/>
      <c r="AK802" s="85"/>
      <c r="AL802" s="85"/>
      <c r="AM802" s="85"/>
      <c r="AN802" s="85"/>
      <c r="AO802" s="85"/>
      <c r="AP802" s="85"/>
      <c r="AQ802" s="85"/>
      <c r="AR802" s="85"/>
      <c r="AS802" s="85"/>
      <c r="AT802" s="85"/>
      <c r="AU802" s="85"/>
      <c r="AV802" s="85"/>
      <c r="AW802" s="85"/>
      <c r="AX802" s="85"/>
      <c r="AY802" s="85"/>
      <c r="AZ802" s="85"/>
      <c r="BA802" s="85"/>
      <c r="BB802" s="85"/>
      <c r="BC802" s="85"/>
      <c r="BD802" s="85"/>
      <c r="BE802" s="85"/>
      <c r="BF802" s="88"/>
      <c r="BG802" s="85"/>
      <c r="BH802" s="85"/>
      <c r="BI802" s="85"/>
      <c r="BJ802" s="85"/>
      <c r="BK802" s="85"/>
      <c r="BL802" s="85"/>
      <c r="BM802" s="85"/>
      <c r="BN802" s="85"/>
      <c r="BO802" s="85"/>
      <c r="BP802" s="85"/>
      <c r="BQ802" s="85"/>
      <c r="BR802" s="85"/>
      <c r="BS802" s="85"/>
      <c r="BT802" s="85"/>
      <c r="BU802" s="85"/>
      <c r="BV802" s="85"/>
      <c r="BW802" s="85"/>
      <c r="BX802" s="85"/>
      <c r="BY802" s="85"/>
      <c r="BZ802" s="85"/>
      <c r="CA802" s="85"/>
      <c r="CB802" s="85"/>
      <c r="CC802" s="85"/>
      <c r="CD802" s="85"/>
      <c r="CE802" s="85"/>
      <c r="CF802" s="85"/>
      <c r="CG802" s="85"/>
      <c r="CH802" s="85"/>
      <c r="CI802" s="85"/>
      <c r="CJ802" s="85"/>
      <c r="CK802" s="85"/>
      <c r="CL802" s="85"/>
      <c r="CM802" s="85"/>
      <c r="CN802" s="85"/>
      <c r="CO802" s="85"/>
      <c r="CP802" s="85"/>
      <c r="CQ802" s="85"/>
      <c r="CR802" s="85"/>
      <c r="CS802" s="85"/>
      <c r="CT802" s="85"/>
      <c r="CU802" s="85"/>
      <c r="CV802" s="85"/>
      <c r="CW802" s="85"/>
      <c r="CX802" s="85"/>
      <c r="CY802" s="85"/>
      <c r="CZ802" s="85"/>
      <c r="DA802" s="85"/>
      <c r="DB802" s="85"/>
      <c r="DC802" s="85"/>
      <c r="DD802" s="85"/>
      <c r="DE802" s="85"/>
    </row>
    <row r="803" spans="1:109" x14ac:dyDescent="0.2">
      <c r="A803" s="85"/>
      <c r="B803" s="85"/>
      <c r="C803" s="85"/>
      <c r="D803" s="85"/>
      <c r="E803" s="86"/>
      <c r="F803" s="85"/>
      <c r="G803" s="87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  <c r="AB803" s="85"/>
      <c r="AC803" s="85"/>
      <c r="AD803" s="85"/>
      <c r="AE803" s="85"/>
      <c r="AF803" s="85"/>
      <c r="AG803" s="85"/>
      <c r="AH803" s="85"/>
      <c r="AI803" s="85"/>
      <c r="AJ803" s="85"/>
      <c r="AK803" s="85"/>
      <c r="AL803" s="85"/>
      <c r="AM803" s="85"/>
      <c r="AN803" s="85"/>
      <c r="AO803" s="85"/>
      <c r="AP803" s="85"/>
      <c r="AQ803" s="85"/>
      <c r="AR803" s="85"/>
      <c r="AS803" s="85"/>
      <c r="AT803" s="85"/>
      <c r="AU803" s="85"/>
      <c r="AV803" s="85"/>
      <c r="AW803" s="85"/>
      <c r="AX803" s="85"/>
      <c r="AY803" s="85"/>
      <c r="AZ803" s="85"/>
      <c r="BA803" s="85"/>
      <c r="BB803" s="85"/>
      <c r="BC803" s="85"/>
      <c r="BD803" s="85"/>
      <c r="BE803" s="85"/>
      <c r="BF803" s="88"/>
      <c r="BG803" s="85"/>
      <c r="BH803" s="85"/>
      <c r="BI803" s="85"/>
      <c r="BJ803" s="85"/>
      <c r="BK803" s="85"/>
      <c r="BL803" s="85"/>
      <c r="BM803" s="85"/>
      <c r="BN803" s="85"/>
      <c r="BO803" s="85"/>
      <c r="BP803" s="85"/>
      <c r="BQ803" s="85"/>
      <c r="BR803" s="85"/>
      <c r="BS803" s="85"/>
      <c r="BT803" s="85"/>
      <c r="BU803" s="85"/>
      <c r="BV803" s="85"/>
      <c r="BW803" s="85"/>
      <c r="BX803" s="85"/>
      <c r="BY803" s="85"/>
      <c r="BZ803" s="85"/>
      <c r="CA803" s="85"/>
      <c r="CB803" s="85"/>
      <c r="CC803" s="85"/>
      <c r="CD803" s="85"/>
      <c r="CE803" s="85"/>
      <c r="CF803" s="85"/>
      <c r="CG803" s="85"/>
      <c r="CH803" s="85"/>
      <c r="CI803" s="85"/>
      <c r="CJ803" s="85"/>
      <c r="CK803" s="85"/>
      <c r="CL803" s="85"/>
      <c r="CM803" s="85"/>
      <c r="CN803" s="85"/>
      <c r="CO803" s="85"/>
      <c r="CP803" s="85"/>
      <c r="CQ803" s="85"/>
      <c r="CR803" s="85"/>
      <c r="CS803" s="85"/>
      <c r="CT803" s="85"/>
      <c r="CU803" s="85"/>
      <c r="CV803" s="85"/>
      <c r="CW803" s="85"/>
      <c r="CX803" s="85"/>
      <c r="CY803" s="85"/>
      <c r="CZ803" s="85"/>
      <c r="DA803" s="85"/>
      <c r="DB803" s="85"/>
      <c r="DC803" s="85"/>
      <c r="DD803" s="85"/>
      <c r="DE803" s="85"/>
    </row>
    <row r="804" spans="1:109" x14ac:dyDescent="0.2">
      <c r="A804" s="85"/>
      <c r="B804" s="85"/>
      <c r="C804" s="85"/>
      <c r="D804" s="85"/>
      <c r="E804" s="86"/>
      <c r="F804" s="85"/>
      <c r="G804" s="87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  <c r="AB804" s="85"/>
      <c r="AC804" s="85"/>
      <c r="AD804" s="85"/>
      <c r="AE804" s="85"/>
      <c r="AF804" s="85"/>
      <c r="AG804" s="85"/>
      <c r="AH804" s="85"/>
      <c r="AI804" s="85"/>
      <c r="AJ804" s="85"/>
      <c r="AK804" s="85"/>
      <c r="AL804" s="85"/>
      <c r="AM804" s="85"/>
      <c r="AN804" s="85"/>
      <c r="AO804" s="85"/>
      <c r="AP804" s="85"/>
      <c r="AQ804" s="85"/>
      <c r="AR804" s="85"/>
      <c r="AS804" s="85"/>
      <c r="AT804" s="85"/>
      <c r="AU804" s="85"/>
      <c r="AV804" s="85"/>
      <c r="AW804" s="85"/>
      <c r="AX804" s="85"/>
      <c r="AY804" s="85"/>
      <c r="AZ804" s="85"/>
      <c r="BA804" s="85"/>
      <c r="BB804" s="85"/>
      <c r="BC804" s="85"/>
      <c r="BD804" s="85"/>
      <c r="BE804" s="85"/>
      <c r="BF804" s="88"/>
      <c r="BG804" s="85"/>
      <c r="BH804" s="85"/>
      <c r="BI804" s="85"/>
      <c r="BJ804" s="85"/>
      <c r="BK804" s="85"/>
      <c r="BL804" s="85"/>
      <c r="BM804" s="85"/>
      <c r="BN804" s="85"/>
      <c r="BO804" s="85"/>
      <c r="BP804" s="85"/>
      <c r="BQ804" s="85"/>
      <c r="BR804" s="85"/>
      <c r="BS804" s="85"/>
      <c r="BT804" s="85"/>
      <c r="BU804" s="85"/>
      <c r="BV804" s="85"/>
      <c r="BW804" s="85"/>
      <c r="BX804" s="85"/>
      <c r="BY804" s="85"/>
      <c r="BZ804" s="85"/>
      <c r="CA804" s="85"/>
      <c r="CB804" s="85"/>
      <c r="CC804" s="85"/>
      <c r="CD804" s="85"/>
      <c r="CE804" s="85"/>
      <c r="CF804" s="85"/>
      <c r="CG804" s="85"/>
      <c r="CH804" s="85"/>
      <c r="CI804" s="85"/>
      <c r="CJ804" s="85"/>
      <c r="CK804" s="85"/>
      <c r="CL804" s="85"/>
      <c r="CM804" s="85"/>
      <c r="CN804" s="85"/>
      <c r="CO804" s="85"/>
      <c r="CP804" s="85"/>
      <c r="CQ804" s="85"/>
      <c r="CR804" s="85"/>
      <c r="CS804" s="85"/>
      <c r="CT804" s="85"/>
      <c r="CU804" s="85"/>
      <c r="CV804" s="85"/>
      <c r="CW804" s="85"/>
      <c r="CX804" s="85"/>
      <c r="CY804" s="85"/>
      <c r="CZ804" s="85"/>
      <c r="DA804" s="85"/>
      <c r="DB804" s="85"/>
      <c r="DC804" s="85"/>
      <c r="DD804" s="85"/>
      <c r="DE804" s="85"/>
    </row>
    <row r="805" spans="1:109" x14ac:dyDescent="0.2">
      <c r="A805" s="85"/>
      <c r="B805" s="85"/>
      <c r="C805" s="85"/>
      <c r="D805" s="85"/>
      <c r="E805" s="86"/>
      <c r="F805" s="85"/>
      <c r="G805" s="87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F805" s="85"/>
      <c r="AG805" s="85"/>
      <c r="AH805" s="85"/>
      <c r="AI805" s="85"/>
      <c r="AJ805" s="85"/>
      <c r="AK805" s="85"/>
      <c r="AL805" s="85"/>
      <c r="AM805" s="85"/>
      <c r="AN805" s="85"/>
      <c r="AO805" s="85"/>
      <c r="AP805" s="85"/>
      <c r="AQ805" s="85"/>
      <c r="AR805" s="85"/>
      <c r="AS805" s="85"/>
      <c r="AT805" s="85"/>
      <c r="AU805" s="85"/>
      <c r="AV805" s="85"/>
      <c r="AW805" s="85"/>
      <c r="AX805" s="85"/>
      <c r="AY805" s="85"/>
      <c r="AZ805" s="85"/>
      <c r="BA805" s="85"/>
      <c r="BB805" s="85"/>
      <c r="BC805" s="85"/>
      <c r="BD805" s="85"/>
      <c r="BE805" s="85"/>
      <c r="BF805" s="88"/>
      <c r="BG805" s="85"/>
      <c r="BH805" s="85"/>
      <c r="BI805" s="85"/>
      <c r="BJ805" s="85"/>
      <c r="BK805" s="85"/>
      <c r="BL805" s="85"/>
      <c r="BM805" s="85"/>
      <c r="BN805" s="85"/>
      <c r="BO805" s="85"/>
      <c r="BP805" s="85"/>
      <c r="BQ805" s="85"/>
      <c r="BR805" s="85"/>
      <c r="BS805" s="85"/>
      <c r="BT805" s="85"/>
      <c r="BU805" s="85"/>
      <c r="BV805" s="85"/>
      <c r="BW805" s="85"/>
      <c r="BX805" s="85"/>
      <c r="BY805" s="85"/>
      <c r="BZ805" s="85"/>
      <c r="CA805" s="85"/>
      <c r="CB805" s="85"/>
      <c r="CC805" s="85"/>
      <c r="CD805" s="85"/>
      <c r="CE805" s="85"/>
      <c r="CF805" s="85"/>
      <c r="CG805" s="85"/>
      <c r="CH805" s="85"/>
      <c r="CI805" s="85"/>
      <c r="CJ805" s="85"/>
      <c r="CK805" s="85"/>
      <c r="CL805" s="85"/>
      <c r="CM805" s="85"/>
      <c r="CN805" s="85"/>
      <c r="CO805" s="85"/>
      <c r="CP805" s="85"/>
      <c r="CQ805" s="85"/>
      <c r="CR805" s="85"/>
      <c r="CS805" s="85"/>
      <c r="CT805" s="85"/>
      <c r="CU805" s="85"/>
      <c r="CV805" s="85"/>
      <c r="CW805" s="85"/>
      <c r="CX805" s="85"/>
      <c r="CY805" s="85"/>
      <c r="CZ805" s="85"/>
      <c r="DA805" s="85"/>
      <c r="DB805" s="85"/>
      <c r="DC805" s="85"/>
      <c r="DD805" s="85"/>
      <c r="DE805" s="85"/>
    </row>
    <row r="806" spans="1:109" x14ac:dyDescent="0.2">
      <c r="A806" s="85"/>
      <c r="B806" s="85"/>
      <c r="C806" s="85"/>
      <c r="D806" s="85"/>
      <c r="E806" s="86"/>
      <c r="F806" s="85"/>
      <c r="G806" s="87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F806" s="85"/>
      <c r="AG806" s="85"/>
      <c r="AH806" s="85"/>
      <c r="AI806" s="85"/>
      <c r="AJ806" s="85"/>
      <c r="AK806" s="85"/>
      <c r="AL806" s="85"/>
      <c r="AM806" s="85"/>
      <c r="AN806" s="85"/>
      <c r="AO806" s="85"/>
      <c r="AP806" s="85"/>
      <c r="AQ806" s="85"/>
      <c r="AR806" s="85"/>
      <c r="AS806" s="85"/>
      <c r="AT806" s="85"/>
      <c r="AU806" s="85"/>
      <c r="AV806" s="85"/>
      <c r="AW806" s="85"/>
      <c r="AX806" s="85"/>
      <c r="AY806" s="85"/>
      <c r="AZ806" s="85"/>
      <c r="BA806" s="85"/>
      <c r="BB806" s="85"/>
      <c r="BC806" s="85"/>
      <c r="BD806" s="85"/>
      <c r="BE806" s="85"/>
      <c r="BF806" s="88"/>
      <c r="BG806" s="85"/>
      <c r="BH806" s="85"/>
      <c r="BI806" s="85"/>
      <c r="BJ806" s="85"/>
      <c r="BK806" s="85"/>
      <c r="BL806" s="85"/>
      <c r="BM806" s="85"/>
      <c r="BN806" s="85"/>
      <c r="BO806" s="85"/>
      <c r="BP806" s="85"/>
      <c r="BQ806" s="85"/>
      <c r="BR806" s="85"/>
      <c r="BS806" s="85"/>
      <c r="BT806" s="85"/>
      <c r="BU806" s="85"/>
      <c r="BV806" s="85"/>
      <c r="BW806" s="85"/>
      <c r="BX806" s="85"/>
      <c r="BY806" s="85"/>
      <c r="BZ806" s="85"/>
      <c r="CA806" s="85"/>
      <c r="CB806" s="85"/>
      <c r="CC806" s="85"/>
      <c r="CD806" s="85"/>
      <c r="CE806" s="85"/>
      <c r="CF806" s="85"/>
      <c r="CG806" s="85"/>
      <c r="CH806" s="85"/>
      <c r="CI806" s="85"/>
      <c r="CJ806" s="85"/>
      <c r="CK806" s="85"/>
      <c r="CL806" s="85"/>
      <c r="CM806" s="85"/>
      <c r="CN806" s="85"/>
      <c r="CO806" s="85"/>
      <c r="CP806" s="85"/>
      <c r="CQ806" s="85"/>
      <c r="CR806" s="85"/>
      <c r="CS806" s="85"/>
      <c r="CT806" s="85"/>
      <c r="CU806" s="85"/>
      <c r="CV806" s="85"/>
      <c r="CW806" s="85"/>
      <c r="CX806" s="85"/>
      <c r="CY806" s="85"/>
      <c r="CZ806" s="85"/>
      <c r="DA806" s="85"/>
      <c r="DB806" s="85"/>
      <c r="DC806" s="85"/>
      <c r="DD806" s="85"/>
      <c r="DE806" s="85"/>
    </row>
    <row r="807" spans="1:109" x14ac:dyDescent="0.2">
      <c r="A807" s="85"/>
      <c r="B807" s="85"/>
      <c r="C807" s="85"/>
      <c r="D807" s="85"/>
      <c r="E807" s="86"/>
      <c r="F807" s="85"/>
      <c r="G807" s="87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F807" s="85"/>
      <c r="AG807" s="85"/>
      <c r="AH807" s="85"/>
      <c r="AI807" s="85"/>
      <c r="AJ807" s="85"/>
      <c r="AK807" s="85"/>
      <c r="AL807" s="85"/>
      <c r="AM807" s="85"/>
      <c r="AN807" s="85"/>
      <c r="AO807" s="85"/>
      <c r="AP807" s="85"/>
      <c r="AQ807" s="85"/>
      <c r="AR807" s="85"/>
      <c r="AS807" s="85"/>
      <c r="AT807" s="85"/>
      <c r="AU807" s="85"/>
      <c r="AV807" s="85"/>
      <c r="AW807" s="85"/>
      <c r="AX807" s="85"/>
      <c r="AY807" s="85"/>
      <c r="AZ807" s="85"/>
      <c r="BA807" s="85"/>
      <c r="BB807" s="85"/>
      <c r="BC807" s="85"/>
      <c r="BD807" s="85"/>
      <c r="BE807" s="85"/>
      <c r="BF807" s="88"/>
      <c r="BG807" s="85"/>
      <c r="BH807" s="85"/>
      <c r="BI807" s="85"/>
      <c r="BJ807" s="85"/>
      <c r="BK807" s="85"/>
      <c r="BL807" s="85"/>
      <c r="BM807" s="85"/>
      <c r="BN807" s="85"/>
      <c r="BO807" s="85"/>
      <c r="BP807" s="85"/>
      <c r="BQ807" s="85"/>
      <c r="BR807" s="85"/>
      <c r="BS807" s="85"/>
      <c r="BT807" s="85"/>
      <c r="BU807" s="85"/>
      <c r="BV807" s="85"/>
      <c r="BW807" s="85"/>
      <c r="BX807" s="85"/>
      <c r="BY807" s="85"/>
      <c r="BZ807" s="85"/>
      <c r="CA807" s="85"/>
      <c r="CB807" s="85"/>
      <c r="CC807" s="85"/>
      <c r="CD807" s="85"/>
      <c r="CE807" s="85"/>
      <c r="CF807" s="85"/>
      <c r="CG807" s="85"/>
      <c r="CH807" s="85"/>
      <c r="CI807" s="85"/>
      <c r="CJ807" s="85"/>
      <c r="CK807" s="85"/>
      <c r="CL807" s="85"/>
      <c r="CM807" s="85"/>
      <c r="CN807" s="85"/>
      <c r="CO807" s="85"/>
      <c r="CP807" s="85"/>
      <c r="CQ807" s="85"/>
      <c r="CR807" s="85"/>
      <c r="CS807" s="85"/>
      <c r="CT807" s="85"/>
      <c r="CU807" s="85"/>
      <c r="CV807" s="85"/>
      <c r="CW807" s="85"/>
      <c r="CX807" s="85"/>
      <c r="CY807" s="85"/>
      <c r="CZ807" s="85"/>
      <c r="DA807" s="85"/>
      <c r="DB807" s="85"/>
      <c r="DC807" s="85"/>
      <c r="DD807" s="85"/>
      <c r="DE807" s="85"/>
    </row>
    <row r="808" spans="1:109" x14ac:dyDescent="0.2">
      <c r="A808" s="85"/>
      <c r="B808" s="85"/>
      <c r="C808" s="85"/>
      <c r="D808" s="85"/>
      <c r="E808" s="86"/>
      <c r="F808" s="85"/>
      <c r="G808" s="87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85"/>
      <c r="AG808" s="85"/>
      <c r="AH808" s="85"/>
      <c r="AI808" s="85"/>
      <c r="AJ808" s="85"/>
      <c r="AK808" s="85"/>
      <c r="AL808" s="85"/>
      <c r="AM808" s="85"/>
      <c r="AN808" s="85"/>
      <c r="AO808" s="85"/>
      <c r="AP808" s="85"/>
      <c r="AQ808" s="85"/>
      <c r="AR808" s="85"/>
      <c r="AS808" s="85"/>
      <c r="AT808" s="85"/>
      <c r="AU808" s="85"/>
      <c r="AV808" s="85"/>
      <c r="AW808" s="85"/>
      <c r="AX808" s="85"/>
      <c r="AY808" s="85"/>
      <c r="AZ808" s="85"/>
      <c r="BA808" s="85"/>
      <c r="BB808" s="85"/>
      <c r="BC808" s="85"/>
      <c r="BD808" s="85"/>
      <c r="BE808" s="85"/>
      <c r="BF808" s="88"/>
      <c r="BG808" s="85"/>
      <c r="BH808" s="85"/>
      <c r="BI808" s="85"/>
      <c r="BJ808" s="85"/>
      <c r="BK808" s="85"/>
      <c r="BL808" s="85"/>
      <c r="BM808" s="85"/>
      <c r="BN808" s="85"/>
      <c r="BO808" s="85"/>
      <c r="BP808" s="85"/>
      <c r="BQ808" s="85"/>
      <c r="BR808" s="85"/>
      <c r="BS808" s="85"/>
      <c r="BT808" s="85"/>
      <c r="BU808" s="85"/>
      <c r="BV808" s="85"/>
      <c r="BW808" s="85"/>
      <c r="BX808" s="85"/>
      <c r="BY808" s="85"/>
      <c r="BZ808" s="85"/>
      <c r="CA808" s="85"/>
      <c r="CB808" s="85"/>
      <c r="CC808" s="85"/>
      <c r="CD808" s="85"/>
      <c r="CE808" s="85"/>
      <c r="CF808" s="85"/>
      <c r="CG808" s="85"/>
      <c r="CH808" s="85"/>
      <c r="CI808" s="85"/>
      <c r="CJ808" s="85"/>
      <c r="CK808" s="85"/>
      <c r="CL808" s="85"/>
      <c r="CM808" s="85"/>
      <c r="CN808" s="85"/>
      <c r="CO808" s="85"/>
      <c r="CP808" s="85"/>
      <c r="CQ808" s="85"/>
      <c r="CR808" s="85"/>
      <c r="CS808" s="85"/>
      <c r="CT808" s="85"/>
      <c r="CU808" s="85"/>
      <c r="CV808" s="85"/>
      <c r="CW808" s="85"/>
      <c r="CX808" s="85"/>
      <c r="CY808" s="85"/>
      <c r="CZ808" s="85"/>
      <c r="DA808" s="85"/>
      <c r="DB808" s="85"/>
      <c r="DC808" s="85"/>
      <c r="DD808" s="85"/>
      <c r="DE808" s="85"/>
    </row>
    <row r="809" spans="1:109" x14ac:dyDescent="0.2">
      <c r="A809" s="85"/>
      <c r="B809" s="85"/>
      <c r="C809" s="85"/>
      <c r="D809" s="85"/>
      <c r="E809" s="86"/>
      <c r="F809" s="85"/>
      <c r="G809" s="87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85"/>
      <c r="AG809" s="85"/>
      <c r="AH809" s="85"/>
      <c r="AI809" s="85"/>
      <c r="AJ809" s="85"/>
      <c r="AK809" s="85"/>
      <c r="AL809" s="85"/>
      <c r="AM809" s="85"/>
      <c r="AN809" s="85"/>
      <c r="AO809" s="85"/>
      <c r="AP809" s="85"/>
      <c r="AQ809" s="85"/>
      <c r="AR809" s="85"/>
      <c r="AS809" s="85"/>
      <c r="AT809" s="85"/>
      <c r="AU809" s="85"/>
      <c r="AV809" s="85"/>
      <c r="AW809" s="85"/>
      <c r="AX809" s="85"/>
      <c r="AY809" s="85"/>
      <c r="AZ809" s="85"/>
      <c r="BA809" s="85"/>
      <c r="BB809" s="85"/>
      <c r="BC809" s="85"/>
      <c r="BD809" s="85"/>
      <c r="BE809" s="85"/>
      <c r="BF809" s="88"/>
      <c r="BG809" s="85"/>
      <c r="BH809" s="85"/>
      <c r="BI809" s="85"/>
      <c r="BJ809" s="85"/>
      <c r="BK809" s="85"/>
      <c r="BL809" s="85"/>
      <c r="BM809" s="85"/>
      <c r="BN809" s="85"/>
      <c r="BO809" s="85"/>
      <c r="BP809" s="85"/>
      <c r="BQ809" s="85"/>
      <c r="BR809" s="85"/>
      <c r="BS809" s="85"/>
      <c r="BT809" s="85"/>
      <c r="BU809" s="85"/>
      <c r="BV809" s="85"/>
      <c r="BW809" s="85"/>
      <c r="BX809" s="85"/>
      <c r="BY809" s="85"/>
      <c r="BZ809" s="85"/>
      <c r="CA809" s="85"/>
      <c r="CB809" s="85"/>
      <c r="CC809" s="85"/>
      <c r="CD809" s="85"/>
      <c r="CE809" s="85"/>
      <c r="CF809" s="85"/>
      <c r="CG809" s="85"/>
      <c r="CH809" s="85"/>
      <c r="CI809" s="85"/>
      <c r="CJ809" s="85"/>
      <c r="CK809" s="85"/>
      <c r="CL809" s="85"/>
      <c r="CM809" s="85"/>
      <c r="CN809" s="85"/>
      <c r="CO809" s="85"/>
      <c r="CP809" s="85"/>
      <c r="CQ809" s="85"/>
      <c r="CR809" s="85"/>
      <c r="CS809" s="85"/>
      <c r="CT809" s="85"/>
      <c r="CU809" s="85"/>
      <c r="CV809" s="85"/>
      <c r="CW809" s="85"/>
      <c r="CX809" s="85"/>
      <c r="CY809" s="85"/>
      <c r="CZ809" s="85"/>
      <c r="DA809" s="85"/>
      <c r="DB809" s="85"/>
      <c r="DC809" s="85"/>
      <c r="DD809" s="85"/>
      <c r="DE809" s="85"/>
    </row>
    <row r="810" spans="1:109" x14ac:dyDescent="0.2">
      <c r="A810" s="85"/>
      <c r="B810" s="85"/>
      <c r="C810" s="85"/>
      <c r="D810" s="85"/>
      <c r="E810" s="86"/>
      <c r="F810" s="85"/>
      <c r="G810" s="87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85"/>
      <c r="AG810" s="85"/>
      <c r="AH810" s="85"/>
      <c r="AI810" s="85"/>
      <c r="AJ810" s="85"/>
      <c r="AK810" s="85"/>
      <c r="AL810" s="85"/>
      <c r="AM810" s="85"/>
      <c r="AN810" s="85"/>
      <c r="AO810" s="85"/>
      <c r="AP810" s="85"/>
      <c r="AQ810" s="85"/>
      <c r="AR810" s="85"/>
      <c r="AS810" s="85"/>
      <c r="AT810" s="85"/>
      <c r="AU810" s="85"/>
      <c r="AV810" s="85"/>
      <c r="AW810" s="85"/>
      <c r="AX810" s="85"/>
      <c r="AY810" s="85"/>
      <c r="AZ810" s="85"/>
      <c r="BA810" s="85"/>
      <c r="BB810" s="85"/>
      <c r="BC810" s="85"/>
      <c r="BD810" s="85"/>
      <c r="BE810" s="85"/>
      <c r="BF810" s="88"/>
      <c r="BG810" s="85"/>
      <c r="BH810" s="85"/>
      <c r="BI810" s="85"/>
      <c r="BJ810" s="85"/>
      <c r="BK810" s="85"/>
      <c r="BL810" s="85"/>
      <c r="BM810" s="85"/>
      <c r="BN810" s="85"/>
      <c r="BO810" s="85"/>
      <c r="BP810" s="85"/>
      <c r="BQ810" s="85"/>
      <c r="BR810" s="85"/>
      <c r="BS810" s="85"/>
      <c r="BT810" s="85"/>
      <c r="BU810" s="85"/>
      <c r="BV810" s="85"/>
      <c r="BW810" s="85"/>
      <c r="BX810" s="85"/>
      <c r="BY810" s="85"/>
      <c r="BZ810" s="85"/>
      <c r="CA810" s="85"/>
      <c r="CB810" s="85"/>
      <c r="CC810" s="85"/>
      <c r="CD810" s="85"/>
      <c r="CE810" s="85"/>
      <c r="CF810" s="85"/>
      <c r="CG810" s="85"/>
      <c r="CH810" s="85"/>
      <c r="CI810" s="85"/>
      <c r="CJ810" s="85"/>
      <c r="CK810" s="85"/>
      <c r="CL810" s="85"/>
      <c r="CM810" s="85"/>
      <c r="CN810" s="85"/>
      <c r="CO810" s="85"/>
      <c r="CP810" s="85"/>
      <c r="CQ810" s="85"/>
      <c r="CR810" s="85"/>
      <c r="CS810" s="85"/>
      <c r="CT810" s="85"/>
      <c r="CU810" s="85"/>
      <c r="CV810" s="85"/>
      <c r="CW810" s="85"/>
      <c r="CX810" s="85"/>
      <c r="CY810" s="85"/>
      <c r="CZ810" s="85"/>
      <c r="DA810" s="85"/>
      <c r="DB810" s="85"/>
      <c r="DC810" s="85"/>
      <c r="DD810" s="85"/>
      <c r="DE810" s="85"/>
    </row>
    <row r="811" spans="1:109" x14ac:dyDescent="0.2">
      <c r="A811" s="85"/>
      <c r="B811" s="85"/>
      <c r="C811" s="85"/>
      <c r="D811" s="85"/>
      <c r="E811" s="86"/>
      <c r="F811" s="85"/>
      <c r="G811" s="87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85"/>
      <c r="AG811" s="85"/>
      <c r="AH811" s="85"/>
      <c r="AI811" s="85"/>
      <c r="AJ811" s="85"/>
      <c r="AK811" s="85"/>
      <c r="AL811" s="85"/>
      <c r="AM811" s="85"/>
      <c r="AN811" s="85"/>
      <c r="AO811" s="85"/>
      <c r="AP811" s="85"/>
      <c r="AQ811" s="85"/>
      <c r="AR811" s="85"/>
      <c r="AS811" s="85"/>
      <c r="AT811" s="85"/>
      <c r="AU811" s="85"/>
      <c r="AV811" s="85"/>
      <c r="AW811" s="85"/>
      <c r="AX811" s="85"/>
      <c r="AY811" s="85"/>
      <c r="AZ811" s="85"/>
      <c r="BA811" s="85"/>
      <c r="BB811" s="85"/>
      <c r="BC811" s="85"/>
      <c r="BD811" s="85"/>
      <c r="BE811" s="85"/>
      <c r="BF811" s="88"/>
      <c r="BG811" s="85"/>
      <c r="BH811" s="85"/>
      <c r="BI811" s="85"/>
      <c r="BJ811" s="85"/>
      <c r="BK811" s="85"/>
      <c r="BL811" s="85"/>
      <c r="BM811" s="85"/>
      <c r="BN811" s="85"/>
      <c r="BO811" s="85"/>
      <c r="BP811" s="85"/>
      <c r="BQ811" s="85"/>
      <c r="BR811" s="85"/>
      <c r="BS811" s="85"/>
      <c r="BT811" s="85"/>
      <c r="BU811" s="85"/>
      <c r="BV811" s="85"/>
      <c r="BW811" s="85"/>
      <c r="BX811" s="85"/>
      <c r="BY811" s="85"/>
      <c r="BZ811" s="85"/>
      <c r="CA811" s="85"/>
      <c r="CB811" s="85"/>
      <c r="CC811" s="85"/>
      <c r="CD811" s="85"/>
      <c r="CE811" s="85"/>
      <c r="CF811" s="85"/>
      <c r="CG811" s="85"/>
      <c r="CH811" s="85"/>
      <c r="CI811" s="85"/>
      <c r="CJ811" s="85"/>
      <c r="CK811" s="85"/>
      <c r="CL811" s="85"/>
      <c r="CM811" s="85"/>
      <c r="CN811" s="85"/>
      <c r="CO811" s="85"/>
      <c r="CP811" s="85"/>
      <c r="CQ811" s="85"/>
      <c r="CR811" s="85"/>
      <c r="CS811" s="85"/>
      <c r="CT811" s="85"/>
      <c r="CU811" s="85"/>
      <c r="CV811" s="85"/>
      <c r="CW811" s="85"/>
      <c r="CX811" s="85"/>
      <c r="CY811" s="85"/>
      <c r="CZ811" s="85"/>
      <c r="DA811" s="85"/>
      <c r="DB811" s="85"/>
      <c r="DC811" s="85"/>
      <c r="DD811" s="85"/>
      <c r="DE811" s="85"/>
    </row>
    <row r="812" spans="1:109" x14ac:dyDescent="0.2">
      <c r="A812" s="85"/>
      <c r="B812" s="85"/>
      <c r="C812" s="85"/>
      <c r="D812" s="85"/>
      <c r="E812" s="86"/>
      <c r="F812" s="85"/>
      <c r="G812" s="87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F812" s="85"/>
      <c r="AG812" s="85"/>
      <c r="AH812" s="85"/>
      <c r="AI812" s="85"/>
      <c r="AJ812" s="85"/>
      <c r="AK812" s="85"/>
      <c r="AL812" s="85"/>
      <c r="AM812" s="85"/>
      <c r="AN812" s="85"/>
      <c r="AO812" s="85"/>
      <c r="AP812" s="85"/>
      <c r="AQ812" s="85"/>
      <c r="AR812" s="85"/>
      <c r="AS812" s="85"/>
      <c r="AT812" s="85"/>
      <c r="AU812" s="85"/>
      <c r="AV812" s="85"/>
      <c r="AW812" s="85"/>
      <c r="AX812" s="85"/>
      <c r="AY812" s="85"/>
      <c r="AZ812" s="85"/>
      <c r="BA812" s="85"/>
      <c r="BB812" s="85"/>
      <c r="BC812" s="85"/>
      <c r="BD812" s="85"/>
      <c r="BE812" s="85"/>
      <c r="BF812" s="88"/>
      <c r="BG812" s="85"/>
      <c r="BH812" s="85"/>
      <c r="BI812" s="85"/>
      <c r="BJ812" s="85"/>
      <c r="BK812" s="85"/>
      <c r="BL812" s="85"/>
      <c r="BM812" s="85"/>
      <c r="BN812" s="85"/>
      <c r="BO812" s="85"/>
      <c r="BP812" s="85"/>
      <c r="BQ812" s="85"/>
      <c r="BR812" s="85"/>
      <c r="BS812" s="85"/>
      <c r="BT812" s="85"/>
      <c r="BU812" s="85"/>
      <c r="BV812" s="85"/>
      <c r="BW812" s="85"/>
      <c r="BX812" s="85"/>
      <c r="BY812" s="85"/>
      <c r="BZ812" s="85"/>
      <c r="CA812" s="85"/>
      <c r="CB812" s="85"/>
      <c r="CC812" s="85"/>
      <c r="CD812" s="85"/>
      <c r="CE812" s="85"/>
      <c r="CF812" s="85"/>
      <c r="CG812" s="85"/>
      <c r="CH812" s="85"/>
      <c r="CI812" s="85"/>
      <c r="CJ812" s="85"/>
      <c r="CK812" s="85"/>
      <c r="CL812" s="85"/>
      <c r="CM812" s="85"/>
      <c r="CN812" s="85"/>
      <c r="CO812" s="85"/>
      <c r="CP812" s="85"/>
      <c r="CQ812" s="85"/>
      <c r="CR812" s="85"/>
      <c r="CS812" s="85"/>
      <c r="CT812" s="85"/>
      <c r="CU812" s="85"/>
      <c r="CV812" s="85"/>
      <c r="CW812" s="85"/>
      <c r="CX812" s="85"/>
      <c r="CY812" s="85"/>
      <c r="CZ812" s="85"/>
      <c r="DA812" s="85"/>
      <c r="DB812" s="85"/>
      <c r="DC812" s="85"/>
      <c r="DD812" s="85"/>
      <c r="DE812" s="85"/>
    </row>
    <row r="813" spans="1:109" x14ac:dyDescent="0.2">
      <c r="A813" s="85"/>
      <c r="B813" s="85"/>
      <c r="C813" s="85"/>
      <c r="D813" s="85"/>
      <c r="E813" s="86"/>
      <c r="F813" s="85"/>
      <c r="G813" s="87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F813" s="85"/>
      <c r="AG813" s="85"/>
      <c r="AH813" s="85"/>
      <c r="AI813" s="85"/>
      <c r="AJ813" s="85"/>
      <c r="AK813" s="85"/>
      <c r="AL813" s="85"/>
      <c r="AM813" s="85"/>
      <c r="AN813" s="85"/>
      <c r="AO813" s="85"/>
      <c r="AP813" s="85"/>
      <c r="AQ813" s="85"/>
      <c r="AR813" s="85"/>
      <c r="AS813" s="85"/>
      <c r="AT813" s="85"/>
      <c r="AU813" s="85"/>
      <c r="AV813" s="85"/>
      <c r="AW813" s="85"/>
      <c r="AX813" s="85"/>
      <c r="AY813" s="85"/>
      <c r="AZ813" s="85"/>
      <c r="BA813" s="85"/>
      <c r="BB813" s="85"/>
      <c r="BC813" s="85"/>
      <c r="BD813" s="85"/>
      <c r="BE813" s="85"/>
      <c r="BF813" s="88"/>
      <c r="BG813" s="85"/>
      <c r="BH813" s="85"/>
      <c r="BI813" s="85"/>
      <c r="BJ813" s="85"/>
      <c r="BK813" s="85"/>
      <c r="BL813" s="85"/>
      <c r="BM813" s="85"/>
      <c r="BN813" s="85"/>
      <c r="BO813" s="85"/>
      <c r="BP813" s="85"/>
      <c r="BQ813" s="85"/>
      <c r="BR813" s="85"/>
      <c r="BS813" s="85"/>
      <c r="BT813" s="85"/>
      <c r="BU813" s="85"/>
      <c r="BV813" s="85"/>
      <c r="BW813" s="85"/>
      <c r="BX813" s="85"/>
      <c r="BY813" s="85"/>
      <c r="BZ813" s="85"/>
      <c r="CA813" s="85"/>
      <c r="CB813" s="85"/>
      <c r="CC813" s="85"/>
      <c r="CD813" s="85"/>
      <c r="CE813" s="85"/>
      <c r="CF813" s="85"/>
      <c r="CG813" s="85"/>
      <c r="CH813" s="85"/>
      <c r="CI813" s="85"/>
      <c r="CJ813" s="85"/>
      <c r="CK813" s="85"/>
      <c r="CL813" s="85"/>
      <c r="CM813" s="85"/>
      <c r="CN813" s="85"/>
      <c r="CO813" s="85"/>
      <c r="CP813" s="85"/>
      <c r="CQ813" s="85"/>
      <c r="CR813" s="85"/>
      <c r="CS813" s="85"/>
      <c r="CT813" s="85"/>
      <c r="CU813" s="85"/>
      <c r="CV813" s="85"/>
      <c r="CW813" s="85"/>
      <c r="CX813" s="85"/>
      <c r="CY813" s="85"/>
      <c r="CZ813" s="85"/>
      <c r="DA813" s="85"/>
      <c r="DB813" s="85"/>
      <c r="DC813" s="85"/>
      <c r="DD813" s="85"/>
      <c r="DE813" s="85"/>
    </row>
    <row r="814" spans="1:109" x14ac:dyDescent="0.2">
      <c r="A814" s="85"/>
      <c r="B814" s="85"/>
      <c r="C814" s="85"/>
      <c r="D814" s="85"/>
      <c r="E814" s="86"/>
      <c r="F814" s="85"/>
      <c r="G814" s="87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F814" s="85"/>
      <c r="AG814" s="85"/>
      <c r="AH814" s="85"/>
      <c r="AI814" s="85"/>
      <c r="AJ814" s="85"/>
      <c r="AK814" s="85"/>
      <c r="AL814" s="85"/>
      <c r="AM814" s="85"/>
      <c r="AN814" s="85"/>
      <c r="AO814" s="85"/>
      <c r="AP814" s="85"/>
      <c r="AQ814" s="85"/>
      <c r="AR814" s="85"/>
      <c r="AS814" s="85"/>
      <c r="AT814" s="85"/>
      <c r="AU814" s="85"/>
      <c r="AV814" s="85"/>
      <c r="AW814" s="85"/>
      <c r="AX814" s="85"/>
      <c r="AY814" s="85"/>
      <c r="AZ814" s="85"/>
      <c r="BA814" s="85"/>
      <c r="BB814" s="85"/>
      <c r="BC814" s="85"/>
      <c r="BD814" s="85"/>
      <c r="BE814" s="85"/>
      <c r="BF814" s="88"/>
      <c r="BG814" s="85"/>
      <c r="BH814" s="85"/>
      <c r="BI814" s="85"/>
      <c r="BJ814" s="85"/>
      <c r="BK814" s="85"/>
      <c r="BL814" s="85"/>
      <c r="BM814" s="85"/>
      <c r="BN814" s="85"/>
      <c r="BO814" s="85"/>
      <c r="BP814" s="85"/>
      <c r="BQ814" s="85"/>
      <c r="BR814" s="85"/>
      <c r="BS814" s="85"/>
      <c r="BT814" s="85"/>
      <c r="BU814" s="85"/>
      <c r="BV814" s="85"/>
      <c r="BW814" s="85"/>
      <c r="BX814" s="85"/>
      <c r="BY814" s="85"/>
      <c r="BZ814" s="85"/>
      <c r="CA814" s="85"/>
      <c r="CB814" s="85"/>
      <c r="CC814" s="85"/>
      <c r="CD814" s="85"/>
      <c r="CE814" s="85"/>
      <c r="CF814" s="85"/>
      <c r="CG814" s="85"/>
      <c r="CH814" s="85"/>
      <c r="CI814" s="85"/>
      <c r="CJ814" s="85"/>
      <c r="CK814" s="85"/>
      <c r="CL814" s="85"/>
      <c r="CM814" s="85"/>
      <c r="CN814" s="85"/>
      <c r="CO814" s="85"/>
      <c r="CP814" s="85"/>
      <c r="CQ814" s="85"/>
      <c r="CR814" s="85"/>
      <c r="CS814" s="85"/>
      <c r="CT814" s="85"/>
      <c r="CU814" s="85"/>
      <c r="CV814" s="85"/>
      <c r="CW814" s="85"/>
      <c r="CX814" s="85"/>
      <c r="CY814" s="85"/>
      <c r="CZ814" s="85"/>
      <c r="DA814" s="85"/>
      <c r="DB814" s="85"/>
      <c r="DC814" s="85"/>
      <c r="DD814" s="85"/>
      <c r="DE814" s="85"/>
    </row>
    <row r="815" spans="1:109" x14ac:dyDescent="0.2">
      <c r="A815" s="85"/>
      <c r="B815" s="85"/>
      <c r="C815" s="85"/>
      <c r="D815" s="85"/>
      <c r="E815" s="86"/>
      <c r="F815" s="85"/>
      <c r="G815" s="87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F815" s="85"/>
      <c r="AG815" s="85"/>
      <c r="AH815" s="85"/>
      <c r="AI815" s="85"/>
      <c r="AJ815" s="85"/>
      <c r="AK815" s="85"/>
      <c r="AL815" s="85"/>
      <c r="AM815" s="85"/>
      <c r="AN815" s="85"/>
      <c r="AO815" s="85"/>
      <c r="AP815" s="85"/>
      <c r="AQ815" s="85"/>
      <c r="AR815" s="85"/>
      <c r="AS815" s="85"/>
      <c r="AT815" s="85"/>
      <c r="AU815" s="85"/>
      <c r="AV815" s="85"/>
      <c r="AW815" s="85"/>
      <c r="AX815" s="85"/>
      <c r="AY815" s="85"/>
      <c r="AZ815" s="85"/>
      <c r="BA815" s="85"/>
      <c r="BB815" s="85"/>
      <c r="BC815" s="85"/>
      <c r="BD815" s="85"/>
      <c r="BE815" s="85"/>
      <c r="BF815" s="88"/>
      <c r="BG815" s="85"/>
      <c r="BH815" s="85"/>
      <c r="BI815" s="85"/>
      <c r="BJ815" s="85"/>
      <c r="BK815" s="85"/>
      <c r="BL815" s="85"/>
      <c r="BM815" s="85"/>
      <c r="BN815" s="85"/>
      <c r="BO815" s="85"/>
      <c r="BP815" s="85"/>
      <c r="BQ815" s="85"/>
      <c r="BR815" s="85"/>
      <c r="BS815" s="85"/>
      <c r="BT815" s="85"/>
      <c r="BU815" s="85"/>
      <c r="BV815" s="85"/>
      <c r="BW815" s="85"/>
      <c r="BX815" s="85"/>
      <c r="BY815" s="85"/>
      <c r="BZ815" s="85"/>
      <c r="CA815" s="85"/>
      <c r="CB815" s="85"/>
      <c r="CC815" s="85"/>
      <c r="CD815" s="85"/>
      <c r="CE815" s="85"/>
      <c r="CF815" s="85"/>
      <c r="CG815" s="85"/>
      <c r="CH815" s="85"/>
      <c r="CI815" s="85"/>
      <c r="CJ815" s="85"/>
      <c r="CK815" s="85"/>
      <c r="CL815" s="85"/>
      <c r="CM815" s="85"/>
      <c r="CN815" s="85"/>
      <c r="CO815" s="85"/>
      <c r="CP815" s="85"/>
      <c r="CQ815" s="85"/>
      <c r="CR815" s="85"/>
      <c r="CS815" s="85"/>
      <c r="CT815" s="85"/>
      <c r="CU815" s="85"/>
      <c r="CV815" s="85"/>
      <c r="CW815" s="85"/>
      <c r="CX815" s="85"/>
      <c r="CY815" s="85"/>
      <c r="CZ815" s="85"/>
      <c r="DA815" s="85"/>
      <c r="DB815" s="85"/>
      <c r="DC815" s="85"/>
      <c r="DD815" s="85"/>
      <c r="DE815" s="85"/>
    </row>
    <row r="816" spans="1:109" x14ac:dyDescent="0.2">
      <c r="A816" s="85"/>
      <c r="B816" s="85"/>
      <c r="C816" s="85"/>
      <c r="D816" s="85"/>
      <c r="E816" s="86"/>
      <c r="F816" s="85"/>
      <c r="G816" s="87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F816" s="85"/>
      <c r="AG816" s="85"/>
      <c r="AH816" s="85"/>
      <c r="AI816" s="85"/>
      <c r="AJ816" s="85"/>
      <c r="AK816" s="85"/>
      <c r="AL816" s="85"/>
      <c r="AM816" s="85"/>
      <c r="AN816" s="85"/>
      <c r="AO816" s="85"/>
      <c r="AP816" s="85"/>
      <c r="AQ816" s="85"/>
      <c r="AR816" s="85"/>
      <c r="AS816" s="85"/>
      <c r="AT816" s="85"/>
      <c r="AU816" s="85"/>
      <c r="AV816" s="85"/>
      <c r="AW816" s="85"/>
      <c r="AX816" s="85"/>
      <c r="AY816" s="85"/>
      <c r="AZ816" s="85"/>
      <c r="BA816" s="85"/>
      <c r="BB816" s="85"/>
      <c r="BC816" s="85"/>
      <c r="BD816" s="85"/>
      <c r="BE816" s="85"/>
      <c r="BF816" s="88"/>
      <c r="BG816" s="85"/>
      <c r="BH816" s="85"/>
      <c r="BI816" s="85"/>
      <c r="BJ816" s="85"/>
      <c r="BK816" s="85"/>
      <c r="BL816" s="85"/>
      <c r="BM816" s="85"/>
      <c r="BN816" s="85"/>
      <c r="BO816" s="85"/>
      <c r="BP816" s="85"/>
      <c r="BQ816" s="85"/>
      <c r="BR816" s="85"/>
      <c r="BS816" s="85"/>
      <c r="BT816" s="85"/>
      <c r="BU816" s="85"/>
      <c r="BV816" s="85"/>
      <c r="BW816" s="85"/>
      <c r="BX816" s="85"/>
      <c r="BY816" s="85"/>
      <c r="BZ816" s="85"/>
      <c r="CA816" s="85"/>
      <c r="CB816" s="85"/>
      <c r="CC816" s="85"/>
      <c r="CD816" s="85"/>
      <c r="CE816" s="85"/>
      <c r="CF816" s="85"/>
      <c r="CG816" s="85"/>
      <c r="CH816" s="85"/>
      <c r="CI816" s="85"/>
      <c r="CJ816" s="85"/>
      <c r="CK816" s="85"/>
      <c r="CL816" s="85"/>
      <c r="CM816" s="85"/>
      <c r="CN816" s="85"/>
      <c r="CO816" s="85"/>
      <c r="CP816" s="85"/>
      <c r="CQ816" s="85"/>
      <c r="CR816" s="85"/>
      <c r="CS816" s="85"/>
      <c r="CT816" s="85"/>
      <c r="CU816" s="85"/>
      <c r="CV816" s="85"/>
      <c r="CW816" s="85"/>
      <c r="CX816" s="85"/>
      <c r="CY816" s="85"/>
      <c r="CZ816" s="85"/>
      <c r="DA816" s="85"/>
      <c r="DB816" s="85"/>
      <c r="DC816" s="85"/>
      <c r="DD816" s="85"/>
      <c r="DE816" s="85"/>
    </row>
    <row r="817" spans="1:109" x14ac:dyDescent="0.2">
      <c r="A817" s="85"/>
      <c r="B817" s="85"/>
      <c r="C817" s="85"/>
      <c r="D817" s="85"/>
      <c r="E817" s="86"/>
      <c r="F817" s="85"/>
      <c r="G817" s="87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F817" s="85"/>
      <c r="AG817" s="85"/>
      <c r="AH817" s="85"/>
      <c r="AI817" s="85"/>
      <c r="AJ817" s="85"/>
      <c r="AK817" s="85"/>
      <c r="AL817" s="85"/>
      <c r="AM817" s="85"/>
      <c r="AN817" s="85"/>
      <c r="AO817" s="85"/>
      <c r="AP817" s="85"/>
      <c r="AQ817" s="85"/>
      <c r="AR817" s="85"/>
      <c r="AS817" s="85"/>
      <c r="AT817" s="85"/>
      <c r="AU817" s="85"/>
      <c r="AV817" s="85"/>
      <c r="AW817" s="85"/>
      <c r="AX817" s="85"/>
      <c r="AY817" s="85"/>
      <c r="AZ817" s="85"/>
      <c r="BA817" s="85"/>
      <c r="BB817" s="85"/>
      <c r="BC817" s="85"/>
      <c r="BD817" s="85"/>
      <c r="BE817" s="85"/>
      <c r="BF817" s="88"/>
      <c r="BG817" s="85"/>
      <c r="BH817" s="85"/>
      <c r="BI817" s="85"/>
      <c r="BJ817" s="85"/>
      <c r="BK817" s="85"/>
      <c r="BL817" s="85"/>
      <c r="BM817" s="85"/>
      <c r="BN817" s="85"/>
      <c r="BO817" s="85"/>
      <c r="BP817" s="85"/>
      <c r="BQ817" s="85"/>
      <c r="BR817" s="85"/>
      <c r="BS817" s="85"/>
      <c r="BT817" s="85"/>
      <c r="BU817" s="85"/>
      <c r="BV817" s="85"/>
      <c r="BW817" s="85"/>
      <c r="BX817" s="85"/>
      <c r="BY817" s="85"/>
      <c r="BZ817" s="85"/>
      <c r="CA817" s="85"/>
      <c r="CB817" s="85"/>
      <c r="CC817" s="85"/>
      <c r="CD817" s="85"/>
      <c r="CE817" s="85"/>
      <c r="CF817" s="85"/>
      <c r="CG817" s="85"/>
      <c r="CH817" s="85"/>
      <c r="CI817" s="85"/>
      <c r="CJ817" s="85"/>
      <c r="CK817" s="85"/>
      <c r="CL817" s="85"/>
      <c r="CM817" s="85"/>
      <c r="CN817" s="85"/>
      <c r="CO817" s="85"/>
      <c r="CP817" s="85"/>
      <c r="CQ817" s="85"/>
      <c r="CR817" s="85"/>
      <c r="CS817" s="85"/>
      <c r="CT817" s="85"/>
      <c r="CU817" s="85"/>
      <c r="CV817" s="85"/>
      <c r="CW817" s="85"/>
      <c r="CX817" s="85"/>
      <c r="CY817" s="85"/>
      <c r="CZ817" s="85"/>
      <c r="DA817" s="85"/>
      <c r="DB817" s="85"/>
      <c r="DC817" s="85"/>
      <c r="DD817" s="85"/>
      <c r="DE817" s="85"/>
    </row>
    <row r="818" spans="1:109" x14ac:dyDescent="0.2">
      <c r="A818" s="85"/>
      <c r="B818" s="85"/>
      <c r="C818" s="85"/>
      <c r="D818" s="85"/>
      <c r="E818" s="86"/>
      <c r="F818" s="85"/>
      <c r="G818" s="87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F818" s="85"/>
      <c r="AG818" s="85"/>
      <c r="AH818" s="85"/>
      <c r="AI818" s="85"/>
      <c r="AJ818" s="85"/>
      <c r="AK818" s="85"/>
      <c r="AL818" s="85"/>
      <c r="AM818" s="85"/>
      <c r="AN818" s="85"/>
      <c r="AO818" s="85"/>
      <c r="AP818" s="85"/>
      <c r="AQ818" s="85"/>
      <c r="AR818" s="85"/>
      <c r="AS818" s="85"/>
      <c r="AT818" s="85"/>
      <c r="AU818" s="85"/>
      <c r="AV818" s="85"/>
      <c r="AW818" s="85"/>
      <c r="AX818" s="85"/>
      <c r="AY818" s="85"/>
      <c r="AZ818" s="85"/>
      <c r="BA818" s="85"/>
      <c r="BB818" s="85"/>
      <c r="BC818" s="85"/>
      <c r="BD818" s="85"/>
      <c r="BE818" s="85"/>
      <c r="BF818" s="88"/>
      <c r="BG818" s="85"/>
      <c r="BH818" s="85"/>
      <c r="BI818" s="85"/>
      <c r="BJ818" s="85"/>
      <c r="BK818" s="85"/>
      <c r="BL818" s="85"/>
      <c r="BM818" s="85"/>
      <c r="BN818" s="85"/>
      <c r="BO818" s="85"/>
      <c r="BP818" s="85"/>
      <c r="BQ818" s="85"/>
      <c r="BR818" s="85"/>
      <c r="BS818" s="85"/>
      <c r="BT818" s="85"/>
      <c r="BU818" s="85"/>
      <c r="BV818" s="85"/>
      <c r="BW818" s="85"/>
      <c r="BX818" s="85"/>
      <c r="BY818" s="85"/>
      <c r="BZ818" s="85"/>
      <c r="CA818" s="85"/>
      <c r="CB818" s="85"/>
      <c r="CC818" s="85"/>
      <c r="CD818" s="85"/>
      <c r="CE818" s="85"/>
      <c r="CF818" s="85"/>
      <c r="CG818" s="85"/>
      <c r="CH818" s="85"/>
      <c r="CI818" s="85"/>
      <c r="CJ818" s="85"/>
      <c r="CK818" s="85"/>
      <c r="CL818" s="85"/>
      <c r="CM818" s="85"/>
      <c r="CN818" s="85"/>
      <c r="CO818" s="85"/>
      <c r="CP818" s="85"/>
      <c r="CQ818" s="85"/>
      <c r="CR818" s="85"/>
      <c r="CS818" s="85"/>
      <c r="CT818" s="85"/>
      <c r="CU818" s="85"/>
      <c r="CV818" s="85"/>
      <c r="CW818" s="85"/>
      <c r="CX818" s="85"/>
      <c r="CY818" s="85"/>
      <c r="CZ818" s="85"/>
      <c r="DA818" s="85"/>
      <c r="DB818" s="85"/>
      <c r="DC818" s="85"/>
      <c r="DD818" s="85"/>
      <c r="DE818" s="85"/>
    </row>
    <row r="819" spans="1:109" x14ac:dyDescent="0.2">
      <c r="A819" s="85"/>
      <c r="B819" s="85"/>
      <c r="C819" s="85"/>
      <c r="D819" s="85"/>
      <c r="E819" s="86"/>
      <c r="F819" s="85"/>
      <c r="G819" s="87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F819" s="85"/>
      <c r="AG819" s="85"/>
      <c r="AH819" s="85"/>
      <c r="AI819" s="85"/>
      <c r="AJ819" s="85"/>
      <c r="AK819" s="85"/>
      <c r="AL819" s="85"/>
      <c r="AM819" s="85"/>
      <c r="AN819" s="85"/>
      <c r="AO819" s="85"/>
      <c r="AP819" s="85"/>
      <c r="AQ819" s="85"/>
      <c r="AR819" s="85"/>
      <c r="AS819" s="85"/>
      <c r="AT819" s="85"/>
      <c r="AU819" s="85"/>
      <c r="AV819" s="85"/>
      <c r="AW819" s="85"/>
      <c r="AX819" s="85"/>
      <c r="AY819" s="85"/>
      <c r="AZ819" s="85"/>
      <c r="BA819" s="85"/>
      <c r="BB819" s="85"/>
      <c r="BC819" s="85"/>
      <c r="BD819" s="85"/>
      <c r="BE819" s="85"/>
      <c r="BF819" s="88"/>
      <c r="BG819" s="85"/>
      <c r="BH819" s="85"/>
      <c r="BI819" s="85"/>
      <c r="BJ819" s="85"/>
      <c r="BK819" s="85"/>
      <c r="BL819" s="85"/>
      <c r="BM819" s="85"/>
      <c r="BN819" s="85"/>
      <c r="BO819" s="85"/>
      <c r="BP819" s="85"/>
      <c r="BQ819" s="85"/>
      <c r="BR819" s="85"/>
      <c r="BS819" s="85"/>
      <c r="BT819" s="85"/>
      <c r="BU819" s="85"/>
      <c r="BV819" s="85"/>
      <c r="BW819" s="85"/>
      <c r="BX819" s="85"/>
      <c r="BY819" s="85"/>
      <c r="BZ819" s="85"/>
      <c r="CA819" s="85"/>
      <c r="CB819" s="85"/>
      <c r="CC819" s="85"/>
      <c r="CD819" s="85"/>
      <c r="CE819" s="85"/>
      <c r="CF819" s="85"/>
      <c r="CG819" s="85"/>
      <c r="CH819" s="85"/>
      <c r="CI819" s="85"/>
      <c r="CJ819" s="85"/>
      <c r="CK819" s="85"/>
      <c r="CL819" s="85"/>
      <c r="CM819" s="85"/>
      <c r="CN819" s="85"/>
      <c r="CO819" s="85"/>
      <c r="CP819" s="85"/>
      <c r="CQ819" s="85"/>
      <c r="CR819" s="85"/>
      <c r="CS819" s="85"/>
      <c r="CT819" s="85"/>
      <c r="CU819" s="85"/>
      <c r="CV819" s="85"/>
      <c r="CW819" s="85"/>
      <c r="CX819" s="85"/>
      <c r="CY819" s="85"/>
      <c r="CZ819" s="85"/>
      <c r="DA819" s="85"/>
      <c r="DB819" s="85"/>
      <c r="DC819" s="85"/>
      <c r="DD819" s="85"/>
      <c r="DE819" s="85"/>
    </row>
    <row r="820" spans="1:109" x14ac:dyDescent="0.2">
      <c r="A820" s="85"/>
      <c r="B820" s="85"/>
      <c r="C820" s="85"/>
      <c r="D820" s="85"/>
      <c r="E820" s="86"/>
      <c r="F820" s="85"/>
      <c r="G820" s="87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F820" s="85"/>
      <c r="AG820" s="85"/>
      <c r="AH820" s="85"/>
      <c r="AI820" s="85"/>
      <c r="AJ820" s="85"/>
      <c r="AK820" s="85"/>
      <c r="AL820" s="85"/>
      <c r="AM820" s="85"/>
      <c r="AN820" s="85"/>
      <c r="AO820" s="85"/>
      <c r="AP820" s="85"/>
      <c r="AQ820" s="85"/>
      <c r="AR820" s="85"/>
      <c r="AS820" s="85"/>
      <c r="AT820" s="85"/>
      <c r="AU820" s="85"/>
      <c r="AV820" s="85"/>
      <c r="AW820" s="85"/>
      <c r="AX820" s="85"/>
      <c r="AY820" s="85"/>
      <c r="AZ820" s="85"/>
      <c r="BA820" s="85"/>
      <c r="BB820" s="85"/>
      <c r="BC820" s="85"/>
      <c r="BD820" s="85"/>
      <c r="BE820" s="85"/>
      <c r="BF820" s="88"/>
      <c r="BG820" s="85"/>
      <c r="BH820" s="85"/>
      <c r="BI820" s="85"/>
      <c r="BJ820" s="85"/>
      <c r="BK820" s="85"/>
      <c r="BL820" s="85"/>
      <c r="BM820" s="85"/>
      <c r="BN820" s="85"/>
      <c r="BO820" s="85"/>
      <c r="BP820" s="85"/>
      <c r="BQ820" s="85"/>
      <c r="BR820" s="85"/>
      <c r="BS820" s="85"/>
      <c r="BT820" s="85"/>
      <c r="BU820" s="85"/>
      <c r="BV820" s="85"/>
      <c r="BW820" s="85"/>
      <c r="BX820" s="85"/>
      <c r="BY820" s="85"/>
      <c r="BZ820" s="85"/>
      <c r="CA820" s="85"/>
      <c r="CB820" s="85"/>
      <c r="CC820" s="85"/>
      <c r="CD820" s="85"/>
      <c r="CE820" s="85"/>
      <c r="CF820" s="85"/>
      <c r="CG820" s="85"/>
      <c r="CH820" s="85"/>
      <c r="CI820" s="85"/>
      <c r="CJ820" s="85"/>
      <c r="CK820" s="85"/>
      <c r="CL820" s="85"/>
      <c r="CM820" s="85"/>
      <c r="CN820" s="85"/>
      <c r="CO820" s="85"/>
      <c r="CP820" s="85"/>
      <c r="CQ820" s="85"/>
      <c r="CR820" s="85"/>
      <c r="CS820" s="85"/>
      <c r="CT820" s="85"/>
      <c r="CU820" s="85"/>
      <c r="CV820" s="85"/>
      <c r="CW820" s="85"/>
      <c r="CX820" s="85"/>
      <c r="CY820" s="85"/>
      <c r="CZ820" s="85"/>
      <c r="DA820" s="85"/>
      <c r="DB820" s="85"/>
      <c r="DC820" s="85"/>
      <c r="DD820" s="85"/>
      <c r="DE820" s="85"/>
    </row>
    <row r="821" spans="1:109" x14ac:dyDescent="0.2">
      <c r="A821" s="85"/>
      <c r="B821" s="85"/>
      <c r="C821" s="85"/>
      <c r="D821" s="85"/>
      <c r="E821" s="86"/>
      <c r="F821" s="85"/>
      <c r="G821" s="87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F821" s="85"/>
      <c r="AG821" s="85"/>
      <c r="AH821" s="85"/>
      <c r="AI821" s="85"/>
      <c r="AJ821" s="85"/>
      <c r="AK821" s="85"/>
      <c r="AL821" s="85"/>
      <c r="AM821" s="85"/>
      <c r="AN821" s="85"/>
      <c r="AO821" s="85"/>
      <c r="AP821" s="85"/>
      <c r="AQ821" s="85"/>
      <c r="AR821" s="85"/>
      <c r="AS821" s="85"/>
      <c r="AT821" s="85"/>
      <c r="AU821" s="85"/>
      <c r="AV821" s="85"/>
      <c r="AW821" s="85"/>
      <c r="AX821" s="85"/>
      <c r="AY821" s="85"/>
      <c r="AZ821" s="85"/>
      <c r="BA821" s="85"/>
      <c r="BB821" s="85"/>
      <c r="BC821" s="85"/>
      <c r="BD821" s="85"/>
      <c r="BE821" s="85"/>
      <c r="BF821" s="88"/>
      <c r="BG821" s="85"/>
      <c r="BH821" s="85"/>
      <c r="BI821" s="85"/>
      <c r="BJ821" s="85"/>
      <c r="BK821" s="85"/>
      <c r="BL821" s="85"/>
      <c r="BM821" s="85"/>
      <c r="BN821" s="85"/>
      <c r="BO821" s="85"/>
      <c r="BP821" s="85"/>
      <c r="BQ821" s="85"/>
      <c r="BR821" s="85"/>
      <c r="BS821" s="85"/>
      <c r="BT821" s="85"/>
      <c r="BU821" s="85"/>
      <c r="BV821" s="85"/>
      <c r="BW821" s="85"/>
      <c r="BX821" s="85"/>
      <c r="BY821" s="85"/>
      <c r="BZ821" s="85"/>
      <c r="CA821" s="85"/>
      <c r="CB821" s="85"/>
      <c r="CC821" s="85"/>
      <c r="CD821" s="85"/>
      <c r="CE821" s="85"/>
      <c r="CF821" s="85"/>
      <c r="CG821" s="85"/>
      <c r="CH821" s="85"/>
      <c r="CI821" s="85"/>
      <c r="CJ821" s="85"/>
      <c r="CK821" s="85"/>
      <c r="CL821" s="85"/>
      <c r="CM821" s="85"/>
      <c r="CN821" s="85"/>
      <c r="CO821" s="85"/>
      <c r="CP821" s="85"/>
      <c r="CQ821" s="85"/>
      <c r="CR821" s="85"/>
      <c r="CS821" s="85"/>
      <c r="CT821" s="85"/>
      <c r="CU821" s="85"/>
      <c r="CV821" s="85"/>
      <c r="CW821" s="85"/>
      <c r="CX821" s="85"/>
      <c r="CY821" s="85"/>
      <c r="CZ821" s="85"/>
      <c r="DA821" s="85"/>
      <c r="DB821" s="85"/>
      <c r="DC821" s="85"/>
      <c r="DD821" s="85"/>
      <c r="DE821" s="85"/>
    </row>
    <row r="822" spans="1:109" x14ac:dyDescent="0.2">
      <c r="A822" s="85"/>
      <c r="B822" s="85"/>
      <c r="C822" s="85"/>
      <c r="D822" s="85"/>
      <c r="E822" s="86"/>
      <c r="F822" s="85"/>
      <c r="G822" s="87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F822" s="85"/>
      <c r="AG822" s="85"/>
      <c r="AH822" s="85"/>
      <c r="AI822" s="85"/>
      <c r="AJ822" s="85"/>
      <c r="AK822" s="85"/>
      <c r="AL822" s="85"/>
      <c r="AM822" s="85"/>
      <c r="AN822" s="85"/>
      <c r="AO822" s="85"/>
      <c r="AP822" s="85"/>
      <c r="AQ822" s="85"/>
      <c r="AR822" s="85"/>
      <c r="AS822" s="85"/>
      <c r="AT822" s="85"/>
      <c r="AU822" s="85"/>
      <c r="AV822" s="85"/>
      <c r="AW822" s="85"/>
      <c r="AX822" s="85"/>
      <c r="AY822" s="85"/>
      <c r="AZ822" s="85"/>
      <c r="BA822" s="85"/>
      <c r="BB822" s="85"/>
      <c r="BC822" s="85"/>
      <c r="BD822" s="85"/>
      <c r="BE822" s="85"/>
      <c r="BF822" s="88"/>
      <c r="BG822" s="85"/>
      <c r="BH822" s="85"/>
      <c r="BI822" s="85"/>
      <c r="BJ822" s="85"/>
      <c r="BK822" s="85"/>
      <c r="BL822" s="85"/>
      <c r="BM822" s="85"/>
      <c r="BN822" s="85"/>
      <c r="BO822" s="85"/>
      <c r="BP822" s="85"/>
      <c r="BQ822" s="85"/>
      <c r="BR822" s="85"/>
      <c r="BS822" s="85"/>
      <c r="BT822" s="85"/>
      <c r="BU822" s="85"/>
      <c r="BV822" s="85"/>
      <c r="BW822" s="85"/>
      <c r="BX822" s="85"/>
      <c r="BY822" s="85"/>
      <c r="BZ822" s="85"/>
      <c r="CA822" s="85"/>
      <c r="CB822" s="85"/>
      <c r="CC822" s="85"/>
      <c r="CD822" s="85"/>
      <c r="CE822" s="85"/>
      <c r="CF822" s="85"/>
      <c r="CG822" s="85"/>
      <c r="CH822" s="85"/>
      <c r="CI822" s="85"/>
      <c r="CJ822" s="85"/>
      <c r="CK822" s="85"/>
      <c r="CL822" s="85"/>
      <c r="CM822" s="85"/>
      <c r="CN822" s="85"/>
      <c r="CO822" s="85"/>
      <c r="CP822" s="85"/>
      <c r="CQ822" s="85"/>
      <c r="CR822" s="85"/>
      <c r="CS822" s="85"/>
      <c r="CT822" s="85"/>
      <c r="CU822" s="85"/>
      <c r="CV822" s="85"/>
      <c r="CW822" s="85"/>
      <c r="CX822" s="85"/>
      <c r="CY822" s="85"/>
      <c r="CZ822" s="85"/>
      <c r="DA822" s="85"/>
      <c r="DB822" s="85"/>
      <c r="DC822" s="85"/>
      <c r="DD822" s="85"/>
      <c r="DE822" s="85"/>
    </row>
    <row r="823" spans="1:109" x14ac:dyDescent="0.2">
      <c r="A823" s="85"/>
      <c r="B823" s="85"/>
      <c r="C823" s="85"/>
      <c r="D823" s="85"/>
      <c r="E823" s="86"/>
      <c r="F823" s="85"/>
      <c r="G823" s="87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85"/>
      <c r="AG823" s="85"/>
      <c r="AH823" s="85"/>
      <c r="AI823" s="85"/>
      <c r="AJ823" s="85"/>
      <c r="AK823" s="85"/>
      <c r="AL823" s="85"/>
      <c r="AM823" s="85"/>
      <c r="AN823" s="85"/>
      <c r="AO823" s="85"/>
      <c r="AP823" s="85"/>
      <c r="AQ823" s="85"/>
      <c r="AR823" s="85"/>
      <c r="AS823" s="85"/>
      <c r="AT823" s="85"/>
      <c r="AU823" s="85"/>
      <c r="AV823" s="85"/>
      <c r="AW823" s="85"/>
      <c r="AX823" s="85"/>
      <c r="AY823" s="85"/>
      <c r="AZ823" s="85"/>
      <c r="BA823" s="85"/>
      <c r="BB823" s="85"/>
      <c r="BC823" s="85"/>
      <c r="BD823" s="85"/>
      <c r="BE823" s="85"/>
      <c r="BF823" s="88"/>
      <c r="BG823" s="85"/>
      <c r="BH823" s="85"/>
      <c r="BI823" s="85"/>
      <c r="BJ823" s="85"/>
      <c r="BK823" s="85"/>
      <c r="BL823" s="85"/>
      <c r="BM823" s="85"/>
      <c r="BN823" s="85"/>
      <c r="BO823" s="85"/>
      <c r="BP823" s="85"/>
      <c r="BQ823" s="85"/>
      <c r="BR823" s="85"/>
      <c r="BS823" s="85"/>
      <c r="BT823" s="85"/>
      <c r="BU823" s="85"/>
      <c r="BV823" s="85"/>
      <c r="BW823" s="85"/>
      <c r="BX823" s="85"/>
      <c r="BY823" s="85"/>
      <c r="BZ823" s="85"/>
      <c r="CA823" s="85"/>
      <c r="CB823" s="85"/>
      <c r="CC823" s="85"/>
      <c r="CD823" s="85"/>
      <c r="CE823" s="85"/>
      <c r="CF823" s="85"/>
      <c r="CG823" s="85"/>
      <c r="CH823" s="85"/>
      <c r="CI823" s="85"/>
      <c r="CJ823" s="85"/>
      <c r="CK823" s="85"/>
      <c r="CL823" s="85"/>
      <c r="CM823" s="85"/>
      <c r="CN823" s="85"/>
      <c r="CO823" s="85"/>
      <c r="CP823" s="85"/>
      <c r="CQ823" s="85"/>
      <c r="CR823" s="85"/>
      <c r="CS823" s="85"/>
      <c r="CT823" s="85"/>
      <c r="CU823" s="85"/>
      <c r="CV823" s="85"/>
      <c r="CW823" s="85"/>
      <c r="CX823" s="85"/>
      <c r="CY823" s="85"/>
      <c r="CZ823" s="85"/>
      <c r="DA823" s="85"/>
      <c r="DB823" s="85"/>
      <c r="DC823" s="85"/>
      <c r="DD823" s="85"/>
      <c r="DE823" s="85"/>
    </row>
    <row r="824" spans="1:109" x14ac:dyDescent="0.2">
      <c r="A824" s="85"/>
      <c r="B824" s="85"/>
      <c r="C824" s="85"/>
      <c r="D824" s="85"/>
      <c r="E824" s="86"/>
      <c r="F824" s="85"/>
      <c r="G824" s="87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85"/>
      <c r="AG824" s="85"/>
      <c r="AH824" s="85"/>
      <c r="AI824" s="85"/>
      <c r="AJ824" s="85"/>
      <c r="AK824" s="85"/>
      <c r="AL824" s="85"/>
      <c r="AM824" s="85"/>
      <c r="AN824" s="85"/>
      <c r="AO824" s="85"/>
      <c r="AP824" s="85"/>
      <c r="AQ824" s="85"/>
      <c r="AR824" s="85"/>
      <c r="AS824" s="85"/>
      <c r="AT824" s="85"/>
      <c r="AU824" s="85"/>
      <c r="AV824" s="85"/>
      <c r="AW824" s="85"/>
      <c r="AX824" s="85"/>
      <c r="AY824" s="85"/>
      <c r="AZ824" s="85"/>
      <c r="BA824" s="85"/>
      <c r="BB824" s="85"/>
      <c r="BC824" s="85"/>
      <c r="BD824" s="85"/>
      <c r="BE824" s="85"/>
      <c r="BF824" s="88"/>
      <c r="BG824" s="85"/>
      <c r="BH824" s="85"/>
      <c r="BI824" s="85"/>
      <c r="BJ824" s="85"/>
      <c r="BK824" s="85"/>
      <c r="BL824" s="85"/>
      <c r="BM824" s="85"/>
      <c r="BN824" s="85"/>
      <c r="BO824" s="85"/>
      <c r="BP824" s="85"/>
      <c r="BQ824" s="85"/>
      <c r="BR824" s="85"/>
      <c r="BS824" s="85"/>
      <c r="BT824" s="85"/>
      <c r="BU824" s="85"/>
      <c r="BV824" s="85"/>
      <c r="BW824" s="85"/>
      <c r="BX824" s="85"/>
      <c r="BY824" s="85"/>
      <c r="BZ824" s="85"/>
      <c r="CA824" s="85"/>
      <c r="CB824" s="85"/>
      <c r="CC824" s="85"/>
      <c r="CD824" s="85"/>
      <c r="CE824" s="85"/>
      <c r="CF824" s="85"/>
      <c r="CG824" s="85"/>
      <c r="CH824" s="85"/>
      <c r="CI824" s="85"/>
      <c r="CJ824" s="85"/>
      <c r="CK824" s="85"/>
      <c r="CL824" s="85"/>
      <c r="CM824" s="85"/>
      <c r="CN824" s="85"/>
      <c r="CO824" s="85"/>
      <c r="CP824" s="85"/>
      <c r="CQ824" s="85"/>
      <c r="CR824" s="85"/>
      <c r="CS824" s="85"/>
      <c r="CT824" s="85"/>
      <c r="CU824" s="85"/>
      <c r="CV824" s="85"/>
      <c r="CW824" s="85"/>
      <c r="CX824" s="85"/>
      <c r="CY824" s="85"/>
      <c r="CZ824" s="85"/>
      <c r="DA824" s="85"/>
      <c r="DB824" s="85"/>
      <c r="DC824" s="85"/>
      <c r="DD824" s="85"/>
      <c r="DE824" s="85"/>
    </row>
    <row r="825" spans="1:109" x14ac:dyDescent="0.2">
      <c r="A825" s="85"/>
      <c r="B825" s="85"/>
      <c r="C825" s="85"/>
      <c r="D825" s="85"/>
      <c r="E825" s="86"/>
      <c r="F825" s="85"/>
      <c r="G825" s="87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F825" s="85"/>
      <c r="AG825" s="85"/>
      <c r="AH825" s="85"/>
      <c r="AI825" s="85"/>
      <c r="AJ825" s="85"/>
      <c r="AK825" s="85"/>
      <c r="AL825" s="85"/>
      <c r="AM825" s="85"/>
      <c r="AN825" s="85"/>
      <c r="AO825" s="85"/>
      <c r="AP825" s="85"/>
      <c r="AQ825" s="85"/>
      <c r="AR825" s="85"/>
      <c r="AS825" s="85"/>
      <c r="AT825" s="85"/>
      <c r="AU825" s="85"/>
      <c r="AV825" s="85"/>
      <c r="AW825" s="85"/>
      <c r="AX825" s="85"/>
      <c r="AY825" s="85"/>
      <c r="AZ825" s="85"/>
      <c r="BA825" s="85"/>
      <c r="BB825" s="85"/>
      <c r="BC825" s="85"/>
      <c r="BD825" s="85"/>
      <c r="BE825" s="85"/>
      <c r="BF825" s="88"/>
      <c r="BG825" s="85"/>
      <c r="BH825" s="85"/>
      <c r="BI825" s="85"/>
      <c r="BJ825" s="85"/>
      <c r="BK825" s="85"/>
      <c r="BL825" s="85"/>
      <c r="BM825" s="85"/>
      <c r="BN825" s="85"/>
      <c r="BO825" s="85"/>
      <c r="BP825" s="85"/>
      <c r="BQ825" s="85"/>
      <c r="BR825" s="85"/>
      <c r="BS825" s="85"/>
      <c r="BT825" s="85"/>
      <c r="BU825" s="85"/>
      <c r="BV825" s="85"/>
      <c r="BW825" s="85"/>
      <c r="BX825" s="85"/>
      <c r="BY825" s="85"/>
      <c r="BZ825" s="85"/>
      <c r="CA825" s="85"/>
      <c r="CB825" s="85"/>
      <c r="CC825" s="85"/>
      <c r="CD825" s="85"/>
      <c r="CE825" s="85"/>
      <c r="CF825" s="85"/>
      <c r="CG825" s="85"/>
      <c r="CH825" s="85"/>
      <c r="CI825" s="85"/>
      <c r="CJ825" s="85"/>
      <c r="CK825" s="85"/>
      <c r="CL825" s="85"/>
      <c r="CM825" s="85"/>
      <c r="CN825" s="85"/>
      <c r="CO825" s="85"/>
      <c r="CP825" s="85"/>
      <c r="CQ825" s="85"/>
      <c r="CR825" s="85"/>
      <c r="CS825" s="85"/>
      <c r="CT825" s="85"/>
      <c r="CU825" s="85"/>
      <c r="CV825" s="85"/>
      <c r="CW825" s="85"/>
      <c r="CX825" s="85"/>
      <c r="CY825" s="85"/>
      <c r="CZ825" s="85"/>
      <c r="DA825" s="85"/>
      <c r="DB825" s="85"/>
      <c r="DC825" s="85"/>
      <c r="DD825" s="85"/>
      <c r="DE825" s="85"/>
    </row>
    <row r="826" spans="1:109" x14ac:dyDescent="0.2">
      <c r="A826" s="85"/>
      <c r="B826" s="85"/>
      <c r="C826" s="85"/>
      <c r="D826" s="85"/>
      <c r="E826" s="86"/>
      <c r="F826" s="85"/>
      <c r="G826" s="87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F826" s="85"/>
      <c r="AG826" s="85"/>
      <c r="AH826" s="85"/>
      <c r="AI826" s="85"/>
      <c r="AJ826" s="85"/>
      <c r="AK826" s="85"/>
      <c r="AL826" s="85"/>
      <c r="AM826" s="85"/>
      <c r="AN826" s="85"/>
      <c r="AO826" s="85"/>
      <c r="AP826" s="85"/>
      <c r="AQ826" s="85"/>
      <c r="AR826" s="85"/>
      <c r="AS826" s="85"/>
      <c r="AT826" s="85"/>
      <c r="AU826" s="85"/>
      <c r="AV826" s="85"/>
      <c r="AW826" s="85"/>
      <c r="AX826" s="85"/>
      <c r="AY826" s="85"/>
      <c r="AZ826" s="85"/>
      <c r="BA826" s="85"/>
      <c r="BB826" s="85"/>
      <c r="BC826" s="85"/>
      <c r="BD826" s="85"/>
      <c r="BE826" s="85"/>
      <c r="BF826" s="88"/>
      <c r="BG826" s="85"/>
      <c r="BH826" s="85"/>
      <c r="BI826" s="85"/>
      <c r="BJ826" s="85"/>
      <c r="BK826" s="85"/>
      <c r="BL826" s="85"/>
      <c r="BM826" s="85"/>
      <c r="BN826" s="85"/>
      <c r="BO826" s="85"/>
      <c r="BP826" s="85"/>
      <c r="BQ826" s="85"/>
      <c r="BR826" s="85"/>
      <c r="BS826" s="85"/>
      <c r="BT826" s="85"/>
      <c r="BU826" s="85"/>
      <c r="BV826" s="85"/>
      <c r="BW826" s="85"/>
      <c r="BX826" s="85"/>
      <c r="BY826" s="85"/>
      <c r="BZ826" s="85"/>
      <c r="CA826" s="85"/>
      <c r="CB826" s="85"/>
      <c r="CC826" s="85"/>
      <c r="CD826" s="85"/>
      <c r="CE826" s="85"/>
      <c r="CF826" s="85"/>
      <c r="CG826" s="85"/>
      <c r="CH826" s="85"/>
      <c r="CI826" s="85"/>
      <c r="CJ826" s="85"/>
      <c r="CK826" s="85"/>
      <c r="CL826" s="85"/>
      <c r="CM826" s="85"/>
      <c r="CN826" s="85"/>
      <c r="CO826" s="85"/>
      <c r="CP826" s="85"/>
      <c r="CQ826" s="85"/>
      <c r="CR826" s="85"/>
      <c r="CS826" s="85"/>
      <c r="CT826" s="85"/>
      <c r="CU826" s="85"/>
      <c r="CV826" s="85"/>
      <c r="CW826" s="85"/>
      <c r="CX826" s="85"/>
      <c r="CY826" s="85"/>
      <c r="CZ826" s="85"/>
      <c r="DA826" s="85"/>
      <c r="DB826" s="85"/>
      <c r="DC826" s="85"/>
      <c r="DD826" s="85"/>
      <c r="DE826" s="85"/>
    </row>
    <row r="827" spans="1:109" x14ac:dyDescent="0.2">
      <c r="A827" s="85"/>
      <c r="B827" s="85"/>
      <c r="C827" s="85"/>
      <c r="D827" s="85"/>
      <c r="E827" s="86"/>
      <c r="F827" s="85"/>
      <c r="G827" s="87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F827" s="85"/>
      <c r="AG827" s="85"/>
      <c r="AH827" s="85"/>
      <c r="AI827" s="85"/>
      <c r="AJ827" s="85"/>
      <c r="AK827" s="85"/>
      <c r="AL827" s="85"/>
      <c r="AM827" s="85"/>
      <c r="AN827" s="85"/>
      <c r="AO827" s="85"/>
      <c r="AP827" s="85"/>
      <c r="AQ827" s="85"/>
      <c r="AR827" s="85"/>
      <c r="AS827" s="85"/>
      <c r="AT827" s="85"/>
      <c r="AU827" s="85"/>
      <c r="AV827" s="85"/>
      <c r="AW827" s="85"/>
      <c r="AX827" s="85"/>
      <c r="AY827" s="85"/>
      <c r="AZ827" s="85"/>
      <c r="BA827" s="85"/>
      <c r="BB827" s="85"/>
      <c r="BC827" s="85"/>
      <c r="BD827" s="85"/>
      <c r="BE827" s="85"/>
      <c r="BF827" s="88"/>
      <c r="BG827" s="85"/>
      <c r="BH827" s="85"/>
      <c r="BI827" s="85"/>
      <c r="BJ827" s="85"/>
      <c r="BK827" s="85"/>
      <c r="BL827" s="85"/>
      <c r="BM827" s="85"/>
      <c r="BN827" s="85"/>
      <c r="BO827" s="85"/>
      <c r="BP827" s="85"/>
      <c r="BQ827" s="85"/>
      <c r="BR827" s="85"/>
      <c r="BS827" s="85"/>
      <c r="BT827" s="85"/>
      <c r="BU827" s="85"/>
      <c r="BV827" s="85"/>
      <c r="BW827" s="85"/>
      <c r="BX827" s="85"/>
      <c r="BY827" s="85"/>
      <c r="BZ827" s="85"/>
      <c r="CA827" s="85"/>
      <c r="CB827" s="85"/>
      <c r="CC827" s="85"/>
      <c r="CD827" s="85"/>
      <c r="CE827" s="85"/>
      <c r="CF827" s="85"/>
      <c r="CG827" s="85"/>
      <c r="CH827" s="85"/>
      <c r="CI827" s="85"/>
      <c r="CJ827" s="85"/>
      <c r="CK827" s="85"/>
      <c r="CL827" s="85"/>
      <c r="CM827" s="85"/>
      <c r="CN827" s="85"/>
      <c r="CO827" s="85"/>
      <c r="CP827" s="85"/>
      <c r="CQ827" s="85"/>
      <c r="CR827" s="85"/>
      <c r="CS827" s="85"/>
      <c r="CT827" s="85"/>
      <c r="CU827" s="85"/>
      <c r="CV827" s="85"/>
      <c r="CW827" s="85"/>
      <c r="CX827" s="85"/>
      <c r="CY827" s="85"/>
      <c r="CZ827" s="85"/>
      <c r="DA827" s="85"/>
      <c r="DB827" s="85"/>
      <c r="DC827" s="85"/>
      <c r="DD827" s="85"/>
      <c r="DE827" s="85"/>
    </row>
    <row r="828" spans="1:109" x14ac:dyDescent="0.2">
      <c r="A828" s="85"/>
      <c r="B828" s="85"/>
      <c r="C828" s="85"/>
      <c r="D828" s="85"/>
      <c r="E828" s="86"/>
      <c r="F828" s="85"/>
      <c r="G828" s="87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F828" s="85"/>
      <c r="AG828" s="85"/>
      <c r="AH828" s="85"/>
      <c r="AI828" s="85"/>
      <c r="AJ828" s="85"/>
      <c r="AK828" s="85"/>
      <c r="AL828" s="85"/>
      <c r="AM828" s="85"/>
      <c r="AN828" s="85"/>
      <c r="AO828" s="85"/>
      <c r="AP828" s="85"/>
      <c r="AQ828" s="85"/>
      <c r="AR828" s="85"/>
      <c r="AS828" s="85"/>
      <c r="AT828" s="85"/>
      <c r="AU828" s="85"/>
      <c r="AV828" s="85"/>
      <c r="AW828" s="85"/>
      <c r="AX828" s="85"/>
      <c r="AY828" s="85"/>
      <c r="AZ828" s="85"/>
      <c r="BA828" s="85"/>
      <c r="BB828" s="85"/>
      <c r="BC828" s="85"/>
      <c r="BD828" s="85"/>
      <c r="BE828" s="85"/>
      <c r="BF828" s="88"/>
      <c r="BG828" s="85"/>
      <c r="BH828" s="85"/>
      <c r="BI828" s="85"/>
      <c r="BJ828" s="85"/>
      <c r="BK828" s="85"/>
      <c r="BL828" s="85"/>
      <c r="BM828" s="85"/>
      <c r="BN828" s="85"/>
      <c r="BO828" s="85"/>
      <c r="BP828" s="85"/>
      <c r="BQ828" s="85"/>
      <c r="BR828" s="85"/>
      <c r="BS828" s="85"/>
      <c r="BT828" s="85"/>
      <c r="BU828" s="85"/>
      <c r="BV828" s="85"/>
      <c r="BW828" s="85"/>
      <c r="BX828" s="85"/>
      <c r="BY828" s="85"/>
      <c r="BZ828" s="85"/>
      <c r="CA828" s="85"/>
      <c r="CB828" s="85"/>
      <c r="CC828" s="85"/>
      <c r="CD828" s="85"/>
      <c r="CE828" s="85"/>
      <c r="CF828" s="85"/>
      <c r="CG828" s="85"/>
      <c r="CH828" s="85"/>
      <c r="CI828" s="85"/>
      <c r="CJ828" s="85"/>
      <c r="CK828" s="85"/>
      <c r="CL828" s="85"/>
      <c r="CM828" s="85"/>
      <c r="CN828" s="85"/>
      <c r="CO828" s="85"/>
      <c r="CP828" s="85"/>
      <c r="CQ828" s="85"/>
      <c r="CR828" s="85"/>
      <c r="CS828" s="85"/>
      <c r="CT828" s="85"/>
      <c r="CU828" s="85"/>
      <c r="CV828" s="85"/>
      <c r="CW828" s="85"/>
      <c r="CX828" s="85"/>
      <c r="CY828" s="85"/>
      <c r="CZ828" s="85"/>
      <c r="DA828" s="85"/>
      <c r="DB828" s="85"/>
      <c r="DC828" s="85"/>
      <c r="DD828" s="85"/>
      <c r="DE828" s="85"/>
    </row>
    <row r="829" spans="1:109" x14ac:dyDescent="0.2">
      <c r="A829" s="85"/>
      <c r="B829" s="85"/>
      <c r="C829" s="85"/>
      <c r="D829" s="85"/>
      <c r="E829" s="86"/>
      <c r="F829" s="85"/>
      <c r="G829" s="87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F829" s="85"/>
      <c r="AG829" s="85"/>
      <c r="AH829" s="85"/>
      <c r="AI829" s="85"/>
      <c r="AJ829" s="85"/>
      <c r="AK829" s="85"/>
      <c r="AL829" s="85"/>
      <c r="AM829" s="85"/>
      <c r="AN829" s="85"/>
      <c r="AO829" s="85"/>
      <c r="AP829" s="85"/>
      <c r="AQ829" s="85"/>
      <c r="AR829" s="85"/>
      <c r="AS829" s="85"/>
      <c r="AT829" s="85"/>
      <c r="AU829" s="85"/>
      <c r="AV829" s="85"/>
      <c r="AW829" s="85"/>
      <c r="AX829" s="85"/>
      <c r="AY829" s="85"/>
      <c r="AZ829" s="85"/>
      <c r="BA829" s="85"/>
      <c r="BB829" s="85"/>
      <c r="BC829" s="85"/>
      <c r="BD829" s="85"/>
      <c r="BE829" s="85"/>
      <c r="BF829" s="88"/>
      <c r="BG829" s="85"/>
      <c r="BH829" s="85"/>
      <c r="BI829" s="85"/>
      <c r="BJ829" s="85"/>
      <c r="BK829" s="85"/>
      <c r="BL829" s="85"/>
      <c r="BM829" s="85"/>
      <c r="BN829" s="85"/>
      <c r="BO829" s="85"/>
      <c r="BP829" s="85"/>
      <c r="BQ829" s="85"/>
      <c r="BR829" s="85"/>
      <c r="BS829" s="85"/>
      <c r="BT829" s="85"/>
      <c r="BU829" s="85"/>
      <c r="BV829" s="85"/>
      <c r="BW829" s="85"/>
      <c r="BX829" s="85"/>
      <c r="BY829" s="85"/>
      <c r="BZ829" s="85"/>
      <c r="CA829" s="85"/>
      <c r="CB829" s="85"/>
      <c r="CC829" s="85"/>
      <c r="CD829" s="85"/>
      <c r="CE829" s="85"/>
      <c r="CF829" s="85"/>
      <c r="CG829" s="85"/>
      <c r="CH829" s="85"/>
      <c r="CI829" s="85"/>
      <c r="CJ829" s="85"/>
      <c r="CK829" s="85"/>
      <c r="CL829" s="85"/>
      <c r="CM829" s="85"/>
      <c r="CN829" s="85"/>
      <c r="CO829" s="85"/>
      <c r="CP829" s="85"/>
      <c r="CQ829" s="85"/>
      <c r="CR829" s="85"/>
      <c r="CS829" s="85"/>
      <c r="CT829" s="85"/>
      <c r="CU829" s="85"/>
      <c r="CV829" s="85"/>
      <c r="CW829" s="85"/>
      <c r="CX829" s="85"/>
      <c r="CY829" s="85"/>
      <c r="CZ829" s="85"/>
      <c r="DA829" s="85"/>
      <c r="DB829" s="85"/>
      <c r="DC829" s="85"/>
      <c r="DD829" s="85"/>
      <c r="DE829" s="85"/>
    </row>
    <row r="830" spans="1:109" x14ac:dyDescent="0.2">
      <c r="A830" s="85"/>
      <c r="B830" s="85"/>
      <c r="C830" s="85"/>
      <c r="D830" s="85"/>
      <c r="E830" s="86"/>
      <c r="F830" s="85"/>
      <c r="G830" s="87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F830" s="85"/>
      <c r="AG830" s="85"/>
      <c r="AH830" s="85"/>
      <c r="AI830" s="85"/>
      <c r="AJ830" s="85"/>
      <c r="AK830" s="85"/>
      <c r="AL830" s="85"/>
      <c r="AM830" s="85"/>
      <c r="AN830" s="85"/>
      <c r="AO830" s="85"/>
      <c r="AP830" s="85"/>
      <c r="AQ830" s="85"/>
      <c r="AR830" s="85"/>
      <c r="AS830" s="85"/>
      <c r="AT830" s="85"/>
      <c r="AU830" s="85"/>
      <c r="AV830" s="85"/>
      <c r="AW830" s="85"/>
      <c r="AX830" s="85"/>
      <c r="AY830" s="85"/>
      <c r="AZ830" s="85"/>
      <c r="BA830" s="85"/>
      <c r="BB830" s="85"/>
      <c r="BC830" s="85"/>
      <c r="BD830" s="85"/>
      <c r="BE830" s="85"/>
      <c r="BF830" s="88"/>
      <c r="BG830" s="85"/>
      <c r="BH830" s="85"/>
      <c r="BI830" s="85"/>
      <c r="BJ830" s="85"/>
      <c r="BK830" s="85"/>
      <c r="BL830" s="85"/>
      <c r="BM830" s="85"/>
      <c r="BN830" s="85"/>
      <c r="BO830" s="85"/>
      <c r="BP830" s="85"/>
      <c r="BQ830" s="85"/>
      <c r="BR830" s="85"/>
      <c r="BS830" s="85"/>
      <c r="BT830" s="85"/>
      <c r="BU830" s="85"/>
      <c r="BV830" s="85"/>
      <c r="BW830" s="85"/>
      <c r="BX830" s="85"/>
      <c r="BY830" s="85"/>
      <c r="BZ830" s="85"/>
      <c r="CA830" s="85"/>
      <c r="CB830" s="85"/>
      <c r="CC830" s="85"/>
      <c r="CD830" s="85"/>
      <c r="CE830" s="85"/>
      <c r="CF830" s="85"/>
      <c r="CG830" s="85"/>
      <c r="CH830" s="85"/>
      <c r="CI830" s="85"/>
      <c r="CJ830" s="85"/>
      <c r="CK830" s="85"/>
      <c r="CL830" s="85"/>
      <c r="CM830" s="85"/>
      <c r="CN830" s="85"/>
      <c r="CO830" s="85"/>
      <c r="CP830" s="85"/>
      <c r="CQ830" s="85"/>
      <c r="CR830" s="85"/>
      <c r="CS830" s="85"/>
      <c r="CT830" s="85"/>
      <c r="CU830" s="85"/>
      <c r="CV830" s="85"/>
      <c r="CW830" s="85"/>
      <c r="CX830" s="85"/>
      <c r="CY830" s="85"/>
      <c r="CZ830" s="85"/>
      <c r="DA830" s="85"/>
      <c r="DB830" s="85"/>
      <c r="DC830" s="85"/>
      <c r="DD830" s="85"/>
      <c r="DE830" s="85"/>
    </row>
    <row r="831" spans="1:109" x14ac:dyDescent="0.2">
      <c r="A831" s="85"/>
      <c r="B831" s="85"/>
      <c r="C831" s="85"/>
      <c r="D831" s="85"/>
      <c r="E831" s="86"/>
      <c r="F831" s="85"/>
      <c r="G831" s="87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F831" s="85"/>
      <c r="AG831" s="85"/>
      <c r="AH831" s="85"/>
      <c r="AI831" s="85"/>
      <c r="AJ831" s="85"/>
      <c r="AK831" s="85"/>
      <c r="AL831" s="85"/>
      <c r="AM831" s="85"/>
      <c r="AN831" s="85"/>
      <c r="AO831" s="85"/>
      <c r="AP831" s="85"/>
      <c r="AQ831" s="85"/>
      <c r="AR831" s="85"/>
      <c r="AS831" s="85"/>
      <c r="AT831" s="85"/>
      <c r="AU831" s="85"/>
      <c r="AV831" s="85"/>
      <c r="AW831" s="85"/>
      <c r="AX831" s="85"/>
      <c r="AY831" s="85"/>
      <c r="AZ831" s="85"/>
      <c r="BA831" s="85"/>
      <c r="BB831" s="85"/>
      <c r="BC831" s="85"/>
      <c r="BD831" s="85"/>
      <c r="BE831" s="85"/>
      <c r="BF831" s="88"/>
      <c r="BG831" s="85"/>
      <c r="BH831" s="85"/>
      <c r="BI831" s="85"/>
      <c r="BJ831" s="85"/>
      <c r="BK831" s="85"/>
      <c r="BL831" s="85"/>
      <c r="BM831" s="85"/>
      <c r="BN831" s="85"/>
      <c r="BO831" s="85"/>
      <c r="BP831" s="85"/>
      <c r="BQ831" s="85"/>
      <c r="BR831" s="85"/>
      <c r="BS831" s="85"/>
      <c r="BT831" s="85"/>
      <c r="BU831" s="85"/>
      <c r="BV831" s="85"/>
      <c r="BW831" s="85"/>
      <c r="BX831" s="85"/>
      <c r="BY831" s="85"/>
      <c r="BZ831" s="85"/>
      <c r="CA831" s="85"/>
      <c r="CB831" s="85"/>
      <c r="CC831" s="85"/>
      <c r="CD831" s="85"/>
      <c r="CE831" s="85"/>
      <c r="CF831" s="85"/>
      <c r="CG831" s="85"/>
      <c r="CH831" s="85"/>
      <c r="CI831" s="85"/>
      <c r="CJ831" s="85"/>
      <c r="CK831" s="85"/>
      <c r="CL831" s="85"/>
      <c r="CM831" s="85"/>
      <c r="CN831" s="85"/>
      <c r="CO831" s="85"/>
      <c r="CP831" s="85"/>
      <c r="CQ831" s="85"/>
      <c r="CR831" s="85"/>
      <c r="CS831" s="85"/>
      <c r="CT831" s="85"/>
      <c r="CU831" s="85"/>
      <c r="CV831" s="85"/>
      <c r="CW831" s="85"/>
      <c r="CX831" s="85"/>
      <c r="CY831" s="85"/>
      <c r="CZ831" s="85"/>
      <c r="DA831" s="85"/>
      <c r="DB831" s="85"/>
      <c r="DC831" s="85"/>
      <c r="DD831" s="85"/>
      <c r="DE831" s="85"/>
    </row>
    <row r="832" spans="1:109" x14ac:dyDescent="0.2">
      <c r="A832" s="85"/>
      <c r="B832" s="85"/>
      <c r="C832" s="85"/>
      <c r="D832" s="85"/>
      <c r="E832" s="86"/>
      <c r="F832" s="85"/>
      <c r="G832" s="87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F832" s="85"/>
      <c r="AG832" s="85"/>
      <c r="AH832" s="85"/>
      <c r="AI832" s="85"/>
      <c r="AJ832" s="85"/>
      <c r="AK832" s="85"/>
      <c r="AL832" s="85"/>
      <c r="AM832" s="85"/>
      <c r="AN832" s="85"/>
      <c r="AO832" s="85"/>
      <c r="AP832" s="85"/>
      <c r="AQ832" s="85"/>
      <c r="AR832" s="85"/>
      <c r="AS832" s="85"/>
      <c r="AT832" s="85"/>
      <c r="AU832" s="85"/>
      <c r="AV832" s="85"/>
      <c r="AW832" s="85"/>
      <c r="AX832" s="85"/>
      <c r="AY832" s="85"/>
      <c r="AZ832" s="85"/>
      <c r="BA832" s="85"/>
      <c r="BB832" s="85"/>
      <c r="BC832" s="85"/>
      <c r="BD832" s="85"/>
      <c r="BE832" s="85"/>
      <c r="BF832" s="88"/>
      <c r="BG832" s="85"/>
      <c r="BH832" s="85"/>
      <c r="BI832" s="85"/>
      <c r="BJ832" s="85"/>
      <c r="BK832" s="85"/>
      <c r="BL832" s="85"/>
      <c r="BM832" s="85"/>
      <c r="BN832" s="85"/>
      <c r="BO832" s="85"/>
      <c r="BP832" s="85"/>
      <c r="BQ832" s="85"/>
      <c r="BR832" s="85"/>
      <c r="BS832" s="85"/>
      <c r="BT832" s="85"/>
      <c r="BU832" s="85"/>
      <c r="BV832" s="85"/>
      <c r="BW832" s="85"/>
      <c r="BX832" s="85"/>
      <c r="BY832" s="85"/>
      <c r="BZ832" s="85"/>
      <c r="CA832" s="85"/>
      <c r="CB832" s="85"/>
      <c r="CC832" s="85"/>
      <c r="CD832" s="85"/>
      <c r="CE832" s="85"/>
      <c r="CF832" s="85"/>
      <c r="CG832" s="85"/>
      <c r="CH832" s="85"/>
      <c r="CI832" s="85"/>
      <c r="CJ832" s="85"/>
      <c r="CK832" s="85"/>
      <c r="CL832" s="85"/>
      <c r="CM832" s="85"/>
      <c r="CN832" s="85"/>
      <c r="CO832" s="85"/>
      <c r="CP832" s="85"/>
      <c r="CQ832" s="85"/>
      <c r="CR832" s="85"/>
      <c r="CS832" s="85"/>
      <c r="CT832" s="85"/>
      <c r="CU832" s="85"/>
      <c r="CV832" s="85"/>
      <c r="CW832" s="85"/>
      <c r="CX832" s="85"/>
      <c r="CY832" s="85"/>
      <c r="CZ832" s="85"/>
      <c r="DA832" s="85"/>
      <c r="DB832" s="85"/>
      <c r="DC832" s="85"/>
      <c r="DD832" s="85"/>
      <c r="DE832" s="85"/>
    </row>
    <row r="833" spans="1:109" x14ac:dyDescent="0.2">
      <c r="A833" s="85"/>
      <c r="B833" s="85"/>
      <c r="C833" s="85"/>
      <c r="D833" s="85"/>
      <c r="E833" s="86"/>
      <c r="F833" s="85"/>
      <c r="G833" s="87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F833" s="85"/>
      <c r="AG833" s="85"/>
      <c r="AH833" s="85"/>
      <c r="AI833" s="85"/>
      <c r="AJ833" s="85"/>
      <c r="AK833" s="85"/>
      <c r="AL833" s="85"/>
      <c r="AM833" s="85"/>
      <c r="AN833" s="85"/>
      <c r="AO833" s="85"/>
      <c r="AP833" s="85"/>
      <c r="AQ833" s="85"/>
      <c r="AR833" s="85"/>
      <c r="AS833" s="85"/>
      <c r="AT833" s="85"/>
      <c r="AU833" s="85"/>
      <c r="AV833" s="85"/>
      <c r="AW833" s="85"/>
      <c r="AX833" s="85"/>
      <c r="AY833" s="85"/>
      <c r="AZ833" s="85"/>
      <c r="BA833" s="85"/>
      <c r="BB833" s="85"/>
      <c r="BC833" s="85"/>
      <c r="BD833" s="85"/>
      <c r="BE833" s="85"/>
      <c r="BF833" s="88"/>
      <c r="BG833" s="85"/>
      <c r="BH833" s="85"/>
      <c r="BI833" s="85"/>
      <c r="BJ833" s="85"/>
      <c r="BK833" s="85"/>
      <c r="BL833" s="85"/>
      <c r="BM833" s="85"/>
      <c r="BN833" s="85"/>
      <c r="BO833" s="85"/>
      <c r="BP833" s="85"/>
      <c r="BQ833" s="85"/>
      <c r="BR833" s="85"/>
      <c r="BS833" s="85"/>
      <c r="BT833" s="85"/>
      <c r="BU833" s="85"/>
      <c r="BV833" s="85"/>
      <c r="BW833" s="85"/>
      <c r="BX833" s="85"/>
      <c r="BY833" s="85"/>
      <c r="BZ833" s="85"/>
      <c r="CA833" s="85"/>
      <c r="CB833" s="85"/>
      <c r="CC833" s="85"/>
      <c r="CD833" s="85"/>
      <c r="CE833" s="85"/>
      <c r="CF833" s="85"/>
      <c r="CG833" s="85"/>
      <c r="CH833" s="85"/>
      <c r="CI833" s="85"/>
      <c r="CJ833" s="85"/>
      <c r="CK833" s="85"/>
      <c r="CL833" s="85"/>
      <c r="CM833" s="85"/>
      <c r="CN833" s="85"/>
      <c r="CO833" s="85"/>
      <c r="CP833" s="85"/>
      <c r="CQ833" s="85"/>
      <c r="CR833" s="85"/>
      <c r="CS833" s="85"/>
      <c r="CT833" s="85"/>
      <c r="CU833" s="85"/>
      <c r="CV833" s="85"/>
      <c r="CW833" s="85"/>
      <c r="CX833" s="85"/>
      <c r="CY833" s="85"/>
      <c r="CZ833" s="85"/>
      <c r="DA833" s="85"/>
      <c r="DB833" s="85"/>
      <c r="DC833" s="85"/>
      <c r="DD833" s="85"/>
      <c r="DE833" s="85"/>
    </row>
    <row r="834" spans="1:109" x14ac:dyDescent="0.2">
      <c r="A834" s="85"/>
      <c r="B834" s="85"/>
      <c r="C834" s="85"/>
      <c r="D834" s="85"/>
      <c r="E834" s="86"/>
      <c r="F834" s="85"/>
      <c r="G834" s="87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F834" s="85"/>
      <c r="AG834" s="85"/>
      <c r="AH834" s="85"/>
      <c r="AI834" s="85"/>
      <c r="AJ834" s="85"/>
      <c r="AK834" s="85"/>
      <c r="AL834" s="85"/>
      <c r="AM834" s="85"/>
      <c r="AN834" s="85"/>
      <c r="AO834" s="85"/>
      <c r="AP834" s="85"/>
      <c r="AQ834" s="85"/>
      <c r="AR834" s="85"/>
      <c r="AS834" s="85"/>
      <c r="AT834" s="85"/>
      <c r="AU834" s="85"/>
      <c r="AV834" s="85"/>
      <c r="AW834" s="85"/>
      <c r="AX834" s="85"/>
      <c r="AY834" s="85"/>
      <c r="AZ834" s="85"/>
      <c r="BA834" s="85"/>
      <c r="BB834" s="85"/>
      <c r="BC834" s="85"/>
      <c r="BD834" s="85"/>
      <c r="BE834" s="85"/>
      <c r="BF834" s="88"/>
      <c r="BG834" s="85"/>
      <c r="BH834" s="85"/>
      <c r="BI834" s="85"/>
      <c r="BJ834" s="85"/>
      <c r="BK834" s="85"/>
      <c r="BL834" s="85"/>
      <c r="BM834" s="85"/>
      <c r="BN834" s="85"/>
      <c r="BO834" s="85"/>
      <c r="BP834" s="85"/>
      <c r="BQ834" s="85"/>
      <c r="BR834" s="85"/>
      <c r="BS834" s="85"/>
      <c r="BT834" s="85"/>
      <c r="BU834" s="85"/>
      <c r="BV834" s="85"/>
      <c r="BW834" s="85"/>
      <c r="BX834" s="85"/>
      <c r="BY834" s="85"/>
      <c r="BZ834" s="85"/>
      <c r="CA834" s="85"/>
      <c r="CB834" s="85"/>
      <c r="CC834" s="85"/>
      <c r="CD834" s="85"/>
      <c r="CE834" s="85"/>
      <c r="CF834" s="85"/>
      <c r="CG834" s="85"/>
      <c r="CH834" s="85"/>
      <c r="CI834" s="85"/>
      <c r="CJ834" s="85"/>
      <c r="CK834" s="85"/>
      <c r="CL834" s="85"/>
      <c r="CM834" s="85"/>
      <c r="CN834" s="85"/>
      <c r="CO834" s="85"/>
      <c r="CP834" s="85"/>
      <c r="CQ834" s="85"/>
      <c r="CR834" s="85"/>
      <c r="CS834" s="85"/>
      <c r="CT834" s="85"/>
      <c r="CU834" s="85"/>
      <c r="CV834" s="85"/>
      <c r="CW834" s="85"/>
      <c r="CX834" s="85"/>
      <c r="CY834" s="85"/>
      <c r="CZ834" s="85"/>
      <c r="DA834" s="85"/>
      <c r="DB834" s="85"/>
      <c r="DC834" s="85"/>
      <c r="DD834" s="85"/>
      <c r="DE834" s="85"/>
    </row>
    <row r="835" spans="1:109" x14ac:dyDescent="0.2">
      <c r="A835" s="85"/>
      <c r="B835" s="85"/>
      <c r="C835" s="85"/>
      <c r="D835" s="85"/>
      <c r="E835" s="86"/>
      <c r="F835" s="85"/>
      <c r="G835" s="87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F835" s="85"/>
      <c r="AG835" s="85"/>
      <c r="AH835" s="85"/>
      <c r="AI835" s="85"/>
      <c r="AJ835" s="85"/>
      <c r="AK835" s="85"/>
      <c r="AL835" s="85"/>
      <c r="AM835" s="85"/>
      <c r="AN835" s="85"/>
      <c r="AO835" s="85"/>
      <c r="AP835" s="85"/>
      <c r="AQ835" s="85"/>
      <c r="AR835" s="85"/>
      <c r="AS835" s="85"/>
      <c r="AT835" s="85"/>
      <c r="AU835" s="85"/>
      <c r="AV835" s="85"/>
      <c r="AW835" s="85"/>
      <c r="AX835" s="85"/>
      <c r="AY835" s="85"/>
      <c r="AZ835" s="85"/>
      <c r="BA835" s="85"/>
      <c r="BB835" s="85"/>
      <c r="BC835" s="85"/>
      <c r="BD835" s="85"/>
      <c r="BE835" s="85"/>
      <c r="BF835" s="88"/>
      <c r="BG835" s="85"/>
      <c r="BH835" s="85"/>
      <c r="BI835" s="85"/>
      <c r="BJ835" s="85"/>
      <c r="BK835" s="85"/>
      <c r="BL835" s="85"/>
      <c r="BM835" s="85"/>
      <c r="BN835" s="85"/>
      <c r="BO835" s="85"/>
      <c r="BP835" s="85"/>
      <c r="BQ835" s="85"/>
      <c r="BR835" s="85"/>
      <c r="BS835" s="85"/>
      <c r="BT835" s="85"/>
      <c r="BU835" s="85"/>
      <c r="BV835" s="85"/>
      <c r="BW835" s="85"/>
      <c r="BX835" s="85"/>
      <c r="BY835" s="85"/>
      <c r="BZ835" s="85"/>
      <c r="CA835" s="85"/>
      <c r="CB835" s="85"/>
      <c r="CC835" s="85"/>
      <c r="CD835" s="85"/>
      <c r="CE835" s="85"/>
      <c r="CF835" s="85"/>
      <c r="CG835" s="85"/>
      <c r="CH835" s="85"/>
      <c r="CI835" s="85"/>
      <c r="CJ835" s="85"/>
      <c r="CK835" s="85"/>
      <c r="CL835" s="85"/>
      <c r="CM835" s="85"/>
      <c r="CN835" s="85"/>
      <c r="CO835" s="85"/>
      <c r="CP835" s="85"/>
      <c r="CQ835" s="85"/>
      <c r="CR835" s="85"/>
      <c r="CS835" s="85"/>
      <c r="CT835" s="85"/>
      <c r="CU835" s="85"/>
      <c r="CV835" s="85"/>
      <c r="CW835" s="85"/>
      <c r="CX835" s="85"/>
      <c r="CY835" s="85"/>
      <c r="CZ835" s="85"/>
      <c r="DA835" s="85"/>
      <c r="DB835" s="85"/>
      <c r="DC835" s="85"/>
      <c r="DD835" s="85"/>
      <c r="DE835" s="85"/>
    </row>
    <row r="836" spans="1:109" x14ac:dyDescent="0.2">
      <c r="A836" s="85"/>
      <c r="B836" s="85"/>
      <c r="C836" s="85"/>
      <c r="D836" s="85"/>
      <c r="E836" s="86"/>
      <c r="F836" s="85"/>
      <c r="G836" s="87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85"/>
      <c r="AG836" s="85"/>
      <c r="AH836" s="85"/>
      <c r="AI836" s="85"/>
      <c r="AJ836" s="85"/>
      <c r="AK836" s="85"/>
      <c r="AL836" s="85"/>
      <c r="AM836" s="85"/>
      <c r="AN836" s="85"/>
      <c r="AO836" s="85"/>
      <c r="AP836" s="85"/>
      <c r="AQ836" s="85"/>
      <c r="AR836" s="85"/>
      <c r="AS836" s="85"/>
      <c r="AT836" s="85"/>
      <c r="AU836" s="85"/>
      <c r="AV836" s="85"/>
      <c r="AW836" s="85"/>
      <c r="AX836" s="85"/>
      <c r="AY836" s="85"/>
      <c r="AZ836" s="85"/>
      <c r="BA836" s="85"/>
      <c r="BB836" s="85"/>
      <c r="BC836" s="85"/>
      <c r="BD836" s="85"/>
      <c r="BE836" s="85"/>
      <c r="BF836" s="88"/>
      <c r="BG836" s="85"/>
      <c r="BH836" s="85"/>
      <c r="BI836" s="85"/>
      <c r="BJ836" s="85"/>
      <c r="BK836" s="85"/>
      <c r="BL836" s="85"/>
      <c r="BM836" s="85"/>
      <c r="BN836" s="85"/>
      <c r="BO836" s="85"/>
      <c r="BP836" s="85"/>
      <c r="BQ836" s="85"/>
      <c r="BR836" s="85"/>
      <c r="BS836" s="85"/>
      <c r="BT836" s="85"/>
      <c r="BU836" s="85"/>
      <c r="BV836" s="85"/>
      <c r="BW836" s="85"/>
      <c r="BX836" s="85"/>
      <c r="BY836" s="85"/>
      <c r="BZ836" s="85"/>
      <c r="CA836" s="85"/>
      <c r="CB836" s="85"/>
      <c r="CC836" s="85"/>
      <c r="CD836" s="85"/>
      <c r="CE836" s="85"/>
      <c r="CF836" s="85"/>
      <c r="CG836" s="85"/>
      <c r="CH836" s="85"/>
      <c r="CI836" s="85"/>
      <c r="CJ836" s="85"/>
      <c r="CK836" s="85"/>
      <c r="CL836" s="85"/>
      <c r="CM836" s="85"/>
      <c r="CN836" s="85"/>
      <c r="CO836" s="85"/>
      <c r="CP836" s="85"/>
      <c r="CQ836" s="85"/>
      <c r="CR836" s="85"/>
      <c r="CS836" s="85"/>
      <c r="CT836" s="85"/>
      <c r="CU836" s="85"/>
      <c r="CV836" s="85"/>
      <c r="CW836" s="85"/>
      <c r="CX836" s="85"/>
      <c r="CY836" s="85"/>
      <c r="CZ836" s="85"/>
      <c r="DA836" s="85"/>
      <c r="DB836" s="85"/>
      <c r="DC836" s="85"/>
      <c r="DD836" s="85"/>
      <c r="DE836" s="85"/>
    </row>
    <row r="837" spans="1:109" x14ac:dyDescent="0.2">
      <c r="A837" s="85"/>
      <c r="B837" s="85"/>
      <c r="C837" s="85"/>
      <c r="D837" s="85"/>
      <c r="E837" s="86"/>
      <c r="F837" s="85"/>
      <c r="G837" s="87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85"/>
      <c r="AG837" s="85"/>
      <c r="AH837" s="85"/>
      <c r="AI837" s="85"/>
      <c r="AJ837" s="85"/>
      <c r="AK837" s="85"/>
      <c r="AL837" s="85"/>
      <c r="AM837" s="85"/>
      <c r="AN837" s="85"/>
      <c r="AO837" s="85"/>
      <c r="AP837" s="85"/>
      <c r="AQ837" s="85"/>
      <c r="AR837" s="85"/>
      <c r="AS837" s="85"/>
      <c r="AT837" s="85"/>
      <c r="AU837" s="85"/>
      <c r="AV837" s="85"/>
      <c r="AW837" s="85"/>
      <c r="AX837" s="85"/>
      <c r="AY837" s="85"/>
      <c r="AZ837" s="85"/>
      <c r="BA837" s="85"/>
      <c r="BB837" s="85"/>
      <c r="BC837" s="85"/>
      <c r="BD837" s="85"/>
      <c r="BE837" s="85"/>
      <c r="BF837" s="88"/>
      <c r="BG837" s="85"/>
      <c r="BH837" s="85"/>
      <c r="BI837" s="85"/>
      <c r="BJ837" s="85"/>
      <c r="BK837" s="85"/>
      <c r="BL837" s="85"/>
      <c r="BM837" s="85"/>
      <c r="BN837" s="85"/>
      <c r="BO837" s="85"/>
      <c r="BP837" s="85"/>
      <c r="BQ837" s="85"/>
      <c r="BR837" s="85"/>
      <c r="BS837" s="85"/>
      <c r="BT837" s="85"/>
      <c r="BU837" s="85"/>
      <c r="BV837" s="85"/>
      <c r="BW837" s="85"/>
      <c r="BX837" s="85"/>
      <c r="BY837" s="85"/>
      <c r="BZ837" s="85"/>
      <c r="CA837" s="85"/>
      <c r="CB837" s="85"/>
      <c r="CC837" s="85"/>
      <c r="CD837" s="85"/>
      <c r="CE837" s="85"/>
      <c r="CF837" s="85"/>
      <c r="CG837" s="85"/>
      <c r="CH837" s="85"/>
      <c r="CI837" s="85"/>
      <c r="CJ837" s="85"/>
      <c r="CK837" s="85"/>
      <c r="CL837" s="85"/>
      <c r="CM837" s="85"/>
      <c r="CN837" s="85"/>
      <c r="CO837" s="85"/>
      <c r="CP837" s="85"/>
      <c r="CQ837" s="85"/>
      <c r="CR837" s="85"/>
      <c r="CS837" s="85"/>
      <c r="CT837" s="85"/>
      <c r="CU837" s="85"/>
      <c r="CV837" s="85"/>
      <c r="CW837" s="85"/>
      <c r="CX837" s="85"/>
      <c r="CY837" s="85"/>
      <c r="CZ837" s="85"/>
      <c r="DA837" s="85"/>
      <c r="DB837" s="85"/>
      <c r="DC837" s="85"/>
      <c r="DD837" s="85"/>
      <c r="DE837" s="85"/>
    </row>
    <row r="838" spans="1:109" x14ac:dyDescent="0.2">
      <c r="A838" s="85"/>
      <c r="B838" s="85"/>
      <c r="C838" s="85"/>
      <c r="D838" s="85"/>
      <c r="E838" s="86"/>
      <c r="F838" s="85"/>
      <c r="G838" s="87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85"/>
      <c r="AG838" s="85"/>
      <c r="AH838" s="85"/>
      <c r="AI838" s="85"/>
      <c r="AJ838" s="85"/>
      <c r="AK838" s="85"/>
      <c r="AL838" s="85"/>
      <c r="AM838" s="85"/>
      <c r="AN838" s="85"/>
      <c r="AO838" s="85"/>
      <c r="AP838" s="85"/>
      <c r="AQ838" s="85"/>
      <c r="AR838" s="85"/>
      <c r="AS838" s="85"/>
      <c r="AT838" s="85"/>
      <c r="AU838" s="85"/>
      <c r="AV838" s="85"/>
      <c r="AW838" s="85"/>
      <c r="AX838" s="85"/>
      <c r="AY838" s="85"/>
      <c r="AZ838" s="85"/>
      <c r="BA838" s="85"/>
      <c r="BB838" s="85"/>
      <c r="BC838" s="85"/>
      <c r="BD838" s="85"/>
      <c r="BE838" s="85"/>
      <c r="BF838" s="88"/>
      <c r="BG838" s="85"/>
      <c r="BH838" s="85"/>
      <c r="BI838" s="85"/>
      <c r="BJ838" s="85"/>
      <c r="BK838" s="85"/>
      <c r="BL838" s="85"/>
      <c r="BM838" s="85"/>
      <c r="BN838" s="85"/>
      <c r="BO838" s="85"/>
      <c r="BP838" s="85"/>
      <c r="BQ838" s="85"/>
      <c r="BR838" s="85"/>
      <c r="BS838" s="85"/>
      <c r="BT838" s="85"/>
      <c r="BU838" s="85"/>
      <c r="BV838" s="85"/>
      <c r="BW838" s="85"/>
      <c r="BX838" s="85"/>
      <c r="BY838" s="85"/>
      <c r="BZ838" s="85"/>
      <c r="CA838" s="85"/>
      <c r="CB838" s="85"/>
      <c r="CC838" s="85"/>
      <c r="CD838" s="85"/>
      <c r="CE838" s="85"/>
      <c r="CF838" s="85"/>
      <c r="CG838" s="85"/>
      <c r="CH838" s="85"/>
      <c r="CI838" s="85"/>
      <c r="CJ838" s="85"/>
      <c r="CK838" s="85"/>
      <c r="CL838" s="85"/>
      <c r="CM838" s="85"/>
      <c r="CN838" s="85"/>
      <c r="CO838" s="85"/>
      <c r="CP838" s="85"/>
      <c r="CQ838" s="85"/>
      <c r="CR838" s="85"/>
      <c r="CS838" s="85"/>
      <c r="CT838" s="85"/>
      <c r="CU838" s="85"/>
      <c r="CV838" s="85"/>
      <c r="CW838" s="85"/>
      <c r="CX838" s="85"/>
      <c r="CY838" s="85"/>
      <c r="CZ838" s="85"/>
      <c r="DA838" s="85"/>
      <c r="DB838" s="85"/>
      <c r="DC838" s="85"/>
      <c r="DD838" s="85"/>
      <c r="DE838" s="85"/>
    </row>
    <row r="839" spans="1:109" x14ac:dyDescent="0.2">
      <c r="A839" s="85"/>
      <c r="B839" s="85"/>
      <c r="C839" s="85"/>
      <c r="D839" s="85"/>
      <c r="E839" s="86"/>
      <c r="F839" s="85"/>
      <c r="G839" s="87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85"/>
      <c r="AG839" s="85"/>
      <c r="AH839" s="85"/>
      <c r="AI839" s="85"/>
      <c r="AJ839" s="85"/>
      <c r="AK839" s="85"/>
      <c r="AL839" s="85"/>
      <c r="AM839" s="85"/>
      <c r="AN839" s="85"/>
      <c r="AO839" s="85"/>
      <c r="AP839" s="85"/>
      <c r="AQ839" s="85"/>
      <c r="AR839" s="85"/>
      <c r="AS839" s="85"/>
      <c r="AT839" s="85"/>
      <c r="AU839" s="85"/>
      <c r="AV839" s="85"/>
      <c r="AW839" s="85"/>
      <c r="AX839" s="85"/>
      <c r="AY839" s="85"/>
      <c r="AZ839" s="85"/>
      <c r="BA839" s="85"/>
      <c r="BB839" s="85"/>
      <c r="BC839" s="85"/>
      <c r="BD839" s="85"/>
      <c r="BE839" s="85"/>
      <c r="BF839" s="88"/>
      <c r="BG839" s="85"/>
      <c r="BH839" s="85"/>
      <c r="BI839" s="85"/>
      <c r="BJ839" s="85"/>
      <c r="BK839" s="85"/>
      <c r="BL839" s="85"/>
      <c r="BM839" s="85"/>
      <c r="BN839" s="85"/>
      <c r="BO839" s="85"/>
      <c r="BP839" s="85"/>
      <c r="BQ839" s="85"/>
      <c r="BR839" s="85"/>
      <c r="BS839" s="85"/>
      <c r="BT839" s="85"/>
      <c r="BU839" s="85"/>
      <c r="BV839" s="85"/>
      <c r="BW839" s="85"/>
      <c r="BX839" s="85"/>
      <c r="BY839" s="85"/>
      <c r="BZ839" s="85"/>
      <c r="CA839" s="85"/>
      <c r="CB839" s="85"/>
      <c r="CC839" s="85"/>
      <c r="CD839" s="85"/>
      <c r="CE839" s="85"/>
      <c r="CF839" s="85"/>
      <c r="CG839" s="85"/>
      <c r="CH839" s="85"/>
      <c r="CI839" s="85"/>
      <c r="CJ839" s="85"/>
      <c r="CK839" s="85"/>
      <c r="CL839" s="85"/>
      <c r="CM839" s="85"/>
      <c r="CN839" s="85"/>
      <c r="CO839" s="85"/>
      <c r="CP839" s="85"/>
      <c r="CQ839" s="85"/>
      <c r="CR839" s="85"/>
      <c r="CS839" s="85"/>
      <c r="CT839" s="85"/>
      <c r="CU839" s="85"/>
      <c r="CV839" s="85"/>
      <c r="CW839" s="85"/>
      <c r="CX839" s="85"/>
      <c r="CY839" s="85"/>
      <c r="CZ839" s="85"/>
      <c r="DA839" s="85"/>
      <c r="DB839" s="85"/>
      <c r="DC839" s="85"/>
      <c r="DD839" s="85"/>
      <c r="DE839" s="85"/>
    </row>
    <row r="840" spans="1:109" x14ac:dyDescent="0.2">
      <c r="A840" s="85"/>
      <c r="B840" s="85"/>
      <c r="C840" s="85"/>
      <c r="D840" s="85"/>
      <c r="E840" s="86"/>
      <c r="F840" s="85"/>
      <c r="G840" s="87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85"/>
      <c r="AG840" s="85"/>
      <c r="AH840" s="85"/>
      <c r="AI840" s="85"/>
      <c r="AJ840" s="85"/>
      <c r="AK840" s="85"/>
      <c r="AL840" s="85"/>
      <c r="AM840" s="85"/>
      <c r="AN840" s="85"/>
      <c r="AO840" s="85"/>
      <c r="AP840" s="85"/>
      <c r="AQ840" s="85"/>
      <c r="AR840" s="85"/>
      <c r="AS840" s="85"/>
      <c r="AT840" s="85"/>
      <c r="AU840" s="85"/>
      <c r="AV840" s="85"/>
      <c r="AW840" s="85"/>
      <c r="AX840" s="85"/>
      <c r="AY840" s="85"/>
      <c r="AZ840" s="85"/>
      <c r="BA840" s="85"/>
      <c r="BB840" s="85"/>
      <c r="BC840" s="85"/>
      <c r="BD840" s="85"/>
      <c r="BE840" s="85"/>
      <c r="BF840" s="88"/>
      <c r="BG840" s="85"/>
      <c r="BH840" s="85"/>
      <c r="BI840" s="85"/>
      <c r="BJ840" s="85"/>
      <c r="BK840" s="85"/>
      <c r="BL840" s="85"/>
      <c r="BM840" s="85"/>
      <c r="BN840" s="85"/>
      <c r="BO840" s="85"/>
      <c r="BP840" s="85"/>
      <c r="BQ840" s="85"/>
      <c r="BR840" s="85"/>
      <c r="BS840" s="85"/>
      <c r="BT840" s="85"/>
      <c r="BU840" s="85"/>
      <c r="BV840" s="85"/>
      <c r="BW840" s="85"/>
      <c r="BX840" s="85"/>
      <c r="BY840" s="85"/>
      <c r="BZ840" s="85"/>
      <c r="CA840" s="85"/>
      <c r="CB840" s="85"/>
      <c r="CC840" s="85"/>
      <c r="CD840" s="85"/>
      <c r="CE840" s="85"/>
      <c r="CF840" s="85"/>
      <c r="CG840" s="85"/>
      <c r="CH840" s="85"/>
      <c r="CI840" s="85"/>
      <c r="CJ840" s="85"/>
      <c r="CK840" s="85"/>
      <c r="CL840" s="85"/>
      <c r="CM840" s="85"/>
      <c r="CN840" s="85"/>
      <c r="CO840" s="85"/>
      <c r="CP840" s="85"/>
      <c r="CQ840" s="85"/>
      <c r="CR840" s="85"/>
      <c r="CS840" s="85"/>
      <c r="CT840" s="85"/>
      <c r="CU840" s="85"/>
      <c r="CV840" s="85"/>
      <c r="CW840" s="85"/>
      <c r="CX840" s="85"/>
      <c r="CY840" s="85"/>
      <c r="CZ840" s="85"/>
      <c r="DA840" s="85"/>
      <c r="DB840" s="85"/>
      <c r="DC840" s="85"/>
      <c r="DD840" s="85"/>
      <c r="DE840" s="85"/>
    </row>
    <row r="841" spans="1:109" x14ac:dyDescent="0.2">
      <c r="A841" s="85"/>
      <c r="B841" s="85"/>
      <c r="C841" s="85"/>
      <c r="D841" s="85"/>
      <c r="E841" s="86"/>
      <c r="F841" s="85"/>
      <c r="G841" s="87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85"/>
      <c r="AG841" s="85"/>
      <c r="AH841" s="85"/>
      <c r="AI841" s="85"/>
      <c r="AJ841" s="85"/>
      <c r="AK841" s="85"/>
      <c r="AL841" s="85"/>
      <c r="AM841" s="85"/>
      <c r="AN841" s="85"/>
      <c r="AO841" s="85"/>
      <c r="AP841" s="85"/>
      <c r="AQ841" s="85"/>
      <c r="AR841" s="85"/>
      <c r="AS841" s="85"/>
      <c r="AT841" s="85"/>
      <c r="AU841" s="85"/>
      <c r="AV841" s="85"/>
      <c r="AW841" s="85"/>
      <c r="AX841" s="85"/>
      <c r="AY841" s="85"/>
      <c r="AZ841" s="85"/>
      <c r="BA841" s="85"/>
      <c r="BB841" s="85"/>
      <c r="BC841" s="85"/>
      <c r="BD841" s="85"/>
      <c r="BE841" s="85"/>
      <c r="BF841" s="88"/>
      <c r="BG841" s="85"/>
      <c r="BH841" s="85"/>
      <c r="BI841" s="85"/>
      <c r="BJ841" s="85"/>
      <c r="BK841" s="85"/>
      <c r="BL841" s="85"/>
      <c r="BM841" s="85"/>
      <c r="BN841" s="85"/>
      <c r="BO841" s="85"/>
      <c r="BP841" s="85"/>
      <c r="BQ841" s="85"/>
      <c r="BR841" s="85"/>
      <c r="BS841" s="85"/>
      <c r="BT841" s="85"/>
      <c r="BU841" s="85"/>
      <c r="BV841" s="85"/>
      <c r="BW841" s="85"/>
      <c r="BX841" s="85"/>
      <c r="BY841" s="85"/>
      <c r="BZ841" s="85"/>
      <c r="CA841" s="85"/>
      <c r="CB841" s="85"/>
      <c r="CC841" s="85"/>
      <c r="CD841" s="85"/>
      <c r="CE841" s="85"/>
      <c r="CF841" s="85"/>
      <c r="CG841" s="85"/>
      <c r="CH841" s="85"/>
      <c r="CI841" s="85"/>
      <c r="CJ841" s="85"/>
      <c r="CK841" s="85"/>
      <c r="CL841" s="85"/>
      <c r="CM841" s="85"/>
      <c r="CN841" s="85"/>
      <c r="CO841" s="85"/>
      <c r="CP841" s="85"/>
      <c r="CQ841" s="85"/>
      <c r="CR841" s="85"/>
      <c r="CS841" s="85"/>
      <c r="CT841" s="85"/>
      <c r="CU841" s="85"/>
      <c r="CV841" s="85"/>
      <c r="CW841" s="85"/>
      <c r="CX841" s="85"/>
      <c r="CY841" s="85"/>
      <c r="CZ841" s="85"/>
      <c r="DA841" s="85"/>
      <c r="DB841" s="85"/>
      <c r="DC841" s="85"/>
      <c r="DD841" s="85"/>
      <c r="DE841" s="85"/>
    </row>
    <row r="842" spans="1:109" x14ac:dyDescent="0.2">
      <c r="A842" s="85"/>
      <c r="B842" s="85"/>
      <c r="C842" s="85"/>
      <c r="D842" s="85"/>
      <c r="E842" s="86"/>
      <c r="F842" s="85"/>
      <c r="G842" s="87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85"/>
      <c r="AG842" s="85"/>
      <c r="AH842" s="85"/>
      <c r="AI842" s="85"/>
      <c r="AJ842" s="85"/>
      <c r="AK842" s="85"/>
      <c r="AL842" s="85"/>
      <c r="AM842" s="85"/>
      <c r="AN842" s="85"/>
      <c r="AO842" s="85"/>
      <c r="AP842" s="85"/>
      <c r="AQ842" s="85"/>
      <c r="AR842" s="85"/>
      <c r="AS842" s="85"/>
      <c r="AT842" s="85"/>
      <c r="AU842" s="85"/>
      <c r="AV842" s="85"/>
      <c r="AW842" s="85"/>
      <c r="AX842" s="85"/>
      <c r="AY842" s="85"/>
      <c r="AZ842" s="85"/>
      <c r="BA842" s="85"/>
      <c r="BB842" s="85"/>
      <c r="BC842" s="85"/>
      <c r="BD842" s="85"/>
      <c r="BE842" s="85"/>
      <c r="BF842" s="88"/>
      <c r="BG842" s="85"/>
      <c r="BH842" s="85"/>
      <c r="BI842" s="85"/>
      <c r="BJ842" s="85"/>
      <c r="BK842" s="85"/>
      <c r="BL842" s="85"/>
      <c r="BM842" s="85"/>
      <c r="BN842" s="85"/>
      <c r="BO842" s="85"/>
      <c r="BP842" s="85"/>
      <c r="BQ842" s="85"/>
      <c r="BR842" s="85"/>
      <c r="BS842" s="85"/>
      <c r="BT842" s="85"/>
      <c r="BU842" s="85"/>
      <c r="BV842" s="85"/>
      <c r="BW842" s="85"/>
      <c r="BX842" s="85"/>
      <c r="BY842" s="85"/>
      <c r="BZ842" s="85"/>
      <c r="CA842" s="85"/>
      <c r="CB842" s="85"/>
      <c r="CC842" s="85"/>
      <c r="CD842" s="85"/>
      <c r="CE842" s="85"/>
      <c r="CF842" s="85"/>
      <c r="CG842" s="85"/>
      <c r="CH842" s="85"/>
      <c r="CI842" s="85"/>
      <c r="CJ842" s="85"/>
      <c r="CK842" s="85"/>
      <c r="CL842" s="85"/>
      <c r="CM842" s="85"/>
      <c r="CN842" s="85"/>
      <c r="CO842" s="85"/>
      <c r="CP842" s="85"/>
      <c r="CQ842" s="85"/>
      <c r="CR842" s="85"/>
      <c r="CS842" s="85"/>
      <c r="CT842" s="85"/>
      <c r="CU842" s="85"/>
      <c r="CV842" s="85"/>
      <c r="CW842" s="85"/>
      <c r="CX842" s="85"/>
      <c r="CY842" s="85"/>
      <c r="CZ842" s="85"/>
      <c r="DA842" s="85"/>
      <c r="DB842" s="85"/>
      <c r="DC842" s="85"/>
      <c r="DD842" s="85"/>
      <c r="DE842" s="85"/>
    </row>
    <row r="843" spans="1:109" x14ac:dyDescent="0.2">
      <c r="A843" s="85"/>
      <c r="B843" s="85"/>
      <c r="C843" s="85"/>
      <c r="D843" s="85"/>
      <c r="E843" s="86"/>
      <c r="F843" s="85"/>
      <c r="G843" s="87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85"/>
      <c r="AG843" s="85"/>
      <c r="AH843" s="85"/>
      <c r="AI843" s="85"/>
      <c r="AJ843" s="85"/>
      <c r="AK843" s="85"/>
      <c r="AL843" s="85"/>
      <c r="AM843" s="85"/>
      <c r="AN843" s="85"/>
      <c r="AO843" s="85"/>
      <c r="AP843" s="85"/>
      <c r="AQ843" s="85"/>
      <c r="AR843" s="85"/>
      <c r="AS843" s="85"/>
      <c r="AT843" s="85"/>
      <c r="AU843" s="85"/>
      <c r="AV843" s="85"/>
      <c r="AW843" s="85"/>
      <c r="AX843" s="85"/>
      <c r="AY843" s="85"/>
      <c r="AZ843" s="85"/>
      <c r="BA843" s="85"/>
      <c r="BB843" s="85"/>
      <c r="BC843" s="85"/>
      <c r="BD843" s="85"/>
      <c r="BE843" s="85"/>
      <c r="BF843" s="88"/>
      <c r="BG843" s="85"/>
      <c r="BH843" s="85"/>
      <c r="BI843" s="85"/>
      <c r="BJ843" s="85"/>
      <c r="BK843" s="85"/>
      <c r="BL843" s="85"/>
      <c r="BM843" s="85"/>
      <c r="BN843" s="85"/>
      <c r="BO843" s="85"/>
      <c r="BP843" s="85"/>
      <c r="BQ843" s="85"/>
      <c r="BR843" s="85"/>
      <c r="BS843" s="85"/>
      <c r="BT843" s="85"/>
      <c r="BU843" s="85"/>
      <c r="BV843" s="85"/>
      <c r="BW843" s="85"/>
      <c r="BX843" s="85"/>
      <c r="BY843" s="85"/>
      <c r="BZ843" s="85"/>
      <c r="CA843" s="85"/>
      <c r="CB843" s="85"/>
      <c r="CC843" s="85"/>
      <c r="CD843" s="85"/>
      <c r="CE843" s="85"/>
      <c r="CF843" s="85"/>
      <c r="CG843" s="85"/>
      <c r="CH843" s="85"/>
      <c r="CI843" s="85"/>
      <c r="CJ843" s="85"/>
      <c r="CK843" s="85"/>
      <c r="CL843" s="85"/>
      <c r="CM843" s="85"/>
      <c r="CN843" s="85"/>
      <c r="CO843" s="85"/>
      <c r="CP843" s="85"/>
      <c r="CQ843" s="85"/>
      <c r="CR843" s="85"/>
      <c r="CS843" s="85"/>
      <c r="CT843" s="85"/>
      <c r="CU843" s="85"/>
      <c r="CV843" s="85"/>
      <c r="CW843" s="85"/>
      <c r="CX843" s="85"/>
      <c r="CY843" s="85"/>
      <c r="CZ843" s="85"/>
      <c r="DA843" s="85"/>
      <c r="DB843" s="85"/>
      <c r="DC843" s="85"/>
      <c r="DD843" s="85"/>
      <c r="DE843" s="85"/>
    </row>
    <row r="844" spans="1:109" x14ac:dyDescent="0.2">
      <c r="A844" s="85"/>
      <c r="B844" s="85"/>
      <c r="C844" s="85"/>
      <c r="D844" s="85"/>
      <c r="E844" s="86"/>
      <c r="F844" s="85"/>
      <c r="G844" s="87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85"/>
      <c r="AG844" s="85"/>
      <c r="AH844" s="85"/>
      <c r="AI844" s="85"/>
      <c r="AJ844" s="85"/>
      <c r="AK844" s="85"/>
      <c r="AL844" s="85"/>
      <c r="AM844" s="85"/>
      <c r="AN844" s="85"/>
      <c r="AO844" s="85"/>
      <c r="AP844" s="85"/>
      <c r="AQ844" s="85"/>
      <c r="AR844" s="85"/>
      <c r="AS844" s="85"/>
      <c r="AT844" s="85"/>
      <c r="AU844" s="85"/>
      <c r="AV844" s="85"/>
      <c r="AW844" s="85"/>
      <c r="AX844" s="85"/>
      <c r="AY844" s="85"/>
      <c r="AZ844" s="85"/>
      <c r="BA844" s="85"/>
      <c r="BB844" s="85"/>
      <c r="BC844" s="85"/>
      <c r="BD844" s="85"/>
      <c r="BE844" s="85"/>
      <c r="BF844" s="88"/>
      <c r="BG844" s="85"/>
      <c r="BH844" s="85"/>
      <c r="BI844" s="85"/>
      <c r="BJ844" s="85"/>
      <c r="BK844" s="85"/>
      <c r="BL844" s="85"/>
      <c r="BM844" s="85"/>
      <c r="BN844" s="85"/>
      <c r="BO844" s="85"/>
      <c r="BP844" s="85"/>
      <c r="BQ844" s="85"/>
      <c r="BR844" s="85"/>
      <c r="BS844" s="85"/>
      <c r="BT844" s="85"/>
      <c r="BU844" s="85"/>
      <c r="BV844" s="85"/>
      <c r="BW844" s="85"/>
      <c r="BX844" s="85"/>
      <c r="BY844" s="85"/>
      <c r="BZ844" s="85"/>
      <c r="CA844" s="85"/>
      <c r="CB844" s="85"/>
      <c r="CC844" s="85"/>
      <c r="CD844" s="85"/>
      <c r="CE844" s="85"/>
      <c r="CF844" s="85"/>
      <c r="CG844" s="85"/>
      <c r="CH844" s="85"/>
      <c r="CI844" s="85"/>
      <c r="CJ844" s="85"/>
      <c r="CK844" s="85"/>
      <c r="CL844" s="85"/>
      <c r="CM844" s="85"/>
      <c r="CN844" s="85"/>
      <c r="CO844" s="85"/>
      <c r="CP844" s="85"/>
      <c r="CQ844" s="85"/>
      <c r="CR844" s="85"/>
      <c r="CS844" s="85"/>
      <c r="CT844" s="85"/>
      <c r="CU844" s="85"/>
      <c r="CV844" s="85"/>
      <c r="CW844" s="85"/>
      <c r="CX844" s="85"/>
      <c r="CY844" s="85"/>
      <c r="CZ844" s="85"/>
      <c r="DA844" s="85"/>
      <c r="DB844" s="85"/>
      <c r="DC844" s="85"/>
      <c r="DD844" s="85"/>
      <c r="DE844" s="85"/>
    </row>
    <row r="845" spans="1:109" x14ac:dyDescent="0.2">
      <c r="A845" s="85"/>
      <c r="B845" s="85"/>
      <c r="C845" s="85"/>
      <c r="D845" s="85"/>
      <c r="E845" s="86"/>
      <c r="F845" s="85"/>
      <c r="G845" s="87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85"/>
      <c r="AG845" s="85"/>
      <c r="AH845" s="85"/>
      <c r="AI845" s="85"/>
      <c r="AJ845" s="85"/>
      <c r="AK845" s="85"/>
      <c r="AL845" s="85"/>
      <c r="AM845" s="85"/>
      <c r="AN845" s="85"/>
      <c r="AO845" s="85"/>
      <c r="AP845" s="85"/>
      <c r="AQ845" s="85"/>
      <c r="AR845" s="85"/>
      <c r="AS845" s="85"/>
      <c r="AT845" s="85"/>
      <c r="AU845" s="85"/>
      <c r="AV845" s="85"/>
      <c r="AW845" s="85"/>
      <c r="AX845" s="85"/>
      <c r="AY845" s="85"/>
      <c r="AZ845" s="85"/>
      <c r="BA845" s="85"/>
      <c r="BB845" s="85"/>
      <c r="BC845" s="85"/>
      <c r="BD845" s="85"/>
      <c r="BE845" s="85"/>
      <c r="BF845" s="88"/>
      <c r="BG845" s="85"/>
      <c r="BH845" s="85"/>
      <c r="BI845" s="85"/>
      <c r="BJ845" s="85"/>
      <c r="BK845" s="85"/>
      <c r="BL845" s="85"/>
      <c r="BM845" s="85"/>
      <c r="BN845" s="85"/>
      <c r="BO845" s="85"/>
      <c r="BP845" s="85"/>
      <c r="BQ845" s="85"/>
      <c r="BR845" s="85"/>
      <c r="BS845" s="85"/>
      <c r="BT845" s="85"/>
      <c r="BU845" s="85"/>
      <c r="BV845" s="85"/>
      <c r="BW845" s="85"/>
      <c r="BX845" s="85"/>
      <c r="BY845" s="85"/>
      <c r="BZ845" s="85"/>
      <c r="CA845" s="85"/>
      <c r="CB845" s="85"/>
      <c r="CC845" s="85"/>
      <c r="CD845" s="85"/>
      <c r="CE845" s="85"/>
      <c r="CF845" s="85"/>
      <c r="CG845" s="85"/>
      <c r="CH845" s="85"/>
      <c r="CI845" s="85"/>
      <c r="CJ845" s="85"/>
      <c r="CK845" s="85"/>
      <c r="CL845" s="85"/>
      <c r="CM845" s="85"/>
      <c r="CN845" s="85"/>
      <c r="CO845" s="85"/>
      <c r="CP845" s="85"/>
      <c r="CQ845" s="85"/>
      <c r="CR845" s="85"/>
      <c r="CS845" s="85"/>
      <c r="CT845" s="85"/>
      <c r="CU845" s="85"/>
      <c r="CV845" s="85"/>
      <c r="CW845" s="85"/>
      <c r="CX845" s="85"/>
      <c r="CY845" s="85"/>
      <c r="CZ845" s="85"/>
      <c r="DA845" s="85"/>
      <c r="DB845" s="85"/>
      <c r="DC845" s="85"/>
      <c r="DD845" s="85"/>
      <c r="DE845" s="85"/>
    </row>
    <row r="846" spans="1:109" x14ac:dyDescent="0.2">
      <c r="A846" s="85"/>
      <c r="B846" s="85"/>
      <c r="C846" s="85"/>
      <c r="D846" s="85"/>
      <c r="E846" s="86"/>
      <c r="F846" s="85"/>
      <c r="G846" s="87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85"/>
      <c r="AG846" s="85"/>
      <c r="AH846" s="85"/>
      <c r="AI846" s="85"/>
      <c r="AJ846" s="85"/>
      <c r="AK846" s="85"/>
      <c r="AL846" s="85"/>
      <c r="AM846" s="85"/>
      <c r="AN846" s="85"/>
      <c r="AO846" s="85"/>
      <c r="AP846" s="85"/>
      <c r="AQ846" s="85"/>
      <c r="AR846" s="85"/>
      <c r="AS846" s="85"/>
      <c r="AT846" s="85"/>
      <c r="AU846" s="85"/>
      <c r="AV846" s="85"/>
      <c r="AW846" s="85"/>
      <c r="AX846" s="85"/>
      <c r="AY846" s="85"/>
      <c r="AZ846" s="85"/>
      <c r="BA846" s="85"/>
      <c r="BB846" s="85"/>
      <c r="BC846" s="85"/>
      <c r="BD846" s="85"/>
      <c r="BE846" s="85"/>
      <c r="BF846" s="88"/>
      <c r="BG846" s="85"/>
      <c r="BH846" s="85"/>
      <c r="BI846" s="85"/>
      <c r="BJ846" s="85"/>
      <c r="BK846" s="85"/>
      <c r="BL846" s="85"/>
      <c r="BM846" s="85"/>
      <c r="BN846" s="85"/>
      <c r="BO846" s="85"/>
      <c r="BP846" s="85"/>
      <c r="BQ846" s="85"/>
      <c r="BR846" s="85"/>
      <c r="BS846" s="85"/>
      <c r="BT846" s="85"/>
      <c r="BU846" s="85"/>
      <c r="BV846" s="85"/>
      <c r="BW846" s="85"/>
      <c r="BX846" s="85"/>
      <c r="BY846" s="85"/>
      <c r="BZ846" s="85"/>
      <c r="CA846" s="85"/>
      <c r="CB846" s="85"/>
      <c r="CC846" s="85"/>
      <c r="CD846" s="85"/>
      <c r="CE846" s="85"/>
      <c r="CF846" s="85"/>
      <c r="CG846" s="85"/>
      <c r="CH846" s="85"/>
      <c r="CI846" s="85"/>
      <c r="CJ846" s="85"/>
      <c r="CK846" s="85"/>
      <c r="CL846" s="85"/>
      <c r="CM846" s="85"/>
      <c r="CN846" s="85"/>
      <c r="CO846" s="85"/>
      <c r="CP846" s="85"/>
      <c r="CQ846" s="85"/>
      <c r="CR846" s="85"/>
      <c r="CS846" s="85"/>
      <c r="CT846" s="85"/>
      <c r="CU846" s="85"/>
      <c r="CV846" s="85"/>
      <c r="CW846" s="85"/>
      <c r="CX846" s="85"/>
      <c r="CY846" s="85"/>
      <c r="CZ846" s="85"/>
      <c r="DA846" s="85"/>
      <c r="DB846" s="85"/>
      <c r="DC846" s="85"/>
      <c r="DD846" s="85"/>
      <c r="DE846" s="85"/>
    </row>
    <row r="847" spans="1:109" x14ac:dyDescent="0.2">
      <c r="A847" s="85"/>
      <c r="B847" s="85"/>
      <c r="C847" s="85"/>
      <c r="D847" s="85"/>
      <c r="E847" s="86"/>
      <c r="F847" s="85"/>
      <c r="G847" s="87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85"/>
      <c r="AG847" s="85"/>
      <c r="AH847" s="85"/>
      <c r="AI847" s="85"/>
      <c r="AJ847" s="85"/>
      <c r="AK847" s="85"/>
      <c r="AL847" s="85"/>
      <c r="AM847" s="85"/>
      <c r="AN847" s="85"/>
      <c r="AO847" s="85"/>
      <c r="AP847" s="85"/>
      <c r="AQ847" s="85"/>
      <c r="AR847" s="85"/>
      <c r="AS847" s="85"/>
      <c r="AT847" s="85"/>
      <c r="AU847" s="85"/>
      <c r="AV847" s="85"/>
      <c r="AW847" s="85"/>
      <c r="AX847" s="85"/>
      <c r="AY847" s="85"/>
      <c r="AZ847" s="85"/>
      <c r="BA847" s="85"/>
      <c r="BB847" s="85"/>
      <c r="BC847" s="85"/>
      <c r="BD847" s="85"/>
      <c r="BE847" s="85"/>
      <c r="BF847" s="88"/>
      <c r="BG847" s="85"/>
      <c r="BH847" s="85"/>
      <c r="BI847" s="85"/>
      <c r="BJ847" s="85"/>
      <c r="BK847" s="85"/>
      <c r="BL847" s="85"/>
      <c r="BM847" s="85"/>
      <c r="BN847" s="85"/>
      <c r="BO847" s="85"/>
      <c r="BP847" s="85"/>
      <c r="BQ847" s="85"/>
      <c r="BR847" s="85"/>
      <c r="BS847" s="85"/>
      <c r="BT847" s="85"/>
      <c r="BU847" s="85"/>
      <c r="BV847" s="85"/>
      <c r="BW847" s="85"/>
      <c r="BX847" s="85"/>
      <c r="BY847" s="85"/>
      <c r="BZ847" s="85"/>
      <c r="CA847" s="85"/>
      <c r="CB847" s="85"/>
      <c r="CC847" s="85"/>
      <c r="CD847" s="85"/>
      <c r="CE847" s="85"/>
      <c r="CF847" s="85"/>
      <c r="CG847" s="85"/>
      <c r="CH847" s="85"/>
      <c r="CI847" s="85"/>
      <c r="CJ847" s="85"/>
      <c r="CK847" s="85"/>
      <c r="CL847" s="85"/>
      <c r="CM847" s="85"/>
      <c r="CN847" s="85"/>
      <c r="CO847" s="85"/>
      <c r="CP847" s="85"/>
      <c r="CQ847" s="85"/>
      <c r="CR847" s="85"/>
      <c r="CS847" s="85"/>
      <c r="CT847" s="85"/>
      <c r="CU847" s="85"/>
      <c r="CV847" s="85"/>
      <c r="CW847" s="85"/>
      <c r="CX847" s="85"/>
      <c r="CY847" s="85"/>
      <c r="CZ847" s="85"/>
      <c r="DA847" s="85"/>
      <c r="DB847" s="85"/>
      <c r="DC847" s="85"/>
      <c r="DD847" s="85"/>
      <c r="DE847" s="85"/>
    </row>
    <row r="848" spans="1:109" x14ac:dyDescent="0.2">
      <c r="A848" s="85"/>
      <c r="B848" s="85"/>
      <c r="C848" s="85"/>
      <c r="D848" s="85"/>
      <c r="E848" s="86"/>
      <c r="F848" s="85"/>
      <c r="G848" s="87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85"/>
      <c r="AG848" s="85"/>
      <c r="AH848" s="85"/>
      <c r="AI848" s="85"/>
      <c r="AJ848" s="85"/>
      <c r="AK848" s="85"/>
      <c r="AL848" s="85"/>
      <c r="AM848" s="85"/>
      <c r="AN848" s="85"/>
      <c r="AO848" s="85"/>
      <c r="AP848" s="85"/>
      <c r="AQ848" s="85"/>
      <c r="AR848" s="85"/>
      <c r="AS848" s="85"/>
      <c r="AT848" s="85"/>
      <c r="AU848" s="85"/>
      <c r="AV848" s="85"/>
      <c r="AW848" s="85"/>
      <c r="AX848" s="85"/>
      <c r="AY848" s="85"/>
      <c r="AZ848" s="85"/>
      <c r="BA848" s="85"/>
      <c r="BB848" s="85"/>
      <c r="BC848" s="85"/>
      <c r="BD848" s="85"/>
      <c r="BE848" s="85"/>
      <c r="BF848" s="88"/>
      <c r="BG848" s="85"/>
      <c r="BH848" s="85"/>
      <c r="BI848" s="85"/>
      <c r="BJ848" s="85"/>
      <c r="BK848" s="85"/>
      <c r="BL848" s="85"/>
      <c r="BM848" s="85"/>
      <c r="BN848" s="85"/>
      <c r="BO848" s="85"/>
      <c r="BP848" s="85"/>
      <c r="BQ848" s="85"/>
      <c r="BR848" s="85"/>
      <c r="BS848" s="85"/>
      <c r="BT848" s="85"/>
      <c r="BU848" s="85"/>
      <c r="BV848" s="85"/>
      <c r="BW848" s="85"/>
      <c r="BX848" s="85"/>
      <c r="BY848" s="85"/>
      <c r="BZ848" s="85"/>
      <c r="CA848" s="85"/>
      <c r="CB848" s="85"/>
      <c r="CC848" s="85"/>
      <c r="CD848" s="85"/>
      <c r="CE848" s="85"/>
      <c r="CF848" s="85"/>
      <c r="CG848" s="85"/>
      <c r="CH848" s="85"/>
      <c r="CI848" s="85"/>
      <c r="CJ848" s="85"/>
      <c r="CK848" s="85"/>
      <c r="CL848" s="85"/>
      <c r="CM848" s="85"/>
      <c r="CN848" s="85"/>
      <c r="CO848" s="85"/>
      <c r="CP848" s="85"/>
      <c r="CQ848" s="85"/>
      <c r="CR848" s="85"/>
      <c r="CS848" s="85"/>
      <c r="CT848" s="85"/>
      <c r="CU848" s="85"/>
      <c r="CV848" s="85"/>
      <c r="CW848" s="85"/>
      <c r="CX848" s="85"/>
      <c r="CY848" s="85"/>
      <c r="CZ848" s="85"/>
      <c r="DA848" s="85"/>
      <c r="DB848" s="85"/>
      <c r="DC848" s="85"/>
      <c r="DD848" s="85"/>
      <c r="DE848" s="85"/>
    </row>
    <row r="849" spans="1:109" x14ac:dyDescent="0.2">
      <c r="A849" s="85"/>
      <c r="B849" s="85"/>
      <c r="C849" s="85"/>
      <c r="D849" s="85"/>
      <c r="E849" s="86"/>
      <c r="F849" s="85"/>
      <c r="G849" s="87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85"/>
      <c r="AG849" s="85"/>
      <c r="AH849" s="85"/>
      <c r="AI849" s="85"/>
      <c r="AJ849" s="85"/>
      <c r="AK849" s="85"/>
      <c r="AL849" s="85"/>
      <c r="AM849" s="85"/>
      <c r="AN849" s="85"/>
      <c r="AO849" s="85"/>
      <c r="AP849" s="85"/>
      <c r="AQ849" s="85"/>
      <c r="AR849" s="85"/>
      <c r="AS849" s="85"/>
      <c r="AT849" s="85"/>
      <c r="AU849" s="85"/>
      <c r="AV849" s="85"/>
      <c r="AW849" s="85"/>
      <c r="AX849" s="85"/>
      <c r="AY849" s="85"/>
      <c r="AZ849" s="85"/>
      <c r="BA849" s="85"/>
      <c r="BB849" s="85"/>
      <c r="BC849" s="85"/>
      <c r="BD849" s="85"/>
      <c r="BE849" s="85"/>
      <c r="BF849" s="88"/>
      <c r="BG849" s="85"/>
      <c r="BH849" s="85"/>
      <c r="BI849" s="85"/>
      <c r="BJ849" s="85"/>
      <c r="BK849" s="85"/>
      <c r="BL849" s="85"/>
      <c r="BM849" s="85"/>
      <c r="BN849" s="85"/>
      <c r="BO849" s="85"/>
      <c r="BP849" s="85"/>
      <c r="BQ849" s="85"/>
      <c r="BR849" s="85"/>
      <c r="BS849" s="85"/>
      <c r="BT849" s="85"/>
      <c r="BU849" s="85"/>
      <c r="BV849" s="85"/>
      <c r="BW849" s="85"/>
      <c r="BX849" s="85"/>
      <c r="BY849" s="85"/>
      <c r="BZ849" s="85"/>
      <c r="CA849" s="85"/>
      <c r="CB849" s="85"/>
      <c r="CC849" s="85"/>
      <c r="CD849" s="85"/>
      <c r="CE849" s="85"/>
      <c r="CF849" s="85"/>
      <c r="CG849" s="85"/>
      <c r="CH849" s="85"/>
      <c r="CI849" s="85"/>
      <c r="CJ849" s="85"/>
      <c r="CK849" s="85"/>
      <c r="CL849" s="85"/>
      <c r="CM849" s="85"/>
      <c r="CN849" s="85"/>
      <c r="CO849" s="85"/>
      <c r="CP849" s="85"/>
      <c r="CQ849" s="85"/>
      <c r="CR849" s="85"/>
      <c r="CS849" s="85"/>
      <c r="CT849" s="85"/>
      <c r="CU849" s="85"/>
      <c r="CV849" s="85"/>
      <c r="CW849" s="85"/>
      <c r="CX849" s="85"/>
      <c r="CY849" s="85"/>
      <c r="CZ849" s="85"/>
      <c r="DA849" s="85"/>
      <c r="DB849" s="85"/>
      <c r="DC849" s="85"/>
      <c r="DD849" s="85"/>
      <c r="DE849" s="85"/>
    </row>
    <row r="850" spans="1:109" x14ac:dyDescent="0.2">
      <c r="A850" s="85"/>
      <c r="B850" s="85"/>
      <c r="C850" s="85"/>
      <c r="D850" s="85"/>
      <c r="E850" s="86"/>
      <c r="F850" s="85"/>
      <c r="G850" s="87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85"/>
      <c r="AG850" s="85"/>
      <c r="AH850" s="85"/>
      <c r="AI850" s="85"/>
      <c r="AJ850" s="85"/>
      <c r="AK850" s="85"/>
      <c r="AL850" s="85"/>
      <c r="AM850" s="85"/>
      <c r="AN850" s="85"/>
      <c r="AO850" s="85"/>
      <c r="AP850" s="85"/>
      <c r="AQ850" s="85"/>
      <c r="AR850" s="85"/>
      <c r="AS850" s="85"/>
      <c r="AT850" s="85"/>
      <c r="AU850" s="85"/>
      <c r="AV850" s="85"/>
      <c r="AW850" s="85"/>
      <c r="AX850" s="85"/>
      <c r="AY850" s="85"/>
      <c r="AZ850" s="85"/>
      <c r="BA850" s="85"/>
      <c r="BB850" s="85"/>
      <c r="BC850" s="85"/>
      <c r="BD850" s="85"/>
      <c r="BE850" s="85"/>
      <c r="BF850" s="88"/>
      <c r="BG850" s="85"/>
      <c r="BH850" s="85"/>
      <c r="BI850" s="85"/>
      <c r="BJ850" s="85"/>
      <c r="BK850" s="85"/>
      <c r="BL850" s="85"/>
      <c r="BM850" s="85"/>
      <c r="BN850" s="85"/>
      <c r="BO850" s="85"/>
      <c r="BP850" s="85"/>
      <c r="BQ850" s="85"/>
      <c r="BR850" s="85"/>
      <c r="BS850" s="85"/>
      <c r="BT850" s="85"/>
      <c r="BU850" s="85"/>
      <c r="BV850" s="85"/>
      <c r="BW850" s="85"/>
      <c r="BX850" s="85"/>
      <c r="BY850" s="85"/>
      <c r="BZ850" s="85"/>
      <c r="CA850" s="85"/>
      <c r="CB850" s="85"/>
      <c r="CC850" s="85"/>
      <c r="CD850" s="85"/>
      <c r="CE850" s="85"/>
      <c r="CF850" s="85"/>
      <c r="CG850" s="85"/>
      <c r="CH850" s="85"/>
      <c r="CI850" s="85"/>
      <c r="CJ850" s="85"/>
      <c r="CK850" s="85"/>
      <c r="CL850" s="85"/>
      <c r="CM850" s="85"/>
      <c r="CN850" s="85"/>
      <c r="CO850" s="85"/>
      <c r="CP850" s="85"/>
      <c r="CQ850" s="85"/>
      <c r="CR850" s="85"/>
      <c r="CS850" s="85"/>
      <c r="CT850" s="85"/>
      <c r="CU850" s="85"/>
      <c r="CV850" s="85"/>
      <c r="CW850" s="85"/>
      <c r="CX850" s="85"/>
      <c r="CY850" s="85"/>
      <c r="CZ850" s="85"/>
      <c r="DA850" s="85"/>
      <c r="DB850" s="85"/>
      <c r="DC850" s="85"/>
      <c r="DD850" s="85"/>
      <c r="DE850" s="85"/>
    </row>
    <row r="851" spans="1:109" x14ac:dyDescent="0.2">
      <c r="A851" s="85"/>
      <c r="B851" s="85"/>
      <c r="C851" s="85"/>
      <c r="D851" s="85"/>
      <c r="E851" s="86"/>
      <c r="F851" s="85"/>
      <c r="G851" s="87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85"/>
      <c r="AG851" s="85"/>
      <c r="AH851" s="85"/>
      <c r="AI851" s="85"/>
      <c r="AJ851" s="85"/>
      <c r="AK851" s="85"/>
      <c r="AL851" s="85"/>
      <c r="AM851" s="85"/>
      <c r="AN851" s="85"/>
      <c r="AO851" s="85"/>
      <c r="AP851" s="85"/>
      <c r="AQ851" s="85"/>
      <c r="AR851" s="85"/>
      <c r="AS851" s="85"/>
      <c r="AT851" s="85"/>
      <c r="AU851" s="85"/>
      <c r="AV851" s="85"/>
      <c r="AW851" s="85"/>
      <c r="AX851" s="85"/>
      <c r="AY851" s="85"/>
      <c r="AZ851" s="85"/>
      <c r="BA851" s="85"/>
      <c r="BB851" s="85"/>
      <c r="BC851" s="85"/>
      <c r="BD851" s="85"/>
      <c r="BE851" s="85"/>
      <c r="BF851" s="88"/>
      <c r="BG851" s="85"/>
      <c r="BH851" s="85"/>
      <c r="BI851" s="85"/>
      <c r="BJ851" s="85"/>
      <c r="BK851" s="85"/>
      <c r="BL851" s="85"/>
      <c r="BM851" s="85"/>
      <c r="BN851" s="85"/>
      <c r="BO851" s="85"/>
      <c r="BP851" s="85"/>
      <c r="BQ851" s="85"/>
      <c r="BR851" s="85"/>
      <c r="BS851" s="85"/>
      <c r="BT851" s="85"/>
      <c r="BU851" s="85"/>
      <c r="BV851" s="85"/>
      <c r="BW851" s="85"/>
      <c r="BX851" s="85"/>
      <c r="BY851" s="85"/>
      <c r="BZ851" s="85"/>
      <c r="CA851" s="85"/>
      <c r="CB851" s="85"/>
      <c r="CC851" s="85"/>
      <c r="CD851" s="85"/>
      <c r="CE851" s="85"/>
      <c r="CF851" s="85"/>
      <c r="CG851" s="85"/>
      <c r="CH851" s="85"/>
      <c r="CI851" s="85"/>
      <c r="CJ851" s="85"/>
      <c r="CK851" s="85"/>
      <c r="CL851" s="85"/>
      <c r="CM851" s="85"/>
      <c r="CN851" s="85"/>
      <c r="CO851" s="85"/>
      <c r="CP851" s="85"/>
      <c r="CQ851" s="85"/>
      <c r="CR851" s="85"/>
      <c r="CS851" s="85"/>
      <c r="CT851" s="85"/>
      <c r="CU851" s="85"/>
      <c r="CV851" s="85"/>
      <c r="CW851" s="85"/>
      <c r="CX851" s="85"/>
      <c r="CY851" s="85"/>
      <c r="CZ851" s="85"/>
      <c r="DA851" s="85"/>
      <c r="DB851" s="85"/>
      <c r="DC851" s="85"/>
      <c r="DD851" s="85"/>
      <c r="DE851" s="85"/>
    </row>
    <row r="852" spans="1:109" x14ac:dyDescent="0.2">
      <c r="A852" s="85"/>
      <c r="B852" s="85"/>
      <c r="C852" s="85"/>
      <c r="D852" s="85"/>
      <c r="E852" s="86"/>
      <c r="F852" s="85"/>
      <c r="G852" s="87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85"/>
      <c r="AG852" s="85"/>
      <c r="AH852" s="85"/>
      <c r="AI852" s="85"/>
      <c r="AJ852" s="85"/>
      <c r="AK852" s="85"/>
      <c r="AL852" s="85"/>
      <c r="AM852" s="85"/>
      <c r="AN852" s="85"/>
      <c r="AO852" s="85"/>
      <c r="AP852" s="85"/>
      <c r="AQ852" s="85"/>
      <c r="AR852" s="85"/>
      <c r="AS852" s="85"/>
      <c r="AT852" s="85"/>
      <c r="AU852" s="85"/>
      <c r="AV852" s="85"/>
      <c r="AW852" s="85"/>
      <c r="AX852" s="85"/>
      <c r="AY852" s="85"/>
      <c r="AZ852" s="85"/>
      <c r="BA852" s="85"/>
      <c r="BB852" s="85"/>
      <c r="BC852" s="85"/>
      <c r="BD852" s="85"/>
      <c r="BE852" s="85"/>
      <c r="BF852" s="88"/>
      <c r="BG852" s="85"/>
      <c r="BH852" s="85"/>
      <c r="BI852" s="85"/>
      <c r="BJ852" s="85"/>
      <c r="BK852" s="85"/>
      <c r="BL852" s="85"/>
      <c r="BM852" s="85"/>
      <c r="BN852" s="85"/>
      <c r="BO852" s="85"/>
      <c r="BP852" s="85"/>
      <c r="BQ852" s="85"/>
      <c r="BR852" s="85"/>
      <c r="BS852" s="85"/>
      <c r="BT852" s="85"/>
      <c r="BU852" s="85"/>
      <c r="BV852" s="85"/>
      <c r="BW852" s="85"/>
      <c r="BX852" s="85"/>
      <c r="BY852" s="85"/>
      <c r="BZ852" s="85"/>
      <c r="CA852" s="85"/>
      <c r="CB852" s="85"/>
      <c r="CC852" s="85"/>
      <c r="CD852" s="85"/>
      <c r="CE852" s="85"/>
      <c r="CF852" s="85"/>
      <c r="CG852" s="85"/>
      <c r="CH852" s="85"/>
      <c r="CI852" s="85"/>
      <c r="CJ852" s="85"/>
      <c r="CK852" s="85"/>
      <c r="CL852" s="85"/>
      <c r="CM852" s="85"/>
      <c r="CN852" s="85"/>
      <c r="CO852" s="85"/>
      <c r="CP852" s="85"/>
      <c r="CQ852" s="85"/>
      <c r="CR852" s="85"/>
      <c r="CS852" s="85"/>
      <c r="CT852" s="85"/>
      <c r="CU852" s="85"/>
      <c r="CV852" s="85"/>
      <c r="CW852" s="85"/>
      <c r="CX852" s="85"/>
      <c r="CY852" s="85"/>
      <c r="CZ852" s="85"/>
      <c r="DA852" s="85"/>
      <c r="DB852" s="85"/>
      <c r="DC852" s="85"/>
      <c r="DD852" s="85"/>
      <c r="DE852" s="85"/>
    </row>
    <row r="853" spans="1:109" x14ac:dyDescent="0.2">
      <c r="A853" s="85"/>
      <c r="B853" s="85"/>
      <c r="C853" s="85"/>
      <c r="D853" s="85"/>
      <c r="E853" s="86"/>
      <c r="F853" s="85"/>
      <c r="G853" s="87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85"/>
      <c r="AG853" s="85"/>
      <c r="AH853" s="85"/>
      <c r="AI853" s="85"/>
      <c r="AJ853" s="85"/>
      <c r="AK853" s="85"/>
      <c r="AL853" s="85"/>
      <c r="AM853" s="85"/>
      <c r="AN853" s="85"/>
      <c r="AO853" s="85"/>
      <c r="AP853" s="85"/>
      <c r="AQ853" s="85"/>
      <c r="AR853" s="85"/>
      <c r="AS853" s="85"/>
      <c r="AT853" s="85"/>
      <c r="AU853" s="85"/>
      <c r="AV853" s="85"/>
      <c r="AW853" s="85"/>
      <c r="AX853" s="85"/>
      <c r="AY853" s="85"/>
      <c r="AZ853" s="85"/>
      <c r="BA853" s="85"/>
      <c r="BB853" s="85"/>
      <c r="BC853" s="85"/>
      <c r="BD853" s="85"/>
      <c r="BE853" s="85"/>
      <c r="BF853" s="88"/>
      <c r="BG853" s="85"/>
      <c r="BH853" s="85"/>
      <c r="BI853" s="85"/>
      <c r="BJ853" s="85"/>
      <c r="BK853" s="85"/>
      <c r="BL853" s="85"/>
      <c r="BM853" s="85"/>
      <c r="BN853" s="85"/>
      <c r="BO853" s="85"/>
      <c r="BP853" s="85"/>
      <c r="BQ853" s="85"/>
      <c r="BR853" s="85"/>
      <c r="BS853" s="85"/>
      <c r="BT853" s="85"/>
      <c r="BU853" s="85"/>
      <c r="BV853" s="85"/>
      <c r="BW853" s="85"/>
      <c r="BX853" s="85"/>
      <c r="BY853" s="85"/>
      <c r="BZ853" s="85"/>
      <c r="CA853" s="85"/>
      <c r="CB853" s="85"/>
      <c r="CC853" s="85"/>
      <c r="CD853" s="85"/>
      <c r="CE853" s="85"/>
      <c r="CF853" s="85"/>
      <c r="CG853" s="85"/>
      <c r="CH853" s="85"/>
      <c r="CI853" s="85"/>
      <c r="CJ853" s="85"/>
      <c r="CK853" s="85"/>
      <c r="CL853" s="85"/>
      <c r="CM853" s="85"/>
      <c r="CN853" s="85"/>
      <c r="CO853" s="85"/>
      <c r="CP853" s="85"/>
      <c r="CQ853" s="85"/>
      <c r="CR853" s="85"/>
      <c r="CS853" s="85"/>
      <c r="CT853" s="85"/>
      <c r="CU853" s="85"/>
      <c r="CV853" s="85"/>
      <c r="CW853" s="85"/>
      <c r="CX853" s="85"/>
      <c r="CY853" s="85"/>
      <c r="CZ853" s="85"/>
      <c r="DA853" s="85"/>
      <c r="DB853" s="85"/>
      <c r="DC853" s="85"/>
      <c r="DD853" s="85"/>
      <c r="DE853" s="85"/>
    </row>
    <row r="854" spans="1:109" x14ac:dyDescent="0.2">
      <c r="A854" s="85"/>
      <c r="B854" s="85"/>
      <c r="C854" s="85"/>
      <c r="D854" s="85"/>
      <c r="E854" s="86"/>
      <c r="F854" s="85"/>
      <c r="G854" s="87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85"/>
      <c r="AG854" s="85"/>
      <c r="AH854" s="85"/>
      <c r="AI854" s="85"/>
      <c r="AJ854" s="85"/>
      <c r="AK854" s="85"/>
      <c r="AL854" s="85"/>
      <c r="AM854" s="85"/>
      <c r="AN854" s="85"/>
      <c r="AO854" s="85"/>
      <c r="AP854" s="85"/>
      <c r="AQ854" s="85"/>
      <c r="AR854" s="85"/>
      <c r="AS854" s="85"/>
      <c r="AT854" s="85"/>
      <c r="AU854" s="85"/>
      <c r="AV854" s="85"/>
      <c r="AW854" s="85"/>
      <c r="AX854" s="85"/>
      <c r="AY854" s="85"/>
      <c r="AZ854" s="85"/>
      <c r="BA854" s="85"/>
      <c r="BB854" s="85"/>
      <c r="BC854" s="85"/>
      <c r="BD854" s="85"/>
      <c r="BE854" s="85"/>
      <c r="BF854" s="88"/>
      <c r="BG854" s="85"/>
      <c r="BH854" s="85"/>
      <c r="BI854" s="85"/>
      <c r="BJ854" s="85"/>
      <c r="BK854" s="85"/>
      <c r="BL854" s="85"/>
      <c r="BM854" s="85"/>
      <c r="BN854" s="85"/>
      <c r="BO854" s="85"/>
      <c r="BP854" s="85"/>
      <c r="BQ854" s="85"/>
      <c r="BR854" s="85"/>
      <c r="BS854" s="85"/>
      <c r="BT854" s="85"/>
      <c r="BU854" s="85"/>
      <c r="BV854" s="85"/>
      <c r="BW854" s="85"/>
      <c r="BX854" s="85"/>
      <c r="BY854" s="85"/>
      <c r="BZ854" s="85"/>
      <c r="CA854" s="85"/>
      <c r="CB854" s="85"/>
      <c r="CC854" s="85"/>
      <c r="CD854" s="85"/>
      <c r="CE854" s="85"/>
      <c r="CF854" s="85"/>
      <c r="CG854" s="85"/>
      <c r="CH854" s="85"/>
      <c r="CI854" s="85"/>
      <c r="CJ854" s="85"/>
      <c r="CK854" s="85"/>
      <c r="CL854" s="85"/>
      <c r="CM854" s="85"/>
      <c r="CN854" s="85"/>
      <c r="CO854" s="85"/>
      <c r="CP854" s="85"/>
      <c r="CQ854" s="85"/>
      <c r="CR854" s="85"/>
      <c r="CS854" s="85"/>
      <c r="CT854" s="85"/>
      <c r="CU854" s="85"/>
      <c r="CV854" s="85"/>
      <c r="CW854" s="85"/>
      <c r="CX854" s="85"/>
      <c r="CY854" s="85"/>
      <c r="CZ854" s="85"/>
      <c r="DA854" s="85"/>
      <c r="DB854" s="85"/>
      <c r="DC854" s="85"/>
      <c r="DD854" s="85"/>
      <c r="DE854" s="85"/>
    </row>
    <row r="855" spans="1:109" x14ac:dyDescent="0.2">
      <c r="A855" s="85"/>
      <c r="B855" s="85"/>
      <c r="C855" s="85"/>
      <c r="D855" s="85"/>
      <c r="E855" s="86"/>
      <c r="F855" s="85"/>
      <c r="G855" s="87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85"/>
      <c r="AG855" s="85"/>
      <c r="AH855" s="85"/>
      <c r="AI855" s="85"/>
      <c r="AJ855" s="85"/>
      <c r="AK855" s="85"/>
      <c r="AL855" s="85"/>
      <c r="AM855" s="85"/>
      <c r="AN855" s="85"/>
      <c r="AO855" s="85"/>
      <c r="AP855" s="85"/>
      <c r="AQ855" s="85"/>
      <c r="AR855" s="85"/>
      <c r="AS855" s="85"/>
      <c r="AT855" s="85"/>
      <c r="AU855" s="85"/>
      <c r="AV855" s="85"/>
      <c r="AW855" s="85"/>
      <c r="AX855" s="85"/>
      <c r="AY855" s="85"/>
      <c r="AZ855" s="85"/>
      <c r="BA855" s="85"/>
      <c r="BB855" s="85"/>
      <c r="BC855" s="85"/>
      <c r="BD855" s="85"/>
      <c r="BE855" s="85"/>
      <c r="BF855" s="88"/>
      <c r="BG855" s="85"/>
      <c r="BH855" s="85"/>
      <c r="BI855" s="85"/>
      <c r="BJ855" s="85"/>
      <c r="BK855" s="85"/>
      <c r="BL855" s="85"/>
      <c r="BM855" s="85"/>
      <c r="BN855" s="85"/>
      <c r="BO855" s="85"/>
      <c r="BP855" s="85"/>
      <c r="BQ855" s="85"/>
      <c r="BR855" s="85"/>
      <c r="BS855" s="85"/>
      <c r="BT855" s="85"/>
      <c r="BU855" s="85"/>
      <c r="BV855" s="85"/>
      <c r="BW855" s="85"/>
      <c r="BX855" s="85"/>
      <c r="BY855" s="85"/>
      <c r="BZ855" s="85"/>
      <c r="CA855" s="85"/>
      <c r="CB855" s="85"/>
      <c r="CC855" s="85"/>
      <c r="CD855" s="85"/>
      <c r="CE855" s="85"/>
      <c r="CF855" s="85"/>
      <c r="CG855" s="85"/>
      <c r="CH855" s="85"/>
      <c r="CI855" s="85"/>
      <c r="CJ855" s="85"/>
      <c r="CK855" s="85"/>
      <c r="CL855" s="85"/>
      <c r="CM855" s="85"/>
      <c r="CN855" s="85"/>
      <c r="CO855" s="85"/>
      <c r="CP855" s="85"/>
      <c r="CQ855" s="85"/>
      <c r="CR855" s="85"/>
      <c r="CS855" s="85"/>
      <c r="CT855" s="85"/>
      <c r="CU855" s="85"/>
      <c r="CV855" s="85"/>
      <c r="CW855" s="85"/>
      <c r="CX855" s="85"/>
      <c r="CY855" s="85"/>
      <c r="CZ855" s="85"/>
      <c r="DA855" s="85"/>
      <c r="DB855" s="85"/>
      <c r="DC855" s="85"/>
      <c r="DD855" s="85"/>
      <c r="DE855" s="85"/>
    </row>
    <row r="856" spans="1:109" x14ac:dyDescent="0.2">
      <c r="A856" s="85"/>
      <c r="B856" s="85"/>
      <c r="C856" s="85"/>
      <c r="D856" s="85"/>
      <c r="E856" s="86"/>
      <c r="F856" s="85"/>
      <c r="G856" s="87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85"/>
      <c r="AG856" s="85"/>
      <c r="AH856" s="85"/>
      <c r="AI856" s="85"/>
      <c r="AJ856" s="85"/>
      <c r="AK856" s="85"/>
      <c r="AL856" s="85"/>
      <c r="AM856" s="85"/>
      <c r="AN856" s="85"/>
      <c r="AO856" s="85"/>
      <c r="AP856" s="85"/>
      <c r="AQ856" s="85"/>
      <c r="AR856" s="85"/>
      <c r="AS856" s="85"/>
      <c r="AT856" s="85"/>
      <c r="AU856" s="85"/>
      <c r="AV856" s="85"/>
      <c r="AW856" s="85"/>
      <c r="AX856" s="85"/>
      <c r="AY856" s="85"/>
      <c r="AZ856" s="85"/>
      <c r="BA856" s="85"/>
      <c r="BB856" s="85"/>
      <c r="BC856" s="85"/>
      <c r="BD856" s="85"/>
      <c r="BE856" s="85"/>
      <c r="BF856" s="88"/>
      <c r="BG856" s="85"/>
      <c r="BH856" s="85"/>
      <c r="BI856" s="85"/>
      <c r="BJ856" s="85"/>
      <c r="BK856" s="85"/>
      <c r="BL856" s="85"/>
      <c r="BM856" s="85"/>
      <c r="BN856" s="85"/>
      <c r="BO856" s="85"/>
      <c r="BP856" s="85"/>
      <c r="BQ856" s="85"/>
      <c r="BR856" s="85"/>
      <c r="BS856" s="85"/>
      <c r="BT856" s="85"/>
      <c r="BU856" s="85"/>
      <c r="BV856" s="85"/>
      <c r="BW856" s="85"/>
      <c r="BX856" s="85"/>
      <c r="BY856" s="85"/>
      <c r="BZ856" s="85"/>
      <c r="CA856" s="85"/>
      <c r="CB856" s="85"/>
      <c r="CC856" s="85"/>
      <c r="CD856" s="85"/>
      <c r="CE856" s="85"/>
      <c r="CF856" s="85"/>
      <c r="CG856" s="85"/>
      <c r="CH856" s="85"/>
      <c r="CI856" s="85"/>
      <c r="CJ856" s="85"/>
      <c r="CK856" s="85"/>
      <c r="CL856" s="85"/>
      <c r="CM856" s="85"/>
      <c r="CN856" s="85"/>
      <c r="CO856" s="85"/>
      <c r="CP856" s="85"/>
      <c r="CQ856" s="85"/>
      <c r="CR856" s="85"/>
      <c r="CS856" s="85"/>
      <c r="CT856" s="85"/>
      <c r="CU856" s="85"/>
      <c r="CV856" s="85"/>
      <c r="CW856" s="85"/>
      <c r="CX856" s="85"/>
      <c r="CY856" s="85"/>
      <c r="CZ856" s="85"/>
      <c r="DA856" s="85"/>
      <c r="DB856" s="85"/>
      <c r="DC856" s="85"/>
      <c r="DD856" s="85"/>
      <c r="DE856" s="85"/>
    </row>
    <row r="857" spans="1:109" x14ac:dyDescent="0.2">
      <c r="A857" s="85"/>
      <c r="B857" s="85"/>
      <c r="C857" s="85"/>
      <c r="D857" s="85"/>
      <c r="E857" s="86"/>
      <c r="F857" s="85"/>
      <c r="G857" s="87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85"/>
      <c r="AG857" s="85"/>
      <c r="AH857" s="85"/>
      <c r="AI857" s="85"/>
      <c r="AJ857" s="85"/>
      <c r="AK857" s="85"/>
      <c r="AL857" s="85"/>
      <c r="AM857" s="85"/>
      <c r="AN857" s="85"/>
      <c r="AO857" s="85"/>
      <c r="AP857" s="85"/>
      <c r="AQ857" s="85"/>
      <c r="AR857" s="85"/>
      <c r="AS857" s="85"/>
      <c r="AT857" s="85"/>
      <c r="AU857" s="85"/>
      <c r="AV857" s="85"/>
      <c r="AW857" s="85"/>
      <c r="AX857" s="85"/>
      <c r="AY857" s="85"/>
      <c r="AZ857" s="85"/>
      <c r="BA857" s="85"/>
      <c r="BB857" s="85"/>
      <c r="BC857" s="85"/>
      <c r="BD857" s="85"/>
      <c r="BE857" s="85"/>
      <c r="BF857" s="88"/>
      <c r="BG857" s="85"/>
      <c r="BH857" s="85"/>
      <c r="BI857" s="85"/>
      <c r="BJ857" s="85"/>
      <c r="BK857" s="85"/>
      <c r="BL857" s="85"/>
      <c r="BM857" s="85"/>
      <c r="BN857" s="85"/>
      <c r="BO857" s="85"/>
      <c r="BP857" s="85"/>
      <c r="BQ857" s="85"/>
      <c r="BR857" s="85"/>
      <c r="BS857" s="85"/>
      <c r="BT857" s="85"/>
      <c r="BU857" s="85"/>
      <c r="BV857" s="85"/>
      <c r="BW857" s="85"/>
      <c r="BX857" s="85"/>
      <c r="BY857" s="85"/>
      <c r="BZ857" s="85"/>
      <c r="CA857" s="85"/>
      <c r="CB857" s="85"/>
      <c r="CC857" s="85"/>
      <c r="CD857" s="85"/>
      <c r="CE857" s="85"/>
      <c r="CF857" s="85"/>
      <c r="CG857" s="85"/>
      <c r="CH857" s="85"/>
      <c r="CI857" s="85"/>
      <c r="CJ857" s="85"/>
      <c r="CK857" s="85"/>
      <c r="CL857" s="85"/>
      <c r="CM857" s="85"/>
      <c r="CN857" s="85"/>
      <c r="CO857" s="85"/>
      <c r="CP857" s="85"/>
      <c r="CQ857" s="85"/>
      <c r="CR857" s="85"/>
      <c r="CS857" s="85"/>
      <c r="CT857" s="85"/>
      <c r="CU857" s="85"/>
      <c r="CV857" s="85"/>
      <c r="CW857" s="85"/>
      <c r="CX857" s="85"/>
      <c r="CY857" s="85"/>
      <c r="CZ857" s="85"/>
      <c r="DA857" s="85"/>
      <c r="DB857" s="85"/>
      <c r="DC857" s="85"/>
      <c r="DD857" s="85"/>
      <c r="DE857" s="85"/>
    </row>
    <row r="858" spans="1:109" x14ac:dyDescent="0.2">
      <c r="A858" s="85"/>
      <c r="B858" s="85"/>
      <c r="C858" s="85"/>
      <c r="D858" s="85"/>
      <c r="E858" s="86"/>
      <c r="F858" s="85"/>
      <c r="G858" s="87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85"/>
      <c r="AG858" s="85"/>
      <c r="AH858" s="85"/>
      <c r="AI858" s="85"/>
      <c r="AJ858" s="85"/>
      <c r="AK858" s="85"/>
      <c r="AL858" s="85"/>
      <c r="AM858" s="85"/>
      <c r="AN858" s="85"/>
      <c r="AO858" s="85"/>
      <c r="AP858" s="85"/>
      <c r="AQ858" s="85"/>
      <c r="AR858" s="85"/>
      <c r="AS858" s="85"/>
      <c r="AT858" s="85"/>
      <c r="AU858" s="85"/>
      <c r="AV858" s="85"/>
      <c r="AW858" s="85"/>
      <c r="AX858" s="85"/>
      <c r="AY858" s="85"/>
      <c r="AZ858" s="85"/>
      <c r="BA858" s="85"/>
      <c r="BB858" s="85"/>
      <c r="BC858" s="85"/>
      <c r="BD858" s="85"/>
      <c r="BE858" s="85"/>
      <c r="BF858" s="88"/>
      <c r="BG858" s="85"/>
      <c r="BH858" s="85"/>
      <c r="BI858" s="85"/>
      <c r="BJ858" s="85"/>
      <c r="BK858" s="85"/>
      <c r="BL858" s="85"/>
      <c r="BM858" s="85"/>
      <c r="BN858" s="85"/>
      <c r="BO858" s="85"/>
      <c r="BP858" s="85"/>
      <c r="BQ858" s="85"/>
      <c r="BR858" s="85"/>
      <c r="BS858" s="85"/>
      <c r="BT858" s="85"/>
      <c r="BU858" s="85"/>
      <c r="BV858" s="85"/>
      <c r="BW858" s="85"/>
      <c r="BX858" s="85"/>
      <c r="BY858" s="85"/>
      <c r="BZ858" s="85"/>
      <c r="CA858" s="85"/>
      <c r="CB858" s="85"/>
      <c r="CC858" s="85"/>
      <c r="CD858" s="85"/>
      <c r="CE858" s="85"/>
      <c r="CF858" s="85"/>
      <c r="CG858" s="85"/>
      <c r="CH858" s="85"/>
      <c r="CI858" s="85"/>
      <c r="CJ858" s="85"/>
      <c r="CK858" s="85"/>
      <c r="CL858" s="85"/>
      <c r="CM858" s="85"/>
      <c r="CN858" s="85"/>
      <c r="CO858" s="85"/>
      <c r="CP858" s="85"/>
      <c r="CQ858" s="85"/>
      <c r="CR858" s="85"/>
      <c r="CS858" s="85"/>
      <c r="CT858" s="85"/>
      <c r="CU858" s="85"/>
      <c r="CV858" s="85"/>
      <c r="CW858" s="85"/>
      <c r="CX858" s="85"/>
      <c r="CY858" s="85"/>
      <c r="CZ858" s="85"/>
      <c r="DA858" s="85"/>
      <c r="DB858" s="85"/>
      <c r="DC858" s="85"/>
      <c r="DD858" s="85"/>
      <c r="DE858" s="85"/>
    </row>
    <row r="859" spans="1:109" x14ac:dyDescent="0.2">
      <c r="A859" s="85"/>
      <c r="B859" s="85"/>
      <c r="C859" s="85"/>
      <c r="D859" s="85"/>
      <c r="E859" s="86"/>
      <c r="F859" s="85"/>
      <c r="G859" s="87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85"/>
      <c r="AG859" s="85"/>
      <c r="AH859" s="85"/>
      <c r="AI859" s="85"/>
      <c r="AJ859" s="85"/>
      <c r="AK859" s="85"/>
      <c r="AL859" s="85"/>
      <c r="AM859" s="85"/>
      <c r="AN859" s="85"/>
      <c r="AO859" s="85"/>
      <c r="AP859" s="85"/>
      <c r="AQ859" s="85"/>
      <c r="AR859" s="85"/>
      <c r="AS859" s="85"/>
      <c r="AT859" s="85"/>
      <c r="AU859" s="85"/>
      <c r="AV859" s="85"/>
      <c r="AW859" s="85"/>
      <c r="AX859" s="85"/>
      <c r="AY859" s="85"/>
      <c r="AZ859" s="85"/>
      <c r="BA859" s="85"/>
      <c r="BB859" s="85"/>
      <c r="BC859" s="85"/>
      <c r="BD859" s="85"/>
      <c r="BE859" s="85"/>
      <c r="BF859" s="88"/>
      <c r="BG859" s="85"/>
      <c r="BH859" s="85"/>
      <c r="BI859" s="85"/>
      <c r="BJ859" s="85"/>
      <c r="BK859" s="85"/>
      <c r="BL859" s="85"/>
      <c r="BM859" s="85"/>
      <c r="BN859" s="85"/>
      <c r="BO859" s="85"/>
      <c r="BP859" s="85"/>
      <c r="BQ859" s="85"/>
      <c r="BR859" s="85"/>
      <c r="BS859" s="85"/>
      <c r="BT859" s="85"/>
      <c r="BU859" s="85"/>
      <c r="BV859" s="85"/>
      <c r="BW859" s="85"/>
      <c r="BX859" s="85"/>
      <c r="BY859" s="85"/>
      <c r="BZ859" s="85"/>
      <c r="CA859" s="85"/>
      <c r="CB859" s="85"/>
      <c r="CC859" s="85"/>
      <c r="CD859" s="85"/>
      <c r="CE859" s="85"/>
      <c r="CF859" s="85"/>
      <c r="CG859" s="85"/>
      <c r="CH859" s="85"/>
      <c r="CI859" s="85"/>
      <c r="CJ859" s="85"/>
      <c r="CK859" s="85"/>
      <c r="CL859" s="85"/>
      <c r="CM859" s="85"/>
      <c r="CN859" s="85"/>
      <c r="CO859" s="85"/>
      <c r="CP859" s="85"/>
      <c r="CQ859" s="85"/>
      <c r="CR859" s="85"/>
      <c r="CS859" s="85"/>
      <c r="CT859" s="85"/>
      <c r="CU859" s="85"/>
      <c r="CV859" s="85"/>
      <c r="CW859" s="85"/>
      <c r="CX859" s="85"/>
      <c r="CY859" s="85"/>
      <c r="CZ859" s="85"/>
      <c r="DA859" s="85"/>
      <c r="DB859" s="85"/>
      <c r="DC859" s="85"/>
      <c r="DD859" s="85"/>
      <c r="DE859" s="85"/>
    </row>
    <row r="860" spans="1:109" x14ac:dyDescent="0.2">
      <c r="A860" s="85"/>
      <c r="B860" s="85"/>
      <c r="C860" s="85"/>
      <c r="D860" s="85"/>
      <c r="E860" s="86"/>
      <c r="F860" s="85"/>
      <c r="G860" s="87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85"/>
      <c r="AG860" s="85"/>
      <c r="AH860" s="85"/>
      <c r="AI860" s="85"/>
      <c r="AJ860" s="85"/>
      <c r="AK860" s="85"/>
      <c r="AL860" s="85"/>
      <c r="AM860" s="85"/>
      <c r="AN860" s="85"/>
      <c r="AO860" s="85"/>
      <c r="AP860" s="85"/>
      <c r="AQ860" s="85"/>
      <c r="AR860" s="85"/>
      <c r="AS860" s="85"/>
      <c r="AT860" s="85"/>
      <c r="AU860" s="85"/>
      <c r="AV860" s="85"/>
      <c r="AW860" s="85"/>
      <c r="AX860" s="85"/>
      <c r="AY860" s="85"/>
      <c r="AZ860" s="85"/>
      <c r="BA860" s="85"/>
      <c r="BB860" s="85"/>
      <c r="BC860" s="85"/>
      <c r="BD860" s="85"/>
      <c r="BE860" s="85"/>
      <c r="BF860" s="88"/>
      <c r="BG860" s="85"/>
      <c r="BH860" s="85"/>
      <c r="BI860" s="85"/>
      <c r="BJ860" s="85"/>
      <c r="BK860" s="85"/>
      <c r="BL860" s="85"/>
      <c r="BM860" s="85"/>
      <c r="BN860" s="85"/>
      <c r="BO860" s="85"/>
      <c r="BP860" s="85"/>
      <c r="BQ860" s="85"/>
      <c r="BR860" s="85"/>
      <c r="BS860" s="85"/>
      <c r="BT860" s="85"/>
      <c r="BU860" s="85"/>
      <c r="BV860" s="85"/>
      <c r="BW860" s="85"/>
      <c r="BX860" s="85"/>
      <c r="BY860" s="85"/>
      <c r="BZ860" s="85"/>
      <c r="CA860" s="85"/>
      <c r="CB860" s="85"/>
      <c r="CC860" s="85"/>
      <c r="CD860" s="85"/>
      <c r="CE860" s="85"/>
      <c r="CF860" s="85"/>
      <c r="CG860" s="85"/>
      <c r="CH860" s="85"/>
      <c r="CI860" s="85"/>
      <c r="CJ860" s="85"/>
      <c r="CK860" s="85"/>
      <c r="CL860" s="85"/>
      <c r="CM860" s="85"/>
      <c r="CN860" s="85"/>
      <c r="CO860" s="85"/>
      <c r="CP860" s="85"/>
      <c r="CQ860" s="85"/>
      <c r="CR860" s="85"/>
      <c r="CS860" s="85"/>
      <c r="CT860" s="85"/>
      <c r="CU860" s="85"/>
      <c r="CV860" s="85"/>
      <c r="CW860" s="85"/>
      <c r="CX860" s="85"/>
      <c r="CY860" s="85"/>
      <c r="CZ860" s="85"/>
      <c r="DA860" s="85"/>
      <c r="DB860" s="85"/>
      <c r="DC860" s="85"/>
      <c r="DD860" s="85"/>
      <c r="DE860" s="85"/>
    </row>
    <row r="861" spans="1:109" x14ac:dyDescent="0.2">
      <c r="A861" s="85"/>
      <c r="B861" s="85"/>
      <c r="C861" s="85"/>
      <c r="D861" s="85"/>
      <c r="E861" s="86"/>
      <c r="F861" s="85"/>
      <c r="G861" s="87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85"/>
      <c r="AG861" s="85"/>
      <c r="AH861" s="85"/>
      <c r="AI861" s="85"/>
      <c r="AJ861" s="85"/>
      <c r="AK861" s="85"/>
      <c r="AL861" s="85"/>
      <c r="AM861" s="85"/>
      <c r="AN861" s="85"/>
      <c r="AO861" s="85"/>
      <c r="AP861" s="85"/>
      <c r="AQ861" s="85"/>
      <c r="AR861" s="85"/>
      <c r="AS861" s="85"/>
      <c r="AT861" s="85"/>
      <c r="AU861" s="85"/>
      <c r="AV861" s="85"/>
      <c r="AW861" s="85"/>
      <c r="AX861" s="85"/>
      <c r="AY861" s="85"/>
      <c r="AZ861" s="85"/>
      <c r="BA861" s="85"/>
      <c r="BB861" s="85"/>
      <c r="BC861" s="85"/>
      <c r="BD861" s="85"/>
      <c r="BE861" s="85"/>
      <c r="BF861" s="88"/>
      <c r="BG861" s="85"/>
      <c r="BH861" s="85"/>
      <c r="BI861" s="85"/>
      <c r="BJ861" s="85"/>
      <c r="BK861" s="85"/>
      <c r="BL861" s="85"/>
      <c r="BM861" s="85"/>
      <c r="BN861" s="85"/>
      <c r="BO861" s="85"/>
      <c r="BP861" s="85"/>
      <c r="BQ861" s="85"/>
      <c r="BR861" s="85"/>
      <c r="BS861" s="85"/>
      <c r="BT861" s="85"/>
      <c r="BU861" s="85"/>
      <c r="BV861" s="85"/>
      <c r="BW861" s="85"/>
      <c r="BX861" s="85"/>
      <c r="BY861" s="85"/>
      <c r="BZ861" s="85"/>
      <c r="CA861" s="85"/>
      <c r="CB861" s="85"/>
      <c r="CC861" s="85"/>
      <c r="CD861" s="85"/>
      <c r="CE861" s="85"/>
      <c r="CF861" s="85"/>
      <c r="CG861" s="85"/>
      <c r="CH861" s="85"/>
      <c r="CI861" s="85"/>
      <c r="CJ861" s="85"/>
      <c r="CK861" s="85"/>
      <c r="CL861" s="85"/>
      <c r="CM861" s="85"/>
      <c r="CN861" s="85"/>
      <c r="CO861" s="85"/>
      <c r="CP861" s="85"/>
      <c r="CQ861" s="85"/>
      <c r="CR861" s="85"/>
      <c r="CS861" s="85"/>
      <c r="CT861" s="85"/>
      <c r="CU861" s="85"/>
      <c r="CV861" s="85"/>
      <c r="CW861" s="85"/>
      <c r="CX861" s="85"/>
      <c r="CY861" s="85"/>
      <c r="CZ861" s="85"/>
      <c r="DA861" s="85"/>
      <c r="DB861" s="85"/>
      <c r="DC861" s="85"/>
      <c r="DD861" s="85"/>
      <c r="DE861" s="85"/>
    </row>
    <row r="862" spans="1:109" x14ac:dyDescent="0.2">
      <c r="A862" s="85"/>
      <c r="B862" s="85"/>
      <c r="C862" s="85"/>
      <c r="D862" s="85"/>
      <c r="E862" s="86"/>
      <c r="F862" s="85"/>
      <c r="G862" s="87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85"/>
      <c r="AG862" s="85"/>
      <c r="AH862" s="85"/>
      <c r="AI862" s="85"/>
      <c r="AJ862" s="85"/>
      <c r="AK862" s="85"/>
      <c r="AL862" s="85"/>
      <c r="AM862" s="85"/>
      <c r="AN862" s="85"/>
      <c r="AO862" s="85"/>
      <c r="AP862" s="85"/>
      <c r="AQ862" s="85"/>
      <c r="AR862" s="85"/>
      <c r="AS862" s="85"/>
      <c r="AT862" s="85"/>
      <c r="AU862" s="85"/>
      <c r="AV862" s="85"/>
      <c r="AW862" s="85"/>
      <c r="AX862" s="85"/>
      <c r="AY862" s="85"/>
      <c r="AZ862" s="85"/>
      <c r="BA862" s="85"/>
      <c r="BB862" s="85"/>
      <c r="BC862" s="85"/>
      <c r="BD862" s="85"/>
      <c r="BE862" s="85"/>
      <c r="BF862" s="88"/>
      <c r="BG862" s="85"/>
      <c r="BH862" s="85"/>
      <c r="BI862" s="85"/>
      <c r="BJ862" s="85"/>
      <c r="BK862" s="85"/>
      <c r="BL862" s="85"/>
      <c r="BM862" s="85"/>
      <c r="BN862" s="85"/>
      <c r="BO862" s="85"/>
      <c r="BP862" s="85"/>
      <c r="BQ862" s="85"/>
      <c r="BR862" s="85"/>
      <c r="BS862" s="85"/>
      <c r="BT862" s="85"/>
      <c r="BU862" s="85"/>
      <c r="BV862" s="85"/>
      <c r="BW862" s="85"/>
      <c r="BX862" s="85"/>
      <c r="BY862" s="85"/>
      <c r="BZ862" s="85"/>
      <c r="CA862" s="85"/>
      <c r="CB862" s="85"/>
      <c r="CC862" s="85"/>
      <c r="CD862" s="85"/>
      <c r="CE862" s="85"/>
      <c r="CF862" s="85"/>
      <c r="CG862" s="85"/>
      <c r="CH862" s="85"/>
      <c r="CI862" s="85"/>
      <c r="CJ862" s="85"/>
      <c r="CK862" s="85"/>
      <c r="CL862" s="85"/>
      <c r="CM862" s="85"/>
      <c r="CN862" s="85"/>
      <c r="CO862" s="85"/>
      <c r="CP862" s="85"/>
      <c r="CQ862" s="85"/>
      <c r="CR862" s="85"/>
      <c r="CS862" s="85"/>
      <c r="CT862" s="85"/>
      <c r="CU862" s="85"/>
      <c r="CV862" s="85"/>
      <c r="CW862" s="85"/>
      <c r="CX862" s="85"/>
      <c r="CY862" s="85"/>
      <c r="CZ862" s="85"/>
      <c r="DA862" s="85"/>
      <c r="DB862" s="85"/>
      <c r="DC862" s="85"/>
      <c r="DD862" s="85"/>
      <c r="DE862" s="85"/>
    </row>
    <row r="863" spans="1:109" x14ac:dyDescent="0.2">
      <c r="A863" s="85"/>
      <c r="B863" s="85"/>
      <c r="C863" s="85"/>
      <c r="D863" s="85"/>
      <c r="E863" s="86"/>
      <c r="F863" s="85"/>
      <c r="G863" s="87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85"/>
      <c r="AG863" s="85"/>
      <c r="AH863" s="85"/>
      <c r="AI863" s="85"/>
      <c r="AJ863" s="85"/>
      <c r="AK863" s="85"/>
      <c r="AL863" s="85"/>
      <c r="AM863" s="85"/>
      <c r="AN863" s="85"/>
      <c r="AO863" s="85"/>
      <c r="AP863" s="85"/>
      <c r="AQ863" s="85"/>
      <c r="AR863" s="85"/>
      <c r="AS863" s="85"/>
      <c r="AT863" s="85"/>
      <c r="AU863" s="85"/>
      <c r="AV863" s="85"/>
      <c r="AW863" s="85"/>
      <c r="AX863" s="85"/>
      <c r="AY863" s="85"/>
      <c r="AZ863" s="85"/>
      <c r="BA863" s="85"/>
      <c r="BB863" s="85"/>
      <c r="BC863" s="85"/>
      <c r="BD863" s="85"/>
      <c r="BE863" s="85"/>
      <c r="BF863" s="88"/>
      <c r="BG863" s="85"/>
      <c r="BH863" s="85"/>
      <c r="BI863" s="85"/>
      <c r="BJ863" s="85"/>
      <c r="BK863" s="85"/>
      <c r="BL863" s="85"/>
      <c r="BM863" s="85"/>
      <c r="BN863" s="85"/>
      <c r="BO863" s="85"/>
      <c r="BP863" s="85"/>
      <c r="BQ863" s="85"/>
      <c r="BR863" s="85"/>
      <c r="BS863" s="85"/>
      <c r="BT863" s="85"/>
      <c r="BU863" s="85"/>
      <c r="BV863" s="85"/>
      <c r="BW863" s="85"/>
      <c r="BX863" s="85"/>
      <c r="BY863" s="85"/>
      <c r="BZ863" s="85"/>
      <c r="CA863" s="85"/>
      <c r="CB863" s="85"/>
      <c r="CC863" s="85"/>
      <c r="CD863" s="85"/>
      <c r="CE863" s="85"/>
      <c r="CF863" s="85"/>
      <c r="CG863" s="85"/>
      <c r="CH863" s="85"/>
      <c r="CI863" s="85"/>
      <c r="CJ863" s="85"/>
      <c r="CK863" s="85"/>
      <c r="CL863" s="85"/>
      <c r="CM863" s="85"/>
      <c r="CN863" s="85"/>
      <c r="CO863" s="85"/>
      <c r="CP863" s="85"/>
      <c r="CQ863" s="85"/>
      <c r="CR863" s="85"/>
      <c r="CS863" s="85"/>
      <c r="CT863" s="85"/>
      <c r="CU863" s="85"/>
      <c r="CV863" s="85"/>
      <c r="CW863" s="85"/>
      <c r="CX863" s="85"/>
      <c r="CY863" s="85"/>
      <c r="CZ863" s="85"/>
      <c r="DA863" s="85"/>
      <c r="DB863" s="85"/>
      <c r="DC863" s="85"/>
      <c r="DD863" s="85"/>
      <c r="DE863" s="85"/>
    </row>
    <row r="864" spans="1:109" x14ac:dyDescent="0.2">
      <c r="A864" s="85"/>
      <c r="B864" s="85"/>
      <c r="C864" s="85"/>
      <c r="D864" s="85"/>
      <c r="E864" s="86"/>
      <c r="F864" s="85"/>
      <c r="G864" s="87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85"/>
      <c r="AG864" s="85"/>
      <c r="AH864" s="85"/>
      <c r="AI864" s="85"/>
      <c r="AJ864" s="85"/>
      <c r="AK864" s="85"/>
      <c r="AL864" s="85"/>
      <c r="AM864" s="85"/>
      <c r="AN864" s="85"/>
      <c r="AO864" s="85"/>
      <c r="AP864" s="85"/>
      <c r="AQ864" s="85"/>
      <c r="AR864" s="85"/>
      <c r="AS864" s="85"/>
      <c r="AT864" s="85"/>
      <c r="AU864" s="85"/>
      <c r="AV864" s="85"/>
      <c r="AW864" s="85"/>
      <c r="AX864" s="85"/>
      <c r="AY864" s="85"/>
      <c r="AZ864" s="85"/>
      <c r="BA864" s="85"/>
      <c r="BB864" s="85"/>
      <c r="BC864" s="85"/>
      <c r="BD864" s="85"/>
      <c r="BE864" s="85"/>
      <c r="BF864" s="88"/>
      <c r="BG864" s="85"/>
      <c r="BH864" s="85"/>
      <c r="BI864" s="85"/>
      <c r="BJ864" s="85"/>
      <c r="BK864" s="85"/>
      <c r="BL864" s="85"/>
      <c r="BM864" s="85"/>
      <c r="BN864" s="85"/>
      <c r="BO864" s="85"/>
      <c r="BP864" s="85"/>
      <c r="BQ864" s="85"/>
      <c r="BR864" s="85"/>
      <c r="BS864" s="85"/>
      <c r="BT864" s="85"/>
      <c r="BU864" s="85"/>
      <c r="BV864" s="85"/>
      <c r="BW864" s="85"/>
      <c r="BX864" s="85"/>
      <c r="BY864" s="85"/>
      <c r="BZ864" s="85"/>
      <c r="CA864" s="85"/>
      <c r="CB864" s="85"/>
      <c r="CC864" s="85"/>
      <c r="CD864" s="85"/>
      <c r="CE864" s="85"/>
      <c r="CF864" s="85"/>
      <c r="CG864" s="85"/>
      <c r="CH864" s="85"/>
      <c r="CI864" s="85"/>
      <c r="CJ864" s="85"/>
      <c r="CK864" s="85"/>
      <c r="CL864" s="85"/>
      <c r="CM864" s="85"/>
      <c r="CN864" s="85"/>
      <c r="CO864" s="85"/>
      <c r="CP864" s="85"/>
      <c r="CQ864" s="85"/>
      <c r="CR864" s="85"/>
      <c r="CS864" s="85"/>
      <c r="CT864" s="85"/>
      <c r="CU864" s="85"/>
      <c r="CV864" s="85"/>
      <c r="CW864" s="85"/>
      <c r="CX864" s="85"/>
      <c r="CY864" s="85"/>
      <c r="CZ864" s="85"/>
      <c r="DA864" s="85"/>
      <c r="DB864" s="85"/>
      <c r="DC864" s="85"/>
      <c r="DD864" s="85"/>
      <c r="DE864" s="85"/>
    </row>
    <row r="865" spans="1:109" x14ac:dyDescent="0.2">
      <c r="A865" s="85"/>
      <c r="B865" s="85"/>
      <c r="C865" s="85"/>
      <c r="D865" s="85"/>
      <c r="E865" s="86"/>
      <c r="F865" s="85"/>
      <c r="G865" s="87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85"/>
      <c r="AG865" s="85"/>
      <c r="AH865" s="85"/>
      <c r="AI865" s="85"/>
      <c r="AJ865" s="85"/>
      <c r="AK865" s="85"/>
      <c r="AL865" s="85"/>
      <c r="AM865" s="85"/>
      <c r="AN865" s="85"/>
      <c r="AO865" s="85"/>
      <c r="AP865" s="85"/>
      <c r="AQ865" s="85"/>
      <c r="AR865" s="85"/>
      <c r="AS865" s="85"/>
      <c r="AT865" s="85"/>
      <c r="AU865" s="85"/>
      <c r="AV865" s="85"/>
      <c r="AW865" s="85"/>
      <c r="AX865" s="85"/>
      <c r="AY865" s="85"/>
      <c r="AZ865" s="85"/>
      <c r="BA865" s="85"/>
      <c r="BB865" s="85"/>
      <c r="BC865" s="85"/>
      <c r="BD865" s="85"/>
      <c r="BE865" s="85"/>
      <c r="BF865" s="88"/>
      <c r="BG865" s="85"/>
      <c r="BH865" s="85"/>
      <c r="BI865" s="85"/>
      <c r="BJ865" s="85"/>
      <c r="BK865" s="85"/>
      <c r="BL865" s="85"/>
      <c r="BM865" s="85"/>
      <c r="BN865" s="85"/>
      <c r="BO865" s="85"/>
      <c r="BP865" s="85"/>
      <c r="BQ865" s="85"/>
      <c r="BR865" s="85"/>
      <c r="BS865" s="85"/>
      <c r="BT865" s="85"/>
      <c r="BU865" s="85"/>
      <c r="BV865" s="85"/>
      <c r="BW865" s="85"/>
      <c r="BX865" s="85"/>
      <c r="BY865" s="85"/>
      <c r="BZ865" s="85"/>
      <c r="CA865" s="85"/>
      <c r="CB865" s="85"/>
      <c r="CC865" s="85"/>
      <c r="CD865" s="85"/>
      <c r="CE865" s="85"/>
      <c r="CF865" s="85"/>
      <c r="CG865" s="85"/>
      <c r="CH865" s="85"/>
      <c r="CI865" s="85"/>
      <c r="CJ865" s="85"/>
      <c r="CK865" s="85"/>
      <c r="CL865" s="85"/>
      <c r="CM865" s="85"/>
      <c r="CN865" s="85"/>
      <c r="CO865" s="85"/>
      <c r="CP865" s="85"/>
      <c r="CQ865" s="85"/>
      <c r="CR865" s="85"/>
      <c r="CS865" s="85"/>
      <c r="CT865" s="85"/>
      <c r="CU865" s="85"/>
      <c r="CV865" s="85"/>
      <c r="CW865" s="85"/>
      <c r="CX865" s="85"/>
      <c r="CY865" s="85"/>
      <c r="CZ865" s="85"/>
      <c r="DA865" s="85"/>
      <c r="DB865" s="85"/>
      <c r="DC865" s="85"/>
      <c r="DD865" s="85"/>
      <c r="DE865" s="85"/>
    </row>
    <row r="866" spans="1:109" x14ac:dyDescent="0.2">
      <c r="A866" s="85"/>
      <c r="B866" s="85"/>
      <c r="C866" s="85"/>
      <c r="D866" s="85"/>
      <c r="E866" s="86"/>
      <c r="F866" s="85"/>
      <c r="G866" s="87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85"/>
      <c r="AG866" s="85"/>
      <c r="AH866" s="85"/>
      <c r="AI866" s="85"/>
      <c r="AJ866" s="85"/>
      <c r="AK866" s="85"/>
      <c r="AL866" s="85"/>
      <c r="AM866" s="85"/>
      <c r="AN866" s="85"/>
      <c r="AO866" s="85"/>
      <c r="AP866" s="85"/>
      <c r="AQ866" s="85"/>
      <c r="AR866" s="85"/>
      <c r="AS866" s="85"/>
      <c r="AT866" s="85"/>
      <c r="AU866" s="85"/>
      <c r="AV866" s="85"/>
      <c r="AW866" s="85"/>
      <c r="AX866" s="85"/>
      <c r="AY866" s="85"/>
      <c r="AZ866" s="85"/>
      <c r="BA866" s="85"/>
      <c r="BB866" s="85"/>
      <c r="BC866" s="85"/>
      <c r="BD866" s="85"/>
      <c r="BE866" s="85"/>
      <c r="BF866" s="88"/>
      <c r="BG866" s="85"/>
      <c r="BH866" s="85"/>
      <c r="BI866" s="85"/>
      <c r="BJ866" s="85"/>
      <c r="BK866" s="85"/>
      <c r="BL866" s="85"/>
      <c r="BM866" s="85"/>
      <c r="BN866" s="85"/>
      <c r="BO866" s="85"/>
      <c r="BP866" s="85"/>
      <c r="BQ866" s="85"/>
      <c r="BR866" s="85"/>
      <c r="BS866" s="85"/>
      <c r="BT866" s="85"/>
      <c r="BU866" s="85"/>
      <c r="BV866" s="85"/>
      <c r="BW866" s="85"/>
      <c r="BX866" s="85"/>
      <c r="BY866" s="85"/>
      <c r="BZ866" s="85"/>
      <c r="CA866" s="85"/>
      <c r="CB866" s="85"/>
      <c r="CC866" s="85"/>
      <c r="CD866" s="85"/>
      <c r="CE866" s="85"/>
      <c r="CF866" s="85"/>
      <c r="CG866" s="85"/>
      <c r="CH866" s="85"/>
      <c r="CI866" s="85"/>
      <c r="CJ866" s="85"/>
      <c r="CK866" s="85"/>
      <c r="CL866" s="85"/>
      <c r="CM866" s="85"/>
      <c r="CN866" s="85"/>
      <c r="CO866" s="85"/>
      <c r="CP866" s="85"/>
      <c r="CQ866" s="85"/>
      <c r="CR866" s="85"/>
      <c r="CS866" s="85"/>
      <c r="CT866" s="85"/>
      <c r="CU866" s="85"/>
      <c r="CV866" s="85"/>
      <c r="CW866" s="85"/>
      <c r="CX866" s="85"/>
      <c r="CY866" s="85"/>
      <c r="CZ866" s="85"/>
      <c r="DA866" s="85"/>
      <c r="DB866" s="85"/>
      <c r="DC866" s="85"/>
      <c r="DD866" s="85"/>
      <c r="DE866" s="85"/>
    </row>
    <row r="867" spans="1:109" x14ac:dyDescent="0.2">
      <c r="A867" s="85"/>
      <c r="B867" s="85"/>
      <c r="C867" s="85"/>
      <c r="D867" s="85"/>
      <c r="E867" s="86"/>
      <c r="F867" s="85"/>
      <c r="G867" s="87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85"/>
      <c r="AG867" s="85"/>
      <c r="AH867" s="85"/>
      <c r="AI867" s="85"/>
      <c r="AJ867" s="85"/>
      <c r="AK867" s="85"/>
      <c r="AL867" s="85"/>
      <c r="AM867" s="85"/>
      <c r="AN867" s="85"/>
      <c r="AO867" s="85"/>
      <c r="AP867" s="85"/>
      <c r="AQ867" s="85"/>
      <c r="AR867" s="85"/>
      <c r="AS867" s="85"/>
      <c r="AT867" s="85"/>
      <c r="AU867" s="85"/>
      <c r="AV867" s="85"/>
      <c r="AW867" s="85"/>
      <c r="AX867" s="85"/>
      <c r="AY867" s="85"/>
      <c r="AZ867" s="85"/>
      <c r="BA867" s="85"/>
      <c r="BB867" s="85"/>
      <c r="BC867" s="85"/>
      <c r="BD867" s="85"/>
      <c r="BE867" s="85"/>
      <c r="BF867" s="88"/>
      <c r="BG867" s="85"/>
      <c r="BH867" s="85"/>
      <c r="BI867" s="85"/>
      <c r="BJ867" s="85"/>
      <c r="BK867" s="85"/>
      <c r="BL867" s="85"/>
      <c r="BM867" s="85"/>
      <c r="BN867" s="85"/>
      <c r="BO867" s="85"/>
      <c r="BP867" s="85"/>
      <c r="BQ867" s="85"/>
      <c r="BR867" s="85"/>
      <c r="BS867" s="85"/>
      <c r="BT867" s="85"/>
      <c r="BU867" s="85"/>
      <c r="BV867" s="85"/>
      <c r="BW867" s="85"/>
      <c r="BX867" s="85"/>
      <c r="BY867" s="85"/>
      <c r="BZ867" s="85"/>
      <c r="CA867" s="85"/>
      <c r="CB867" s="85"/>
      <c r="CC867" s="85"/>
      <c r="CD867" s="85"/>
      <c r="CE867" s="85"/>
      <c r="CF867" s="85"/>
      <c r="CG867" s="85"/>
      <c r="CH867" s="85"/>
      <c r="CI867" s="85"/>
      <c r="CJ867" s="85"/>
      <c r="CK867" s="85"/>
      <c r="CL867" s="85"/>
      <c r="CM867" s="85"/>
      <c r="CN867" s="85"/>
      <c r="CO867" s="85"/>
      <c r="CP867" s="85"/>
      <c r="CQ867" s="85"/>
      <c r="CR867" s="85"/>
      <c r="CS867" s="85"/>
      <c r="CT867" s="85"/>
      <c r="CU867" s="85"/>
      <c r="CV867" s="85"/>
      <c r="CW867" s="85"/>
      <c r="CX867" s="85"/>
      <c r="CY867" s="85"/>
      <c r="CZ867" s="85"/>
      <c r="DA867" s="85"/>
      <c r="DB867" s="85"/>
      <c r="DC867" s="85"/>
      <c r="DD867" s="85"/>
      <c r="DE867" s="85"/>
    </row>
    <row r="868" spans="1:109" x14ac:dyDescent="0.2">
      <c r="A868" s="85"/>
      <c r="B868" s="85"/>
      <c r="C868" s="85"/>
      <c r="D868" s="85"/>
      <c r="E868" s="86"/>
      <c r="F868" s="85"/>
      <c r="G868" s="87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85"/>
      <c r="AG868" s="85"/>
      <c r="AH868" s="85"/>
      <c r="AI868" s="85"/>
      <c r="AJ868" s="85"/>
      <c r="AK868" s="85"/>
      <c r="AL868" s="85"/>
      <c r="AM868" s="85"/>
      <c r="AN868" s="85"/>
      <c r="AO868" s="85"/>
      <c r="AP868" s="85"/>
      <c r="AQ868" s="85"/>
      <c r="AR868" s="85"/>
      <c r="AS868" s="85"/>
      <c r="AT868" s="85"/>
      <c r="AU868" s="85"/>
      <c r="AV868" s="85"/>
      <c r="AW868" s="85"/>
      <c r="AX868" s="85"/>
      <c r="AY868" s="85"/>
      <c r="AZ868" s="85"/>
      <c r="BA868" s="85"/>
      <c r="BB868" s="85"/>
      <c r="BC868" s="85"/>
      <c r="BD868" s="85"/>
      <c r="BE868" s="85"/>
      <c r="BF868" s="88"/>
      <c r="BG868" s="85"/>
      <c r="BH868" s="85"/>
      <c r="BI868" s="85"/>
      <c r="BJ868" s="85"/>
      <c r="BK868" s="85"/>
      <c r="BL868" s="85"/>
      <c r="BM868" s="85"/>
      <c r="BN868" s="85"/>
      <c r="BO868" s="85"/>
      <c r="BP868" s="85"/>
      <c r="BQ868" s="85"/>
      <c r="BR868" s="85"/>
      <c r="BS868" s="85"/>
      <c r="BT868" s="85"/>
      <c r="BU868" s="85"/>
      <c r="BV868" s="85"/>
      <c r="BW868" s="85"/>
      <c r="BX868" s="85"/>
      <c r="BY868" s="85"/>
      <c r="BZ868" s="85"/>
      <c r="CA868" s="85"/>
      <c r="CB868" s="85"/>
      <c r="CC868" s="85"/>
      <c r="CD868" s="85"/>
      <c r="CE868" s="85"/>
      <c r="CF868" s="85"/>
      <c r="CG868" s="85"/>
      <c r="CH868" s="85"/>
      <c r="CI868" s="85"/>
      <c r="CJ868" s="85"/>
      <c r="CK868" s="85"/>
      <c r="CL868" s="85"/>
      <c r="CM868" s="85"/>
      <c r="CN868" s="85"/>
      <c r="CO868" s="85"/>
      <c r="CP868" s="85"/>
      <c r="CQ868" s="85"/>
      <c r="CR868" s="85"/>
      <c r="CS868" s="85"/>
      <c r="CT868" s="85"/>
      <c r="CU868" s="85"/>
      <c r="CV868" s="85"/>
      <c r="CW868" s="85"/>
      <c r="CX868" s="85"/>
      <c r="CY868" s="85"/>
      <c r="CZ868" s="85"/>
      <c r="DA868" s="85"/>
      <c r="DB868" s="85"/>
      <c r="DC868" s="85"/>
      <c r="DD868" s="85"/>
      <c r="DE868" s="85"/>
    </row>
    <row r="869" spans="1:109" x14ac:dyDescent="0.2">
      <c r="A869" s="85"/>
      <c r="B869" s="85"/>
      <c r="C869" s="85"/>
      <c r="D869" s="85"/>
      <c r="E869" s="86"/>
      <c r="F869" s="85"/>
      <c r="G869" s="87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85"/>
      <c r="AG869" s="85"/>
      <c r="AH869" s="85"/>
      <c r="AI869" s="85"/>
      <c r="AJ869" s="85"/>
      <c r="AK869" s="85"/>
      <c r="AL869" s="85"/>
      <c r="AM869" s="85"/>
      <c r="AN869" s="85"/>
      <c r="AO869" s="85"/>
      <c r="AP869" s="85"/>
      <c r="AQ869" s="85"/>
      <c r="AR869" s="85"/>
      <c r="AS869" s="85"/>
      <c r="AT869" s="85"/>
      <c r="AU869" s="85"/>
      <c r="AV869" s="85"/>
      <c r="AW869" s="85"/>
      <c r="AX869" s="85"/>
      <c r="AY869" s="85"/>
      <c r="AZ869" s="85"/>
      <c r="BA869" s="85"/>
      <c r="BB869" s="85"/>
      <c r="BC869" s="85"/>
      <c r="BD869" s="85"/>
      <c r="BE869" s="85"/>
      <c r="BF869" s="88"/>
      <c r="BG869" s="85"/>
      <c r="BH869" s="85"/>
      <c r="BI869" s="85"/>
      <c r="BJ869" s="85"/>
      <c r="BK869" s="85"/>
      <c r="BL869" s="85"/>
      <c r="BM869" s="85"/>
      <c r="BN869" s="85"/>
      <c r="BO869" s="85"/>
      <c r="BP869" s="85"/>
      <c r="BQ869" s="85"/>
      <c r="BR869" s="85"/>
      <c r="BS869" s="85"/>
      <c r="BT869" s="85"/>
      <c r="BU869" s="85"/>
      <c r="BV869" s="85"/>
      <c r="BW869" s="85"/>
      <c r="BX869" s="85"/>
      <c r="BY869" s="85"/>
      <c r="BZ869" s="85"/>
      <c r="CA869" s="85"/>
      <c r="CB869" s="85"/>
      <c r="CC869" s="85"/>
      <c r="CD869" s="85"/>
      <c r="CE869" s="85"/>
      <c r="CF869" s="85"/>
      <c r="CG869" s="85"/>
      <c r="CH869" s="85"/>
      <c r="CI869" s="85"/>
      <c r="CJ869" s="85"/>
      <c r="CK869" s="85"/>
      <c r="CL869" s="85"/>
      <c r="CM869" s="85"/>
      <c r="CN869" s="85"/>
      <c r="CO869" s="85"/>
      <c r="CP869" s="85"/>
      <c r="CQ869" s="85"/>
      <c r="CR869" s="85"/>
      <c r="CS869" s="85"/>
      <c r="CT869" s="85"/>
      <c r="CU869" s="85"/>
      <c r="CV869" s="85"/>
      <c r="CW869" s="85"/>
      <c r="CX869" s="85"/>
      <c r="CY869" s="85"/>
      <c r="CZ869" s="85"/>
      <c r="DA869" s="85"/>
      <c r="DB869" s="85"/>
      <c r="DC869" s="85"/>
      <c r="DD869" s="85"/>
      <c r="DE869" s="85"/>
    </row>
    <row r="870" spans="1:109" x14ac:dyDescent="0.2">
      <c r="A870" s="85"/>
      <c r="B870" s="85"/>
      <c r="C870" s="85"/>
      <c r="D870" s="85"/>
      <c r="E870" s="86"/>
      <c r="F870" s="85"/>
      <c r="G870" s="87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85"/>
      <c r="AG870" s="85"/>
      <c r="AH870" s="85"/>
      <c r="AI870" s="85"/>
      <c r="AJ870" s="85"/>
      <c r="AK870" s="85"/>
      <c r="AL870" s="85"/>
      <c r="AM870" s="85"/>
      <c r="AN870" s="85"/>
      <c r="AO870" s="85"/>
      <c r="AP870" s="85"/>
      <c r="AQ870" s="85"/>
      <c r="AR870" s="85"/>
      <c r="AS870" s="85"/>
      <c r="AT870" s="85"/>
      <c r="AU870" s="85"/>
      <c r="AV870" s="85"/>
      <c r="AW870" s="85"/>
      <c r="AX870" s="85"/>
      <c r="AY870" s="85"/>
      <c r="AZ870" s="85"/>
      <c r="BA870" s="85"/>
      <c r="BB870" s="85"/>
      <c r="BC870" s="85"/>
      <c r="BD870" s="85"/>
      <c r="BE870" s="85"/>
      <c r="BF870" s="88"/>
      <c r="BG870" s="85"/>
      <c r="BH870" s="85"/>
      <c r="BI870" s="85"/>
      <c r="BJ870" s="85"/>
      <c r="BK870" s="85"/>
      <c r="BL870" s="85"/>
      <c r="BM870" s="85"/>
      <c r="BN870" s="85"/>
      <c r="BO870" s="85"/>
      <c r="BP870" s="85"/>
      <c r="BQ870" s="85"/>
      <c r="BR870" s="85"/>
      <c r="BS870" s="85"/>
      <c r="BT870" s="85"/>
      <c r="BU870" s="85"/>
      <c r="BV870" s="85"/>
      <c r="BW870" s="85"/>
      <c r="BX870" s="85"/>
      <c r="BY870" s="85"/>
      <c r="BZ870" s="85"/>
      <c r="CA870" s="85"/>
      <c r="CB870" s="85"/>
      <c r="CC870" s="85"/>
      <c r="CD870" s="85"/>
      <c r="CE870" s="85"/>
      <c r="CF870" s="85"/>
      <c r="CG870" s="85"/>
      <c r="CH870" s="85"/>
      <c r="CI870" s="85"/>
      <c r="CJ870" s="85"/>
      <c r="CK870" s="85"/>
      <c r="CL870" s="85"/>
      <c r="CM870" s="85"/>
      <c r="CN870" s="85"/>
      <c r="CO870" s="85"/>
      <c r="CP870" s="85"/>
      <c r="CQ870" s="85"/>
      <c r="CR870" s="85"/>
      <c r="CS870" s="85"/>
      <c r="CT870" s="85"/>
      <c r="CU870" s="85"/>
      <c r="CV870" s="85"/>
      <c r="CW870" s="85"/>
      <c r="CX870" s="85"/>
      <c r="CY870" s="85"/>
      <c r="CZ870" s="85"/>
      <c r="DA870" s="85"/>
      <c r="DB870" s="85"/>
      <c r="DC870" s="85"/>
      <c r="DD870" s="85"/>
      <c r="DE870" s="85"/>
    </row>
    <row r="871" spans="1:109" x14ac:dyDescent="0.2">
      <c r="A871" s="85"/>
      <c r="B871" s="85"/>
      <c r="C871" s="85"/>
      <c r="D871" s="85"/>
      <c r="E871" s="86"/>
      <c r="F871" s="85"/>
      <c r="G871" s="87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85"/>
      <c r="AG871" s="85"/>
      <c r="AH871" s="85"/>
      <c r="AI871" s="85"/>
      <c r="AJ871" s="85"/>
      <c r="AK871" s="85"/>
      <c r="AL871" s="85"/>
      <c r="AM871" s="85"/>
      <c r="AN871" s="85"/>
      <c r="AO871" s="85"/>
      <c r="AP871" s="85"/>
      <c r="AQ871" s="85"/>
      <c r="AR871" s="85"/>
      <c r="AS871" s="85"/>
      <c r="AT871" s="85"/>
      <c r="AU871" s="85"/>
      <c r="AV871" s="85"/>
      <c r="AW871" s="85"/>
      <c r="AX871" s="85"/>
      <c r="AY871" s="85"/>
      <c r="AZ871" s="85"/>
      <c r="BA871" s="85"/>
      <c r="BB871" s="85"/>
      <c r="BC871" s="85"/>
      <c r="BD871" s="85"/>
      <c r="BE871" s="85"/>
      <c r="BF871" s="88"/>
      <c r="BG871" s="85"/>
      <c r="BH871" s="85"/>
      <c r="BI871" s="85"/>
      <c r="BJ871" s="85"/>
      <c r="BK871" s="85"/>
      <c r="BL871" s="85"/>
      <c r="BM871" s="85"/>
      <c r="BN871" s="85"/>
      <c r="BO871" s="85"/>
      <c r="BP871" s="85"/>
      <c r="BQ871" s="85"/>
      <c r="BR871" s="85"/>
      <c r="BS871" s="85"/>
      <c r="BT871" s="85"/>
      <c r="BU871" s="85"/>
      <c r="BV871" s="85"/>
      <c r="BW871" s="85"/>
      <c r="BX871" s="85"/>
      <c r="BY871" s="85"/>
      <c r="BZ871" s="85"/>
      <c r="CA871" s="85"/>
      <c r="CB871" s="85"/>
      <c r="CC871" s="85"/>
      <c r="CD871" s="85"/>
      <c r="CE871" s="85"/>
      <c r="CF871" s="85"/>
      <c r="CG871" s="85"/>
      <c r="CH871" s="85"/>
      <c r="CI871" s="85"/>
      <c r="CJ871" s="85"/>
      <c r="CK871" s="85"/>
      <c r="CL871" s="85"/>
      <c r="CM871" s="85"/>
      <c r="CN871" s="85"/>
      <c r="CO871" s="85"/>
      <c r="CP871" s="85"/>
      <c r="CQ871" s="85"/>
      <c r="CR871" s="85"/>
      <c r="CS871" s="85"/>
      <c r="CT871" s="85"/>
      <c r="CU871" s="85"/>
      <c r="CV871" s="85"/>
      <c r="CW871" s="85"/>
      <c r="CX871" s="85"/>
      <c r="CY871" s="85"/>
      <c r="CZ871" s="85"/>
      <c r="DA871" s="85"/>
      <c r="DB871" s="85"/>
      <c r="DC871" s="85"/>
      <c r="DD871" s="85"/>
      <c r="DE871" s="85"/>
    </row>
    <row r="872" spans="1:109" x14ac:dyDescent="0.2">
      <c r="A872" s="85"/>
      <c r="B872" s="85"/>
      <c r="C872" s="85"/>
      <c r="D872" s="85"/>
      <c r="E872" s="86"/>
      <c r="F872" s="85"/>
      <c r="G872" s="87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85"/>
      <c r="AG872" s="85"/>
      <c r="AH872" s="85"/>
      <c r="AI872" s="85"/>
      <c r="AJ872" s="85"/>
      <c r="AK872" s="85"/>
      <c r="AL872" s="85"/>
      <c r="AM872" s="85"/>
      <c r="AN872" s="85"/>
      <c r="AO872" s="85"/>
      <c r="AP872" s="85"/>
      <c r="AQ872" s="85"/>
      <c r="AR872" s="85"/>
      <c r="AS872" s="85"/>
      <c r="AT872" s="85"/>
      <c r="AU872" s="85"/>
      <c r="AV872" s="85"/>
      <c r="AW872" s="85"/>
      <c r="AX872" s="85"/>
      <c r="AY872" s="85"/>
      <c r="AZ872" s="85"/>
      <c r="BA872" s="85"/>
      <c r="BB872" s="85"/>
      <c r="BC872" s="85"/>
      <c r="BD872" s="85"/>
      <c r="BE872" s="85"/>
      <c r="BF872" s="88"/>
      <c r="BG872" s="85"/>
      <c r="BH872" s="85"/>
      <c r="BI872" s="85"/>
      <c r="BJ872" s="85"/>
      <c r="BK872" s="85"/>
      <c r="BL872" s="85"/>
      <c r="BM872" s="85"/>
      <c r="BN872" s="85"/>
      <c r="BO872" s="85"/>
      <c r="BP872" s="85"/>
      <c r="BQ872" s="85"/>
      <c r="BR872" s="85"/>
      <c r="BS872" s="85"/>
      <c r="BT872" s="85"/>
      <c r="BU872" s="85"/>
      <c r="BV872" s="85"/>
      <c r="BW872" s="85"/>
      <c r="BX872" s="85"/>
      <c r="BY872" s="85"/>
      <c r="BZ872" s="85"/>
      <c r="CA872" s="85"/>
      <c r="CB872" s="85"/>
      <c r="CC872" s="85"/>
      <c r="CD872" s="85"/>
      <c r="CE872" s="85"/>
      <c r="CF872" s="85"/>
      <c r="CG872" s="85"/>
      <c r="CH872" s="85"/>
      <c r="CI872" s="85"/>
      <c r="CJ872" s="85"/>
      <c r="CK872" s="85"/>
      <c r="CL872" s="85"/>
      <c r="CM872" s="85"/>
      <c r="CN872" s="85"/>
      <c r="CO872" s="85"/>
      <c r="CP872" s="85"/>
      <c r="CQ872" s="85"/>
      <c r="CR872" s="85"/>
      <c r="CS872" s="85"/>
      <c r="CT872" s="85"/>
      <c r="CU872" s="85"/>
      <c r="CV872" s="85"/>
      <c r="CW872" s="85"/>
      <c r="CX872" s="85"/>
      <c r="CY872" s="85"/>
      <c r="CZ872" s="85"/>
      <c r="DA872" s="85"/>
      <c r="DB872" s="85"/>
      <c r="DC872" s="85"/>
      <c r="DD872" s="85"/>
      <c r="DE872" s="85"/>
    </row>
    <row r="873" spans="1:109" x14ac:dyDescent="0.2">
      <c r="A873" s="85"/>
      <c r="B873" s="85"/>
      <c r="C873" s="85"/>
      <c r="D873" s="85"/>
      <c r="E873" s="86"/>
      <c r="F873" s="85"/>
      <c r="G873" s="87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F873" s="85"/>
      <c r="AG873" s="85"/>
      <c r="AH873" s="85"/>
      <c r="AI873" s="85"/>
      <c r="AJ873" s="85"/>
      <c r="AK873" s="85"/>
      <c r="AL873" s="85"/>
      <c r="AM873" s="85"/>
      <c r="AN873" s="85"/>
      <c r="AO873" s="85"/>
      <c r="AP873" s="85"/>
      <c r="AQ873" s="85"/>
      <c r="AR873" s="85"/>
      <c r="AS873" s="85"/>
      <c r="AT873" s="85"/>
      <c r="AU873" s="85"/>
      <c r="AV873" s="85"/>
      <c r="AW873" s="85"/>
      <c r="AX873" s="85"/>
      <c r="AY873" s="85"/>
      <c r="AZ873" s="85"/>
      <c r="BA873" s="85"/>
      <c r="BB873" s="85"/>
      <c r="BC873" s="85"/>
      <c r="BD873" s="85"/>
      <c r="BE873" s="85"/>
      <c r="BF873" s="88"/>
      <c r="BG873" s="85"/>
      <c r="BH873" s="85"/>
      <c r="BI873" s="85"/>
      <c r="BJ873" s="85"/>
      <c r="BK873" s="85"/>
      <c r="BL873" s="85"/>
      <c r="BM873" s="85"/>
      <c r="BN873" s="85"/>
      <c r="BO873" s="85"/>
      <c r="BP873" s="85"/>
      <c r="BQ873" s="85"/>
      <c r="BR873" s="85"/>
      <c r="BS873" s="85"/>
      <c r="BT873" s="85"/>
      <c r="BU873" s="85"/>
      <c r="BV873" s="85"/>
      <c r="BW873" s="85"/>
      <c r="BX873" s="85"/>
      <c r="BY873" s="85"/>
      <c r="BZ873" s="85"/>
      <c r="CA873" s="85"/>
      <c r="CB873" s="85"/>
      <c r="CC873" s="85"/>
      <c r="CD873" s="85"/>
      <c r="CE873" s="85"/>
      <c r="CF873" s="85"/>
      <c r="CG873" s="85"/>
      <c r="CH873" s="85"/>
      <c r="CI873" s="85"/>
      <c r="CJ873" s="85"/>
      <c r="CK873" s="85"/>
      <c r="CL873" s="85"/>
      <c r="CM873" s="85"/>
      <c r="CN873" s="85"/>
      <c r="CO873" s="85"/>
      <c r="CP873" s="85"/>
      <c r="CQ873" s="85"/>
      <c r="CR873" s="85"/>
      <c r="CS873" s="85"/>
      <c r="CT873" s="85"/>
      <c r="CU873" s="85"/>
      <c r="CV873" s="85"/>
      <c r="CW873" s="85"/>
      <c r="CX873" s="85"/>
      <c r="CY873" s="85"/>
      <c r="CZ873" s="85"/>
      <c r="DA873" s="85"/>
      <c r="DB873" s="85"/>
      <c r="DC873" s="85"/>
      <c r="DD873" s="85"/>
      <c r="DE873" s="85"/>
    </row>
    <row r="874" spans="1:109" x14ac:dyDescent="0.2">
      <c r="A874" s="85"/>
      <c r="B874" s="85"/>
      <c r="C874" s="85"/>
      <c r="D874" s="85"/>
      <c r="E874" s="86"/>
      <c r="F874" s="85"/>
      <c r="G874" s="87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F874" s="85"/>
      <c r="AG874" s="85"/>
      <c r="AH874" s="85"/>
      <c r="AI874" s="85"/>
      <c r="AJ874" s="85"/>
      <c r="AK874" s="85"/>
      <c r="AL874" s="85"/>
      <c r="AM874" s="85"/>
      <c r="AN874" s="85"/>
      <c r="AO874" s="85"/>
      <c r="AP874" s="85"/>
      <c r="AQ874" s="85"/>
      <c r="AR874" s="85"/>
      <c r="AS874" s="85"/>
      <c r="AT874" s="85"/>
      <c r="AU874" s="85"/>
      <c r="AV874" s="85"/>
      <c r="AW874" s="85"/>
      <c r="AX874" s="85"/>
      <c r="AY874" s="85"/>
      <c r="AZ874" s="85"/>
      <c r="BA874" s="85"/>
      <c r="BB874" s="85"/>
      <c r="BC874" s="85"/>
      <c r="BD874" s="85"/>
      <c r="BE874" s="85"/>
      <c r="BF874" s="88"/>
      <c r="BG874" s="85"/>
      <c r="BH874" s="85"/>
      <c r="BI874" s="85"/>
      <c r="BJ874" s="85"/>
      <c r="BK874" s="85"/>
      <c r="BL874" s="85"/>
      <c r="BM874" s="85"/>
      <c r="BN874" s="85"/>
      <c r="BO874" s="85"/>
      <c r="BP874" s="85"/>
      <c r="BQ874" s="85"/>
      <c r="BR874" s="85"/>
      <c r="BS874" s="85"/>
      <c r="BT874" s="85"/>
      <c r="BU874" s="85"/>
      <c r="BV874" s="85"/>
      <c r="BW874" s="85"/>
      <c r="BX874" s="85"/>
      <c r="BY874" s="85"/>
      <c r="BZ874" s="85"/>
      <c r="CA874" s="85"/>
      <c r="CB874" s="85"/>
      <c r="CC874" s="85"/>
      <c r="CD874" s="85"/>
      <c r="CE874" s="85"/>
      <c r="CF874" s="85"/>
      <c r="CG874" s="85"/>
      <c r="CH874" s="85"/>
      <c r="CI874" s="85"/>
      <c r="CJ874" s="85"/>
      <c r="CK874" s="85"/>
      <c r="CL874" s="85"/>
      <c r="CM874" s="85"/>
      <c r="CN874" s="85"/>
      <c r="CO874" s="85"/>
      <c r="CP874" s="85"/>
      <c r="CQ874" s="85"/>
      <c r="CR874" s="85"/>
      <c r="CS874" s="85"/>
      <c r="CT874" s="85"/>
      <c r="CU874" s="85"/>
      <c r="CV874" s="85"/>
      <c r="CW874" s="85"/>
      <c r="CX874" s="85"/>
      <c r="CY874" s="85"/>
      <c r="CZ874" s="85"/>
      <c r="DA874" s="85"/>
      <c r="DB874" s="85"/>
      <c r="DC874" s="85"/>
      <c r="DD874" s="85"/>
      <c r="DE874" s="85"/>
    </row>
    <row r="875" spans="1:109" x14ac:dyDescent="0.2">
      <c r="A875" s="85"/>
      <c r="B875" s="85"/>
      <c r="C875" s="85"/>
      <c r="D875" s="85"/>
      <c r="E875" s="86"/>
      <c r="F875" s="85"/>
      <c r="G875" s="87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F875" s="85"/>
      <c r="AG875" s="85"/>
      <c r="AH875" s="85"/>
      <c r="AI875" s="85"/>
      <c r="AJ875" s="85"/>
      <c r="AK875" s="85"/>
      <c r="AL875" s="85"/>
      <c r="AM875" s="85"/>
      <c r="AN875" s="85"/>
      <c r="AO875" s="85"/>
      <c r="AP875" s="85"/>
      <c r="AQ875" s="85"/>
      <c r="AR875" s="85"/>
      <c r="AS875" s="85"/>
      <c r="AT875" s="85"/>
      <c r="AU875" s="85"/>
      <c r="AV875" s="85"/>
      <c r="AW875" s="85"/>
      <c r="AX875" s="85"/>
      <c r="AY875" s="85"/>
      <c r="AZ875" s="85"/>
      <c r="BA875" s="85"/>
      <c r="BB875" s="85"/>
      <c r="BC875" s="85"/>
      <c r="BD875" s="85"/>
      <c r="BE875" s="85"/>
      <c r="BF875" s="88"/>
      <c r="BG875" s="85"/>
      <c r="BH875" s="85"/>
      <c r="BI875" s="85"/>
      <c r="BJ875" s="85"/>
      <c r="BK875" s="85"/>
      <c r="BL875" s="85"/>
      <c r="BM875" s="85"/>
      <c r="BN875" s="85"/>
      <c r="BO875" s="85"/>
      <c r="BP875" s="85"/>
      <c r="BQ875" s="85"/>
      <c r="BR875" s="85"/>
      <c r="BS875" s="85"/>
      <c r="BT875" s="85"/>
      <c r="BU875" s="85"/>
      <c r="BV875" s="85"/>
      <c r="BW875" s="85"/>
      <c r="BX875" s="85"/>
      <c r="BY875" s="85"/>
      <c r="BZ875" s="85"/>
      <c r="CA875" s="85"/>
      <c r="CB875" s="85"/>
      <c r="CC875" s="85"/>
      <c r="CD875" s="85"/>
      <c r="CE875" s="85"/>
      <c r="CF875" s="85"/>
      <c r="CG875" s="85"/>
      <c r="CH875" s="85"/>
      <c r="CI875" s="85"/>
      <c r="CJ875" s="85"/>
      <c r="CK875" s="85"/>
      <c r="CL875" s="85"/>
      <c r="CM875" s="85"/>
      <c r="CN875" s="85"/>
      <c r="CO875" s="85"/>
      <c r="CP875" s="85"/>
      <c r="CQ875" s="85"/>
      <c r="CR875" s="85"/>
      <c r="CS875" s="85"/>
      <c r="CT875" s="85"/>
      <c r="CU875" s="85"/>
      <c r="CV875" s="85"/>
      <c r="CW875" s="85"/>
      <c r="CX875" s="85"/>
      <c r="CY875" s="85"/>
      <c r="CZ875" s="85"/>
      <c r="DA875" s="85"/>
      <c r="DB875" s="85"/>
      <c r="DC875" s="85"/>
      <c r="DD875" s="85"/>
      <c r="DE875" s="85"/>
    </row>
    <row r="876" spans="1:109" x14ac:dyDescent="0.2">
      <c r="A876" s="85"/>
      <c r="B876" s="85"/>
      <c r="C876" s="85"/>
      <c r="D876" s="85"/>
      <c r="E876" s="86"/>
      <c r="F876" s="85"/>
      <c r="G876" s="87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F876" s="85"/>
      <c r="AG876" s="85"/>
      <c r="AH876" s="85"/>
      <c r="AI876" s="85"/>
      <c r="AJ876" s="85"/>
      <c r="AK876" s="85"/>
      <c r="AL876" s="85"/>
      <c r="AM876" s="85"/>
      <c r="AN876" s="85"/>
      <c r="AO876" s="85"/>
      <c r="AP876" s="85"/>
      <c r="AQ876" s="85"/>
      <c r="AR876" s="85"/>
      <c r="AS876" s="85"/>
      <c r="AT876" s="85"/>
      <c r="AU876" s="85"/>
      <c r="AV876" s="85"/>
      <c r="AW876" s="85"/>
      <c r="AX876" s="85"/>
      <c r="AY876" s="85"/>
      <c r="AZ876" s="85"/>
      <c r="BA876" s="85"/>
      <c r="BB876" s="85"/>
      <c r="BC876" s="85"/>
      <c r="BD876" s="85"/>
      <c r="BE876" s="85"/>
      <c r="BF876" s="88"/>
      <c r="BG876" s="85"/>
      <c r="BH876" s="85"/>
      <c r="BI876" s="85"/>
      <c r="BJ876" s="85"/>
      <c r="BK876" s="85"/>
      <c r="BL876" s="85"/>
      <c r="BM876" s="85"/>
      <c r="BN876" s="85"/>
      <c r="BO876" s="85"/>
      <c r="BP876" s="85"/>
      <c r="BQ876" s="85"/>
      <c r="BR876" s="85"/>
      <c r="BS876" s="85"/>
      <c r="BT876" s="85"/>
      <c r="BU876" s="85"/>
      <c r="BV876" s="85"/>
      <c r="BW876" s="85"/>
      <c r="BX876" s="85"/>
      <c r="BY876" s="85"/>
      <c r="BZ876" s="85"/>
      <c r="CA876" s="85"/>
      <c r="CB876" s="85"/>
      <c r="CC876" s="85"/>
      <c r="CD876" s="85"/>
      <c r="CE876" s="85"/>
      <c r="CF876" s="85"/>
      <c r="CG876" s="85"/>
      <c r="CH876" s="85"/>
      <c r="CI876" s="85"/>
      <c r="CJ876" s="85"/>
      <c r="CK876" s="85"/>
      <c r="CL876" s="85"/>
      <c r="CM876" s="85"/>
      <c r="CN876" s="85"/>
      <c r="CO876" s="85"/>
      <c r="CP876" s="85"/>
      <c r="CQ876" s="85"/>
      <c r="CR876" s="85"/>
      <c r="CS876" s="85"/>
      <c r="CT876" s="85"/>
      <c r="CU876" s="85"/>
      <c r="CV876" s="85"/>
      <c r="CW876" s="85"/>
      <c r="CX876" s="85"/>
      <c r="CY876" s="85"/>
      <c r="CZ876" s="85"/>
      <c r="DA876" s="85"/>
      <c r="DB876" s="85"/>
      <c r="DC876" s="85"/>
      <c r="DD876" s="85"/>
      <c r="DE876" s="85"/>
    </row>
    <row r="877" spans="1:109" x14ac:dyDescent="0.2">
      <c r="A877" s="85"/>
      <c r="B877" s="85"/>
      <c r="C877" s="85"/>
      <c r="D877" s="85"/>
      <c r="E877" s="86"/>
      <c r="F877" s="85"/>
      <c r="G877" s="87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F877" s="85"/>
      <c r="AG877" s="85"/>
      <c r="AH877" s="85"/>
      <c r="AI877" s="85"/>
      <c r="AJ877" s="85"/>
      <c r="AK877" s="85"/>
      <c r="AL877" s="85"/>
      <c r="AM877" s="85"/>
      <c r="AN877" s="85"/>
      <c r="AO877" s="85"/>
      <c r="AP877" s="85"/>
      <c r="AQ877" s="85"/>
      <c r="AR877" s="85"/>
      <c r="AS877" s="85"/>
      <c r="AT877" s="85"/>
      <c r="AU877" s="85"/>
      <c r="AV877" s="85"/>
      <c r="AW877" s="85"/>
      <c r="AX877" s="85"/>
      <c r="AY877" s="85"/>
      <c r="AZ877" s="85"/>
      <c r="BA877" s="85"/>
      <c r="BB877" s="85"/>
      <c r="BC877" s="85"/>
      <c r="BD877" s="85"/>
      <c r="BE877" s="85"/>
      <c r="BF877" s="88"/>
      <c r="BG877" s="85"/>
      <c r="BH877" s="85"/>
      <c r="BI877" s="85"/>
      <c r="BJ877" s="85"/>
      <c r="BK877" s="85"/>
      <c r="BL877" s="85"/>
      <c r="BM877" s="85"/>
      <c r="BN877" s="85"/>
      <c r="BO877" s="85"/>
      <c r="BP877" s="85"/>
      <c r="BQ877" s="85"/>
      <c r="BR877" s="85"/>
      <c r="BS877" s="85"/>
      <c r="BT877" s="85"/>
      <c r="BU877" s="85"/>
      <c r="BV877" s="85"/>
      <c r="BW877" s="85"/>
      <c r="BX877" s="85"/>
      <c r="BY877" s="85"/>
      <c r="BZ877" s="85"/>
      <c r="CA877" s="85"/>
      <c r="CB877" s="85"/>
      <c r="CC877" s="85"/>
      <c r="CD877" s="85"/>
      <c r="CE877" s="85"/>
      <c r="CF877" s="85"/>
      <c r="CG877" s="85"/>
      <c r="CH877" s="85"/>
      <c r="CI877" s="85"/>
      <c r="CJ877" s="85"/>
      <c r="CK877" s="85"/>
      <c r="CL877" s="85"/>
      <c r="CM877" s="85"/>
      <c r="CN877" s="85"/>
      <c r="CO877" s="85"/>
      <c r="CP877" s="85"/>
      <c r="CQ877" s="85"/>
      <c r="CR877" s="85"/>
      <c r="CS877" s="85"/>
      <c r="CT877" s="85"/>
      <c r="CU877" s="85"/>
      <c r="CV877" s="85"/>
      <c r="CW877" s="85"/>
      <c r="CX877" s="85"/>
      <c r="CY877" s="85"/>
      <c r="CZ877" s="85"/>
      <c r="DA877" s="85"/>
      <c r="DB877" s="85"/>
      <c r="DC877" s="85"/>
      <c r="DD877" s="85"/>
      <c r="DE877" s="85"/>
    </row>
    <row r="878" spans="1:109" x14ac:dyDescent="0.2">
      <c r="A878" s="85"/>
      <c r="B878" s="85"/>
      <c r="C878" s="85"/>
      <c r="D878" s="85"/>
      <c r="E878" s="86"/>
      <c r="F878" s="85"/>
      <c r="G878" s="87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F878" s="85"/>
      <c r="AG878" s="85"/>
      <c r="AH878" s="85"/>
      <c r="AI878" s="85"/>
      <c r="AJ878" s="85"/>
      <c r="AK878" s="85"/>
      <c r="AL878" s="85"/>
      <c r="AM878" s="85"/>
      <c r="AN878" s="85"/>
      <c r="AO878" s="85"/>
      <c r="AP878" s="85"/>
      <c r="AQ878" s="85"/>
      <c r="AR878" s="85"/>
      <c r="AS878" s="85"/>
      <c r="AT878" s="85"/>
      <c r="AU878" s="85"/>
      <c r="AV878" s="85"/>
      <c r="AW878" s="85"/>
      <c r="AX878" s="85"/>
      <c r="AY878" s="85"/>
      <c r="AZ878" s="85"/>
      <c r="BA878" s="85"/>
      <c r="BB878" s="85"/>
      <c r="BC878" s="85"/>
      <c r="BD878" s="85"/>
      <c r="BE878" s="85"/>
      <c r="BF878" s="88"/>
      <c r="BG878" s="85"/>
      <c r="BH878" s="85"/>
      <c r="BI878" s="85"/>
      <c r="BJ878" s="85"/>
      <c r="BK878" s="85"/>
      <c r="BL878" s="85"/>
      <c r="BM878" s="85"/>
      <c r="BN878" s="85"/>
      <c r="BO878" s="85"/>
      <c r="BP878" s="85"/>
      <c r="BQ878" s="85"/>
      <c r="BR878" s="85"/>
      <c r="BS878" s="85"/>
      <c r="BT878" s="85"/>
      <c r="BU878" s="85"/>
      <c r="BV878" s="85"/>
      <c r="BW878" s="85"/>
      <c r="BX878" s="85"/>
      <c r="BY878" s="85"/>
      <c r="BZ878" s="85"/>
      <c r="CA878" s="85"/>
      <c r="CB878" s="85"/>
      <c r="CC878" s="85"/>
      <c r="CD878" s="85"/>
      <c r="CE878" s="85"/>
      <c r="CF878" s="85"/>
      <c r="CG878" s="85"/>
      <c r="CH878" s="85"/>
      <c r="CI878" s="85"/>
      <c r="CJ878" s="85"/>
      <c r="CK878" s="85"/>
      <c r="CL878" s="85"/>
      <c r="CM878" s="85"/>
      <c r="CN878" s="85"/>
      <c r="CO878" s="85"/>
      <c r="CP878" s="85"/>
      <c r="CQ878" s="85"/>
      <c r="CR878" s="85"/>
      <c r="CS878" s="85"/>
      <c r="CT878" s="85"/>
      <c r="CU878" s="85"/>
      <c r="CV878" s="85"/>
      <c r="CW878" s="85"/>
      <c r="CX878" s="85"/>
      <c r="CY878" s="85"/>
      <c r="CZ878" s="85"/>
      <c r="DA878" s="85"/>
      <c r="DB878" s="85"/>
      <c r="DC878" s="85"/>
      <c r="DD878" s="85"/>
      <c r="DE878" s="85"/>
    </row>
    <row r="879" spans="1:109" x14ac:dyDescent="0.2">
      <c r="A879" s="85"/>
      <c r="B879" s="85"/>
      <c r="C879" s="85"/>
      <c r="D879" s="85"/>
      <c r="E879" s="86"/>
      <c r="F879" s="85"/>
      <c r="G879" s="87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F879" s="85"/>
      <c r="AG879" s="85"/>
      <c r="AH879" s="85"/>
      <c r="AI879" s="85"/>
      <c r="AJ879" s="85"/>
      <c r="AK879" s="85"/>
      <c r="AL879" s="85"/>
      <c r="AM879" s="85"/>
      <c r="AN879" s="85"/>
      <c r="AO879" s="85"/>
      <c r="AP879" s="85"/>
      <c r="AQ879" s="85"/>
      <c r="AR879" s="85"/>
      <c r="AS879" s="85"/>
      <c r="AT879" s="85"/>
      <c r="AU879" s="85"/>
      <c r="AV879" s="85"/>
      <c r="AW879" s="85"/>
      <c r="AX879" s="85"/>
      <c r="AY879" s="85"/>
      <c r="AZ879" s="85"/>
      <c r="BA879" s="85"/>
      <c r="BB879" s="85"/>
      <c r="BC879" s="85"/>
      <c r="BD879" s="85"/>
      <c r="BE879" s="85"/>
      <c r="BF879" s="88"/>
      <c r="BG879" s="85"/>
      <c r="BH879" s="85"/>
      <c r="BI879" s="85"/>
      <c r="BJ879" s="85"/>
      <c r="BK879" s="85"/>
      <c r="BL879" s="85"/>
      <c r="BM879" s="85"/>
      <c r="BN879" s="85"/>
      <c r="BO879" s="85"/>
      <c r="BP879" s="85"/>
      <c r="BQ879" s="85"/>
      <c r="BR879" s="85"/>
      <c r="BS879" s="85"/>
      <c r="BT879" s="85"/>
      <c r="BU879" s="85"/>
      <c r="BV879" s="85"/>
      <c r="BW879" s="85"/>
      <c r="BX879" s="85"/>
      <c r="BY879" s="85"/>
      <c r="BZ879" s="85"/>
      <c r="CA879" s="85"/>
      <c r="CB879" s="85"/>
      <c r="CC879" s="85"/>
      <c r="CD879" s="85"/>
      <c r="CE879" s="85"/>
      <c r="CF879" s="85"/>
      <c r="CG879" s="85"/>
      <c r="CH879" s="85"/>
      <c r="CI879" s="85"/>
      <c r="CJ879" s="85"/>
      <c r="CK879" s="85"/>
      <c r="CL879" s="85"/>
      <c r="CM879" s="85"/>
      <c r="CN879" s="85"/>
      <c r="CO879" s="85"/>
      <c r="CP879" s="85"/>
      <c r="CQ879" s="85"/>
      <c r="CR879" s="85"/>
      <c r="CS879" s="85"/>
      <c r="CT879" s="85"/>
      <c r="CU879" s="85"/>
      <c r="CV879" s="85"/>
      <c r="CW879" s="85"/>
      <c r="CX879" s="85"/>
      <c r="CY879" s="85"/>
      <c r="CZ879" s="85"/>
      <c r="DA879" s="85"/>
      <c r="DB879" s="85"/>
      <c r="DC879" s="85"/>
      <c r="DD879" s="85"/>
      <c r="DE879" s="85"/>
    </row>
    <row r="880" spans="1:109" x14ac:dyDescent="0.2">
      <c r="A880" s="85"/>
      <c r="B880" s="85"/>
      <c r="C880" s="85"/>
      <c r="D880" s="85"/>
      <c r="E880" s="86"/>
      <c r="F880" s="85"/>
      <c r="G880" s="87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F880" s="85"/>
      <c r="AG880" s="85"/>
      <c r="AH880" s="85"/>
      <c r="AI880" s="85"/>
      <c r="AJ880" s="85"/>
      <c r="AK880" s="85"/>
      <c r="AL880" s="85"/>
      <c r="AM880" s="85"/>
      <c r="AN880" s="85"/>
      <c r="AO880" s="85"/>
      <c r="AP880" s="85"/>
      <c r="AQ880" s="85"/>
      <c r="AR880" s="85"/>
      <c r="AS880" s="85"/>
      <c r="AT880" s="85"/>
      <c r="AU880" s="85"/>
      <c r="AV880" s="85"/>
      <c r="AW880" s="85"/>
      <c r="AX880" s="85"/>
      <c r="AY880" s="85"/>
      <c r="AZ880" s="85"/>
      <c r="BA880" s="85"/>
      <c r="BB880" s="85"/>
      <c r="BC880" s="85"/>
      <c r="BD880" s="85"/>
      <c r="BE880" s="85"/>
      <c r="BF880" s="88"/>
      <c r="BG880" s="85"/>
      <c r="BH880" s="85"/>
      <c r="BI880" s="85"/>
      <c r="BJ880" s="85"/>
      <c r="BK880" s="85"/>
      <c r="BL880" s="85"/>
      <c r="BM880" s="85"/>
      <c r="BN880" s="85"/>
      <c r="BO880" s="85"/>
      <c r="BP880" s="85"/>
      <c r="BQ880" s="85"/>
      <c r="BR880" s="85"/>
      <c r="BS880" s="85"/>
      <c r="BT880" s="85"/>
      <c r="BU880" s="85"/>
      <c r="BV880" s="85"/>
      <c r="BW880" s="85"/>
      <c r="BX880" s="85"/>
      <c r="BY880" s="85"/>
      <c r="BZ880" s="85"/>
      <c r="CA880" s="85"/>
      <c r="CB880" s="85"/>
      <c r="CC880" s="85"/>
      <c r="CD880" s="85"/>
      <c r="CE880" s="85"/>
      <c r="CF880" s="85"/>
      <c r="CG880" s="85"/>
      <c r="CH880" s="85"/>
      <c r="CI880" s="85"/>
      <c r="CJ880" s="85"/>
      <c r="CK880" s="85"/>
      <c r="CL880" s="85"/>
      <c r="CM880" s="85"/>
      <c r="CN880" s="85"/>
      <c r="CO880" s="85"/>
      <c r="CP880" s="85"/>
      <c r="CQ880" s="85"/>
      <c r="CR880" s="85"/>
      <c r="CS880" s="85"/>
      <c r="CT880" s="85"/>
      <c r="CU880" s="85"/>
      <c r="CV880" s="85"/>
      <c r="CW880" s="85"/>
      <c r="CX880" s="85"/>
      <c r="CY880" s="85"/>
      <c r="CZ880" s="85"/>
      <c r="DA880" s="85"/>
      <c r="DB880" s="85"/>
      <c r="DC880" s="85"/>
      <c r="DD880" s="85"/>
      <c r="DE880" s="85"/>
    </row>
    <row r="881" spans="1:109" x14ac:dyDescent="0.2">
      <c r="A881" s="85"/>
      <c r="B881" s="85"/>
      <c r="C881" s="85"/>
      <c r="D881" s="85"/>
      <c r="E881" s="86"/>
      <c r="F881" s="85"/>
      <c r="G881" s="87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F881" s="85"/>
      <c r="AG881" s="85"/>
      <c r="AH881" s="85"/>
      <c r="AI881" s="85"/>
      <c r="AJ881" s="85"/>
      <c r="AK881" s="85"/>
      <c r="AL881" s="85"/>
      <c r="AM881" s="85"/>
      <c r="AN881" s="85"/>
      <c r="AO881" s="85"/>
      <c r="AP881" s="85"/>
      <c r="AQ881" s="85"/>
      <c r="AR881" s="85"/>
      <c r="AS881" s="85"/>
      <c r="AT881" s="85"/>
      <c r="AU881" s="85"/>
      <c r="AV881" s="85"/>
      <c r="AW881" s="85"/>
      <c r="AX881" s="85"/>
      <c r="AY881" s="85"/>
      <c r="AZ881" s="85"/>
      <c r="BA881" s="85"/>
      <c r="BB881" s="85"/>
      <c r="BC881" s="85"/>
      <c r="BD881" s="85"/>
      <c r="BE881" s="85"/>
      <c r="BF881" s="88"/>
      <c r="BG881" s="85"/>
      <c r="BH881" s="85"/>
      <c r="BI881" s="85"/>
      <c r="BJ881" s="85"/>
      <c r="BK881" s="85"/>
      <c r="BL881" s="85"/>
      <c r="BM881" s="85"/>
      <c r="BN881" s="85"/>
      <c r="BO881" s="85"/>
      <c r="BP881" s="85"/>
      <c r="BQ881" s="85"/>
      <c r="BR881" s="85"/>
      <c r="BS881" s="85"/>
      <c r="BT881" s="85"/>
      <c r="BU881" s="85"/>
      <c r="BV881" s="85"/>
      <c r="BW881" s="85"/>
      <c r="BX881" s="85"/>
      <c r="BY881" s="85"/>
      <c r="BZ881" s="85"/>
      <c r="CA881" s="85"/>
      <c r="CB881" s="85"/>
      <c r="CC881" s="85"/>
      <c r="CD881" s="85"/>
      <c r="CE881" s="85"/>
      <c r="CF881" s="85"/>
      <c r="CG881" s="85"/>
      <c r="CH881" s="85"/>
      <c r="CI881" s="85"/>
      <c r="CJ881" s="85"/>
      <c r="CK881" s="85"/>
      <c r="CL881" s="85"/>
      <c r="CM881" s="85"/>
      <c r="CN881" s="85"/>
      <c r="CO881" s="85"/>
      <c r="CP881" s="85"/>
      <c r="CQ881" s="85"/>
      <c r="CR881" s="85"/>
      <c r="CS881" s="85"/>
      <c r="CT881" s="85"/>
      <c r="CU881" s="85"/>
      <c r="CV881" s="85"/>
      <c r="CW881" s="85"/>
      <c r="CX881" s="85"/>
      <c r="CY881" s="85"/>
      <c r="CZ881" s="85"/>
      <c r="DA881" s="85"/>
      <c r="DB881" s="85"/>
      <c r="DC881" s="85"/>
      <c r="DD881" s="85"/>
      <c r="DE881" s="85"/>
    </row>
    <row r="882" spans="1:109" x14ac:dyDescent="0.2">
      <c r="A882" s="85"/>
      <c r="B882" s="85"/>
      <c r="C882" s="85"/>
      <c r="D882" s="85"/>
      <c r="E882" s="86"/>
      <c r="F882" s="85"/>
      <c r="G882" s="87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F882" s="85"/>
      <c r="AG882" s="85"/>
      <c r="AH882" s="85"/>
      <c r="AI882" s="85"/>
      <c r="AJ882" s="85"/>
      <c r="AK882" s="85"/>
      <c r="AL882" s="85"/>
      <c r="AM882" s="85"/>
      <c r="AN882" s="85"/>
      <c r="AO882" s="85"/>
      <c r="AP882" s="85"/>
      <c r="AQ882" s="85"/>
      <c r="AR882" s="85"/>
      <c r="AS882" s="85"/>
      <c r="AT882" s="85"/>
      <c r="AU882" s="85"/>
      <c r="AV882" s="85"/>
      <c r="AW882" s="85"/>
      <c r="AX882" s="85"/>
      <c r="AY882" s="85"/>
      <c r="AZ882" s="85"/>
      <c r="BA882" s="85"/>
      <c r="BB882" s="85"/>
      <c r="BC882" s="85"/>
      <c r="BD882" s="85"/>
      <c r="BE882" s="85"/>
      <c r="BF882" s="88"/>
      <c r="BG882" s="85"/>
      <c r="BH882" s="85"/>
      <c r="BI882" s="85"/>
      <c r="BJ882" s="85"/>
      <c r="BK882" s="85"/>
      <c r="BL882" s="85"/>
      <c r="BM882" s="85"/>
      <c r="BN882" s="85"/>
      <c r="BO882" s="85"/>
      <c r="BP882" s="85"/>
      <c r="BQ882" s="85"/>
      <c r="BR882" s="85"/>
      <c r="BS882" s="85"/>
      <c r="BT882" s="85"/>
      <c r="BU882" s="85"/>
      <c r="BV882" s="85"/>
      <c r="BW882" s="85"/>
      <c r="BX882" s="85"/>
      <c r="BY882" s="85"/>
      <c r="BZ882" s="85"/>
      <c r="CA882" s="85"/>
      <c r="CB882" s="85"/>
      <c r="CC882" s="85"/>
      <c r="CD882" s="85"/>
      <c r="CE882" s="85"/>
      <c r="CF882" s="85"/>
      <c r="CG882" s="85"/>
      <c r="CH882" s="85"/>
      <c r="CI882" s="85"/>
      <c r="CJ882" s="85"/>
      <c r="CK882" s="85"/>
      <c r="CL882" s="85"/>
      <c r="CM882" s="85"/>
      <c r="CN882" s="85"/>
      <c r="CO882" s="85"/>
      <c r="CP882" s="85"/>
      <c r="CQ882" s="85"/>
      <c r="CR882" s="85"/>
      <c r="CS882" s="85"/>
      <c r="CT882" s="85"/>
      <c r="CU882" s="85"/>
      <c r="CV882" s="85"/>
      <c r="CW882" s="85"/>
      <c r="CX882" s="85"/>
      <c r="CY882" s="85"/>
      <c r="CZ882" s="85"/>
      <c r="DA882" s="85"/>
      <c r="DB882" s="85"/>
      <c r="DC882" s="85"/>
      <c r="DD882" s="85"/>
      <c r="DE882" s="85"/>
    </row>
    <row r="883" spans="1:109" x14ac:dyDescent="0.2">
      <c r="A883" s="85"/>
      <c r="B883" s="85"/>
      <c r="C883" s="85"/>
      <c r="D883" s="85"/>
      <c r="E883" s="86"/>
      <c r="F883" s="85"/>
      <c r="G883" s="87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F883" s="85"/>
      <c r="AG883" s="85"/>
      <c r="AH883" s="85"/>
      <c r="AI883" s="85"/>
      <c r="AJ883" s="85"/>
      <c r="AK883" s="85"/>
      <c r="AL883" s="85"/>
      <c r="AM883" s="85"/>
      <c r="AN883" s="85"/>
      <c r="AO883" s="85"/>
      <c r="AP883" s="85"/>
      <c r="AQ883" s="85"/>
      <c r="AR883" s="85"/>
      <c r="AS883" s="85"/>
      <c r="AT883" s="85"/>
      <c r="AU883" s="85"/>
      <c r="AV883" s="85"/>
      <c r="AW883" s="85"/>
      <c r="AX883" s="85"/>
      <c r="AY883" s="85"/>
      <c r="AZ883" s="85"/>
      <c r="BA883" s="85"/>
      <c r="BB883" s="85"/>
      <c r="BC883" s="85"/>
      <c r="BD883" s="85"/>
      <c r="BE883" s="85"/>
      <c r="BF883" s="88"/>
      <c r="BG883" s="85"/>
      <c r="BH883" s="85"/>
      <c r="BI883" s="85"/>
      <c r="BJ883" s="85"/>
      <c r="BK883" s="85"/>
      <c r="BL883" s="85"/>
      <c r="BM883" s="85"/>
      <c r="BN883" s="85"/>
      <c r="BO883" s="85"/>
      <c r="BP883" s="85"/>
      <c r="BQ883" s="85"/>
      <c r="BR883" s="85"/>
      <c r="BS883" s="85"/>
      <c r="BT883" s="85"/>
      <c r="BU883" s="85"/>
      <c r="BV883" s="85"/>
      <c r="BW883" s="85"/>
      <c r="BX883" s="85"/>
      <c r="BY883" s="85"/>
      <c r="BZ883" s="85"/>
      <c r="CA883" s="85"/>
      <c r="CB883" s="85"/>
      <c r="CC883" s="85"/>
      <c r="CD883" s="85"/>
      <c r="CE883" s="85"/>
      <c r="CF883" s="85"/>
      <c r="CG883" s="85"/>
      <c r="CH883" s="85"/>
      <c r="CI883" s="85"/>
      <c r="CJ883" s="85"/>
      <c r="CK883" s="85"/>
      <c r="CL883" s="85"/>
      <c r="CM883" s="85"/>
      <c r="CN883" s="85"/>
      <c r="CO883" s="85"/>
      <c r="CP883" s="85"/>
      <c r="CQ883" s="85"/>
      <c r="CR883" s="85"/>
      <c r="CS883" s="85"/>
      <c r="CT883" s="85"/>
      <c r="CU883" s="85"/>
      <c r="CV883" s="85"/>
      <c r="CW883" s="85"/>
      <c r="CX883" s="85"/>
      <c r="CY883" s="85"/>
      <c r="CZ883" s="85"/>
      <c r="DA883" s="85"/>
      <c r="DB883" s="85"/>
      <c r="DC883" s="85"/>
      <c r="DD883" s="85"/>
      <c r="DE883" s="85"/>
    </row>
    <row r="884" spans="1:109" x14ac:dyDescent="0.2">
      <c r="A884" s="85"/>
      <c r="B884" s="85"/>
      <c r="C884" s="85"/>
      <c r="D884" s="85"/>
      <c r="E884" s="86"/>
      <c r="F884" s="85"/>
      <c r="G884" s="87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F884" s="85"/>
      <c r="AG884" s="85"/>
      <c r="AH884" s="85"/>
      <c r="AI884" s="85"/>
      <c r="AJ884" s="85"/>
      <c r="AK884" s="85"/>
      <c r="AL884" s="85"/>
      <c r="AM884" s="85"/>
      <c r="AN884" s="85"/>
      <c r="AO884" s="85"/>
      <c r="AP884" s="85"/>
      <c r="AQ884" s="85"/>
      <c r="AR884" s="85"/>
      <c r="AS884" s="85"/>
      <c r="AT884" s="85"/>
      <c r="AU884" s="85"/>
      <c r="AV884" s="85"/>
      <c r="AW884" s="85"/>
      <c r="AX884" s="85"/>
      <c r="AY884" s="85"/>
      <c r="AZ884" s="85"/>
      <c r="BA884" s="85"/>
      <c r="BB884" s="85"/>
      <c r="BC884" s="85"/>
      <c r="BD884" s="85"/>
      <c r="BE884" s="85"/>
      <c r="BF884" s="88"/>
      <c r="BG884" s="85"/>
      <c r="BH884" s="85"/>
      <c r="BI884" s="85"/>
      <c r="BJ884" s="85"/>
      <c r="BK884" s="85"/>
      <c r="BL884" s="85"/>
      <c r="BM884" s="85"/>
      <c r="BN884" s="85"/>
      <c r="BO884" s="85"/>
      <c r="BP884" s="85"/>
      <c r="BQ884" s="85"/>
      <c r="BR884" s="85"/>
      <c r="BS884" s="85"/>
      <c r="BT884" s="85"/>
      <c r="BU884" s="85"/>
      <c r="BV884" s="85"/>
      <c r="BW884" s="85"/>
      <c r="BX884" s="85"/>
      <c r="BY884" s="85"/>
      <c r="BZ884" s="85"/>
      <c r="CA884" s="85"/>
      <c r="CB884" s="85"/>
      <c r="CC884" s="85"/>
      <c r="CD884" s="85"/>
      <c r="CE884" s="85"/>
      <c r="CF884" s="85"/>
      <c r="CG884" s="85"/>
      <c r="CH884" s="85"/>
      <c r="CI884" s="85"/>
      <c r="CJ884" s="85"/>
      <c r="CK884" s="85"/>
      <c r="CL884" s="85"/>
      <c r="CM884" s="85"/>
      <c r="CN884" s="85"/>
      <c r="CO884" s="85"/>
      <c r="CP884" s="85"/>
      <c r="CQ884" s="85"/>
      <c r="CR884" s="85"/>
      <c r="CS884" s="85"/>
      <c r="CT884" s="85"/>
      <c r="CU884" s="85"/>
      <c r="CV884" s="85"/>
      <c r="CW884" s="85"/>
      <c r="CX884" s="85"/>
      <c r="CY884" s="85"/>
      <c r="CZ884" s="85"/>
      <c r="DA884" s="85"/>
      <c r="DB884" s="85"/>
      <c r="DC884" s="85"/>
      <c r="DD884" s="85"/>
      <c r="DE884" s="85"/>
    </row>
    <row r="885" spans="1:109" x14ac:dyDescent="0.2">
      <c r="A885" s="85"/>
      <c r="B885" s="85"/>
      <c r="C885" s="85"/>
      <c r="D885" s="85"/>
      <c r="E885" s="86"/>
      <c r="F885" s="85"/>
      <c r="G885" s="87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F885" s="85"/>
      <c r="AG885" s="85"/>
      <c r="AH885" s="85"/>
      <c r="AI885" s="85"/>
      <c r="AJ885" s="85"/>
      <c r="AK885" s="85"/>
      <c r="AL885" s="85"/>
      <c r="AM885" s="85"/>
      <c r="AN885" s="85"/>
      <c r="AO885" s="85"/>
      <c r="AP885" s="85"/>
      <c r="AQ885" s="85"/>
      <c r="AR885" s="85"/>
      <c r="AS885" s="85"/>
      <c r="AT885" s="85"/>
      <c r="AU885" s="85"/>
      <c r="AV885" s="85"/>
      <c r="AW885" s="85"/>
      <c r="AX885" s="85"/>
      <c r="AY885" s="85"/>
      <c r="AZ885" s="85"/>
      <c r="BA885" s="85"/>
      <c r="BB885" s="85"/>
      <c r="BC885" s="85"/>
      <c r="BD885" s="85"/>
      <c r="BE885" s="85"/>
      <c r="BF885" s="88"/>
      <c r="BG885" s="85"/>
      <c r="BH885" s="85"/>
      <c r="BI885" s="85"/>
      <c r="BJ885" s="85"/>
      <c r="BK885" s="85"/>
      <c r="BL885" s="85"/>
      <c r="BM885" s="85"/>
      <c r="BN885" s="85"/>
      <c r="BO885" s="85"/>
      <c r="BP885" s="85"/>
      <c r="BQ885" s="85"/>
      <c r="BR885" s="85"/>
      <c r="BS885" s="85"/>
      <c r="BT885" s="85"/>
      <c r="BU885" s="85"/>
      <c r="BV885" s="85"/>
      <c r="BW885" s="85"/>
      <c r="BX885" s="85"/>
      <c r="BY885" s="85"/>
      <c r="BZ885" s="85"/>
      <c r="CA885" s="85"/>
      <c r="CB885" s="85"/>
      <c r="CC885" s="85"/>
      <c r="CD885" s="85"/>
      <c r="CE885" s="85"/>
      <c r="CF885" s="85"/>
      <c r="CG885" s="85"/>
      <c r="CH885" s="85"/>
      <c r="CI885" s="85"/>
      <c r="CJ885" s="85"/>
      <c r="CK885" s="85"/>
      <c r="CL885" s="85"/>
      <c r="CM885" s="85"/>
      <c r="CN885" s="85"/>
      <c r="CO885" s="85"/>
      <c r="CP885" s="85"/>
      <c r="CQ885" s="85"/>
      <c r="CR885" s="85"/>
      <c r="CS885" s="85"/>
      <c r="CT885" s="85"/>
      <c r="CU885" s="85"/>
      <c r="CV885" s="85"/>
      <c r="CW885" s="85"/>
      <c r="CX885" s="85"/>
      <c r="CY885" s="85"/>
      <c r="CZ885" s="85"/>
      <c r="DA885" s="85"/>
      <c r="DB885" s="85"/>
      <c r="DC885" s="85"/>
      <c r="DD885" s="85"/>
      <c r="DE885" s="85"/>
    </row>
    <row r="886" spans="1:109" x14ac:dyDescent="0.2">
      <c r="A886" s="85"/>
      <c r="B886" s="85"/>
      <c r="C886" s="85"/>
      <c r="D886" s="85"/>
      <c r="E886" s="86"/>
      <c r="F886" s="85"/>
      <c r="G886" s="87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F886" s="85"/>
      <c r="AG886" s="85"/>
      <c r="AH886" s="85"/>
      <c r="AI886" s="85"/>
      <c r="AJ886" s="85"/>
      <c r="AK886" s="85"/>
      <c r="AL886" s="85"/>
      <c r="AM886" s="85"/>
      <c r="AN886" s="85"/>
      <c r="AO886" s="85"/>
      <c r="AP886" s="85"/>
      <c r="AQ886" s="85"/>
      <c r="AR886" s="85"/>
      <c r="AS886" s="85"/>
      <c r="AT886" s="85"/>
      <c r="AU886" s="85"/>
      <c r="AV886" s="85"/>
      <c r="AW886" s="85"/>
      <c r="AX886" s="85"/>
      <c r="AY886" s="85"/>
      <c r="AZ886" s="85"/>
      <c r="BA886" s="85"/>
      <c r="BB886" s="85"/>
      <c r="BC886" s="85"/>
      <c r="BD886" s="85"/>
      <c r="BE886" s="85"/>
      <c r="BF886" s="88"/>
      <c r="BG886" s="85"/>
      <c r="BH886" s="85"/>
      <c r="BI886" s="85"/>
      <c r="BJ886" s="85"/>
      <c r="BK886" s="85"/>
      <c r="BL886" s="85"/>
      <c r="BM886" s="85"/>
      <c r="BN886" s="85"/>
      <c r="BO886" s="85"/>
      <c r="BP886" s="85"/>
      <c r="BQ886" s="85"/>
      <c r="BR886" s="85"/>
      <c r="BS886" s="85"/>
      <c r="BT886" s="85"/>
      <c r="BU886" s="85"/>
      <c r="BV886" s="85"/>
      <c r="BW886" s="85"/>
      <c r="BX886" s="85"/>
      <c r="BY886" s="85"/>
      <c r="BZ886" s="85"/>
      <c r="CA886" s="85"/>
      <c r="CB886" s="85"/>
      <c r="CC886" s="85"/>
      <c r="CD886" s="85"/>
      <c r="CE886" s="85"/>
      <c r="CF886" s="85"/>
      <c r="CG886" s="85"/>
      <c r="CH886" s="85"/>
      <c r="CI886" s="85"/>
      <c r="CJ886" s="85"/>
      <c r="CK886" s="85"/>
      <c r="CL886" s="85"/>
      <c r="CM886" s="85"/>
      <c r="CN886" s="85"/>
      <c r="CO886" s="85"/>
      <c r="CP886" s="85"/>
      <c r="CQ886" s="85"/>
      <c r="CR886" s="85"/>
      <c r="CS886" s="85"/>
      <c r="CT886" s="85"/>
      <c r="CU886" s="85"/>
      <c r="CV886" s="85"/>
      <c r="CW886" s="85"/>
      <c r="CX886" s="85"/>
      <c r="CY886" s="85"/>
      <c r="CZ886" s="85"/>
      <c r="DA886" s="85"/>
      <c r="DB886" s="85"/>
      <c r="DC886" s="85"/>
      <c r="DD886" s="85"/>
      <c r="DE886" s="85"/>
    </row>
    <row r="887" spans="1:109" x14ac:dyDescent="0.2">
      <c r="A887" s="85"/>
      <c r="B887" s="85"/>
      <c r="C887" s="85"/>
      <c r="D887" s="85"/>
      <c r="E887" s="86"/>
      <c r="F887" s="85"/>
      <c r="G887" s="87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F887" s="85"/>
      <c r="AG887" s="85"/>
      <c r="AH887" s="85"/>
      <c r="AI887" s="85"/>
      <c r="AJ887" s="85"/>
      <c r="AK887" s="85"/>
      <c r="AL887" s="85"/>
      <c r="AM887" s="85"/>
      <c r="AN887" s="85"/>
      <c r="AO887" s="85"/>
      <c r="AP887" s="85"/>
      <c r="AQ887" s="85"/>
      <c r="AR887" s="85"/>
      <c r="AS887" s="85"/>
      <c r="AT887" s="85"/>
      <c r="AU887" s="85"/>
      <c r="AV887" s="85"/>
      <c r="AW887" s="85"/>
      <c r="AX887" s="85"/>
      <c r="AY887" s="85"/>
      <c r="AZ887" s="85"/>
      <c r="BA887" s="85"/>
      <c r="BB887" s="85"/>
      <c r="BC887" s="85"/>
      <c r="BD887" s="85"/>
      <c r="BE887" s="85"/>
      <c r="BF887" s="88"/>
      <c r="BG887" s="85"/>
      <c r="BH887" s="85"/>
      <c r="BI887" s="85"/>
      <c r="BJ887" s="85"/>
      <c r="BK887" s="85"/>
      <c r="BL887" s="85"/>
      <c r="BM887" s="85"/>
      <c r="BN887" s="85"/>
      <c r="BO887" s="85"/>
      <c r="BP887" s="85"/>
      <c r="BQ887" s="85"/>
      <c r="BR887" s="85"/>
      <c r="BS887" s="85"/>
      <c r="BT887" s="85"/>
      <c r="BU887" s="85"/>
      <c r="BV887" s="85"/>
      <c r="BW887" s="85"/>
      <c r="BX887" s="85"/>
      <c r="BY887" s="85"/>
      <c r="BZ887" s="85"/>
      <c r="CA887" s="85"/>
      <c r="CB887" s="85"/>
      <c r="CC887" s="85"/>
      <c r="CD887" s="85"/>
      <c r="CE887" s="85"/>
      <c r="CF887" s="85"/>
      <c r="CG887" s="85"/>
      <c r="CH887" s="85"/>
      <c r="CI887" s="85"/>
      <c r="CJ887" s="85"/>
      <c r="CK887" s="85"/>
      <c r="CL887" s="85"/>
      <c r="CM887" s="85"/>
      <c r="CN887" s="85"/>
      <c r="CO887" s="85"/>
      <c r="CP887" s="85"/>
      <c r="CQ887" s="85"/>
      <c r="CR887" s="85"/>
      <c r="CS887" s="85"/>
      <c r="CT887" s="85"/>
      <c r="CU887" s="85"/>
      <c r="CV887" s="85"/>
      <c r="CW887" s="85"/>
      <c r="CX887" s="85"/>
      <c r="CY887" s="85"/>
      <c r="CZ887" s="85"/>
      <c r="DA887" s="85"/>
      <c r="DB887" s="85"/>
      <c r="DC887" s="85"/>
      <c r="DD887" s="85"/>
      <c r="DE887" s="85"/>
    </row>
    <row r="888" spans="1:109" x14ac:dyDescent="0.2">
      <c r="A888" s="85"/>
      <c r="B888" s="85"/>
      <c r="C888" s="85"/>
      <c r="D888" s="85"/>
      <c r="E888" s="86"/>
      <c r="F888" s="85"/>
      <c r="G888" s="87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F888" s="85"/>
      <c r="AG888" s="85"/>
      <c r="AH888" s="85"/>
      <c r="AI888" s="85"/>
      <c r="AJ888" s="85"/>
      <c r="AK888" s="85"/>
      <c r="AL888" s="85"/>
      <c r="AM888" s="85"/>
      <c r="AN888" s="85"/>
      <c r="AO888" s="85"/>
      <c r="AP888" s="85"/>
      <c r="AQ888" s="85"/>
      <c r="AR888" s="85"/>
      <c r="AS888" s="85"/>
      <c r="AT888" s="85"/>
      <c r="AU888" s="85"/>
      <c r="AV888" s="85"/>
      <c r="AW888" s="85"/>
      <c r="AX888" s="85"/>
      <c r="AY888" s="85"/>
      <c r="AZ888" s="85"/>
      <c r="BA888" s="85"/>
      <c r="BB888" s="85"/>
      <c r="BC888" s="85"/>
      <c r="BD888" s="85"/>
      <c r="BE888" s="85"/>
      <c r="BF888" s="88"/>
      <c r="BG888" s="85"/>
      <c r="BH888" s="85"/>
      <c r="BI888" s="85"/>
      <c r="BJ888" s="85"/>
      <c r="BK888" s="85"/>
      <c r="BL888" s="85"/>
      <c r="BM888" s="85"/>
      <c r="BN888" s="85"/>
      <c r="BO888" s="85"/>
      <c r="BP888" s="85"/>
      <c r="BQ888" s="85"/>
      <c r="BR888" s="85"/>
      <c r="BS888" s="85"/>
      <c r="BT888" s="85"/>
      <c r="BU888" s="85"/>
      <c r="BV888" s="85"/>
      <c r="BW888" s="85"/>
      <c r="BX888" s="85"/>
      <c r="BY888" s="85"/>
      <c r="BZ888" s="85"/>
      <c r="CA888" s="85"/>
      <c r="CB888" s="85"/>
      <c r="CC888" s="85"/>
      <c r="CD888" s="85"/>
      <c r="CE888" s="85"/>
      <c r="CF888" s="85"/>
      <c r="CG888" s="85"/>
      <c r="CH888" s="85"/>
      <c r="CI888" s="85"/>
      <c r="CJ888" s="85"/>
      <c r="CK888" s="85"/>
      <c r="CL888" s="85"/>
      <c r="CM888" s="85"/>
      <c r="CN888" s="85"/>
      <c r="CO888" s="85"/>
      <c r="CP888" s="85"/>
      <c r="CQ888" s="85"/>
      <c r="CR888" s="85"/>
      <c r="CS888" s="85"/>
      <c r="CT888" s="85"/>
      <c r="CU888" s="85"/>
      <c r="CV888" s="85"/>
      <c r="CW888" s="85"/>
      <c r="CX888" s="85"/>
      <c r="CY888" s="85"/>
      <c r="CZ888" s="85"/>
      <c r="DA888" s="85"/>
      <c r="DB888" s="85"/>
      <c r="DC888" s="85"/>
      <c r="DD888" s="85"/>
      <c r="DE888" s="85"/>
    </row>
    <row r="889" spans="1:109" x14ac:dyDescent="0.2">
      <c r="A889" s="85"/>
      <c r="B889" s="85"/>
      <c r="C889" s="85"/>
      <c r="D889" s="85"/>
      <c r="E889" s="86"/>
      <c r="F889" s="85"/>
      <c r="G889" s="87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F889" s="85"/>
      <c r="AG889" s="85"/>
      <c r="AH889" s="85"/>
      <c r="AI889" s="85"/>
      <c r="AJ889" s="85"/>
      <c r="AK889" s="85"/>
      <c r="AL889" s="85"/>
      <c r="AM889" s="85"/>
      <c r="AN889" s="85"/>
      <c r="AO889" s="85"/>
      <c r="AP889" s="85"/>
      <c r="AQ889" s="85"/>
      <c r="AR889" s="85"/>
      <c r="AS889" s="85"/>
      <c r="AT889" s="85"/>
      <c r="AU889" s="85"/>
      <c r="AV889" s="85"/>
      <c r="AW889" s="85"/>
      <c r="AX889" s="85"/>
      <c r="AY889" s="85"/>
      <c r="AZ889" s="85"/>
      <c r="BA889" s="85"/>
      <c r="BB889" s="85"/>
      <c r="BC889" s="85"/>
      <c r="BD889" s="85"/>
      <c r="BE889" s="85"/>
      <c r="BF889" s="88"/>
      <c r="BG889" s="85"/>
      <c r="BH889" s="85"/>
      <c r="BI889" s="85"/>
      <c r="BJ889" s="85"/>
      <c r="BK889" s="85"/>
      <c r="BL889" s="85"/>
      <c r="BM889" s="85"/>
      <c r="BN889" s="85"/>
      <c r="BO889" s="85"/>
      <c r="BP889" s="85"/>
      <c r="BQ889" s="85"/>
      <c r="BR889" s="85"/>
      <c r="BS889" s="85"/>
      <c r="BT889" s="85"/>
      <c r="BU889" s="85"/>
      <c r="BV889" s="85"/>
      <c r="BW889" s="85"/>
      <c r="BX889" s="85"/>
      <c r="BY889" s="85"/>
      <c r="BZ889" s="85"/>
      <c r="CA889" s="85"/>
      <c r="CB889" s="85"/>
      <c r="CC889" s="85"/>
      <c r="CD889" s="85"/>
      <c r="CE889" s="85"/>
      <c r="CF889" s="85"/>
      <c r="CG889" s="85"/>
      <c r="CH889" s="85"/>
      <c r="CI889" s="85"/>
      <c r="CJ889" s="85"/>
      <c r="CK889" s="85"/>
      <c r="CL889" s="85"/>
      <c r="CM889" s="85"/>
      <c r="CN889" s="85"/>
      <c r="CO889" s="85"/>
      <c r="CP889" s="85"/>
      <c r="CQ889" s="85"/>
      <c r="CR889" s="85"/>
      <c r="CS889" s="85"/>
      <c r="CT889" s="85"/>
      <c r="CU889" s="85"/>
      <c r="CV889" s="85"/>
      <c r="CW889" s="85"/>
      <c r="CX889" s="85"/>
      <c r="CY889" s="85"/>
      <c r="CZ889" s="85"/>
      <c r="DA889" s="85"/>
      <c r="DB889" s="85"/>
      <c r="DC889" s="85"/>
      <c r="DD889" s="85"/>
      <c r="DE889" s="85"/>
    </row>
    <row r="890" spans="1:109" x14ac:dyDescent="0.2">
      <c r="A890" s="85"/>
      <c r="B890" s="85"/>
      <c r="C890" s="85"/>
      <c r="D890" s="85"/>
      <c r="E890" s="86"/>
      <c r="F890" s="85"/>
      <c r="G890" s="87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F890" s="85"/>
      <c r="AG890" s="85"/>
      <c r="AH890" s="85"/>
      <c r="AI890" s="85"/>
      <c r="AJ890" s="85"/>
      <c r="AK890" s="85"/>
      <c r="AL890" s="85"/>
      <c r="AM890" s="85"/>
      <c r="AN890" s="85"/>
      <c r="AO890" s="85"/>
      <c r="AP890" s="85"/>
      <c r="AQ890" s="85"/>
      <c r="AR890" s="85"/>
      <c r="AS890" s="85"/>
      <c r="AT890" s="85"/>
      <c r="AU890" s="85"/>
      <c r="AV890" s="85"/>
      <c r="AW890" s="85"/>
      <c r="AX890" s="85"/>
      <c r="AY890" s="85"/>
      <c r="AZ890" s="85"/>
      <c r="BA890" s="85"/>
      <c r="BB890" s="85"/>
      <c r="BC890" s="85"/>
      <c r="BD890" s="85"/>
      <c r="BE890" s="85"/>
      <c r="BF890" s="88"/>
      <c r="BG890" s="85"/>
      <c r="BH890" s="85"/>
      <c r="BI890" s="85"/>
      <c r="BJ890" s="85"/>
      <c r="BK890" s="85"/>
      <c r="BL890" s="85"/>
      <c r="BM890" s="85"/>
      <c r="BN890" s="85"/>
      <c r="BO890" s="85"/>
      <c r="BP890" s="85"/>
      <c r="BQ890" s="85"/>
      <c r="BR890" s="85"/>
      <c r="BS890" s="85"/>
      <c r="BT890" s="85"/>
      <c r="BU890" s="85"/>
      <c r="BV890" s="85"/>
      <c r="BW890" s="85"/>
      <c r="BX890" s="85"/>
      <c r="BY890" s="85"/>
      <c r="BZ890" s="85"/>
      <c r="CA890" s="85"/>
      <c r="CB890" s="85"/>
      <c r="CC890" s="85"/>
      <c r="CD890" s="85"/>
      <c r="CE890" s="85"/>
      <c r="CF890" s="85"/>
      <c r="CG890" s="85"/>
      <c r="CH890" s="85"/>
      <c r="CI890" s="85"/>
      <c r="CJ890" s="85"/>
      <c r="CK890" s="85"/>
      <c r="CL890" s="85"/>
      <c r="CM890" s="85"/>
      <c r="CN890" s="85"/>
      <c r="CO890" s="85"/>
      <c r="CP890" s="85"/>
      <c r="CQ890" s="85"/>
      <c r="CR890" s="85"/>
      <c r="CS890" s="85"/>
      <c r="CT890" s="85"/>
      <c r="CU890" s="85"/>
      <c r="CV890" s="85"/>
      <c r="CW890" s="85"/>
      <c r="CX890" s="85"/>
      <c r="CY890" s="85"/>
      <c r="CZ890" s="85"/>
      <c r="DA890" s="85"/>
      <c r="DB890" s="85"/>
      <c r="DC890" s="85"/>
      <c r="DD890" s="85"/>
      <c r="DE890" s="85"/>
    </row>
    <row r="891" spans="1:109" x14ac:dyDescent="0.2">
      <c r="A891" s="85"/>
      <c r="B891" s="85"/>
      <c r="C891" s="85"/>
      <c r="D891" s="85"/>
      <c r="E891" s="86"/>
      <c r="F891" s="85"/>
      <c r="G891" s="87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F891" s="85"/>
      <c r="AG891" s="85"/>
      <c r="AH891" s="85"/>
      <c r="AI891" s="85"/>
      <c r="AJ891" s="85"/>
      <c r="AK891" s="85"/>
      <c r="AL891" s="85"/>
      <c r="AM891" s="85"/>
      <c r="AN891" s="85"/>
      <c r="AO891" s="85"/>
      <c r="AP891" s="85"/>
      <c r="AQ891" s="85"/>
      <c r="AR891" s="85"/>
      <c r="AS891" s="85"/>
      <c r="AT891" s="85"/>
      <c r="AU891" s="85"/>
      <c r="AV891" s="85"/>
      <c r="AW891" s="85"/>
      <c r="AX891" s="85"/>
      <c r="AY891" s="85"/>
      <c r="AZ891" s="85"/>
      <c r="BA891" s="85"/>
      <c r="BB891" s="85"/>
      <c r="BC891" s="85"/>
      <c r="BD891" s="85"/>
      <c r="BE891" s="85"/>
      <c r="BF891" s="88"/>
      <c r="BG891" s="85"/>
      <c r="BH891" s="85"/>
      <c r="BI891" s="85"/>
      <c r="BJ891" s="85"/>
      <c r="BK891" s="85"/>
      <c r="BL891" s="85"/>
      <c r="BM891" s="85"/>
      <c r="BN891" s="85"/>
      <c r="BO891" s="85"/>
      <c r="BP891" s="85"/>
      <c r="BQ891" s="85"/>
      <c r="BR891" s="85"/>
      <c r="BS891" s="85"/>
      <c r="BT891" s="85"/>
      <c r="BU891" s="85"/>
      <c r="BV891" s="85"/>
      <c r="BW891" s="85"/>
      <c r="BX891" s="85"/>
      <c r="BY891" s="85"/>
      <c r="BZ891" s="85"/>
      <c r="CA891" s="85"/>
      <c r="CB891" s="85"/>
      <c r="CC891" s="85"/>
      <c r="CD891" s="85"/>
      <c r="CE891" s="85"/>
      <c r="CF891" s="85"/>
      <c r="CG891" s="85"/>
      <c r="CH891" s="85"/>
      <c r="CI891" s="85"/>
      <c r="CJ891" s="85"/>
      <c r="CK891" s="85"/>
      <c r="CL891" s="85"/>
      <c r="CM891" s="85"/>
      <c r="CN891" s="85"/>
      <c r="CO891" s="85"/>
      <c r="CP891" s="85"/>
      <c r="CQ891" s="85"/>
      <c r="CR891" s="85"/>
      <c r="CS891" s="85"/>
      <c r="CT891" s="85"/>
      <c r="CU891" s="85"/>
      <c r="CV891" s="85"/>
      <c r="CW891" s="85"/>
      <c r="CX891" s="85"/>
      <c r="CY891" s="85"/>
      <c r="CZ891" s="85"/>
      <c r="DA891" s="85"/>
      <c r="DB891" s="85"/>
      <c r="DC891" s="85"/>
      <c r="DD891" s="85"/>
      <c r="DE891" s="85"/>
    </row>
    <row r="892" spans="1:109" x14ac:dyDescent="0.2">
      <c r="A892" s="85"/>
      <c r="B892" s="85"/>
      <c r="C892" s="85"/>
      <c r="D892" s="85"/>
      <c r="E892" s="86"/>
      <c r="F892" s="85"/>
      <c r="G892" s="87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F892" s="85"/>
      <c r="AG892" s="85"/>
      <c r="AH892" s="85"/>
      <c r="AI892" s="85"/>
      <c r="AJ892" s="85"/>
      <c r="AK892" s="85"/>
      <c r="AL892" s="85"/>
      <c r="AM892" s="85"/>
      <c r="AN892" s="85"/>
      <c r="AO892" s="85"/>
      <c r="AP892" s="85"/>
      <c r="AQ892" s="85"/>
      <c r="AR892" s="85"/>
      <c r="AS892" s="85"/>
      <c r="AT892" s="85"/>
      <c r="AU892" s="85"/>
      <c r="AV892" s="85"/>
      <c r="AW892" s="85"/>
      <c r="AX892" s="85"/>
      <c r="AY892" s="85"/>
      <c r="AZ892" s="85"/>
      <c r="BA892" s="85"/>
      <c r="BB892" s="85"/>
      <c r="BC892" s="85"/>
      <c r="BD892" s="85"/>
      <c r="BE892" s="85"/>
      <c r="BF892" s="88"/>
      <c r="BG892" s="85"/>
      <c r="BH892" s="85"/>
      <c r="BI892" s="85"/>
      <c r="BJ892" s="85"/>
      <c r="BK892" s="85"/>
      <c r="BL892" s="85"/>
      <c r="BM892" s="85"/>
      <c r="BN892" s="85"/>
      <c r="BO892" s="85"/>
      <c r="BP892" s="85"/>
      <c r="BQ892" s="85"/>
      <c r="BR892" s="85"/>
      <c r="BS892" s="85"/>
      <c r="BT892" s="85"/>
      <c r="BU892" s="85"/>
      <c r="BV892" s="85"/>
      <c r="BW892" s="85"/>
      <c r="BX892" s="85"/>
      <c r="BY892" s="85"/>
      <c r="BZ892" s="85"/>
      <c r="CA892" s="85"/>
      <c r="CB892" s="85"/>
      <c r="CC892" s="85"/>
      <c r="CD892" s="85"/>
      <c r="CE892" s="85"/>
      <c r="CF892" s="85"/>
      <c r="CG892" s="85"/>
      <c r="CH892" s="85"/>
      <c r="CI892" s="85"/>
      <c r="CJ892" s="85"/>
      <c r="CK892" s="85"/>
      <c r="CL892" s="85"/>
      <c r="CM892" s="85"/>
      <c r="CN892" s="85"/>
      <c r="CO892" s="85"/>
      <c r="CP892" s="85"/>
      <c r="CQ892" s="85"/>
      <c r="CR892" s="85"/>
      <c r="CS892" s="85"/>
      <c r="CT892" s="85"/>
      <c r="CU892" s="85"/>
      <c r="CV892" s="85"/>
      <c r="CW892" s="85"/>
      <c r="CX892" s="85"/>
      <c r="CY892" s="85"/>
      <c r="CZ892" s="85"/>
      <c r="DA892" s="85"/>
      <c r="DB892" s="85"/>
      <c r="DC892" s="85"/>
      <c r="DD892" s="85"/>
      <c r="DE892" s="85"/>
    </row>
    <row r="893" spans="1:109" x14ac:dyDescent="0.2">
      <c r="A893" s="85"/>
      <c r="B893" s="85"/>
      <c r="C893" s="85"/>
      <c r="D893" s="85"/>
      <c r="E893" s="86"/>
      <c r="F893" s="85"/>
      <c r="G893" s="87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85"/>
      <c r="AG893" s="85"/>
      <c r="AH893" s="85"/>
      <c r="AI893" s="85"/>
      <c r="AJ893" s="85"/>
      <c r="AK893" s="85"/>
      <c r="AL893" s="85"/>
      <c r="AM893" s="85"/>
      <c r="AN893" s="85"/>
      <c r="AO893" s="85"/>
      <c r="AP893" s="85"/>
      <c r="AQ893" s="85"/>
      <c r="AR893" s="85"/>
      <c r="AS893" s="85"/>
      <c r="AT893" s="85"/>
      <c r="AU893" s="85"/>
      <c r="AV893" s="85"/>
      <c r="AW893" s="85"/>
      <c r="AX893" s="85"/>
      <c r="AY893" s="85"/>
      <c r="AZ893" s="85"/>
      <c r="BA893" s="85"/>
      <c r="BB893" s="85"/>
      <c r="BC893" s="85"/>
      <c r="BD893" s="85"/>
      <c r="BE893" s="85"/>
      <c r="BF893" s="88"/>
      <c r="BG893" s="85"/>
      <c r="BH893" s="85"/>
      <c r="BI893" s="85"/>
      <c r="BJ893" s="85"/>
      <c r="BK893" s="85"/>
      <c r="BL893" s="85"/>
      <c r="BM893" s="85"/>
      <c r="BN893" s="85"/>
      <c r="BO893" s="85"/>
      <c r="BP893" s="85"/>
      <c r="BQ893" s="85"/>
      <c r="BR893" s="85"/>
      <c r="BS893" s="85"/>
      <c r="BT893" s="85"/>
      <c r="BU893" s="85"/>
      <c r="BV893" s="85"/>
      <c r="BW893" s="85"/>
      <c r="BX893" s="85"/>
      <c r="BY893" s="85"/>
      <c r="BZ893" s="85"/>
      <c r="CA893" s="85"/>
      <c r="CB893" s="85"/>
      <c r="CC893" s="85"/>
      <c r="CD893" s="85"/>
      <c r="CE893" s="85"/>
      <c r="CF893" s="85"/>
      <c r="CG893" s="85"/>
      <c r="CH893" s="85"/>
      <c r="CI893" s="85"/>
      <c r="CJ893" s="85"/>
      <c r="CK893" s="85"/>
      <c r="CL893" s="85"/>
      <c r="CM893" s="85"/>
      <c r="CN893" s="85"/>
      <c r="CO893" s="85"/>
      <c r="CP893" s="85"/>
      <c r="CQ893" s="85"/>
      <c r="CR893" s="85"/>
      <c r="CS893" s="85"/>
      <c r="CT893" s="85"/>
      <c r="CU893" s="85"/>
      <c r="CV893" s="85"/>
      <c r="CW893" s="85"/>
      <c r="CX893" s="85"/>
      <c r="CY893" s="85"/>
      <c r="CZ893" s="85"/>
      <c r="DA893" s="85"/>
      <c r="DB893" s="85"/>
      <c r="DC893" s="85"/>
      <c r="DD893" s="85"/>
      <c r="DE893" s="85"/>
    </row>
    <row r="894" spans="1:109" x14ac:dyDescent="0.2">
      <c r="A894" s="85"/>
      <c r="B894" s="85"/>
      <c r="C894" s="85"/>
      <c r="D894" s="85"/>
      <c r="E894" s="86"/>
      <c r="F894" s="85"/>
      <c r="G894" s="87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85"/>
      <c r="AG894" s="85"/>
      <c r="AH894" s="85"/>
      <c r="AI894" s="85"/>
      <c r="AJ894" s="85"/>
      <c r="AK894" s="85"/>
      <c r="AL894" s="85"/>
      <c r="AM894" s="85"/>
      <c r="AN894" s="85"/>
      <c r="AO894" s="85"/>
      <c r="AP894" s="85"/>
      <c r="AQ894" s="85"/>
      <c r="AR894" s="85"/>
      <c r="AS894" s="85"/>
      <c r="AT894" s="85"/>
      <c r="AU894" s="85"/>
      <c r="AV894" s="85"/>
      <c r="AW894" s="85"/>
      <c r="AX894" s="85"/>
      <c r="AY894" s="85"/>
      <c r="AZ894" s="85"/>
      <c r="BA894" s="85"/>
      <c r="BB894" s="85"/>
      <c r="BC894" s="85"/>
      <c r="BD894" s="85"/>
      <c r="BE894" s="85"/>
      <c r="BF894" s="88"/>
      <c r="BG894" s="85"/>
      <c r="BH894" s="85"/>
      <c r="BI894" s="85"/>
      <c r="BJ894" s="85"/>
      <c r="BK894" s="85"/>
      <c r="BL894" s="85"/>
      <c r="BM894" s="85"/>
      <c r="BN894" s="85"/>
      <c r="BO894" s="85"/>
      <c r="BP894" s="85"/>
      <c r="BQ894" s="85"/>
      <c r="BR894" s="85"/>
      <c r="BS894" s="85"/>
      <c r="BT894" s="85"/>
      <c r="BU894" s="85"/>
      <c r="BV894" s="85"/>
      <c r="BW894" s="85"/>
      <c r="BX894" s="85"/>
      <c r="BY894" s="85"/>
      <c r="BZ894" s="85"/>
      <c r="CA894" s="85"/>
      <c r="CB894" s="85"/>
      <c r="CC894" s="85"/>
      <c r="CD894" s="85"/>
      <c r="CE894" s="85"/>
      <c r="CF894" s="85"/>
      <c r="CG894" s="85"/>
      <c r="CH894" s="85"/>
      <c r="CI894" s="85"/>
      <c r="CJ894" s="85"/>
      <c r="CK894" s="85"/>
      <c r="CL894" s="85"/>
      <c r="CM894" s="85"/>
      <c r="CN894" s="85"/>
      <c r="CO894" s="85"/>
      <c r="CP894" s="85"/>
      <c r="CQ894" s="85"/>
      <c r="CR894" s="85"/>
      <c r="CS894" s="85"/>
      <c r="CT894" s="85"/>
      <c r="CU894" s="85"/>
      <c r="CV894" s="85"/>
      <c r="CW894" s="85"/>
      <c r="CX894" s="85"/>
      <c r="CY894" s="85"/>
      <c r="CZ894" s="85"/>
      <c r="DA894" s="85"/>
      <c r="DB894" s="85"/>
      <c r="DC894" s="85"/>
      <c r="DD894" s="85"/>
      <c r="DE894" s="85"/>
    </row>
    <row r="895" spans="1:109" x14ac:dyDescent="0.2">
      <c r="A895" s="85"/>
      <c r="B895" s="85"/>
      <c r="C895" s="85"/>
      <c r="D895" s="85"/>
      <c r="E895" s="86"/>
      <c r="F895" s="85"/>
      <c r="G895" s="87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85"/>
      <c r="AG895" s="85"/>
      <c r="AH895" s="85"/>
      <c r="AI895" s="85"/>
      <c r="AJ895" s="85"/>
      <c r="AK895" s="85"/>
      <c r="AL895" s="85"/>
      <c r="AM895" s="85"/>
      <c r="AN895" s="85"/>
      <c r="AO895" s="85"/>
      <c r="AP895" s="85"/>
      <c r="AQ895" s="85"/>
      <c r="AR895" s="85"/>
      <c r="AS895" s="85"/>
      <c r="AT895" s="85"/>
      <c r="AU895" s="85"/>
      <c r="AV895" s="85"/>
      <c r="AW895" s="85"/>
      <c r="AX895" s="85"/>
      <c r="AY895" s="85"/>
      <c r="AZ895" s="85"/>
      <c r="BA895" s="85"/>
      <c r="BB895" s="85"/>
      <c r="BC895" s="85"/>
      <c r="BD895" s="85"/>
      <c r="BE895" s="85"/>
      <c r="BF895" s="88"/>
      <c r="BG895" s="85"/>
      <c r="BH895" s="85"/>
      <c r="BI895" s="85"/>
      <c r="BJ895" s="85"/>
      <c r="BK895" s="85"/>
      <c r="BL895" s="85"/>
      <c r="BM895" s="85"/>
      <c r="BN895" s="85"/>
      <c r="BO895" s="85"/>
      <c r="BP895" s="85"/>
      <c r="BQ895" s="85"/>
      <c r="BR895" s="85"/>
      <c r="BS895" s="85"/>
      <c r="BT895" s="85"/>
      <c r="BU895" s="85"/>
      <c r="BV895" s="85"/>
      <c r="BW895" s="85"/>
      <c r="BX895" s="85"/>
      <c r="BY895" s="85"/>
      <c r="BZ895" s="85"/>
      <c r="CA895" s="85"/>
      <c r="CB895" s="85"/>
      <c r="CC895" s="85"/>
      <c r="CD895" s="85"/>
      <c r="CE895" s="85"/>
      <c r="CF895" s="85"/>
      <c r="CG895" s="85"/>
      <c r="CH895" s="85"/>
      <c r="CI895" s="85"/>
      <c r="CJ895" s="85"/>
      <c r="CK895" s="85"/>
      <c r="CL895" s="85"/>
      <c r="CM895" s="85"/>
      <c r="CN895" s="85"/>
      <c r="CO895" s="85"/>
      <c r="CP895" s="85"/>
      <c r="CQ895" s="85"/>
      <c r="CR895" s="85"/>
      <c r="CS895" s="85"/>
      <c r="CT895" s="85"/>
      <c r="CU895" s="85"/>
      <c r="CV895" s="85"/>
      <c r="CW895" s="85"/>
      <c r="CX895" s="85"/>
      <c r="CY895" s="85"/>
      <c r="CZ895" s="85"/>
      <c r="DA895" s="85"/>
      <c r="DB895" s="85"/>
      <c r="DC895" s="85"/>
      <c r="DD895" s="85"/>
      <c r="DE895" s="85"/>
    </row>
    <row r="896" spans="1:109" x14ac:dyDescent="0.2">
      <c r="A896" s="85"/>
      <c r="B896" s="85"/>
      <c r="C896" s="85"/>
      <c r="D896" s="85"/>
      <c r="E896" s="86"/>
      <c r="F896" s="85"/>
      <c r="G896" s="87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85"/>
      <c r="AG896" s="85"/>
      <c r="AH896" s="85"/>
      <c r="AI896" s="85"/>
      <c r="AJ896" s="85"/>
      <c r="AK896" s="85"/>
      <c r="AL896" s="85"/>
      <c r="AM896" s="85"/>
      <c r="AN896" s="85"/>
      <c r="AO896" s="85"/>
      <c r="AP896" s="85"/>
      <c r="AQ896" s="85"/>
      <c r="AR896" s="85"/>
      <c r="AS896" s="85"/>
      <c r="AT896" s="85"/>
      <c r="AU896" s="85"/>
      <c r="AV896" s="85"/>
      <c r="AW896" s="85"/>
      <c r="AX896" s="85"/>
      <c r="AY896" s="85"/>
      <c r="AZ896" s="85"/>
      <c r="BA896" s="85"/>
      <c r="BB896" s="85"/>
      <c r="BC896" s="85"/>
      <c r="BD896" s="85"/>
      <c r="BE896" s="85"/>
      <c r="BF896" s="88"/>
      <c r="BG896" s="85"/>
      <c r="BH896" s="85"/>
      <c r="BI896" s="85"/>
      <c r="BJ896" s="85"/>
      <c r="BK896" s="85"/>
      <c r="BL896" s="85"/>
      <c r="BM896" s="85"/>
      <c r="BN896" s="85"/>
      <c r="BO896" s="85"/>
      <c r="BP896" s="85"/>
      <c r="BQ896" s="85"/>
      <c r="BR896" s="85"/>
      <c r="BS896" s="85"/>
      <c r="BT896" s="85"/>
      <c r="BU896" s="85"/>
      <c r="BV896" s="85"/>
      <c r="BW896" s="85"/>
      <c r="BX896" s="85"/>
      <c r="BY896" s="85"/>
      <c r="BZ896" s="85"/>
      <c r="CA896" s="85"/>
      <c r="CB896" s="85"/>
      <c r="CC896" s="85"/>
      <c r="CD896" s="85"/>
      <c r="CE896" s="85"/>
      <c r="CF896" s="85"/>
      <c r="CG896" s="85"/>
      <c r="CH896" s="85"/>
      <c r="CI896" s="85"/>
      <c r="CJ896" s="85"/>
      <c r="CK896" s="85"/>
      <c r="CL896" s="85"/>
      <c r="CM896" s="85"/>
      <c r="CN896" s="85"/>
      <c r="CO896" s="85"/>
      <c r="CP896" s="85"/>
      <c r="CQ896" s="85"/>
      <c r="CR896" s="85"/>
      <c r="CS896" s="85"/>
      <c r="CT896" s="85"/>
      <c r="CU896" s="85"/>
      <c r="CV896" s="85"/>
      <c r="CW896" s="85"/>
      <c r="CX896" s="85"/>
      <c r="CY896" s="85"/>
      <c r="CZ896" s="85"/>
      <c r="DA896" s="85"/>
      <c r="DB896" s="85"/>
      <c r="DC896" s="85"/>
      <c r="DD896" s="85"/>
      <c r="DE896" s="85"/>
    </row>
    <row r="897" spans="1:109" x14ac:dyDescent="0.2">
      <c r="A897" s="85"/>
      <c r="B897" s="85"/>
      <c r="C897" s="85"/>
      <c r="D897" s="85"/>
      <c r="E897" s="86"/>
      <c r="F897" s="85"/>
      <c r="G897" s="87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85"/>
      <c r="AG897" s="85"/>
      <c r="AH897" s="85"/>
      <c r="AI897" s="85"/>
      <c r="AJ897" s="85"/>
      <c r="AK897" s="85"/>
      <c r="AL897" s="85"/>
      <c r="AM897" s="85"/>
      <c r="AN897" s="85"/>
      <c r="AO897" s="85"/>
      <c r="AP897" s="85"/>
      <c r="AQ897" s="85"/>
      <c r="AR897" s="85"/>
      <c r="AS897" s="85"/>
      <c r="AT897" s="85"/>
      <c r="AU897" s="85"/>
      <c r="AV897" s="85"/>
      <c r="AW897" s="85"/>
      <c r="AX897" s="85"/>
      <c r="AY897" s="85"/>
      <c r="AZ897" s="85"/>
      <c r="BA897" s="85"/>
      <c r="BB897" s="85"/>
      <c r="BC897" s="85"/>
      <c r="BD897" s="85"/>
      <c r="BE897" s="85"/>
      <c r="BF897" s="88"/>
      <c r="BG897" s="85"/>
      <c r="BH897" s="85"/>
      <c r="BI897" s="85"/>
      <c r="BJ897" s="85"/>
      <c r="BK897" s="85"/>
      <c r="BL897" s="85"/>
      <c r="BM897" s="85"/>
      <c r="BN897" s="85"/>
      <c r="BO897" s="85"/>
      <c r="BP897" s="85"/>
      <c r="BQ897" s="85"/>
      <c r="BR897" s="85"/>
      <c r="BS897" s="85"/>
      <c r="BT897" s="85"/>
      <c r="BU897" s="85"/>
      <c r="BV897" s="85"/>
      <c r="BW897" s="85"/>
      <c r="BX897" s="85"/>
      <c r="BY897" s="85"/>
      <c r="BZ897" s="85"/>
      <c r="CA897" s="85"/>
      <c r="CB897" s="85"/>
      <c r="CC897" s="85"/>
      <c r="CD897" s="85"/>
      <c r="CE897" s="85"/>
      <c r="CF897" s="85"/>
      <c r="CG897" s="85"/>
      <c r="CH897" s="85"/>
      <c r="CI897" s="85"/>
      <c r="CJ897" s="85"/>
      <c r="CK897" s="85"/>
      <c r="CL897" s="85"/>
      <c r="CM897" s="85"/>
      <c r="CN897" s="85"/>
      <c r="CO897" s="85"/>
      <c r="CP897" s="85"/>
      <c r="CQ897" s="85"/>
      <c r="CR897" s="85"/>
      <c r="CS897" s="85"/>
      <c r="CT897" s="85"/>
      <c r="CU897" s="85"/>
      <c r="CV897" s="85"/>
      <c r="CW897" s="85"/>
      <c r="CX897" s="85"/>
      <c r="CY897" s="85"/>
      <c r="CZ897" s="85"/>
      <c r="DA897" s="85"/>
      <c r="DB897" s="85"/>
      <c r="DC897" s="85"/>
      <c r="DD897" s="85"/>
      <c r="DE897" s="85"/>
    </row>
    <row r="898" spans="1:109" x14ac:dyDescent="0.2">
      <c r="A898" s="85"/>
      <c r="B898" s="85"/>
      <c r="C898" s="85"/>
      <c r="D898" s="85"/>
      <c r="E898" s="86"/>
      <c r="F898" s="85"/>
      <c r="G898" s="87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F898" s="85"/>
      <c r="AG898" s="85"/>
      <c r="AH898" s="85"/>
      <c r="AI898" s="85"/>
      <c r="AJ898" s="85"/>
      <c r="AK898" s="85"/>
      <c r="AL898" s="85"/>
      <c r="AM898" s="85"/>
      <c r="AN898" s="85"/>
      <c r="AO898" s="85"/>
      <c r="AP898" s="85"/>
      <c r="AQ898" s="85"/>
      <c r="AR898" s="85"/>
      <c r="AS898" s="85"/>
      <c r="AT898" s="85"/>
      <c r="AU898" s="85"/>
      <c r="AV898" s="85"/>
      <c r="AW898" s="85"/>
      <c r="AX898" s="85"/>
      <c r="AY898" s="85"/>
      <c r="AZ898" s="85"/>
      <c r="BA898" s="85"/>
      <c r="BB898" s="85"/>
      <c r="BC898" s="85"/>
      <c r="BD898" s="85"/>
      <c r="BE898" s="85"/>
      <c r="BF898" s="88"/>
      <c r="BG898" s="85"/>
      <c r="BH898" s="85"/>
      <c r="BI898" s="85"/>
      <c r="BJ898" s="85"/>
      <c r="BK898" s="85"/>
      <c r="BL898" s="85"/>
      <c r="BM898" s="85"/>
      <c r="BN898" s="85"/>
      <c r="BO898" s="85"/>
      <c r="BP898" s="85"/>
      <c r="BQ898" s="85"/>
      <c r="BR898" s="85"/>
      <c r="BS898" s="85"/>
      <c r="BT898" s="85"/>
      <c r="BU898" s="85"/>
      <c r="BV898" s="85"/>
      <c r="BW898" s="85"/>
      <c r="BX898" s="85"/>
      <c r="BY898" s="85"/>
      <c r="BZ898" s="85"/>
      <c r="CA898" s="85"/>
      <c r="CB898" s="85"/>
      <c r="CC898" s="85"/>
      <c r="CD898" s="85"/>
      <c r="CE898" s="85"/>
      <c r="CF898" s="85"/>
      <c r="CG898" s="85"/>
      <c r="CH898" s="85"/>
      <c r="CI898" s="85"/>
      <c r="CJ898" s="85"/>
      <c r="CK898" s="85"/>
      <c r="CL898" s="85"/>
      <c r="CM898" s="85"/>
      <c r="CN898" s="85"/>
      <c r="CO898" s="85"/>
      <c r="CP898" s="85"/>
      <c r="CQ898" s="85"/>
      <c r="CR898" s="85"/>
      <c r="CS898" s="85"/>
      <c r="CT898" s="85"/>
      <c r="CU898" s="85"/>
      <c r="CV898" s="85"/>
      <c r="CW898" s="85"/>
      <c r="CX898" s="85"/>
      <c r="CY898" s="85"/>
      <c r="CZ898" s="85"/>
      <c r="DA898" s="85"/>
      <c r="DB898" s="85"/>
      <c r="DC898" s="85"/>
      <c r="DD898" s="85"/>
      <c r="DE898" s="85"/>
    </row>
    <row r="899" spans="1:109" x14ac:dyDescent="0.2">
      <c r="A899" s="85"/>
      <c r="B899" s="85"/>
      <c r="C899" s="85"/>
      <c r="D899" s="85"/>
      <c r="E899" s="86"/>
      <c r="F899" s="85"/>
      <c r="G899" s="87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F899" s="85"/>
      <c r="AG899" s="85"/>
      <c r="AH899" s="85"/>
      <c r="AI899" s="85"/>
      <c r="AJ899" s="85"/>
      <c r="AK899" s="85"/>
      <c r="AL899" s="85"/>
      <c r="AM899" s="85"/>
      <c r="AN899" s="85"/>
      <c r="AO899" s="85"/>
      <c r="AP899" s="85"/>
      <c r="AQ899" s="85"/>
      <c r="AR899" s="85"/>
      <c r="AS899" s="85"/>
      <c r="AT899" s="85"/>
      <c r="AU899" s="85"/>
      <c r="AV899" s="85"/>
      <c r="AW899" s="85"/>
      <c r="AX899" s="85"/>
      <c r="AY899" s="85"/>
      <c r="AZ899" s="85"/>
      <c r="BA899" s="85"/>
      <c r="BB899" s="85"/>
      <c r="BC899" s="85"/>
      <c r="BD899" s="85"/>
      <c r="BE899" s="85"/>
      <c r="BF899" s="88"/>
      <c r="BG899" s="85"/>
      <c r="BH899" s="85"/>
      <c r="BI899" s="85"/>
      <c r="BJ899" s="85"/>
      <c r="BK899" s="85"/>
      <c r="BL899" s="85"/>
      <c r="BM899" s="85"/>
      <c r="BN899" s="85"/>
      <c r="BO899" s="85"/>
      <c r="BP899" s="85"/>
      <c r="BQ899" s="85"/>
      <c r="BR899" s="85"/>
      <c r="BS899" s="85"/>
      <c r="BT899" s="85"/>
      <c r="BU899" s="85"/>
      <c r="BV899" s="85"/>
      <c r="BW899" s="85"/>
      <c r="BX899" s="85"/>
      <c r="BY899" s="85"/>
      <c r="BZ899" s="85"/>
      <c r="CA899" s="85"/>
      <c r="CB899" s="85"/>
      <c r="CC899" s="85"/>
      <c r="CD899" s="85"/>
      <c r="CE899" s="85"/>
      <c r="CF899" s="85"/>
      <c r="CG899" s="85"/>
      <c r="CH899" s="85"/>
      <c r="CI899" s="85"/>
      <c r="CJ899" s="85"/>
      <c r="CK899" s="85"/>
      <c r="CL899" s="85"/>
      <c r="CM899" s="85"/>
      <c r="CN899" s="85"/>
      <c r="CO899" s="85"/>
      <c r="CP899" s="85"/>
      <c r="CQ899" s="85"/>
      <c r="CR899" s="85"/>
      <c r="CS899" s="85"/>
      <c r="CT899" s="85"/>
      <c r="CU899" s="85"/>
      <c r="CV899" s="85"/>
      <c r="CW899" s="85"/>
      <c r="CX899" s="85"/>
      <c r="CY899" s="85"/>
      <c r="CZ899" s="85"/>
      <c r="DA899" s="85"/>
      <c r="DB899" s="85"/>
      <c r="DC899" s="85"/>
      <c r="DD899" s="85"/>
      <c r="DE899" s="85"/>
    </row>
    <row r="900" spans="1:109" x14ac:dyDescent="0.2">
      <c r="A900" s="85"/>
      <c r="B900" s="85"/>
      <c r="C900" s="85"/>
      <c r="D900" s="85"/>
      <c r="E900" s="86"/>
      <c r="F900" s="85"/>
      <c r="G900" s="87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F900" s="85"/>
      <c r="AG900" s="85"/>
      <c r="AH900" s="85"/>
      <c r="AI900" s="85"/>
      <c r="AJ900" s="85"/>
      <c r="AK900" s="85"/>
      <c r="AL900" s="85"/>
      <c r="AM900" s="85"/>
      <c r="AN900" s="85"/>
      <c r="AO900" s="85"/>
      <c r="AP900" s="85"/>
      <c r="AQ900" s="85"/>
      <c r="AR900" s="85"/>
      <c r="AS900" s="85"/>
      <c r="AT900" s="85"/>
      <c r="AU900" s="85"/>
      <c r="AV900" s="85"/>
      <c r="AW900" s="85"/>
      <c r="AX900" s="85"/>
      <c r="AY900" s="85"/>
      <c r="AZ900" s="85"/>
      <c r="BA900" s="85"/>
      <c r="BB900" s="85"/>
      <c r="BC900" s="85"/>
      <c r="BD900" s="85"/>
      <c r="BE900" s="85"/>
      <c r="BF900" s="88"/>
      <c r="BG900" s="85"/>
      <c r="BH900" s="85"/>
      <c r="BI900" s="85"/>
      <c r="BJ900" s="85"/>
      <c r="BK900" s="85"/>
      <c r="BL900" s="85"/>
      <c r="BM900" s="85"/>
      <c r="BN900" s="85"/>
      <c r="BO900" s="85"/>
      <c r="BP900" s="85"/>
      <c r="BQ900" s="85"/>
      <c r="BR900" s="85"/>
      <c r="BS900" s="85"/>
      <c r="BT900" s="85"/>
      <c r="BU900" s="85"/>
      <c r="BV900" s="85"/>
      <c r="BW900" s="85"/>
      <c r="BX900" s="85"/>
      <c r="BY900" s="85"/>
      <c r="BZ900" s="85"/>
      <c r="CA900" s="85"/>
      <c r="CB900" s="85"/>
      <c r="CC900" s="85"/>
      <c r="CD900" s="85"/>
      <c r="CE900" s="85"/>
      <c r="CF900" s="85"/>
      <c r="CG900" s="85"/>
      <c r="CH900" s="85"/>
      <c r="CI900" s="85"/>
      <c r="CJ900" s="85"/>
      <c r="CK900" s="85"/>
      <c r="CL900" s="85"/>
      <c r="CM900" s="85"/>
      <c r="CN900" s="85"/>
      <c r="CO900" s="85"/>
      <c r="CP900" s="85"/>
      <c r="CQ900" s="85"/>
      <c r="CR900" s="85"/>
      <c r="CS900" s="85"/>
      <c r="CT900" s="85"/>
      <c r="CU900" s="85"/>
      <c r="CV900" s="85"/>
      <c r="CW900" s="85"/>
      <c r="CX900" s="85"/>
      <c r="CY900" s="85"/>
      <c r="CZ900" s="85"/>
      <c r="DA900" s="85"/>
      <c r="DB900" s="85"/>
      <c r="DC900" s="85"/>
      <c r="DD900" s="85"/>
      <c r="DE900" s="85"/>
    </row>
    <row r="901" spans="1:109" x14ac:dyDescent="0.2">
      <c r="A901" s="85"/>
      <c r="B901" s="85"/>
      <c r="C901" s="85"/>
      <c r="D901" s="85"/>
      <c r="E901" s="86"/>
      <c r="F901" s="85"/>
      <c r="G901" s="87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F901" s="85"/>
      <c r="AG901" s="85"/>
      <c r="AH901" s="85"/>
      <c r="AI901" s="85"/>
      <c r="AJ901" s="85"/>
      <c r="AK901" s="85"/>
      <c r="AL901" s="85"/>
      <c r="AM901" s="85"/>
      <c r="AN901" s="85"/>
      <c r="AO901" s="85"/>
      <c r="AP901" s="85"/>
      <c r="AQ901" s="85"/>
      <c r="AR901" s="85"/>
      <c r="AS901" s="85"/>
      <c r="AT901" s="85"/>
      <c r="AU901" s="85"/>
      <c r="AV901" s="85"/>
      <c r="AW901" s="85"/>
      <c r="AX901" s="85"/>
      <c r="AY901" s="85"/>
      <c r="AZ901" s="85"/>
      <c r="BA901" s="85"/>
      <c r="BB901" s="85"/>
      <c r="BC901" s="85"/>
      <c r="BD901" s="85"/>
      <c r="BE901" s="85"/>
      <c r="BF901" s="88"/>
      <c r="BG901" s="85"/>
      <c r="BH901" s="85"/>
      <c r="BI901" s="85"/>
      <c r="BJ901" s="85"/>
      <c r="BK901" s="85"/>
      <c r="BL901" s="85"/>
      <c r="BM901" s="85"/>
      <c r="BN901" s="85"/>
      <c r="BO901" s="85"/>
      <c r="BP901" s="85"/>
      <c r="BQ901" s="85"/>
      <c r="BR901" s="85"/>
      <c r="BS901" s="85"/>
      <c r="BT901" s="85"/>
      <c r="BU901" s="85"/>
      <c r="BV901" s="85"/>
      <c r="BW901" s="85"/>
      <c r="BX901" s="85"/>
      <c r="BY901" s="85"/>
      <c r="BZ901" s="85"/>
      <c r="CA901" s="85"/>
      <c r="CB901" s="85"/>
      <c r="CC901" s="85"/>
      <c r="CD901" s="85"/>
      <c r="CE901" s="85"/>
      <c r="CF901" s="85"/>
      <c r="CG901" s="85"/>
      <c r="CH901" s="85"/>
      <c r="CI901" s="85"/>
      <c r="CJ901" s="85"/>
      <c r="CK901" s="85"/>
      <c r="CL901" s="85"/>
      <c r="CM901" s="85"/>
      <c r="CN901" s="85"/>
      <c r="CO901" s="85"/>
      <c r="CP901" s="85"/>
      <c r="CQ901" s="85"/>
      <c r="CR901" s="85"/>
      <c r="CS901" s="85"/>
      <c r="CT901" s="85"/>
      <c r="CU901" s="85"/>
      <c r="CV901" s="85"/>
      <c r="CW901" s="85"/>
      <c r="CX901" s="85"/>
      <c r="CY901" s="85"/>
      <c r="CZ901" s="85"/>
      <c r="DA901" s="85"/>
      <c r="DB901" s="85"/>
      <c r="DC901" s="85"/>
      <c r="DD901" s="85"/>
      <c r="DE901" s="85"/>
    </row>
    <row r="902" spans="1:109" x14ac:dyDescent="0.2">
      <c r="A902" s="85"/>
      <c r="B902" s="85"/>
      <c r="C902" s="85"/>
      <c r="D902" s="85"/>
      <c r="E902" s="86"/>
      <c r="F902" s="85"/>
      <c r="G902" s="87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F902" s="85"/>
      <c r="AG902" s="85"/>
      <c r="AH902" s="85"/>
      <c r="AI902" s="85"/>
      <c r="AJ902" s="85"/>
      <c r="AK902" s="85"/>
      <c r="AL902" s="85"/>
      <c r="AM902" s="85"/>
      <c r="AN902" s="85"/>
      <c r="AO902" s="85"/>
      <c r="AP902" s="85"/>
      <c r="AQ902" s="85"/>
      <c r="AR902" s="85"/>
      <c r="AS902" s="85"/>
      <c r="AT902" s="85"/>
      <c r="AU902" s="85"/>
      <c r="AV902" s="85"/>
      <c r="AW902" s="85"/>
      <c r="AX902" s="85"/>
      <c r="AY902" s="85"/>
      <c r="AZ902" s="85"/>
      <c r="BA902" s="85"/>
      <c r="BB902" s="85"/>
      <c r="BC902" s="85"/>
      <c r="BD902" s="85"/>
      <c r="BE902" s="85"/>
      <c r="BF902" s="88"/>
      <c r="BG902" s="85"/>
      <c r="BH902" s="85"/>
      <c r="BI902" s="85"/>
      <c r="BJ902" s="85"/>
      <c r="BK902" s="85"/>
      <c r="BL902" s="85"/>
      <c r="BM902" s="85"/>
      <c r="BN902" s="85"/>
      <c r="BO902" s="85"/>
      <c r="BP902" s="85"/>
      <c r="BQ902" s="85"/>
      <c r="BR902" s="85"/>
      <c r="BS902" s="85"/>
      <c r="BT902" s="85"/>
      <c r="BU902" s="85"/>
      <c r="BV902" s="85"/>
      <c r="BW902" s="85"/>
      <c r="BX902" s="85"/>
      <c r="BY902" s="85"/>
      <c r="BZ902" s="85"/>
      <c r="CA902" s="85"/>
      <c r="CB902" s="85"/>
      <c r="CC902" s="85"/>
      <c r="CD902" s="85"/>
      <c r="CE902" s="85"/>
      <c r="CF902" s="85"/>
      <c r="CG902" s="85"/>
      <c r="CH902" s="85"/>
      <c r="CI902" s="85"/>
      <c r="CJ902" s="85"/>
      <c r="CK902" s="85"/>
      <c r="CL902" s="85"/>
      <c r="CM902" s="85"/>
      <c r="CN902" s="85"/>
      <c r="CO902" s="85"/>
      <c r="CP902" s="85"/>
      <c r="CQ902" s="85"/>
      <c r="CR902" s="85"/>
      <c r="CS902" s="85"/>
      <c r="CT902" s="85"/>
      <c r="CU902" s="85"/>
      <c r="CV902" s="85"/>
      <c r="CW902" s="85"/>
      <c r="CX902" s="85"/>
      <c r="CY902" s="85"/>
      <c r="CZ902" s="85"/>
      <c r="DA902" s="85"/>
      <c r="DB902" s="85"/>
      <c r="DC902" s="85"/>
      <c r="DD902" s="85"/>
      <c r="DE902" s="85"/>
    </row>
    <row r="903" spans="1:109" x14ac:dyDescent="0.2">
      <c r="A903" s="85"/>
      <c r="B903" s="85"/>
      <c r="C903" s="85"/>
      <c r="D903" s="85"/>
      <c r="E903" s="86"/>
      <c r="F903" s="85"/>
      <c r="G903" s="87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F903" s="85"/>
      <c r="AG903" s="85"/>
      <c r="AH903" s="85"/>
      <c r="AI903" s="85"/>
      <c r="AJ903" s="85"/>
      <c r="AK903" s="85"/>
      <c r="AL903" s="85"/>
      <c r="AM903" s="85"/>
      <c r="AN903" s="85"/>
      <c r="AO903" s="85"/>
      <c r="AP903" s="85"/>
      <c r="AQ903" s="85"/>
      <c r="AR903" s="85"/>
      <c r="AS903" s="85"/>
      <c r="AT903" s="85"/>
      <c r="AU903" s="85"/>
      <c r="AV903" s="85"/>
      <c r="AW903" s="85"/>
      <c r="AX903" s="85"/>
      <c r="AY903" s="85"/>
      <c r="AZ903" s="85"/>
      <c r="BA903" s="85"/>
      <c r="BB903" s="85"/>
      <c r="BC903" s="85"/>
      <c r="BD903" s="85"/>
      <c r="BE903" s="85"/>
      <c r="BF903" s="88"/>
      <c r="BG903" s="85"/>
      <c r="BH903" s="85"/>
      <c r="BI903" s="85"/>
      <c r="BJ903" s="85"/>
      <c r="BK903" s="85"/>
      <c r="BL903" s="85"/>
      <c r="BM903" s="85"/>
      <c r="BN903" s="85"/>
      <c r="BO903" s="85"/>
      <c r="BP903" s="85"/>
      <c r="BQ903" s="85"/>
      <c r="BR903" s="85"/>
      <c r="BS903" s="85"/>
      <c r="BT903" s="85"/>
      <c r="BU903" s="85"/>
      <c r="BV903" s="85"/>
      <c r="BW903" s="85"/>
      <c r="BX903" s="85"/>
      <c r="BY903" s="85"/>
      <c r="BZ903" s="85"/>
      <c r="CA903" s="85"/>
      <c r="CB903" s="85"/>
      <c r="CC903" s="85"/>
      <c r="CD903" s="85"/>
      <c r="CE903" s="85"/>
      <c r="CF903" s="85"/>
      <c r="CG903" s="85"/>
      <c r="CH903" s="85"/>
      <c r="CI903" s="85"/>
      <c r="CJ903" s="85"/>
      <c r="CK903" s="85"/>
      <c r="CL903" s="85"/>
      <c r="CM903" s="85"/>
      <c r="CN903" s="85"/>
      <c r="CO903" s="85"/>
      <c r="CP903" s="85"/>
      <c r="CQ903" s="85"/>
      <c r="CR903" s="85"/>
      <c r="CS903" s="85"/>
      <c r="CT903" s="85"/>
      <c r="CU903" s="85"/>
      <c r="CV903" s="85"/>
      <c r="CW903" s="85"/>
      <c r="CX903" s="85"/>
      <c r="CY903" s="85"/>
      <c r="CZ903" s="85"/>
      <c r="DA903" s="85"/>
      <c r="DB903" s="85"/>
      <c r="DC903" s="85"/>
      <c r="DD903" s="85"/>
      <c r="DE903" s="85"/>
    </row>
    <row r="904" spans="1:109" x14ac:dyDescent="0.2">
      <c r="A904" s="85"/>
      <c r="B904" s="85"/>
      <c r="C904" s="85"/>
      <c r="D904" s="85"/>
      <c r="E904" s="86"/>
      <c r="F904" s="85"/>
      <c r="G904" s="87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F904" s="85"/>
      <c r="AG904" s="85"/>
      <c r="AH904" s="85"/>
      <c r="AI904" s="85"/>
      <c r="AJ904" s="85"/>
      <c r="AK904" s="85"/>
      <c r="AL904" s="85"/>
      <c r="AM904" s="85"/>
      <c r="AN904" s="85"/>
      <c r="AO904" s="85"/>
      <c r="AP904" s="85"/>
      <c r="AQ904" s="85"/>
      <c r="AR904" s="85"/>
      <c r="AS904" s="85"/>
      <c r="AT904" s="85"/>
      <c r="AU904" s="85"/>
      <c r="AV904" s="85"/>
      <c r="AW904" s="85"/>
      <c r="AX904" s="85"/>
      <c r="AY904" s="85"/>
      <c r="AZ904" s="85"/>
      <c r="BA904" s="85"/>
      <c r="BB904" s="85"/>
      <c r="BC904" s="85"/>
      <c r="BD904" s="85"/>
      <c r="BE904" s="85"/>
      <c r="BF904" s="88"/>
      <c r="BG904" s="85"/>
      <c r="BH904" s="85"/>
      <c r="BI904" s="85"/>
      <c r="BJ904" s="85"/>
      <c r="BK904" s="85"/>
      <c r="BL904" s="85"/>
      <c r="BM904" s="85"/>
      <c r="BN904" s="85"/>
      <c r="BO904" s="85"/>
      <c r="BP904" s="85"/>
      <c r="BQ904" s="85"/>
      <c r="BR904" s="85"/>
      <c r="BS904" s="85"/>
      <c r="BT904" s="85"/>
      <c r="BU904" s="85"/>
      <c r="BV904" s="85"/>
      <c r="BW904" s="85"/>
      <c r="BX904" s="85"/>
      <c r="BY904" s="85"/>
      <c r="BZ904" s="85"/>
      <c r="CA904" s="85"/>
      <c r="CB904" s="85"/>
      <c r="CC904" s="85"/>
      <c r="CD904" s="85"/>
      <c r="CE904" s="85"/>
      <c r="CF904" s="85"/>
      <c r="CG904" s="85"/>
      <c r="CH904" s="85"/>
      <c r="CI904" s="85"/>
      <c r="CJ904" s="85"/>
      <c r="CK904" s="85"/>
      <c r="CL904" s="85"/>
      <c r="CM904" s="85"/>
      <c r="CN904" s="85"/>
      <c r="CO904" s="85"/>
      <c r="CP904" s="85"/>
      <c r="CQ904" s="85"/>
      <c r="CR904" s="85"/>
      <c r="CS904" s="85"/>
      <c r="CT904" s="85"/>
      <c r="CU904" s="85"/>
      <c r="CV904" s="85"/>
      <c r="CW904" s="85"/>
      <c r="CX904" s="85"/>
      <c r="CY904" s="85"/>
      <c r="CZ904" s="85"/>
      <c r="DA904" s="85"/>
      <c r="DB904" s="85"/>
      <c r="DC904" s="85"/>
      <c r="DD904" s="85"/>
      <c r="DE904" s="85"/>
    </row>
    <row r="905" spans="1:109" x14ac:dyDescent="0.2">
      <c r="A905" s="85"/>
      <c r="B905" s="85"/>
      <c r="C905" s="85"/>
      <c r="D905" s="85"/>
      <c r="E905" s="86"/>
      <c r="F905" s="85"/>
      <c r="G905" s="87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F905" s="85"/>
      <c r="AG905" s="85"/>
      <c r="AH905" s="85"/>
      <c r="AI905" s="85"/>
      <c r="AJ905" s="85"/>
      <c r="AK905" s="85"/>
      <c r="AL905" s="85"/>
      <c r="AM905" s="85"/>
      <c r="AN905" s="85"/>
      <c r="AO905" s="85"/>
      <c r="AP905" s="85"/>
      <c r="AQ905" s="85"/>
      <c r="AR905" s="85"/>
      <c r="AS905" s="85"/>
      <c r="AT905" s="85"/>
      <c r="AU905" s="85"/>
      <c r="AV905" s="85"/>
      <c r="AW905" s="85"/>
      <c r="AX905" s="85"/>
      <c r="AY905" s="85"/>
      <c r="AZ905" s="85"/>
      <c r="BA905" s="85"/>
      <c r="BB905" s="85"/>
      <c r="BC905" s="85"/>
      <c r="BD905" s="85"/>
      <c r="BE905" s="85"/>
      <c r="BF905" s="88"/>
      <c r="BG905" s="85"/>
      <c r="BH905" s="85"/>
      <c r="BI905" s="85"/>
      <c r="BJ905" s="85"/>
      <c r="BK905" s="85"/>
      <c r="BL905" s="85"/>
      <c r="BM905" s="85"/>
      <c r="BN905" s="85"/>
      <c r="BO905" s="85"/>
      <c r="BP905" s="85"/>
      <c r="BQ905" s="85"/>
      <c r="BR905" s="85"/>
      <c r="BS905" s="85"/>
      <c r="BT905" s="85"/>
      <c r="BU905" s="85"/>
      <c r="BV905" s="85"/>
      <c r="BW905" s="85"/>
      <c r="BX905" s="85"/>
      <c r="BY905" s="85"/>
      <c r="BZ905" s="85"/>
      <c r="CA905" s="85"/>
      <c r="CB905" s="85"/>
      <c r="CC905" s="85"/>
      <c r="CD905" s="85"/>
      <c r="CE905" s="85"/>
      <c r="CF905" s="85"/>
      <c r="CG905" s="85"/>
      <c r="CH905" s="85"/>
      <c r="CI905" s="85"/>
      <c r="CJ905" s="85"/>
      <c r="CK905" s="85"/>
      <c r="CL905" s="85"/>
      <c r="CM905" s="85"/>
      <c r="CN905" s="85"/>
      <c r="CO905" s="85"/>
      <c r="CP905" s="85"/>
      <c r="CQ905" s="85"/>
      <c r="CR905" s="85"/>
      <c r="CS905" s="85"/>
      <c r="CT905" s="85"/>
      <c r="CU905" s="85"/>
      <c r="CV905" s="85"/>
      <c r="CW905" s="85"/>
      <c r="CX905" s="85"/>
      <c r="CY905" s="85"/>
      <c r="CZ905" s="85"/>
      <c r="DA905" s="85"/>
      <c r="DB905" s="85"/>
      <c r="DC905" s="85"/>
      <c r="DD905" s="85"/>
      <c r="DE905" s="85"/>
    </row>
    <row r="906" spans="1:109" x14ac:dyDescent="0.2">
      <c r="A906" s="85"/>
      <c r="B906" s="85"/>
      <c r="C906" s="85"/>
      <c r="D906" s="85"/>
      <c r="E906" s="86"/>
      <c r="F906" s="85"/>
      <c r="G906" s="87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F906" s="85"/>
      <c r="AG906" s="85"/>
      <c r="AH906" s="85"/>
      <c r="AI906" s="85"/>
      <c r="AJ906" s="85"/>
      <c r="AK906" s="85"/>
      <c r="AL906" s="85"/>
      <c r="AM906" s="85"/>
      <c r="AN906" s="85"/>
      <c r="AO906" s="85"/>
      <c r="AP906" s="85"/>
      <c r="AQ906" s="85"/>
      <c r="AR906" s="85"/>
      <c r="AS906" s="85"/>
      <c r="AT906" s="85"/>
      <c r="AU906" s="85"/>
      <c r="AV906" s="85"/>
      <c r="AW906" s="85"/>
      <c r="AX906" s="85"/>
      <c r="AY906" s="85"/>
      <c r="AZ906" s="85"/>
      <c r="BA906" s="85"/>
      <c r="BB906" s="85"/>
      <c r="BC906" s="85"/>
      <c r="BD906" s="85"/>
      <c r="BE906" s="85"/>
      <c r="BF906" s="88"/>
      <c r="BG906" s="85"/>
      <c r="BH906" s="85"/>
      <c r="BI906" s="85"/>
      <c r="BJ906" s="85"/>
      <c r="BK906" s="85"/>
      <c r="BL906" s="85"/>
      <c r="BM906" s="85"/>
      <c r="BN906" s="85"/>
      <c r="BO906" s="85"/>
      <c r="BP906" s="85"/>
      <c r="BQ906" s="85"/>
      <c r="BR906" s="85"/>
      <c r="BS906" s="85"/>
      <c r="BT906" s="85"/>
      <c r="BU906" s="85"/>
      <c r="BV906" s="85"/>
      <c r="BW906" s="85"/>
      <c r="BX906" s="85"/>
      <c r="BY906" s="85"/>
      <c r="BZ906" s="85"/>
      <c r="CA906" s="85"/>
      <c r="CB906" s="85"/>
      <c r="CC906" s="85"/>
      <c r="CD906" s="85"/>
      <c r="CE906" s="85"/>
      <c r="CF906" s="85"/>
      <c r="CG906" s="85"/>
      <c r="CH906" s="85"/>
      <c r="CI906" s="85"/>
      <c r="CJ906" s="85"/>
      <c r="CK906" s="85"/>
      <c r="CL906" s="85"/>
      <c r="CM906" s="85"/>
      <c r="CN906" s="85"/>
      <c r="CO906" s="85"/>
      <c r="CP906" s="85"/>
      <c r="CQ906" s="85"/>
      <c r="CR906" s="85"/>
      <c r="CS906" s="85"/>
      <c r="CT906" s="85"/>
      <c r="CU906" s="85"/>
      <c r="CV906" s="85"/>
      <c r="CW906" s="85"/>
      <c r="CX906" s="85"/>
      <c r="CY906" s="85"/>
      <c r="CZ906" s="85"/>
      <c r="DA906" s="85"/>
      <c r="DB906" s="85"/>
      <c r="DC906" s="85"/>
      <c r="DD906" s="85"/>
      <c r="DE906" s="85"/>
    </row>
    <row r="907" spans="1:109" x14ac:dyDescent="0.2">
      <c r="A907" s="85"/>
      <c r="B907" s="85"/>
      <c r="C907" s="85"/>
      <c r="D907" s="85"/>
      <c r="E907" s="86"/>
      <c r="F907" s="85"/>
      <c r="G907" s="87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F907" s="85"/>
      <c r="AG907" s="85"/>
      <c r="AH907" s="85"/>
      <c r="AI907" s="85"/>
      <c r="AJ907" s="85"/>
      <c r="AK907" s="85"/>
      <c r="AL907" s="85"/>
      <c r="AM907" s="85"/>
      <c r="AN907" s="85"/>
      <c r="AO907" s="85"/>
      <c r="AP907" s="85"/>
      <c r="AQ907" s="85"/>
      <c r="AR907" s="85"/>
      <c r="AS907" s="85"/>
      <c r="AT907" s="85"/>
      <c r="AU907" s="85"/>
      <c r="AV907" s="85"/>
      <c r="AW907" s="85"/>
      <c r="AX907" s="85"/>
      <c r="AY907" s="85"/>
      <c r="AZ907" s="85"/>
      <c r="BA907" s="85"/>
      <c r="BB907" s="85"/>
      <c r="BC907" s="85"/>
      <c r="BD907" s="85"/>
      <c r="BE907" s="85"/>
      <c r="BF907" s="88"/>
      <c r="BG907" s="85"/>
      <c r="BH907" s="85"/>
      <c r="BI907" s="85"/>
      <c r="BJ907" s="85"/>
      <c r="BK907" s="85"/>
      <c r="BL907" s="85"/>
      <c r="BM907" s="85"/>
      <c r="BN907" s="85"/>
      <c r="BO907" s="85"/>
      <c r="BP907" s="85"/>
      <c r="BQ907" s="85"/>
      <c r="BR907" s="85"/>
      <c r="BS907" s="85"/>
      <c r="BT907" s="85"/>
      <c r="BU907" s="85"/>
      <c r="BV907" s="85"/>
      <c r="BW907" s="85"/>
      <c r="BX907" s="85"/>
      <c r="BY907" s="85"/>
      <c r="BZ907" s="85"/>
      <c r="CA907" s="85"/>
      <c r="CB907" s="85"/>
      <c r="CC907" s="85"/>
      <c r="CD907" s="85"/>
      <c r="CE907" s="85"/>
      <c r="CF907" s="85"/>
      <c r="CG907" s="85"/>
      <c r="CH907" s="85"/>
      <c r="CI907" s="85"/>
      <c r="CJ907" s="85"/>
      <c r="CK907" s="85"/>
      <c r="CL907" s="85"/>
      <c r="CM907" s="85"/>
      <c r="CN907" s="85"/>
      <c r="CO907" s="85"/>
      <c r="CP907" s="85"/>
      <c r="CQ907" s="85"/>
      <c r="CR907" s="85"/>
      <c r="CS907" s="85"/>
      <c r="CT907" s="85"/>
      <c r="CU907" s="85"/>
      <c r="CV907" s="85"/>
      <c r="CW907" s="85"/>
      <c r="CX907" s="85"/>
      <c r="CY907" s="85"/>
      <c r="CZ907" s="85"/>
      <c r="DA907" s="85"/>
      <c r="DB907" s="85"/>
      <c r="DC907" s="85"/>
      <c r="DD907" s="85"/>
      <c r="DE907" s="85"/>
    </row>
    <row r="908" spans="1:109" x14ac:dyDescent="0.2">
      <c r="A908" s="85"/>
      <c r="B908" s="85"/>
      <c r="C908" s="85"/>
      <c r="D908" s="85"/>
      <c r="E908" s="86"/>
      <c r="F908" s="85"/>
      <c r="G908" s="87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F908" s="85"/>
      <c r="AG908" s="85"/>
      <c r="AH908" s="85"/>
      <c r="AI908" s="85"/>
      <c r="AJ908" s="85"/>
      <c r="AK908" s="85"/>
      <c r="AL908" s="85"/>
      <c r="AM908" s="85"/>
      <c r="AN908" s="85"/>
      <c r="AO908" s="85"/>
      <c r="AP908" s="85"/>
      <c r="AQ908" s="85"/>
      <c r="AR908" s="85"/>
      <c r="AS908" s="85"/>
      <c r="AT908" s="85"/>
      <c r="AU908" s="85"/>
      <c r="AV908" s="85"/>
      <c r="AW908" s="85"/>
      <c r="AX908" s="85"/>
      <c r="AY908" s="85"/>
      <c r="AZ908" s="85"/>
      <c r="BA908" s="85"/>
      <c r="BB908" s="85"/>
      <c r="BC908" s="85"/>
      <c r="BD908" s="85"/>
      <c r="BE908" s="85"/>
      <c r="BF908" s="88"/>
      <c r="BG908" s="85"/>
      <c r="BH908" s="85"/>
      <c r="BI908" s="85"/>
      <c r="BJ908" s="85"/>
      <c r="BK908" s="85"/>
      <c r="BL908" s="85"/>
      <c r="BM908" s="85"/>
      <c r="BN908" s="85"/>
      <c r="BO908" s="85"/>
      <c r="BP908" s="85"/>
      <c r="BQ908" s="85"/>
      <c r="BR908" s="85"/>
      <c r="BS908" s="85"/>
      <c r="BT908" s="85"/>
      <c r="BU908" s="85"/>
      <c r="BV908" s="85"/>
      <c r="BW908" s="85"/>
      <c r="BX908" s="85"/>
      <c r="BY908" s="85"/>
      <c r="BZ908" s="85"/>
      <c r="CA908" s="85"/>
      <c r="CB908" s="85"/>
      <c r="CC908" s="85"/>
      <c r="CD908" s="85"/>
      <c r="CE908" s="85"/>
      <c r="CF908" s="85"/>
      <c r="CG908" s="85"/>
      <c r="CH908" s="85"/>
      <c r="CI908" s="85"/>
      <c r="CJ908" s="85"/>
      <c r="CK908" s="85"/>
      <c r="CL908" s="85"/>
      <c r="CM908" s="85"/>
      <c r="CN908" s="85"/>
      <c r="CO908" s="85"/>
      <c r="CP908" s="85"/>
      <c r="CQ908" s="85"/>
      <c r="CR908" s="85"/>
      <c r="CS908" s="85"/>
      <c r="CT908" s="85"/>
      <c r="CU908" s="85"/>
      <c r="CV908" s="85"/>
      <c r="CW908" s="85"/>
      <c r="CX908" s="85"/>
      <c r="CY908" s="85"/>
      <c r="CZ908" s="85"/>
      <c r="DA908" s="85"/>
      <c r="DB908" s="85"/>
      <c r="DC908" s="85"/>
      <c r="DD908" s="85"/>
      <c r="DE908" s="85"/>
    </row>
    <row r="909" spans="1:109" x14ac:dyDescent="0.2">
      <c r="A909" s="85"/>
      <c r="B909" s="85"/>
      <c r="C909" s="85"/>
      <c r="D909" s="85"/>
      <c r="E909" s="86"/>
      <c r="F909" s="85"/>
      <c r="G909" s="87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85"/>
      <c r="AG909" s="85"/>
      <c r="AH909" s="85"/>
      <c r="AI909" s="85"/>
      <c r="AJ909" s="85"/>
      <c r="AK909" s="85"/>
      <c r="AL909" s="85"/>
      <c r="AM909" s="85"/>
      <c r="AN909" s="85"/>
      <c r="AO909" s="85"/>
      <c r="AP909" s="85"/>
      <c r="AQ909" s="85"/>
      <c r="AR909" s="85"/>
      <c r="AS909" s="85"/>
      <c r="AT909" s="85"/>
      <c r="AU909" s="85"/>
      <c r="AV909" s="85"/>
      <c r="AW909" s="85"/>
      <c r="AX909" s="85"/>
      <c r="AY909" s="85"/>
      <c r="AZ909" s="85"/>
      <c r="BA909" s="85"/>
      <c r="BB909" s="85"/>
      <c r="BC909" s="85"/>
      <c r="BD909" s="85"/>
      <c r="BE909" s="85"/>
      <c r="BF909" s="88"/>
      <c r="BG909" s="85"/>
      <c r="BH909" s="85"/>
      <c r="BI909" s="85"/>
      <c r="BJ909" s="85"/>
      <c r="BK909" s="85"/>
      <c r="BL909" s="85"/>
      <c r="BM909" s="85"/>
      <c r="BN909" s="85"/>
      <c r="BO909" s="85"/>
      <c r="BP909" s="85"/>
      <c r="BQ909" s="85"/>
      <c r="BR909" s="85"/>
      <c r="BS909" s="85"/>
      <c r="BT909" s="85"/>
      <c r="BU909" s="85"/>
      <c r="BV909" s="85"/>
      <c r="BW909" s="85"/>
      <c r="BX909" s="85"/>
      <c r="BY909" s="85"/>
      <c r="BZ909" s="85"/>
      <c r="CA909" s="85"/>
      <c r="CB909" s="85"/>
      <c r="CC909" s="85"/>
      <c r="CD909" s="85"/>
      <c r="CE909" s="85"/>
      <c r="CF909" s="85"/>
      <c r="CG909" s="85"/>
      <c r="CH909" s="85"/>
      <c r="CI909" s="85"/>
      <c r="CJ909" s="85"/>
      <c r="CK909" s="85"/>
      <c r="CL909" s="85"/>
      <c r="CM909" s="85"/>
      <c r="CN909" s="85"/>
      <c r="CO909" s="85"/>
      <c r="CP909" s="85"/>
      <c r="CQ909" s="85"/>
      <c r="CR909" s="85"/>
      <c r="CS909" s="85"/>
      <c r="CT909" s="85"/>
      <c r="CU909" s="85"/>
      <c r="CV909" s="85"/>
      <c r="CW909" s="85"/>
      <c r="CX909" s="85"/>
      <c r="CY909" s="85"/>
      <c r="CZ909" s="85"/>
      <c r="DA909" s="85"/>
      <c r="DB909" s="85"/>
      <c r="DC909" s="85"/>
      <c r="DD909" s="85"/>
      <c r="DE909" s="85"/>
    </row>
    <row r="910" spans="1:109" x14ac:dyDescent="0.2">
      <c r="A910" s="85"/>
      <c r="B910" s="85"/>
      <c r="C910" s="85"/>
      <c r="D910" s="85"/>
      <c r="E910" s="86"/>
      <c r="F910" s="85"/>
      <c r="G910" s="87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85"/>
      <c r="AG910" s="85"/>
      <c r="AH910" s="85"/>
      <c r="AI910" s="85"/>
      <c r="AJ910" s="85"/>
      <c r="AK910" s="85"/>
      <c r="AL910" s="85"/>
      <c r="AM910" s="85"/>
      <c r="AN910" s="85"/>
      <c r="AO910" s="85"/>
      <c r="AP910" s="85"/>
      <c r="AQ910" s="85"/>
      <c r="AR910" s="85"/>
      <c r="AS910" s="85"/>
      <c r="AT910" s="85"/>
      <c r="AU910" s="85"/>
      <c r="AV910" s="85"/>
      <c r="AW910" s="85"/>
      <c r="AX910" s="85"/>
      <c r="AY910" s="85"/>
      <c r="AZ910" s="85"/>
      <c r="BA910" s="85"/>
      <c r="BB910" s="85"/>
      <c r="BC910" s="85"/>
      <c r="BD910" s="85"/>
      <c r="BE910" s="85"/>
      <c r="BF910" s="88"/>
      <c r="BG910" s="85"/>
      <c r="BH910" s="85"/>
      <c r="BI910" s="85"/>
      <c r="BJ910" s="85"/>
      <c r="BK910" s="85"/>
      <c r="BL910" s="85"/>
      <c r="BM910" s="85"/>
      <c r="BN910" s="85"/>
      <c r="BO910" s="85"/>
      <c r="BP910" s="85"/>
      <c r="BQ910" s="85"/>
      <c r="BR910" s="85"/>
      <c r="BS910" s="85"/>
      <c r="BT910" s="85"/>
      <c r="BU910" s="85"/>
      <c r="BV910" s="85"/>
      <c r="BW910" s="85"/>
      <c r="BX910" s="85"/>
      <c r="BY910" s="85"/>
      <c r="BZ910" s="85"/>
      <c r="CA910" s="85"/>
      <c r="CB910" s="85"/>
      <c r="CC910" s="85"/>
      <c r="CD910" s="85"/>
      <c r="CE910" s="85"/>
      <c r="CF910" s="85"/>
      <c r="CG910" s="85"/>
      <c r="CH910" s="85"/>
      <c r="CI910" s="85"/>
      <c r="CJ910" s="85"/>
      <c r="CK910" s="85"/>
      <c r="CL910" s="85"/>
      <c r="CM910" s="85"/>
      <c r="CN910" s="85"/>
      <c r="CO910" s="85"/>
      <c r="CP910" s="85"/>
      <c r="CQ910" s="85"/>
      <c r="CR910" s="85"/>
      <c r="CS910" s="85"/>
      <c r="CT910" s="85"/>
      <c r="CU910" s="85"/>
      <c r="CV910" s="85"/>
      <c r="CW910" s="85"/>
      <c r="CX910" s="85"/>
      <c r="CY910" s="85"/>
      <c r="CZ910" s="85"/>
      <c r="DA910" s="85"/>
      <c r="DB910" s="85"/>
      <c r="DC910" s="85"/>
      <c r="DD910" s="85"/>
      <c r="DE910" s="85"/>
    </row>
    <row r="911" spans="1:109" x14ac:dyDescent="0.2">
      <c r="A911" s="85"/>
      <c r="B911" s="85"/>
      <c r="C911" s="85"/>
      <c r="D911" s="85"/>
      <c r="E911" s="86"/>
      <c r="F911" s="85"/>
      <c r="G911" s="87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F911" s="85"/>
      <c r="AG911" s="85"/>
      <c r="AH911" s="85"/>
      <c r="AI911" s="85"/>
      <c r="AJ911" s="85"/>
      <c r="AK911" s="85"/>
      <c r="AL911" s="85"/>
      <c r="AM911" s="85"/>
      <c r="AN911" s="85"/>
      <c r="AO911" s="85"/>
      <c r="AP911" s="85"/>
      <c r="AQ911" s="85"/>
      <c r="AR911" s="85"/>
      <c r="AS911" s="85"/>
      <c r="AT911" s="85"/>
      <c r="AU911" s="85"/>
      <c r="AV911" s="85"/>
      <c r="AW911" s="85"/>
      <c r="AX911" s="85"/>
      <c r="AY911" s="85"/>
      <c r="AZ911" s="85"/>
      <c r="BA911" s="85"/>
      <c r="BB911" s="85"/>
      <c r="BC911" s="85"/>
      <c r="BD911" s="85"/>
      <c r="BE911" s="85"/>
      <c r="BF911" s="88"/>
      <c r="BG911" s="85"/>
      <c r="BH911" s="85"/>
      <c r="BI911" s="85"/>
      <c r="BJ911" s="85"/>
      <c r="BK911" s="85"/>
      <c r="BL911" s="85"/>
      <c r="BM911" s="85"/>
      <c r="BN911" s="85"/>
      <c r="BO911" s="85"/>
      <c r="BP911" s="85"/>
      <c r="BQ911" s="85"/>
      <c r="BR911" s="85"/>
      <c r="BS911" s="85"/>
      <c r="BT911" s="85"/>
      <c r="BU911" s="85"/>
      <c r="BV911" s="85"/>
      <c r="BW911" s="85"/>
      <c r="BX911" s="85"/>
      <c r="BY911" s="85"/>
      <c r="BZ911" s="85"/>
      <c r="CA911" s="85"/>
      <c r="CB911" s="85"/>
      <c r="CC911" s="85"/>
      <c r="CD911" s="85"/>
      <c r="CE911" s="85"/>
      <c r="CF911" s="85"/>
      <c r="CG911" s="85"/>
      <c r="CH911" s="85"/>
      <c r="CI911" s="85"/>
      <c r="CJ911" s="85"/>
      <c r="CK911" s="85"/>
      <c r="CL911" s="85"/>
      <c r="CM911" s="85"/>
      <c r="CN911" s="85"/>
      <c r="CO911" s="85"/>
      <c r="CP911" s="85"/>
      <c r="CQ911" s="85"/>
      <c r="CR911" s="85"/>
      <c r="CS911" s="85"/>
      <c r="CT911" s="85"/>
      <c r="CU911" s="85"/>
      <c r="CV911" s="85"/>
      <c r="CW911" s="85"/>
      <c r="CX911" s="85"/>
      <c r="CY911" s="85"/>
      <c r="CZ911" s="85"/>
      <c r="DA911" s="85"/>
      <c r="DB911" s="85"/>
      <c r="DC911" s="85"/>
      <c r="DD911" s="85"/>
      <c r="DE911" s="85"/>
    </row>
    <row r="912" spans="1:109" x14ac:dyDescent="0.2">
      <c r="A912" s="85"/>
      <c r="B912" s="85"/>
      <c r="C912" s="85"/>
      <c r="D912" s="85"/>
      <c r="E912" s="86"/>
      <c r="F912" s="85"/>
      <c r="G912" s="87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F912" s="85"/>
      <c r="AG912" s="85"/>
      <c r="AH912" s="85"/>
      <c r="AI912" s="85"/>
      <c r="AJ912" s="85"/>
      <c r="AK912" s="85"/>
      <c r="AL912" s="85"/>
      <c r="AM912" s="85"/>
      <c r="AN912" s="85"/>
      <c r="AO912" s="85"/>
      <c r="AP912" s="85"/>
      <c r="AQ912" s="85"/>
      <c r="AR912" s="85"/>
      <c r="AS912" s="85"/>
      <c r="AT912" s="85"/>
      <c r="AU912" s="85"/>
      <c r="AV912" s="85"/>
      <c r="AW912" s="85"/>
      <c r="AX912" s="85"/>
      <c r="AY912" s="85"/>
      <c r="AZ912" s="85"/>
      <c r="BA912" s="85"/>
      <c r="BB912" s="85"/>
      <c r="BC912" s="85"/>
      <c r="BD912" s="85"/>
      <c r="BE912" s="85"/>
      <c r="BF912" s="88"/>
      <c r="BG912" s="85"/>
      <c r="BH912" s="85"/>
      <c r="BI912" s="85"/>
      <c r="BJ912" s="85"/>
      <c r="BK912" s="85"/>
      <c r="BL912" s="85"/>
      <c r="BM912" s="85"/>
      <c r="BN912" s="85"/>
      <c r="BO912" s="85"/>
      <c r="BP912" s="85"/>
      <c r="BQ912" s="85"/>
      <c r="BR912" s="85"/>
      <c r="BS912" s="85"/>
      <c r="BT912" s="85"/>
      <c r="BU912" s="85"/>
      <c r="BV912" s="85"/>
      <c r="BW912" s="85"/>
      <c r="BX912" s="85"/>
      <c r="BY912" s="85"/>
      <c r="BZ912" s="85"/>
      <c r="CA912" s="85"/>
      <c r="CB912" s="85"/>
      <c r="CC912" s="85"/>
      <c r="CD912" s="85"/>
      <c r="CE912" s="85"/>
      <c r="CF912" s="85"/>
      <c r="CG912" s="85"/>
      <c r="CH912" s="85"/>
      <c r="CI912" s="85"/>
      <c r="CJ912" s="85"/>
      <c r="CK912" s="85"/>
      <c r="CL912" s="85"/>
      <c r="CM912" s="85"/>
      <c r="CN912" s="85"/>
      <c r="CO912" s="85"/>
      <c r="CP912" s="85"/>
      <c r="CQ912" s="85"/>
      <c r="CR912" s="85"/>
      <c r="CS912" s="85"/>
      <c r="CT912" s="85"/>
      <c r="CU912" s="85"/>
      <c r="CV912" s="85"/>
      <c r="CW912" s="85"/>
      <c r="CX912" s="85"/>
      <c r="CY912" s="85"/>
      <c r="CZ912" s="85"/>
      <c r="DA912" s="85"/>
      <c r="DB912" s="85"/>
      <c r="DC912" s="85"/>
      <c r="DD912" s="85"/>
      <c r="DE912" s="85"/>
    </row>
    <row r="913" spans="1:109" x14ac:dyDescent="0.2">
      <c r="A913" s="85"/>
      <c r="B913" s="85"/>
      <c r="C913" s="85"/>
      <c r="D913" s="85"/>
      <c r="E913" s="86"/>
      <c r="F913" s="85"/>
      <c r="G913" s="87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F913" s="85"/>
      <c r="AG913" s="85"/>
      <c r="AH913" s="85"/>
      <c r="AI913" s="85"/>
      <c r="AJ913" s="85"/>
      <c r="AK913" s="85"/>
      <c r="AL913" s="85"/>
      <c r="AM913" s="85"/>
      <c r="AN913" s="85"/>
      <c r="AO913" s="85"/>
      <c r="AP913" s="85"/>
      <c r="AQ913" s="85"/>
      <c r="AR913" s="85"/>
      <c r="AS913" s="85"/>
      <c r="AT913" s="85"/>
      <c r="AU913" s="85"/>
      <c r="AV913" s="85"/>
      <c r="AW913" s="85"/>
      <c r="AX913" s="85"/>
      <c r="AY913" s="85"/>
      <c r="AZ913" s="85"/>
      <c r="BA913" s="85"/>
      <c r="BB913" s="85"/>
      <c r="BC913" s="85"/>
      <c r="BD913" s="85"/>
      <c r="BE913" s="85"/>
      <c r="BF913" s="88"/>
      <c r="BG913" s="85"/>
      <c r="BH913" s="85"/>
      <c r="BI913" s="85"/>
      <c r="BJ913" s="85"/>
      <c r="BK913" s="85"/>
      <c r="BL913" s="85"/>
      <c r="BM913" s="85"/>
      <c r="BN913" s="85"/>
      <c r="BO913" s="85"/>
      <c r="BP913" s="85"/>
      <c r="BQ913" s="85"/>
      <c r="BR913" s="85"/>
      <c r="BS913" s="85"/>
      <c r="BT913" s="85"/>
      <c r="BU913" s="85"/>
      <c r="BV913" s="85"/>
      <c r="BW913" s="85"/>
      <c r="BX913" s="85"/>
      <c r="BY913" s="85"/>
      <c r="BZ913" s="85"/>
      <c r="CA913" s="85"/>
      <c r="CB913" s="85"/>
      <c r="CC913" s="85"/>
      <c r="CD913" s="85"/>
      <c r="CE913" s="85"/>
      <c r="CF913" s="85"/>
      <c r="CG913" s="85"/>
      <c r="CH913" s="85"/>
      <c r="CI913" s="85"/>
      <c r="CJ913" s="85"/>
      <c r="CK913" s="85"/>
      <c r="CL913" s="85"/>
      <c r="CM913" s="85"/>
      <c r="CN913" s="85"/>
      <c r="CO913" s="85"/>
      <c r="CP913" s="85"/>
      <c r="CQ913" s="85"/>
      <c r="CR913" s="85"/>
      <c r="CS913" s="85"/>
      <c r="CT913" s="85"/>
      <c r="CU913" s="85"/>
      <c r="CV913" s="85"/>
      <c r="CW913" s="85"/>
      <c r="CX913" s="85"/>
      <c r="CY913" s="85"/>
      <c r="CZ913" s="85"/>
      <c r="DA913" s="85"/>
      <c r="DB913" s="85"/>
      <c r="DC913" s="85"/>
      <c r="DD913" s="85"/>
      <c r="DE913" s="85"/>
    </row>
    <row r="914" spans="1:109" x14ac:dyDescent="0.2">
      <c r="A914" s="85"/>
      <c r="B914" s="85"/>
      <c r="C914" s="85"/>
      <c r="D914" s="85"/>
      <c r="E914" s="86"/>
      <c r="F914" s="85"/>
      <c r="G914" s="87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F914" s="85"/>
      <c r="AG914" s="85"/>
      <c r="AH914" s="85"/>
      <c r="AI914" s="85"/>
      <c r="AJ914" s="85"/>
      <c r="AK914" s="85"/>
      <c r="AL914" s="85"/>
      <c r="AM914" s="85"/>
      <c r="AN914" s="85"/>
      <c r="AO914" s="85"/>
      <c r="AP914" s="85"/>
      <c r="AQ914" s="85"/>
      <c r="AR914" s="85"/>
      <c r="AS914" s="85"/>
      <c r="AT914" s="85"/>
      <c r="AU914" s="85"/>
      <c r="AV914" s="85"/>
      <c r="AW914" s="85"/>
      <c r="AX914" s="85"/>
      <c r="AY914" s="85"/>
      <c r="AZ914" s="85"/>
      <c r="BA914" s="85"/>
      <c r="BB914" s="85"/>
      <c r="BC914" s="85"/>
      <c r="BD914" s="85"/>
      <c r="BE914" s="85"/>
      <c r="BF914" s="88"/>
      <c r="BG914" s="85"/>
      <c r="BH914" s="85"/>
      <c r="BI914" s="85"/>
      <c r="BJ914" s="85"/>
      <c r="BK914" s="85"/>
      <c r="BL914" s="85"/>
      <c r="BM914" s="85"/>
      <c r="BN914" s="85"/>
      <c r="BO914" s="85"/>
      <c r="BP914" s="85"/>
      <c r="BQ914" s="85"/>
      <c r="BR914" s="85"/>
      <c r="BS914" s="85"/>
      <c r="BT914" s="85"/>
      <c r="BU914" s="85"/>
      <c r="BV914" s="85"/>
      <c r="BW914" s="85"/>
      <c r="BX914" s="85"/>
      <c r="BY914" s="85"/>
      <c r="BZ914" s="85"/>
      <c r="CA914" s="85"/>
      <c r="CB914" s="85"/>
      <c r="CC914" s="85"/>
      <c r="CD914" s="85"/>
      <c r="CE914" s="85"/>
      <c r="CF914" s="85"/>
      <c r="CG914" s="85"/>
      <c r="CH914" s="85"/>
      <c r="CI914" s="85"/>
      <c r="CJ914" s="85"/>
      <c r="CK914" s="85"/>
      <c r="CL914" s="85"/>
      <c r="CM914" s="85"/>
      <c r="CN914" s="85"/>
      <c r="CO914" s="85"/>
      <c r="CP914" s="85"/>
      <c r="CQ914" s="85"/>
      <c r="CR914" s="85"/>
      <c r="CS914" s="85"/>
      <c r="CT914" s="85"/>
      <c r="CU914" s="85"/>
      <c r="CV914" s="85"/>
      <c r="CW914" s="85"/>
      <c r="CX914" s="85"/>
      <c r="CY914" s="85"/>
      <c r="CZ914" s="85"/>
      <c r="DA914" s="85"/>
      <c r="DB914" s="85"/>
      <c r="DC914" s="85"/>
      <c r="DD914" s="85"/>
      <c r="DE914" s="85"/>
    </row>
    <row r="915" spans="1:109" x14ac:dyDescent="0.2">
      <c r="A915" s="85"/>
      <c r="B915" s="85"/>
      <c r="C915" s="85"/>
      <c r="D915" s="85"/>
      <c r="E915" s="86"/>
      <c r="F915" s="85"/>
      <c r="G915" s="87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F915" s="85"/>
      <c r="AG915" s="85"/>
      <c r="AH915" s="85"/>
      <c r="AI915" s="85"/>
      <c r="AJ915" s="85"/>
      <c r="AK915" s="85"/>
      <c r="AL915" s="85"/>
      <c r="AM915" s="85"/>
      <c r="AN915" s="85"/>
      <c r="AO915" s="85"/>
      <c r="AP915" s="85"/>
      <c r="AQ915" s="85"/>
      <c r="AR915" s="85"/>
      <c r="AS915" s="85"/>
      <c r="AT915" s="85"/>
      <c r="AU915" s="85"/>
      <c r="AV915" s="85"/>
      <c r="AW915" s="85"/>
      <c r="AX915" s="85"/>
      <c r="AY915" s="85"/>
      <c r="AZ915" s="85"/>
      <c r="BA915" s="85"/>
      <c r="BB915" s="85"/>
      <c r="BC915" s="85"/>
      <c r="BD915" s="85"/>
      <c r="BE915" s="85"/>
      <c r="BF915" s="88"/>
      <c r="BG915" s="85"/>
      <c r="BH915" s="85"/>
      <c r="BI915" s="85"/>
      <c r="BJ915" s="85"/>
      <c r="BK915" s="85"/>
      <c r="BL915" s="85"/>
      <c r="BM915" s="85"/>
      <c r="BN915" s="85"/>
      <c r="BO915" s="85"/>
      <c r="BP915" s="85"/>
      <c r="BQ915" s="85"/>
      <c r="BR915" s="85"/>
      <c r="BS915" s="85"/>
      <c r="BT915" s="85"/>
      <c r="BU915" s="85"/>
      <c r="BV915" s="85"/>
      <c r="BW915" s="85"/>
      <c r="BX915" s="85"/>
      <c r="BY915" s="85"/>
      <c r="BZ915" s="85"/>
      <c r="CA915" s="85"/>
      <c r="CB915" s="85"/>
      <c r="CC915" s="85"/>
      <c r="CD915" s="85"/>
      <c r="CE915" s="85"/>
      <c r="CF915" s="85"/>
      <c r="CG915" s="85"/>
      <c r="CH915" s="85"/>
      <c r="CI915" s="85"/>
      <c r="CJ915" s="85"/>
      <c r="CK915" s="85"/>
      <c r="CL915" s="85"/>
      <c r="CM915" s="85"/>
      <c r="CN915" s="85"/>
      <c r="CO915" s="85"/>
      <c r="CP915" s="85"/>
      <c r="CQ915" s="85"/>
      <c r="CR915" s="85"/>
      <c r="CS915" s="85"/>
      <c r="CT915" s="85"/>
      <c r="CU915" s="85"/>
      <c r="CV915" s="85"/>
      <c r="CW915" s="85"/>
      <c r="CX915" s="85"/>
      <c r="CY915" s="85"/>
      <c r="CZ915" s="85"/>
      <c r="DA915" s="85"/>
      <c r="DB915" s="85"/>
      <c r="DC915" s="85"/>
      <c r="DD915" s="85"/>
      <c r="DE915" s="85"/>
    </row>
    <row r="916" spans="1:109" x14ac:dyDescent="0.2">
      <c r="A916" s="85"/>
      <c r="B916" s="85"/>
      <c r="C916" s="85"/>
      <c r="D916" s="85"/>
      <c r="E916" s="86"/>
      <c r="F916" s="85"/>
      <c r="G916" s="87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F916" s="85"/>
      <c r="AG916" s="85"/>
      <c r="AH916" s="85"/>
      <c r="AI916" s="85"/>
      <c r="AJ916" s="85"/>
      <c r="AK916" s="85"/>
      <c r="AL916" s="85"/>
      <c r="AM916" s="85"/>
      <c r="AN916" s="85"/>
      <c r="AO916" s="85"/>
      <c r="AP916" s="85"/>
      <c r="AQ916" s="85"/>
      <c r="AR916" s="85"/>
      <c r="AS916" s="85"/>
      <c r="AT916" s="85"/>
      <c r="AU916" s="85"/>
      <c r="AV916" s="85"/>
      <c r="AW916" s="85"/>
      <c r="AX916" s="85"/>
      <c r="AY916" s="85"/>
      <c r="AZ916" s="85"/>
      <c r="BA916" s="85"/>
      <c r="BB916" s="85"/>
      <c r="BC916" s="85"/>
      <c r="BD916" s="85"/>
      <c r="BE916" s="85"/>
      <c r="BF916" s="88"/>
      <c r="BG916" s="85"/>
      <c r="BH916" s="85"/>
      <c r="BI916" s="85"/>
      <c r="BJ916" s="85"/>
      <c r="BK916" s="85"/>
      <c r="BL916" s="85"/>
      <c r="BM916" s="85"/>
      <c r="BN916" s="85"/>
      <c r="BO916" s="85"/>
      <c r="BP916" s="85"/>
      <c r="BQ916" s="85"/>
      <c r="BR916" s="85"/>
      <c r="BS916" s="85"/>
      <c r="BT916" s="85"/>
      <c r="BU916" s="85"/>
      <c r="BV916" s="85"/>
      <c r="BW916" s="85"/>
      <c r="BX916" s="85"/>
      <c r="BY916" s="85"/>
      <c r="BZ916" s="85"/>
      <c r="CA916" s="85"/>
      <c r="CB916" s="85"/>
      <c r="CC916" s="85"/>
      <c r="CD916" s="85"/>
      <c r="CE916" s="85"/>
      <c r="CF916" s="85"/>
      <c r="CG916" s="85"/>
      <c r="CH916" s="85"/>
      <c r="CI916" s="85"/>
      <c r="CJ916" s="85"/>
      <c r="CK916" s="85"/>
      <c r="CL916" s="85"/>
      <c r="CM916" s="85"/>
      <c r="CN916" s="85"/>
      <c r="CO916" s="85"/>
      <c r="CP916" s="85"/>
      <c r="CQ916" s="85"/>
      <c r="CR916" s="85"/>
      <c r="CS916" s="85"/>
      <c r="CT916" s="85"/>
      <c r="CU916" s="85"/>
      <c r="CV916" s="85"/>
      <c r="CW916" s="85"/>
      <c r="CX916" s="85"/>
      <c r="CY916" s="85"/>
      <c r="CZ916" s="85"/>
      <c r="DA916" s="85"/>
      <c r="DB916" s="85"/>
      <c r="DC916" s="85"/>
      <c r="DD916" s="85"/>
      <c r="DE916" s="85"/>
    </row>
    <row r="917" spans="1:109" x14ac:dyDescent="0.2">
      <c r="A917" s="85"/>
      <c r="B917" s="85"/>
      <c r="C917" s="85"/>
      <c r="D917" s="85"/>
      <c r="E917" s="86"/>
      <c r="F917" s="85"/>
      <c r="G917" s="87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F917" s="85"/>
      <c r="AG917" s="85"/>
      <c r="AH917" s="85"/>
      <c r="AI917" s="85"/>
      <c r="AJ917" s="85"/>
      <c r="AK917" s="85"/>
      <c r="AL917" s="85"/>
      <c r="AM917" s="85"/>
      <c r="AN917" s="85"/>
      <c r="AO917" s="85"/>
      <c r="AP917" s="85"/>
      <c r="AQ917" s="85"/>
      <c r="AR917" s="85"/>
      <c r="AS917" s="85"/>
      <c r="AT917" s="85"/>
      <c r="AU917" s="85"/>
      <c r="AV917" s="85"/>
      <c r="AW917" s="85"/>
      <c r="AX917" s="85"/>
      <c r="AY917" s="85"/>
      <c r="AZ917" s="85"/>
      <c r="BA917" s="85"/>
      <c r="BB917" s="85"/>
      <c r="BC917" s="85"/>
      <c r="BD917" s="85"/>
      <c r="BE917" s="85"/>
      <c r="BF917" s="88"/>
      <c r="BG917" s="85"/>
      <c r="BH917" s="85"/>
      <c r="BI917" s="85"/>
      <c r="BJ917" s="85"/>
      <c r="BK917" s="85"/>
      <c r="BL917" s="85"/>
      <c r="BM917" s="85"/>
      <c r="BN917" s="85"/>
      <c r="BO917" s="85"/>
      <c r="BP917" s="85"/>
      <c r="BQ917" s="85"/>
      <c r="BR917" s="85"/>
      <c r="BS917" s="85"/>
      <c r="BT917" s="85"/>
      <c r="BU917" s="85"/>
      <c r="BV917" s="85"/>
      <c r="BW917" s="85"/>
      <c r="BX917" s="85"/>
      <c r="BY917" s="85"/>
      <c r="BZ917" s="85"/>
      <c r="CA917" s="85"/>
      <c r="CB917" s="85"/>
      <c r="CC917" s="85"/>
      <c r="CD917" s="85"/>
      <c r="CE917" s="85"/>
      <c r="CF917" s="85"/>
      <c r="CG917" s="85"/>
      <c r="CH917" s="85"/>
      <c r="CI917" s="85"/>
      <c r="CJ917" s="85"/>
      <c r="CK917" s="85"/>
      <c r="CL917" s="85"/>
      <c r="CM917" s="85"/>
      <c r="CN917" s="85"/>
      <c r="CO917" s="85"/>
      <c r="CP917" s="85"/>
      <c r="CQ917" s="85"/>
      <c r="CR917" s="85"/>
      <c r="CS917" s="85"/>
      <c r="CT917" s="85"/>
      <c r="CU917" s="85"/>
      <c r="CV917" s="85"/>
      <c r="CW917" s="85"/>
      <c r="CX917" s="85"/>
      <c r="CY917" s="85"/>
      <c r="CZ917" s="85"/>
      <c r="DA917" s="85"/>
      <c r="DB917" s="85"/>
      <c r="DC917" s="85"/>
      <c r="DD917" s="85"/>
      <c r="DE917" s="85"/>
    </row>
    <row r="918" spans="1:109" x14ac:dyDescent="0.2">
      <c r="A918" s="85"/>
      <c r="B918" s="85"/>
      <c r="C918" s="85"/>
      <c r="D918" s="85"/>
      <c r="E918" s="86"/>
      <c r="F918" s="85"/>
      <c r="G918" s="87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F918" s="85"/>
      <c r="AG918" s="85"/>
      <c r="AH918" s="85"/>
      <c r="AI918" s="85"/>
      <c r="AJ918" s="85"/>
      <c r="AK918" s="85"/>
      <c r="AL918" s="85"/>
      <c r="AM918" s="85"/>
      <c r="AN918" s="85"/>
      <c r="AO918" s="85"/>
      <c r="AP918" s="85"/>
      <c r="AQ918" s="85"/>
      <c r="AR918" s="85"/>
      <c r="AS918" s="85"/>
      <c r="AT918" s="85"/>
      <c r="AU918" s="85"/>
      <c r="AV918" s="85"/>
      <c r="AW918" s="85"/>
      <c r="AX918" s="85"/>
      <c r="AY918" s="85"/>
      <c r="AZ918" s="85"/>
      <c r="BA918" s="85"/>
      <c r="BB918" s="85"/>
      <c r="BC918" s="85"/>
      <c r="BD918" s="85"/>
      <c r="BE918" s="85"/>
      <c r="BF918" s="88"/>
      <c r="BG918" s="85"/>
      <c r="BH918" s="85"/>
      <c r="BI918" s="85"/>
      <c r="BJ918" s="85"/>
      <c r="BK918" s="85"/>
      <c r="BL918" s="85"/>
      <c r="BM918" s="85"/>
      <c r="BN918" s="85"/>
      <c r="BO918" s="85"/>
      <c r="BP918" s="85"/>
      <c r="BQ918" s="85"/>
      <c r="BR918" s="85"/>
      <c r="BS918" s="85"/>
      <c r="BT918" s="85"/>
      <c r="BU918" s="85"/>
      <c r="BV918" s="85"/>
      <c r="BW918" s="85"/>
      <c r="BX918" s="85"/>
      <c r="BY918" s="85"/>
      <c r="BZ918" s="85"/>
      <c r="CA918" s="85"/>
      <c r="CB918" s="85"/>
      <c r="CC918" s="85"/>
      <c r="CD918" s="85"/>
      <c r="CE918" s="85"/>
      <c r="CF918" s="85"/>
      <c r="CG918" s="85"/>
      <c r="CH918" s="85"/>
      <c r="CI918" s="85"/>
      <c r="CJ918" s="85"/>
      <c r="CK918" s="85"/>
      <c r="CL918" s="85"/>
      <c r="CM918" s="85"/>
      <c r="CN918" s="85"/>
      <c r="CO918" s="85"/>
      <c r="CP918" s="85"/>
      <c r="CQ918" s="85"/>
      <c r="CR918" s="85"/>
      <c r="CS918" s="85"/>
      <c r="CT918" s="85"/>
      <c r="CU918" s="85"/>
      <c r="CV918" s="85"/>
      <c r="CW918" s="85"/>
      <c r="CX918" s="85"/>
      <c r="CY918" s="85"/>
      <c r="CZ918" s="85"/>
      <c r="DA918" s="85"/>
      <c r="DB918" s="85"/>
      <c r="DC918" s="85"/>
      <c r="DD918" s="85"/>
      <c r="DE918" s="85"/>
    </row>
    <row r="919" spans="1:109" x14ac:dyDescent="0.2">
      <c r="A919" s="85"/>
      <c r="B919" s="85"/>
      <c r="C919" s="85"/>
      <c r="D919" s="85"/>
      <c r="E919" s="86"/>
      <c r="F919" s="85"/>
      <c r="G919" s="87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F919" s="85"/>
      <c r="AG919" s="85"/>
      <c r="AH919" s="85"/>
      <c r="AI919" s="85"/>
      <c r="AJ919" s="85"/>
      <c r="AK919" s="85"/>
      <c r="AL919" s="85"/>
      <c r="AM919" s="85"/>
      <c r="AN919" s="85"/>
      <c r="AO919" s="85"/>
      <c r="AP919" s="85"/>
      <c r="AQ919" s="85"/>
      <c r="AR919" s="85"/>
      <c r="AS919" s="85"/>
      <c r="AT919" s="85"/>
      <c r="AU919" s="85"/>
      <c r="AV919" s="85"/>
      <c r="AW919" s="85"/>
      <c r="AX919" s="85"/>
      <c r="AY919" s="85"/>
      <c r="AZ919" s="85"/>
      <c r="BA919" s="85"/>
      <c r="BB919" s="85"/>
      <c r="BC919" s="85"/>
      <c r="BD919" s="85"/>
      <c r="BE919" s="85"/>
      <c r="BF919" s="88"/>
      <c r="BG919" s="85"/>
      <c r="BH919" s="85"/>
      <c r="BI919" s="85"/>
      <c r="BJ919" s="85"/>
      <c r="BK919" s="85"/>
      <c r="BL919" s="85"/>
      <c r="BM919" s="85"/>
      <c r="BN919" s="85"/>
      <c r="BO919" s="85"/>
      <c r="BP919" s="85"/>
      <c r="BQ919" s="85"/>
      <c r="BR919" s="85"/>
      <c r="BS919" s="85"/>
      <c r="BT919" s="85"/>
      <c r="BU919" s="85"/>
      <c r="BV919" s="85"/>
      <c r="BW919" s="85"/>
      <c r="BX919" s="85"/>
      <c r="BY919" s="85"/>
      <c r="BZ919" s="85"/>
      <c r="CA919" s="85"/>
      <c r="CB919" s="85"/>
      <c r="CC919" s="85"/>
      <c r="CD919" s="85"/>
      <c r="CE919" s="85"/>
      <c r="CF919" s="85"/>
      <c r="CG919" s="85"/>
      <c r="CH919" s="85"/>
      <c r="CI919" s="85"/>
      <c r="CJ919" s="85"/>
      <c r="CK919" s="85"/>
      <c r="CL919" s="85"/>
      <c r="CM919" s="85"/>
      <c r="CN919" s="85"/>
      <c r="CO919" s="85"/>
      <c r="CP919" s="85"/>
      <c r="CQ919" s="85"/>
      <c r="CR919" s="85"/>
      <c r="CS919" s="85"/>
      <c r="CT919" s="85"/>
      <c r="CU919" s="85"/>
      <c r="CV919" s="85"/>
      <c r="CW919" s="85"/>
      <c r="CX919" s="85"/>
      <c r="CY919" s="85"/>
      <c r="CZ919" s="85"/>
      <c r="DA919" s="85"/>
      <c r="DB919" s="85"/>
      <c r="DC919" s="85"/>
      <c r="DD919" s="85"/>
      <c r="DE919" s="85"/>
    </row>
    <row r="920" spans="1:109" x14ac:dyDescent="0.2">
      <c r="A920" s="85"/>
      <c r="B920" s="85"/>
      <c r="C920" s="85"/>
      <c r="D920" s="85"/>
      <c r="E920" s="86"/>
      <c r="F920" s="85"/>
      <c r="G920" s="87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F920" s="85"/>
      <c r="AG920" s="85"/>
      <c r="AH920" s="85"/>
      <c r="AI920" s="85"/>
      <c r="AJ920" s="85"/>
      <c r="AK920" s="85"/>
      <c r="AL920" s="85"/>
      <c r="AM920" s="85"/>
      <c r="AN920" s="85"/>
      <c r="AO920" s="85"/>
      <c r="AP920" s="85"/>
      <c r="AQ920" s="85"/>
      <c r="AR920" s="85"/>
      <c r="AS920" s="85"/>
      <c r="AT920" s="85"/>
      <c r="AU920" s="85"/>
      <c r="AV920" s="85"/>
      <c r="AW920" s="85"/>
      <c r="AX920" s="85"/>
      <c r="AY920" s="85"/>
      <c r="AZ920" s="85"/>
      <c r="BA920" s="85"/>
      <c r="BB920" s="85"/>
      <c r="BC920" s="85"/>
      <c r="BD920" s="85"/>
      <c r="BE920" s="85"/>
      <c r="BF920" s="88"/>
      <c r="BG920" s="85"/>
      <c r="BH920" s="85"/>
      <c r="BI920" s="85"/>
      <c r="BJ920" s="85"/>
      <c r="BK920" s="85"/>
      <c r="BL920" s="85"/>
      <c r="BM920" s="85"/>
      <c r="BN920" s="85"/>
      <c r="BO920" s="85"/>
      <c r="BP920" s="85"/>
      <c r="BQ920" s="85"/>
      <c r="BR920" s="85"/>
      <c r="BS920" s="85"/>
      <c r="BT920" s="85"/>
      <c r="BU920" s="85"/>
      <c r="BV920" s="85"/>
      <c r="BW920" s="85"/>
      <c r="BX920" s="85"/>
      <c r="BY920" s="85"/>
      <c r="BZ920" s="85"/>
      <c r="CA920" s="85"/>
      <c r="CB920" s="85"/>
      <c r="CC920" s="85"/>
      <c r="CD920" s="85"/>
      <c r="CE920" s="85"/>
      <c r="CF920" s="85"/>
      <c r="CG920" s="85"/>
      <c r="CH920" s="85"/>
      <c r="CI920" s="85"/>
      <c r="CJ920" s="85"/>
      <c r="CK920" s="85"/>
      <c r="CL920" s="85"/>
      <c r="CM920" s="85"/>
      <c r="CN920" s="85"/>
      <c r="CO920" s="85"/>
      <c r="CP920" s="85"/>
      <c r="CQ920" s="85"/>
      <c r="CR920" s="85"/>
      <c r="CS920" s="85"/>
      <c r="CT920" s="85"/>
      <c r="CU920" s="85"/>
      <c r="CV920" s="85"/>
      <c r="CW920" s="85"/>
      <c r="CX920" s="85"/>
      <c r="CY920" s="85"/>
      <c r="CZ920" s="85"/>
      <c r="DA920" s="85"/>
      <c r="DB920" s="85"/>
      <c r="DC920" s="85"/>
      <c r="DD920" s="85"/>
      <c r="DE920" s="85"/>
    </row>
    <row r="921" spans="1:109" x14ac:dyDescent="0.2">
      <c r="A921" s="85"/>
      <c r="B921" s="85"/>
      <c r="C921" s="85"/>
      <c r="D921" s="85"/>
      <c r="E921" s="86"/>
      <c r="F921" s="85"/>
      <c r="G921" s="87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F921" s="85"/>
      <c r="AG921" s="85"/>
      <c r="AH921" s="85"/>
      <c r="AI921" s="85"/>
      <c r="AJ921" s="85"/>
      <c r="AK921" s="85"/>
      <c r="AL921" s="85"/>
      <c r="AM921" s="85"/>
      <c r="AN921" s="85"/>
      <c r="AO921" s="85"/>
      <c r="AP921" s="85"/>
      <c r="AQ921" s="85"/>
      <c r="AR921" s="85"/>
      <c r="AS921" s="85"/>
      <c r="AT921" s="85"/>
      <c r="AU921" s="85"/>
      <c r="AV921" s="85"/>
      <c r="AW921" s="85"/>
      <c r="AX921" s="85"/>
      <c r="AY921" s="85"/>
      <c r="AZ921" s="85"/>
      <c r="BA921" s="85"/>
      <c r="BB921" s="85"/>
      <c r="BC921" s="85"/>
      <c r="BD921" s="85"/>
      <c r="BE921" s="85"/>
      <c r="BF921" s="88"/>
      <c r="BG921" s="85"/>
      <c r="BH921" s="85"/>
      <c r="BI921" s="85"/>
      <c r="BJ921" s="85"/>
      <c r="BK921" s="85"/>
      <c r="BL921" s="85"/>
      <c r="BM921" s="85"/>
      <c r="BN921" s="85"/>
      <c r="BO921" s="85"/>
      <c r="BP921" s="85"/>
      <c r="BQ921" s="85"/>
      <c r="BR921" s="85"/>
      <c r="BS921" s="85"/>
      <c r="BT921" s="85"/>
      <c r="BU921" s="85"/>
      <c r="BV921" s="85"/>
      <c r="BW921" s="85"/>
      <c r="BX921" s="85"/>
      <c r="BY921" s="85"/>
      <c r="BZ921" s="85"/>
      <c r="CA921" s="85"/>
      <c r="CB921" s="85"/>
      <c r="CC921" s="85"/>
      <c r="CD921" s="85"/>
      <c r="CE921" s="85"/>
      <c r="CF921" s="85"/>
      <c r="CG921" s="85"/>
      <c r="CH921" s="85"/>
      <c r="CI921" s="85"/>
      <c r="CJ921" s="85"/>
      <c r="CK921" s="85"/>
      <c r="CL921" s="85"/>
      <c r="CM921" s="85"/>
      <c r="CN921" s="85"/>
      <c r="CO921" s="85"/>
      <c r="CP921" s="85"/>
      <c r="CQ921" s="85"/>
      <c r="CR921" s="85"/>
      <c r="CS921" s="85"/>
      <c r="CT921" s="85"/>
      <c r="CU921" s="85"/>
      <c r="CV921" s="85"/>
      <c r="CW921" s="85"/>
      <c r="CX921" s="85"/>
      <c r="CY921" s="85"/>
      <c r="CZ921" s="85"/>
      <c r="DA921" s="85"/>
      <c r="DB921" s="85"/>
      <c r="DC921" s="85"/>
      <c r="DD921" s="85"/>
      <c r="DE921" s="85"/>
    </row>
    <row r="922" spans="1:109" x14ac:dyDescent="0.2">
      <c r="A922" s="85"/>
      <c r="B922" s="85"/>
      <c r="C922" s="85"/>
      <c r="D922" s="85"/>
      <c r="E922" s="86"/>
      <c r="F922" s="85"/>
      <c r="G922" s="87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85"/>
      <c r="AG922" s="85"/>
      <c r="AH922" s="85"/>
      <c r="AI922" s="85"/>
      <c r="AJ922" s="85"/>
      <c r="AK922" s="85"/>
      <c r="AL922" s="85"/>
      <c r="AM922" s="85"/>
      <c r="AN922" s="85"/>
      <c r="AO922" s="85"/>
      <c r="AP922" s="85"/>
      <c r="AQ922" s="85"/>
      <c r="AR922" s="85"/>
      <c r="AS922" s="85"/>
      <c r="AT922" s="85"/>
      <c r="AU922" s="85"/>
      <c r="AV922" s="85"/>
      <c r="AW922" s="85"/>
      <c r="AX922" s="85"/>
      <c r="AY922" s="85"/>
      <c r="AZ922" s="85"/>
      <c r="BA922" s="85"/>
      <c r="BB922" s="85"/>
      <c r="BC922" s="85"/>
      <c r="BD922" s="85"/>
      <c r="BE922" s="85"/>
      <c r="BF922" s="88"/>
      <c r="BG922" s="85"/>
      <c r="BH922" s="85"/>
      <c r="BI922" s="85"/>
      <c r="BJ922" s="85"/>
      <c r="BK922" s="85"/>
      <c r="BL922" s="85"/>
      <c r="BM922" s="85"/>
      <c r="BN922" s="85"/>
      <c r="BO922" s="85"/>
      <c r="BP922" s="85"/>
      <c r="BQ922" s="85"/>
      <c r="BR922" s="85"/>
      <c r="BS922" s="85"/>
      <c r="BT922" s="85"/>
      <c r="BU922" s="85"/>
      <c r="BV922" s="85"/>
      <c r="BW922" s="85"/>
      <c r="BX922" s="85"/>
      <c r="BY922" s="85"/>
      <c r="BZ922" s="85"/>
      <c r="CA922" s="85"/>
      <c r="CB922" s="85"/>
      <c r="CC922" s="85"/>
      <c r="CD922" s="85"/>
      <c r="CE922" s="85"/>
      <c r="CF922" s="85"/>
      <c r="CG922" s="85"/>
      <c r="CH922" s="85"/>
      <c r="CI922" s="85"/>
      <c r="CJ922" s="85"/>
      <c r="CK922" s="85"/>
      <c r="CL922" s="85"/>
      <c r="CM922" s="85"/>
      <c r="CN922" s="85"/>
      <c r="CO922" s="85"/>
      <c r="CP922" s="85"/>
      <c r="CQ922" s="85"/>
      <c r="CR922" s="85"/>
      <c r="CS922" s="85"/>
      <c r="CT922" s="85"/>
      <c r="CU922" s="85"/>
      <c r="CV922" s="85"/>
      <c r="CW922" s="85"/>
      <c r="CX922" s="85"/>
      <c r="CY922" s="85"/>
      <c r="CZ922" s="85"/>
      <c r="DA922" s="85"/>
      <c r="DB922" s="85"/>
      <c r="DC922" s="85"/>
      <c r="DD922" s="85"/>
      <c r="DE922" s="85"/>
    </row>
    <row r="923" spans="1:109" x14ac:dyDescent="0.2">
      <c r="A923" s="85"/>
      <c r="B923" s="85"/>
      <c r="C923" s="85"/>
      <c r="D923" s="85"/>
      <c r="E923" s="86"/>
      <c r="F923" s="85"/>
      <c r="G923" s="87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85"/>
      <c r="AG923" s="85"/>
      <c r="AH923" s="85"/>
      <c r="AI923" s="85"/>
      <c r="AJ923" s="85"/>
      <c r="AK923" s="85"/>
      <c r="AL923" s="85"/>
      <c r="AM923" s="85"/>
      <c r="AN923" s="85"/>
      <c r="AO923" s="85"/>
      <c r="AP923" s="85"/>
      <c r="AQ923" s="85"/>
      <c r="AR923" s="85"/>
      <c r="AS923" s="85"/>
      <c r="AT923" s="85"/>
      <c r="AU923" s="85"/>
      <c r="AV923" s="85"/>
      <c r="AW923" s="85"/>
      <c r="AX923" s="85"/>
      <c r="AY923" s="85"/>
      <c r="AZ923" s="85"/>
      <c r="BA923" s="85"/>
      <c r="BB923" s="85"/>
      <c r="BC923" s="85"/>
      <c r="BD923" s="85"/>
      <c r="BE923" s="85"/>
      <c r="BF923" s="88"/>
      <c r="BG923" s="85"/>
      <c r="BH923" s="85"/>
      <c r="BI923" s="85"/>
      <c r="BJ923" s="85"/>
      <c r="BK923" s="85"/>
      <c r="BL923" s="85"/>
      <c r="BM923" s="85"/>
      <c r="BN923" s="85"/>
      <c r="BO923" s="85"/>
      <c r="BP923" s="85"/>
      <c r="BQ923" s="85"/>
      <c r="BR923" s="85"/>
      <c r="BS923" s="85"/>
      <c r="BT923" s="85"/>
      <c r="BU923" s="85"/>
      <c r="BV923" s="85"/>
      <c r="BW923" s="85"/>
      <c r="BX923" s="85"/>
      <c r="BY923" s="85"/>
      <c r="BZ923" s="85"/>
      <c r="CA923" s="85"/>
      <c r="CB923" s="85"/>
      <c r="CC923" s="85"/>
      <c r="CD923" s="85"/>
      <c r="CE923" s="85"/>
      <c r="CF923" s="85"/>
      <c r="CG923" s="85"/>
      <c r="CH923" s="85"/>
      <c r="CI923" s="85"/>
      <c r="CJ923" s="85"/>
      <c r="CK923" s="85"/>
      <c r="CL923" s="85"/>
      <c r="CM923" s="85"/>
      <c r="CN923" s="85"/>
      <c r="CO923" s="85"/>
      <c r="CP923" s="85"/>
      <c r="CQ923" s="85"/>
      <c r="CR923" s="85"/>
      <c r="CS923" s="85"/>
      <c r="CT923" s="85"/>
      <c r="CU923" s="85"/>
      <c r="CV923" s="85"/>
      <c r="CW923" s="85"/>
      <c r="CX923" s="85"/>
      <c r="CY923" s="85"/>
      <c r="CZ923" s="85"/>
      <c r="DA923" s="85"/>
      <c r="DB923" s="85"/>
      <c r="DC923" s="85"/>
      <c r="DD923" s="85"/>
      <c r="DE923" s="85"/>
    </row>
    <row r="924" spans="1:109" x14ac:dyDescent="0.2">
      <c r="A924" s="85"/>
      <c r="B924" s="85"/>
      <c r="C924" s="85"/>
      <c r="D924" s="85"/>
      <c r="E924" s="86"/>
      <c r="F924" s="85"/>
      <c r="G924" s="87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85"/>
      <c r="AG924" s="85"/>
      <c r="AH924" s="85"/>
      <c r="AI924" s="85"/>
      <c r="AJ924" s="85"/>
      <c r="AK924" s="85"/>
      <c r="AL924" s="85"/>
      <c r="AM924" s="85"/>
      <c r="AN924" s="85"/>
      <c r="AO924" s="85"/>
      <c r="AP924" s="85"/>
      <c r="AQ924" s="85"/>
      <c r="AR924" s="85"/>
      <c r="AS924" s="85"/>
      <c r="AT924" s="85"/>
      <c r="AU924" s="85"/>
      <c r="AV924" s="85"/>
      <c r="AW924" s="85"/>
      <c r="AX924" s="85"/>
      <c r="AY924" s="85"/>
      <c r="AZ924" s="85"/>
      <c r="BA924" s="85"/>
      <c r="BB924" s="85"/>
      <c r="BC924" s="85"/>
      <c r="BD924" s="85"/>
      <c r="BE924" s="85"/>
      <c r="BF924" s="88"/>
      <c r="BG924" s="85"/>
      <c r="BH924" s="85"/>
      <c r="BI924" s="85"/>
      <c r="BJ924" s="85"/>
      <c r="BK924" s="85"/>
      <c r="BL924" s="85"/>
      <c r="BM924" s="85"/>
      <c r="BN924" s="85"/>
      <c r="BO924" s="85"/>
      <c r="BP924" s="85"/>
      <c r="BQ924" s="85"/>
      <c r="BR924" s="85"/>
      <c r="BS924" s="85"/>
      <c r="BT924" s="85"/>
      <c r="BU924" s="85"/>
      <c r="BV924" s="85"/>
      <c r="BW924" s="85"/>
      <c r="BX924" s="85"/>
      <c r="BY924" s="85"/>
      <c r="BZ924" s="85"/>
      <c r="CA924" s="85"/>
      <c r="CB924" s="85"/>
      <c r="CC924" s="85"/>
      <c r="CD924" s="85"/>
      <c r="CE924" s="85"/>
      <c r="CF924" s="85"/>
      <c r="CG924" s="85"/>
      <c r="CH924" s="85"/>
      <c r="CI924" s="85"/>
      <c r="CJ924" s="85"/>
      <c r="CK924" s="85"/>
      <c r="CL924" s="85"/>
      <c r="CM924" s="85"/>
      <c r="CN924" s="85"/>
      <c r="CO924" s="85"/>
      <c r="CP924" s="85"/>
      <c r="CQ924" s="85"/>
      <c r="CR924" s="85"/>
      <c r="CS924" s="85"/>
      <c r="CT924" s="85"/>
      <c r="CU924" s="85"/>
      <c r="CV924" s="85"/>
      <c r="CW924" s="85"/>
      <c r="CX924" s="85"/>
      <c r="CY924" s="85"/>
      <c r="CZ924" s="85"/>
      <c r="DA924" s="85"/>
      <c r="DB924" s="85"/>
      <c r="DC924" s="85"/>
      <c r="DD924" s="85"/>
      <c r="DE924" s="85"/>
    </row>
    <row r="925" spans="1:109" x14ac:dyDescent="0.2">
      <c r="A925" s="85"/>
      <c r="B925" s="85"/>
      <c r="C925" s="85"/>
      <c r="D925" s="85"/>
      <c r="E925" s="86"/>
      <c r="F925" s="85"/>
      <c r="G925" s="87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85"/>
      <c r="AG925" s="85"/>
      <c r="AH925" s="85"/>
      <c r="AI925" s="85"/>
      <c r="AJ925" s="85"/>
      <c r="AK925" s="85"/>
      <c r="AL925" s="85"/>
      <c r="AM925" s="85"/>
      <c r="AN925" s="85"/>
      <c r="AO925" s="85"/>
      <c r="AP925" s="85"/>
      <c r="AQ925" s="85"/>
      <c r="AR925" s="85"/>
      <c r="AS925" s="85"/>
      <c r="AT925" s="85"/>
      <c r="AU925" s="85"/>
      <c r="AV925" s="85"/>
      <c r="AW925" s="85"/>
      <c r="AX925" s="85"/>
      <c r="AY925" s="85"/>
      <c r="AZ925" s="85"/>
      <c r="BA925" s="85"/>
      <c r="BB925" s="85"/>
      <c r="BC925" s="85"/>
      <c r="BD925" s="85"/>
      <c r="BE925" s="85"/>
      <c r="BF925" s="88"/>
      <c r="BG925" s="85"/>
      <c r="BH925" s="85"/>
      <c r="BI925" s="85"/>
      <c r="BJ925" s="85"/>
      <c r="BK925" s="85"/>
      <c r="BL925" s="85"/>
      <c r="BM925" s="85"/>
      <c r="BN925" s="85"/>
      <c r="BO925" s="85"/>
      <c r="BP925" s="85"/>
      <c r="BQ925" s="85"/>
      <c r="BR925" s="85"/>
      <c r="BS925" s="85"/>
      <c r="BT925" s="85"/>
      <c r="BU925" s="85"/>
      <c r="BV925" s="85"/>
      <c r="BW925" s="85"/>
      <c r="BX925" s="85"/>
      <c r="BY925" s="85"/>
      <c r="BZ925" s="85"/>
      <c r="CA925" s="85"/>
      <c r="CB925" s="85"/>
      <c r="CC925" s="85"/>
      <c r="CD925" s="85"/>
      <c r="CE925" s="85"/>
      <c r="CF925" s="85"/>
      <c r="CG925" s="85"/>
      <c r="CH925" s="85"/>
      <c r="CI925" s="85"/>
      <c r="CJ925" s="85"/>
      <c r="CK925" s="85"/>
      <c r="CL925" s="85"/>
      <c r="CM925" s="85"/>
      <c r="CN925" s="85"/>
      <c r="CO925" s="85"/>
      <c r="CP925" s="85"/>
      <c r="CQ925" s="85"/>
      <c r="CR925" s="85"/>
      <c r="CS925" s="85"/>
      <c r="CT925" s="85"/>
      <c r="CU925" s="85"/>
      <c r="CV925" s="85"/>
      <c r="CW925" s="85"/>
      <c r="CX925" s="85"/>
      <c r="CY925" s="85"/>
      <c r="CZ925" s="85"/>
      <c r="DA925" s="85"/>
      <c r="DB925" s="85"/>
      <c r="DC925" s="85"/>
      <c r="DD925" s="85"/>
      <c r="DE925" s="85"/>
    </row>
    <row r="926" spans="1:109" x14ac:dyDescent="0.2">
      <c r="A926" s="85"/>
      <c r="B926" s="85"/>
      <c r="C926" s="85"/>
      <c r="D926" s="85"/>
      <c r="E926" s="86"/>
      <c r="F926" s="85"/>
      <c r="G926" s="87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85"/>
      <c r="AG926" s="85"/>
      <c r="AH926" s="85"/>
      <c r="AI926" s="85"/>
      <c r="AJ926" s="85"/>
      <c r="AK926" s="85"/>
      <c r="AL926" s="85"/>
      <c r="AM926" s="85"/>
      <c r="AN926" s="85"/>
      <c r="AO926" s="85"/>
      <c r="AP926" s="85"/>
      <c r="AQ926" s="85"/>
      <c r="AR926" s="85"/>
      <c r="AS926" s="85"/>
      <c r="AT926" s="85"/>
      <c r="AU926" s="85"/>
      <c r="AV926" s="85"/>
      <c r="AW926" s="85"/>
      <c r="AX926" s="85"/>
      <c r="AY926" s="85"/>
      <c r="AZ926" s="85"/>
      <c r="BA926" s="85"/>
      <c r="BB926" s="85"/>
      <c r="BC926" s="85"/>
      <c r="BD926" s="85"/>
      <c r="BE926" s="85"/>
      <c r="BF926" s="88"/>
      <c r="BG926" s="85"/>
      <c r="BH926" s="85"/>
      <c r="BI926" s="85"/>
      <c r="BJ926" s="85"/>
      <c r="BK926" s="85"/>
      <c r="BL926" s="85"/>
      <c r="BM926" s="85"/>
      <c r="BN926" s="85"/>
      <c r="BO926" s="85"/>
      <c r="BP926" s="85"/>
      <c r="BQ926" s="85"/>
      <c r="BR926" s="85"/>
      <c r="BS926" s="85"/>
      <c r="BT926" s="85"/>
      <c r="BU926" s="85"/>
      <c r="BV926" s="85"/>
      <c r="BW926" s="85"/>
      <c r="BX926" s="85"/>
      <c r="BY926" s="85"/>
      <c r="BZ926" s="85"/>
      <c r="CA926" s="85"/>
      <c r="CB926" s="85"/>
      <c r="CC926" s="85"/>
      <c r="CD926" s="85"/>
      <c r="CE926" s="85"/>
      <c r="CF926" s="85"/>
      <c r="CG926" s="85"/>
      <c r="CH926" s="85"/>
      <c r="CI926" s="85"/>
      <c r="CJ926" s="85"/>
      <c r="CK926" s="85"/>
      <c r="CL926" s="85"/>
      <c r="CM926" s="85"/>
      <c r="CN926" s="85"/>
      <c r="CO926" s="85"/>
      <c r="CP926" s="85"/>
      <c r="CQ926" s="85"/>
      <c r="CR926" s="85"/>
      <c r="CS926" s="85"/>
      <c r="CT926" s="85"/>
      <c r="CU926" s="85"/>
      <c r="CV926" s="85"/>
      <c r="CW926" s="85"/>
      <c r="CX926" s="85"/>
      <c r="CY926" s="85"/>
      <c r="CZ926" s="85"/>
      <c r="DA926" s="85"/>
      <c r="DB926" s="85"/>
      <c r="DC926" s="85"/>
      <c r="DD926" s="85"/>
      <c r="DE926" s="85"/>
    </row>
    <row r="927" spans="1:109" x14ac:dyDescent="0.2">
      <c r="A927" s="85"/>
      <c r="B927" s="85"/>
      <c r="C927" s="85"/>
      <c r="D927" s="85"/>
      <c r="E927" s="86"/>
      <c r="F927" s="85"/>
      <c r="G927" s="87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85"/>
      <c r="AG927" s="85"/>
      <c r="AH927" s="85"/>
      <c r="AI927" s="85"/>
      <c r="AJ927" s="85"/>
      <c r="AK927" s="85"/>
      <c r="AL927" s="85"/>
      <c r="AM927" s="85"/>
      <c r="AN927" s="85"/>
      <c r="AO927" s="85"/>
      <c r="AP927" s="85"/>
      <c r="AQ927" s="85"/>
      <c r="AR927" s="85"/>
      <c r="AS927" s="85"/>
      <c r="AT927" s="85"/>
      <c r="AU927" s="85"/>
      <c r="AV927" s="85"/>
      <c r="AW927" s="85"/>
      <c r="AX927" s="85"/>
      <c r="AY927" s="85"/>
      <c r="AZ927" s="85"/>
      <c r="BA927" s="85"/>
      <c r="BB927" s="85"/>
      <c r="BC927" s="85"/>
      <c r="BD927" s="85"/>
      <c r="BE927" s="85"/>
      <c r="BF927" s="88"/>
      <c r="BG927" s="85"/>
      <c r="BH927" s="85"/>
      <c r="BI927" s="85"/>
      <c r="BJ927" s="85"/>
      <c r="BK927" s="85"/>
      <c r="BL927" s="85"/>
      <c r="BM927" s="85"/>
      <c r="BN927" s="85"/>
      <c r="BO927" s="85"/>
      <c r="BP927" s="85"/>
      <c r="BQ927" s="85"/>
      <c r="BR927" s="85"/>
      <c r="BS927" s="85"/>
      <c r="BT927" s="85"/>
      <c r="BU927" s="85"/>
      <c r="BV927" s="85"/>
      <c r="BW927" s="85"/>
      <c r="BX927" s="85"/>
      <c r="BY927" s="85"/>
      <c r="BZ927" s="85"/>
      <c r="CA927" s="85"/>
      <c r="CB927" s="85"/>
      <c r="CC927" s="85"/>
      <c r="CD927" s="85"/>
      <c r="CE927" s="85"/>
      <c r="CF927" s="85"/>
      <c r="CG927" s="85"/>
      <c r="CH927" s="85"/>
      <c r="CI927" s="85"/>
      <c r="CJ927" s="85"/>
      <c r="CK927" s="85"/>
      <c r="CL927" s="85"/>
      <c r="CM927" s="85"/>
      <c r="CN927" s="85"/>
      <c r="CO927" s="85"/>
      <c r="CP927" s="85"/>
      <c r="CQ927" s="85"/>
      <c r="CR927" s="85"/>
      <c r="CS927" s="85"/>
      <c r="CT927" s="85"/>
      <c r="CU927" s="85"/>
      <c r="CV927" s="85"/>
      <c r="CW927" s="85"/>
      <c r="CX927" s="85"/>
      <c r="CY927" s="85"/>
      <c r="CZ927" s="85"/>
      <c r="DA927" s="85"/>
      <c r="DB927" s="85"/>
      <c r="DC927" s="85"/>
      <c r="DD927" s="85"/>
      <c r="DE927" s="85"/>
    </row>
    <row r="928" spans="1:109" x14ac:dyDescent="0.2">
      <c r="A928" s="85"/>
      <c r="B928" s="85"/>
      <c r="C928" s="85"/>
      <c r="D928" s="85"/>
      <c r="E928" s="86"/>
      <c r="F928" s="85"/>
      <c r="G928" s="87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85"/>
      <c r="AG928" s="85"/>
      <c r="AH928" s="85"/>
      <c r="AI928" s="85"/>
      <c r="AJ928" s="85"/>
      <c r="AK928" s="85"/>
      <c r="AL928" s="85"/>
      <c r="AM928" s="85"/>
      <c r="AN928" s="85"/>
      <c r="AO928" s="85"/>
      <c r="AP928" s="85"/>
      <c r="AQ928" s="85"/>
      <c r="AR928" s="85"/>
      <c r="AS928" s="85"/>
      <c r="AT928" s="85"/>
      <c r="AU928" s="85"/>
      <c r="AV928" s="85"/>
      <c r="AW928" s="85"/>
      <c r="AX928" s="85"/>
      <c r="AY928" s="85"/>
      <c r="AZ928" s="85"/>
      <c r="BA928" s="85"/>
      <c r="BB928" s="85"/>
      <c r="BC928" s="85"/>
      <c r="BD928" s="85"/>
      <c r="BE928" s="85"/>
      <c r="BF928" s="88"/>
      <c r="BG928" s="85"/>
      <c r="BH928" s="85"/>
      <c r="BI928" s="85"/>
      <c r="BJ928" s="85"/>
      <c r="BK928" s="85"/>
      <c r="BL928" s="85"/>
      <c r="BM928" s="85"/>
      <c r="BN928" s="85"/>
      <c r="BO928" s="85"/>
      <c r="BP928" s="85"/>
      <c r="BQ928" s="85"/>
      <c r="BR928" s="85"/>
      <c r="BS928" s="85"/>
      <c r="BT928" s="85"/>
      <c r="BU928" s="85"/>
      <c r="BV928" s="85"/>
      <c r="BW928" s="85"/>
      <c r="BX928" s="85"/>
      <c r="BY928" s="85"/>
      <c r="BZ928" s="85"/>
      <c r="CA928" s="85"/>
      <c r="CB928" s="85"/>
      <c r="CC928" s="85"/>
      <c r="CD928" s="85"/>
      <c r="CE928" s="85"/>
      <c r="CF928" s="85"/>
      <c r="CG928" s="85"/>
      <c r="CH928" s="85"/>
      <c r="CI928" s="85"/>
      <c r="CJ928" s="85"/>
      <c r="CK928" s="85"/>
      <c r="CL928" s="85"/>
      <c r="CM928" s="85"/>
      <c r="CN928" s="85"/>
      <c r="CO928" s="85"/>
      <c r="CP928" s="85"/>
      <c r="CQ928" s="85"/>
      <c r="CR928" s="85"/>
      <c r="CS928" s="85"/>
      <c r="CT928" s="85"/>
      <c r="CU928" s="85"/>
      <c r="CV928" s="85"/>
      <c r="CW928" s="85"/>
      <c r="CX928" s="85"/>
      <c r="CY928" s="85"/>
      <c r="CZ928" s="85"/>
      <c r="DA928" s="85"/>
      <c r="DB928" s="85"/>
      <c r="DC928" s="85"/>
      <c r="DD928" s="85"/>
      <c r="DE928" s="85"/>
    </row>
    <row r="929" spans="1:109" x14ac:dyDescent="0.2">
      <c r="A929" s="85"/>
      <c r="B929" s="85"/>
      <c r="C929" s="85"/>
      <c r="D929" s="85"/>
      <c r="E929" s="86"/>
      <c r="F929" s="85"/>
      <c r="G929" s="87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85"/>
      <c r="AG929" s="85"/>
      <c r="AH929" s="85"/>
      <c r="AI929" s="85"/>
      <c r="AJ929" s="85"/>
      <c r="AK929" s="85"/>
      <c r="AL929" s="85"/>
      <c r="AM929" s="85"/>
      <c r="AN929" s="85"/>
      <c r="AO929" s="85"/>
      <c r="AP929" s="85"/>
      <c r="AQ929" s="85"/>
      <c r="AR929" s="85"/>
      <c r="AS929" s="85"/>
      <c r="AT929" s="85"/>
      <c r="AU929" s="85"/>
      <c r="AV929" s="85"/>
      <c r="AW929" s="85"/>
      <c r="AX929" s="85"/>
      <c r="AY929" s="85"/>
      <c r="AZ929" s="85"/>
      <c r="BA929" s="85"/>
      <c r="BB929" s="85"/>
      <c r="BC929" s="85"/>
      <c r="BD929" s="85"/>
      <c r="BE929" s="85"/>
      <c r="BF929" s="88"/>
      <c r="BG929" s="85"/>
      <c r="BH929" s="85"/>
      <c r="BI929" s="85"/>
      <c r="BJ929" s="85"/>
      <c r="BK929" s="85"/>
      <c r="BL929" s="85"/>
      <c r="BM929" s="85"/>
      <c r="BN929" s="85"/>
      <c r="BO929" s="85"/>
      <c r="BP929" s="85"/>
      <c r="BQ929" s="85"/>
      <c r="BR929" s="85"/>
      <c r="BS929" s="85"/>
      <c r="BT929" s="85"/>
      <c r="BU929" s="85"/>
      <c r="BV929" s="85"/>
      <c r="BW929" s="85"/>
      <c r="BX929" s="85"/>
      <c r="BY929" s="85"/>
      <c r="BZ929" s="85"/>
      <c r="CA929" s="85"/>
      <c r="CB929" s="85"/>
      <c r="CC929" s="85"/>
      <c r="CD929" s="85"/>
      <c r="CE929" s="85"/>
      <c r="CF929" s="85"/>
      <c r="CG929" s="85"/>
      <c r="CH929" s="85"/>
      <c r="CI929" s="85"/>
      <c r="CJ929" s="85"/>
      <c r="CK929" s="85"/>
      <c r="CL929" s="85"/>
      <c r="CM929" s="85"/>
      <c r="CN929" s="85"/>
      <c r="CO929" s="85"/>
      <c r="CP929" s="85"/>
      <c r="CQ929" s="85"/>
      <c r="CR929" s="85"/>
      <c r="CS929" s="85"/>
      <c r="CT929" s="85"/>
      <c r="CU929" s="85"/>
      <c r="CV929" s="85"/>
      <c r="CW929" s="85"/>
      <c r="CX929" s="85"/>
      <c r="CY929" s="85"/>
      <c r="CZ929" s="85"/>
      <c r="DA929" s="85"/>
      <c r="DB929" s="85"/>
      <c r="DC929" s="85"/>
      <c r="DD929" s="85"/>
      <c r="DE929" s="85"/>
    </row>
    <row r="930" spans="1:109" x14ac:dyDescent="0.2">
      <c r="A930" s="85"/>
      <c r="B930" s="85"/>
      <c r="C930" s="85"/>
      <c r="D930" s="85"/>
      <c r="E930" s="86"/>
      <c r="F930" s="85"/>
      <c r="G930" s="87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85"/>
      <c r="AG930" s="85"/>
      <c r="AH930" s="85"/>
      <c r="AI930" s="85"/>
      <c r="AJ930" s="85"/>
      <c r="AK930" s="85"/>
      <c r="AL930" s="85"/>
      <c r="AM930" s="85"/>
      <c r="AN930" s="85"/>
      <c r="AO930" s="85"/>
      <c r="AP930" s="85"/>
      <c r="AQ930" s="85"/>
      <c r="AR930" s="85"/>
      <c r="AS930" s="85"/>
      <c r="AT930" s="85"/>
      <c r="AU930" s="85"/>
      <c r="AV930" s="85"/>
      <c r="AW930" s="85"/>
      <c r="AX930" s="85"/>
      <c r="AY930" s="85"/>
      <c r="AZ930" s="85"/>
      <c r="BA930" s="85"/>
      <c r="BB930" s="85"/>
      <c r="BC930" s="85"/>
      <c r="BD930" s="85"/>
      <c r="BE930" s="85"/>
      <c r="BF930" s="88"/>
      <c r="BG930" s="85"/>
      <c r="BH930" s="85"/>
      <c r="BI930" s="85"/>
      <c r="BJ930" s="85"/>
      <c r="BK930" s="85"/>
      <c r="BL930" s="85"/>
      <c r="BM930" s="85"/>
      <c r="BN930" s="85"/>
      <c r="BO930" s="85"/>
      <c r="BP930" s="85"/>
      <c r="BQ930" s="85"/>
      <c r="BR930" s="85"/>
      <c r="BS930" s="85"/>
      <c r="BT930" s="85"/>
      <c r="BU930" s="85"/>
      <c r="BV930" s="85"/>
      <c r="BW930" s="85"/>
      <c r="BX930" s="85"/>
      <c r="BY930" s="85"/>
      <c r="BZ930" s="85"/>
      <c r="CA930" s="85"/>
      <c r="CB930" s="85"/>
      <c r="CC930" s="85"/>
      <c r="CD930" s="85"/>
      <c r="CE930" s="85"/>
      <c r="CF930" s="85"/>
      <c r="CG930" s="85"/>
      <c r="CH930" s="85"/>
      <c r="CI930" s="85"/>
      <c r="CJ930" s="85"/>
      <c r="CK930" s="85"/>
      <c r="CL930" s="85"/>
      <c r="CM930" s="85"/>
      <c r="CN930" s="85"/>
      <c r="CO930" s="85"/>
      <c r="CP930" s="85"/>
      <c r="CQ930" s="85"/>
      <c r="CR930" s="85"/>
      <c r="CS930" s="85"/>
      <c r="CT930" s="85"/>
      <c r="CU930" s="85"/>
      <c r="CV930" s="85"/>
      <c r="CW930" s="85"/>
      <c r="CX930" s="85"/>
      <c r="CY930" s="85"/>
      <c r="CZ930" s="85"/>
      <c r="DA930" s="85"/>
      <c r="DB930" s="85"/>
      <c r="DC930" s="85"/>
      <c r="DD930" s="85"/>
      <c r="DE930" s="85"/>
    </row>
    <row r="931" spans="1:109" x14ac:dyDescent="0.2">
      <c r="A931" s="85"/>
      <c r="B931" s="85"/>
      <c r="C931" s="85"/>
      <c r="D931" s="85"/>
      <c r="E931" s="86"/>
      <c r="F931" s="85"/>
      <c r="G931" s="87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85"/>
      <c r="AG931" s="85"/>
      <c r="AH931" s="85"/>
      <c r="AI931" s="85"/>
      <c r="AJ931" s="85"/>
      <c r="AK931" s="85"/>
      <c r="AL931" s="85"/>
      <c r="AM931" s="85"/>
      <c r="AN931" s="85"/>
      <c r="AO931" s="85"/>
      <c r="AP931" s="85"/>
      <c r="AQ931" s="85"/>
      <c r="AR931" s="85"/>
      <c r="AS931" s="85"/>
      <c r="AT931" s="85"/>
      <c r="AU931" s="85"/>
      <c r="AV931" s="85"/>
      <c r="AW931" s="85"/>
      <c r="AX931" s="85"/>
      <c r="AY931" s="85"/>
      <c r="AZ931" s="85"/>
      <c r="BA931" s="85"/>
      <c r="BB931" s="85"/>
      <c r="BC931" s="85"/>
      <c r="BD931" s="85"/>
      <c r="BE931" s="85"/>
      <c r="BF931" s="88"/>
      <c r="BG931" s="85"/>
      <c r="BH931" s="85"/>
      <c r="BI931" s="85"/>
      <c r="BJ931" s="85"/>
      <c r="BK931" s="85"/>
      <c r="BL931" s="85"/>
      <c r="BM931" s="85"/>
      <c r="BN931" s="85"/>
      <c r="BO931" s="85"/>
      <c r="BP931" s="85"/>
      <c r="BQ931" s="85"/>
      <c r="BR931" s="85"/>
      <c r="BS931" s="85"/>
      <c r="BT931" s="85"/>
      <c r="BU931" s="85"/>
      <c r="BV931" s="85"/>
      <c r="BW931" s="85"/>
      <c r="BX931" s="85"/>
      <c r="BY931" s="85"/>
      <c r="BZ931" s="85"/>
      <c r="CA931" s="85"/>
      <c r="CB931" s="85"/>
      <c r="CC931" s="85"/>
      <c r="CD931" s="85"/>
      <c r="CE931" s="85"/>
      <c r="CF931" s="85"/>
      <c r="CG931" s="85"/>
      <c r="CH931" s="85"/>
      <c r="CI931" s="85"/>
      <c r="CJ931" s="85"/>
      <c r="CK931" s="85"/>
      <c r="CL931" s="85"/>
      <c r="CM931" s="85"/>
      <c r="CN931" s="85"/>
      <c r="CO931" s="85"/>
      <c r="CP931" s="85"/>
      <c r="CQ931" s="85"/>
      <c r="CR931" s="85"/>
      <c r="CS931" s="85"/>
      <c r="CT931" s="85"/>
      <c r="CU931" s="85"/>
      <c r="CV931" s="85"/>
      <c r="CW931" s="85"/>
      <c r="CX931" s="85"/>
      <c r="CY931" s="85"/>
      <c r="CZ931" s="85"/>
      <c r="DA931" s="85"/>
      <c r="DB931" s="85"/>
      <c r="DC931" s="85"/>
      <c r="DD931" s="85"/>
      <c r="DE931" s="85"/>
    </row>
    <row r="932" spans="1:109" x14ac:dyDescent="0.2">
      <c r="A932" s="85"/>
      <c r="B932" s="85"/>
      <c r="C932" s="85"/>
      <c r="D932" s="85"/>
      <c r="E932" s="86"/>
      <c r="F932" s="85"/>
      <c r="G932" s="87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85"/>
      <c r="AG932" s="85"/>
      <c r="AH932" s="85"/>
      <c r="AI932" s="85"/>
      <c r="AJ932" s="85"/>
      <c r="AK932" s="85"/>
      <c r="AL932" s="85"/>
      <c r="AM932" s="85"/>
      <c r="AN932" s="85"/>
      <c r="AO932" s="85"/>
      <c r="AP932" s="85"/>
      <c r="AQ932" s="85"/>
      <c r="AR932" s="85"/>
      <c r="AS932" s="85"/>
      <c r="AT932" s="85"/>
      <c r="AU932" s="85"/>
      <c r="AV932" s="85"/>
      <c r="AW932" s="85"/>
      <c r="AX932" s="85"/>
      <c r="AY932" s="85"/>
      <c r="AZ932" s="85"/>
      <c r="BA932" s="85"/>
      <c r="BB932" s="85"/>
      <c r="BC932" s="85"/>
      <c r="BD932" s="85"/>
      <c r="BE932" s="85"/>
      <c r="BF932" s="88"/>
      <c r="BG932" s="85"/>
      <c r="BH932" s="85"/>
      <c r="BI932" s="85"/>
      <c r="BJ932" s="85"/>
      <c r="BK932" s="85"/>
      <c r="BL932" s="85"/>
      <c r="BM932" s="85"/>
      <c r="BN932" s="85"/>
      <c r="BO932" s="85"/>
      <c r="BP932" s="85"/>
      <c r="BQ932" s="85"/>
      <c r="BR932" s="85"/>
      <c r="BS932" s="85"/>
      <c r="BT932" s="85"/>
      <c r="BU932" s="85"/>
      <c r="BV932" s="85"/>
      <c r="BW932" s="85"/>
      <c r="BX932" s="85"/>
      <c r="BY932" s="85"/>
      <c r="BZ932" s="85"/>
      <c r="CA932" s="85"/>
      <c r="CB932" s="85"/>
      <c r="CC932" s="85"/>
      <c r="CD932" s="85"/>
      <c r="CE932" s="85"/>
      <c r="CF932" s="85"/>
      <c r="CG932" s="85"/>
      <c r="CH932" s="85"/>
      <c r="CI932" s="85"/>
      <c r="CJ932" s="85"/>
      <c r="CK932" s="85"/>
      <c r="CL932" s="85"/>
      <c r="CM932" s="85"/>
      <c r="CN932" s="85"/>
      <c r="CO932" s="85"/>
      <c r="CP932" s="85"/>
      <c r="CQ932" s="85"/>
      <c r="CR932" s="85"/>
      <c r="CS932" s="85"/>
      <c r="CT932" s="85"/>
      <c r="CU932" s="85"/>
      <c r="CV932" s="85"/>
      <c r="CW932" s="85"/>
      <c r="CX932" s="85"/>
      <c r="CY932" s="85"/>
      <c r="CZ932" s="85"/>
      <c r="DA932" s="85"/>
      <c r="DB932" s="85"/>
      <c r="DC932" s="85"/>
      <c r="DD932" s="85"/>
      <c r="DE932" s="85"/>
    </row>
    <row r="933" spans="1:109" x14ac:dyDescent="0.2">
      <c r="A933" s="85"/>
      <c r="B933" s="85"/>
      <c r="C933" s="85"/>
      <c r="D933" s="85"/>
      <c r="E933" s="86"/>
      <c r="F933" s="85"/>
      <c r="G933" s="87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85"/>
      <c r="AG933" s="85"/>
      <c r="AH933" s="85"/>
      <c r="AI933" s="85"/>
      <c r="AJ933" s="85"/>
      <c r="AK933" s="85"/>
      <c r="AL933" s="85"/>
      <c r="AM933" s="85"/>
      <c r="AN933" s="85"/>
      <c r="AO933" s="85"/>
      <c r="AP933" s="85"/>
      <c r="AQ933" s="85"/>
      <c r="AR933" s="85"/>
      <c r="AS933" s="85"/>
      <c r="AT933" s="85"/>
      <c r="AU933" s="85"/>
      <c r="AV933" s="85"/>
      <c r="AW933" s="85"/>
      <c r="AX933" s="85"/>
      <c r="AY933" s="85"/>
      <c r="AZ933" s="85"/>
      <c r="BA933" s="85"/>
      <c r="BB933" s="85"/>
      <c r="BC933" s="85"/>
      <c r="BD933" s="85"/>
      <c r="BE933" s="85"/>
      <c r="BF933" s="88"/>
      <c r="BG933" s="85"/>
      <c r="BH933" s="85"/>
      <c r="BI933" s="85"/>
      <c r="BJ933" s="85"/>
      <c r="BK933" s="85"/>
      <c r="BL933" s="85"/>
      <c r="BM933" s="85"/>
      <c r="BN933" s="85"/>
      <c r="BO933" s="85"/>
      <c r="BP933" s="85"/>
      <c r="BQ933" s="85"/>
      <c r="BR933" s="85"/>
      <c r="BS933" s="85"/>
      <c r="BT933" s="85"/>
      <c r="BU933" s="85"/>
      <c r="BV933" s="85"/>
      <c r="BW933" s="85"/>
      <c r="BX933" s="85"/>
      <c r="BY933" s="85"/>
      <c r="BZ933" s="85"/>
      <c r="CA933" s="85"/>
      <c r="CB933" s="85"/>
      <c r="CC933" s="85"/>
      <c r="CD933" s="85"/>
      <c r="CE933" s="85"/>
      <c r="CF933" s="85"/>
      <c r="CG933" s="85"/>
      <c r="CH933" s="85"/>
      <c r="CI933" s="85"/>
      <c r="CJ933" s="85"/>
      <c r="CK933" s="85"/>
      <c r="CL933" s="85"/>
      <c r="CM933" s="85"/>
      <c r="CN933" s="85"/>
      <c r="CO933" s="85"/>
      <c r="CP933" s="85"/>
      <c r="CQ933" s="85"/>
      <c r="CR933" s="85"/>
      <c r="CS933" s="85"/>
      <c r="CT933" s="85"/>
      <c r="CU933" s="85"/>
      <c r="CV933" s="85"/>
      <c r="CW933" s="85"/>
      <c r="CX933" s="85"/>
      <c r="CY933" s="85"/>
      <c r="CZ933" s="85"/>
      <c r="DA933" s="85"/>
      <c r="DB933" s="85"/>
      <c r="DC933" s="85"/>
      <c r="DD933" s="85"/>
      <c r="DE933" s="85"/>
    </row>
    <row r="934" spans="1:109" x14ac:dyDescent="0.2">
      <c r="A934" s="85"/>
      <c r="B934" s="85"/>
      <c r="C934" s="85"/>
      <c r="D934" s="85"/>
      <c r="E934" s="86"/>
      <c r="F934" s="85"/>
      <c r="G934" s="87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85"/>
      <c r="AG934" s="85"/>
      <c r="AH934" s="85"/>
      <c r="AI934" s="85"/>
      <c r="AJ934" s="85"/>
      <c r="AK934" s="85"/>
      <c r="AL934" s="85"/>
      <c r="AM934" s="85"/>
      <c r="AN934" s="85"/>
      <c r="AO934" s="85"/>
      <c r="AP934" s="85"/>
      <c r="AQ934" s="85"/>
      <c r="AR934" s="85"/>
      <c r="AS934" s="85"/>
      <c r="AT934" s="85"/>
      <c r="AU934" s="85"/>
      <c r="AV934" s="85"/>
      <c r="AW934" s="85"/>
      <c r="AX934" s="85"/>
      <c r="AY934" s="85"/>
      <c r="AZ934" s="85"/>
      <c r="BA934" s="85"/>
      <c r="BB934" s="85"/>
      <c r="BC934" s="85"/>
      <c r="BD934" s="85"/>
      <c r="BE934" s="85"/>
      <c r="BF934" s="88"/>
      <c r="BG934" s="85"/>
      <c r="BH934" s="85"/>
      <c r="BI934" s="85"/>
      <c r="BJ934" s="85"/>
      <c r="BK934" s="85"/>
      <c r="BL934" s="85"/>
      <c r="BM934" s="85"/>
      <c r="BN934" s="85"/>
      <c r="BO934" s="85"/>
      <c r="BP934" s="85"/>
      <c r="BQ934" s="85"/>
      <c r="BR934" s="85"/>
      <c r="BS934" s="85"/>
      <c r="BT934" s="85"/>
      <c r="BU934" s="85"/>
      <c r="BV934" s="85"/>
      <c r="BW934" s="85"/>
      <c r="BX934" s="85"/>
      <c r="BY934" s="85"/>
      <c r="BZ934" s="85"/>
      <c r="CA934" s="85"/>
      <c r="CB934" s="85"/>
      <c r="CC934" s="85"/>
      <c r="CD934" s="85"/>
      <c r="CE934" s="85"/>
      <c r="CF934" s="85"/>
      <c r="CG934" s="85"/>
      <c r="CH934" s="85"/>
      <c r="CI934" s="85"/>
      <c r="CJ934" s="85"/>
      <c r="CK934" s="85"/>
      <c r="CL934" s="85"/>
      <c r="CM934" s="85"/>
      <c r="CN934" s="85"/>
      <c r="CO934" s="85"/>
      <c r="CP934" s="85"/>
      <c r="CQ934" s="85"/>
      <c r="CR934" s="85"/>
      <c r="CS934" s="85"/>
      <c r="CT934" s="85"/>
      <c r="CU934" s="85"/>
      <c r="CV934" s="85"/>
      <c r="CW934" s="85"/>
      <c r="CX934" s="85"/>
      <c r="CY934" s="85"/>
      <c r="CZ934" s="85"/>
      <c r="DA934" s="85"/>
      <c r="DB934" s="85"/>
      <c r="DC934" s="85"/>
      <c r="DD934" s="85"/>
      <c r="DE934" s="85"/>
    </row>
    <row r="935" spans="1:109" x14ac:dyDescent="0.2">
      <c r="A935" s="85"/>
      <c r="B935" s="85"/>
      <c r="C935" s="85"/>
      <c r="D935" s="85"/>
      <c r="E935" s="86"/>
      <c r="F935" s="85"/>
      <c r="G935" s="87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85"/>
      <c r="AG935" s="85"/>
      <c r="AH935" s="85"/>
      <c r="AI935" s="85"/>
      <c r="AJ935" s="85"/>
      <c r="AK935" s="85"/>
      <c r="AL935" s="85"/>
      <c r="AM935" s="85"/>
      <c r="AN935" s="85"/>
      <c r="AO935" s="85"/>
      <c r="AP935" s="85"/>
      <c r="AQ935" s="85"/>
      <c r="AR935" s="85"/>
      <c r="AS935" s="85"/>
      <c r="AT935" s="85"/>
      <c r="AU935" s="85"/>
      <c r="AV935" s="85"/>
      <c r="AW935" s="85"/>
      <c r="AX935" s="85"/>
      <c r="AY935" s="85"/>
      <c r="AZ935" s="85"/>
      <c r="BA935" s="85"/>
      <c r="BB935" s="85"/>
      <c r="BC935" s="85"/>
      <c r="BD935" s="85"/>
      <c r="BE935" s="85"/>
      <c r="BF935" s="88"/>
      <c r="BG935" s="85"/>
      <c r="BH935" s="85"/>
      <c r="BI935" s="85"/>
      <c r="BJ935" s="85"/>
      <c r="BK935" s="85"/>
      <c r="BL935" s="85"/>
      <c r="BM935" s="85"/>
      <c r="BN935" s="85"/>
      <c r="BO935" s="85"/>
      <c r="BP935" s="85"/>
      <c r="BQ935" s="85"/>
      <c r="BR935" s="85"/>
      <c r="BS935" s="85"/>
      <c r="BT935" s="85"/>
      <c r="BU935" s="85"/>
      <c r="BV935" s="85"/>
      <c r="BW935" s="85"/>
      <c r="BX935" s="85"/>
      <c r="BY935" s="85"/>
      <c r="BZ935" s="85"/>
      <c r="CA935" s="85"/>
      <c r="CB935" s="85"/>
      <c r="CC935" s="85"/>
      <c r="CD935" s="85"/>
      <c r="CE935" s="85"/>
      <c r="CF935" s="85"/>
      <c r="CG935" s="85"/>
      <c r="CH935" s="85"/>
      <c r="CI935" s="85"/>
      <c r="CJ935" s="85"/>
      <c r="CK935" s="85"/>
      <c r="CL935" s="85"/>
      <c r="CM935" s="85"/>
      <c r="CN935" s="85"/>
      <c r="CO935" s="85"/>
      <c r="CP935" s="85"/>
      <c r="CQ935" s="85"/>
      <c r="CR935" s="85"/>
      <c r="CS935" s="85"/>
      <c r="CT935" s="85"/>
      <c r="CU935" s="85"/>
      <c r="CV935" s="85"/>
      <c r="CW935" s="85"/>
      <c r="CX935" s="85"/>
      <c r="CY935" s="85"/>
      <c r="CZ935" s="85"/>
      <c r="DA935" s="85"/>
      <c r="DB935" s="85"/>
      <c r="DC935" s="85"/>
      <c r="DD935" s="85"/>
      <c r="DE935" s="85"/>
    </row>
    <row r="936" spans="1:109" x14ac:dyDescent="0.2">
      <c r="A936" s="85"/>
      <c r="B936" s="85"/>
      <c r="C936" s="85"/>
      <c r="D936" s="85"/>
      <c r="E936" s="86"/>
      <c r="F936" s="85"/>
      <c r="G936" s="87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85"/>
      <c r="AG936" s="85"/>
      <c r="AH936" s="85"/>
      <c r="AI936" s="85"/>
      <c r="AJ936" s="85"/>
      <c r="AK936" s="85"/>
      <c r="AL936" s="85"/>
      <c r="AM936" s="85"/>
      <c r="AN936" s="85"/>
      <c r="AO936" s="85"/>
      <c r="AP936" s="85"/>
      <c r="AQ936" s="85"/>
      <c r="AR936" s="85"/>
      <c r="AS936" s="85"/>
      <c r="AT936" s="85"/>
      <c r="AU936" s="85"/>
      <c r="AV936" s="85"/>
      <c r="AW936" s="85"/>
      <c r="AX936" s="85"/>
      <c r="AY936" s="85"/>
      <c r="AZ936" s="85"/>
      <c r="BA936" s="85"/>
      <c r="BB936" s="85"/>
      <c r="BC936" s="85"/>
      <c r="BD936" s="85"/>
      <c r="BE936" s="85"/>
      <c r="BF936" s="88"/>
      <c r="BG936" s="85"/>
      <c r="BH936" s="85"/>
      <c r="BI936" s="85"/>
      <c r="BJ936" s="85"/>
      <c r="BK936" s="85"/>
      <c r="BL936" s="85"/>
      <c r="BM936" s="85"/>
      <c r="BN936" s="85"/>
      <c r="BO936" s="85"/>
      <c r="BP936" s="85"/>
      <c r="BQ936" s="85"/>
      <c r="BR936" s="85"/>
      <c r="BS936" s="85"/>
      <c r="BT936" s="85"/>
      <c r="BU936" s="85"/>
      <c r="BV936" s="85"/>
      <c r="BW936" s="85"/>
      <c r="BX936" s="85"/>
      <c r="BY936" s="85"/>
      <c r="BZ936" s="85"/>
      <c r="CA936" s="85"/>
      <c r="CB936" s="85"/>
      <c r="CC936" s="85"/>
      <c r="CD936" s="85"/>
      <c r="CE936" s="85"/>
      <c r="CF936" s="85"/>
      <c r="CG936" s="85"/>
      <c r="CH936" s="85"/>
      <c r="CI936" s="85"/>
      <c r="CJ936" s="85"/>
      <c r="CK936" s="85"/>
      <c r="CL936" s="85"/>
      <c r="CM936" s="85"/>
      <c r="CN936" s="85"/>
      <c r="CO936" s="85"/>
      <c r="CP936" s="85"/>
      <c r="CQ936" s="85"/>
      <c r="CR936" s="85"/>
      <c r="CS936" s="85"/>
      <c r="CT936" s="85"/>
      <c r="CU936" s="85"/>
      <c r="CV936" s="85"/>
      <c r="CW936" s="85"/>
      <c r="CX936" s="85"/>
      <c r="CY936" s="85"/>
      <c r="CZ936" s="85"/>
      <c r="DA936" s="85"/>
      <c r="DB936" s="85"/>
      <c r="DC936" s="85"/>
      <c r="DD936" s="85"/>
      <c r="DE936" s="85"/>
    </row>
    <row r="937" spans="1:109" x14ac:dyDescent="0.2">
      <c r="A937" s="85"/>
      <c r="B937" s="85"/>
      <c r="C937" s="85"/>
      <c r="D937" s="85"/>
      <c r="E937" s="86"/>
      <c r="F937" s="85"/>
      <c r="G937" s="87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85"/>
      <c r="AG937" s="85"/>
      <c r="AH937" s="85"/>
      <c r="AI937" s="85"/>
      <c r="AJ937" s="85"/>
      <c r="AK937" s="85"/>
      <c r="AL937" s="85"/>
      <c r="AM937" s="85"/>
      <c r="AN937" s="85"/>
      <c r="AO937" s="85"/>
      <c r="AP937" s="85"/>
      <c r="AQ937" s="85"/>
      <c r="AR937" s="85"/>
      <c r="AS937" s="85"/>
      <c r="AT937" s="85"/>
      <c r="AU937" s="85"/>
      <c r="AV937" s="85"/>
      <c r="AW937" s="85"/>
      <c r="AX937" s="85"/>
      <c r="AY937" s="85"/>
      <c r="AZ937" s="85"/>
      <c r="BA937" s="85"/>
      <c r="BB937" s="85"/>
      <c r="BC937" s="85"/>
      <c r="BD937" s="85"/>
      <c r="BE937" s="85"/>
      <c r="BF937" s="88"/>
      <c r="BG937" s="85"/>
      <c r="BH937" s="85"/>
      <c r="BI937" s="85"/>
      <c r="BJ937" s="85"/>
      <c r="BK937" s="85"/>
      <c r="BL937" s="85"/>
      <c r="BM937" s="85"/>
      <c r="BN937" s="85"/>
      <c r="BO937" s="85"/>
      <c r="BP937" s="85"/>
      <c r="BQ937" s="85"/>
      <c r="BR937" s="85"/>
      <c r="BS937" s="85"/>
      <c r="BT937" s="85"/>
      <c r="BU937" s="85"/>
      <c r="BV937" s="85"/>
      <c r="BW937" s="85"/>
      <c r="BX937" s="85"/>
      <c r="BY937" s="85"/>
      <c r="BZ937" s="85"/>
      <c r="CA937" s="85"/>
      <c r="CB937" s="85"/>
      <c r="CC937" s="85"/>
      <c r="CD937" s="85"/>
      <c r="CE937" s="85"/>
      <c r="CF937" s="85"/>
      <c r="CG937" s="85"/>
      <c r="CH937" s="85"/>
      <c r="CI937" s="85"/>
      <c r="CJ937" s="85"/>
      <c r="CK937" s="85"/>
      <c r="CL937" s="85"/>
      <c r="CM937" s="85"/>
      <c r="CN937" s="85"/>
      <c r="CO937" s="85"/>
      <c r="CP937" s="85"/>
      <c r="CQ937" s="85"/>
      <c r="CR937" s="85"/>
      <c r="CS937" s="85"/>
      <c r="CT937" s="85"/>
      <c r="CU937" s="85"/>
      <c r="CV937" s="85"/>
      <c r="CW937" s="85"/>
      <c r="CX937" s="85"/>
      <c r="CY937" s="85"/>
      <c r="CZ937" s="85"/>
      <c r="DA937" s="85"/>
      <c r="DB937" s="85"/>
      <c r="DC937" s="85"/>
      <c r="DD937" s="85"/>
      <c r="DE937" s="85"/>
    </row>
    <row r="938" spans="1:109" x14ac:dyDescent="0.2">
      <c r="A938" s="85"/>
      <c r="B938" s="85"/>
      <c r="C938" s="85"/>
      <c r="D938" s="85"/>
      <c r="E938" s="86"/>
      <c r="F938" s="85"/>
      <c r="G938" s="87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85"/>
      <c r="AG938" s="85"/>
      <c r="AH938" s="85"/>
      <c r="AI938" s="85"/>
      <c r="AJ938" s="85"/>
      <c r="AK938" s="85"/>
      <c r="AL938" s="85"/>
      <c r="AM938" s="85"/>
      <c r="AN938" s="85"/>
      <c r="AO938" s="85"/>
      <c r="AP938" s="85"/>
      <c r="AQ938" s="85"/>
      <c r="AR938" s="85"/>
      <c r="AS938" s="85"/>
      <c r="AT938" s="85"/>
      <c r="AU938" s="85"/>
      <c r="AV938" s="85"/>
      <c r="AW938" s="85"/>
      <c r="AX938" s="85"/>
      <c r="AY938" s="85"/>
      <c r="AZ938" s="85"/>
      <c r="BA938" s="85"/>
      <c r="BB938" s="85"/>
      <c r="BC938" s="85"/>
      <c r="BD938" s="85"/>
      <c r="BE938" s="85"/>
      <c r="BF938" s="88"/>
      <c r="BG938" s="85"/>
      <c r="BH938" s="85"/>
      <c r="BI938" s="85"/>
      <c r="BJ938" s="85"/>
      <c r="BK938" s="85"/>
      <c r="BL938" s="85"/>
      <c r="BM938" s="85"/>
      <c r="BN938" s="85"/>
      <c r="BO938" s="85"/>
      <c r="BP938" s="85"/>
      <c r="BQ938" s="85"/>
      <c r="BR938" s="85"/>
      <c r="BS938" s="85"/>
      <c r="BT938" s="85"/>
      <c r="BU938" s="85"/>
      <c r="BV938" s="85"/>
      <c r="BW938" s="85"/>
      <c r="BX938" s="85"/>
      <c r="BY938" s="85"/>
      <c r="BZ938" s="85"/>
      <c r="CA938" s="85"/>
      <c r="CB938" s="85"/>
      <c r="CC938" s="85"/>
      <c r="CD938" s="85"/>
      <c r="CE938" s="85"/>
      <c r="CF938" s="85"/>
      <c r="CG938" s="85"/>
      <c r="CH938" s="85"/>
      <c r="CI938" s="85"/>
      <c r="CJ938" s="85"/>
      <c r="CK938" s="85"/>
      <c r="CL938" s="85"/>
      <c r="CM938" s="85"/>
      <c r="CN938" s="85"/>
      <c r="CO938" s="85"/>
      <c r="CP938" s="85"/>
      <c r="CQ938" s="85"/>
      <c r="CR938" s="85"/>
      <c r="CS938" s="85"/>
      <c r="CT938" s="85"/>
      <c r="CU938" s="85"/>
      <c r="CV938" s="85"/>
      <c r="CW938" s="85"/>
      <c r="CX938" s="85"/>
      <c r="CY938" s="85"/>
      <c r="CZ938" s="85"/>
      <c r="DA938" s="85"/>
      <c r="DB938" s="85"/>
      <c r="DC938" s="85"/>
      <c r="DD938" s="85"/>
      <c r="DE938" s="85"/>
    </row>
    <row r="939" spans="1:109" x14ac:dyDescent="0.2">
      <c r="A939" s="85"/>
      <c r="B939" s="85"/>
      <c r="C939" s="85"/>
      <c r="D939" s="85"/>
      <c r="E939" s="86"/>
      <c r="F939" s="85"/>
      <c r="G939" s="87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85"/>
      <c r="AG939" s="85"/>
      <c r="AH939" s="85"/>
      <c r="AI939" s="85"/>
      <c r="AJ939" s="85"/>
      <c r="AK939" s="85"/>
      <c r="AL939" s="85"/>
      <c r="AM939" s="85"/>
      <c r="AN939" s="85"/>
      <c r="AO939" s="85"/>
      <c r="AP939" s="85"/>
      <c r="AQ939" s="85"/>
      <c r="AR939" s="85"/>
      <c r="AS939" s="85"/>
      <c r="AT939" s="85"/>
      <c r="AU939" s="85"/>
      <c r="AV939" s="85"/>
      <c r="AW939" s="85"/>
      <c r="AX939" s="85"/>
      <c r="AY939" s="85"/>
      <c r="AZ939" s="85"/>
      <c r="BA939" s="85"/>
      <c r="BB939" s="85"/>
      <c r="BC939" s="85"/>
      <c r="BD939" s="85"/>
      <c r="BE939" s="85"/>
      <c r="BF939" s="88"/>
      <c r="BG939" s="85"/>
      <c r="BH939" s="85"/>
      <c r="BI939" s="85"/>
      <c r="BJ939" s="85"/>
      <c r="BK939" s="85"/>
      <c r="BL939" s="85"/>
      <c r="BM939" s="85"/>
      <c r="BN939" s="85"/>
      <c r="BO939" s="85"/>
      <c r="BP939" s="85"/>
      <c r="BQ939" s="85"/>
      <c r="BR939" s="85"/>
      <c r="BS939" s="85"/>
      <c r="BT939" s="85"/>
      <c r="BU939" s="85"/>
      <c r="BV939" s="85"/>
      <c r="BW939" s="85"/>
      <c r="BX939" s="85"/>
      <c r="BY939" s="85"/>
      <c r="BZ939" s="85"/>
      <c r="CA939" s="85"/>
      <c r="CB939" s="85"/>
      <c r="CC939" s="85"/>
      <c r="CD939" s="85"/>
      <c r="CE939" s="85"/>
      <c r="CF939" s="85"/>
      <c r="CG939" s="85"/>
      <c r="CH939" s="85"/>
      <c r="CI939" s="85"/>
      <c r="CJ939" s="85"/>
      <c r="CK939" s="85"/>
      <c r="CL939" s="85"/>
      <c r="CM939" s="85"/>
      <c r="CN939" s="85"/>
      <c r="CO939" s="85"/>
      <c r="CP939" s="85"/>
      <c r="CQ939" s="85"/>
      <c r="CR939" s="85"/>
      <c r="CS939" s="85"/>
      <c r="CT939" s="85"/>
      <c r="CU939" s="85"/>
      <c r="CV939" s="85"/>
      <c r="CW939" s="85"/>
      <c r="CX939" s="85"/>
      <c r="CY939" s="85"/>
      <c r="CZ939" s="85"/>
      <c r="DA939" s="85"/>
      <c r="DB939" s="85"/>
      <c r="DC939" s="85"/>
      <c r="DD939" s="85"/>
      <c r="DE939" s="85"/>
    </row>
    <row r="940" spans="1:109" x14ac:dyDescent="0.2">
      <c r="A940" s="85"/>
      <c r="B940" s="85"/>
      <c r="C940" s="85"/>
      <c r="D940" s="85"/>
      <c r="E940" s="86"/>
      <c r="F940" s="85"/>
      <c r="G940" s="87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85"/>
      <c r="AG940" s="85"/>
      <c r="AH940" s="85"/>
      <c r="AI940" s="85"/>
      <c r="AJ940" s="85"/>
      <c r="AK940" s="85"/>
      <c r="AL940" s="85"/>
      <c r="AM940" s="85"/>
      <c r="AN940" s="85"/>
      <c r="AO940" s="85"/>
      <c r="AP940" s="85"/>
      <c r="AQ940" s="85"/>
      <c r="AR940" s="85"/>
      <c r="AS940" s="85"/>
      <c r="AT940" s="85"/>
      <c r="AU940" s="85"/>
      <c r="AV940" s="85"/>
      <c r="AW940" s="85"/>
      <c r="AX940" s="85"/>
      <c r="AY940" s="85"/>
      <c r="AZ940" s="85"/>
      <c r="BA940" s="85"/>
      <c r="BB940" s="85"/>
      <c r="BC940" s="85"/>
      <c r="BD940" s="85"/>
      <c r="BE940" s="85"/>
      <c r="BF940" s="88"/>
      <c r="BG940" s="85"/>
      <c r="BH940" s="85"/>
      <c r="BI940" s="85"/>
      <c r="BJ940" s="85"/>
      <c r="BK940" s="85"/>
      <c r="BL940" s="85"/>
      <c r="BM940" s="85"/>
      <c r="BN940" s="85"/>
      <c r="BO940" s="85"/>
      <c r="BP940" s="85"/>
      <c r="BQ940" s="85"/>
      <c r="BR940" s="85"/>
      <c r="BS940" s="85"/>
      <c r="BT940" s="85"/>
      <c r="BU940" s="85"/>
      <c r="BV940" s="85"/>
      <c r="BW940" s="85"/>
      <c r="BX940" s="85"/>
      <c r="BY940" s="85"/>
      <c r="BZ940" s="85"/>
      <c r="CA940" s="85"/>
      <c r="CB940" s="85"/>
      <c r="CC940" s="85"/>
      <c r="CD940" s="85"/>
      <c r="CE940" s="85"/>
      <c r="CF940" s="85"/>
      <c r="CG940" s="85"/>
      <c r="CH940" s="85"/>
      <c r="CI940" s="85"/>
      <c r="CJ940" s="85"/>
      <c r="CK940" s="85"/>
      <c r="CL940" s="85"/>
      <c r="CM940" s="85"/>
      <c r="CN940" s="85"/>
      <c r="CO940" s="85"/>
      <c r="CP940" s="85"/>
      <c r="CQ940" s="85"/>
      <c r="CR940" s="85"/>
      <c r="CS940" s="85"/>
      <c r="CT940" s="85"/>
      <c r="CU940" s="85"/>
      <c r="CV940" s="85"/>
      <c r="CW940" s="85"/>
      <c r="CX940" s="85"/>
      <c r="CY940" s="85"/>
      <c r="CZ940" s="85"/>
      <c r="DA940" s="85"/>
      <c r="DB940" s="85"/>
      <c r="DC940" s="85"/>
      <c r="DD940" s="85"/>
      <c r="DE940" s="85"/>
    </row>
    <row r="941" spans="1:109" x14ac:dyDescent="0.2">
      <c r="A941" s="85"/>
      <c r="B941" s="85"/>
      <c r="C941" s="85"/>
      <c r="D941" s="85"/>
      <c r="E941" s="86"/>
      <c r="F941" s="85"/>
      <c r="G941" s="87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85"/>
      <c r="AG941" s="85"/>
      <c r="AH941" s="85"/>
      <c r="AI941" s="85"/>
      <c r="AJ941" s="85"/>
      <c r="AK941" s="85"/>
      <c r="AL941" s="85"/>
      <c r="AM941" s="85"/>
      <c r="AN941" s="85"/>
      <c r="AO941" s="85"/>
      <c r="AP941" s="85"/>
      <c r="AQ941" s="85"/>
      <c r="AR941" s="85"/>
      <c r="AS941" s="85"/>
      <c r="AT941" s="85"/>
      <c r="AU941" s="85"/>
      <c r="AV941" s="85"/>
      <c r="AW941" s="85"/>
      <c r="AX941" s="85"/>
      <c r="AY941" s="85"/>
      <c r="AZ941" s="85"/>
      <c r="BA941" s="85"/>
      <c r="BB941" s="85"/>
      <c r="BC941" s="85"/>
      <c r="BD941" s="85"/>
      <c r="BE941" s="85"/>
      <c r="BF941" s="88"/>
      <c r="BG941" s="85"/>
      <c r="BH941" s="85"/>
      <c r="BI941" s="85"/>
      <c r="BJ941" s="85"/>
      <c r="BK941" s="85"/>
      <c r="BL941" s="85"/>
      <c r="BM941" s="85"/>
      <c r="BN941" s="85"/>
      <c r="BO941" s="85"/>
      <c r="BP941" s="85"/>
      <c r="BQ941" s="85"/>
      <c r="BR941" s="85"/>
      <c r="BS941" s="85"/>
      <c r="BT941" s="85"/>
      <c r="BU941" s="85"/>
      <c r="BV941" s="85"/>
      <c r="BW941" s="85"/>
      <c r="BX941" s="85"/>
      <c r="BY941" s="85"/>
      <c r="BZ941" s="85"/>
      <c r="CA941" s="85"/>
      <c r="CB941" s="85"/>
      <c r="CC941" s="85"/>
      <c r="CD941" s="85"/>
      <c r="CE941" s="85"/>
      <c r="CF941" s="85"/>
      <c r="CG941" s="85"/>
      <c r="CH941" s="85"/>
      <c r="CI941" s="85"/>
      <c r="CJ941" s="85"/>
      <c r="CK941" s="85"/>
      <c r="CL941" s="85"/>
      <c r="CM941" s="85"/>
      <c r="CN941" s="85"/>
      <c r="CO941" s="85"/>
      <c r="CP941" s="85"/>
      <c r="CQ941" s="85"/>
      <c r="CR941" s="85"/>
      <c r="CS941" s="85"/>
      <c r="CT941" s="85"/>
      <c r="CU941" s="85"/>
      <c r="CV941" s="85"/>
      <c r="CW941" s="85"/>
      <c r="CX941" s="85"/>
      <c r="CY941" s="85"/>
      <c r="CZ941" s="85"/>
      <c r="DA941" s="85"/>
      <c r="DB941" s="85"/>
      <c r="DC941" s="85"/>
      <c r="DD941" s="85"/>
      <c r="DE941" s="85"/>
    </row>
    <row r="942" spans="1:109" x14ac:dyDescent="0.2">
      <c r="A942" s="85"/>
      <c r="B942" s="85"/>
      <c r="C942" s="85"/>
      <c r="D942" s="85"/>
      <c r="E942" s="86"/>
      <c r="F942" s="85"/>
      <c r="G942" s="87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85"/>
      <c r="AG942" s="85"/>
      <c r="AH942" s="85"/>
      <c r="AI942" s="85"/>
      <c r="AJ942" s="85"/>
      <c r="AK942" s="85"/>
      <c r="AL942" s="85"/>
      <c r="AM942" s="85"/>
      <c r="AN942" s="85"/>
      <c r="AO942" s="85"/>
      <c r="AP942" s="85"/>
      <c r="AQ942" s="85"/>
      <c r="AR942" s="85"/>
      <c r="AS942" s="85"/>
      <c r="AT942" s="85"/>
      <c r="AU942" s="85"/>
      <c r="AV942" s="85"/>
      <c r="AW942" s="85"/>
      <c r="AX942" s="85"/>
      <c r="AY942" s="85"/>
      <c r="AZ942" s="85"/>
      <c r="BA942" s="85"/>
      <c r="BB942" s="85"/>
      <c r="BC942" s="85"/>
      <c r="BD942" s="85"/>
      <c r="BE942" s="85"/>
      <c r="BF942" s="88"/>
      <c r="BG942" s="85"/>
      <c r="BH942" s="85"/>
      <c r="BI942" s="85"/>
      <c r="BJ942" s="85"/>
      <c r="BK942" s="85"/>
      <c r="BL942" s="85"/>
      <c r="BM942" s="85"/>
      <c r="BN942" s="85"/>
      <c r="BO942" s="85"/>
      <c r="BP942" s="85"/>
      <c r="BQ942" s="85"/>
      <c r="BR942" s="85"/>
      <c r="BS942" s="85"/>
      <c r="BT942" s="85"/>
      <c r="BU942" s="85"/>
      <c r="BV942" s="85"/>
      <c r="BW942" s="85"/>
      <c r="BX942" s="85"/>
      <c r="BY942" s="85"/>
      <c r="BZ942" s="85"/>
      <c r="CA942" s="85"/>
      <c r="CB942" s="85"/>
      <c r="CC942" s="85"/>
      <c r="CD942" s="85"/>
      <c r="CE942" s="85"/>
      <c r="CF942" s="85"/>
      <c r="CG942" s="85"/>
      <c r="CH942" s="85"/>
      <c r="CI942" s="85"/>
      <c r="CJ942" s="85"/>
      <c r="CK942" s="85"/>
      <c r="CL942" s="85"/>
      <c r="CM942" s="85"/>
      <c r="CN942" s="85"/>
      <c r="CO942" s="85"/>
      <c r="CP942" s="85"/>
      <c r="CQ942" s="85"/>
      <c r="CR942" s="85"/>
      <c r="CS942" s="85"/>
      <c r="CT942" s="85"/>
      <c r="CU942" s="85"/>
      <c r="CV942" s="85"/>
      <c r="CW942" s="85"/>
      <c r="CX942" s="85"/>
      <c r="CY942" s="85"/>
      <c r="CZ942" s="85"/>
      <c r="DA942" s="85"/>
      <c r="DB942" s="85"/>
      <c r="DC942" s="85"/>
      <c r="DD942" s="85"/>
      <c r="DE942" s="85"/>
    </row>
    <row r="943" spans="1:109" x14ac:dyDescent="0.2">
      <c r="A943" s="85"/>
      <c r="B943" s="85"/>
      <c r="C943" s="85"/>
      <c r="D943" s="85"/>
      <c r="E943" s="86"/>
      <c r="F943" s="85"/>
      <c r="G943" s="87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85"/>
      <c r="AG943" s="85"/>
      <c r="AH943" s="85"/>
      <c r="AI943" s="85"/>
      <c r="AJ943" s="85"/>
      <c r="AK943" s="85"/>
      <c r="AL943" s="85"/>
      <c r="AM943" s="85"/>
      <c r="AN943" s="85"/>
      <c r="AO943" s="85"/>
      <c r="AP943" s="85"/>
      <c r="AQ943" s="85"/>
      <c r="AR943" s="85"/>
      <c r="AS943" s="85"/>
      <c r="AT943" s="85"/>
      <c r="AU943" s="85"/>
      <c r="AV943" s="85"/>
      <c r="AW943" s="85"/>
      <c r="AX943" s="85"/>
      <c r="AY943" s="85"/>
      <c r="AZ943" s="85"/>
      <c r="BA943" s="85"/>
      <c r="BB943" s="85"/>
      <c r="BC943" s="85"/>
      <c r="BD943" s="85"/>
      <c r="BE943" s="85"/>
      <c r="BF943" s="88"/>
      <c r="BG943" s="85"/>
      <c r="BH943" s="85"/>
      <c r="BI943" s="85"/>
      <c r="BJ943" s="85"/>
      <c r="BK943" s="85"/>
      <c r="BL943" s="85"/>
      <c r="BM943" s="85"/>
      <c r="BN943" s="85"/>
      <c r="BO943" s="85"/>
      <c r="BP943" s="85"/>
      <c r="BQ943" s="85"/>
      <c r="BR943" s="85"/>
      <c r="BS943" s="85"/>
      <c r="BT943" s="85"/>
      <c r="BU943" s="85"/>
      <c r="BV943" s="85"/>
      <c r="BW943" s="85"/>
      <c r="BX943" s="85"/>
      <c r="BY943" s="85"/>
      <c r="BZ943" s="85"/>
      <c r="CA943" s="85"/>
      <c r="CB943" s="85"/>
      <c r="CC943" s="85"/>
      <c r="CD943" s="85"/>
      <c r="CE943" s="85"/>
      <c r="CF943" s="85"/>
      <c r="CG943" s="85"/>
      <c r="CH943" s="85"/>
      <c r="CI943" s="85"/>
      <c r="CJ943" s="85"/>
      <c r="CK943" s="85"/>
      <c r="CL943" s="85"/>
      <c r="CM943" s="85"/>
      <c r="CN943" s="85"/>
      <c r="CO943" s="85"/>
      <c r="CP943" s="85"/>
      <c r="CQ943" s="85"/>
      <c r="CR943" s="85"/>
      <c r="CS943" s="85"/>
      <c r="CT943" s="85"/>
      <c r="CU943" s="85"/>
      <c r="CV943" s="85"/>
      <c r="CW943" s="85"/>
      <c r="CX943" s="85"/>
      <c r="CY943" s="85"/>
      <c r="CZ943" s="85"/>
      <c r="DA943" s="85"/>
      <c r="DB943" s="85"/>
      <c r="DC943" s="85"/>
      <c r="DD943" s="85"/>
      <c r="DE943" s="85"/>
    </row>
    <row r="944" spans="1:109" x14ac:dyDescent="0.2">
      <c r="A944" s="85"/>
      <c r="B944" s="85"/>
      <c r="C944" s="85"/>
      <c r="D944" s="85"/>
      <c r="E944" s="86"/>
      <c r="F944" s="85"/>
      <c r="G944" s="87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85"/>
      <c r="AG944" s="85"/>
      <c r="AH944" s="85"/>
      <c r="AI944" s="85"/>
      <c r="AJ944" s="85"/>
      <c r="AK944" s="85"/>
      <c r="AL944" s="85"/>
      <c r="AM944" s="85"/>
      <c r="AN944" s="85"/>
      <c r="AO944" s="85"/>
      <c r="AP944" s="85"/>
      <c r="AQ944" s="85"/>
      <c r="AR944" s="85"/>
      <c r="AS944" s="85"/>
      <c r="AT944" s="85"/>
      <c r="AU944" s="85"/>
      <c r="AV944" s="85"/>
      <c r="AW944" s="85"/>
      <c r="AX944" s="85"/>
      <c r="AY944" s="85"/>
      <c r="AZ944" s="85"/>
      <c r="BA944" s="85"/>
      <c r="BB944" s="85"/>
      <c r="BC944" s="85"/>
      <c r="BD944" s="85"/>
      <c r="BE944" s="85"/>
      <c r="BF944" s="88"/>
      <c r="BG944" s="85"/>
      <c r="BH944" s="85"/>
      <c r="BI944" s="85"/>
      <c r="BJ944" s="85"/>
      <c r="BK944" s="85"/>
      <c r="BL944" s="85"/>
      <c r="BM944" s="85"/>
      <c r="BN944" s="85"/>
      <c r="BO944" s="85"/>
      <c r="BP944" s="85"/>
      <c r="BQ944" s="85"/>
      <c r="BR944" s="85"/>
      <c r="BS944" s="85"/>
      <c r="BT944" s="85"/>
      <c r="BU944" s="85"/>
      <c r="BV944" s="85"/>
      <c r="BW944" s="85"/>
      <c r="BX944" s="85"/>
      <c r="BY944" s="85"/>
      <c r="BZ944" s="85"/>
      <c r="CA944" s="85"/>
      <c r="CB944" s="85"/>
      <c r="CC944" s="85"/>
      <c r="CD944" s="85"/>
      <c r="CE944" s="85"/>
      <c r="CF944" s="85"/>
      <c r="CG944" s="85"/>
      <c r="CH944" s="85"/>
      <c r="CI944" s="85"/>
      <c r="CJ944" s="85"/>
      <c r="CK944" s="85"/>
      <c r="CL944" s="85"/>
      <c r="CM944" s="85"/>
      <c r="CN944" s="85"/>
      <c r="CO944" s="85"/>
      <c r="CP944" s="85"/>
      <c r="CQ944" s="85"/>
      <c r="CR944" s="85"/>
      <c r="CS944" s="85"/>
      <c r="CT944" s="85"/>
      <c r="CU944" s="85"/>
      <c r="CV944" s="85"/>
      <c r="CW944" s="85"/>
      <c r="CX944" s="85"/>
      <c r="CY944" s="85"/>
      <c r="CZ944" s="85"/>
      <c r="DA944" s="85"/>
      <c r="DB944" s="85"/>
      <c r="DC944" s="85"/>
      <c r="DD944" s="85"/>
      <c r="DE944" s="85"/>
    </row>
    <row r="945" spans="1:109" x14ac:dyDescent="0.2">
      <c r="A945" s="85"/>
      <c r="B945" s="85"/>
      <c r="C945" s="85"/>
      <c r="D945" s="85"/>
      <c r="E945" s="86"/>
      <c r="F945" s="85"/>
      <c r="G945" s="87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85"/>
      <c r="AG945" s="85"/>
      <c r="AH945" s="85"/>
      <c r="AI945" s="85"/>
      <c r="AJ945" s="85"/>
      <c r="AK945" s="85"/>
      <c r="AL945" s="85"/>
      <c r="AM945" s="85"/>
      <c r="AN945" s="85"/>
      <c r="AO945" s="85"/>
      <c r="AP945" s="85"/>
      <c r="AQ945" s="85"/>
      <c r="AR945" s="85"/>
      <c r="AS945" s="85"/>
      <c r="AT945" s="85"/>
      <c r="AU945" s="85"/>
      <c r="AV945" s="85"/>
      <c r="AW945" s="85"/>
      <c r="AX945" s="85"/>
      <c r="AY945" s="85"/>
      <c r="AZ945" s="85"/>
      <c r="BA945" s="85"/>
      <c r="BB945" s="85"/>
      <c r="BC945" s="85"/>
      <c r="BD945" s="85"/>
      <c r="BE945" s="85"/>
      <c r="BF945" s="88"/>
      <c r="BG945" s="85"/>
      <c r="BH945" s="85"/>
      <c r="BI945" s="85"/>
      <c r="BJ945" s="85"/>
      <c r="BK945" s="85"/>
      <c r="BL945" s="85"/>
      <c r="BM945" s="85"/>
      <c r="BN945" s="85"/>
      <c r="BO945" s="85"/>
      <c r="BP945" s="85"/>
      <c r="BQ945" s="85"/>
      <c r="BR945" s="85"/>
      <c r="BS945" s="85"/>
      <c r="BT945" s="85"/>
      <c r="BU945" s="85"/>
      <c r="BV945" s="85"/>
      <c r="BW945" s="85"/>
      <c r="BX945" s="85"/>
      <c r="BY945" s="85"/>
      <c r="BZ945" s="85"/>
      <c r="CA945" s="85"/>
      <c r="CB945" s="85"/>
      <c r="CC945" s="85"/>
      <c r="CD945" s="85"/>
      <c r="CE945" s="85"/>
      <c r="CF945" s="85"/>
      <c r="CG945" s="85"/>
      <c r="CH945" s="85"/>
      <c r="CI945" s="85"/>
      <c r="CJ945" s="85"/>
      <c r="CK945" s="85"/>
      <c r="CL945" s="85"/>
      <c r="CM945" s="85"/>
      <c r="CN945" s="85"/>
      <c r="CO945" s="85"/>
      <c r="CP945" s="85"/>
      <c r="CQ945" s="85"/>
      <c r="CR945" s="85"/>
      <c r="CS945" s="85"/>
      <c r="CT945" s="85"/>
      <c r="CU945" s="85"/>
      <c r="CV945" s="85"/>
      <c r="CW945" s="85"/>
      <c r="CX945" s="85"/>
      <c r="CY945" s="85"/>
      <c r="CZ945" s="85"/>
      <c r="DA945" s="85"/>
      <c r="DB945" s="85"/>
      <c r="DC945" s="85"/>
      <c r="DD945" s="85"/>
      <c r="DE945" s="85"/>
    </row>
    <row r="946" spans="1:109" x14ac:dyDescent="0.2">
      <c r="A946" s="85"/>
      <c r="B946" s="85"/>
      <c r="C946" s="85"/>
      <c r="D946" s="85"/>
      <c r="E946" s="86"/>
      <c r="F946" s="85"/>
      <c r="G946" s="87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85"/>
      <c r="AG946" s="85"/>
      <c r="AH946" s="85"/>
      <c r="AI946" s="85"/>
      <c r="AJ946" s="85"/>
      <c r="AK946" s="85"/>
      <c r="AL946" s="85"/>
      <c r="AM946" s="85"/>
      <c r="AN946" s="85"/>
      <c r="AO946" s="85"/>
      <c r="AP946" s="85"/>
      <c r="AQ946" s="85"/>
      <c r="AR946" s="85"/>
      <c r="AS946" s="85"/>
      <c r="AT946" s="85"/>
      <c r="AU946" s="85"/>
      <c r="AV946" s="85"/>
      <c r="AW946" s="85"/>
      <c r="AX946" s="85"/>
      <c r="AY946" s="85"/>
      <c r="AZ946" s="85"/>
      <c r="BA946" s="85"/>
      <c r="BB946" s="85"/>
      <c r="BC946" s="85"/>
      <c r="BD946" s="85"/>
      <c r="BE946" s="85"/>
      <c r="BF946" s="88"/>
      <c r="BG946" s="85"/>
      <c r="BH946" s="85"/>
      <c r="BI946" s="85"/>
      <c r="BJ946" s="85"/>
      <c r="BK946" s="85"/>
      <c r="BL946" s="85"/>
      <c r="BM946" s="85"/>
      <c r="BN946" s="85"/>
      <c r="BO946" s="85"/>
      <c r="BP946" s="85"/>
      <c r="BQ946" s="85"/>
      <c r="BR946" s="85"/>
      <c r="BS946" s="85"/>
      <c r="BT946" s="85"/>
      <c r="BU946" s="85"/>
      <c r="BV946" s="85"/>
      <c r="BW946" s="85"/>
      <c r="BX946" s="85"/>
      <c r="BY946" s="85"/>
      <c r="BZ946" s="85"/>
      <c r="CA946" s="85"/>
      <c r="CB946" s="85"/>
      <c r="CC946" s="85"/>
      <c r="CD946" s="85"/>
      <c r="CE946" s="85"/>
      <c r="CF946" s="85"/>
      <c r="CG946" s="85"/>
      <c r="CH946" s="85"/>
      <c r="CI946" s="85"/>
      <c r="CJ946" s="85"/>
      <c r="CK946" s="85"/>
      <c r="CL946" s="85"/>
      <c r="CM946" s="85"/>
      <c r="CN946" s="85"/>
      <c r="CO946" s="85"/>
      <c r="CP946" s="85"/>
      <c r="CQ946" s="85"/>
      <c r="CR946" s="85"/>
      <c r="CS946" s="85"/>
      <c r="CT946" s="85"/>
      <c r="CU946" s="85"/>
      <c r="CV946" s="85"/>
      <c r="CW946" s="85"/>
      <c r="CX946" s="85"/>
      <c r="CY946" s="85"/>
      <c r="CZ946" s="85"/>
      <c r="DA946" s="85"/>
      <c r="DB946" s="85"/>
      <c r="DC946" s="85"/>
      <c r="DD946" s="85"/>
      <c r="DE946" s="85"/>
    </row>
    <row r="947" spans="1:109" x14ac:dyDescent="0.2">
      <c r="A947" s="85"/>
      <c r="B947" s="85"/>
      <c r="C947" s="85"/>
      <c r="D947" s="85"/>
      <c r="E947" s="86"/>
      <c r="F947" s="85"/>
      <c r="G947" s="87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85"/>
      <c r="AG947" s="85"/>
      <c r="AH947" s="85"/>
      <c r="AI947" s="85"/>
      <c r="AJ947" s="85"/>
      <c r="AK947" s="85"/>
      <c r="AL947" s="85"/>
      <c r="AM947" s="85"/>
      <c r="AN947" s="85"/>
      <c r="AO947" s="85"/>
      <c r="AP947" s="85"/>
      <c r="AQ947" s="85"/>
      <c r="AR947" s="85"/>
      <c r="AS947" s="85"/>
      <c r="AT947" s="85"/>
      <c r="AU947" s="85"/>
      <c r="AV947" s="85"/>
      <c r="AW947" s="85"/>
      <c r="AX947" s="85"/>
      <c r="AY947" s="85"/>
      <c r="AZ947" s="85"/>
      <c r="BA947" s="85"/>
      <c r="BB947" s="85"/>
      <c r="BC947" s="85"/>
      <c r="BD947" s="85"/>
      <c r="BE947" s="85"/>
      <c r="BF947" s="88"/>
      <c r="BG947" s="85"/>
      <c r="BH947" s="85"/>
      <c r="BI947" s="85"/>
      <c r="BJ947" s="85"/>
      <c r="BK947" s="85"/>
      <c r="BL947" s="85"/>
      <c r="BM947" s="85"/>
      <c r="BN947" s="85"/>
      <c r="BO947" s="85"/>
      <c r="BP947" s="85"/>
      <c r="BQ947" s="85"/>
      <c r="BR947" s="85"/>
      <c r="BS947" s="85"/>
      <c r="BT947" s="85"/>
      <c r="BU947" s="85"/>
      <c r="BV947" s="85"/>
      <c r="BW947" s="85"/>
      <c r="BX947" s="85"/>
      <c r="BY947" s="85"/>
      <c r="BZ947" s="85"/>
      <c r="CA947" s="85"/>
      <c r="CB947" s="85"/>
      <c r="CC947" s="85"/>
      <c r="CD947" s="85"/>
      <c r="CE947" s="85"/>
      <c r="CF947" s="85"/>
      <c r="CG947" s="85"/>
      <c r="CH947" s="85"/>
      <c r="CI947" s="85"/>
      <c r="CJ947" s="85"/>
      <c r="CK947" s="85"/>
      <c r="CL947" s="85"/>
      <c r="CM947" s="85"/>
      <c r="CN947" s="85"/>
      <c r="CO947" s="85"/>
      <c r="CP947" s="85"/>
      <c r="CQ947" s="85"/>
      <c r="CR947" s="85"/>
      <c r="CS947" s="85"/>
      <c r="CT947" s="85"/>
      <c r="CU947" s="85"/>
      <c r="CV947" s="85"/>
      <c r="CW947" s="85"/>
      <c r="CX947" s="85"/>
      <c r="CY947" s="85"/>
      <c r="CZ947" s="85"/>
      <c r="DA947" s="85"/>
      <c r="DB947" s="85"/>
      <c r="DC947" s="85"/>
      <c r="DD947" s="85"/>
      <c r="DE947" s="85"/>
    </row>
    <row r="948" spans="1:109" x14ac:dyDescent="0.2">
      <c r="A948" s="85"/>
      <c r="B948" s="85"/>
      <c r="C948" s="85"/>
      <c r="D948" s="85"/>
      <c r="E948" s="86"/>
      <c r="F948" s="85"/>
      <c r="G948" s="87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85"/>
      <c r="AG948" s="85"/>
      <c r="AH948" s="85"/>
      <c r="AI948" s="85"/>
      <c r="AJ948" s="85"/>
      <c r="AK948" s="85"/>
      <c r="AL948" s="85"/>
      <c r="AM948" s="85"/>
      <c r="AN948" s="85"/>
      <c r="AO948" s="85"/>
      <c r="AP948" s="85"/>
      <c r="AQ948" s="85"/>
      <c r="AR948" s="85"/>
      <c r="AS948" s="85"/>
      <c r="AT948" s="85"/>
      <c r="AU948" s="85"/>
      <c r="AV948" s="85"/>
      <c r="AW948" s="85"/>
      <c r="AX948" s="85"/>
      <c r="AY948" s="85"/>
      <c r="AZ948" s="85"/>
      <c r="BA948" s="85"/>
      <c r="BB948" s="85"/>
      <c r="BC948" s="85"/>
      <c r="BD948" s="85"/>
      <c r="BE948" s="85"/>
      <c r="BF948" s="88"/>
      <c r="BG948" s="85"/>
      <c r="BH948" s="85"/>
      <c r="BI948" s="85"/>
      <c r="BJ948" s="85"/>
      <c r="BK948" s="85"/>
      <c r="BL948" s="85"/>
      <c r="BM948" s="85"/>
      <c r="BN948" s="85"/>
      <c r="BO948" s="85"/>
      <c r="BP948" s="85"/>
      <c r="BQ948" s="85"/>
      <c r="BR948" s="85"/>
      <c r="BS948" s="85"/>
      <c r="BT948" s="85"/>
      <c r="BU948" s="85"/>
      <c r="BV948" s="85"/>
      <c r="BW948" s="85"/>
      <c r="BX948" s="85"/>
      <c r="BY948" s="85"/>
      <c r="BZ948" s="85"/>
      <c r="CA948" s="85"/>
      <c r="CB948" s="85"/>
      <c r="CC948" s="85"/>
      <c r="CD948" s="85"/>
      <c r="CE948" s="85"/>
      <c r="CF948" s="85"/>
      <c r="CG948" s="85"/>
      <c r="CH948" s="85"/>
      <c r="CI948" s="85"/>
      <c r="CJ948" s="85"/>
      <c r="CK948" s="85"/>
      <c r="CL948" s="85"/>
      <c r="CM948" s="85"/>
      <c r="CN948" s="85"/>
      <c r="CO948" s="85"/>
      <c r="CP948" s="85"/>
      <c r="CQ948" s="85"/>
      <c r="CR948" s="85"/>
      <c r="CS948" s="85"/>
      <c r="CT948" s="85"/>
      <c r="CU948" s="85"/>
      <c r="CV948" s="85"/>
      <c r="CW948" s="85"/>
      <c r="CX948" s="85"/>
      <c r="CY948" s="85"/>
      <c r="CZ948" s="85"/>
      <c r="DA948" s="85"/>
      <c r="DB948" s="85"/>
      <c r="DC948" s="85"/>
      <c r="DD948" s="85"/>
      <c r="DE948" s="85"/>
    </row>
    <row r="949" spans="1:109" x14ac:dyDescent="0.2">
      <c r="A949" s="85"/>
      <c r="B949" s="85"/>
      <c r="C949" s="85"/>
      <c r="D949" s="85"/>
      <c r="E949" s="86"/>
      <c r="F949" s="85"/>
      <c r="G949" s="87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85"/>
      <c r="AG949" s="85"/>
      <c r="AH949" s="85"/>
      <c r="AI949" s="85"/>
      <c r="AJ949" s="85"/>
      <c r="AK949" s="85"/>
      <c r="AL949" s="85"/>
      <c r="AM949" s="85"/>
      <c r="AN949" s="85"/>
      <c r="AO949" s="85"/>
      <c r="AP949" s="85"/>
      <c r="AQ949" s="85"/>
      <c r="AR949" s="85"/>
      <c r="AS949" s="85"/>
      <c r="AT949" s="85"/>
      <c r="AU949" s="85"/>
      <c r="AV949" s="85"/>
      <c r="AW949" s="85"/>
      <c r="AX949" s="85"/>
      <c r="AY949" s="85"/>
      <c r="AZ949" s="85"/>
      <c r="BA949" s="85"/>
      <c r="BB949" s="85"/>
      <c r="BC949" s="85"/>
      <c r="BD949" s="85"/>
      <c r="BE949" s="85"/>
      <c r="BF949" s="88"/>
      <c r="BG949" s="85"/>
      <c r="BH949" s="85"/>
      <c r="BI949" s="85"/>
      <c r="BJ949" s="85"/>
      <c r="BK949" s="85"/>
      <c r="BL949" s="85"/>
      <c r="BM949" s="85"/>
      <c r="BN949" s="85"/>
      <c r="BO949" s="85"/>
      <c r="BP949" s="85"/>
      <c r="BQ949" s="85"/>
      <c r="BR949" s="85"/>
      <c r="BS949" s="85"/>
      <c r="BT949" s="85"/>
      <c r="BU949" s="85"/>
      <c r="BV949" s="85"/>
      <c r="BW949" s="85"/>
      <c r="BX949" s="85"/>
      <c r="BY949" s="85"/>
      <c r="BZ949" s="85"/>
      <c r="CA949" s="85"/>
      <c r="CB949" s="85"/>
      <c r="CC949" s="85"/>
      <c r="CD949" s="85"/>
      <c r="CE949" s="85"/>
      <c r="CF949" s="85"/>
      <c r="CG949" s="85"/>
      <c r="CH949" s="85"/>
      <c r="CI949" s="85"/>
      <c r="CJ949" s="85"/>
      <c r="CK949" s="85"/>
      <c r="CL949" s="85"/>
      <c r="CM949" s="85"/>
      <c r="CN949" s="85"/>
      <c r="CO949" s="85"/>
      <c r="CP949" s="85"/>
      <c r="CQ949" s="85"/>
      <c r="CR949" s="85"/>
      <c r="CS949" s="85"/>
      <c r="CT949" s="85"/>
      <c r="CU949" s="85"/>
      <c r="CV949" s="85"/>
      <c r="CW949" s="85"/>
      <c r="CX949" s="85"/>
      <c r="CY949" s="85"/>
      <c r="CZ949" s="85"/>
      <c r="DA949" s="85"/>
      <c r="DB949" s="85"/>
      <c r="DC949" s="85"/>
      <c r="DD949" s="85"/>
      <c r="DE949" s="85"/>
    </row>
    <row r="950" spans="1:109" x14ac:dyDescent="0.2">
      <c r="A950" s="85"/>
      <c r="B950" s="85"/>
      <c r="C950" s="85"/>
      <c r="D950" s="85"/>
      <c r="E950" s="86"/>
      <c r="F950" s="85"/>
      <c r="G950" s="87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85"/>
      <c r="AG950" s="85"/>
      <c r="AH950" s="85"/>
      <c r="AI950" s="85"/>
      <c r="AJ950" s="85"/>
      <c r="AK950" s="85"/>
      <c r="AL950" s="85"/>
      <c r="AM950" s="85"/>
      <c r="AN950" s="85"/>
      <c r="AO950" s="85"/>
      <c r="AP950" s="85"/>
      <c r="AQ950" s="85"/>
      <c r="AR950" s="85"/>
      <c r="AS950" s="85"/>
      <c r="AT950" s="85"/>
      <c r="AU950" s="85"/>
      <c r="AV950" s="85"/>
      <c r="AW950" s="85"/>
      <c r="AX950" s="85"/>
      <c r="AY950" s="85"/>
      <c r="AZ950" s="85"/>
      <c r="BA950" s="85"/>
      <c r="BB950" s="85"/>
      <c r="BC950" s="85"/>
      <c r="BD950" s="85"/>
      <c r="BE950" s="85"/>
      <c r="BF950" s="88"/>
      <c r="BG950" s="85"/>
      <c r="BH950" s="85"/>
      <c r="BI950" s="85"/>
      <c r="BJ950" s="85"/>
      <c r="BK950" s="85"/>
      <c r="BL950" s="85"/>
      <c r="BM950" s="85"/>
      <c r="BN950" s="85"/>
      <c r="BO950" s="85"/>
      <c r="BP950" s="85"/>
      <c r="BQ950" s="85"/>
      <c r="BR950" s="85"/>
      <c r="BS950" s="85"/>
      <c r="BT950" s="85"/>
      <c r="BU950" s="85"/>
      <c r="BV950" s="85"/>
      <c r="BW950" s="85"/>
      <c r="BX950" s="85"/>
      <c r="BY950" s="85"/>
      <c r="BZ950" s="85"/>
      <c r="CA950" s="85"/>
      <c r="CB950" s="85"/>
      <c r="CC950" s="85"/>
      <c r="CD950" s="85"/>
      <c r="CE950" s="85"/>
      <c r="CF950" s="85"/>
      <c r="CG950" s="85"/>
      <c r="CH950" s="85"/>
      <c r="CI950" s="85"/>
      <c r="CJ950" s="85"/>
      <c r="CK950" s="85"/>
      <c r="CL950" s="85"/>
      <c r="CM950" s="85"/>
      <c r="CN950" s="85"/>
      <c r="CO950" s="85"/>
      <c r="CP950" s="85"/>
      <c r="CQ950" s="85"/>
      <c r="CR950" s="85"/>
      <c r="CS950" s="85"/>
      <c r="CT950" s="85"/>
      <c r="CU950" s="85"/>
      <c r="CV950" s="85"/>
      <c r="CW950" s="85"/>
      <c r="CX950" s="85"/>
      <c r="CY950" s="85"/>
      <c r="CZ950" s="85"/>
      <c r="DA950" s="85"/>
      <c r="DB950" s="85"/>
      <c r="DC950" s="85"/>
      <c r="DD950" s="85"/>
      <c r="DE950" s="85"/>
    </row>
    <row r="951" spans="1:109" x14ac:dyDescent="0.2">
      <c r="A951" s="85"/>
      <c r="B951" s="85"/>
      <c r="C951" s="85"/>
      <c r="D951" s="85"/>
      <c r="E951" s="86"/>
      <c r="F951" s="85"/>
      <c r="G951" s="87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85"/>
      <c r="AG951" s="85"/>
      <c r="AH951" s="85"/>
      <c r="AI951" s="85"/>
      <c r="AJ951" s="85"/>
      <c r="AK951" s="85"/>
      <c r="AL951" s="85"/>
      <c r="AM951" s="85"/>
      <c r="AN951" s="85"/>
      <c r="AO951" s="85"/>
      <c r="AP951" s="85"/>
      <c r="AQ951" s="85"/>
      <c r="AR951" s="85"/>
      <c r="AS951" s="85"/>
      <c r="AT951" s="85"/>
      <c r="AU951" s="85"/>
      <c r="AV951" s="85"/>
      <c r="AW951" s="85"/>
      <c r="AX951" s="85"/>
      <c r="AY951" s="85"/>
      <c r="AZ951" s="85"/>
      <c r="BA951" s="85"/>
      <c r="BB951" s="85"/>
      <c r="BC951" s="85"/>
      <c r="BD951" s="85"/>
      <c r="BE951" s="85"/>
      <c r="BF951" s="88"/>
      <c r="BG951" s="85"/>
      <c r="BH951" s="85"/>
      <c r="BI951" s="85"/>
      <c r="BJ951" s="85"/>
      <c r="BK951" s="85"/>
      <c r="BL951" s="85"/>
      <c r="BM951" s="85"/>
      <c r="BN951" s="85"/>
      <c r="BO951" s="85"/>
      <c r="BP951" s="85"/>
      <c r="BQ951" s="85"/>
      <c r="BR951" s="85"/>
      <c r="BS951" s="85"/>
      <c r="BT951" s="85"/>
      <c r="BU951" s="85"/>
      <c r="BV951" s="85"/>
      <c r="BW951" s="85"/>
      <c r="BX951" s="85"/>
      <c r="BY951" s="85"/>
      <c r="BZ951" s="85"/>
      <c r="CA951" s="85"/>
      <c r="CB951" s="85"/>
      <c r="CC951" s="85"/>
      <c r="CD951" s="85"/>
      <c r="CE951" s="85"/>
      <c r="CF951" s="85"/>
      <c r="CG951" s="85"/>
      <c r="CH951" s="85"/>
      <c r="CI951" s="85"/>
      <c r="CJ951" s="85"/>
      <c r="CK951" s="85"/>
      <c r="CL951" s="85"/>
      <c r="CM951" s="85"/>
      <c r="CN951" s="85"/>
      <c r="CO951" s="85"/>
      <c r="CP951" s="85"/>
      <c r="CQ951" s="85"/>
      <c r="CR951" s="85"/>
      <c r="CS951" s="85"/>
      <c r="CT951" s="85"/>
      <c r="CU951" s="85"/>
      <c r="CV951" s="85"/>
      <c r="CW951" s="85"/>
      <c r="CX951" s="85"/>
      <c r="CY951" s="85"/>
      <c r="CZ951" s="85"/>
      <c r="DA951" s="85"/>
      <c r="DB951" s="85"/>
      <c r="DC951" s="85"/>
      <c r="DD951" s="85"/>
      <c r="DE951" s="85"/>
    </row>
    <row r="952" spans="1:109" x14ac:dyDescent="0.2">
      <c r="A952" s="85"/>
      <c r="B952" s="85"/>
      <c r="C952" s="85"/>
      <c r="D952" s="85"/>
      <c r="E952" s="86"/>
      <c r="F952" s="85"/>
      <c r="G952" s="87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85"/>
      <c r="AG952" s="85"/>
      <c r="AH952" s="85"/>
      <c r="AI952" s="85"/>
      <c r="AJ952" s="85"/>
      <c r="AK952" s="85"/>
      <c r="AL952" s="85"/>
      <c r="AM952" s="85"/>
      <c r="AN952" s="85"/>
      <c r="AO952" s="85"/>
      <c r="AP952" s="85"/>
      <c r="AQ952" s="85"/>
      <c r="AR952" s="85"/>
      <c r="AS952" s="85"/>
      <c r="AT952" s="85"/>
      <c r="AU952" s="85"/>
      <c r="AV952" s="85"/>
      <c r="AW952" s="85"/>
      <c r="AX952" s="85"/>
      <c r="AY952" s="85"/>
      <c r="AZ952" s="85"/>
      <c r="BA952" s="85"/>
      <c r="BB952" s="85"/>
      <c r="BC952" s="85"/>
      <c r="BD952" s="85"/>
      <c r="BE952" s="85"/>
      <c r="BF952" s="88"/>
      <c r="BG952" s="85"/>
      <c r="BH952" s="85"/>
      <c r="BI952" s="85"/>
      <c r="BJ952" s="85"/>
      <c r="BK952" s="85"/>
      <c r="BL952" s="85"/>
      <c r="BM952" s="85"/>
      <c r="BN952" s="85"/>
      <c r="BO952" s="85"/>
      <c r="BP952" s="85"/>
      <c r="BQ952" s="85"/>
      <c r="BR952" s="85"/>
      <c r="BS952" s="85"/>
      <c r="BT952" s="85"/>
      <c r="BU952" s="85"/>
      <c r="BV952" s="85"/>
      <c r="BW952" s="85"/>
      <c r="BX952" s="85"/>
      <c r="BY952" s="85"/>
      <c r="BZ952" s="85"/>
      <c r="CA952" s="85"/>
      <c r="CB952" s="85"/>
      <c r="CC952" s="85"/>
      <c r="CD952" s="85"/>
      <c r="CE952" s="85"/>
      <c r="CF952" s="85"/>
      <c r="CG952" s="85"/>
      <c r="CH952" s="85"/>
      <c r="CI952" s="85"/>
      <c r="CJ952" s="85"/>
      <c r="CK952" s="85"/>
      <c r="CL952" s="85"/>
      <c r="CM952" s="85"/>
      <c r="CN952" s="85"/>
      <c r="CO952" s="85"/>
      <c r="CP952" s="85"/>
      <c r="CQ952" s="85"/>
      <c r="CR952" s="85"/>
      <c r="CS952" s="85"/>
      <c r="CT952" s="85"/>
      <c r="CU952" s="85"/>
      <c r="CV952" s="85"/>
      <c r="CW952" s="85"/>
      <c r="CX952" s="85"/>
      <c r="CY952" s="85"/>
      <c r="CZ952" s="85"/>
      <c r="DA952" s="85"/>
      <c r="DB952" s="85"/>
      <c r="DC952" s="85"/>
      <c r="DD952" s="85"/>
      <c r="DE952" s="85"/>
    </row>
    <row r="953" spans="1:109" x14ac:dyDescent="0.2">
      <c r="A953" s="85"/>
      <c r="B953" s="85"/>
      <c r="C953" s="85"/>
      <c r="D953" s="85"/>
      <c r="E953" s="86"/>
      <c r="F953" s="85"/>
      <c r="G953" s="87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85"/>
      <c r="AG953" s="85"/>
      <c r="AH953" s="85"/>
      <c r="AI953" s="85"/>
      <c r="AJ953" s="85"/>
      <c r="AK953" s="85"/>
      <c r="AL953" s="85"/>
      <c r="AM953" s="85"/>
      <c r="AN953" s="85"/>
      <c r="AO953" s="85"/>
      <c r="AP953" s="85"/>
      <c r="AQ953" s="85"/>
      <c r="AR953" s="85"/>
      <c r="AS953" s="85"/>
      <c r="AT953" s="85"/>
      <c r="AU953" s="85"/>
      <c r="AV953" s="85"/>
      <c r="AW953" s="85"/>
      <c r="AX953" s="85"/>
      <c r="AY953" s="85"/>
      <c r="AZ953" s="85"/>
      <c r="BA953" s="85"/>
      <c r="BB953" s="85"/>
      <c r="BC953" s="85"/>
      <c r="BD953" s="85"/>
      <c r="BE953" s="85"/>
      <c r="BF953" s="88"/>
      <c r="BG953" s="85"/>
      <c r="BH953" s="85"/>
      <c r="BI953" s="85"/>
      <c r="BJ953" s="85"/>
      <c r="BK953" s="85"/>
      <c r="BL953" s="85"/>
      <c r="BM953" s="85"/>
      <c r="BN953" s="85"/>
      <c r="BO953" s="85"/>
      <c r="BP953" s="85"/>
      <c r="BQ953" s="85"/>
      <c r="BR953" s="85"/>
      <c r="BS953" s="85"/>
      <c r="BT953" s="85"/>
      <c r="BU953" s="85"/>
      <c r="BV953" s="85"/>
      <c r="BW953" s="85"/>
      <c r="BX953" s="85"/>
      <c r="BY953" s="85"/>
      <c r="BZ953" s="85"/>
      <c r="CA953" s="85"/>
      <c r="CB953" s="85"/>
      <c r="CC953" s="85"/>
      <c r="CD953" s="85"/>
      <c r="CE953" s="85"/>
      <c r="CF953" s="85"/>
      <c r="CG953" s="85"/>
      <c r="CH953" s="85"/>
      <c r="CI953" s="85"/>
      <c r="CJ953" s="85"/>
      <c r="CK953" s="85"/>
      <c r="CL953" s="85"/>
      <c r="CM953" s="85"/>
      <c r="CN953" s="85"/>
      <c r="CO953" s="85"/>
      <c r="CP953" s="85"/>
      <c r="CQ953" s="85"/>
      <c r="CR953" s="85"/>
      <c r="CS953" s="85"/>
      <c r="CT953" s="85"/>
      <c r="CU953" s="85"/>
      <c r="CV953" s="85"/>
      <c r="CW953" s="85"/>
      <c r="CX953" s="85"/>
      <c r="CY953" s="85"/>
      <c r="CZ953" s="85"/>
      <c r="DA953" s="85"/>
      <c r="DB953" s="85"/>
      <c r="DC953" s="85"/>
      <c r="DD953" s="85"/>
      <c r="DE953" s="85"/>
    </row>
    <row r="954" spans="1:109" x14ac:dyDescent="0.2">
      <c r="A954" s="85"/>
      <c r="B954" s="85"/>
      <c r="C954" s="85"/>
      <c r="D954" s="85"/>
      <c r="E954" s="86"/>
      <c r="F954" s="85"/>
      <c r="G954" s="87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85"/>
      <c r="AG954" s="85"/>
      <c r="AH954" s="85"/>
      <c r="AI954" s="85"/>
      <c r="AJ954" s="85"/>
      <c r="AK954" s="85"/>
      <c r="AL954" s="85"/>
      <c r="AM954" s="85"/>
      <c r="AN954" s="85"/>
      <c r="AO954" s="85"/>
      <c r="AP954" s="85"/>
      <c r="AQ954" s="85"/>
      <c r="AR954" s="85"/>
      <c r="AS954" s="85"/>
      <c r="AT954" s="85"/>
      <c r="AU954" s="85"/>
      <c r="AV954" s="85"/>
      <c r="AW954" s="85"/>
      <c r="AX954" s="85"/>
      <c r="AY954" s="85"/>
      <c r="AZ954" s="85"/>
      <c r="BA954" s="85"/>
      <c r="BB954" s="85"/>
      <c r="BC954" s="85"/>
      <c r="BD954" s="85"/>
      <c r="BE954" s="85"/>
      <c r="BF954" s="88"/>
      <c r="BG954" s="85"/>
      <c r="BH954" s="85"/>
      <c r="BI954" s="85"/>
      <c r="BJ954" s="85"/>
      <c r="BK954" s="85"/>
      <c r="BL954" s="85"/>
      <c r="BM954" s="85"/>
      <c r="BN954" s="85"/>
      <c r="BO954" s="85"/>
      <c r="BP954" s="85"/>
      <c r="BQ954" s="85"/>
      <c r="BR954" s="85"/>
      <c r="BS954" s="85"/>
      <c r="BT954" s="85"/>
      <c r="BU954" s="85"/>
      <c r="BV954" s="85"/>
      <c r="BW954" s="85"/>
      <c r="BX954" s="85"/>
      <c r="BY954" s="85"/>
      <c r="BZ954" s="85"/>
      <c r="CA954" s="85"/>
      <c r="CB954" s="85"/>
      <c r="CC954" s="85"/>
      <c r="CD954" s="85"/>
      <c r="CE954" s="85"/>
      <c r="CF954" s="85"/>
      <c r="CG954" s="85"/>
      <c r="CH954" s="85"/>
      <c r="CI954" s="85"/>
      <c r="CJ954" s="85"/>
      <c r="CK954" s="85"/>
      <c r="CL954" s="85"/>
      <c r="CM954" s="85"/>
      <c r="CN954" s="85"/>
      <c r="CO954" s="85"/>
      <c r="CP954" s="85"/>
      <c r="CQ954" s="85"/>
      <c r="CR954" s="85"/>
      <c r="CS954" s="85"/>
      <c r="CT954" s="85"/>
      <c r="CU954" s="85"/>
      <c r="CV954" s="85"/>
      <c r="CW954" s="85"/>
      <c r="CX954" s="85"/>
      <c r="CY954" s="85"/>
      <c r="CZ954" s="85"/>
      <c r="DA954" s="85"/>
      <c r="DB954" s="85"/>
      <c r="DC954" s="85"/>
      <c r="DD954" s="85"/>
      <c r="DE954" s="85"/>
    </row>
    <row r="955" spans="1:109" x14ac:dyDescent="0.2">
      <c r="A955" s="85"/>
      <c r="B955" s="85"/>
      <c r="C955" s="85"/>
      <c r="D955" s="85"/>
      <c r="E955" s="86"/>
      <c r="F955" s="85"/>
      <c r="G955" s="87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85"/>
      <c r="AG955" s="85"/>
      <c r="AH955" s="85"/>
      <c r="AI955" s="85"/>
      <c r="AJ955" s="85"/>
      <c r="AK955" s="85"/>
      <c r="AL955" s="85"/>
      <c r="AM955" s="85"/>
      <c r="AN955" s="85"/>
      <c r="AO955" s="85"/>
      <c r="AP955" s="85"/>
      <c r="AQ955" s="85"/>
      <c r="AR955" s="85"/>
      <c r="AS955" s="85"/>
      <c r="AT955" s="85"/>
      <c r="AU955" s="85"/>
      <c r="AV955" s="85"/>
      <c r="AW955" s="85"/>
      <c r="AX955" s="85"/>
      <c r="AY955" s="85"/>
      <c r="AZ955" s="85"/>
      <c r="BA955" s="85"/>
      <c r="BB955" s="85"/>
      <c r="BC955" s="85"/>
      <c r="BD955" s="85"/>
      <c r="BE955" s="85"/>
      <c r="BF955" s="88"/>
      <c r="BG955" s="85"/>
      <c r="BH955" s="85"/>
      <c r="BI955" s="85"/>
      <c r="BJ955" s="85"/>
      <c r="BK955" s="85"/>
      <c r="BL955" s="85"/>
      <c r="BM955" s="85"/>
      <c r="BN955" s="85"/>
      <c r="BO955" s="85"/>
      <c r="BP955" s="85"/>
      <c r="BQ955" s="85"/>
      <c r="BR955" s="85"/>
      <c r="BS955" s="85"/>
      <c r="BT955" s="85"/>
      <c r="BU955" s="85"/>
      <c r="BV955" s="85"/>
      <c r="BW955" s="85"/>
      <c r="BX955" s="85"/>
      <c r="BY955" s="85"/>
      <c r="BZ955" s="85"/>
      <c r="CA955" s="85"/>
      <c r="CB955" s="85"/>
      <c r="CC955" s="85"/>
      <c r="CD955" s="85"/>
      <c r="CE955" s="85"/>
      <c r="CF955" s="85"/>
      <c r="CG955" s="85"/>
      <c r="CH955" s="85"/>
      <c r="CI955" s="85"/>
      <c r="CJ955" s="85"/>
      <c r="CK955" s="85"/>
      <c r="CL955" s="85"/>
      <c r="CM955" s="85"/>
      <c r="CN955" s="85"/>
      <c r="CO955" s="85"/>
      <c r="CP955" s="85"/>
      <c r="CQ955" s="85"/>
      <c r="CR955" s="85"/>
      <c r="CS955" s="85"/>
      <c r="CT955" s="85"/>
      <c r="CU955" s="85"/>
      <c r="CV955" s="85"/>
      <c r="CW955" s="85"/>
      <c r="CX955" s="85"/>
      <c r="CY955" s="85"/>
      <c r="CZ955" s="85"/>
      <c r="DA955" s="85"/>
      <c r="DB955" s="85"/>
      <c r="DC955" s="85"/>
      <c r="DD955" s="85"/>
      <c r="DE955" s="85"/>
    </row>
    <row r="956" spans="1:109" x14ac:dyDescent="0.2">
      <c r="A956" s="85"/>
      <c r="B956" s="85"/>
      <c r="C956" s="85"/>
      <c r="D956" s="85"/>
      <c r="E956" s="86"/>
      <c r="F956" s="85"/>
      <c r="G956" s="87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85"/>
      <c r="AG956" s="85"/>
      <c r="AH956" s="85"/>
      <c r="AI956" s="85"/>
      <c r="AJ956" s="85"/>
      <c r="AK956" s="85"/>
      <c r="AL956" s="85"/>
      <c r="AM956" s="85"/>
      <c r="AN956" s="85"/>
      <c r="AO956" s="85"/>
      <c r="AP956" s="85"/>
      <c r="AQ956" s="85"/>
      <c r="AR956" s="85"/>
      <c r="AS956" s="85"/>
      <c r="AT956" s="85"/>
      <c r="AU956" s="85"/>
      <c r="AV956" s="85"/>
      <c r="AW956" s="85"/>
      <c r="AX956" s="85"/>
      <c r="AY956" s="85"/>
      <c r="AZ956" s="85"/>
      <c r="BA956" s="85"/>
      <c r="BB956" s="85"/>
      <c r="BC956" s="85"/>
      <c r="BD956" s="85"/>
      <c r="BE956" s="85"/>
      <c r="BF956" s="88"/>
      <c r="BG956" s="85"/>
      <c r="BH956" s="85"/>
      <c r="BI956" s="85"/>
      <c r="BJ956" s="85"/>
      <c r="BK956" s="85"/>
      <c r="BL956" s="85"/>
      <c r="BM956" s="85"/>
      <c r="BN956" s="85"/>
      <c r="BO956" s="85"/>
      <c r="BP956" s="85"/>
      <c r="BQ956" s="85"/>
      <c r="BR956" s="85"/>
      <c r="BS956" s="85"/>
      <c r="BT956" s="85"/>
      <c r="BU956" s="85"/>
      <c r="BV956" s="85"/>
      <c r="BW956" s="85"/>
      <c r="BX956" s="85"/>
      <c r="BY956" s="85"/>
      <c r="BZ956" s="85"/>
      <c r="CA956" s="85"/>
      <c r="CB956" s="85"/>
      <c r="CC956" s="85"/>
      <c r="CD956" s="85"/>
      <c r="CE956" s="85"/>
      <c r="CF956" s="85"/>
      <c r="CG956" s="85"/>
      <c r="CH956" s="85"/>
      <c r="CI956" s="85"/>
      <c r="CJ956" s="85"/>
      <c r="CK956" s="85"/>
      <c r="CL956" s="85"/>
      <c r="CM956" s="85"/>
      <c r="CN956" s="85"/>
      <c r="CO956" s="85"/>
      <c r="CP956" s="85"/>
      <c r="CQ956" s="85"/>
      <c r="CR956" s="85"/>
      <c r="CS956" s="85"/>
      <c r="CT956" s="85"/>
      <c r="CU956" s="85"/>
      <c r="CV956" s="85"/>
      <c r="CW956" s="85"/>
      <c r="CX956" s="85"/>
      <c r="CY956" s="85"/>
      <c r="CZ956" s="85"/>
      <c r="DA956" s="85"/>
      <c r="DB956" s="85"/>
      <c r="DC956" s="85"/>
      <c r="DD956" s="85"/>
      <c r="DE956" s="85"/>
    </row>
    <row r="957" spans="1:109" x14ac:dyDescent="0.2">
      <c r="A957" s="85"/>
      <c r="B957" s="85"/>
      <c r="C957" s="85"/>
      <c r="D957" s="85"/>
      <c r="E957" s="86"/>
      <c r="F957" s="85"/>
      <c r="G957" s="87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85"/>
      <c r="AG957" s="85"/>
      <c r="AH957" s="85"/>
      <c r="AI957" s="85"/>
      <c r="AJ957" s="85"/>
      <c r="AK957" s="85"/>
      <c r="AL957" s="85"/>
      <c r="AM957" s="85"/>
      <c r="AN957" s="85"/>
      <c r="AO957" s="85"/>
      <c r="AP957" s="85"/>
      <c r="AQ957" s="85"/>
      <c r="AR957" s="85"/>
      <c r="AS957" s="85"/>
      <c r="AT957" s="85"/>
      <c r="AU957" s="85"/>
      <c r="AV957" s="85"/>
      <c r="AW957" s="85"/>
      <c r="AX957" s="85"/>
      <c r="AY957" s="85"/>
      <c r="AZ957" s="85"/>
      <c r="BA957" s="85"/>
      <c r="BB957" s="85"/>
      <c r="BC957" s="85"/>
      <c r="BD957" s="85"/>
      <c r="BE957" s="85"/>
      <c r="BF957" s="88"/>
      <c r="BG957" s="85"/>
      <c r="BH957" s="85"/>
      <c r="BI957" s="85"/>
      <c r="BJ957" s="85"/>
      <c r="BK957" s="85"/>
      <c r="BL957" s="85"/>
      <c r="BM957" s="85"/>
      <c r="BN957" s="85"/>
      <c r="BO957" s="85"/>
      <c r="BP957" s="85"/>
      <c r="BQ957" s="85"/>
      <c r="BR957" s="85"/>
      <c r="BS957" s="85"/>
      <c r="BT957" s="85"/>
      <c r="BU957" s="85"/>
      <c r="BV957" s="85"/>
      <c r="BW957" s="85"/>
      <c r="BX957" s="85"/>
      <c r="BY957" s="85"/>
      <c r="BZ957" s="85"/>
      <c r="CA957" s="85"/>
      <c r="CB957" s="85"/>
      <c r="CC957" s="85"/>
      <c r="CD957" s="85"/>
      <c r="CE957" s="85"/>
      <c r="CF957" s="85"/>
      <c r="CG957" s="85"/>
      <c r="CH957" s="85"/>
      <c r="CI957" s="85"/>
      <c r="CJ957" s="85"/>
      <c r="CK957" s="85"/>
      <c r="CL957" s="85"/>
      <c r="CM957" s="85"/>
      <c r="CN957" s="85"/>
      <c r="CO957" s="85"/>
      <c r="CP957" s="85"/>
      <c r="CQ957" s="85"/>
      <c r="CR957" s="85"/>
      <c r="CS957" s="85"/>
      <c r="CT957" s="85"/>
      <c r="CU957" s="85"/>
      <c r="CV957" s="85"/>
      <c r="CW957" s="85"/>
      <c r="CX957" s="85"/>
      <c r="CY957" s="85"/>
      <c r="CZ957" s="85"/>
      <c r="DA957" s="85"/>
      <c r="DB957" s="85"/>
      <c r="DC957" s="85"/>
      <c r="DD957" s="85"/>
      <c r="DE957" s="85"/>
    </row>
    <row r="958" spans="1:109" x14ac:dyDescent="0.2">
      <c r="A958" s="85"/>
      <c r="B958" s="85"/>
      <c r="C958" s="85"/>
      <c r="D958" s="85"/>
      <c r="E958" s="86"/>
      <c r="F958" s="85"/>
      <c r="G958" s="87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85"/>
      <c r="AG958" s="85"/>
      <c r="AH958" s="85"/>
      <c r="AI958" s="85"/>
      <c r="AJ958" s="85"/>
      <c r="AK958" s="85"/>
      <c r="AL958" s="85"/>
      <c r="AM958" s="85"/>
      <c r="AN958" s="85"/>
      <c r="AO958" s="85"/>
      <c r="AP958" s="85"/>
      <c r="AQ958" s="85"/>
      <c r="AR958" s="85"/>
      <c r="AS958" s="85"/>
      <c r="AT958" s="85"/>
      <c r="AU958" s="85"/>
      <c r="AV958" s="85"/>
      <c r="AW958" s="85"/>
      <c r="AX958" s="85"/>
      <c r="AY958" s="85"/>
      <c r="AZ958" s="85"/>
      <c r="BA958" s="85"/>
      <c r="BB958" s="85"/>
      <c r="BC958" s="85"/>
      <c r="BD958" s="85"/>
      <c r="BE958" s="85"/>
      <c r="BF958" s="88"/>
      <c r="BG958" s="85"/>
      <c r="BH958" s="85"/>
      <c r="BI958" s="85"/>
      <c r="BJ958" s="85"/>
      <c r="BK958" s="85"/>
      <c r="BL958" s="85"/>
      <c r="BM958" s="85"/>
      <c r="BN958" s="85"/>
      <c r="BO958" s="85"/>
      <c r="BP958" s="85"/>
      <c r="BQ958" s="85"/>
      <c r="BR958" s="85"/>
      <c r="BS958" s="85"/>
      <c r="BT958" s="85"/>
      <c r="BU958" s="85"/>
      <c r="BV958" s="85"/>
      <c r="BW958" s="85"/>
      <c r="BX958" s="85"/>
      <c r="BY958" s="85"/>
      <c r="BZ958" s="85"/>
      <c r="CA958" s="85"/>
      <c r="CB958" s="85"/>
      <c r="CC958" s="85"/>
      <c r="CD958" s="85"/>
      <c r="CE958" s="85"/>
      <c r="CF958" s="85"/>
      <c r="CG958" s="85"/>
      <c r="CH958" s="85"/>
      <c r="CI958" s="85"/>
      <c r="CJ958" s="85"/>
      <c r="CK958" s="85"/>
      <c r="CL958" s="85"/>
      <c r="CM958" s="85"/>
      <c r="CN958" s="85"/>
      <c r="CO958" s="85"/>
      <c r="CP958" s="85"/>
      <c r="CQ958" s="85"/>
      <c r="CR958" s="85"/>
      <c r="CS958" s="85"/>
      <c r="CT958" s="85"/>
      <c r="CU958" s="85"/>
      <c r="CV958" s="85"/>
      <c r="CW958" s="85"/>
      <c r="CX958" s="85"/>
      <c r="CY958" s="85"/>
      <c r="CZ958" s="85"/>
      <c r="DA958" s="85"/>
      <c r="DB958" s="85"/>
      <c r="DC958" s="85"/>
      <c r="DD958" s="85"/>
      <c r="DE958" s="85"/>
    </row>
    <row r="959" spans="1:109" x14ac:dyDescent="0.2">
      <c r="A959" s="85"/>
      <c r="B959" s="85"/>
      <c r="C959" s="85"/>
      <c r="D959" s="85"/>
      <c r="E959" s="86"/>
      <c r="F959" s="85"/>
      <c r="G959" s="87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F959" s="85"/>
      <c r="AG959" s="85"/>
      <c r="AH959" s="85"/>
      <c r="AI959" s="85"/>
      <c r="AJ959" s="85"/>
      <c r="AK959" s="85"/>
      <c r="AL959" s="85"/>
      <c r="AM959" s="85"/>
      <c r="AN959" s="85"/>
      <c r="AO959" s="85"/>
      <c r="AP959" s="85"/>
      <c r="AQ959" s="85"/>
      <c r="AR959" s="85"/>
      <c r="AS959" s="85"/>
      <c r="AT959" s="85"/>
      <c r="AU959" s="85"/>
      <c r="AV959" s="85"/>
      <c r="AW959" s="85"/>
      <c r="AX959" s="85"/>
      <c r="AY959" s="85"/>
      <c r="AZ959" s="85"/>
      <c r="BA959" s="85"/>
      <c r="BB959" s="85"/>
      <c r="BC959" s="85"/>
      <c r="BD959" s="85"/>
      <c r="BE959" s="85"/>
      <c r="BF959" s="88"/>
      <c r="BG959" s="85"/>
      <c r="BH959" s="85"/>
      <c r="BI959" s="85"/>
      <c r="BJ959" s="85"/>
      <c r="BK959" s="85"/>
      <c r="BL959" s="85"/>
      <c r="BM959" s="85"/>
      <c r="BN959" s="85"/>
      <c r="BO959" s="85"/>
      <c r="BP959" s="85"/>
      <c r="BQ959" s="85"/>
      <c r="BR959" s="85"/>
      <c r="BS959" s="85"/>
      <c r="BT959" s="85"/>
      <c r="BU959" s="85"/>
      <c r="BV959" s="85"/>
      <c r="BW959" s="85"/>
      <c r="BX959" s="85"/>
      <c r="BY959" s="85"/>
      <c r="BZ959" s="85"/>
      <c r="CA959" s="85"/>
      <c r="CB959" s="85"/>
      <c r="CC959" s="85"/>
      <c r="CD959" s="85"/>
      <c r="CE959" s="85"/>
      <c r="CF959" s="85"/>
      <c r="CG959" s="85"/>
      <c r="CH959" s="85"/>
      <c r="CI959" s="85"/>
      <c r="CJ959" s="85"/>
      <c r="CK959" s="85"/>
      <c r="CL959" s="85"/>
      <c r="CM959" s="85"/>
      <c r="CN959" s="85"/>
      <c r="CO959" s="85"/>
      <c r="CP959" s="85"/>
      <c r="CQ959" s="85"/>
      <c r="CR959" s="85"/>
      <c r="CS959" s="85"/>
      <c r="CT959" s="85"/>
      <c r="CU959" s="85"/>
      <c r="CV959" s="85"/>
      <c r="CW959" s="85"/>
      <c r="CX959" s="85"/>
      <c r="CY959" s="85"/>
      <c r="CZ959" s="85"/>
      <c r="DA959" s="85"/>
      <c r="DB959" s="85"/>
      <c r="DC959" s="85"/>
      <c r="DD959" s="85"/>
      <c r="DE959" s="85"/>
    </row>
    <row r="960" spans="1:109" x14ac:dyDescent="0.2">
      <c r="A960" s="85"/>
      <c r="B960" s="85"/>
      <c r="C960" s="85"/>
      <c r="D960" s="85"/>
      <c r="E960" s="86"/>
      <c r="F960" s="85"/>
      <c r="G960" s="87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F960" s="85"/>
      <c r="AG960" s="85"/>
      <c r="AH960" s="85"/>
      <c r="AI960" s="85"/>
      <c r="AJ960" s="85"/>
      <c r="AK960" s="85"/>
      <c r="AL960" s="85"/>
      <c r="AM960" s="85"/>
      <c r="AN960" s="85"/>
      <c r="AO960" s="85"/>
      <c r="AP960" s="85"/>
      <c r="AQ960" s="85"/>
      <c r="AR960" s="85"/>
      <c r="AS960" s="85"/>
      <c r="AT960" s="85"/>
      <c r="AU960" s="85"/>
      <c r="AV960" s="85"/>
      <c r="AW960" s="85"/>
      <c r="AX960" s="85"/>
      <c r="AY960" s="85"/>
      <c r="AZ960" s="85"/>
      <c r="BA960" s="85"/>
      <c r="BB960" s="85"/>
      <c r="BC960" s="85"/>
      <c r="BD960" s="85"/>
      <c r="BE960" s="85"/>
      <c r="BF960" s="88"/>
      <c r="BG960" s="85"/>
      <c r="BH960" s="85"/>
      <c r="BI960" s="85"/>
      <c r="BJ960" s="85"/>
      <c r="BK960" s="85"/>
      <c r="BL960" s="85"/>
      <c r="BM960" s="85"/>
      <c r="BN960" s="85"/>
      <c r="BO960" s="85"/>
      <c r="BP960" s="85"/>
      <c r="BQ960" s="85"/>
      <c r="BR960" s="85"/>
      <c r="BS960" s="85"/>
      <c r="BT960" s="85"/>
      <c r="BU960" s="85"/>
      <c r="BV960" s="85"/>
      <c r="BW960" s="85"/>
      <c r="BX960" s="85"/>
      <c r="BY960" s="85"/>
      <c r="BZ960" s="85"/>
      <c r="CA960" s="85"/>
      <c r="CB960" s="85"/>
      <c r="CC960" s="85"/>
      <c r="CD960" s="85"/>
      <c r="CE960" s="85"/>
      <c r="CF960" s="85"/>
      <c r="CG960" s="85"/>
      <c r="CH960" s="85"/>
      <c r="CI960" s="85"/>
      <c r="CJ960" s="85"/>
      <c r="CK960" s="85"/>
      <c r="CL960" s="85"/>
      <c r="CM960" s="85"/>
      <c r="CN960" s="85"/>
      <c r="CO960" s="85"/>
      <c r="CP960" s="85"/>
      <c r="CQ960" s="85"/>
      <c r="CR960" s="85"/>
      <c r="CS960" s="85"/>
      <c r="CT960" s="85"/>
      <c r="CU960" s="85"/>
      <c r="CV960" s="85"/>
      <c r="CW960" s="85"/>
      <c r="CX960" s="85"/>
      <c r="CY960" s="85"/>
      <c r="CZ960" s="85"/>
      <c r="DA960" s="85"/>
      <c r="DB960" s="85"/>
      <c r="DC960" s="85"/>
      <c r="DD960" s="85"/>
      <c r="DE960" s="85"/>
    </row>
    <row r="961" spans="1:109" x14ac:dyDescent="0.2">
      <c r="A961" s="85"/>
      <c r="B961" s="85"/>
      <c r="C961" s="85"/>
      <c r="D961" s="85"/>
      <c r="E961" s="86"/>
      <c r="F961" s="85"/>
      <c r="G961" s="87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F961" s="85"/>
      <c r="AG961" s="85"/>
      <c r="AH961" s="85"/>
      <c r="AI961" s="85"/>
      <c r="AJ961" s="85"/>
      <c r="AK961" s="85"/>
      <c r="AL961" s="85"/>
      <c r="AM961" s="85"/>
      <c r="AN961" s="85"/>
      <c r="AO961" s="85"/>
      <c r="AP961" s="85"/>
      <c r="AQ961" s="85"/>
      <c r="AR961" s="85"/>
      <c r="AS961" s="85"/>
      <c r="AT961" s="85"/>
      <c r="AU961" s="85"/>
      <c r="AV961" s="85"/>
      <c r="AW961" s="85"/>
      <c r="AX961" s="85"/>
      <c r="AY961" s="85"/>
      <c r="AZ961" s="85"/>
      <c r="BA961" s="85"/>
      <c r="BB961" s="85"/>
      <c r="BC961" s="85"/>
      <c r="BD961" s="85"/>
      <c r="BE961" s="85"/>
      <c r="BF961" s="88"/>
      <c r="BG961" s="85"/>
      <c r="BH961" s="85"/>
      <c r="BI961" s="85"/>
      <c r="BJ961" s="85"/>
      <c r="BK961" s="85"/>
      <c r="BL961" s="85"/>
      <c r="BM961" s="85"/>
      <c r="BN961" s="85"/>
      <c r="BO961" s="85"/>
      <c r="BP961" s="85"/>
      <c r="BQ961" s="85"/>
      <c r="BR961" s="85"/>
      <c r="BS961" s="85"/>
      <c r="BT961" s="85"/>
      <c r="BU961" s="85"/>
      <c r="BV961" s="85"/>
      <c r="BW961" s="85"/>
      <c r="BX961" s="85"/>
      <c r="BY961" s="85"/>
      <c r="BZ961" s="85"/>
      <c r="CA961" s="85"/>
      <c r="CB961" s="85"/>
      <c r="CC961" s="85"/>
      <c r="CD961" s="85"/>
      <c r="CE961" s="85"/>
      <c r="CF961" s="85"/>
      <c r="CG961" s="85"/>
      <c r="CH961" s="85"/>
      <c r="CI961" s="85"/>
      <c r="CJ961" s="85"/>
      <c r="CK961" s="85"/>
      <c r="CL961" s="85"/>
      <c r="CM961" s="85"/>
      <c r="CN961" s="85"/>
      <c r="CO961" s="85"/>
      <c r="CP961" s="85"/>
      <c r="CQ961" s="85"/>
      <c r="CR961" s="85"/>
      <c r="CS961" s="85"/>
      <c r="CT961" s="85"/>
      <c r="CU961" s="85"/>
      <c r="CV961" s="85"/>
      <c r="CW961" s="85"/>
      <c r="CX961" s="85"/>
      <c r="CY961" s="85"/>
      <c r="CZ961" s="85"/>
      <c r="DA961" s="85"/>
      <c r="DB961" s="85"/>
      <c r="DC961" s="85"/>
      <c r="DD961" s="85"/>
      <c r="DE961" s="85"/>
    </row>
    <row r="962" spans="1:109" x14ac:dyDescent="0.2">
      <c r="A962" s="85"/>
      <c r="B962" s="85"/>
      <c r="C962" s="85"/>
      <c r="D962" s="85"/>
      <c r="E962" s="86"/>
      <c r="F962" s="85"/>
      <c r="G962" s="87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F962" s="85"/>
      <c r="AG962" s="85"/>
      <c r="AH962" s="85"/>
      <c r="AI962" s="85"/>
      <c r="AJ962" s="85"/>
      <c r="AK962" s="85"/>
      <c r="AL962" s="85"/>
      <c r="AM962" s="85"/>
      <c r="AN962" s="85"/>
      <c r="AO962" s="85"/>
      <c r="AP962" s="85"/>
      <c r="AQ962" s="85"/>
      <c r="AR962" s="85"/>
      <c r="AS962" s="85"/>
      <c r="AT962" s="85"/>
      <c r="AU962" s="85"/>
      <c r="AV962" s="85"/>
      <c r="AW962" s="85"/>
      <c r="AX962" s="85"/>
      <c r="AY962" s="85"/>
      <c r="AZ962" s="85"/>
      <c r="BA962" s="85"/>
      <c r="BB962" s="85"/>
      <c r="BC962" s="85"/>
      <c r="BD962" s="85"/>
      <c r="BE962" s="85"/>
      <c r="BF962" s="88"/>
      <c r="BG962" s="85"/>
      <c r="BH962" s="85"/>
      <c r="BI962" s="85"/>
      <c r="BJ962" s="85"/>
      <c r="BK962" s="85"/>
      <c r="BL962" s="85"/>
      <c r="BM962" s="85"/>
      <c r="BN962" s="85"/>
      <c r="BO962" s="85"/>
      <c r="BP962" s="85"/>
      <c r="BQ962" s="85"/>
      <c r="BR962" s="85"/>
      <c r="BS962" s="85"/>
      <c r="BT962" s="85"/>
      <c r="BU962" s="85"/>
      <c r="BV962" s="85"/>
      <c r="BW962" s="85"/>
      <c r="BX962" s="85"/>
      <c r="BY962" s="85"/>
      <c r="BZ962" s="85"/>
      <c r="CA962" s="85"/>
      <c r="CB962" s="85"/>
      <c r="CC962" s="85"/>
      <c r="CD962" s="85"/>
      <c r="CE962" s="85"/>
      <c r="CF962" s="85"/>
      <c r="CG962" s="85"/>
      <c r="CH962" s="85"/>
      <c r="CI962" s="85"/>
      <c r="CJ962" s="85"/>
      <c r="CK962" s="85"/>
      <c r="CL962" s="85"/>
      <c r="CM962" s="85"/>
      <c r="CN962" s="85"/>
      <c r="CO962" s="85"/>
      <c r="CP962" s="85"/>
      <c r="CQ962" s="85"/>
      <c r="CR962" s="85"/>
      <c r="CS962" s="85"/>
      <c r="CT962" s="85"/>
      <c r="CU962" s="85"/>
      <c r="CV962" s="85"/>
      <c r="CW962" s="85"/>
      <c r="CX962" s="85"/>
      <c r="CY962" s="85"/>
      <c r="CZ962" s="85"/>
      <c r="DA962" s="85"/>
      <c r="DB962" s="85"/>
      <c r="DC962" s="85"/>
      <c r="DD962" s="85"/>
      <c r="DE962" s="85"/>
    </row>
    <row r="963" spans="1:109" x14ac:dyDescent="0.2">
      <c r="A963" s="85"/>
      <c r="B963" s="85"/>
      <c r="C963" s="85"/>
      <c r="D963" s="85"/>
      <c r="E963" s="86"/>
      <c r="F963" s="85"/>
      <c r="G963" s="87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F963" s="85"/>
      <c r="AG963" s="85"/>
      <c r="AH963" s="85"/>
      <c r="AI963" s="85"/>
      <c r="AJ963" s="85"/>
      <c r="AK963" s="85"/>
      <c r="AL963" s="85"/>
      <c r="AM963" s="85"/>
      <c r="AN963" s="85"/>
      <c r="AO963" s="85"/>
      <c r="AP963" s="85"/>
      <c r="AQ963" s="85"/>
      <c r="AR963" s="85"/>
      <c r="AS963" s="85"/>
      <c r="AT963" s="85"/>
      <c r="AU963" s="85"/>
      <c r="AV963" s="85"/>
      <c r="AW963" s="85"/>
      <c r="AX963" s="85"/>
      <c r="AY963" s="85"/>
      <c r="AZ963" s="85"/>
      <c r="BA963" s="85"/>
      <c r="BB963" s="85"/>
      <c r="BC963" s="85"/>
      <c r="BD963" s="85"/>
      <c r="BE963" s="85"/>
      <c r="BF963" s="88"/>
      <c r="BG963" s="85"/>
      <c r="BH963" s="85"/>
      <c r="BI963" s="85"/>
      <c r="BJ963" s="85"/>
      <c r="BK963" s="85"/>
      <c r="BL963" s="85"/>
      <c r="BM963" s="85"/>
      <c r="BN963" s="85"/>
      <c r="BO963" s="85"/>
      <c r="BP963" s="85"/>
      <c r="BQ963" s="85"/>
      <c r="BR963" s="85"/>
      <c r="BS963" s="85"/>
      <c r="BT963" s="85"/>
      <c r="BU963" s="85"/>
      <c r="BV963" s="85"/>
      <c r="BW963" s="85"/>
      <c r="BX963" s="85"/>
      <c r="BY963" s="85"/>
      <c r="BZ963" s="85"/>
      <c r="CA963" s="85"/>
      <c r="CB963" s="85"/>
      <c r="CC963" s="85"/>
      <c r="CD963" s="85"/>
      <c r="CE963" s="85"/>
      <c r="CF963" s="85"/>
      <c r="CG963" s="85"/>
      <c r="CH963" s="85"/>
      <c r="CI963" s="85"/>
      <c r="CJ963" s="85"/>
      <c r="CK963" s="85"/>
      <c r="CL963" s="85"/>
      <c r="CM963" s="85"/>
      <c r="CN963" s="85"/>
      <c r="CO963" s="85"/>
      <c r="CP963" s="85"/>
      <c r="CQ963" s="85"/>
      <c r="CR963" s="85"/>
      <c r="CS963" s="85"/>
      <c r="CT963" s="85"/>
      <c r="CU963" s="85"/>
      <c r="CV963" s="85"/>
      <c r="CW963" s="85"/>
      <c r="CX963" s="85"/>
      <c r="CY963" s="85"/>
      <c r="CZ963" s="85"/>
      <c r="DA963" s="85"/>
      <c r="DB963" s="85"/>
      <c r="DC963" s="85"/>
      <c r="DD963" s="85"/>
      <c r="DE963" s="85"/>
    </row>
    <row r="964" spans="1:109" x14ac:dyDescent="0.2">
      <c r="A964" s="85"/>
      <c r="B964" s="85"/>
      <c r="C964" s="85"/>
      <c r="D964" s="85"/>
      <c r="E964" s="86"/>
      <c r="F964" s="85"/>
      <c r="G964" s="87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F964" s="85"/>
      <c r="AG964" s="85"/>
      <c r="AH964" s="85"/>
      <c r="AI964" s="85"/>
      <c r="AJ964" s="85"/>
      <c r="AK964" s="85"/>
      <c r="AL964" s="85"/>
      <c r="AM964" s="85"/>
      <c r="AN964" s="85"/>
      <c r="AO964" s="85"/>
      <c r="AP964" s="85"/>
      <c r="AQ964" s="85"/>
      <c r="AR964" s="85"/>
      <c r="AS964" s="85"/>
      <c r="AT964" s="85"/>
      <c r="AU964" s="85"/>
      <c r="AV964" s="85"/>
      <c r="AW964" s="85"/>
      <c r="AX964" s="85"/>
      <c r="AY964" s="85"/>
      <c r="AZ964" s="85"/>
      <c r="BA964" s="85"/>
      <c r="BB964" s="85"/>
      <c r="BC964" s="85"/>
      <c r="BD964" s="85"/>
      <c r="BE964" s="85"/>
      <c r="BF964" s="88"/>
      <c r="BG964" s="85"/>
      <c r="BH964" s="85"/>
      <c r="BI964" s="85"/>
      <c r="BJ964" s="85"/>
      <c r="BK964" s="85"/>
      <c r="BL964" s="85"/>
      <c r="BM964" s="85"/>
      <c r="BN964" s="85"/>
      <c r="BO964" s="85"/>
      <c r="BP964" s="85"/>
      <c r="BQ964" s="85"/>
      <c r="BR964" s="85"/>
      <c r="BS964" s="85"/>
      <c r="BT964" s="85"/>
      <c r="BU964" s="85"/>
      <c r="BV964" s="85"/>
      <c r="BW964" s="85"/>
      <c r="BX964" s="85"/>
      <c r="BY964" s="85"/>
      <c r="BZ964" s="85"/>
      <c r="CA964" s="85"/>
      <c r="CB964" s="85"/>
      <c r="CC964" s="85"/>
      <c r="CD964" s="85"/>
      <c r="CE964" s="85"/>
      <c r="CF964" s="85"/>
      <c r="CG964" s="85"/>
      <c r="CH964" s="85"/>
      <c r="CI964" s="85"/>
      <c r="CJ964" s="85"/>
      <c r="CK964" s="85"/>
      <c r="CL964" s="85"/>
      <c r="CM964" s="85"/>
      <c r="CN964" s="85"/>
      <c r="CO964" s="85"/>
      <c r="CP964" s="85"/>
      <c r="CQ964" s="85"/>
      <c r="CR964" s="85"/>
      <c r="CS964" s="85"/>
      <c r="CT964" s="85"/>
      <c r="CU964" s="85"/>
      <c r="CV964" s="85"/>
      <c r="CW964" s="85"/>
      <c r="CX964" s="85"/>
      <c r="CY964" s="85"/>
      <c r="CZ964" s="85"/>
      <c r="DA964" s="85"/>
      <c r="DB964" s="85"/>
      <c r="DC964" s="85"/>
      <c r="DD964" s="85"/>
      <c r="DE964" s="85"/>
    </row>
    <row r="965" spans="1:109" x14ac:dyDescent="0.2">
      <c r="A965" s="85"/>
      <c r="B965" s="85"/>
      <c r="C965" s="85"/>
      <c r="D965" s="85"/>
      <c r="E965" s="86"/>
      <c r="F965" s="85"/>
      <c r="G965" s="87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F965" s="85"/>
      <c r="AG965" s="85"/>
      <c r="AH965" s="85"/>
      <c r="AI965" s="85"/>
      <c r="AJ965" s="85"/>
      <c r="AK965" s="85"/>
      <c r="AL965" s="85"/>
      <c r="AM965" s="85"/>
      <c r="AN965" s="85"/>
      <c r="AO965" s="85"/>
      <c r="AP965" s="85"/>
      <c r="AQ965" s="85"/>
      <c r="AR965" s="85"/>
      <c r="AS965" s="85"/>
      <c r="AT965" s="85"/>
      <c r="AU965" s="85"/>
      <c r="AV965" s="85"/>
      <c r="AW965" s="85"/>
      <c r="AX965" s="85"/>
      <c r="AY965" s="85"/>
      <c r="AZ965" s="85"/>
      <c r="BA965" s="85"/>
      <c r="BB965" s="85"/>
      <c r="BC965" s="85"/>
      <c r="BD965" s="85"/>
      <c r="BE965" s="85"/>
      <c r="BF965" s="88"/>
      <c r="BG965" s="85"/>
      <c r="BH965" s="85"/>
      <c r="BI965" s="85"/>
      <c r="BJ965" s="85"/>
      <c r="BK965" s="85"/>
      <c r="BL965" s="85"/>
      <c r="BM965" s="85"/>
      <c r="BN965" s="85"/>
      <c r="BO965" s="85"/>
      <c r="BP965" s="85"/>
      <c r="BQ965" s="85"/>
      <c r="BR965" s="85"/>
      <c r="BS965" s="85"/>
      <c r="BT965" s="85"/>
      <c r="BU965" s="85"/>
      <c r="BV965" s="85"/>
      <c r="BW965" s="85"/>
      <c r="BX965" s="85"/>
      <c r="BY965" s="85"/>
      <c r="BZ965" s="85"/>
      <c r="CA965" s="85"/>
      <c r="CB965" s="85"/>
      <c r="CC965" s="85"/>
      <c r="CD965" s="85"/>
      <c r="CE965" s="85"/>
      <c r="CF965" s="85"/>
      <c r="CG965" s="85"/>
      <c r="CH965" s="85"/>
      <c r="CI965" s="85"/>
      <c r="CJ965" s="85"/>
      <c r="CK965" s="85"/>
      <c r="CL965" s="85"/>
      <c r="CM965" s="85"/>
      <c r="CN965" s="85"/>
      <c r="CO965" s="85"/>
      <c r="CP965" s="85"/>
      <c r="CQ965" s="85"/>
      <c r="CR965" s="85"/>
      <c r="CS965" s="85"/>
      <c r="CT965" s="85"/>
      <c r="CU965" s="85"/>
      <c r="CV965" s="85"/>
      <c r="CW965" s="85"/>
      <c r="CX965" s="85"/>
      <c r="CY965" s="85"/>
      <c r="CZ965" s="85"/>
      <c r="DA965" s="85"/>
      <c r="DB965" s="85"/>
      <c r="DC965" s="85"/>
      <c r="DD965" s="85"/>
      <c r="DE965" s="85"/>
    </row>
    <row r="966" spans="1:109" x14ac:dyDescent="0.2">
      <c r="A966" s="85"/>
      <c r="B966" s="85"/>
      <c r="C966" s="85"/>
      <c r="D966" s="85"/>
      <c r="E966" s="86"/>
      <c r="F966" s="85"/>
      <c r="G966" s="87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F966" s="85"/>
      <c r="AG966" s="85"/>
      <c r="AH966" s="85"/>
      <c r="AI966" s="85"/>
      <c r="AJ966" s="85"/>
      <c r="AK966" s="85"/>
      <c r="AL966" s="85"/>
      <c r="AM966" s="85"/>
      <c r="AN966" s="85"/>
      <c r="AO966" s="85"/>
      <c r="AP966" s="85"/>
      <c r="AQ966" s="85"/>
      <c r="AR966" s="85"/>
      <c r="AS966" s="85"/>
      <c r="AT966" s="85"/>
      <c r="AU966" s="85"/>
      <c r="AV966" s="85"/>
      <c r="AW966" s="85"/>
      <c r="AX966" s="85"/>
      <c r="AY966" s="85"/>
      <c r="AZ966" s="85"/>
      <c r="BA966" s="85"/>
      <c r="BB966" s="85"/>
      <c r="BC966" s="85"/>
      <c r="BD966" s="85"/>
      <c r="BE966" s="85"/>
      <c r="BF966" s="88"/>
      <c r="BG966" s="85"/>
      <c r="BH966" s="85"/>
      <c r="BI966" s="85"/>
      <c r="BJ966" s="85"/>
      <c r="BK966" s="85"/>
      <c r="BL966" s="85"/>
      <c r="BM966" s="85"/>
      <c r="BN966" s="85"/>
      <c r="BO966" s="85"/>
      <c r="BP966" s="85"/>
      <c r="BQ966" s="85"/>
      <c r="BR966" s="85"/>
      <c r="BS966" s="85"/>
      <c r="BT966" s="85"/>
      <c r="BU966" s="85"/>
      <c r="BV966" s="85"/>
      <c r="BW966" s="85"/>
      <c r="BX966" s="85"/>
      <c r="BY966" s="85"/>
      <c r="BZ966" s="85"/>
      <c r="CA966" s="85"/>
      <c r="CB966" s="85"/>
      <c r="CC966" s="85"/>
      <c r="CD966" s="85"/>
      <c r="CE966" s="85"/>
      <c r="CF966" s="85"/>
      <c r="CG966" s="85"/>
      <c r="CH966" s="85"/>
      <c r="CI966" s="85"/>
      <c r="CJ966" s="85"/>
      <c r="CK966" s="85"/>
      <c r="CL966" s="85"/>
      <c r="CM966" s="85"/>
      <c r="CN966" s="85"/>
      <c r="CO966" s="85"/>
      <c r="CP966" s="85"/>
      <c r="CQ966" s="85"/>
      <c r="CR966" s="85"/>
      <c r="CS966" s="85"/>
      <c r="CT966" s="85"/>
      <c r="CU966" s="85"/>
      <c r="CV966" s="85"/>
      <c r="CW966" s="85"/>
      <c r="CX966" s="85"/>
      <c r="CY966" s="85"/>
      <c r="CZ966" s="85"/>
      <c r="DA966" s="85"/>
      <c r="DB966" s="85"/>
      <c r="DC966" s="85"/>
      <c r="DD966" s="85"/>
      <c r="DE966" s="85"/>
    </row>
    <row r="967" spans="1:109" x14ac:dyDescent="0.2">
      <c r="A967" s="85"/>
      <c r="B967" s="85"/>
      <c r="C967" s="85"/>
      <c r="D967" s="85"/>
      <c r="E967" s="86"/>
      <c r="F967" s="85"/>
      <c r="G967" s="87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F967" s="85"/>
      <c r="AG967" s="85"/>
      <c r="AH967" s="85"/>
      <c r="AI967" s="85"/>
      <c r="AJ967" s="85"/>
      <c r="AK967" s="85"/>
      <c r="AL967" s="85"/>
      <c r="AM967" s="85"/>
      <c r="AN967" s="85"/>
      <c r="AO967" s="85"/>
      <c r="AP967" s="85"/>
      <c r="AQ967" s="85"/>
      <c r="AR967" s="85"/>
      <c r="AS967" s="85"/>
      <c r="AT967" s="85"/>
      <c r="AU967" s="85"/>
      <c r="AV967" s="85"/>
      <c r="AW967" s="85"/>
      <c r="AX967" s="85"/>
      <c r="AY967" s="85"/>
      <c r="AZ967" s="85"/>
      <c r="BA967" s="85"/>
      <c r="BB967" s="85"/>
      <c r="BC967" s="85"/>
      <c r="BD967" s="85"/>
      <c r="BE967" s="85"/>
      <c r="BF967" s="88"/>
      <c r="BG967" s="85"/>
      <c r="BH967" s="85"/>
      <c r="BI967" s="85"/>
      <c r="BJ967" s="85"/>
      <c r="BK967" s="85"/>
      <c r="BL967" s="85"/>
      <c r="BM967" s="85"/>
      <c r="BN967" s="85"/>
      <c r="BO967" s="85"/>
      <c r="BP967" s="85"/>
      <c r="BQ967" s="85"/>
      <c r="BR967" s="85"/>
      <c r="BS967" s="85"/>
      <c r="BT967" s="85"/>
      <c r="BU967" s="85"/>
      <c r="BV967" s="85"/>
      <c r="BW967" s="85"/>
      <c r="BX967" s="85"/>
      <c r="BY967" s="85"/>
      <c r="BZ967" s="85"/>
      <c r="CA967" s="85"/>
      <c r="CB967" s="85"/>
      <c r="CC967" s="85"/>
      <c r="CD967" s="85"/>
      <c r="CE967" s="85"/>
      <c r="CF967" s="85"/>
      <c r="CG967" s="85"/>
      <c r="CH967" s="85"/>
      <c r="CI967" s="85"/>
      <c r="CJ967" s="85"/>
      <c r="CK967" s="85"/>
      <c r="CL967" s="85"/>
      <c r="CM967" s="85"/>
      <c r="CN967" s="85"/>
      <c r="CO967" s="85"/>
      <c r="CP967" s="85"/>
      <c r="CQ967" s="85"/>
      <c r="CR967" s="85"/>
      <c r="CS967" s="85"/>
      <c r="CT967" s="85"/>
      <c r="CU967" s="85"/>
      <c r="CV967" s="85"/>
      <c r="CW967" s="85"/>
      <c r="CX967" s="85"/>
      <c r="CY967" s="85"/>
      <c r="CZ967" s="85"/>
      <c r="DA967" s="85"/>
      <c r="DB967" s="85"/>
      <c r="DC967" s="85"/>
      <c r="DD967" s="85"/>
      <c r="DE967" s="85"/>
    </row>
    <row r="968" spans="1:109" x14ac:dyDescent="0.2">
      <c r="A968" s="85"/>
      <c r="B968" s="85"/>
      <c r="C968" s="85"/>
      <c r="D968" s="85"/>
      <c r="E968" s="86"/>
      <c r="F968" s="85"/>
      <c r="G968" s="87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F968" s="85"/>
      <c r="AG968" s="85"/>
      <c r="AH968" s="85"/>
      <c r="AI968" s="85"/>
      <c r="AJ968" s="85"/>
      <c r="AK968" s="85"/>
      <c r="AL968" s="85"/>
      <c r="AM968" s="85"/>
      <c r="AN968" s="85"/>
      <c r="AO968" s="85"/>
      <c r="AP968" s="85"/>
      <c r="AQ968" s="85"/>
      <c r="AR968" s="85"/>
      <c r="AS968" s="85"/>
      <c r="AT968" s="85"/>
      <c r="AU968" s="85"/>
      <c r="AV968" s="85"/>
      <c r="AW968" s="85"/>
      <c r="AX968" s="85"/>
      <c r="AY968" s="85"/>
      <c r="AZ968" s="85"/>
      <c r="BA968" s="85"/>
      <c r="BB968" s="85"/>
      <c r="BC968" s="85"/>
      <c r="BD968" s="85"/>
      <c r="BE968" s="85"/>
      <c r="BF968" s="88"/>
      <c r="BG968" s="85"/>
      <c r="BH968" s="85"/>
      <c r="BI968" s="85"/>
      <c r="BJ968" s="85"/>
      <c r="BK968" s="85"/>
      <c r="BL968" s="85"/>
      <c r="BM968" s="85"/>
      <c r="BN968" s="85"/>
      <c r="BO968" s="85"/>
      <c r="BP968" s="85"/>
      <c r="BQ968" s="85"/>
      <c r="BR968" s="85"/>
      <c r="BS968" s="85"/>
      <c r="BT968" s="85"/>
      <c r="BU968" s="85"/>
      <c r="BV968" s="85"/>
      <c r="BW968" s="85"/>
      <c r="BX968" s="85"/>
      <c r="BY968" s="85"/>
      <c r="BZ968" s="85"/>
      <c r="CA968" s="85"/>
      <c r="CB968" s="85"/>
      <c r="CC968" s="85"/>
      <c r="CD968" s="85"/>
      <c r="CE968" s="85"/>
      <c r="CF968" s="85"/>
      <c r="CG968" s="85"/>
      <c r="CH968" s="85"/>
      <c r="CI968" s="85"/>
      <c r="CJ968" s="85"/>
      <c r="CK968" s="85"/>
      <c r="CL968" s="85"/>
      <c r="CM968" s="85"/>
      <c r="CN968" s="85"/>
      <c r="CO968" s="85"/>
      <c r="CP968" s="85"/>
      <c r="CQ968" s="85"/>
      <c r="CR968" s="85"/>
      <c r="CS968" s="85"/>
      <c r="CT968" s="85"/>
      <c r="CU968" s="85"/>
      <c r="CV968" s="85"/>
      <c r="CW968" s="85"/>
      <c r="CX968" s="85"/>
      <c r="CY968" s="85"/>
      <c r="CZ968" s="85"/>
      <c r="DA968" s="85"/>
      <c r="DB968" s="85"/>
      <c r="DC968" s="85"/>
      <c r="DD968" s="85"/>
      <c r="DE968" s="85"/>
    </row>
    <row r="969" spans="1:109" x14ac:dyDescent="0.2">
      <c r="A969" s="85"/>
      <c r="B969" s="85"/>
      <c r="C969" s="85"/>
      <c r="D969" s="85"/>
      <c r="E969" s="86"/>
      <c r="F969" s="85"/>
      <c r="G969" s="87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F969" s="85"/>
      <c r="AG969" s="85"/>
      <c r="AH969" s="85"/>
      <c r="AI969" s="85"/>
      <c r="AJ969" s="85"/>
      <c r="AK969" s="85"/>
      <c r="AL969" s="85"/>
      <c r="AM969" s="85"/>
      <c r="AN969" s="85"/>
      <c r="AO969" s="85"/>
      <c r="AP969" s="85"/>
      <c r="AQ969" s="85"/>
      <c r="AR969" s="85"/>
      <c r="AS969" s="85"/>
      <c r="AT969" s="85"/>
      <c r="AU969" s="85"/>
      <c r="AV969" s="85"/>
      <c r="AW969" s="85"/>
      <c r="AX969" s="85"/>
      <c r="AY969" s="85"/>
      <c r="AZ969" s="85"/>
      <c r="BA969" s="85"/>
      <c r="BB969" s="85"/>
      <c r="BC969" s="85"/>
      <c r="BD969" s="85"/>
      <c r="BE969" s="85"/>
      <c r="BF969" s="88"/>
      <c r="BG969" s="85"/>
      <c r="BH969" s="85"/>
      <c r="BI969" s="85"/>
      <c r="BJ969" s="85"/>
      <c r="BK969" s="85"/>
      <c r="BL969" s="85"/>
      <c r="BM969" s="85"/>
      <c r="BN969" s="85"/>
      <c r="BO969" s="85"/>
      <c r="BP969" s="85"/>
      <c r="BQ969" s="85"/>
      <c r="BR969" s="85"/>
      <c r="BS969" s="85"/>
      <c r="BT969" s="85"/>
      <c r="BU969" s="85"/>
      <c r="BV969" s="85"/>
      <c r="BW969" s="85"/>
      <c r="BX969" s="85"/>
      <c r="BY969" s="85"/>
      <c r="BZ969" s="85"/>
      <c r="CA969" s="85"/>
      <c r="CB969" s="85"/>
      <c r="CC969" s="85"/>
      <c r="CD969" s="85"/>
      <c r="CE969" s="85"/>
      <c r="CF969" s="85"/>
      <c r="CG969" s="85"/>
      <c r="CH969" s="85"/>
      <c r="CI969" s="85"/>
      <c r="CJ969" s="85"/>
      <c r="CK969" s="85"/>
      <c r="CL969" s="85"/>
      <c r="CM969" s="85"/>
      <c r="CN969" s="85"/>
      <c r="CO969" s="85"/>
      <c r="CP969" s="85"/>
      <c r="CQ969" s="85"/>
      <c r="CR969" s="85"/>
      <c r="CS969" s="85"/>
      <c r="CT969" s="85"/>
      <c r="CU969" s="85"/>
      <c r="CV969" s="85"/>
      <c r="CW969" s="85"/>
      <c r="CX969" s="85"/>
      <c r="CY969" s="85"/>
      <c r="CZ969" s="85"/>
      <c r="DA969" s="85"/>
      <c r="DB969" s="85"/>
      <c r="DC969" s="85"/>
      <c r="DD969" s="85"/>
      <c r="DE969" s="85"/>
    </row>
    <row r="970" spans="1:109" x14ac:dyDescent="0.2">
      <c r="A970" s="85"/>
      <c r="B970" s="85"/>
      <c r="C970" s="85"/>
      <c r="D970" s="85"/>
      <c r="E970" s="86"/>
      <c r="F970" s="85"/>
      <c r="G970" s="87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F970" s="85"/>
      <c r="AG970" s="85"/>
      <c r="AH970" s="85"/>
      <c r="AI970" s="85"/>
      <c r="AJ970" s="85"/>
      <c r="AK970" s="85"/>
      <c r="AL970" s="85"/>
      <c r="AM970" s="85"/>
      <c r="AN970" s="85"/>
      <c r="AO970" s="85"/>
      <c r="AP970" s="85"/>
      <c r="AQ970" s="85"/>
      <c r="AR970" s="85"/>
      <c r="AS970" s="85"/>
      <c r="AT970" s="85"/>
      <c r="AU970" s="85"/>
      <c r="AV970" s="85"/>
      <c r="AW970" s="85"/>
      <c r="AX970" s="85"/>
      <c r="AY970" s="85"/>
      <c r="AZ970" s="85"/>
      <c r="BA970" s="85"/>
      <c r="BB970" s="85"/>
      <c r="BC970" s="85"/>
      <c r="BD970" s="85"/>
      <c r="BE970" s="85"/>
      <c r="BF970" s="88"/>
      <c r="BG970" s="85"/>
      <c r="BH970" s="85"/>
      <c r="BI970" s="85"/>
      <c r="BJ970" s="85"/>
      <c r="BK970" s="85"/>
      <c r="BL970" s="85"/>
      <c r="BM970" s="85"/>
      <c r="BN970" s="85"/>
      <c r="BO970" s="85"/>
      <c r="BP970" s="85"/>
      <c r="BQ970" s="85"/>
      <c r="BR970" s="85"/>
      <c r="BS970" s="85"/>
      <c r="BT970" s="85"/>
      <c r="BU970" s="85"/>
      <c r="BV970" s="85"/>
      <c r="BW970" s="85"/>
      <c r="BX970" s="85"/>
      <c r="BY970" s="85"/>
      <c r="BZ970" s="85"/>
      <c r="CA970" s="85"/>
      <c r="CB970" s="85"/>
      <c r="CC970" s="85"/>
      <c r="CD970" s="85"/>
      <c r="CE970" s="85"/>
      <c r="CF970" s="85"/>
      <c r="CG970" s="85"/>
      <c r="CH970" s="85"/>
      <c r="CI970" s="85"/>
      <c r="CJ970" s="85"/>
      <c r="CK970" s="85"/>
      <c r="CL970" s="85"/>
      <c r="CM970" s="85"/>
      <c r="CN970" s="85"/>
      <c r="CO970" s="85"/>
      <c r="CP970" s="85"/>
      <c r="CQ970" s="85"/>
      <c r="CR970" s="85"/>
      <c r="CS970" s="85"/>
      <c r="CT970" s="85"/>
      <c r="CU970" s="85"/>
      <c r="CV970" s="85"/>
      <c r="CW970" s="85"/>
      <c r="CX970" s="85"/>
      <c r="CY970" s="85"/>
      <c r="CZ970" s="85"/>
      <c r="DA970" s="85"/>
      <c r="DB970" s="85"/>
      <c r="DC970" s="85"/>
      <c r="DD970" s="85"/>
      <c r="DE970" s="85"/>
    </row>
    <row r="971" spans="1:109" x14ac:dyDescent="0.2">
      <c r="A971" s="85"/>
      <c r="B971" s="85"/>
      <c r="C971" s="85"/>
      <c r="D971" s="85"/>
      <c r="E971" s="86"/>
      <c r="F971" s="85"/>
      <c r="G971" s="87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F971" s="85"/>
      <c r="AG971" s="85"/>
      <c r="AH971" s="85"/>
      <c r="AI971" s="85"/>
      <c r="AJ971" s="85"/>
      <c r="AK971" s="85"/>
      <c r="AL971" s="85"/>
      <c r="AM971" s="85"/>
      <c r="AN971" s="85"/>
      <c r="AO971" s="85"/>
      <c r="AP971" s="85"/>
      <c r="AQ971" s="85"/>
      <c r="AR971" s="85"/>
      <c r="AS971" s="85"/>
      <c r="AT971" s="85"/>
      <c r="AU971" s="85"/>
      <c r="AV971" s="85"/>
      <c r="AW971" s="85"/>
      <c r="AX971" s="85"/>
      <c r="AY971" s="85"/>
      <c r="AZ971" s="85"/>
      <c r="BA971" s="85"/>
      <c r="BB971" s="85"/>
      <c r="BC971" s="85"/>
      <c r="BD971" s="85"/>
      <c r="BE971" s="85"/>
      <c r="BF971" s="88"/>
      <c r="BG971" s="85"/>
      <c r="BH971" s="85"/>
      <c r="BI971" s="85"/>
      <c r="BJ971" s="85"/>
      <c r="BK971" s="85"/>
      <c r="BL971" s="85"/>
      <c r="BM971" s="85"/>
      <c r="BN971" s="85"/>
      <c r="BO971" s="85"/>
      <c r="BP971" s="85"/>
      <c r="BQ971" s="85"/>
      <c r="BR971" s="85"/>
      <c r="BS971" s="85"/>
      <c r="BT971" s="85"/>
      <c r="BU971" s="85"/>
      <c r="BV971" s="85"/>
      <c r="BW971" s="85"/>
      <c r="BX971" s="85"/>
      <c r="BY971" s="85"/>
      <c r="BZ971" s="85"/>
      <c r="CA971" s="85"/>
      <c r="CB971" s="85"/>
      <c r="CC971" s="85"/>
      <c r="CD971" s="85"/>
      <c r="CE971" s="85"/>
      <c r="CF971" s="85"/>
      <c r="CG971" s="85"/>
      <c r="CH971" s="85"/>
      <c r="CI971" s="85"/>
      <c r="CJ971" s="85"/>
      <c r="CK971" s="85"/>
      <c r="CL971" s="85"/>
      <c r="CM971" s="85"/>
      <c r="CN971" s="85"/>
      <c r="CO971" s="85"/>
      <c r="CP971" s="85"/>
      <c r="CQ971" s="85"/>
      <c r="CR971" s="85"/>
      <c r="CS971" s="85"/>
      <c r="CT971" s="85"/>
      <c r="CU971" s="85"/>
      <c r="CV971" s="85"/>
      <c r="CW971" s="85"/>
      <c r="CX971" s="85"/>
      <c r="CY971" s="85"/>
      <c r="CZ971" s="85"/>
      <c r="DA971" s="85"/>
      <c r="DB971" s="85"/>
      <c r="DC971" s="85"/>
      <c r="DD971" s="85"/>
      <c r="DE971" s="85"/>
    </row>
    <row r="972" spans="1:109" x14ac:dyDescent="0.2">
      <c r="A972" s="85"/>
      <c r="B972" s="85"/>
      <c r="C972" s="85"/>
      <c r="D972" s="85"/>
      <c r="E972" s="86"/>
      <c r="F972" s="85"/>
      <c r="G972" s="87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  <c r="AB972" s="85"/>
      <c r="AC972" s="85"/>
      <c r="AD972" s="85"/>
      <c r="AE972" s="85"/>
      <c r="AF972" s="85"/>
      <c r="AG972" s="85"/>
      <c r="AH972" s="85"/>
      <c r="AI972" s="85"/>
      <c r="AJ972" s="85"/>
      <c r="AK972" s="85"/>
      <c r="AL972" s="85"/>
      <c r="AM972" s="85"/>
      <c r="AN972" s="85"/>
      <c r="AO972" s="85"/>
      <c r="AP972" s="85"/>
      <c r="AQ972" s="85"/>
      <c r="AR972" s="85"/>
      <c r="AS972" s="85"/>
      <c r="AT972" s="85"/>
      <c r="AU972" s="85"/>
      <c r="AV972" s="85"/>
      <c r="AW972" s="85"/>
      <c r="AX972" s="85"/>
      <c r="AY972" s="85"/>
      <c r="AZ972" s="85"/>
      <c r="BA972" s="85"/>
      <c r="BB972" s="85"/>
      <c r="BC972" s="85"/>
      <c r="BD972" s="85"/>
      <c r="BE972" s="85"/>
      <c r="BF972" s="88"/>
      <c r="BG972" s="85"/>
      <c r="BH972" s="85"/>
      <c r="BI972" s="85"/>
      <c r="BJ972" s="85"/>
      <c r="BK972" s="85"/>
      <c r="BL972" s="85"/>
      <c r="BM972" s="85"/>
      <c r="BN972" s="85"/>
      <c r="BO972" s="85"/>
      <c r="BP972" s="85"/>
      <c r="BQ972" s="85"/>
      <c r="BR972" s="85"/>
      <c r="BS972" s="85"/>
      <c r="BT972" s="85"/>
      <c r="BU972" s="85"/>
      <c r="BV972" s="85"/>
      <c r="BW972" s="85"/>
      <c r="BX972" s="85"/>
      <c r="BY972" s="85"/>
      <c r="BZ972" s="85"/>
      <c r="CA972" s="85"/>
      <c r="CB972" s="85"/>
      <c r="CC972" s="85"/>
      <c r="CD972" s="85"/>
      <c r="CE972" s="85"/>
      <c r="CF972" s="85"/>
      <c r="CG972" s="85"/>
      <c r="CH972" s="85"/>
      <c r="CI972" s="85"/>
      <c r="CJ972" s="85"/>
      <c r="CK972" s="85"/>
      <c r="CL972" s="85"/>
      <c r="CM972" s="85"/>
      <c r="CN972" s="85"/>
      <c r="CO972" s="85"/>
      <c r="CP972" s="85"/>
      <c r="CQ972" s="85"/>
      <c r="CR972" s="85"/>
      <c r="CS972" s="85"/>
      <c r="CT972" s="85"/>
      <c r="CU972" s="85"/>
      <c r="CV972" s="85"/>
      <c r="CW972" s="85"/>
      <c r="CX972" s="85"/>
      <c r="CY972" s="85"/>
      <c r="CZ972" s="85"/>
      <c r="DA972" s="85"/>
      <c r="DB972" s="85"/>
      <c r="DC972" s="85"/>
      <c r="DD972" s="85"/>
      <c r="DE972" s="85"/>
    </row>
    <row r="973" spans="1:109" x14ac:dyDescent="0.2">
      <c r="A973" s="85"/>
      <c r="B973" s="85"/>
      <c r="C973" s="85"/>
      <c r="D973" s="85"/>
      <c r="E973" s="86"/>
      <c r="F973" s="85"/>
      <c r="G973" s="87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  <c r="AB973" s="85"/>
      <c r="AC973" s="85"/>
      <c r="AD973" s="85"/>
      <c r="AE973" s="85"/>
      <c r="AF973" s="85"/>
      <c r="AG973" s="85"/>
      <c r="AH973" s="85"/>
      <c r="AI973" s="85"/>
      <c r="AJ973" s="85"/>
      <c r="AK973" s="85"/>
      <c r="AL973" s="85"/>
      <c r="AM973" s="85"/>
      <c r="AN973" s="85"/>
      <c r="AO973" s="85"/>
      <c r="AP973" s="85"/>
      <c r="AQ973" s="85"/>
      <c r="AR973" s="85"/>
      <c r="AS973" s="85"/>
      <c r="AT973" s="85"/>
      <c r="AU973" s="85"/>
      <c r="AV973" s="85"/>
      <c r="AW973" s="85"/>
      <c r="AX973" s="85"/>
      <c r="AY973" s="85"/>
      <c r="AZ973" s="85"/>
      <c r="BA973" s="85"/>
      <c r="BB973" s="85"/>
      <c r="BC973" s="85"/>
      <c r="BD973" s="85"/>
      <c r="BE973" s="85"/>
      <c r="BF973" s="88"/>
      <c r="BG973" s="85"/>
      <c r="BH973" s="85"/>
      <c r="BI973" s="85"/>
      <c r="BJ973" s="85"/>
      <c r="BK973" s="85"/>
      <c r="BL973" s="85"/>
      <c r="BM973" s="85"/>
      <c r="BN973" s="85"/>
      <c r="BO973" s="85"/>
      <c r="BP973" s="85"/>
      <c r="BQ973" s="85"/>
      <c r="BR973" s="85"/>
      <c r="BS973" s="85"/>
      <c r="BT973" s="85"/>
      <c r="BU973" s="85"/>
      <c r="BV973" s="85"/>
      <c r="BW973" s="85"/>
      <c r="BX973" s="85"/>
      <c r="BY973" s="85"/>
      <c r="BZ973" s="85"/>
      <c r="CA973" s="85"/>
      <c r="CB973" s="85"/>
      <c r="CC973" s="85"/>
      <c r="CD973" s="85"/>
      <c r="CE973" s="85"/>
      <c r="CF973" s="85"/>
      <c r="CG973" s="85"/>
      <c r="CH973" s="85"/>
      <c r="CI973" s="85"/>
      <c r="CJ973" s="85"/>
      <c r="CK973" s="85"/>
      <c r="CL973" s="85"/>
      <c r="CM973" s="85"/>
      <c r="CN973" s="85"/>
      <c r="CO973" s="85"/>
      <c r="CP973" s="85"/>
      <c r="CQ973" s="85"/>
      <c r="CR973" s="85"/>
      <c r="CS973" s="85"/>
      <c r="CT973" s="85"/>
      <c r="CU973" s="85"/>
      <c r="CV973" s="85"/>
      <c r="CW973" s="85"/>
      <c r="CX973" s="85"/>
      <c r="CY973" s="85"/>
      <c r="CZ973" s="85"/>
      <c r="DA973" s="85"/>
      <c r="DB973" s="85"/>
      <c r="DC973" s="85"/>
      <c r="DD973" s="85"/>
      <c r="DE973" s="85"/>
    </row>
    <row r="974" spans="1:109" x14ac:dyDescent="0.2">
      <c r="A974" s="85"/>
      <c r="B974" s="85"/>
      <c r="C974" s="85"/>
      <c r="D974" s="85"/>
      <c r="E974" s="86"/>
      <c r="F974" s="85"/>
      <c r="G974" s="87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  <c r="AB974" s="85"/>
      <c r="AC974" s="85"/>
      <c r="AD974" s="85"/>
      <c r="AE974" s="85"/>
      <c r="AF974" s="85"/>
      <c r="AG974" s="85"/>
      <c r="AH974" s="85"/>
      <c r="AI974" s="85"/>
      <c r="AJ974" s="85"/>
      <c r="AK974" s="85"/>
      <c r="AL974" s="85"/>
      <c r="AM974" s="85"/>
      <c r="AN974" s="85"/>
      <c r="AO974" s="85"/>
      <c r="AP974" s="85"/>
      <c r="AQ974" s="85"/>
      <c r="AR974" s="85"/>
      <c r="AS974" s="85"/>
      <c r="AT974" s="85"/>
      <c r="AU974" s="85"/>
      <c r="AV974" s="85"/>
      <c r="AW974" s="85"/>
      <c r="AX974" s="85"/>
      <c r="AY974" s="85"/>
      <c r="AZ974" s="85"/>
      <c r="BA974" s="85"/>
      <c r="BB974" s="85"/>
      <c r="BC974" s="85"/>
      <c r="BD974" s="85"/>
      <c r="BE974" s="85"/>
      <c r="BF974" s="88"/>
      <c r="BG974" s="85"/>
      <c r="BH974" s="85"/>
      <c r="BI974" s="85"/>
      <c r="BJ974" s="85"/>
      <c r="BK974" s="85"/>
      <c r="BL974" s="85"/>
      <c r="BM974" s="85"/>
      <c r="BN974" s="85"/>
      <c r="BO974" s="85"/>
      <c r="BP974" s="85"/>
      <c r="BQ974" s="85"/>
      <c r="BR974" s="85"/>
      <c r="BS974" s="85"/>
      <c r="BT974" s="85"/>
      <c r="BU974" s="85"/>
      <c r="BV974" s="85"/>
      <c r="BW974" s="85"/>
      <c r="BX974" s="85"/>
      <c r="BY974" s="85"/>
      <c r="BZ974" s="85"/>
      <c r="CA974" s="85"/>
      <c r="CB974" s="85"/>
      <c r="CC974" s="85"/>
      <c r="CD974" s="85"/>
      <c r="CE974" s="85"/>
      <c r="CF974" s="85"/>
      <c r="CG974" s="85"/>
      <c r="CH974" s="85"/>
      <c r="CI974" s="85"/>
      <c r="CJ974" s="85"/>
      <c r="CK974" s="85"/>
      <c r="CL974" s="85"/>
      <c r="CM974" s="85"/>
      <c r="CN974" s="85"/>
      <c r="CO974" s="85"/>
      <c r="CP974" s="85"/>
      <c r="CQ974" s="85"/>
      <c r="CR974" s="85"/>
      <c r="CS974" s="85"/>
      <c r="CT974" s="85"/>
      <c r="CU974" s="85"/>
      <c r="CV974" s="85"/>
      <c r="CW974" s="85"/>
      <c r="CX974" s="85"/>
      <c r="CY974" s="85"/>
      <c r="CZ974" s="85"/>
      <c r="DA974" s="85"/>
      <c r="DB974" s="85"/>
      <c r="DC974" s="85"/>
      <c r="DD974" s="85"/>
      <c r="DE974" s="85"/>
    </row>
    <row r="975" spans="1:109" x14ac:dyDescent="0.2">
      <c r="A975" s="85"/>
      <c r="B975" s="85"/>
      <c r="C975" s="85"/>
      <c r="D975" s="85"/>
      <c r="E975" s="86"/>
      <c r="F975" s="85"/>
      <c r="G975" s="87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  <c r="AB975" s="85"/>
      <c r="AC975" s="85"/>
      <c r="AD975" s="85"/>
      <c r="AE975" s="85"/>
      <c r="AF975" s="85"/>
      <c r="AG975" s="85"/>
      <c r="AH975" s="85"/>
      <c r="AI975" s="85"/>
      <c r="AJ975" s="85"/>
      <c r="AK975" s="85"/>
      <c r="AL975" s="85"/>
      <c r="AM975" s="85"/>
      <c r="AN975" s="85"/>
      <c r="AO975" s="85"/>
      <c r="AP975" s="85"/>
      <c r="AQ975" s="85"/>
      <c r="AR975" s="85"/>
      <c r="AS975" s="85"/>
      <c r="AT975" s="85"/>
      <c r="AU975" s="85"/>
      <c r="AV975" s="85"/>
      <c r="AW975" s="85"/>
      <c r="AX975" s="85"/>
      <c r="AY975" s="85"/>
      <c r="AZ975" s="85"/>
      <c r="BA975" s="85"/>
      <c r="BB975" s="85"/>
      <c r="BC975" s="85"/>
      <c r="BD975" s="85"/>
      <c r="BE975" s="85"/>
      <c r="BF975" s="88"/>
      <c r="BG975" s="85"/>
      <c r="BH975" s="85"/>
      <c r="BI975" s="85"/>
      <c r="BJ975" s="85"/>
      <c r="BK975" s="85"/>
      <c r="BL975" s="85"/>
      <c r="BM975" s="85"/>
      <c r="BN975" s="85"/>
      <c r="BO975" s="85"/>
      <c r="BP975" s="85"/>
      <c r="BQ975" s="85"/>
      <c r="BR975" s="85"/>
      <c r="BS975" s="85"/>
      <c r="BT975" s="85"/>
      <c r="BU975" s="85"/>
      <c r="BV975" s="85"/>
      <c r="BW975" s="85"/>
      <c r="BX975" s="85"/>
      <c r="BY975" s="85"/>
      <c r="BZ975" s="85"/>
      <c r="CA975" s="85"/>
      <c r="CB975" s="85"/>
      <c r="CC975" s="85"/>
      <c r="CD975" s="85"/>
      <c r="CE975" s="85"/>
      <c r="CF975" s="85"/>
      <c r="CG975" s="85"/>
      <c r="CH975" s="85"/>
      <c r="CI975" s="85"/>
      <c r="CJ975" s="85"/>
      <c r="CK975" s="85"/>
      <c r="CL975" s="85"/>
      <c r="CM975" s="85"/>
      <c r="CN975" s="85"/>
      <c r="CO975" s="85"/>
      <c r="CP975" s="85"/>
      <c r="CQ975" s="85"/>
      <c r="CR975" s="85"/>
      <c r="CS975" s="85"/>
      <c r="CT975" s="85"/>
      <c r="CU975" s="85"/>
      <c r="CV975" s="85"/>
      <c r="CW975" s="85"/>
      <c r="CX975" s="85"/>
      <c r="CY975" s="85"/>
      <c r="CZ975" s="85"/>
      <c r="DA975" s="85"/>
      <c r="DB975" s="85"/>
      <c r="DC975" s="85"/>
      <c r="DD975" s="85"/>
      <c r="DE975" s="85"/>
    </row>
    <row r="976" spans="1:109" x14ac:dyDescent="0.2">
      <c r="A976" s="85"/>
      <c r="B976" s="85"/>
      <c r="C976" s="85"/>
      <c r="D976" s="85"/>
      <c r="E976" s="86"/>
      <c r="F976" s="85"/>
      <c r="G976" s="87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F976" s="85"/>
      <c r="AG976" s="85"/>
      <c r="AH976" s="85"/>
      <c r="AI976" s="85"/>
      <c r="AJ976" s="85"/>
      <c r="AK976" s="85"/>
      <c r="AL976" s="85"/>
      <c r="AM976" s="85"/>
      <c r="AN976" s="85"/>
      <c r="AO976" s="85"/>
      <c r="AP976" s="85"/>
      <c r="AQ976" s="85"/>
      <c r="AR976" s="85"/>
      <c r="AS976" s="85"/>
      <c r="AT976" s="85"/>
      <c r="AU976" s="85"/>
      <c r="AV976" s="85"/>
      <c r="AW976" s="85"/>
      <c r="AX976" s="85"/>
      <c r="AY976" s="85"/>
      <c r="AZ976" s="85"/>
      <c r="BA976" s="85"/>
      <c r="BB976" s="85"/>
      <c r="BC976" s="85"/>
      <c r="BD976" s="85"/>
      <c r="BE976" s="85"/>
      <c r="BF976" s="88"/>
      <c r="BG976" s="85"/>
      <c r="BH976" s="85"/>
      <c r="BI976" s="85"/>
      <c r="BJ976" s="85"/>
      <c r="BK976" s="85"/>
      <c r="BL976" s="85"/>
      <c r="BM976" s="85"/>
      <c r="BN976" s="85"/>
      <c r="BO976" s="85"/>
      <c r="BP976" s="85"/>
      <c r="BQ976" s="85"/>
      <c r="BR976" s="85"/>
      <c r="BS976" s="85"/>
      <c r="BT976" s="85"/>
      <c r="BU976" s="85"/>
      <c r="BV976" s="85"/>
      <c r="BW976" s="85"/>
      <c r="BX976" s="85"/>
      <c r="BY976" s="85"/>
      <c r="BZ976" s="85"/>
      <c r="CA976" s="85"/>
      <c r="CB976" s="85"/>
      <c r="CC976" s="85"/>
      <c r="CD976" s="85"/>
      <c r="CE976" s="85"/>
      <c r="CF976" s="85"/>
      <c r="CG976" s="85"/>
      <c r="CH976" s="85"/>
      <c r="CI976" s="85"/>
      <c r="CJ976" s="85"/>
      <c r="CK976" s="85"/>
      <c r="CL976" s="85"/>
      <c r="CM976" s="85"/>
      <c r="CN976" s="85"/>
      <c r="CO976" s="85"/>
      <c r="CP976" s="85"/>
      <c r="CQ976" s="85"/>
      <c r="CR976" s="85"/>
      <c r="CS976" s="85"/>
      <c r="CT976" s="85"/>
      <c r="CU976" s="85"/>
      <c r="CV976" s="85"/>
      <c r="CW976" s="85"/>
      <c r="CX976" s="85"/>
      <c r="CY976" s="85"/>
      <c r="CZ976" s="85"/>
      <c r="DA976" s="85"/>
      <c r="DB976" s="85"/>
      <c r="DC976" s="85"/>
      <c r="DD976" s="85"/>
      <c r="DE976" s="85"/>
    </row>
    <row r="977" spans="1:109" x14ac:dyDescent="0.2">
      <c r="A977" s="85"/>
      <c r="B977" s="85"/>
      <c r="C977" s="85"/>
      <c r="D977" s="85"/>
      <c r="E977" s="86"/>
      <c r="F977" s="85"/>
      <c r="G977" s="87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F977" s="85"/>
      <c r="AG977" s="85"/>
      <c r="AH977" s="85"/>
      <c r="AI977" s="85"/>
      <c r="AJ977" s="85"/>
      <c r="AK977" s="85"/>
      <c r="AL977" s="85"/>
      <c r="AM977" s="85"/>
      <c r="AN977" s="85"/>
      <c r="AO977" s="85"/>
      <c r="AP977" s="85"/>
      <c r="AQ977" s="85"/>
      <c r="AR977" s="85"/>
      <c r="AS977" s="85"/>
      <c r="AT977" s="85"/>
      <c r="AU977" s="85"/>
      <c r="AV977" s="85"/>
      <c r="AW977" s="85"/>
      <c r="AX977" s="85"/>
      <c r="AY977" s="85"/>
      <c r="AZ977" s="85"/>
      <c r="BA977" s="85"/>
      <c r="BB977" s="85"/>
      <c r="BC977" s="85"/>
      <c r="BD977" s="85"/>
      <c r="BE977" s="85"/>
      <c r="BF977" s="88"/>
      <c r="BG977" s="85"/>
      <c r="BH977" s="85"/>
      <c r="BI977" s="85"/>
      <c r="BJ977" s="85"/>
      <c r="BK977" s="85"/>
      <c r="BL977" s="85"/>
      <c r="BM977" s="85"/>
      <c r="BN977" s="85"/>
      <c r="BO977" s="85"/>
      <c r="BP977" s="85"/>
      <c r="BQ977" s="85"/>
      <c r="BR977" s="85"/>
      <c r="BS977" s="85"/>
      <c r="BT977" s="85"/>
      <c r="BU977" s="85"/>
      <c r="BV977" s="85"/>
      <c r="BW977" s="85"/>
      <c r="BX977" s="85"/>
      <c r="BY977" s="85"/>
      <c r="BZ977" s="85"/>
      <c r="CA977" s="85"/>
      <c r="CB977" s="85"/>
      <c r="CC977" s="85"/>
      <c r="CD977" s="85"/>
      <c r="CE977" s="85"/>
      <c r="CF977" s="85"/>
      <c r="CG977" s="85"/>
      <c r="CH977" s="85"/>
      <c r="CI977" s="85"/>
      <c r="CJ977" s="85"/>
      <c r="CK977" s="85"/>
      <c r="CL977" s="85"/>
      <c r="CM977" s="85"/>
      <c r="CN977" s="85"/>
      <c r="CO977" s="85"/>
      <c r="CP977" s="85"/>
      <c r="CQ977" s="85"/>
      <c r="CR977" s="85"/>
      <c r="CS977" s="85"/>
      <c r="CT977" s="85"/>
      <c r="CU977" s="85"/>
      <c r="CV977" s="85"/>
      <c r="CW977" s="85"/>
      <c r="CX977" s="85"/>
      <c r="CY977" s="85"/>
      <c r="CZ977" s="85"/>
      <c r="DA977" s="85"/>
      <c r="DB977" s="85"/>
      <c r="DC977" s="85"/>
      <c r="DD977" s="85"/>
      <c r="DE977" s="85"/>
    </row>
    <row r="978" spans="1:109" x14ac:dyDescent="0.2">
      <c r="A978" s="85"/>
      <c r="B978" s="85"/>
      <c r="C978" s="85"/>
      <c r="D978" s="85"/>
      <c r="E978" s="86"/>
      <c r="F978" s="85"/>
      <c r="G978" s="87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F978" s="85"/>
      <c r="AG978" s="85"/>
      <c r="AH978" s="85"/>
      <c r="AI978" s="85"/>
      <c r="AJ978" s="85"/>
      <c r="AK978" s="85"/>
      <c r="AL978" s="85"/>
      <c r="AM978" s="85"/>
      <c r="AN978" s="85"/>
      <c r="AO978" s="85"/>
      <c r="AP978" s="85"/>
      <c r="AQ978" s="85"/>
      <c r="AR978" s="85"/>
      <c r="AS978" s="85"/>
      <c r="AT978" s="85"/>
      <c r="AU978" s="85"/>
      <c r="AV978" s="85"/>
      <c r="AW978" s="85"/>
      <c r="AX978" s="85"/>
      <c r="AY978" s="85"/>
      <c r="AZ978" s="85"/>
      <c r="BA978" s="85"/>
      <c r="BB978" s="85"/>
      <c r="BC978" s="85"/>
      <c r="BD978" s="85"/>
      <c r="BE978" s="85"/>
      <c r="BF978" s="88"/>
      <c r="BG978" s="85"/>
      <c r="BH978" s="85"/>
      <c r="BI978" s="85"/>
      <c r="BJ978" s="85"/>
      <c r="BK978" s="85"/>
      <c r="BL978" s="85"/>
      <c r="BM978" s="85"/>
      <c r="BN978" s="85"/>
      <c r="BO978" s="85"/>
      <c r="BP978" s="85"/>
      <c r="BQ978" s="85"/>
      <c r="BR978" s="85"/>
      <c r="BS978" s="85"/>
      <c r="BT978" s="85"/>
      <c r="BU978" s="85"/>
      <c r="BV978" s="85"/>
      <c r="BW978" s="85"/>
      <c r="BX978" s="85"/>
      <c r="BY978" s="85"/>
      <c r="BZ978" s="85"/>
      <c r="CA978" s="85"/>
      <c r="CB978" s="85"/>
      <c r="CC978" s="85"/>
      <c r="CD978" s="85"/>
      <c r="CE978" s="85"/>
      <c r="CF978" s="85"/>
      <c r="CG978" s="85"/>
      <c r="CH978" s="85"/>
      <c r="CI978" s="85"/>
      <c r="CJ978" s="85"/>
      <c r="CK978" s="85"/>
      <c r="CL978" s="85"/>
      <c r="CM978" s="85"/>
      <c r="CN978" s="85"/>
      <c r="CO978" s="85"/>
      <c r="CP978" s="85"/>
      <c r="CQ978" s="85"/>
      <c r="CR978" s="85"/>
      <c r="CS978" s="85"/>
      <c r="CT978" s="85"/>
      <c r="CU978" s="85"/>
      <c r="CV978" s="85"/>
      <c r="CW978" s="85"/>
      <c r="CX978" s="85"/>
      <c r="CY978" s="85"/>
      <c r="CZ978" s="85"/>
      <c r="DA978" s="85"/>
      <c r="DB978" s="85"/>
      <c r="DC978" s="85"/>
      <c r="DD978" s="85"/>
      <c r="DE978" s="85"/>
    </row>
    <row r="979" spans="1:109" x14ac:dyDescent="0.2">
      <c r="A979" s="85"/>
      <c r="B979" s="85"/>
      <c r="C979" s="85"/>
      <c r="D979" s="85"/>
      <c r="E979" s="86"/>
      <c r="F979" s="85"/>
      <c r="G979" s="87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F979" s="85"/>
      <c r="AG979" s="85"/>
      <c r="AH979" s="85"/>
      <c r="AI979" s="85"/>
      <c r="AJ979" s="85"/>
      <c r="AK979" s="85"/>
      <c r="AL979" s="85"/>
      <c r="AM979" s="85"/>
      <c r="AN979" s="85"/>
      <c r="AO979" s="85"/>
      <c r="AP979" s="85"/>
      <c r="AQ979" s="85"/>
      <c r="AR979" s="85"/>
      <c r="AS979" s="85"/>
      <c r="AT979" s="85"/>
      <c r="AU979" s="85"/>
      <c r="AV979" s="85"/>
      <c r="AW979" s="85"/>
      <c r="AX979" s="85"/>
      <c r="AY979" s="85"/>
      <c r="AZ979" s="85"/>
      <c r="BA979" s="85"/>
      <c r="BB979" s="85"/>
      <c r="BC979" s="85"/>
      <c r="BD979" s="85"/>
      <c r="BE979" s="85"/>
      <c r="BF979" s="88"/>
      <c r="BG979" s="85"/>
      <c r="BH979" s="85"/>
      <c r="BI979" s="85"/>
      <c r="BJ979" s="85"/>
      <c r="BK979" s="85"/>
      <c r="BL979" s="85"/>
      <c r="BM979" s="85"/>
      <c r="BN979" s="85"/>
      <c r="BO979" s="85"/>
      <c r="BP979" s="85"/>
      <c r="BQ979" s="85"/>
      <c r="BR979" s="85"/>
      <c r="BS979" s="85"/>
      <c r="BT979" s="85"/>
      <c r="BU979" s="85"/>
      <c r="BV979" s="85"/>
      <c r="BW979" s="85"/>
      <c r="BX979" s="85"/>
      <c r="BY979" s="85"/>
      <c r="BZ979" s="85"/>
      <c r="CA979" s="85"/>
      <c r="CB979" s="85"/>
      <c r="CC979" s="85"/>
      <c r="CD979" s="85"/>
      <c r="CE979" s="85"/>
      <c r="CF979" s="85"/>
      <c r="CG979" s="85"/>
      <c r="CH979" s="85"/>
      <c r="CI979" s="85"/>
      <c r="CJ979" s="85"/>
      <c r="CK979" s="85"/>
      <c r="CL979" s="85"/>
      <c r="CM979" s="85"/>
      <c r="CN979" s="85"/>
      <c r="CO979" s="85"/>
      <c r="CP979" s="85"/>
      <c r="CQ979" s="85"/>
      <c r="CR979" s="85"/>
      <c r="CS979" s="85"/>
      <c r="CT979" s="85"/>
      <c r="CU979" s="85"/>
      <c r="CV979" s="85"/>
      <c r="CW979" s="85"/>
      <c r="CX979" s="85"/>
      <c r="CY979" s="85"/>
      <c r="CZ979" s="85"/>
      <c r="DA979" s="85"/>
      <c r="DB979" s="85"/>
      <c r="DC979" s="85"/>
      <c r="DD979" s="85"/>
      <c r="DE979" s="85"/>
    </row>
    <row r="980" spans="1:109" x14ac:dyDescent="0.2">
      <c r="A980" s="85"/>
      <c r="B980" s="85"/>
      <c r="C980" s="85"/>
      <c r="D980" s="85"/>
      <c r="E980" s="86"/>
      <c r="F980" s="85"/>
      <c r="G980" s="87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F980" s="85"/>
      <c r="AG980" s="85"/>
      <c r="AH980" s="85"/>
      <c r="AI980" s="85"/>
      <c r="AJ980" s="85"/>
      <c r="AK980" s="85"/>
      <c r="AL980" s="85"/>
      <c r="AM980" s="85"/>
      <c r="AN980" s="85"/>
      <c r="AO980" s="85"/>
      <c r="AP980" s="85"/>
      <c r="AQ980" s="85"/>
      <c r="AR980" s="85"/>
      <c r="AS980" s="85"/>
      <c r="AT980" s="85"/>
      <c r="AU980" s="85"/>
      <c r="AV980" s="85"/>
      <c r="AW980" s="85"/>
      <c r="AX980" s="85"/>
      <c r="AY980" s="85"/>
      <c r="AZ980" s="85"/>
      <c r="BA980" s="85"/>
      <c r="BB980" s="85"/>
      <c r="BC980" s="85"/>
      <c r="BD980" s="85"/>
      <c r="BE980" s="85"/>
      <c r="BF980" s="88"/>
      <c r="BG980" s="85"/>
      <c r="BH980" s="85"/>
      <c r="BI980" s="85"/>
      <c r="BJ980" s="85"/>
      <c r="BK980" s="85"/>
      <c r="BL980" s="85"/>
      <c r="BM980" s="85"/>
      <c r="BN980" s="85"/>
      <c r="BO980" s="85"/>
      <c r="BP980" s="85"/>
      <c r="BQ980" s="85"/>
      <c r="BR980" s="85"/>
      <c r="BS980" s="85"/>
      <c r="BT980" s="85"/>
      <c r="BU980" s="85"/>
      <c r="BV980" s="85"/>
      <c r="BW980" s="85"/>
      <c r="BX980" s="85"/>
      <c r="BY980" s="85"/>
      <c r="BZ980" s="85"/>
      <c r="CA980" s="85"/>
      <c r="CB980" s="85"/>
      <c r="CC980" s="85"/>
      <c r="CD980" s="85"/>
      <c r="CE980" s="85"/>
      <c r="CF980" s="85"/>
      <c r="CG980" s="85"/>
      <c r="CH980" s="85"/>
      <c r="CI980" s="85"/>
      <c r="CJ980" s="85"/>
      <c r="CK980" s="85"/>
      <c r="CL980" s="85"/>
      <c r="CM980" s="85"/>
      <c r="CN980" s="85"/>
      <c r="CO980" s="85"/>
      <c r="CP980" s="85"/>
      <c r="CQ980" s="85"/>
      <c r="CR980" s="85"/>
      <c r="CS980" s="85"/>
      <c r="CT980" s="85"/>
      <c r="CU980" s="85"/>
      <c r="CV980" s="85"/>
      <c r="CW980" s="85"/>
      <c r="CX980" s="85"/>
      <c r="CY980" s="85"/>
      <c r="CZ980" s="85"/>
      <c r="DA980" s="85"/>
      <c r="DB980" s="85"/>
      <c r="DC980" s="85"/>
      <c r="DD980" s="85"/>
      <c r="DE980" s="85"/>
    </row>
    <row r="981" spans="1:109" x14ac:dyDescent="0.2">
      <c r="A981" s="85"/>
      <c r="B981" s="85"/>
      <c r="C981" s="85"/>
      <c r="D981" s="85"/>
      <c r="E981" s="86"/>
      <c r="F981" s="85"/>
      <c r="G981" s="87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F981" s="85"/>
      <c r="AG981" s="85"/>
      <c r="AH981" s="85"/>
      <c r="AI981" s="85"/>
      <c r="AJ981" s="85"/>
      <c r="AK981" s="85"/>
      <c r="AL981" s="85"/>
      <c r="AM981" s="85"/>
      <c r="AN981" s="85"/>
      <c r="AO981" s="85"/>
      <c r="AP981" s="85"/>
      <c r="AQ981" s="85"/>
      <c r="AR981" s="85"/>
      <c r="AS981" s="85"/>
      <c r="AT981" s="85"/>
      <c r="AU981" s="85"/>
      <c r="AV981" s="85"/>
      <c r="AW981" s="85"/>
      <c r="AX981" s="85"/>
      <c r="AY981" s="85"/>
      <c r="AZ981" s="85"/>
      <c r="BA981" s="85"/>
      <c r="BB981" s="85"/>
      <c r="BC981" s="85"/>
      <c r="BD981" s="85"/>
      <c r="BE981" s="85"/>
      <c r="BF981" s="88"/>
      <c r="BG981" s="85"/>
      <c r="BH981" s="85"/>
      <c r="BI981" s="85"/>
      <c r="BJ981" s="85"/>
      <c r="BK981" s="85"/>
      <c r="BL981" s="85"/>
      <c r="BM981" s="85"/>
      <c r="BN981" s="85"/>
      <c r="BO981" s="85"/>
      <c r="BP981" s="85"/>
      <c r="BQ981" s="85"/>
      <c r="BR981" s="85"/>
      <c r="BS981" s="85"/>
      <c r="BT981" s="85"/>
      <c r="BU981" s="85"/>
      <c r="BV981" s="85"/>
      <c r="BW981" s="85"/>
      <c r="BX981" s="85"/>
      <c r="BY981" s="85"/>
      <c r="BZ981" s="85"/>
      <c r="CA981" s="85"/>
      <c r="CB981" s="85"/>
      <c r="CC981" s="85"/>
      <c r="CD981" s="85"/>
      <c r="CE981" s="85"/>
      <c r="CF981" s="85"/>
      <c r="CG981" s="85"/>
      <c r="CH981" s="85"/>
      <c r="CI981" s="85"/>
      <c r="CJ981" s="85"/>
      <c r="CK981" s="85"/>
      <c r="CL981" s="85"/>
      <c r="CM981" s="85"/>
      <c r="CN981" s="85"/>
      <c r="CO981" s="85"/>
      <c r="CP981" s="85"/>
      <c r="CQ981" s="85"/>
      <c r="CR981" s="85"/>
      <c r="CS981" s="85"/>
      <c r="CT981" s="85"/>
      <c r="CU981" s="85"/>
      <c r="CV981" s="85"/>
      <c r="CW981" s="85"/>
      <c r="CX981" s="85"/>
      <c r="CY981" s="85"/>
      <c r="CZ981" s="85"/>
      <c r="DA981" s="85"/>
      <c r="DB981" s="85"/>
      <c r="DC981" s="85"/>
      <c r="DD981" s="85"/>
      <c r="DE981" s="85"/>
    </row>
    <row r="982" spans="1:109" x14ac:dyDescent="0.2">
      <c r="A982" s="85"/>
      <c r="B982" s="85"/>
      <c r="C982" s="85"/>
      <c r="D982" s="85"/>
      <c r="E982" s="86"/>
      <c r="F982" s="85"/>
      <c r="G982" s="87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F982" s="85"/>
      <c r="AG982" s="85"/>
      <c r="AH982" s="85"/>
      <c r="AI982" s="85"/>
      <c r="AJ982" s="85"/>
      <c r="AK982" s="85"/>
      <c r="AL982" s="85"/>
      <c r="AM982" s="85"/>
      <c r="AN982" s="85"/>
      <c r="AO982" s="85"/>
      <c r="AP982" s="85"/>
      <c r="AQ982" s="85"/>
      <c r="AR982" s="85"/>
      <c r="AS982" s="85"/>
      <c r="AT982" s="85"/>
      <c r="AU982" s="85"/>
      <c r="AV982" s="85"/>
      <c r="AW982" s="85"/>
      <c r="AX982" s="85"/>
      <c r="AY982" s="85"/>
      <c r="AZ982" s="85"/>
      <c r="BA982" s="85"/>
      <c r="BB982" s="85"/>
      <c r="BC982" s="85"/>
      <c r="BD982" s="85"/>
      <c r="BE982" s="85"/>
      <c r="BF982" s="88"/>
      <c r="BG982" s="85"/>
      <c r="BH982" s="85"/>
      <c r="BI982" s="85"/>
      <c r="BJ982" s="85"/>
      <c r="BK982" s="85"/>
      <c r="BL982" s="85"/>
      <c r="BM982" s="85"/>
      <c r="BN982" s="85"/>
      <c r="BO982" s="85"/>
      <c r="BP982" s="85"/>
      <c r="BQ982" s="85"/>
      <c r="BR982" s="85"/>
      <c r="BS982" s="85"/>
      <c r="BT982" s="85"/>
      <c r="BU982" s="85"/>
      <c r="BV982" s="85"/>
      <c r="BW982" s="85"/>
      <c r="BX982" s="85"/>
      <c r="BY982" s="85"/>
      <c r="BZ982" s="85"/>
      <c r="CA982" s="85"/>
      <c r="CB982" s="85"/>
      <c r="CC982" s="85"/>
      <c r="CD982" s="85"/>
      <c r="CE982" s="85"/>
      <c r="CF982" s="85"/>
      <c r="CG982" s="85"/>
      <c r="CH982" s="85"/>
      <c r="CI982" s="85"/>
      <c r="CJ982" s="85"/>
      <c r="CK982" s="85"/>
      <c r="CL982" s="85"/>
      <c r="CM982" s="85"/>
      <c r="CN982" s="85"/>
      <c r="CO982" s="85"/>
      <c r="CP982" s="85"/>
      <c r="CQ982" s="85"/>
      <c r="CR982" s="85"/>
      <c r="CS982" s="85"/>
      <c r="CT982" s="85"/>
      <c r="CU982" s="85"/>
      <c r="CV982" s="85"/>
      <c r="CW982" s="85"/>
      <c r="CX982" s="85"/>
      <c r="CY982" s="85"/>
      <c r="CZ982" s="85"/>
      <c r="DA982" s="85"/>
      <c r="DB982" s="85"/>
      <c r="DC982" s="85"/>
      <c r="DD982" s="85"/>
      <c r="DE982" s="85"/>
    </row>
    <row r="983" spans="1:109" x14ac:dyDescent="0.2">
      <c r="A983" s="85"/>
      <c r="B983" s="85"/>
      <c r="C983" s="85"/>
      <c r="D983" s="85"/>
      <c r="E983" s="86"/>
      <c r="F983" s="85"/>
      <c r="G983" s="87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F983" s="85"/>
      <c r="AG983" s="85"/>
      <c r="AH983" s="85"/>
      <c r="AI983" s="85"/>
      <c r="AJ983" s="85"/>
      <c r="AK983" s="85"/>
      <c r="AL983" s="85"/>
      <c r="AM983" s="85"/>
      <c r="AN983" s="85"/>
      <c r="AO983" s="85"/>
      <c r="AP983" s="85"/>
      <c r="AQ983" s="85"/>
      <c r="AR983" s="85"/>
      <c r="AS983" s="85"/>
      <c r="AT983" s="85"/>
      <c r="AU983" s="85"/>
      <c r="AV983" s="85"/>
      <c r="AW983" s="85"/>
      <c r="AX983" s="85"/>
      <c r="AY983" s="85"/>
      <c r="AZ983" s="85"/>
      <c r="BA983" s="85"/>
      <c r="BB983" s="85"/>
      <c r="BC983" s="85"/>
      <c r="BD983" s="85"/>
      <c r="BE983" s="85"/>
      <c r="BF983" s="88"/>
      <c r="BG983" s="85"/>
      <c r="BH983" s="85"/>
      <c r="BI983" s="85"/>
      <c r="BJ983" s="85"/>
      <c r="BK983" s="85"/>
      <c r="BL983" s="85"/>
      <c r="BM983" s="85"/>
      <c r="BN983" s="85"/>
      <c r="BO983" s="85"/>
      <c r="BP983" s="85"/>
      <c r="BQ983" s="85"/>
      <c r="BR983" s="85"/>
      <c r="BS983" s="85"/>
      <c r="BT983" s="85"/>
      <c r="BU983" s="85"/>
      <c r="BV983" s="85"/>
      <c r="BW983" s="85"/>
      <c r="BX983" s="85"/>
      <c r="BY983" s="85"/>
      <c r="BZ983" s="85"/>
      <c r="CA983" s="85"/>
      <c r="CB983" s="85"/>
      <c r="CC983" s="85"/>
      <c r="CD983" s="85"/>
      <c r="CE983" s="85"/>
      <c r="CF983" s="85"/>
      <c r="CG983" s="85"/>
      <c r="CH983" s="85"/>
      <c r="CI983" s="85"/>
      <c r="CJ983" s="85"/>
      <c r="CK983" s="85"/>
      <c r="CL983" s="85"/>
      <c r="CM983" s="85"/>
      <c r="CN983" s="85"/>
      <c r="CO983" s="85"/>
      <c r="CP983" s="85"/>
      <c r="CQ983" s="85"/>
      <c r="CR983" s="85"/>
      <c r="CS983" s="85"/>
      <c r="CT983" s="85"/>
      <c r="CU983" s="85"/>
      <c r="CV983" s="85"/>
      <c r="CW983" s="85"/>
      <c r="CX983" s="85"/>
      <c r="CY983" s="85"/>
      <c r="CZ983" s="85"/>
      <c r="DA983" s="85"/>
      <c r="DB983" s="85"/>
      <c r="DC983" s="85"/>
      <c r="DD983" s="85"/>
      <c r="DE983" s="85"/>
    </row>
    <row r="984" spans="1:109" x14ac:dyDescent="0.2">
      <c r="A984" s="85"/>
      <c r="B984" s="85"/>
      <c r="C984" s="85"/>
      <c r="D984" s="85"/>
      <c r="E984" s="86"/>
      <c r="F984" s="85"/>
      <c r="G984" s="87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F984" s="85"/>
      <c r="AG984" s="85"/>
      <c r="AH984" s="85"/>
      <c r="AI984" s="85"/>
      <c r="AJ984" s="85"/>
      <c r="AK984" s="85"/>
      <c r="AL984" s="85"/>
      <c r="AM984" s="85"/>
      <c r="AN984" s="85"/>
      <c r="AO984" s="85"/>
      <c r="AP984" s="85"/>
      <c r="AQ984" s="85"/>
      <c r="AR984" s="85"/>
      <c r="AS984" s="85"/>
      <c r="AT984" s="85"/>
      <c r="AU984" s="85"/>
      <c r="AV984" s="85"/>
      <c r="AW984" s="85"/>
      <c r="AX984" s="85"/>
      <c r="AY984" s="85"/>
      <c r="AZ984" s="85"/>
      <c r="BA984" s="85"/>
      <c r="BB984" s="85"/>
      <c r="BC984" s="85"/>
      <c r="BD984" s="85"/>
      <c r="BE984" s="85"/>
      <c r="BF984" s="88"/>
      <c r="BG984" s="85"/>
      <c r="BH984" s="85"/>
      <c r="BI984" s="85"/>
      <c r="BJ984" s="85"/>
      <c r="BK984" s="85"/>
      <c r="BL984" s="85"/>
      <c r="BM984" s="85"/>
      <c r="BN984" s="85"/>
      <c r="BO984" s="85"/>
      <c r="BP984" s="85"/>
      <c r="BQ984" s="85"/>
      <c r="BR984" s="85"/>
      <c r="BS984" s="85"/>
      <c r="BT984" s="85"/>
      <c r="BU984" s="85"/>
      <c r="BV984" s="85"/>
      <c r="BW984" s="85"/>
      <c r="BX984" s="85"/>
      <c r="BY984" s="85"/>
      <c r="BZ984" s="85"/>
      <c r="CA984" s="85"/>
      <c r="CB984" s="85"/>
      <c r="CC984" s="85"/>
      <c r="CD984" s="85"/>
      <c r="CE984" s="85"/>
      <c r="CF984" s="85"/>
      <c r="CG984" s="85"/>
      <c r="CH984" s="85"/>
      <c r="CI984" s="85"/>
      <c r="CJ984" s="85"/>
      <c r="CK984" s="85"/>
      <c r="CL984" s="85"/>
      <c r="CM984" s="85"/>
      <c r="CN984" s="85"/>
      <c r="CO984" s="85"/>
      <c r="CP984" s="85"/>
      <c r="CQ984" s="85"/>
      <c r="CR984" s="85"/>
      <c r="CS984" s="85"/>
      <c r="CT984" s="85"/>
      <c r="CU984" s="85"/>
      <c r="CV984" s="85"/>
      <c r="CW984" s="85"/>
      <c r="CX984" s="85"/>
      <c r="CY984" s="85"/>
      <c r="CZ984" s="85"/>
      <c r="DA984" s="85"/>
      <c r="DB984" s="85"/>
      <c r="DC984" s="85"/>
      <c r="DD984" s="85"/>
      <c r="DE984" s="85"/>
    </row>
    <row r="985" spans="1:109" x14ac:dyDescent="0.2">
      <c r="A985" s="85"/>
      <c r="B985" s="85"/>
      <c r="C985" s="85"/>
      <c r="D985" s="85"/>
      <c r="E985" s="86"/>
      <c r="F985" s="85"/>
      <c r="G985" s="87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F985" s="85"/>
      <c r="AG985" s="85"/>
      <c r="AH985" s="85"/>
      <c r="AI985" s="85"/>
      <c r="AJ985" s="85"/>
      <c r="AK985" s="85"/>
      <c r="AL985" s="85"/>
      <c r="AM985" s="85"/>
      <c r="AN985" s="85"/>
      <c r="AO985" s="85"/>
      <c r="AP985" s="85"/>
      <c r="AQ985" s="85"/>
      <c r="AR985" s="85"/>
      <c r="AS985" s="85"/>
      <c r="AT985" s="85"/>
      <c r="AU985" s="85"/>
      <c r="AV985" s="85"/>
      <c r="AW985" s="85"/>
      <c r="AX985" s="85"/>
      <c r="AY985" s="85"/>
      <c r="AZ985" s="85"/>
      <c r="BA985" s="85"/>
      <c r="BB985" s="85"/>
      <c r="BC985" s="85"/>
      <c r="BD985" s="85"/>
      <c r="BE985" s="85"/>
      <c r="BF985" s="88"/>
      <c r="BG985" s="85"/>
      <c r="BH985" s="85"/>
      <c r="BI985" s="85"/>
      <c r="BJ985" s="85"/>
      <c r="BK985" s="85"/>
      <c r="BL985" s="85"/>
      <c r="BM985" s="85"/>
      <c r="BN985" s="85"/>
      <c r="BO985" s="85"/>
      <c r="BP985" s="85"/>
      <c r="BQ985" s="85"/>
      <c r="BR985" s="85"/>
      <c r="BS985" s="85"/>
      <c r="BT985" s="85"/>
      <c r="BU985" s="85"/>
      <c r="BV985" s="85"/>
      <c r="BW985" s="85"/>
      <c r="BX985" s="85"/>
      <c r="BY985" s="85"/>
      <c r="BZ985" s="85"/>
      <c r="CA985" s="85"/>
      <c r="CB985" s="85"/>
      <c r="CC985" s="85"/>
      <c r="CD985" s="85"/>
      <c r="CE985" s="85"/>
      <c r="CF985" s="85"/>
      <c r="CG985" s="85"/>
      <c r="CH985" s="85"/>
      <c r="CI985" s="85"/>
      <c r="CJ985" s="85"/>
      <c r="CK985" s="85"/>
      <c r="CL985" s="85"/>
      <c r="CM985" s="85"/>
      <c r="CN985" s="85"/>
      <c r="CO985" s="85"/>
      <c r="CP985" s="85"/>
      <c r="CQ985" s="85"/>
      <c r="CR985" s="85"/>
      <c r="CS985" s="85"/>
      <c r="CT985" s="85"/>
      <c r="CU985" s="85"/>
      <c r="CV985" s="85"/>
      <c r="CW985" s="85"/>
      <c r="CX985" s="85"/>
      <c r="CY985" s="85"/>
      <c r="CZ985" s="85"/>
      <c r="DA985" s="85"/>
      <c r="DB985" s="85"/>
      <c r="DC985" s="85"/>
      <c r="DD985" s="85"/>
      <c r="DE985" s="85"/>
    </row>
    <row r="986" spans="1:109" x14ac:dyDescent="0.2">
      <c r="A986" s="85"/>
      <c r="B986" s="85"/>
      <c r="C986" s="85"/>
      <c r="D986" s="85"/>
      <c r="E986" s="86"/>
      <c r="F986" s="85"/>
      <c r="G986" s="87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F986" s="85"/>
      <c r="AG986" s="85"/>
      <c r="AH986" s="85"/>
      <c r="AI986" s="85"/>
      <c r="AJ986" s="85"/>
      <c r="AK986" s="85"/>
      <c r="AL986" s="85"/>
      <c r="AM986" s="85"/>
      <c r="AN986" s="85"/>
      <c r="AO986" s="85"/>
      <c r="AP986" s="85"/>
      <c r="AQ986" s="85"/>
      <c r="AR986" s="85"/>
      <c r="AS986" s="85"/>
      <c r="AT986" s="85"/>
      <c r="AU986" s="85"/>
      <c r="AV986" s="85"/>
      <c r="AW986" s="85"/>
      <c r="AX986" s="85"/>
      <c r="AY986" s="85"/>
      <c r="AZ986" s="85"/>
      <c r="BA986" s="85"/>
      <c r="BB986" s="85"/>
      <c r="BC986" s="85"/>
      <c r="BD986" s="85"/>
      <c r="BE986" s="85"/>
      <c r="BF986" s="88"/>
      <c r="BG986" s="85"/>
      <c r="BH986" s="85"/>
      <c r="BI986" s="85"/>
      <c r="BJ986" s="85"/>
      <c r="BK986" s="85"/>
      <c r="BL986" s="85"/>
      <c r="BM986" s="85"/>
      <c r="BN986" s="85"/>
      <c r="BO986" s="85"/>
      <c r="BP986" s="85"/>
      <c r="BQ986" s="85"/>
      <c r="BR986" s="85"/>
      <c r="BS986" s="85"/>
      <c r="BT986" s="85"/>
      <c r="BU986" s="85"/>
      <c r="BV986" s="85"/>
      <c r="BW986" s="85"/>
      <c r="BX986" s="85"/>
      <c r="BY986" s="85"/>
      <c r="BZ986" s="85"/>
      <c r="CA986" s="85"/>
      <c r="CB986" s="85"/>
      <c r="CC986" s="85"/>
      <c r="CD986" s="85"/>
      <c r="CE986" s="85"/>
      <c r="CF986" s="85"/>
      <c r="CG986" s="85"/>
      <c r="CH986" s="85"/>
      <c r="CI986" s="85"/>
      <c r="CJ986" s="85"/>
      <c r="CK986" s="85"/>
      <c r="CL986" s="85"/>
      <c r="CM986" s="85"/>
      <c r="CN986" s="85"/>
      <c r="CO986" s="85"/>
      <c r="CP986" s="85"/>
      <c r="CQ986" s="85"/>
      <c r="CR986" s="85"/>
      <c r="CS986" s="85"/>
      <c r="CT986" s="85"/>
      <c r="CU986" s="85"/>
      <c r="CV986" s="85"/>
      <c r="CW986" s="85"/>
      <c r="CX986" s="85"/>
      <c r="CY986" s="85"/>
      <c r="CZ986" s="85"/>
      <c r="DA986" s="85"/>
      <c r="DB986" s="85"/>
      <c r="DC986" s="85"/>
      <c r="DD986" s="85"/>
      <c r="DE986" s="85"/>
    </row>
    <row r="987" spans="1:109" x14ac:dyDescent="0.2">
      <c r="A987" s="85"/>
      <c r="B987" s="85"/>
      <c r="C987" s="85"/>
      <c r="D987" s="85"/>
      <c r="E987" s="86"/>
      <c r="F987" s="85"/>
      <c r="G987" s="87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F987" s="85"/>
      <c r="AG987" s="85"/>
      <c r="AH987" s="85"/>
      <c r="AI987" s="85"/>
      <c r="AJ987" s="85"/>
      <c r="AK987" s="85"/>
      <c r="AL987" s="85"/>
      <c r="AM987" s="85"/>
      <c r="AN987" s="85"/>
      <c r="AO987" s="85"/>
      <c r="AP987" s="85"/>
      <c r="AQ987" s="85"/>
      <c r="AR987" s="85"/>
      <c r="AS987" s="85"/>
      <c r="AT987" s="85"/>
      <c r="AU987" s="85"/>
      <c r="AV987" s="85"/>
      <c r="AW987" s="85"/>
      <c r="AX987" s="85"/>
      <c r="AY987" s="85"/>
      <c r="AZ987" s="85"/>
      <c r="BA987" s="85"/>
      <c r="BB987" s="85"/>
      <c r="BC987" s="85"/>
      <c r="BD987" s="85"/>
      <c r="BE987" s="85"/>
      <c r="BF987" s="88"/>
      <c r="BG987" s="85"/>
      <c r="BH987" s="85"/>
      <c r="BI987" s="85"/>
      <c r="BJ987" s="85"/>
      <c r="BK987" s="85"/>
      <c r="BL987" s="85"/>
      <c r="BM987" s="85"/>
      <c r="BN987" s="85"/>
      <c r="BO987" s="85"/>
      <c r="BP987" s="85"/>
      <c r="BQ987" s="85"/>
      <c r="BR987" s="85"/>
      <c r="BS987" s="85"/>
      <c r="BT987" s="85"/>
      <c r="BU987" s="85"/>
      <c r="BV987" s="85"/>
      <c r="BW987" s="85"/>
      <c r="BX987" s="85"/>
      <c r="BY987" s="85"/>
      <c r="BZ987" s="85"/>
      <c r="CA987" s="85"/>
      <c r="CB987" s="85"/>
      <c r="CC987" s="85"/>
      <c r="CD987" s="85"/>
      <c r="CE987" s="85"/>
      <c r="CF987" s="85"/>
      <c r="CG987" s="85"/>
      <c r="CH987" s="85"/>
      <c r="CI987" s="85"/>
      <c r="CJ987" s="85"/>
      <c r="CK987" s="85"/>
      <c r="CL987" s="85"/>
      <c r="CM987" s="85"/>
      <c r="CN987" s="85"/>
      <c r="CO987" s="85"/>
      <c r="CP987" s="85"/>
      <c r="CQ987" s="85"/>
      <c r="CR987" s="85"/>
      <c r="CS987" s="85"/>
      <c r="CT987" s="85"/>
      <c r="CU987" s="85"/>
      <c r="CV987" s="85"/>
      <c r="CW987" s="85"/>
      <c r="CX987" s="85"/>
      <c r="CY987" s="85"/>
      <c r="CZ987" s="85"/>
      <c r="DA987" s="85"/>
      <c r="DB987" s="85"/>
      <c r="DC987" s="85"/>
      <c r="DD987" s="85"/>
      <c r="DE987" s="85"/>
    </row>
    <row r="988" spans="1:109" x14ac:dyDescent="0.2">
      <c r="A988" s="85"/>
      <c r="B988" s="85"/>
      <c r="C988" s="85"/>
      <c r="D988" s="85"/>
      <c r="E988" s="86"/>
      <c r="F988" s="85"/>
      <c r="G988" s="87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F988" s="85"/>
      <c r="AG988" s="85"/>
      <c r="AH988" s="85"/>
      <c r="AI988" s="85"/>
      <c r="AJ988" s="85"/>
      <c r="AK988" s="85"/>
      <c r="AL988" s="85"/>
      <c r="AM988" s="85"/>
      <c r="AN988" s="85"/>
      <c r="AO988" s="85"/>
      <c r="AP988" s="85"/>
      <c r="AQ988" s="85"/>
      <c r="AR988" s="85"/>
      <c r="AS988" s="85"/>
      <c r="AT988" s="85"/>
      <c r="AU988" s="85"/>
      <c r="AV988" s="85"/>
      <c r="AW988" s="85"/>
      <c r="AX988" s="85"/>
      <c r="AY988" s="85"/>
      <c r="AZ988" s="85"/>
      <c r="BA988" s="85"/>
      <c r="BB988" s="85"/>
      <c r="BC988" s="85"/>
      <c r="BD988" s="85"/>
      <c r="BE988" s="85"/>
      <c r="BF988" s="88"/>
      <c r="BG988" s="85"/>
      <c r="BH988" s="85"/>
      <c r="BI988" s="85"/>
      <c r="BJ988" s="85"/>
      <c r="BK988" s="85"/>
      <c r="BL988" s="85"/>
      <c r="BM988" s="85"/>
      <c r="BN988" s="85"/>
      <c r="BO988" s="85"/>
      <c r="BP988" s="85"/>
      <c r="BQ988" s="85"/>
      <c r="BR988" s="85"/>
      <c r="BS988" s="85"/>
      <c r="BT988" s="85"/>
      <c r="BU988" s="85"/>
      <c r="BV988" s="85"/>
      <c r="BW988" s="85"/>
      <c r="BX988" s="85"/>
      <c r="BY988" s="85"/>
      <c r="BZ988" s="85"/>
      <c r="CA988" s="85"/>
      <c r="CB988" s="85"/>
      <c r="CC988" s="85"/>
      <c r="CD988" s="85"/>
      <c r="CE988" s="85"/>
      <c r="CF988" s="85"/>
      <c r="CG988" s="85"/>
      <c r="CH988" s="85"/>
      <c r="CI988" s="85"/>
      <c r="CJ988" s="85"/>
      <c r="CK988" s="85"/>
      <c r="CL988" s="85"/>
      <c r="CM988" s="85"/>
      <c r="CN988" s="85"/>
      <c r="CO988" s="85"/>
      <c r="CP988" s="85"/>
      <c r="CQ988" s="85"/>
      <c r="CR988" s="85"/>
      <c r="CS988" s="85"/>
      <c r="CT988" s="85"/>
      <c r="CU988" s="85"/>
      <c r="CV988" s="85"/>
      <c r="CW988" s="85"/>
      <c r="CX988" s="85"/>
      <c r="CY988" s="85"/>
      <c r="CZ988" s="85"/>
      <c r="DA988" s="85"/>
      <c r="DB988" s="85"/>
      <c r="DC988" s="85"/>
      <c r="DD988" s="85"/>
      <c r="DE988" s="85"/>
    </row>
    <row r="989" spans="1:109" x14ac:dyDescent="0.2">
      <c r="A989" s="85"/>
      <c r="B989" s="85"/>
      <c r="C989" s="85"/>
      <c r="D989" s="85"/>
      <c r="E989" s="86"/>
      <c r="F989" s="85"/>
      <c r="G989" s="87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F989" s="85"/>
      <c r="AG989" s="85"/>
      <c r="AH989" s="85"/>
      <c r="AI989" s="85"/>
      <c r="AJ989" s="85"/>
      <c r="AK989" s="85"/>
      <c r="AL989" s="85"/>
      <c r="AM989" s="85"/>
      <c r="AN989" s="85"/>
      <c r="AO989" s="85"/>
      <c r="AP989" s="85"/>
      <c r="AQ989" s="85"/>
      <c r="AR989" s="85"/>
      <c r="AS989" s="85"/>
      <c r="AT989" s="85"/>
      <c r="AU989" s="85"/>
      <c r="AV989" s="85"/>
      <c r="AW989" s="85"/>
      <c r="AX989" s="85"/>
      <c r="AY989" s="85"/>
      <c r="AZ989" s="85"/>
      <c r="BA989" s="85"/>
      <c r="BB989" s="85"/>
      <c r="BC989" s="85"/>
      <c r="BD989" s="85"/>
      <c r="BE989" s="85"/>
      <c r="BF989" s="88"/>
      <c r="BG989" s="85"/>
      <c r="BH989" s="85"/>
      <c r="BI989" s="85"/>
      <c r="BJ989" s="85"/>
      <c r="BK989" s="85"/>
      <c r="BL989" s="85"/>
      <c r="BM989" s="85"/>
      <c r="BN989" s="85"/>
      <c r="BO989" s="85"/>
      <c r="BP989" s="85"/>
      <c r="BQ989" s="85"/>
      <c r="BR989" s="85"/>
      <c r="BS989" s="85"/>
      <c r="BT989" s="85"/>
      <c r="BU989" s="85"/>
      <c r="BV989" s="85"/>
      <c r="BW989" s="85"/>
      <c r="BX989" s="85"/>
      <c r="BY989" s="85"/>
      <c r="BZ989" s="85"/>
      <c r="CA989" s="85"/>
      <c r="CB989" s="85"/>
      <c r="CC989" s="85"/>
      <c r="CD989" s="85"/>
      <c r="CE989" s="85"/>
      <c r="CF989" s="85"/>
      <c r="CG989" s="85"/>
      <c r="CH989" s="85"/>
      <c r="CI989" s="85"/>
      <c r="CJ989" s="85"/>
      <c r="CK989" s="85"/>
      <c r="CL989" s="85"/>
      <c r="CM989" s="85"/>
      <c r="CN989" s="85"/>
      <c r="CO989" s="85"/>
      <c r="CP989" s="85"/>
      <c r="CQ989" s="85"/>
      <c r="CR989" s="85"/>
      <c r="CS989" s="85"/>
      <c r="CT989" s="85"/>
      <c r="CU989" s="85"/>
      <c r="CV989" s="85"/>
      <c r="CW989" s="85"/>
      <c r="CX989" s="85"/>
      <c r="CY989" s="85"/>
      <c r="CZ989" s="85"/>
      <c r="DA989" s="85"/>
      <c r="DB989" s="85"/>
      <c r="DC989" s="85"/>
      <c r="DD989" s="85"/>
      <c r="DE989" s="85"/>
    </row>
    <row r="990" spans="1:109" x14ac:dyDescent="0.2">
      <c r="A990" s="85"/>
      <c r="B990" s="85"/>
      <c r="C990" s="85"/>
      <c r="D990" s="85"/>
      <c r="E990" s="86"/>
      <c r="F990" s="85"/>
      <c r="G990" s="87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F990" s="85"/>
      <c r="AG990" s="85"/>
      <c r="AH990" s="85"/>
      <c r="AI990" s="85"/>
      <c r="AJ990" s="85"/>
      <c r="AK990" s="85"/>
      <c r="AL990" s="85"/>
      <c r="AM990" s="85"/>
      <c r="AN990" s="85"/>
      <c r="AO990" s="85"/>
      <c r="AP990" s="85"/>
      <c r="AQ990" s="85"/>
      <c r="AR990" s="85"/>
      <c r="AS990" s="85"/>
      <c r="AT990" s="85"/>
      <c r="AU990" s="85"/>
      <c r="AV990" s="85"/>
      <c r="AW990" s="85"/>
      <c r="AX990" s="85"/>
      <c r="AY990" s="85"/>
      <c r="AZ990" s="85"/>
      <c r="BA990" s="85"/>
      <c r="BB990" s="85"/>
      <c r="BC990" s="85"/>
      <c r="BD990" s="85"/>
      <c r="BE990" s="85"/>
      <c r="BF990" s="88"/>
      <c r="BG990" s="85"/>
      <c r="BH990" s="85"/>
      <c r="BI990" s="85"/>
      <c r="BJ990" s="85"/>
      <c r="BK990" s="85"/>
      <c r="BL990" s="85"/>
      <c r="BM990" s="85"/>
      <c r="BN990" s="85"/>
      <c r="BO990" s="85"/>
      <c r="BP990" s="85"/>
      <c r="BQ990" s="85"/>
      <c r="BR990" s="85"/>
      <c r="BS990" s="85"/>
      <c r="BT990" s="85"/>
      <c r="BU990" s="85"/>
      <c r="BV990" s="85"/>
      <c r="BW990" s="85"/>
      <c r="BX990" s="85"/>
      <c r="BY990" s="85"/>
      <c r="BZ990" s="85"/>
      <c r="CA990" s="85"/>
      <c r="CB990" s="85"/>
      <c r="CC990" s="85"/>
      <c r="CD990" s="85"/>
      <c r="CE990" s="85"/>
      <c r="CF990" s="85"/>
      <c r="CG990" s="85"/>
      <c r="CH990" s="85"/>
      <c r="CI990" s="85"/>
      <c r="CJ990" s="85"/>
      <c r="CK990" s="85"/>
      <c r="CL990" s="85"/>
      <c r="CM990" s="85"/>
      <c r="CN990" s="85"/>
      <c r="CO990" s="85"/>
      <c r="CP990" s="85"/>
      <c r="CQ990" s="85"/>
      <c r="CR990" s="85"/>
      <c r="CS990" s="85"/>
      <c r="CT990" s="85"/>
      <c r="CU990" s="85"/>
      <c r="CV990" s="85"/>
      <c r="CW990" s="85"/>
      <c r="CX990" s="85"/>
      <c r="CY990" s="85"/>
      <c r="CZ990" s="85"/>
      <c r="DA990" s="85"/>
      <c r="DB990" s="85"/>
      <c r="DC990" s="85"/>
      <c r="DD990" s="85"/>
      <c r="DE990" s="85"/>
    </row>
    <row r="991" spans="1:109" x14ac:dyDescent="0.2">
      <c r="A991" s="85"/>
      <c r="B991" s="85"/>
      <c r="C991" s="85"/>
      <c r="D991" s="85"/>
      <c r="E991" s="86"/>
      <c r="F991" s="85"/>
      <c r="G991" s="87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  <c r="AB991" s="85"/>
      <c r="AC991" s="85"/>
      <c r="AD991" s="85"/>
      <c r="AE991" s="85"/>
      <c r="AF991" s="85"/>
      <c r="AG991" s="85"/>
      <c r="AH991" s="85"/>
      <c r="AI991" s="85"/>
      <c r="AJ991" s="85"/>
      <c r="AK991" s="85"/>
      <c r="AL991" s="85"/>
      <c r="AM991" s="85"/>
      <c r="AN991" s="85"/>
      <c r="AO991" s="85"/>
      <c r="AP991" s="85"/>
      <c r="AQ991" s="85"/>
      <c r="AR991" s="85"/>
      <c r="AS991" s="85"/>
      <c r="AT991" s="85"/>
      <c r="AU991" s="85"/>
      <c r="AV991" s="85"/>
      <c r="AW991" s="85"/>
      <c r="AX991" s="85"/>
      <c r="AY991" s="85"/>
      <c r="AZ991" s="85"/>
      <c r="BA991" s="85"/>
      <c r="BB991" s="85"/>
      <c r="BC991" s="85"/>
      <c r="BD991" s="85"/>
      <c r="BE991" s="85"/>
      <c r="BF991" s="88"/>
      <c r="BG991" s="85"/>
      <c r="BH991" s="85"/>
      <c r="BI991" s="85"/>
      <c r="BJ991" s="85"/>
      <c r="BK991" s="85"/>
      <c r="BL991" s="85"/>
      <c r="BM991" s="85"/>
      <c r="BN991" s="85"/>
      <c r="BO991" s="85"/>
      <c r="BP991" s="85"/>
      <c r="BQ991" s="85"/>
      <c r="BR991" s="85"/>
      <c r="BS991" s="85"/>
      <c r="BT991" s="85"/>
      <c r="BU991" s="85"/>
      <c r="BV991" s="85"/>
      <c r="BW991" s="85"/>
      <c r="BX991" s="85"/>
      <c r="BY991" s="85"/>
      <c r="BZ991" s="85"/>
      <c r="CA991" s="85"/>
      <c r="CB991" s="85"/>
      <c r="CC991" s="85"/>
      <c r="CD991" s="85"/>
      <c r="CE991" s="85"/>
      <c r="CF991" s="85"/>
      <c r="CG991" s="85"/>
      <c r="CH991" s="85"/>
      <c r="CI991" s="85"/>
      <c r="CJ991" s="85"/>
      <c r="CK991" s="85"/>
      <c r="CL991" s="85"/>
      <c r="CM991" s="85"/>
      <c r="CN991" s="85"/>
      <c r="CO991" s="85"/>
      <c r="CP991" s="85"/>
      <c r="CQ991" s="85"/>
      <c r="CR991" s="85"/>
      <c r="CS991" s="85"/>
      <c r="CT991" s="85"/>
      <c r="CU991" s="85"/>
      <c r="CV991" s="85"/>
      <c r="CW991" s="85"/>
      <c r="CX991" s="85"/>
      <c r="CY991" s="85"/>
      <c r="CZ991" s="85"/>
      <c r="DA991" s="85"/>
      <c r="DB991" s="85"/>
      <c r="DC991" s="85"/>
      <c r="DD991" s="85"/>
      <c r="DE991" s="85"/>
    </row>
    <row r="992" spans="1:109" x14ac:dyDescent="0.2">
      <c r="A992" s="85"/>
      <c r="B992" s="85"/>
      <c r="C992" s="85"/>
      <c r="D992" s="85"/>
      <c r="E992" s="86"/>
      <c r="F992" s="85"/>
      <c r="G992" s="87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  <c r="AB992" s="85"/>
      <c r="AC992" s="85"/>
      <c r="AD992" s="85"/>
      <c r="AE992" s="85"/>
      <c r="AF992" s="85"/>
      <c r="AG992" s="85"/>
      <c r="AH992" s="85"/>
      <c r="AI992" s="85"/>
      <c r="AJ992" s="85"/>
      <c r="AK992" s="85"/>
      <c r="AL992" s="85"/>
      <c r="AM992" s="85"/>
      <c r="AN992" s="85"/>
      <c r="AO992" s="85"/>
      <c r="AP992" s="85"/>
      <c r="AQ992" s="85"/>
      <c r="AR992" s="85"/>
      <c r="AS992" s="85"/>
      <c r="AT992" s="85"/>
      <c r="AU992" s="85"/>
      <c r="AV992" s="85"/>
      <c r="AW992" s="85"/>
      <c r="AX992" s="85"/>
      <c r="AY992" s="85"/>
      <c r="AZ992" s="85"/>
      <c r="BA992" s="85"/>
      <c r="BB992" s="85"/>
      <c r="BC992" s="85"/>
      <c r="BD992" s="85"/>
      <c r="BE992" s="85"/>
      <c r="BF992" s="88"/>
      <c r="BG992" s="85"/>
      <c r="BH992" s="85"/>
      <c r="BI992" s="85"/>
      <c r="BJ992" s="85"/>
      <c r="BK992" s="85"/>
      <c r="BL992" s="85"/>
      <c r="BM992" s="85"/>
      <c r="BN992" s="85"/>
      <c r="BO992" s="85"/>
      <c r="BP992" s="85"/>
      <c r="BQ992" s="85"/>
      <c r="BR992" s="85"/>
      <c r="BS992" s="85"/>
      <c r="BT992" s="85"/>
      <c r="BU992" s="85"/>
      <c r="BV992" s="85"/>
      <c r="BW992" s="85"/>
      <c r="BX992" s="85"/>
      <c r="BY992" s="85"/>
      <c r="BZ992" s="85"/>
      <c r="CA992" s="85"/>
      <c r="CB992" s="85"/>
      <c r="CC992" s="85"/>
      <c r="CD992" s="85"/>
      <c r="CE992" s="85"/>
      <c r="CF992" s="85"/>
      <c r="CG992" s="85"/>
      <c r="CH992" s="85"/>
      <c r="CI992" s="85"/>
      <c r="CJ992" s="85"/>
      <c r="CK992" s="85"/>
      <c r="CL992" s="85"/>
      <c r="CM992" s="85"/>
      <c r="CN992" s="85"/>
      <c r="CO992" s="85"/>
      <c r="CP992" s="85"/>
      <c r="CQ992" s="85"/>
      <c r="CR992" s="85"/>
      <c r="CS992" s="85"/>
      <c r="CT992" s="85"/>
      <c r="CU992" s="85"/>
      <c r="CV992" s="85"/>
      <c r="CW992" s="85"/>
      <c r="CX992" s="85"/>
      <c r="CY992" s="85"/>
      <c r="CZ992" s="85"/>
      <c r="DA992" s="85"/>
      <c r="DB992" s="85"/>
      <c r="DC992" s="85"/>
      <c r="DD992" s="85"/>
      <c r="DE992" s="85"/>
    </row>
    <row r="993" spans="1:109" x14ac:dyDescent="0.2">
      <c r="A993" s="85"/>
      <c r="B993" s="85"/>
      <c r="C993" s="85"/>
      <c r="D993" s="85"/>
      <c r="E993" s="86"/>
      <c r="F993" s="85"/>
      <c r="G993" s="87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  <c r="AB993" s="85"/>
      <c r="AC993" s="85"/>
      <c r="AD993" s="85"/>
      <c r="AE993" s="85"/>
      <c r="AF993" s="85"/>
      <c r="AG993" s="85"/>
      <c r="AH993" s="85"/>
      <c r="AI993" s="85"/>
      <c r="AJ993" s="85"/>
      <c r="AK993" s="85"/>
      <c r="AL993" s="85"/>
      <c r="AM993" s="85"/>
      <c r="AN993" s="85"/>
      <c r="AO993" s="85"/>
      <c r="AP993" s="85"/>
      <c r="AQ993" s="85"/>
      <c r="AR993" s="85"/>
      <c r="AS993" s="85"/>
      <c r="AT993" s="85"/>
      <c r="AU993" s="85"/>
      <c r="AV993" s="85"/>
      <c r="AW993" s="85"/>
      <c r="AX993" s="85"/>
      <c r="AY993" s="85"/>
      <c r="AZ993" s="85"/>
      <c r="BA993" s="85"/>
      <c r="BB993" s="85"/>
      <c r="BC993" s="85"/>
      <c r="BD993" s="85"/>
      <c r="BE993" s="85"/>
      <c r="BF993" s="88"/>
      <c r="BG993" s="85"/>
      <c r="BH993" s="85"/>
      <c r="BI993" s="85"/>
      <c r="BJ993" s="85"/>
      <c r="BK993" s="85"/>
      <c r="BL993" s="85"/>
      <c r="BM993" s="85"/>
      <c r="BN993" s="85"/>
      <c r="BO993" s="85"/>
      <c r="BP993" s="85"/>
      <c r="BQ993" s="85"/>
      <c r="BR993" s="85"/>
      <c r="BS993" s="85"/>
      <c r="BT993" s="85"/>
      <c r="BU993" s="85"/>
      <c r="BV993" s="85"/>
      <c r="BW993" s="85"/>
      <c r="BX993" s="85"/>
      <c r="BY993" s="85"/>
      <c r="BZ993" s="85"/>
      <c r="CA993" s="85"/>
      <c r="CB993" s="85"/>
      <c r="CC993" s="85"/>
      <c r="CD993" s="85"/>
      <c r="CE993" s="85"/>
      <c r="CF993" s="85"/>
      <c r="CG993" s="85"/>
      <c r="CH993" s="85"/>
      <c r="CI993" s="85"/>
      <c r="CJ993" s="85"/>
      <c r="CK993" s="85"/>
      <c r="CL993" s="85"/>
      <c r="CM993" s="85"/>
      <c r="CN993" s="85"/>
      <c r="CO993" s="85"/>
      <c r="CP993" s="85"/>
      <c r="CQ993" s="85"/>
      <c r="CR993" s="85"/>
      <c r="CS993" s="85"/>
      <c r="CT993" s="85"/>
      <c r="CU993" s="85"/>
      <c r="CV993" s="85"/>
      <c r="CW993" s="85"/>
      <c r="CX993" s="85"/>
      <c r="CY993" s="85"/>
      <c r="CZ993" s="85"/>
      <c r="DA993" s="85"/>
      <c r="DB993" s="85"/>
      <c r="DC993" s="85"/>
      <c r="DD993" s="85"/>
      <c r="DE993" s="85"/>
    </row>
    <row r="994" spans="1:109" x14ac:dyDescent="0.2">
      <c r="A994" s="85"/>
      <c r="B994" s="85"/>
      <c r="C994" s="85"/>
      <c r="D994" s="85"/>
      <c r="E994" s="86"/>
      <c r="F994" s="85"/>
      <c r="G994" s="87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/>
      <c r="W994" s="85"/>
      <c r="X994" s="85"/>
      <c r="Y994" s="85"/>
      <c r="Z994" s="85"/>
      <c r="AA994" s="85"/>
      <c r="AB994" s="85"/>
      <c r="AC994" s="85"/>
      <c r="AD994" s="85"/>
      <c r="AE994" s="85"/>
      <c r="AF994" s="85"/>
      <c r="AG994" s="85"/>
      <c r="AH994" s="85"/>
      <c r="AI994" s="85"/>
      <c r="AJ994" s="85"/>
      <c r="AK994" s="85"/>
      <c r="AL994" s="85"/>
      <c r="AM994" s="85"/>
      <c r="AN994" s="85"/>
      <c r="AO994" s="85"/>
      <c r="AP994" s="85"/>
      <c r="AQ994" s="85"/>
      <c r="AR994" s="85"/>
      <c r="AS994" s="85"/>
      <c r="AT994" s="85"/>
      <c r="AU994" s="85"/>
      <c r="AV994" s="85"/>
      <c r="AW994" s="85"/>
      <c r="AX994" s="85"/>
      <c r="AY994" s="85"/>
      <c r="AZ994" s="85"/>
      <c r="BA994" s="85"/>
      <c r="BB994" s="85"/>
      <c r="BC994" s="85"/>
      <c r="BD994" s="85"/>
      <c r="BE994" s="85"/>
      <c r="BF994" s="88"/>
      <c r="BG994" s="85"/>
      <c r="BH994" s="85"/>
      <c r="BI994" s="85"/>
      <c r="BJ994" s="85"/>
      <c r="BK994" s="85"/>
      <c r="BL994" s="85"/>
      <c r="BM994" s="85"/>
      <c r="BN994" s="85"/>
      <c r="BO994" s="85"/>
      <c r="BP994" s="85"/>
      <c r="BQ994" s="85"/>
      <c r="BR994" s="85"/>
      <c r="BS994" s="85"/>
      <c r="BT994" s="85"/>
      <c r="BU994" s="85"/>
      <c r="BV994" s="85"/>
      <c r="BW994" s="85"/>
      <c r="BX994" s="85"/>
      <c r="BY994" s="85"/>
      <c r="BZ994" s="85"/>
      <c r="CA994" s="85"/>
      <c r="CB994" s="85"/>
      <c r="CC994" s="85"/>
      <c r="CD994" s="85"/>
      <c r="CE994" s="85"/>
      <c r="CF994" s="85"/>
      <c r="CG994" s="85"/>
      <c r="CH994" s="85"/>
      <c r="CI994" s="85"/>
      <c r="CJ994" s="85"/>
      <c r="CK994" s="85"/>
      <c r="CL994" s="85"/>
      <c r="CM994" s="85"/>
      <c r="CN994" s="85"/>
      <c r="CO994" s="85"/>
      <c r="CP994" s="85"/>
      <c r="CQ994" s="85"/>
      <c r="CR994" s="85"/>
      <c r="CS994" s="85"/>
      <c r="CT994" s="85"/>
      <c r="CU994" s="85"/>
      <c r="CV994" s="85"/>
      <c r="CW994" s="85"/>
      <c r="CX994" s="85"/>
      <c r="CY994" s="85"/>
      <c r="CZ994" s="85"/>
      <c r="DA994" s="85"/>
      <c r="DB994" s="85"/>
      <c r="DC994" s="85"/>
      <c r="DD994" s="85"/>
      <c r="DE994" s="85"/>
    </row>
    <row r="995" spans="1:109" x14ac:dyDescent="0.2">
      <c r="A995" s="85"/>
      <c r="B995" s="85"/>
      <c r="C995" s="85"/>
      <c r="D995" s="85"/>
      <c r="E995" s="86"/>
      <c r="F995" s="85"/>
      <c r="G995" s="87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5"/>
      <c r="V995" s="85"/>
      <c r="W995" s="85"/>
      <c r="X995" s="85"/>
      <c r="Y995" s="85"/>
      <c r="Z995" s="85"/>
      <c r="AA995" s="85"/>
      <c r="AB995" s="85"/>
      <c r="AC995" s="85"/>
      <c r="AD995" s="85"/>
      <c r="AE995" s="85"/>
      <c r="AF995" s="85"/>
      <c r="AG995" s="85"/>
      <c r="AH995" s="85"/>
      <c r="AI995" s="85"/>
      <c r="AJ995" s="85"/>
      <c r="AK995" s="85"/>
      <c r="AL995" s="85"/>
      <c r="AM995" s="85"/>
      <c r="AN995" s="85"/>
      <c r="AO995" s="85"/>
      <c r="AP995" s="85"/>
      <c r="AQ995" s="85"/>
      <c r="AR995" s="85"/>
      <c r="AS995" s="85"/>
      <c r="AT995" s="85"/>
      <c r="AU995" s="85"/>
      <c r="AV995" s="85"/>
      <c r="AW995" s="85"/>
      <c r="AX995" s="85"/>
      <c r="AY995" s="85"/>
      <c r="AZ995" s="85"/>
      <c r="BA995" s="85"/>
      <c r="BB995" s="85"/>
      <c r="BC995" s="85"/>
      <c r="BD995" s="85"/>
      <c r="BE995" s="85"/>
      <c r="BF995" s="88"/>
      <c r="BG995" s="85"/>
      <c r="BH995" s="85"/>
      <c r="BI995" s="85"/>
      <c r="BJ995" s="85"/>
      <c r="BK995" s="85"/>
      <c r="BL995" s="85"/>
      <c r="BM995" s="85"/>
      <c r="BN995" s="85"/>
      <c r="BO995" s="85"/>
      <c r="BP995" s="85"/>
      <c r="BQ995" s="85"/>
      <c r="BR995" s="85"/>
      <c r="BS995" s="85"/>
      <c r="BT995" s="85"/>
      <c r="BU995" s="85"/>
      <c r="BV995" s="85"/>
      <c r="BW995" s="85"/>
      <c r="BX995" s="85"/>
      <c r="BY995" s="85"/>
      <c r="BZ995" s="85"/>
      <c r="CA995" s="85"/>
      <c r="CB995" s="85"/>
      <c r="CC995" s="85"/>
      <c r="CD995" s="85"/>
      <c r="CE995" s="85"/>
      <c r="CF995" s="85"/>
      <c r="CG995" s="85"/>
      <c r="CH995" s="85"/>
      <c r="CI995" s="85"/>
      <c r="CJ995" s="85"/>
      <c r="CK995" s="85"/>
      <c r="CL995" s="85"/>
      <c r="CM995" s="85"/>
      <c r="CN995" s="85"/>
      <c r="CO995" s="85"/>
      <c r="CP995" s="85"/>
      <c r="CQ995" s="85"/>
      <c r="CR995" s="85"/>
      <c r="CS995" s="85"/>
      <c r="CT995" s="85"/>
      <c r="CU995" s="85"/>
      <c r="CV995" s="85"/>
      <c r="CW995" s="85"/>
      <c r="CX995" s="85"/>
      <c r="CY995" s="85"/>
      <c r="CZ995" s="85"/>
      <c r="DA995" s="85"/>
      <c r="DB995" s="85"/>
      <c r="DC995" s="85"/>
      <c r="DD995" s="85"/>
      <c r="DE995" s="85"/>
    </row>
    <row r="996" spans="1:109" x14ac:dyDescent="0.2">
      <c r="A996" s="85"/>
      <c r="B996" s="85"/>
      <c r="C996" s="85"/>
      <c r="D996" s="85"/>
      <c r="E996" s="86"/>
      <c r="F996" s="85"/>
      <c r="G996" s="87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/>
      <c r="W996" s="85"/>
      <c r="X996" s="85"/>
      <c r="Y996" s="85"/>
      <c r="Z996" s="85"/>
      <c r="AA996" s="85"/>
      <c r="AB996" s="85"/>
      <c r="AC996" s="85"/>
      <c r="AD996" s="85"/>
      <c r="AE996" s="85"/>
      <c r="AF996" s="85"/>
      <c r="AG996" s="85"/>
      <c r="AH996" s="85"/>
      <c r="AI996" s="85"/>
      <c r="AJ996" s="85"/>
      <c r="AK996" s="85"/>
      <c r="AL996" s="85"/>
      <c r="AM996" s="85"/>
      <c r="AN996" s="85"/>
      <c r="AO996" s="85"/>
      <c r="AP996" s="85"/>
      <c r="AQ996" s="85"/>
      <c r="AR996" s="85"/>
      <c r="AS996" s="85"/>
      <c r="AT996" s="85"/>
      <c r="AU996" s="85"/>
      <c r="AV996" s="85"/>
      <c r="AW996" s="85"/>
      <c r="AX996" s="85"/>
      <c r="AY996" s="85"/>
      <c r="AZ996" s="85"/>
      <c r="BA996" s="85"/>
      <c r="BB996" s="85"/>
      <c r="BC996" s="85"/>
      <c r="BD996" s="85"/>
      <c r="BE996" s="85"/>
      <c r="BF996" s="88"/>
      <c r="BG996" s="85"/>
      <c r="BH996" s="85"/>
      <c r="BI996" s="85"/>
      <c r="BJ996" s="85"/>
      <c r="BK996" s="85"/>
      <c r="BL996" s="85"/>
      <c r="BM996" s="85"/>
      <c r="BN996" s="85"/>
      <c r="BO996" s="85"/>
      <c r="BP996" s="85"/>
      <c r="BQ996" s="85"/>
      <c r="BR996" s="85"/>
      <c r="BS996" s="85"/>
      <c r="BT996" s="85"/>
      <c r="BU996" s="85"/>
      <c r="BV996" s="85"/>
      <c r="BW996" s="85"/>
      <c r="BX996" s="85"/>
      <c r="BY996" s="85"/>
      <c r="BZ996" s="85"/>
      <c r="CA996" s="85"/>
      <c r="CB996" s="85"/>
      <c r="CC996" s="85"/>
      <c r="CD996" s="85"/>
      <c r="CE996" s="85"/>
      <c r="CF996" s="85"/>
      <c r="CG996" s="85"/>
      <c r="CH996" s="85"/>
      <c r="CI996" s="85"/>
      <c r="CJ996" s="85"/>
      <c r="CK996" s="85"/>
      <c r="CL996" s="85"/>
      <c r="CM996" s="85"/>
      <c r="CN996" s="85"/>
      <c r="CO996" s="85"/>
      <c r="CP996" s="85"/>
      <c r="CQ996" s="85"/>
      <c r="CR996" s="85"/>
      <c r="CS996" s="85"/>
      <c r="CT996" s="85"/>
      <c r="CU996" s="85"/>
      <c r="CV996" s="85"/>
      <c r="CW996" s="85"/>
      <c r="CX996" s="85"/>
      <c r="CY996" s="85"/>
      <c r="CZ996" s="85"/>
      <c r="DA996" s="85"/>
      <c r="DB996" s="85"/>
      <c r="DC996" s="85"/>
      <c r="DD996" s="85"/>
      <c r="DE996" s="85"/>
    </row>
    <row r="997" spans="1:109" x14ac:dyDescent="0.2">
      <c r="A997" s="85"/>
      <c r="B997" s="85"/>
      <c r="C997" s="85"/>
      <c r="D997" s="85"/>
      <c r="E997" s="86"/>
      <c r="F997" s="85"/>
      <c r="G997" s="87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5"/>
      <c r="V997" s="85"/>
      <c r="W997" s="85"/>
      <c r="X997" s="85"/>
      <c r="Y997" s="85"/>
      <c r="Z997" s="85"/>
      <c r="AA997" s="85"/>
      <c r="AB997" s="85"/>
      <c r="AC997" s="85"/>
      <c r="AD997" s="85"/>
      <c r="AE997" s="85"/>
      <c r="AF997" s="85"/>
      <c r="AG997" s="85"/>
      <c r="AH997" s="85"/>
      <c r="AI997" s="85"/>
      <c r="AJ997" s="85"/>
      <c r="AK997" s="85"/>
      <c r="AL997" s="85"/>
      <c r="AM997" s="85"/>
      <c r="AN997" s="85"/>
      <c r="AO997" s="85"/>
      <c r="AP997" s="85"/>
      <c r="AQ997" s="85"/>
      <c r="AR997" s="85"/>
      <c r="AS997" s="85"/>
      <c r="AT997" s="85"/>
      <c r="AU997" s="85"/>
      <c r="AV997" s="85"/>
      <c r="AW997" s="85"/>
      <c r="AX997" s="85"/>
      <c r="AY997" s="85"/>
      <c r="AZ997" s="85"/>
      <c r="BA997" s="85"/>
      <c r="BB997" s="85"/>
      <c r="BC997" s="85"/>
      <c r="BD997" s="85"/>
      <c r="BE997" s="85"/>
      <c r="BF997" s="88"/>
      <c r="BG997" s="85"/>
      <c r="BH997" s="85"/>
      <c r="BI997" s="85"/>
      <c r="BJ997" s="85"/>
      <c r="BK997" s="85"/>
      <c r="BL997" s="85"/>
      <c r="BM997" s="85"/>
      <c r="BN997" s="85"/>
      <c r="BO997" s="85"/>
      <c r="BP997" s="85"/>
      <c r="BQ997" s="85"/>
      <c r="BR997" s="85"/>
      <c r="BS997" s="85"/>
      <c r="BT997" s="85"/>
      <c r="BU997" s="85"/>
      <c r="BV997" s="85"/>
      <c r="BW997" s="85"/>
      <c r="BX997" s="85"/>
      <c r="BY997" s="85"/>
      <c r="BZ997" s="85"/>
      <c r="CA997" s="85"/>
      <c r="CB997" s="85"/>
      <c r="CC997" s="85"/>
      <c r="CD997" s="85"/>
      <c r="CE997" s="85"/>
      <c r="CF997" s="85"/>
      <c r="CG997" s="85"/>
      <c r="CH997" s="85"/>
      <c r="CI997" s="85"/>
      <c r="CJ997" s="85"/>
      <c r="CK997" s="85"/>
      <c r="CL997" s="85"/>
      <c r="CM997" s="85"/>
      <c r="CN997" s="85"/>
      <c r="CO997" s="85"/>
      <c r="CP997" s="85"/>
      <c r="CQ997" s="85"/>
      <c r="CR997" s="85"/>
      <c r="CS997" s="85"/>
      <c r="CT997" s="85"/>
      <c r="CU997" s="85"/>
      <c r="CV997" s="85"/>
      <c r="CW997" s="85"/>
      <c r="CX997" s="85"/>
      <c r="CY997" s="85"/>
      <c r="CZ997" s="85"/>
      <c r="DA997" s="85"/>
      <c r="DB997" s="85"/>
      <c r="DC997" s="85"/>
      <c r="DD997" s="85"/>
      <c r="DE997" s="85"/>
    </row>
    <row r="998" spans="1:109" x14ac:dyDescent="0.2">
      <c r="A998" s="85"/>
      <c r="B998" s="85"/>
      <c r="C998" s="85"/>
      <c r="D998" s="85"/>
      <c r="E998" s="86"/>
      <c r="F998" s="85"/>
      <c r="G998" s="87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5"/>
      <c r="V998" s="85"/>
      <c r="W998" s="85"/>
      <c r="X998" s="85"/>
      <c r="Y998" s="85"/>
      <c r="Z998" s="85"/>
      <c r="AA998" s="85"/>
      <c r="AB998" s="85"/>
      <c r="AC998" s="85"/>
      <c r="AD998" s="85"/>
      <c r="AE998" s="85"/>
      <c r="AF998" s="85"/>
      <c r="AG998" s="85"/>
      <c r="AH998" s="85"/>
      <c r="AI998" s="85"/>
      <c r="AJ998" s="85"/>
      <c r="AK998" s="85"/>
      <c r="AL998" s="85"/>
      <c r="AM998" s="85"/>
      <c r="AN998" s="85"/>
      <c r="AO998" s="85"/>
      <c r="AP998" s="85"/>
      <c r="AQ998" s="85"/>
      <c r="AR998" s="85"/>
      <c r="AS998" s="85"/>
      <c r="AT998" s="85"/>
      <c r="AU998" s="85"/>
      <c r="AV998" s="85"/>
      <c r="AW998" s="85"/>
      <c r="AX998" s="85"/>
      <c r="AY998" s="85"/>
      <c r="AZ998" s="85"/>
      <c r="BA998" s="85"/>
      <c r="BB998" s="85"/>
      <c r="BC998" s="85"/>
      <c r="BD998" s="85"/>
      <c r="BE998" s="85"/>
      <c r="BF998" s="88"/>
      <c r="BG998" s="85"/>
      <c r="BH998" s="85"/>
      <c r="BI998" s="85"/>
      <c r="BJ998" s="85"/>
      <c r="BK998" s="85"/>
      <c r="BL998" s="85"/>
      <c r="BM998" s="85"/>
      <c r="BN998" s="85"/>
      <c r="BO998" s="85"/>
      <c r="BP998" s="85"/>
      <c r="BQ998" s="85"/>
      <c r="BR998" s="85"/>
      <c r="BS998" s="85"/>
      <c r="BT998" s="85"/>
      <c r="BU998" s="85"/>
      <c r="BV998" s="85"/>
      <c r="BW998" s="85"/>
      <c r="BX998" s="85"/>
      <c r="BY998" s="85"/>
      <c r="BZ998" s="85"/>
      <c r="CA998" s="85"/>
      <c r="CB998" s="85"/>
      <c r="CC998" s="85"/>
      <c r="CD998" s="85"/>
      <c r="CE998" s="85"/>
      <c r="CF998" s="85"/>
      <c r="CG998" s="85"/>
      <c r="CH998" s="85"/>
      <c r="CI998" s="85"/>
      <c r="CJ998" s="85"/>
      <c r="CK998" s="85"/>
      <c r="CL998" s="85"/>
      <c r="CM998" s="85"/>
      <c r="CN998" s="85"/>
      <c r="CO998" s="85"/>
      <c r="CP998" s="85"/>
      <c r="CQ998" s="85"/>
      <c r="CR998" s="85"/>
      <c r="CS998" s="85"/>
      <c r="CT998" s="85"/>
      <c r="CU998" s="85"/>
      <c r="CV998" s="85"/>
      <c r="CW998" s="85"/>
      <c r="CX998" s="85"/>
      <c r="CY998" s="85"/>
      <c r="CZ998" s="85"/>
      <c r="DA998" s="85"/>
      <c r="DB998" s="85"/>
      <c r="DC998" s="85"/>
      <c r="DD998" s="85"/>
      <c r="DE998" s="85"/>
    </row>
    <row r="999" spans="1:109" x14ac:dyDescent="0.2">
      <c r="A999" s="85"/>
      <c r="B999" s="85"/>
      <c r="C999" s="85"/>
      <c r="D999" s="85"/>
      <c r="E999" s="86"/>
      <c r="F999" s="85"/>
      <c r="G999" s="87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5"/>
      <c r="V999" s="85"/>
      <c r="W999" s="85"/>
      <c r="X999" s="85"/>
      <c r="Y999" s="85"/>
      <c r="Z999" s="85"/>
      <c r="AA999" s="85"/>
      <c r="AB999" s="85"/>
      <c r="AC999" s="85"/>
      <c r="AD999" s="85"/>
      <c r="AE999" s="85"/>
      <c r="AF999" s="85"/>
      <c r="AG999" s="85"/>
      <c r="AH999" s="85"/>
      <c r="AI999" s="85"/>
      <c r="AJ999" s="85"/>
      <c r="AK999" s="85"/>
      <c r="AL999" s="85"/>
      <c r="AM999" s="85"/>
      <c r="AN999" s="85"/>
      <c r="AO999" s="85"/>
      <c r="AP999" s="85"/>
      <c r="AQ999" s="85"/>
      <c r="AR999" s="85"/>
      <c r="AS999" s="85"/>
      <c r="AT999" s="85"/>
      <c r="AU999" s="85"/>
      <c r="AV999" s="85"/>
      <c r="AW999" s="85"/>
      <c r="AX999" s="85"/>
      <c r="AY999" s="85"/>
      <c r="AZ999" s="85"/>
      <c r="BA999" s="85"/>
      <c r="BB999" s="85"/>
      <c r="BC999" s="85"/>
      <c r="BD999" s="85"/>
      <c r="BE999" s="85"/>
      <c r="BF999" s="88"/>
      <c r="BG999" s="85"/>
      <c r="BH999" s="85"/>
      <c r="BI999" s="85"/>
      <c r="BJ999" s="85"/>
      <c r="BK999" s="85"/>
      <c r="BL999" s="85"/>
      <c r="BM999" s="85"/>
      <c r="BN999" s="85"/>
      <c r="BO999" s="85"/>
      <c r="BP999" s="85"/>
      <c r="BQ999" s="85"/>
      <c r="BR999" s="85"/>
      <c r="BS999" s="85"/>
      <c r="BT999" s="85"/>
      <c r="BU999" s="85"/>
      <c r="BV999" s="85"/>
      <c r="BW999" s="85"/>
      <c r="BX999" s="85"/>
      <c r="BY999" s="85"/>
      <c r="BZ999" s="85"/>
      <c r="CA999" s="85"/>
      <c r="CB999" s="85"/>
      <c r="CC999" s="85"/>
      <c r="CD999" s="85"/>
      <c r="CE999" s="85"/>
      <c r="CF999" s="85"/>
      <c r="CG999" s="85"/>
      <c r="CH999" s="85"/>
      <c r="CI999" s="85"/>
      <c r="CJ999" s="85"/>
      <c r="CK999" s="85"/>
      <c r="CL999" s="85"/>
      <c r="CM999" s="85"/>
      <c r="CN999" s="85"/>
      <c r="CO999" s="85"/>
      <c r="CP999" s="85"/>
      <c r="CQ999" s="85"/>
      <c r="CR999" s="85"/>
      <c r="CS999" s="85"/>
      <c r="CT999" s="85"/>
      <c r="CU999" s="85"/>
      <c r="CV999" s="85"/>
      <c r="CW999" s="85"/>
      <c r="CX999" s="85"/>
      <c r="CY999" s="85"/>
      <c r="CZ999" s="85"/>
      <c r="DA999" s="85"/>
      <c r="DB999" s="85"/>
      <c r="DC999" s="85"/>
      <c r="DD999" s="85"/>
      <c r="DE999" s="85"/>
    </row>
    <row r="1000" spans="1:109" x14ac:dyDescent="0.2">
      <c r="A1000" s="85"/>
      <c r="B1000" s="85"/>
      <c r="C1000" s="85"/>
      <c r="D1000" s="85"/>
      <c r="E1000" s="86"/>
      <c r="F1000" s="85"/>
      <c r="G1000" s="87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5"/>
      <c r="V1000" s="85"/>
      <c r="W1000" s="85"/>
      <c r="X1000" s="85"/>
      <c r="Y1000" s="85"/>
      <c r="Z1000" s="85"/>
      <c r="AA1000" s="85"/>
      <c r="AB1000" s="85"/>
      <c r="AC1000" s="85"/>
      <c r="AD1000" s="85"/>
      <c r="AE1000" s="85"/>
      <c r="AF1000" s="85"/>
      <c r="AG1000" s="85"/>
      <c r="AH1000" s="85"/>
      <c r="AI1000" s="85"/>
      <c r="AJ1000" s="85"/>
      <c r="AK1000" s="85"/>
      <c r="AL1000" s="85"/>
      <c r="AM1000" s="85"/>
      <c r="AN1000" s="85"/>
      <c r="AO1000" s="85"/>
      <c r="AP1000" s="85"/>
      <c r="AQ1000" s="85"/>
      <c r="AR1000" s="85"/>
      <c r="AS1000" s="85"/>
      <c r="AT1000" s="85"/>
      <c r="AU1000" s="85"/>
      <c r="AV1000" s="85"/>
      <c r="AW1000" s="85"/>
      <c r="AX1000" s="85"/>
      <c r="AY1000" s="85"/>
      <c r="AZ1000" s="85"/>
      <c r="BA1000" s="85"/>
      <c r="BB1000" s="85"/>
      <c r="BC1000" s="85"/>
      <c r="BD1000" s="85"/>
      <c r="BE1000" s="85"/>
      <c r="BF1000" s="88"/>
      <c r="BG1000" s="85"/>
      <c r="BH1000" s="85"/>
      <c r="BI1000" s="85"/>
      <c r="BJ1000" s="85"/>
      <c r="BK1000" s="85"/>
      <c r="BL1000" s="85"/>
      <c r="BM1000" s="85"/>
      <c r="BN1000" s="85"/>
      <c r="BO1000" s="85"/>
      <c r="BP1000" s="85"/>
      <c r="BQ1000" s="85"/>
      <c r="BR1000" s="85"/>
      <c r="BS1000" s="85"/>
      <c r="BT1000" s="85"/>
      <c r="BU1000" s="85"/>
      <c r="BV1000" s="85"/>
      <c r="BW1000" s="85"/>
      <c r="BX1000" s="85"/>
      <c r="BY1000" s="85"/>
      <c r="BZ1000" s="85"/>
      <c r="CA1000" s="85"/>
      <c r="CB1000" s="85"/>
      <c r="CC1000" s="85"/>
      <c r="CD1000" s="85"/>
      <c r="CE1000" s="85"/>
      <c r="CF1000" s="85"/>
      <c r="CG1000" s="85"/>
      <c r="CH1000" s="85"/>
      <c r="CI1000" s="85"/>
      <c r="CJ1000" s="85"/>
      <c r="CK1000" s="85"/>
      <c r="CL1000" s="85"/>
      <c r="CM1000" s="85"/>
      <c r="CN1000" s="85"/>
      <c r="CO1000" s="85"/>
      <c r="CP1000" s="85"/>
      <c r="CQ1000" s="85"/>
      <c r="CR1000" s="85"/>
      <c r="CS1000" s="85"/>
      <c r="CT1000" s="85"/>
      <c r="CU1000" s="85"/>
      <c r="CV1000" s="85"/>
      <c r="CW1000" s="85"/>
      <c r="CX1000" s="85"/>
      <c r="CY1000" s="85"/>
      <c r="CZ1000" s="85"/>
      <c r="DA1000" s="85"/>
      <c r="DB1000" s="85"/>
      <c r="DC1000" s="85"/>
      <c r="DD1000" s="85"/>
      <c r="DE1000" s="85"/>
    </row>
    <row r="1001" spans="1:109" x14ac:dyDescent="0.2">
      <c r="A1001" s="85"/>
      <c r="B1001" s="85"/>
      <c r="C1001" s="85"/>
      <c r="D1001" s="85"/>
      <c r="E1001" s="86"/>
      <c r="F1001" s="85"/>
      <c r="G1001" s="87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5"/>
      <c r="V1001" s="85"/>
      <c r="W1001" s="85"/>
      <c r="X1001" s="85"/>
      <c r="Y1001" s="85"/>
      <c r="Z1001" s="85"/>
      <c r="AA1001" s="85"/>
      <c r="AB1001" s="85"/>
      <c r="AC1001" s="85"/>
      <c r="AD1001" s="85"/>
      <c r="AE1001" s="85"/>
      <c r="AF1001" s="85"/>
      <c r="AG1001" s="85"/>
      <c r="AH1001" s="85"/>
      <c r="AI1001" s="85"/>
      <c r="AJ1001" s="85"/>
      <c r="AK1001" s="85"/>
      <c r="AL1001" s="85"/>
      <c r="AM1001" s="85"/>
      <c r="AN1001" s="85"/>
      <c r="AO1001" s="85"/>
      <c r="AP1001" s="85"/>
      <c r="AQ1001" s="85"/>
      <c r="AR1001" s="85"/>
      <c r="AS1001" s="85"/>
      <c r="AT1001" s="85"/>
      <c r="AU1001" s="85"/>
      <c r="AV1001" s="85"/>
      <c r="AW1001" s="85"/>
      <c r="AX1001" s="85"/>
      <c r="AY1001" s="85"/>
      <c r="AZ1001" s="85"/>
      <c r="BA1001" s="85"/>
      <c r="BB1001" s="85"/>
      <c r="BC1001" s="85"/>
      <c r="BD1001" s="85"/>
      <c r="BE1001" s="85"/>
      <c r="BF1001" s="88"/>
      <c r="BG1001" s="85"/>
      <c r="BH1001" s="85"/>
      <c r="BI1001" s="85"/>
      <c r="BJ1001" s="85"/>
      <c r="BK1001" s="85"/>
      <c r="BL1001" s="85"/>
      <c r="BM1001" s="85"/>
      <c r="BN1001" s="85"/>
      <c r="BO1001" s="85"/>
      <c r="BP1001" s="85"/>
      <c r="BQ1001" s="85"/>
      <c r="BR1001" s="85"/>
      <c r="BS1001" s="85"/>
      <c r="BT1001" s="85"/>
      <c r="BU1001" s="85"/>
      <c r="BV1001" s="85"/>
      <c r="BW1001" s="85"/>
      <c r="BX1001" s="85"/>
      <c r="BY1001" s="85"/>
      <c r="BZ1001" s="85"/>
      <c r="CA1001" s="85"/>
      <c r="CB1001" s="85"/>
      <c r="CC1001" s="85"/>
      <c r="CD1001" s="85"/>
      <c r="CE1001" s="85"/>
      <c r="CF1001" s="85"/>
      <c r="CG1001" s="85"/>
      <c r="CH1001" s="85"/>
      <c r="CI1001" s="85"/>
      <c r="CJ1001" s="85"/>
      <c r="CK1001" s="85"/>
      <c r="CL1001" s="85"/>
      <c r="CM1001" s="85"/>
      <c r="CN1001" s="85"/>
      <c r="CO1001" s="85"/>
      <c r="CP1001" s="85"/>
      <c r="CQ1001" s="85"/>
      <c r="CR1001" s="85"/>
      <c r="CS1001" s="85"/>
      <c r="CT1001" s="85"/>
      <c r="CU1001" s="85"/>
      <c r="CV1001" s="85"/>
      <c r="CW1001" s="85"/>
      <c r="CX1001" s="85"/>
      <c r="CY1001" s="85"/>
      <c r="CZ1001" s="85"/>
      <c r="DA1001" s="85"/>
      <c r="DB1001" s="85"/>
      <c r="DC1001" s="85"/>
      <c r="DD1001" s="85"/>
      <c r="DE1001" s="85"/>
    </row>
    <row r="1002" spans="1:109" x14ac:dyDescent="0.2">
      <c r="A1002" s="85"/>
      <c r="B1002" s="85"/>
      <c r="C1002" s="85"/>
      <c r="D1002" s="85"/>
      <c r="E1002" s="86"/>
      <c r="F1002" s="85"/>
      <c r="G1002" s="87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5"/>
      <c r="V1002" s="85"/>
      <c r="W1002" s="85"/>
      <c r="X1002" s="85"/>
      <c r="Y1002" s="85"/>
      <c r="Z1002" s="85"/>
      <c r="AA1002" s="85"/>
      <c r="AB1002" s="85"/>
      <c r="AC1002" s="85"/>
      <c r="AD1002" s="85"/>
      <c r="AE1002" s="85"/>
      <c r="AF1002" s="85"/>
      <c r="AG1002" s="85"/>
      <c r="AH1002" s="85"/>
      <c r="AI1002" s="85"/>
      <c r="AJ1002" s="85"/>
      <c r="AK1002" s="85"/>
      <c r="AL1002" s="85"/>
      <c r="AM1002" s="85"/>
      <c r="AN1002" s="85"/>
      <c r="AO1002" s="85"/>
      <c r="AP1002" s="85"/>
      <c r="AQ1002" s="85"/>
      <c r="AR1002" s="85"/>
      <c r="AS1002" s="85"/>
      <c r="AT1002" s="85"/>
      <c r="AU1002" s="85"/>
      <c r="AV1002" s="85"/>
      <c r="AW1002" s="85"/>
      <c r="AX1002" s="85"/>
      <c r="AY1002" s="85"/>
      <c r="AZ1002" s="85"/>
      <c r="BA1002" s="85"/>
      <c r="BB1002" s="85"/>
      <c r="BC1002" s="85"/>
      <c r="BD1002" s="85"/>
      <c r="BE1002" s="85"/>
      <c r="BF1002" s="88"/>
      <c r="BG1002" s="85"/>
      <c r="BH1002" s="85"/>
      <c r="BI1002" s="85"/>
      <c r="BJ1002" s="85"/>
      <c r="BK1002" s="85"/>
      <c r="BL1002" s="85"/>
      <c r="BM1002" s="85"/>
      <c r="BN1002" s="85"/>
      <c r="BO1002" s="85"/>
      <c r="BP1002" s="85"/>
      <c r="BQ1002" s="85"/>
      <c r="BR1002" s="85"/>
      <c r="BS1002" s="85"/>
      <c r="BT1002" s="85"/>
      <c r="BU1002" s="85"/>
      <c r="BV1002" s="85"/>
      <c r="BW1002" s="85"/>
      <c r="BX1002" s="85"/>
      <c r="BY1002" s="85"/>
      <c r="BZ1002" s="85"/>
      <c r="CA1002" s="85"/>
      <c r="CB1002" s="85"/>
      <c r="CC1002" s="85"/>
      <c r="CD1002" s="85"/>
      <c r="CE1002" s="85"/>
      <c r="CF1002" s="85"/>
      <c r="CG1002" s="85"/>
      <c r="CH1002" s="85"/>
      <c r="CI1002" s="85"/>
      <c r="CJ1002" s="85"/>
      <c r="CK1002" s="85"/>
      <c r="CL1002" s="85"/>
      <c r="CM1002" s="85"/>
      <c r="CN1002" s="85"/>
      <c r="CO1002" s="85"/>
      <c r="CP1002" s="85"/>
      <c r="CQ1002" s="85"/>
      <c r="CR1002" s="85"/>
      <c r="CS1002" s="85"/>
      <c r="CT1002" s="85"/>
      <c r="CU1002" s="85"/>
      <c r="CV1002" s="85"/>
      <c r="CW1002" s="85"/>
      <c r="CX1002" s="85"/>
      <c r="CY1002" s="85"/>
      <c r="CZ1002" s="85"/>
      <c r="DA1002" s="85"/>
      <c r="DB1002" s="85"/>
      <c r="DC1002" s="85"/>
      <c r="DD1002" s="85"/>
      <c r="DE1002" s="85"/>
    </row>
    <row r="1003" spans="1:109" x14ac:dyDescent="0.2">
      <c r="A1003" s="85"/>
      <c r="B1003" s="85"/>
      <c r="C1003" s="85"/>
      <c r="D1003" s="85"/>
      <c r="E1003" s="86"/>
      <c r="F1003" s="85"/>
      <c r="G1003" s="87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5"/>
      <c r="V1003" s="85"/>
      <c r="W1003" s="85"/>
      <c r="X1003" s="85"/>
      <c r="Y1003" s="85"/>
      <c r="Z1003" s="85"/>
      <c r="AA1003" s="85"/>
      <c r="AB1003" s="85"/>
      <c r="AC1003" s="85"/>
      <c r="AD1003" s="85"/>
      <c r="AE1003" s="85"/>
      <c r="AF1003" s="85"/>
      <c r="AG1003" s="85"/>
      <c r="AH1003" s="85"/>
      <c r="AI1003" s="85"/>
      <c r="AJ1003" s="85"/>
      <c r="AK1003" s="85"/>
      <c r="AL1003" s="85"/>
      <c r="AM1003" s="85"/>
      <c r="AN1003" s="85"/>
      <c r="AO1003" s="85"/>
      <c r="AP1003" s="85"/>
      <c r="AQ1003" s="85"/>
      <c r="AR1003" s="85"/>
      <c r="AS1003" s="85"/>
      <c r="AT1003" s="85"/>
      <c r="AU1003" s="85"/>
      <c r="AV1003" s="85"/>
      <c r="AW1003" s="85"/>
      <c r="AX1003" s="85"/>
      <c r="AY1003" s="85"/>
      <c r="AZ1003" s="85"/>
      <c r="BA1003" s="85"/>
      <c r="BB1003" s="85"/>
      <c r="BC1003" s="85"/>
      <c r="BD1003" s="85"/>
      <c r="BE1003" s="85"/>
      <c r="BF1003" s="88"/>
      <c r="BG1003" s="85"/>
      <c r="BH1003" s="85"/>
      <c r="BI1003" s="85"/>
      <c r="BJ1003" s="85"/>
      <c r="BK1003" s="85"/>
      <c r="BL1003" s="85"/>
      <c r="BM1003" s="85"/>
      <c r="BN1003" s="85"/>
      <c r="BO1003" s="85"/>
      <c r="BP1003" s="85"/>
      <c r="BQ1003" s="85"/>
      <c r="BR1003" s="85"/>
      <c r="BS1003" s="85"/>
      <c r="BT1003" s="85"/>
      <c r="BU1003" s="85"/>
      <c r="BV1003" s="85"/>
      <c r="BW1003" s="85"/>
      <c r="BX1003" s="85"/>
      <c r="BY1003" s="85"/>
      <c r="BZ1003" s="85"/>
      <c r="CA1003" s="85"/>
      <c r="CB1003" s="85"/>
      <c r="CC1003" s="85"/>
      <c r="CD1003" s="85"/>
      <c r="CE1003" s="85"/>
      <c r="CF1003" s="85"/>
      <c r="CG1003" s="85"/>
      <c r="CH1003" s="85"/>
      <c r="CI1003" s="85"/>
      <c r="CJ1003" s="85"/>
      <c r="CK1003" s="85"/>
      <c r="CL1003" s="85"/>
      <c r="CM1003" s="85"/>
      <c r="CN1003" s="85"/>
      <c r="CO1003" s="85"/>
      <c r="CP1003" s="85"/>
      <c r="CQ1003" s="85"/>
      <c r="CR1003" s="85"/>
      <c r="CS1003" s="85"/>
      <c r="CT1003" s="85"/>
      <c r="CU1003" s="85"/>
      <c r="CV1003" s="85"/>
      <c r="CW1003" s="85"/>
      <c r="CX1003" s="85"/>
      <c r="CY1003" s="85"/>
      <c r="CZ1003" s="85"/>
      <c r="DA1003" s="85"/>
      <c r="DB1003" s="85"/>
      <c r="DC1003" s="85"/>
      <c r="DD1003" s="85"/>
      <c r="DE1003" s="85"/>
    </row>
    <row r="1004" spans="1:109" x14ac:dyDescent="0.2">
      <c r="A1004" s="85"/>
      <c r="B1004" s="85"/>
      <c r="C1004" s="85"/>
      <c r="D1004" s="85"/>
      <c r="E1004" s="86"/>
      <c r="F1004" s="85"/>
      <c r="G1004" s="87"/>
      <c r="H1004" s="85"/>
      <c r="I1004" s="85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85"/>
      <c r="V1004" s="85"/>
      <c r="W1004" s="85"/>
      <c r="X1004" s="85"/>
      <c r="Y1004" s="85"/>
      <c r="Z1004" s="85"/>
      <c r="AA1004" s="85"/>
      <c r="AB1004" s="85"/>
      <c r="AC1004" s="85"/>
      <c r="AD1004" s="85"/>
      <c r="AE1004" s="85"/>
      <c r="AF1004" s="85"/>
      <c r="AG1004" s="85"/>
      <c r="AH1004" s="85"/>
      <c r="AI1004" s="85"/>
      <c r="AJ1004" s="85"/>
      <c r="AK1004" s="85"/>
      <c r="AL1004" s="85"/>
      <c r="AM1004" s="85"/>
      <c r="AN1004" s="85"/>
      <c r="AO1004" s="85"/>
      <c r="AP1004" s="85"/>
      <c r="AQ1004" s="85"/>
      <c r="AR1004" s="85"/>
      <c r="AS1004" s="85"/>
      <c r="AT1004" s="85"/>
      <c r="AU1004" s="85"/>
      <c r="AV1004" s="85"/>
      <c r="AW1004" s="85"/>
      <c r="AX1004" s="85"/>
      <c r="AY1004" s="85"/>
      <c r="AZ1004" s="85"/>
      <c r="BA1004" s="85"/>
      <c r="BB1004" s="85"/>
      <c r="BC1004" s="85"/>
      <c r="BD1004" s="85"/>
      <c r="BE1004" s="85"/>
      <c r="BF1004" s="88"/>
      <c r="BG1004" s="85"/>
      <c r="BH1004" s="85"/>
      <c r="BI1004" s="85"/>
      <c r="BJ1004" s="85"/>
      <c r="BK1004" s="85"/>
      <c r="BL1004" s="85"/>
      <c r="BM1004" s="85"/>
      <c r="BN1004" s="85"/>
      <c r="BO1004" s="85"/>
      <c r="BP1004" s="85"/>
      <c r="BQ1004" s="85"/>
      <c r="BR1004" s="85"/>
      <c r="BS1004" s="85"/>
      <c r="BT1004" s="85"/>
      <c r="BU1004" s="85"/>
      <c r="BV1004" s="85"/>
      <c r="BW1004" s="85"/>
      <c r="BX1004" s="85"/>
      <c r="BY1004" s="85"/>
      <c r="BZ1004" s="85"/>
      <c r="CA1004" s="85"/>
      <c r="CB1004" s="85"/>
      <c r="CC1004" s="85"/>
      <c r="CD1004" s="85"/>
      <c r="CE1004" s="85"/>
      <c r="CF1004" s="85"/>
      <c r="CG1004" s="85"/>
      <c r="CH1004" s="85"/>
      <c r="CI1004" s="85"/>
      <c r="CJ1004" s="85"/>
      <c r="CK1004" s="85"/>
      <c r="CL1004" s="85"/>
      <c r="CM1004" s="85"/>
      <c r="CN1004" s="85"/>
      <c r="CO1004" s="85"/>
      <c r="CP1004" s="85"/>
      <c r="CQ1004" s="85"/>
      <c r="CR1004" s="85"/>
      <c r="CS1004" s="85"/>
      <c r="CT1004" s="85"/>
      <c r="CU1004" s="85"/>
      <c r="CV1004" s="85"/>
      <c r="CW1004" s="85"/>
      <c r="CX1004" s="85"/>
      <c r="CY1004" s="85"/>
      <c r="CZ1004" s="85"/>
      <c r="DA1004" s="85"/>
      <c r="DB1004" s="85"/>
      <c r="DC1004" s="85"/>
      <c r="DD1004" s="85"/>
      <c r="DE1004" s="85"/>
    </row>
    <row r="1005" spans="1:109" x14ac:dyDescent="0.2">
      <c r="A1005" s="85"/>
      <c r="B1005" s="85"/>
      <c r="C1005" s="85"/>
      <c r="D1005" s="85"/>
      <c r="E1005" s="86"/>
      <c r="F1005" s="85"/>
      <c r="G1005" s="87"/>
      <c r="H1005" s="85"/>
      <c r="I1005" s="85"/>
      <c r="J1005" s="85"/>
      <c r="K1005" s="85"/>
      <c r="L1005" s="85"/>
      <c r="M1005" s="85"/>
      <c r="N1005" s="85"/>
      <c r="O1005" s="85"/>
      <c r="P1005" s="85"/>
      <c r="Q1005" s="85"/>
      <c r="R1005" s="85"/>
      <c r="S1005" s="85"/>
      <c r="T1005" s="85"/>
      <c r="U1005" s="85"/>
      <c r="V1005" s="85"/>
      <c r="W1005" s="85"/>
      <c r="X1005" s="85"/>
      <c r="Y1005" s="85"/>
      <c r="Z1005" s="85"/>
      <c r="AA1005" s="85"/>
      <c r="AB1005" s="85"/>
      <c r="AC1005" s="85"/>
      <c r="AD1005" s="85"/>
      <c r="AE1005" s="85"/>
      <c r="AF1005" s="85"/>
      <c r="AG1005" s="85"/>
      <c r="AH1005" s="85"/>
      <c r="AI1005" s="85"/>
      <c r="AJ1005" s="85"/>
      <c r="AK1005" s="85"/>
      <c r="AL1005" s="85"/>
      <c r="AM1005" s="85"/>
      <c r="AN1005" s="85"/>
      <c r="AO1005" s="85"/>
      <c r="AP1005" s="85"/>
      <c r="AQ1005" s="85"/>
      <c r="AR1005" s="85"/>
      <c r="AS1005" s="85"/>
      <c r="AT1005" s="85"/>
      <c r="AU1005" s="85"/>
      <c r="AV1005" s="85"/>
      <c r="AW1005" s="85"/>
      <c r="AX1005" s="85"/>
      <c r="AY1005" s="85"/>
      <c r="AZ1005" s="85"/>
      <c r="BA1005" s="85"/>
      <c r="BB1005" s="85"/>
      <c r="BC1005" s="85"/>
      <c r="BD1005" s="85"/>
      <c r="BE1005" s="85"/>
      <c r="BF1005" s="88"/>
      <c r="BG1005" s="85"/>
      <c r="BH1005" s="85"/>
      <c r="BI1005" s="85"/>
      <c r="BJ1005" s="85"/>
      <c r="BK1005" s="85"/>
      <c r="BL1005" s="85"/>
      <c r="BM1005" s="85"/>
      <c r="BN1005" s="85"/>
      <c r="BO1005" s="85"/>
      <c r="BP1005" s="85"/>
      <c r="BQ1005" s="85"/>
      <c r="BR1005" s="85"/>
      <c r="BS1005" s="85"/>
      <c r="BT1005" s="85"/>
      <c r="BU1005" s="85"/>
      <c r="BV1005" s="85"/>
      <c r="BW1005" s="85"/>
      <c r="BX1005" s="85"/>
      <c r="BY1005" s="85"/>
      <c r="BZ1005" s="85"/>
      <c r="CA1005" s="85"/>
      <c r="CB1005" s="85"/>
      <c r="CC1005" s="85"/>
      <c r="CD1005" s="85"/>
      <c r="CE1005" s="85"/>
      <c r="CF1005" s="85"/>
      <c r="CG1005" s="85"/>
      <c r="CH1005" s="85"/>
      <c r="CI1005" s="85"/>
      <c r="CJ1005" s="85"/>
      <c r="CK1005" s="85"/>
      <c r="CL1005" s="85"/>
      <c r="CM1005" s="85"/>
      <c r="CN1005" s="85"/>
      <c r="CO1005" s="85"/>
      <c r="CP1005" s="85"/>
      <c r="CQ1005" s="85"/>
      <c r="CR1005" s="85"/>
      <c r="CS1005" s="85"/>
      <c r="CT1005" s="85"/>
      <c r="CU1005" s="85"/>
      <c r="CV1005" s="85"/>
      <c r="CW1005" s="85"/>
      <c r="CX1005" s="85"/>
      <c r="CY1005" s="85"/>
      <c r="CZ1005" s="85"/>
      <c r="DA1005" s="85"/>
      <c r="DB1005" s="85"/>
      <c r="DC1005" s="85"/>
      <c r="DD1005" s="85"/>
      <c r="DE1005" s="85"/>
    </row>
    <row r="1006" spans="1:109" x14ac:dyDescent="0.2">
      <c r="A1006" s="85"/>
      <c r="B1006" s="85"/>
      <c r="C1006" s="85"/>
      <c r="D1006" s="85"/>
      <c r="E1006" s="86"/>
      <c r="F1006" s="85"/>
      <c r="G1006" s="87"/>
      <c r="H1006" s="85"/>
      <c r="I1006" s="85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85"/>
      <c r="V1006" s="85"/>
      <c r="W1006" s="85"/>
      <c r="X1006" s="85"/>
      <c r="Y1006" s="85"/>
      <c r="Z1006" s="85"/>
      <c r="AA1006" s="85"/>
      <c r="AB1006" s="85"/>
      <c r="AC1006" s="85"/>
      <c r="AD1006" s="85"/>
      <c r="AE1006" s="85"/>
      <c r="AF1006" s="85"/>
      <c r="AG1006" s="85"/>
      <c r="AH1006" s="85"/>
      <c r="AI1006" s="85"/>
      <c r="AJ1006" s="85"/>
      <c r="AK1006" s="85"/>
      <c r="AL1006" s="85"/>
      <c r="AM1006" s="85"/>
      <c r="AN1006" s="85"/>
      <c r="AO1006" s="85"/>
      <c r="AP1006" s="85"/>
      <c r="AQ1006" s="85"/>
      <c r="AR1006" s="85"/>
      <c r="AS1006" s="85"/>
      <c r="AT1006" s="85"/>
      <c r="AU1006" s="85"/>
      <c r="AV1006" s="85"/>
      <c r="AW1006" s="85"/>
      <c r="AX1006" s="85"/>
      <c r="AY1006" s="85"/>
      <c r="AZ1006" s="85"/>
      <c r="BA1006" s="85"/>
      <c r="BB1006" s="85"/>
      <c r="BC1006" s="85"/>
      <c r="BD1006" s="85"/>
      <c r="BE1006" s="85"/>
      <c r="BF1006" s="88"/>
      <c r="BG1006" s="85"/>
      <c r="BH1006" s="85"/>
      <c r="BI1006" s="85"/>
      <c r="BJ1006" s="85"/>
      <c r="BK1006" s="85"/>
      <c r="BL1006" s="85"/>
      <c r="BM1006" s="85"/>
      <c r="BN1006" s="85"/>
      <c r="BO1006" s="85"/>
      <c r="BP1006" s="85"/>
      <c r="BQ1006" s="85"/>
      <c r="BR1006" s="85"/>
      <c r="BS1006" s="85"/>
      <c r="BT1006" s="85"/>
      <c r="BU1006" s="85"/>
      <c r="BV1006" s="85"/>
      <c r="BW1006" s="85"/>
      <c r="BX1006" s="85"/>
      <c r="BY1006" s="85"/>
      <c r="BZ1006" s="85"/>
      <c r="CA1006" s="85"/>
      <c r="CB1006" s="85"/>
      <c r="CC1006" s="85"/>
      <c r="CD1006" s="85"/>
      <c r="CE1006" s="85"/>
      <c r="CF1006" s="85"/>
      <c r="CG1006" s="85"/>
      <c r="CH1006" s="85"/>
      <c r="CI1006" s="85"/>
      <c r="CJ1006" s="85"/>
      <c r="CK1006" s="85"/>
      <c r="CL1006" s="85"/>
      <c r="CM1006" s="85"/>
      <c r="CN1006" s="85"/>
      <c r="CO1006" s="85"/>
      <c r="CP1006" s="85"/>
      <c r="CQ1006" s="85"/>
      <c r="CR1006" s="85"/>
      <c r="CS1006" s="85"/>
      <c r="CT1006" s="85"/>
      <c r="CU1006" s="85"/>
      <c r="CV1006" s="85"/>
      <c r="CW1006" s="85"/>
      <c r="CX1006" s="85"/>
      <c r="CY1006" s="85"/>
      <c r="CZ1006" s="85"/>
      <c r="DA1006" s="85"/>
      <c r="DB1006" s="85"/>
      <c r="DC1006" s="85"/>
      <c r="DD1006" s="85"/>
      <c r="DE1006" s="85"/>
    </row>
    <row r="1007" spans="1:109" x14ac:dyDescent="0.2">
      <c r="A1007" s="85"/>
      <c r="B1007" s="85"/>
      <c r="C1007" s="85"/>
      <c r="D1007" s="85"/>
      <c r="E1007" s="86"/>
      <c r="F1007" s="85"/>
      <c r="G1007" s="87"/>
      <c r="H1007" s="85"/>
      <c r="I1007" s="85"/>
      <c r="J1007" s="85"/>
      <c r="K1007" s="85"/>
      <c r="L1007" s="85"/>
      <c r="M1007" s="85"/>
      <c r="N1007" s="85"/>
      <c r="O1007" s="85"/>
      <c r="P1007" s="85"/>
      <c r="Q1007" s="85"/>
      <c r="R1007" s="85"/>
      <c r="S1007" s="85"/>
      <c r="T1007" s="85"/>
      <c r="U1007" s="85"/>
      <c r="V1007" s="85"/>
      <c r="W1007" s="85"/>
      <c r="X1007" s="85"/>
      <c r="Y1007" s="85"/>
      <c r="Z1007" s="85"/>
      <c r="AA1007" s="85"/>
      <c r="AB1007" s="85"/>
      <c r="AC1007" s="85"/>
      <c r="AD1007" s="85"/>
      <c r="AE1007" s="85"/>
      <c r="AF1007" s="85"/>
      <c r="AG1007" s="85"/>
      <c r="AH1007" s="85"/>
      <c r="AI1007" s="85"/>
      <c r="AJ1007" s="85"/>
      <c r="AK1007" s="85"/>
      <c r="AL1007" s="85"/>
      <c r="AM1007" s="85"/>
      <c r="AN1007" s="85"/>
      <c r="AO1007" s="85"/>
      <c r="AP1007" s="85"/>
      <c r="AQ1007" s="85"/>
      <c r="AR1007" s="85"/>
      <c r="AS1007" s="85"/>
      <c r="AT1007" s="85"/>
      <c r="AU1007" s="85"/>
      <c r="AV1007" s="85"/>
      <c r="AW1007" s="85"/>
      <c r="AX1007" s="85"/>
      <c r="AY1007" s="85"/>
      <c r="AZ1007" s="85"/>
      <c r="BA1007" s="85"/>
      <c r="BB1007" s="85"/>
      <c r="BC1007" s="85"/>
      <c r="BD1007" s="85"/>
      <c r="BE1007" s="85"/>
      <c r="BF1007" s="88"/>
      <c r="BG1007" s="85"/>
      <c r="BH1007" s="85"/>
      <c r="BI1007" s="85"/>
      <c r="BJ1007" s="85"/>
      <c r="BK1007" s="85"/>
      <c r="BL1007" s="85"/>
      <c r="BM1007" s="85"/>
      <c r="BN1007" s="85"/>
      <c r="BO1007" s="85"/>
      <c r="BP1007" s="85"/>
      <c r="BQ1007" s="85"/>
      <c r="BR1007" s="85"/>
      <c r="BS1007" s="85"/>
      <c r="BT1007" s="85"/>
      <c r="BU1007" s="85"/>
      <c r="BV1007" s="85"/>
      <c r="BW1007" s="85"/>
      <c r="BX1007" s="85"/>
      <c r="BY1007" s="85"/>
      <c r="BZ1007" s="85"/>
      <c r="CA1007" s="85"/>
      <c r="CB1007" s="85"/>
      <c r="CC1007" s="85"/>
      <c r="CD1007" s="85"/>
      <c r="CE1007" s="85"/>
      <c r="CF1007" s="85"/>
      <c r="CG1007" s="85"/>
      <c r="CH1007" s="85"/>
      <c r="CI1007" s="85"/>
      <c r="CJ1007" s="85"/>
      <c r="CK1007" s="85"/>
      <c r="CL1007" s="85"/>
      <c r="CM1007" s="85"/>
      <c r="CN1007" s="85"/>
      <c r="CO1007" s="85"/>
      <c r="CP1007" s="85"/>
      <c r="CQ1007" s="85"/>
      <c r="CR1007" s="85"/>
      <c r="CS1007" s="85"/>
      <c r="CT1007" s="85"/>
      <c r="CU1007" s="85"/>
      <c r="CV1007" s="85"/>
      <c r="CW1007" s="85"/>
      <c r="CX1007" s="85"/>
      <c r="CY1007" s="85"/>
      <c r="CZ1007" s="85"/>
      <c r="DA1007" s="85"/>
      <c r="DB1007" s="85"/>
      <c r="DC1007" s="85"/>
      <c r="DD1007" s="85"/>
      <c r="DE1007" s="85"/>
    </row>
    <row r="1008" spans="1:109" x14ac:dyDescent="0.2">
      <c r="A1008" s="85"/>
      <c r="B1008" s="85"/>
      <c r="C1008" s="85"/>
      <c r="D1008" s="85"/>
      <c r="E1008" s="86"/>
      <c r="F1008" s="85"/>
      <c r="G1008" s="87"/>
      <c r="H1008" s="85"/>
      <c r="I1008" s="85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85"/>
      <c r="V1008" s="85"/>
      <c r="W1008" s="85"/>
      <c r="X1008" s="85"/>
      <c r="Y1008" s="85"/>
      <c r="Z1008" s="85"/>
      <c r="AA1008" s="85"/>
      <c r="AB1008" s="85"/>
      <c r="AC1008" s="85"/>
      <c r="AD1008" s="85"/>
      <c r="AE1008" s="85"/>
      <c r="AF1008" s="85"/>
      <c r="AG1008" s="85"/>
      <c r="AH1008" s="85"/>
      <c r="AI1008" s="85"/>
      <c r="AJ1008" s="85"/>
      <c r="AK1008" s="85"/>
      <c r="AL1008" s="85"/>
      <c r="AM1008" s="85"/>
      <c r="AN1008" s="85"/>
      <c r="AO1008" s="85"/>
      <c r="AP1008" s="85"/>
      <c r="AQ1008" s="85"/>
      <c r="AR1008" s="85"/>
      <c r="AS1008" s="85"/>
      <c r="AT1008" s="85"/>
      <c r="AU1008" s="85"/>
      <c r="AV1008" s="85"/>
      <c r="AW1008" s="85"/>
      <c r="AX1008" s="85"/>
      <c r="AY1008" s="85"/>
      <c r="AZ1008" s="85"/>
      <c r="BA1008" s="85"/>
      <c r="BB1008" s="85"/>
      <c r="BC1008" s="85"/>
      <c r="BD1008" s="85"/>
      <c r="BE1008" s="85"/>
      <c r="BF1008" s="88"/>
      <c r="BG1008" s="85"/>
      <c r="BH1008" s="85"/>
      <c r="BI1008" s="85"/>
      <c r="BJ1008" s="85"/>
      <c r="BK1008" s="85"/>
      <c r="BL1008" s="85"/>
      <c r="BM1008" s="85"/>
      <c r="BN1008" s="85"/>
      <c r="BO1008" s="85"/>
      <c r="BP1008" s="85"/>
      <c r="BQ1008" s="85"/>
      <c r="BR1008" s="85"/>
      <c r="BS1008" s="85"/>
      <c r="BT1008" s="85"/>
      <c r="BU1008" s="85"/>
      <c r="BV1008" s="85"/>
      <c r="BW1008" s="85"/>
      <c r="BX1008" s="85"/>
      <c r="BY1008" s="85"/>
      <c r="BZ1008" s="85"/>
      <c r="CA1008" s="85"/>
      <c r="CB1008" s="85"/>
      <c r="CC1008" s="85"/>
      <c r="CD1008" s="85"/>
      <c r="CE1008" s="85"/>
      <c r="CF1008" s="85"/>
      <c r="CG1008" s="85"/>
      <c r="CH1008" s="85"/>
      <c r="CI1008" s="85"/>
      <c r="CJ1008" s="85"/>
      <c r="CK1008" s="85"/>
      <c r="CL1008" s="85"/>
      <c r="CM1008" s="85"/>
      <c r="CN1008" s="85"/>
      <c r="CO1008" s="85"/>
      <c r="CP1008" s="85"/>
      <c r="CQ1008" s="85"/>
      <c r="CR1008" s="85"/>
      <c r="CS1008" s="85"/>
      <c r="CT1008" s="85"/>
      <c r="CU1008" s="85"/>
      <c r="CV1008" s="85"/>
      <c r="CW1008" s="85"/>
      <c r="CX1008" s="85"/>
      <c r="CY1008" s="85"/>
      <c r="CZ1008" s="85"/>
      <c r="DA1008" s="85"/>
      <c r="DB1008" s="85"/>
      <c r="DC1008" s="85"/>
      <c r="DD1008" s="85"/>
      <c r="DE1008" s="85"/>
    </row>
    <row r="1009" spans="1:109" x14ac:dyDescent="0.2">
      <c r="A1009" s="85"/>
      <c r="B1009" s="85"/>
      <c r="C1009" s="85"/>
      <c r="D1009" s="85"/>
      <c r="E1009" s="86"/>
      <c r="F1009" s="85"/>
      <c r="G1009" s="87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  <c r="AB1009" s="85"/>
      <c r="AC1009" s="85"/>
      <c r="AD1009" s="85"/>
      <c r="AE1009" s="85"/>
      <c r="AF1009" s="85"/>
      <c r="AG1009" s="85"/>
      <c r="AH1009" s="85"/>
      <c r="AI1009" s="85"/>
      <c r="AJ1009" s="85"/>
      <c r="AK1009" s="85"/>
      <c r="AL1009" s="85"/>
      <c r="AM1009" s="85"/>
      <c r="AN1009" s="85"/>
      <c r="AO1009" s="85"/>
      <c r="AP1009" s="85"/>
      <c r="AQ1009" s="85"/>
      <c r="AR1009" s="85"/>
      <c r="AS1009" s="85"/>
      <c r="AT1009" s="85"/>
      <c r="AU1009" s="85"/>
      <c r="AV1009" s="85"/>
      <c r="AW1009" s="85"/>
      <c r="AX1009" s="85"/>
      <c r="AY1009" s="85"/>
      <c r="AZ1009" s="85"/>
      <c r="BA1009" s="85"/>
      <c r="BB1009" s="85"/>
      <c r="BC1009" s="85"/>
      <c r="BD1009" s="85"/>
      <c r="BE1009" s="85"/>
      <c r="BF1009" s="88"/>
      <c r="BG1009" s="85"/>
      <c r="BH1009" s="85"/>
      <c r="BI1009" s="85"/>
      <c r="BJ1009" s="85"/>
      <c r="BK1009" s="85"/>
      <c r="BL1009" s="85"/>
      <c r="BM1009" s="85"/>
      <c r="BN1009" s="85"/>
      <c r="BO1009" s="85"/>
      <c r="BP1009" s="85"/>
      <c r="BQ1009" s="85"/>
      <c r="BR1009" s="85"/>
      <c r="BS1009" s="85"/>
      <c r="BT1009" s="85"/>
      <c r="BU1009" s="85"/>
      <c r="BV1009" s="85"/>
      <c r="BW1009" s="85"/>
      <c r="BX1009" s="85"/>
      <c r="BY1009" s="85"/>
      <c r="BZ1009" s="85"/>
      <c r="CA1009" s="85"/>
      <c r="CB1009" s="85"/>
      <c r="CC1009" s="85"/>
      <c r="CD1009" s="85"/>
      <c r="CE1009" s="85"/>
      <c r="CF1009" s="85"/>
      <c r="CG1009" s="85"/>
      <c r="CH1009" s="85"/>
      <c r="CI1009" s="85"/>
      <c r="CJ1009" s="85"/>
      <c r="CK1009" s="85"/>
      <c r="CL1009" s="85"/>
      <c r="CM1009" s="85"/>
      <c r="CN1009" s="85"/>
      <c r="CO1009" s="85"/>
      <c r="CP1009" s="85"/>
      <c r="CQ1009" s="85"/>
      <c r="CR1009" s="85"/>
      <c r="CS1009" s="85"/>
      <c r="CT1009" s="85"/>
      <c r="CU1009" s="85"/>
      <c r="CV1009" s="85"/>
      <c r="CW1009" s="85"/>
      <c r="CX1009" s="85"/>
      <c r="CY1009" s="85"/>
      <c r="CZ1009" s="85"/>
      <c r="DA1009" s="85"/>
      <c r="DB1009" s="85"/>
      <c r="DC1009" s="85"/>
      <c r="DD1009" s="85"/>
      <c r="DE1009" s="85"/>
    </row>
    <row r="1010" spans="1:109" x14ac:dyDescent="0.2">
      <c r="A1010" s="85"/>
      <c r="B1010" s="85"/>
      <c r="C1010" s="85"/>
      <c r="D1010" s="85"/>
      <c r="E1010" s="86"/>
      <c r="F1010" s="85"/>
      <c r="G1010" s="87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  <c r="AB1010" s="85"/>
      <c r="AC1010" s="85"/>
      <c r="AD1010" s="85"/>
      <c r="AE1010" s="85"/>
      <c r="AF1010" s="85"/>
      <c r="AG1010" s="85"/>
      <c r="AH1010" s="85"/>
      <c r="AI1010" s="85"/>
      <c r="AJ1010" s="85"/>
      <c r="AK1010" s="85"/>
      <c r="AL1010" s="85"/>
      <c r="AM1010" s="85"/>
      <c r="AN1010" s="85"/>
      <c r="AO1010" s="85"/>
      <c r="AP1010" s="85"/>
      <c r="AQ1010" s="85"/>
      <c r="AR1010" s="85"/>
      <c r="AS1010" s="85"/>
      <c r="AT1010" s="85"/>
      <c r="AU1010" s="85"/>
      <c r="AV1010" s="85"/>
      <c r="AW1010" s="85"/>
      <c r="AX1010" s="85"/>
      <c r="AY1010" s="85"/>
      <c r="AZ1010" s="85"/>
      <c r="BA1010" s="85"/>
      <c r="BB1010" s="85"/>
      <c r="BC1010" s="85"/>
      <c r="BD1010" s="85"/>
      <c r="BE1010" s="85"/>
      <c r="BF1010" s="88"/>
      <c r="BG1010" s="85"/>
      <c r="BH1010" s="85"/>
      <c r="BI1010" s="85"/>
      <c r="BJ1010" s="85"/>
      <c r="BK1010" s="85"/>
      <c r="BL1010" s="85"/>
      <c r="BM1010" s="85"/>
      <c r="BN1010" s="85"/>
      <c r="BO1010" s="85"/>
      <c r="BP1010" s="85"/>
      <c r="BQ1010" s="85"/>
      <c r="BR1010" s="85"/>
      <c r="BS1010" s="85"/>
      <c r="BT1010" s="85"/>
      <c r="BU1010" s="85"/>
      <c r="BV1010" s="85"/>
      <c r="BW1010" s="85"/>
      <c r="BX1010" s="85"/>
      <c r="BY1010" s="85"/>
      <c r="BZ1010" s="85"/>
      <c r="CA1010" s="85"/>
      <c r="CB1010" s="85"/>
      <c r="CC1010" s="85"/>
      <c r="CD1010" s="85"/>
      <c r="CE1010" s="85"/>
      <c r="CF1010" s="85"/>
      <c r="CG1010" s="85"/>
      <c r="CH1010" s="85"/>
      <c r="CI1010" s="85"/>
      <c r="CJ1010" s="85"/>
      <c r="CK1010" s="85"/>
      <c r="CL1010" s="85"/>
      <c r="CM1010" s="85"/>
      <c r="CN1010" s="85"/>
      <c r="CO1010" s="85"/>
      <c r="CP1010" s="85"/>
      <c r="CQ1010" s="85"/>
      <c r="CR1010" s="85"/>
      <c r="CS1010" s="85"/>
      <c r="CT1010" s="85"/>
      <c r="CU1010" s="85"/>
      <c r="CV1010" s="85"/>
      <c r="CW1010" s="85"/>
      <c r="CX1010" s="85"/>
      <c r="CY1010" s="85"/>
      <c r="CZ1010" s="85"/>
      <c r="DA1010" s="85"/>
      <c r="DB1010" s="85"/>
      <c r="DC1010" s="85"/>
      <c r="DD1010" s="85"/>
      <c r="DE1010" s="85"/>
    </row>
    <row r="1011" spans="1:109" x14ac:dyDescent="0.2">
      <c r="A1011" s="85"/>
      <c r="B1011" s="85"/>
      <c r="C1011" s="85"/>
      <c r="D1011" s="85"/>
      <c r="E1011" s="86"/>
      <c r="F1011" s="85"/>
      <c r="G1011" s="87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  <c r="AB1011" s="85"/>
      <c r="AC1011" s="85"/>
      <c r="AD1011" s="85"/>
      <c r="AE1011" s="85"/>
      <c r="AF1011" s="85"/>
      <c r="AG1011" s="85"/>
      <c r="AH1011" s="85"/>
      <c r="AI1011" s="85"/>
      <c r="AJ1011" s="85"/>
      <c r="AK1011" s="85"/>
      <c r="AL1011" s="85"/>
      <c r="AM1011" s="85"/>
      <c r="AN1011" s="85"/>
      <c r="AO1011" s="85"/>
      <c r="AP1011" s="85"/>
      <c r="AQ1011" s="85"/>
      <c r="AR1011" s="85"/>
      <c r="AS1011" s="85"/>
      <c r="AT1011" s="85"/>
      <c r="AU1011" s="85"/>
      <c r="AV1011" s="85"/>
      <c r="AW1011" s="85"/>
      <c r="AX1011" s="85"/>
      <c r="AY1011" s="85"/>
      <c r="AZ1011" s="85"/>
      <c r="BA1011" s="85"/>
      <c r="BB1011" s="85"/>
      <c r="BC1011" s="85"/>
      <c r="BD1011" s="85"/>
      <c r="BE1011" s="85"/>
      <c r="BF1011" s="88"/>
      <c r="BG1011" s="85"/>
      <c r="BH1011" s="85"/>
      <c r="BI1011" s="85"/>
      <c r="BJ1011" s="85"/>
      <c r="BK1011" s="85"/>
      <c r="BL1011" s="85"/>
      <c r="BM1011" s="85"/>
      <c r="BN1011" s="85"/>
      <c r="BO1011" s="85"/>
      <c r="BP1011" s="85"/>
      <c r="BQ1011" s="85"/>
      <c r="BR1011" s="85"/>
      <c r="BS1011" s="85"/>
      <c r="BT1011" s="85"/>
      <c r="BU1011" s="85"/>
      <c r="BV1011" s="85"/>
      <c r="BW1011" s="85"/>
      <c r="BX1011" s="85"/>
      <c r="BY1011" s="85"/>
      <c r="BZ1011" s="85"/>
      <c r="CA1011" s="85"/>
      <c r="CB1011" s="85"/>
      <c r="CC1011" s="85"/>
      <c r="CD1011" s="85"/>
      <c r="CE1011" s="85"/>
      <c r="CF1011" s="85"/>
      <c r="CG1011" s="85"/>
      <c r="CH1011" s="85"/>
      <c r="CI1011" s="85"/>
      <c r="CJ1011" s="85"/>
      <c r="CK1011" s="85"/>
      <c r="CL1011" s="85"/>
      <c r="CM1011" s="85"/>
      <c r="CN1011" s="85"/>
      <c r="CO1011" s="85"/>
      <c r="CP1011" s="85"/>
      <c r="CQ1011" s="85"/>
      <c r="CR1011" s="85"/>
      <c r="CS1011" s="85"/>
      <c r="CT1011" s="85"/>
      <c r="CU1011" s="85"/>
      <c r="CV1011" s="85"/>
      <c r="CW1011" s="85"/>
      <c r="CX1011" s="85"/>
      <c r="CY1011" s="85"/>
      <c r="CZ1011" s="85"/>
      <c r="DA1011" s="85"/>
      <c r="DB1011" s="85"/>
      <c r="DC1011" s="85"/>
      <c r="DD1011" s="85"/>
      <c r="DE1011" s="85"/>
    </row>
    <row r="1012" spans="1:109" x14ac:dyDescent="0.2">
      <c r="A1012" s="85"/>
      <c r="B1012" s="85"/>
      <c r="C1012" s="85"/>
      <c r="D1012" s="85"/>
      <c r="E1012" s="86"/>
      <c r="F1012" s="85"/>
      <c r="G1012" s="87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  <c r="AB1012" s="85"/>
      <c r="AC1012" s="85"/>
      <c r="AD1012" s="85"/>
      <c r="AE1012" s="85"/>
      <c r="AF1012" s="85"/>
      <c r="AG1012" s="85"/>
      <c r="AH1012" s="85"/>
      <c r="AI1012" s="85"/>
      <c r="AJ1012" s="85"/>
      <c r="AK1012" s="85"/>
      <c r="AL1012" s="85"/>
      <c r="AM1012" s="85"/>
      <c r="AN1012" s="85"/>
      <c r="AO1012" s="85"/>
      <c r="AP1012" s="85"/>
      <c r="AQ1012" s="85"/>
      <c r="AR1012" s="85"/>
      <c r="AS1012" s="85"/>
      <c r="AT1012" s="85"/>
      <c r="AU1012" s="85"/>
      <c r="AV1012" s="85"/>
      <c r="AW1012" s="85"/>
      <c r="AX1012" s="85"/>
      <c r="AY1012" s="85"/>
      <c r="AZ1012" s="85"/>
      <c r="BA1012" s="85"/>
      <c r="BB1012" s="85"/>
      <c r="BC1012" s="85"/>
      <c r="BD1012" s="85"/>
      <c r="BE1012" s="85"/>
      <c r="BF1012" s="88"/>
      <c r="BG1012" s="85"/>
      <c r="BH1012" s="85"/>
      <c r="BI1012" s="85"/>
      <c r="BJ1012" s="85"/>
      <c r="BK1012" s="85"/>
      <c r="BL1012" s="85"/>
      <c r="BM1012" s="85"/>
      <c r="BN1012" s="85"/>
      <c r="BO1012" s="85"/>
      <c r="BP1012" s="85"/>
      <c r="BQ1012" s="85"/>
      <c r="BR1012" s="85"/>
      <c r="BS1012" s="85"/>
      <c r="BT1012" s="85"/>
      <c r="BU1012" s="85"/>
      <c r="BV1012" s="85"/>
      <c r="BW1012" s="85"/>
      <c r="BX1012" s="85"/>
      <c r="BY1012" s="85"/>
      <c r="BZ1012" s="85"/>
      <c r="CA1012" s="85"/>
      <c r="CB1012" s="85"/>
      <c r="CC1012" s="85"/>
      <c r="CD1012" s="85"/>
      <c r="CE1012" s="85"/>
      <c r="CF1012" s="85"/>
      <c r="CG1012" s="85"/>
      <c r="CH1012" s="85"/>
      <c r="CI1012" s="85"/>
      <c r="CJ1012" s="85"/>
      <c r="CK1012" s="85"/>
      <c r="CL1012" s="85"/>
      <c r="CM1012" s="85"/>
      <c r="CN1012" s="85"/>
      <c r="CO1012" s="85"/>
      <c r="CP1012" s="85"/>
      <c r="CQ1012" s="85"/>
      <c r="CR1012" s="85"/>
      <c r="CS1012" s="85"/>
      <c r="CT1012" s="85"/>
      <c r="CU1012" s="85"/>
      <c r="CV1012" s="85"/>
      <c r="CW1012" s="85"/>
      <c r="CX1012" s="85"/>
      <c r="CY1012" s="85"/>
      <c r="CZ1012" s="85"/>
      <c r="DA1012" s="85"/>
      <c r="DB1012" s="85"/>
      <c r="DC1012" s="85"/>
      <c r="DD1012" s="85"/>
      <c r="DE1012" s="85"/>
    </row>
    <row r="1013" spans="1:109" x14ac:dyDescent="0.2">
      <c r="A1013" s="85"/>
      <c r="B1013" s="85"/>
      <c r="C1013" s="85"/>
      <c r="D1013" s="85"/>
      <c r="E1013" s="86"/>
      <c r="F1013" s="85"/>
      <c r="G1013" s="87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  <c r="AB1013" s="85"/>
      <c r="AC1013" s="85"/>
      <c r="AD1013" s="85"/>
      <c r="AE1013" s="85"/>
      <c r="AF1013" s="85"/>
      <c r="AG1013" s="85"/>
      <c r="AH1013" s="85"/>
      <c r="AI1013" s="85"/>
      <c r="AJ1013" s="85"/>
      <c r="AK1013" s="85"/>
      <c r="AL1013" s="85"/>
      <c r="AM1013" s="85"/>
      <c r="AN1013" s="85"/>
      <c r="AO1013" s="85"/>
      <c r="AP1013" s="85"/>
      <c r="AQ1013" s="85"/>
      <c r="AR1013" s="85"/>
      <c r="AS1013" s="85"/>
      <c r="AT1013" s="85"/>
      <c r="AU1013" s="85"/>
      <c r="AV1013" s="85"/>
      <c r="AW1013" s="85"/>
      <c r="AX1013" s="85"/>
      <c r="AY1013" s="85"/>
      <c r="AZ1013" s="85"/>
      <c r="BA1013" s="85"/>
      <c r="BB1013" s="85"/>
      <c r="BC1013" s="85"/>
      <c r="BD1013" s="85"/>
      <c r="BE1013" s="85"/>
      <c r="BF1013" s="88"/>
      <c r="BG1013" s="85"/>
      <c r="BH1013" s="85"/>
      <c r="BI1013" s="85"/>
      <c r="BJ1013" s="85"/>
      <c r="BK1013" s="85"/>
      <c r="BL1013" s="85"/>
      <c r="BM1013" s="85"/>
      <c r="BN1013" s="85"/>
      <c r="BO1013" s="85"/>
      <c r="BP1013" s="85"/>
      <c r="BQ1013" s="85"/>
      <c r="BR1013" s="85"/>
      <c r="BS1013" s="85"/>
      <c r="BT1013" s="85"/>
      <c r="BU1013" s="85"/>
      <c r="BV1013" s="85"/>
      <c r="BW1013" s="85"/>
      <c r="BX1013" s="85"/>
      <c r="BY1013" s="85"/>
      <c r="BZ1013" s="85"/>
      <c r="CA1013" s="85"/>
      <c r="CB1013" s="85"/>
      <c r="CC1013" s="85"/>
      <c r="CD1013" s="85"/>
      <c r="CE1013" s="85"/>
      <c r="CF1013" s="85"/>
      <c r="CG1013" s="85"/>
      <c r="CH1013" s="85"/>
      <c r="CI1013" s="85"/>
      <c r="CJ1013" s="85"/>
      <c r="CK1013" s="85"/>
      <c r="CL1013" s="85"/>
      <c r="CM1013" s="85"/>
      <c r="CN1013" s="85"/>
      <c r="CO1013" s="85"/>
      <c r="CP1013" s="85"/>
      <c r="CQ1013" s="85"/>
      <c r="CR1013" s="85"/>
      <c r="CS1013" s="85"/>
      <c r="CT1013" s="85"/>
      <c r="CU1013" s="85"/>
      <c r="CV1013" s="85"/>
      <c r="CW1013" s="85"/>
      <c r="CX1013" s="85"/>
      <c r="CY1013" s="85"/>
      <c r="CZ1013" s="85"/>
      <c r="DA1013" s="85"/>
      <c r="DB1013" s="85"/>
      <c r="DC1013" s="85"/>
      <c r="DD1013" s="85"/>
      <c r="DE1013" s="85"/>
    </row>
    <row r="1014" spans="1:109" x14ac:dyDescent="0.2">
      <c r="A1014" s="85"/>
      <c r="B1014" s="85"/>
      <c r="C1014" s="85"/>
      <c r="D1014" s="85"/>
      <c r="E1014" s="86"/>
      <c r="F1014" s="85"/>
      <c r="G1014" s="87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  <c r="AB1014" s="85"/>
      <c r="AC1014" s="85"/>
      <c r="AD1014" s="85"/>
      <c r="AE1014" s="85"/>
      <c r="AF1014" s="85"/>
      <c r="AG1014" s="85"/>
      <c r="AH1014" s="85"/>
      <c r="AI1014" s="85"/>
      <c r="AJ1014" s="85"/>
      <c r="AK1014" s="85"/>
      <c r="AL1014" s="85"/>
      <c r="AM1014" s="85"/>
      <c r="AN1014" s="85"/>
      <c r="AO1014" s="85"/>
      <c r="AP1014" s="85"/>
      <c r="AQ1014" s="85"/>
      <c r="AR1014" s="85"/>
      <c r="AS1014" s="85"/>
      <c r="AT1014" s="85"/>
      <c r="AU1014" s="85"/>
      <c r="AV1014" s="85"/>
      <c r="AW1014" s="85"/>
      <c r="AX1014" s="85"/>
      <c r="AY1014" s="85"/>
      <c r="AZ1014" s="85"/>
      <c r="BA1014" s="85"/>
      <c r="BB1014" s="85"/>
      <c r="BC1014" s="85"/>
      <c r="BD1014" s="85"/>
      <c r="BE1014" s="85"/>
      <c r="BF1014" s="88"/>
      <c r="BG1014" s="85"/>
      <c r="BH1014" s="85"/>
      <c r="BI1014" s="85"/>
      <c r="BJ1014" s="85"/>
      <c r="BK1014" s="85"/>
      <c r="BL1014" s="85"/>
      <c r="BM1014" s="85"/>
      <c r="BN1014" s="85"/>
      <c r="BO1014" s="85"/>
      <c r="BP1014" s="85"/>
      <c r="BQ1014" s="85"/>
      <c r="BR1014" s="85"/>
      <c r="BS1014" s="85"/>
      <c r="BT1014" s="85"/>
      <c r="BU1014" s="85"/>
      <c r="BV1014" s="85"/>
      <c r="BW1014" s="85"/>
      <c r="BX1014" s="85"/>
      <c r="BY1014" s="85"/>
      <c r="BZ1014" s="85"/>
      <c r="CA1014" s="85"/>
      <c r="CB1014" s="85"/>
      <c r="CC1014" s="85"/>
      <c r="CD1014" s="85"/>
      <c r="CE1014" s="85"/>
      <c r="CF1014" s="85"/>
      <c r="CG1014" s="85"/>
      <c r="CH1014" s="85"/>
      <c r="CI1014" s="85"/>
      <c r="CJ1014" s="85"/>
      <c r="CK1014" s="85"/>
      <c r="CL1014" s="85"/>
      <c r="CM1014" s="85"/>
      <c r="CN1014" s="85"/>
      <c r="CO1014" s="85"/>
      <c r="CP1014" s="85"/>
      <c r="CQ1014" s="85"/>
      <c r="CR1014" s="85"/>
      <c r="CS1014" s="85"/>
      <c r="CT1014" s="85"/>
      <c r="CU1014" s="85"/>
      <c r="CV1014" s="85"/>
      <c r="CW1014" s="85"/>
      <c r="CX1014" s="85"/>
      <c r="CY1014" s="85"/>
      <c r="CZ1014" s="85"/>
      <c r="DA1014" s="85"/>
      <c r="DB1014" s="85"/>
      <c r="DC1014" s="85"/>
      <c r="DD1014" s="85"/>
      <c r="DE1014" s="85"/>
    </row>
    <row r="1015" spans="1:109" x14ac:dyDescent="0.2">
      <c r="A1015" s="85"/>
      <c r="B1015" s="85"/>
      <c r="C1015" s="85"/>
      <c r="D1015" s="85"/>
      <c r="E1015" s="86"/>
      <c r="F1015" s="85"/>
      <c r="G1015" s="87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  <c r="AB1015" s="85"/>
      <c r="AC1015" s="85"/>
      <c r="AD1015" s="85"/>
      <c r="AE1015" s="85"/>
      <c r="AF1015" s="85"/>
      <c r="AG1015" s="85"/>
      <c r="AH1015" s="85"/>
      <c r="AI1015" s="85"/>
      <c r="AJ1015" s="85"/>
      <c r="AK1015" s="85"/>
      <c r="AL1015" s="85"/>
      <c r="AM1015" s="85"/>
      <c r="AN1015" s="85"/>
      <c r="AO1015" s="85"/>
      <c r="AP1015" s="85"/>
      <c r="AQ1015" s="85"/>
      <c r="AR1015" s="85"/>
      <c r="AS1015" s="85"/>
      <c r="AT1015" s="85"/>
      <c r="AU1015" s="85"/>
      <c r="AV1015" s="85"/>
      <c r="AW1015" s="85"/>
      <c r="AX1015" s="85"/>
      <c r="AY1015" s="85"/>
      <c r="AZ1015" s="85"/>
      <c r="BA1015" s="85"/>
      <c r="BB1015" s="85"/>
      <c r="BC1015" s="85"/>
      <c r="BD1015" s="85"/>
      <c r="BE1015" s="85"/>
      <c r="BF1015" s="88"/>
      <c r="BG1015" s="85"/>
      <c r="BH1015" s="85"/>
      <c r="BI1015" s="85"/>
      <c r="BJ1015" s="85"/>
      <c r="BK1015" s="85"/>
      <c r="BL1015" s="85"/>
      <c r="BM1015" s="85"/>
      <c r="BN1015" s="85"/>
      <c r="BO1015" s="85"/>
      <c r="BP1015" s="85"/>
      <c r="BQ1015" s="85"/>
      <c r="BR1015" s="85"/>
      <c r="BS1015" s="85"/>
      <c r="BT1015" s="85"/>
      <c r="BU1015" s="85"/>
      <c r="BV1015" s="85"/>
      <c r="BW1015" s="85"/>
      <c r="BX1015" s="85"/>
      <c r="BY1015" s="85"/>
      <c r="BZ1015" s="85"/>
      <c r="CA1015" s="85"/>
      <c r="CB1015" s="85"/>
      <c r="CC1015" s="85"/>
      <c r="CD1015" s="85"/>
      <c r="CE1015" s="85"/>
      <c r="CF1015" s="85"/>
      <c r="CG1015" s="85"/>
      <c r="CH1015" s="85"/>
      <c r="CI1015" s="85"/>
      <c r="CJ1015" s="85"/>
      <c r="CK1015" s="85"/>
      <c r="CL1015" s="85"/>
      <c r="CM1015" s="85"/>
      <c r="CN1015" s="85"/>
      <c r="CO1015" s="85"/>
      <c r="CP1015" s="85"/>
      <c r="CQ1015" s="85"/>
      <c r="CR1015" s="85"/>
      <c r="CS1015" s="85"/>
      <c r="CT1015" s="85"/>
      <c r="CU1015" s="85"/>
      <c r="CV1015" s="85"/>
      <c r="CW1015" s="85"/>
      <c r="CX1015" s="85"/>
      <c r="CY1015" s="85"/>
      <c r="CZ1015" s="85"/>
      <c r="DA1015" s="85"/>
      <c r="DB1015" s="85"/>
      <c r="DC1015" s="85"/>
      <c r="DD1015" s="85"/>
      <c r="DE1015" s="85"/>
    </row>
    <row r="1016" spans="1:109" x14ac:dyDescent="0.2">
      <c r="A1016" s="85"/>
      <c r="B1016" s="85"/>
      <c r="C1016" s="85"/>
      <c r="D1016" s="85"/>
      <c r="E1016" s="86"/>
      <c r="F1016" s="85"/>
      <c r="G1016" s="87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  <c r="AB1016" s="85"/>
      <c r="AC1016" s="85"/>
      <c r="AD1016" s="85"/>
      <c r="AE1016" s="85"/>
      <c r="AF1016" s="85"/>
      <c r="AG1016" s="85"/>
      <c r="AH1016" s="85"/>
      <c r="AI1016" s="85"/>
      <c r="AJ1016" s="85"/>
      <c r="AK1016" s="85"/>
      <c r="AL1016" s="85"/>
      <c r="AM1016" s="85"/>
      <c r="AN1016" s="85"/>
      <c r="AO1016" s="85"/>
      <c r="AP1016" s="85"/>
      <c r="AQ1016" s="85"/>
      <c r="AR1016" s="85"/>
      <c r="AS1016" s="85"/>
      <c r="AT1016" s="85"/>
      <c r="AU1016" s="85"/>
      <c r="AV1016" s="85"/>
      <c r="AW1016" s="85"/>
      <c r="AX1016" s="85"/>
      <c r="AY1016" s="85"/>
      <c r="AZ1016" s="85"/>
      <c r="BA1016" s="85"/>
      <c r="BB1016" s="85"/>
      <c r="BC1016" s="85"/>
      <c r="BD1016" s="85"/>
      <c r="BE1016" s="85"/>
      <c r="BF1016" s="88"/>
      <c r="BG1016" s="85"/>
      <c r="BH1016" s="85"/>
      <c r="BI1016" s="85"/>
      <c r="BJ1016" s="85"/>
      <c r="BK1016" s="85"/>
      <c r="BL1016" s="85"/>
      <c r="BM1016" s="85"/>
      <c r="BN1016" s="85"/>
      <c r="BO1016" s="85"/>
      <c r="BP1016" s="85"/>
      <c r="BQ1016" s="85"/>
      <c r="BR1016" s="85"/>
      <c r="BS1016" s="85"/>
      <c r="BT1016" s="85"/>
      <c r="BU1016" s="85"/>
      <c r="BV1016" s="85"/>
      <c r="BW1016" s="85"/>
      <c r="BX1016" s="85"/>
      <c r="BY1016" s="85"/>
      <c r="BZ1016" s="85"/>
      <c r="CA1016" s="85"/>
      <c r="CB1016" s="85"/>
      <c r="CC1016" s="85"/>
      <c r="CD1016" s="85"/>
      <c r="CE1016" s="85"/>
      <c r="CF1016" s="85"/>
      <c r="CG1016" s="85"/>
      <c r="CH1016" s="85"/>
      <c r="CI1016" s="85"/>
      <c r="CJ1016" s="85"/>
      <c r="CK1016" s="85"/>
      <c r="CL1016" s="85"/>
      <c r="CM1016" s="85"/>
      <c r="CN1016" s="85"/>
      <c r="CO1016" s="85"/>
      <c r="CP1016" s="85"/>
      <c r="CQ1016" s="85"/>
      <c r="CR1016" s="85"/>
      <c r="CS1016" s="85"/>
      <c r="CT1016" s="85"/>
      <c r="CU1016" s="85"/>
      <c r="CV1016" s="85"/>
      <c r="CW1016" s="85"/>
      <c r="CX1016" s="85"/>
      <c r="CY1016" s="85"/>
      <c r="CZ1016" s="85"/>
      <c r="DA1016" s="85"/>
      <c r="DB1016" s="85"/>
      <c r="DC1016" s="85"/>
      <c r="DD1016" s="85"/>
      <c r="DE1016" s="85"/>
    </row>
    <row r="1017" spans="1:109" x14ac:dyDescent="0.2">
      <c r="A1017" s="85"/>
      <c r="B1017" s="85"/>
      <c r="C1017" s="85"/>
      <c r="D1017" s="85"/>
      <c r="E1017" s="86"/>
      <c r="F1017" s="85"/>
      <c r="G1017" s="87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  <c r="AB1017" s="85"/>
      <c r="AC1017" s="85"/>
      <c r="AD1017" s="85"/>
      <c r="AE1017" s="85"/>
      <c r="AF1017" s="85"/>
      <c r="AG1017" s="85"/>
      <c r="AH1017" s="85"/>
      <c r="AI1017" s="85"/>
      <c r="AJ1017" s="85"/>
      <c r="AK1017" s="85"/>
      <c r="AL1017" s="85"/>
      <c r="AM1017" s="85"/>
      <c r="AN1017" s="85"/>
      <c r="AO1017" s="85"/>
      <c r="AP1017" s="85"/>
      <c r="AQ1017" s="85"/>
      <c r="AR1017" s="85"/>
      <c r="AS1017" s="85"/>
      <c r="AT1017" s="85"/>
      <c r="AU1017" s="85"/>
      <c r="AV1017" s="85"/>
      <c r="AW1017" s="85"/>
      <c r="AX1017" s="85"/>
      <c r="AY1017" s="85"/>
      <c r="AZ1017" s="85"/>
      <c r="BA1017" s="85"/>
      <c r="BB1017" s="85"/>
      <c r="BC1017" s="85"/>
      <c r="BD1017" s="85"/>
      <c r="BE1017" s="85"/>
      <c r="BF1017" s="88"/>
      <c r="BG1017" s="85"/>
      <c r="BH1017" s="85"/>
      <c r="BI1017" s="85"/>
      <c r="BJ1017" s="85"/>
      <c r="BK1017" s="85"/>
      <c r="BL1017" s="85"/>
      <c r="BM1017" s="85"/>
      <c r="BN1017" s="85"/>
      <c r="BO1017" s="85"/>
      <c r="BP1017" s="85"/>
      <c r="BQ1017" s="85"/>
      <c r="BR1017" s="85"/>
      <c r="BS1017" s="85"/>
      <c r="BT1017" s="85"/>
      <c r="BU1017" s="85"/>
      <c r="BV1017" s="85"/>
      <c r="BW1017" s="85"/>
      <c r="BX1017" s="85"/>
      <c r="BY1017" s="85"/>
      <c r="BZ1017" s="85"/>
      <c r="CA1017" s="85"/>
      <c r="CB1017" s="85"/>
      <c r="CC1017" s="85"/>
      <c r="CD1017" s="85"/>
      <c r="CE1017" s="85"/>
      <c r="CF1017" s="85"/>
      <c r="CG1017" s="85"/>
      <c r="CH1017" s="85"/>
      <c r="CI1017" s="85"/>
      <c r="CJ1017" s="85"/>
      <c r="CK1017" s="85"/>
      <c r="CL1017" s="85"/>
      <c r="CM1017" s="85"/>
      <c r="CN1017" s="85"/>
      <c r="CO1017" s="85"/>
      <c r="CP1017" s="85"/>
      <c r="CQ1017" s="85"/>
      <c r="CR1017" s="85"/>
      <c r="CS1017" s="85"/>
      <c r="CT1017" s="85"/>
      <c r="CU1017" s="85"/>
      <c r="CV1017" s="85"/>
      <c r="CW1017" s="85"/>
      <c r="CX1017" s="85"/>
      <c r="CY1017" s="85"/>
      <c r="CZ1017" s="85"/>
      <c r="DA1017" s="85"/>
      <c r="DB1017" s="85"/>
      <c r="DC1017" s="85"/>
      <c r="DD1017" s="85"/>
      <c r="DE1017" s="85"/>
    </row>
    <row r="1018" spans="1:109" x14ac:dyDescent="0.2">
      <c r="A1018" s="85"/>
      <c r="B1018" s="85"/>
      <c r="C1018" s="85"/>
      <c r="D1018" s="85"/>
      <c r="E1018" s="86"/>
      <c r="F1018" s="85"/>
      <c r="G1018" s="87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  <c r="AB1018" s="85"/>
      <c r="AC1018" s="85"/>
      <c r="AD1018" s="85"/>
      <c r="AE1018" s="85"/>
      <c r="AF1018" s="85"/>
      <c r="AG1018" s="85"/>
      <c r="AH1018" s="85"/>
      <c r="AI1018" s="85"/>
      <c r="AJ1018" s="85"/>
      <c r="AK1018" s="85"/>
      <c r="AL1018" s="85"/>
      <c r="AM1018" s="85"/>
      <c r="AN1018" s="85"/>
      <c r="AO1018" s="85"/>
      <c r="AP1018" s="85"/>
      <c r="AQ1018" s="85"/>
      <c r="AR1018" s="85"/>
      <c r="AS1018" s="85"/>
      <c r="AT1018" s="85"/>
      <c r="AU1018" s="85"/>
      <c r="AV1018" s="85"/>
      <c r="AW1018" s="85"/>
      <c r="AX1018" s="85"/>
      <c r="AY1018" s="85"/>
      <c r="AZ1018" s="85"/>
      <c r="BA1018" s="85"/>
      <c r="BB1018" s="85"/>
      <c r="BC1018" s="85"/>
      <c r="BD1018" s="85"/>
      <c r="BE1018" s="85"/>
      <c r="BF1018" s="88"/>
      <c r="BG1018" s="85"/>
      <c r="BH1018" s="85"/>
      <c r="BI1018" s="85"/>
      <c r="BJ1018" s="85"/>
      <c r="BK1018" s="85"/>
      <c r="BL1018" s="85"/>
      <c r="BM1018" s="85"/>
      <c r="BN1018" s="85"/>
      <c r="BO1018" s="85"/>
      <c r="BP1018" s="85"/>
      <c r="BQ1018" s="85"/>
      <c r="BR1018" s="85"/>
      <c r="BS1018" s="85"/>
      <c r="BT1018" s="85"/>
      <c r="BU1018" s="85"/>
      <c r="BV1018" s="85"/>
      <c r="BW1018" s="85"/>
      <c r="BX1018" s="85"/>
      <c r="BY1018" s="85"/>
      <c r="BZ1018" s="85"/>
      <c r="CA1018" s="85"/>
      <c r="CB1018" s="85"/>
      <c r="CC1018" s="85"/>
      <c r="CD1018" s="85"/>
      <c r="CE1018" s="85"/>
      <c r="CF1018" s="85"/>
      <c r="CG1018" s="85"/>
      <c r="CH1018" s="85"/>
      <c r="CI1018" s="85"/>
      <c r="CJ1018" s="85"/>
      <c r="CK1018" s="85"/>
      <c r="CL1018" s="85"/>
      <c r="CM1018" s="85"/>
      <c r="CN1018" s="85"/>
      <c r="CO1018" s="85"/>
      <c r="CP1018" s="85"/>
      <c r="CQ1018" s="85"/>
      <c r="CR1018" s="85"/>
      <c r="CS1018" s="85"/>
      <c r="CT1018" s="85"/>
      <c r="CU1018" s="85"/>
      <c r="CV1018" s="85"/>
      <c r="CW1018" s="85"/>
      <c r="CX1018" s="85"/>
      <c r="CY1018" s="85"/>
      <c r="CZ1018" s="85"/>
      <c r="DA1018" s="85"/>
      <c r="DB1018" s="85"/>
      <c r="DC1018" s="85"/>
      <c r="DD1018" s="85"/>
      <c r="DE1018" s="85"/>
    </row>
    <row r="1019" spans="1:109" x14ac:dyDescent="0.2">
      <c r="A1019" s="85"/>
      <c r="B1019" s="85"/>
      <c r="C1019" s="85"/>
      <c r="D1019" s="85"/>
      <c r="E1019" s="86"/>
      <c r="F1019" s="85"/>
      <c r="G1019" s="87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  <c r="AB1019" s="85"/>
      <c r="AC1019" s="85"/>
      <c r="AD1019" s="85"/>
      <c r="AE1019" s="85"/>
      <c r="AF1019" s="85"/>
      <c r="AG1019" s="85"/>
      <c r="AH1019" s="85"/>
      <c r="AI1019" s="85"/>
      <c r="AJ1019" s="85"/>
      <c r="AK1019" s="85"/>
      <c r="AL1019" s="85"/>
      <c r="AM1019" s="85"/>
      <c r="AN1019" s="85"/>
      <c r="AO1019" s="85"/>
      <c r="AP1019" s="85"/>
      <c r="AQ1019" s="85"/>
      <c r="AR1019" s="85"/>
      <c r="AS1019" s="85"/>
      <c r="AT1019" s="85"/>
      <c r="AU1019" s="85"/>
      <c r="AV1019" s="85"/>
      <c r="AW1019" s="85"/>
      <c r="AX1019" s="85"/>
      <c r="AY1019" s="85"/>
      <c r="AZ1019" s="85"/>
      <c r="BA1019" s="85"/>
      <c r="BB1019" s="85"/>
      <c r="BC1019" s="85"/>
      <c r="BD1019" s="85"/>
      <c r="BE1019" s="85"/>
      <c r="BF1019" s="88"/>
      <c r="BG1019" s="85"/>
      <c r="BH1019" s="85"/>
      <c r="BI1019" s="85"/>
      <c r="BJ1019" s="85"/>
      <c r="BK1019" s="85"/>
      <c r="BL1019" s="85"/>
      <c r="BM1019" s="85"/>
      <c r="BN1019" s="85"/>
      <c r="BO1019" s="85"/>
      <c r="BP1019" s="85"/>
      <c r="BQ1019" s="85"/>
      <c r="BR1019" s="85"/>
      <c r="BS1019" s="85"/>
      <c r="BT1019" s="85"/>
      <c r="BU1019" s="85"/>
      <c r="BV1019" s="85"/>
      <c r="BW1019" s="85"/>
      <c r="BX1019" s="85"/>
      <c r="BY1019" s="85"/>
      <c r="BZ1019" s="85"/>
      <c r="CA1019" s="85"/>
      <c r="CB1019" s="85"/>
      <c r="CC1019" s="85"/>
      <c r="CD1019" s="85"/>
      <c r="CE1019" s="85"/>
      <c r="CF1019" s="85"/>
      <c r="CG1019" s="85"/>
      <c r="CH1019" s="85"/>
      <c r="CI1019" s="85"/>
      <c r="CJ1019" s="85"/>
      <c r="CK1019" s="85"/>
      <c r="CL1019" s="85"/>
      <c r="CM1019" s="85"/>
      <c r="CN1019" s="85"/>
      <c r="CO1019" s="85"/>
      <c r="CP1019" s="85"/>
      <c r="CQ1019" s="85"/>
      <c r="CR1019" s="85"/>
      <c r="CS1019" s="85"/>
      <c r="CT1019" s="85"/>
      <c r="CU1019" s="85"/>
      <c r="CV1019" s="85"/>
      <c r="CW1019" s="85"/>
      <c r="CX1019" s="85"/>
      <c r="CY1019" s="85"/>
      <c r="CZ1019" s="85"/>
      <c r="DA1019" s="85"/>
      <c r="DB1019" s="85"/>
      <c r="DC1019" s="85"/>
      <c r="DD1019" s="85"/>
      <c r="DE1019" s="85"/>
    </row>
    <row r="1020" spans="1:109" x14ac:dyDescent="0.2">
      <c r="A1020" s="85"/>
      <c r="B1020" s="85"/>
      <c r="C1020" s="85"/>
      <c r="D1020" s="85"/>
      <c r="E1020" s="86"/>
      <c r="F1020" s="85"/>
      <c r="G1020" s="87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  <c r="AB1020" s="85"/>
      <c r="AC1020" s="85"/>
      <c r="AD1020" s="85"/>
      <c r="AE1020" s="85"/>
      <c r="AF1020" s="85"/>
      <c r="AG1020" s="85"/>
      <c r="AH1020" s="85"/>
      <c r="AI1020" s="85"/>
      <c r="AJ1020" s="85"/>
      <c r="AK1020" s="85"/>
      <c r="AL1020" s="85"/>
      <c r="AM1020" s="85"/>
      <c r="AN1020" s="85"/>
      <c r="AO1020" s="85"/>
      <c r="AP1020" s="85"/>
      <c r="AQ1020" s="85"/>
      <c r="AR1020" s="85"/>
      <c r="AS1020" s="85"/>
      <c r="AT1020" s="85"/>
      <c r="AU1020" s="85"/>
      <c r="AV1020" s="85"/>
      <c r="AW1020" s="85"/>
      <c r="AX1020" s="85"/>
      <c r="AY1020" s="85"/>
      <c r="AZ1020" s="85"/>
      <c r="BA1020" s="85"/>
      <c r="BB1020" s="85"/>
      <c r="BC1020" s="85"/>
      <c r="BD1020" s="85"/>
      <c r="BE1020" s="85"/>
      <c r="BF1020" s="88"/>
      <c r="BG1020" s="85"/>
      <c r="BH1020" s="85"/>
      <c r="BI1020" s="85"/>
      <c r="BJ1020" s="85"/>
      <c r="BK1020" s="85"/>
      <c r="BL1020" s="85"/>
      <c r="BM1020" s="85"/>
      <c r="BN1020" s="85"/>
      <c r="BO1020" s="85"/>
      <c r="BP1020" s="85"/>
      <c r="BQ1020" s="85"/>
      <c r="BR1020" s="85"/>
      <c r="BS1020" s="85"/>
      <c r="BT1020" s="85"/>
      <c r="BU1020" s="85"/>
      <c r="BV1020" s="85"/>
      <c r="BW1020" s="85"/>
      <c r="BX1020" s="85"/>
      <c r="BY1020" s="85"/>
      <c r="BZ1020" s="85"/>
      <c r="CA1020" s="85"/>
      <c r="CB1020" s="85"/>
      <c r="CC1020" s="85"/>
      <c r="CD1020" s="85"/>
      <c r="CE1020" s="85"/>
      <c r="CF1020" s="85"/>
      <c r="CG1020" s="85"/>
      <c r="CH1020" s="85"/>
      <c r="CI1020" s="85"/>
      <c r="CJ1020" s="85"/>
      <c r="CK1020" s="85"/>
      <c r="CL1020" s="85"/>
      <c r="CM1020" s="85"/>
      <c r="CN1020" s="85"/>
      <c r="CO1020" s="85"/>
      <c r="CP1020" s="85"/>
      <c r="CQ1020" s="85"/>
      <c r="CR1020" s="85"/>
      <c r="CS1020" s="85"/>
      <c r="CT1020" s="85"/>
      <c r="CU1020" s="85"/>
      <c r="CV1020" s="85"/>
      <c r="CW1020" s="85"/>
      <c r="CX1020" s="85"/>
      <c r="CY1020" s="85"/>
      <c r="CZ1020" s="85"/>
      <c r="DA1020" s="85"/>
      <c r="DB1020" s="85"/>
      <c r="DC1020" s="85"/>
      <c r="DD1020" s="85"/>
      <c r="DE1020" s="85"/>
    </row>
    <row r="1021" spans="1:109" x14ac:dyDescent="0.2">
      <c r="A1021" s="85"/>
      <c r="B1021" s="85"/>
      <c r="C1021" s="85"/>
      <c r="D1021" s="85"/>
      <c r="E1021" s="86"/>
      <c r="F1021" s="85"/>
      <c r="G1021" s="87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  <c r="AB1021" s="85"/>
      <c r="AC1021" s="85"/>
      <c r="AD1021" s="85"/>
      <c r="AE1021" s="85"/>
      <c r="AF1021" s="85"/>
      <c r="AG1021" s="85"/>
      <c r="AH1021" s="85"/>
      <c r="AI1021" s="85"/>
      <c r="AJ1021" s="85"/>
      <c r="AK1021" s="85"/>
      <c r="AL1021" s="85"/>
      <c r="AM1021" s="85"/>
      <c r="AN1021" s="85"/>
      <c r="AO1021" s="85"/>
      <c r="AP1021" s="85"/>
      <c r="AQ1021" s="85"/>
      <c r="AR1021" s="85"/>
      <c r="AS1021" s="85"/>
      <c r="AT1021" s="85"/>
      <c r="AU1021" s="85"/>
      <c r="AV1021" s="85"/>
      <c r="AW1021" s="85"/>
      <c r="AX1021" s="85"/>
      <c r="AY1021" s="85"/>
      <c r="AZ1021" s="85"/>
      <c r="BA1021" s="85"/>
      <c r="BB1021" s="85"/>
      <c r="BC1021" s="85"/>
      <c r="BD1021" s="85"/>
      <c r="BE1021" s="85"/>
      <c r="BF1021" s="88"/>
      <c r="BG1021" s="85"/>
      <c r="BH1021" s="85"/>
      <c r="BI1021" s="85"/>
      <c r="BJ1021" s="85"/>
      <c r="BK1021" s="85"/>
      <c r="BL1021" s="85"/>
      <c r="BM1021" s="85"/>
      <c r="BN1021" s="85"/>
      <c r="BO1021" s="85"/>
      <c r="BP1021" s="85"/>
      <c r="BQ1021" s="85"/>
      <c r="BR1021" s="85"/>
      <c r="BS1021" s="85"/>
      <c r="BT1021" s="85"/>
      <c r="BU1021" s="85"/>
      <c r="BV1021" s="85"/>
      <c r="BW1021" s="85"/>
      <c r="BX1021" s="85"/>
      <c r="BY1021" s="85"/>
      <c r="BZ1021" s="85"/>
      <c r="CA1021" s="85"/>
      <c r="CB1021" s="85"/>
      <c r="CC1021" s="85"/>
      <c r="CD1021" s="85"/>
      <c r="CE1021" s="85"/>
      <c r="CF1021" s="85"/>
      <c r="CG1021" s="85"/>
      <c r="CH1021" s="85"/>
      <c r="CI1021" s="85"/>
      <c r="CJ1021" s="85"/>
      <c r="CK1021" s="85"/>
      <c r="CL1021" s="85"/>
      <c r="CM1021" s="85"/>
      <c r="CN1021" s="85"/>
      <c r="CO1021" s="85"/>
      <c r="CP1021" s="85"/>
      <c r="CQ1021" s="85"/>
      <c r="CR1021" s="85"/>
      <c r="CS1021" s="85"/>
      <c r="CT1021" s="85"/>
      <c r="CU1021" s="85"/>
      <c r="CV1021" s="85"/>
      <c r="CW1021" s="85"/>
      <c r="CX1021" s="85"/>
      <c r="CY1021" s="85"/>
      <c r="CZ1021" s="85"/>
      <c r="DA1021" s="85"/>
      <c r="DB1021" s="85"/>
      <c r="DC1021" s="85"/>
      <c r="DD1021" s="85"/>
      <c r="DE1021" s="85"/>
    </row>
    <row r="1022" spans="1:109" x14ac:dyDescent="0.2">
      <c r="A1022" s="85"/>
      <c r="B1022" s="85"/>
      <c r="C1022" s="85"/>
      <c r="D1022" s="85"/>
      <c r="E1022" s="86"/>
      <c r="F1022" s="85"/>
      <c r="G1022" s="87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  <c r="AB1022" s="85"/>
      <c r="AC1022" s="85"/>
      <c r="AD1022" s="85"/>
      <c r="AE1022" s="85"/>
      <c r="AF1022" s="85"/>
      <c r="AG1022" s="85"/>
      <c r="AH1022" s="85"/>
      <c r="AI1022" s="85"/>
      <c r="AJ1022" s="85"/>
      <c r="AK1022" s="85"/>
      <c r="AL1022" s="85"/>
      <c r="AM1022" s="85"/>
      <c r="AN1022" s="85"/>
      <c r="AO1022" s="85"/>
      <c r="AP1022" s="85"/>
      <c r="AQ1022" s="85"/>
      <c r="AR1022" s="85"/>
      <c r="AS1022" s="85"/>
      <c r="AT1022" s="85"/>
      <c r="AU1022" s="85"/>
      <c r="AV1022" s="85"/>
      <c r="AW1022" s="85"/>
      <c r="AX1022" s="85"/>
      <c r="AY1022" s="85"/>
      <c r="AZ1022" s="85"/>
      <c r="BA1022" s="85"/>
      <c r="BB1022" s="85"/>
      <c r="BC1022" s="85"/>
      <c r="BD1022" s="85"/>
      <c r="BE1022" s="85"/>
      <c r="BF1022" s="88"/>
      <c r="BG1022" s="85"/>
      <c r="BH1022" s="85"/>
      <c r="BI1022" s="85"/>
      <c r="BJ1022" s="85"/>
      <c r="BK1022" s="85"/>
      <c r="BL1022" s="85"/>
      <c r="BM1022" s="85"/>
      <c r="BN1022" s="85"/>
      <c r="BO1022" s="85"/>
      <c r="BP1022" s="85"/>
      <c r="BQ1022" s="85"/>
      <c r="BR1022" s="85"/>
      <c r="BS1022" s="85"/>
      <c r="BT1022" s="85"/>
      <c r="BU1022" s="85"/>
      <c r="BV1022" s="85"/>
      <c r="BW1022" s="85"/>
      <c r="BX1022" s="85"/>
      <c r="BY1022" s="85"/>
      <c r="BZ1022" s="85"/>
      <c r="CA1022" s="85"/>
      <c r="CB1022" s="85"/>
      <c r="CC1022" s="85"/>
      <c r="CD1022" s="85"/>
      <c r="CE1022" s="85"/>
      <c r="CF1022" s="85"/>
      <c r="CG1022" s="85"/>
      <c r="CH1022" s="85"/>
      <c r="CI1022" s="85"/>
      <c r="CJ1022" s="85"/>
      <c r="CK1022" s="85"/>
      <c r="CL1022" s="85"/>
      <c r="CM1022" s="85"/>
      <c r="CN1022" s="85"/>
      <c r="CO1022" s="85"/>
      <c r="CP1022" s="85"/>
      <c r="CQ1022" s="85"/>
      <c r="CR1022" s="85"/>
      <c r="CS1022" s="85"/>
      <c r="CT1022" s="85"/>
      <c r="CU1022" s="85"/>
      <c r="CV1022" s="85"/>
      <c r="CW1022" s="85"/>
      <c r="CX1022" s="85"/>
      <c r="CY1022" s="85"/>
      <c r="CZ1022" s="85"/>
      <c r="DA1022" s="85"/>
      <c r="DB1022" s="85"/>
      <c r="DC1022" s="85"/>
      <c r="DD1022" s="85"/>
      <c r="DE1022" s="85"/>
    </row>
    <row r="1023" spans="1:109" x14ac:dyDescent="0.2">
      <c r="A1023" s="85"/>
      <c r="B1023" s="85"/>
      <c r="C1023" s="85"/>
      <c r="D1023" s="85"/>
      <c r="E1023" s="86"/>
      <c r="F1023" s="85"/>
      <c r="G1023" s="87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  <c r="AB1023" s="85"/>
      <c r="AC1023" s="85"/>
      <c r="AD1023" s="85"/>
      <c r="AE1023" s="85"/>
      <c r="AF1023" s="85"/>
      <c r="AG1023" s="85"/>
      <c r="AH1023" s="85"/>
      <c r="AI1023" s="85"/>
      <c r="AJ1023" s="85"/>
      <c r="AK1023" s="85"/>
      <c r="AL1023" s="85"/>
      <c r="AM1023" s="85"/>
      <c r="AN1023" s="85"/>
      <c r="AO1023" s="85"/>
      <c r="AP1023" s="85"/>
      <c r="AQ1023" s="85"/>
      <c r="AR1023" s="85"/>
      <c r="AS1023" s="85"/>
      <c r="AT1023" s="85"/>
      <c r="AU1023" s="85"/>
      <c r="AV1023" s="85"/>
      <c r="AW1023" s="85"/>
      <c r="AX1023" s="85"/>
      <c r="AY1023" s="85"/>
      <c r="AZ1023" s="85"/>
      <c r="BA1023" s="85"/>
      <c r="BB1023" s="85"/>
      <c r="BC1023" s="85"/>
      <c r="BD1023" s="85"/>
      <c r="BE1023" s="85"/>
      <c r="BF1023" s="88"/>
      <c r="BG1023" s="85"/>
      <c r="BH1023" s="85"/>
      <c r="BI1023" s="85"/>
      <c r="BJ1023" s="85"/>
      <c r="BK1023" s="85"/>
      <c r="BL1023" s="85"/>
      <c r="BM1023" s="85"/>
      <c r="BN1023" s="85"/>
      <c r="BO1023" s="85"/>
      <c r="BP1023" s="85"/>
      <c r="BQ1023" s="85"/>
      <c r="BR1023" s="85"/>
      <c r="BS1023" s="85"/>
      <c r="BT1023" s="85"/>
      <c r="BU1023" s="85"/>
      <c r="BV1023" s="85"/>
      <c r="BW1023" s="85"/>
      <c r="BX1023" s="85"/>
      <c r="BY1023" s="85"/>
      <c r="BZ1023" s="85"/>
      <c r="CA1023" s="85"/>
      <c r="CB1023" s="85"/>
      <c r="CC1023" s="85"/>
      <c r="CD1023" s="85"/>
      <c r="CE1023" s="85"/>
      <c r="CF1023" s="85"/>
      <c r="CG1023" s="85"/>
      <c r="CH1023" s="85"/>
      <c r="CI1023" s="85"/>
      <c r="CJ1023" s="85"/>
      <c r="CK1023" s="85"/>
      <c r="CL1023" s="85"/>
      <c r="CM1023" s="85"/>
      <c r="CN1023" s="85"/>
      <c r="CO1023" s="85"/>
      <c r="CP1023" s="85"/>
      <c r="CQ1023" s="85"/>
      <c r="CR1023" s="85"/>
      <c r="CS1023" s="85"/>
      <c r="CT1023" s="85"/>
      <c r="CU1023" s="85"/>
      <c r="CV1023" s="85"/>
      <c r="CW1023" s="85"/>
      <c r="CX1023" s="85"/>
      <c r="CY1023" s="85"/>
      <c r="CZ1023" s="85"/>
      <c r="DA1023" s="85"/>
      <c r="DB1023" s="85"/>
      <c r="DC1023" s="85"/>
      <c r="DD1023" s="85"/>
      <c r="DE1023" s="85"/>
    </row>
    <row r="1024" spans="1:109" x14ac:dyDescent="0.2">
      <c r="A1024" s="85"/>
      <c r="B1024" s="85"/>
      <c r="C1024" s="85"/>
      <c r="D1024" s="85"/>
      <c r="E1024" s="86"/>
      <c r="F1024" s="85"/>
      <c r="G1024" s="87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  <c r="AB1024" s="85"/>
      <c r="AC1024" s="85"/>
      <c r="AD1024" s="85"/>
      <c r="AE1024" s="85"/>
      <c r="AF1024" s="85"/>
      <c r="AG1024" s="85"/>
      <c r="AH1024" s="85"/>
      <c r="AI1024" s="85"/>
      <c r="AJ1024" s="85"/>
      <c r="AK1024" s="85"/>
      <c r="AL1024" s="85"/>
      <c r="AM1024" s="85"/>
      <c r="AN1024" s="85"/>
      <c r="AO1024" s="85"/>
      <c r="AP1024" s="85"/>
      <c r="AQ1024" s="85"/>
      <c r="AR1024" s="85"/>
      <c r="AS1024" s="85"/>
      <c r="AT1024" s="85"/>
      <c r="AU1024" s="85"/>
      <c r="AV1024" s="85"/>
      <c r="AW1024" s="85"/>
      <c r="AX1024" s="85"/>
      <c r="AY1024" s="85"/>
      <c r="AZ1024" s="85"/>
      <c r="BA1024" s="85"/>
      <c r="BB1024" s="85"/>
      <c r="BC1024" s="85"/>
      <c r="BD1024" s="85"/>
      <c r="BE1024" s="85"/>
      <c r="BF1024" s="88"/>
      <c r="BG1024" s="85"/>
      <c r="BH1024" s="85"/>
      <c r="BI1024" s="85"/>
      <c r="BJ1024" s="85"/>
      <c r="BK1024" s="85"/>
      <c r="BL1024" s="85"/>
      <c r="BM1024" s="85"/>
      <c r="BN1024" s="85"/>
      <c r="BO1024" s="85"/>
      <c r="BP1024" s="85"/>
      <c r="BQ1024" s="85"/>
      <c r="BR1024" s="85"/>
      <c r="BS1024" s="85"/>
      <c r="BT1024" s="85"/>
      <c r="BU1024" s="85"/>
      <c r="BV1024" s="85"/>
      <c r="BW1024" s="85"/>
      <c r="BX1024" s="85"/>
      <c r="BY1024" s="85"/>
      <c r="BZ1024" s="85"/>
      <c r="CA1024" s="85"/>
      <c r="CB1024" s="85"/>
      <c r="CC1024" s="85"/>
      <c r="CD1024" s="85"/>
      <c r="CE1024" s="85"/>
      <c r="CF1024" s="85"/>
      <c r="CG1024" s="85"/>
      <c r="CH1024" s="85"/>
      <c r="CI1024" s="85"/>
      <c r="CJ1024" s="85"/>
      <c r="CK1024" s="85"/>
      <c r="CL1024" s="85"/>
      <c r="CM1024" s="85"/>
      <c r="CN1024" s="85"/>
      <c r="CO1024" s="85"/>
      <c r="CP1024" s="85"/>
      <c r="CQ1024" s="85"/>
      <c r="CR1024" s="85"/>
      <c r="CS1024" s="85"/>
      <c r="CT1024" s="85"/>
      <c r="CU1024" s="85"/>
      <c r="CV1024" s="85"/>
      <c r="CW1024" s="85"/>
      <c r="CX1024" s="85"/>
      <c r="CY1024" s="85"/>
      <c r="CZ1024" s="85"/>
      <c r="DA1024" s="85"/>
      <c r="DB1024" s="85"/>
      <c r="DC1024" s="85"/>
      <c r="DD1024" s="85"/>
      <c r="DE1024" s="85"/>
    </row>
    <row r="1025" spans="1:109" x14ac:dyDescent="0.2">
      <c r="A1025" s="85"/>
      <c r="B1025" s="85"/>
      <c r="C1025" s="85"/>
      <c r="D1025" s="85"/>
      <c r="E1025" s="86"/>
      <c r="F1025" s="85"/>
      <c r="G1025" s="87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  <c r="AB1025" s="85"/>
      <c r="AC1025" s="85"/>
      <c r="AD1025" s="85"/>
      <c r="AE1025" s="85"/>
      <c r="AF1025" s="85"/>
      <c r="AG1025" s="85"/>
      <c r="AH1025" s="85"/>
      <c r="AI1025" s="85"/>
      <c r="AJ1025" s="85"/>
      <c r="AK1025" s="85"/>
      <c r="AL1025" s="85"/>
      <c r="AM1025" s="85"/>
      <c r="AN1025" s="85"/>
      <c r="AO1025" s="85"/>
      <c r="AP1025" s="85"/>
      <c r="AQ1025" s="85"/>
      <c r="AR1025" s="85"/>
      <c r="AS1025" s="85"/>
      <c r="AT1025" s="85"/>
      <c r="AU1025" s="85"/>
      <c r="AV1025" s="85"/>
      <c r="AW1025" s="85"/>
      <c r="AX1025" s="85"/>
      <c r="AY1025" s="85"/>
      <c r="AZ1025" s="85"/>
      <c r="BA1025" s="85"/>
      <c r="BB1025" s="85"/>
      <c r="BC1025" s="85"/>
      <c r="BD1025" s="85"/>
      <c r="BE1025" s="85"/>
      <c r="BF1025" s="88"/>
      <c r="BG1025" s="85"/>
      <c r="BH1025" s="85"/>
      <c r="BI1025" s="85"/>
      <c r="BJ1025" s="85"/>
      <c r="BK1025" s="85"/>
      <c r="BL1025" s="85"/>
      <c r="BM1025" s="85"/>
      <c r="BN1025" s="85"/>
      <c r="BO1025" s="85"/>
      <c r="BP1025" s="85"/>
      <c r="BQ1025" s="85"/>
      <c r="BR1025" s="85"/>
      <c r="BS1025" s="85"/>
      <c r="BT1025" s="85"/>
      <c r="BU1025" s="85"/>
      <c r="BV1025" s="85"/>
      <c r="BW1025" s="85"/>
      <c r="BX1025" s="85"/>
      <c r="BY1025" s="85"/>
      <c r="BZ1025" s="85"/>
      <c r="CA1025" s="85"/>
      <c r="CB1025" s="85"/>
      <c r="CC1025" s="85"/>
      <c r="CD1025" s="85"/>
      <c r="CE1025" s="85"/>
      <c r="CF1025" s="85"/>
      <c r="CG1025" s="85"/>
      <c r="CH1025" s="85"/>
      <c r="CI1025" s="85"/>
      <c r="CJ1025" s="85"/>
      <c r="CK1025" s="85"/>
      <c r="CL1025" s="85"/>
      <c r="CM1025" s="85"/>
      <c r="CN1025" s="85"/>
      <c r="CO1025" s="85"/>
      <c r="CP1025" s="85"/>
      <c r="CQ1025" s="85"/>
      <c r="CR1025" s="85"/>
      <c r="CS1025" s="85"/>
      <c r="CT1025" s="85"/>
      <c r="CU1025" s="85"/>
      <c r="CV1025" s="85"/>
      <c r="CW1025" s="85"/>
      <c r="CX1025" s="85"/>
      <c r="CY1025" s="85"/>
      <c r="CZ1025" s="85"/>
      <c r="DA1025" s="85"/>
      <c r="DB1025" s="85"/>
      <c r="DC1025" s="85"/>
      <c r="DD1025" s="85"/>
      <c r="DE1025" s="85"/>
    </row>
    <row r="1026" spans="1:109" x14ac:dyDescent="0.2">
      <c r="A1026" s="85"/>
      <c r="B1026" s="85"/>
      <c r="C1026" s="85"/>
      <c r="D1026" s="85"/>
      <c r="E1026" s="86"/>
      <c r="F1026" s="85"/>
      <c r="G1026" s="87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  <c r="AB1026" s="85"/>
      <c r="AC1026" s="85"/>
      <c r="AD1026" s="85"/>
      <c r="AE1026" s="85"/>
      <c r="AF1026" s="85"/>
      <c r="AG1026" s="85"/>
      <c r="AH1026" s="85"/>
      <c r="AI1026" s="85"/>
      <c r="AJ1026" s="85"/>
      <c r="AK1026" s="85"/>
      <c r="AL1026" s="85"/>
      <c r="AM1026" s="85"/>
      <c r="AN1026" s="85"/>
      <c r="AO1026" s="85"/>
      <c r="AP1026" s="85"/>
      <c r="AQ1026" s="85"/>
      <c r="AR1026" s="85"/>
      <c r="AS1026" s="85"/>
      <c r="AT1026" s="85"/>
      <c r="AU1026" s="85"/>
      <c r="AV1026" s="85"/>
      <c r="AW1026" s="85"/>
      <c r="AX1026" s="85"/>
      <c r="AY1026" s="85"/>
      <c r="AZ1026" s="85"/>
      <c r="BA1026" s="85"/>
      <c r="BB1026" s="85"/>
      <c r="BC1026" s="85"/>
      <c r="BD1026" s="85"/>
      <c r="BE1026" s="85"/>
      <c r="BF1026" s="88"/>
      <c r="BG1026" s="85"/>
      <c r="BH1026" s="85"/>
      <c r="BI1026" s="85"/>
      <c r="BJ1026" s="85"/>
      <c r="BK1026" s="85"/>
      <c r="BL1026" s="85"/>
      <c r="BM1026" s="85"/>
      <c r="BN1026" s="85"/>
      <c r="BO1026" s="85"/>
      <c r="BP1026" s="85"/>
      <c r="BQ1026" s="85"/>
      <c r="BR1026" s="85"/>
      <c r="BS1026" s="85"/>
      <c r="BT1026" s="85"/>
      <c r="BU1026" s="85"/>
      <c r="BV1026" s="85"/>
      <c r="BW1026" s="85"/>
      <c r="BX1026" s="85"/>
      <c r="BY1026" s="85"/>
      <c r="BZ1026" s="85"/>
      <c r="CA1026" s="85"/>
      <c r="CB1026" s="85"/>
      <c r="CC1026" s="85"/>
      <c r="CD1026" s="85"/>
      <c r="CE1026" s="85"/>
      <c r="CF1026" s="85"/>
      <c r="CG1026" s="85"/>
      <c r="CH1026" s="85"/>
      <c r="CI1026" s="85"/>
      <c r="CJ1026" s="85"/>
      <c r="CK1026" s="85"/>
      <c r="CL1026" s="85"/>
      <c r="CM1026" s="85"/>
      <c r="CN1026" s="85"/>
      <c r="CO1026" s="85"/>
      <c r="CP1026" s="85"/>
      <c r="CQ1026" s="85"/>
      <c r="CR1026" s="85"/>
      <c r="CS1026" s="85"/>
      <c r="CT1026" s="85"/>
      <c r="CU1026" s="85"/>
      <c r="CV1026" s="85"/>
      <c r="CW1026" s="85"/>
      <c r="CX1026" s="85"/>
      <c r="CY1026" s="85"/>
      <c r="CZ1026" s="85"/>
      <c r="DA1026" s="85"/>
      <c r="DB1026" s="85"/>
      <c r="DC1026" s="85"/>
      <c r="DD1026" s="85"/>
      <c r="DE1026" s="85"/>
    </row>
    <row r="1027" spans="1:109" x14ac:dyDescent="0.2">
      <c r="A1027" s="85"/>
      <c r="B1027" s="85"/>
      <c r="C1027" s="85"/>
      <c r="D1027" s="85"/>
      <c r="E1027" s="86"/>
      <c r="F1027" s="85"/>
      <c r="G1027" s="87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  <c r="AB1027" s="85"/>
      <c r="AC1027" s="85"/>
      <c r="AD1027" s="85"/>
      <c r="AE1027" s="85"/>
      <c r="AF1027" s="85"/>
      <c r="AG1027" s="85"/>
      <c r="AH1027" s="85"/>
      <c r="AI1027" s="85"/>
      <c r="AJ1027" s="85"/>
      <c r="AK1027" s="85"/>
      <c r="AL1027" s="85"/>
      <c r="AM1027" s="85"/>
      <c r="AN1027" s="85"/>
      <c r="AO1027" s="85"/>
      <c r="AP1027" s="85"/>
      <c r="AQ1027" s="85"/>
      <c r="AR1027" s="85"/>
      <c r="AS1027" s="85"/>
      <c r="AT1027" s="85"/>
      <c r="AU1027" s="85"/>
      <c r="AV1027" s="85"/>
      <c r="AW1027" s="85"/>
      <c r="AX1027" s="85"/>
      <c r="AY1027" s="85"/>
      <c r="AZ1027" s="85"/>
      <c r="BA1027" s="85"/>
      <c r="BB1027" s="85"/>
      <c r="BC1027" s="85"/>
      <c r="BD1027" s="85"/>
      <c r="BE1027" s="85"/>
      <c r="BF1027" s="88"/>
      <c r="BG1027" s="85"/>
      <c r="BH1027" s="85"/>
      <c r="BI1027" s="85"/>
      <c r="BJ1027" s="85"/>
      <c r="BK1027" s="85"/>
      <c r="BL1027" s="85"/>
      <c r="BM1027" s="85"/>
      <c r="BN1027" s="85"/>
      <c r="BO1027" s="85"/>
      <c r="BP1027" s="85"/>
      <c r="BQ1027" s="85"/>
      <c r="BR1027" s="85"/>
      <c r="BS1027" s="85"/>
      <c r="BT1027" s="85"/>
      <c r="BU1027" s="85"/>
      <c r="BV1027" s="85"/>
      <c r="BW1027" s="85"/>
      <c r="BX1027" s="85"/>
      <c r="BY1027" s="85"/>
      <c r="BZ1027" s="85"/>
      <c r="CA1027" s="85"/>
      <c r="CB1027" s="85"/>
      <c r="CC1027" s="85"/>
      <c r="CD1027" s="85"/>
      <c r="CE1027" s="85"/>
      <c r="CF1027" s="85"/>
      <c r="CG1027" s="85"/>
      <c r="CH1027" s="85"/>
      <c r="CI1027" s="85"/>
      <c r="CJ1027" s="85"/>
      <c r="CK1027" s="85"/>
      <c r="CL1027" s="85"/>
      <c r="CM1027" s="85"/>
      <c r="CN1027" s="85"/>
      <c r="CO1027" s="85"/>
      <c r="CP1027" s="85"/>
      <c r="CQ1027" s="85"/>
      <c r="CR1027" s="85"/>
      <c r="CS1027" s="85"/>
      <c r="CT1027" s="85"/>
      <c r="CU1027" s="85"/>
      <c r="CV1027" s="85"/>
      <c r="CW1027" s="85"/>
      <c r="CX1027" s="85"/>
      <c r="CY1027" s="85"/>
      <c r="CZ1027" s="85"/>
      <c r="DA1027" s="85"/>
      <c r="DB1027" s="85"/>
      <c r="DC1027" s="85"/>
      <c r="DD1027" s="85"/>
      <c r="DE1027" s="85"/>
    </row>
    <row r="1028" spans="1:109" x14ac:dyDescent="0.2">
      <c r="A1028" s="85"/>
      <c r="B1028" s="85"/>
      <c r="C1028" s="85"/>
      <c r="D1028" s="85"/>
      <c r="E1028" s="86"/>
      <c r="F1028" s="85"/>
      <c r="G1028" s="87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  <c r="AB1028" s="85"/>
      <c r="AC1028" s="85"/>
      <c r="AD1028" s="85"/>
      <c r="AE1028" s="85"/>
      <c r="AF1028" s="85"/>
      <c r="AG1028" s="85"/>
      <c r="AH1028" s="85"/>
      <c r="AI1028" s="85"/>
      <c r="AJ1028" s="85"/>
      <c r="AK1028" s="85"/>
      <c r="AL1028" s="85"/>
      <c r="AM1028" s="85"/>
      <c r="AN1028" s="85"/>
      <c r="AO1028" s="85"/>
      <c r="AP1028" s="85"/>
      <c r="AQ1028" s="85"/>
      <c r="AR1028" s="85"/>
      <c r="AS1028" s="85"/>
      <c r="AT1028" s="85"/>
      <c r="AU1028" s="85"/>
      <c r="AV1028" s="85"/>
      <c r="AW1028" s="85"/>
      <c r="AX1028" s="85"/>
      <c r="AY1028" s="85"/>
      <c r="AZ1028" s="85"/>
      <c r="BA1028" s="85"/>
      <c r="BB1028" s="85"/>
      <c r="BC1028" s="85"/>
      <c r="BD1028" s="85"/>
      <c r="BE1028" s="85"/>
      <c r="BF1028" s="88"/>
      <c r="BG1028" s="85"/>
      <c r="BH1028" s="85"/>
      <c r="BI1028" s="85"/>
      <c r="BJ1028" s="85"/>
      <c r="BK1028" s="85"/>
      <c r="BL1028" s="85"/>
      <c r="BM1028" s="85"/>
      <c r="BN1028" s="85"/>
      <c r="BO1028" s="85"/>
      <c r="BP1028" s="85"/>
      <c r="BQ1028" s="85"/>
      <c r="BR1028" s="85"/>
      <c r="BS1028" s="85"/>
      <c r="BT1028" s="85"/>
      <c r="BU1028" s="85"/>
      <c r="BV1028" s="85"/>
      <c r="BW1028" s="85"/>
      <c r="BX1028" s="85"/>
      <c r="BY1028" s="85"/>
      <c r="BZ1028" s="85"/>
      <c r="CA1028" s="85"/>
      <c r="CB1028" s="85"/>
      <c r="CC1028" s="85"/>
      <c r="CD1028" s="85"/>
      <c r="CE1028" s="85"/>
      <c r="CF1028" s="85"/>
      <c r="CG1028" s="85"/>
      <c r="CH1028" s="85"/>
      <c r="CI1028" s="85"/>
      <c r="CJ1028" s="85"/>
      <c r="CK1028" s="85"/>
      <c r="CL1028" s="85"/>
      <c r="CM1028" s="85"/>
      <c r="CN1028" s="85"/>
      <c r="CO1028" s="85"/>
      <c r="CP1028" s="85"/>
      <c r="CQ1028" s="85"/>
      <c r="CR1028" s="85"/>
      <c r="CS1028" s="85"/>
      <c r="CT1028" s="85"/>
      <c r="CU1028" s="85"/>
      <c r="CV1028" s="85"/>
      <c r="CW1028" s="85"/>
      <c r="CX1028" s="85"/>
      <c r="CY1028" s="85"/>
      <c r="CZ1028" s="85"/>
      <c r="DA1028" s="85"/>
      <c r="DB1028" s="85"/>
      <c r="DC1028" s="85"/>
      <c r="DD1028" s="85"/>
      <c r="DE1028" s="85"/>
    </row>
    <row r="1029" spans="1:109" x14ac:dyDescent="0.2">
      <c r="A1029" s="85"/>
      <c r="B1029" s="85"/>
      <c r="C1029" s="85"/>
      <c r="D1029" s="85"/>
      <c r="E1029" s="86"/>
      <c r="F1029" s="85"/>
      <c r="G1029" s="87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  <c r="AB1029" s="85"/>
      <c r="AC1029" s="85"/>
      <c r="AD1029" s="85"/>
      <c r="AE1029" s="85"/>
      <c r="AF1029" s="85"/>
      <c r="AG1029" s="85"/>
      <c r="AH1029" s="85"/>
      <c r="AI1029" s="85"/>
      <c r="AJ1029" s="85"/>
      <c r="AK1029" s="85"/>
      <c r="AL1029" s="85"/>
      <c r="AM1029" s="85"/>
      <c r="AN1029" s="85"/>
      <c r="AO1029" s="85"/>
      <c r="AP1029" s="85"/>
      <c r="AQ1029" s="85"/>
      <c r="AR1029" s="85"/>
      <c r="AS1029" s="85"/>
      <c r="AT1029" s="85"/>
      <c r="AU1029" s="85"/>
      <c r="AV1029" s="85"/>
      <c r="AW1029" s="85"/>
      <c r="AX1029" s="85"/>
      <c r="AY1029" s="85"/>
      <c r="AZ1029" s="85"/>
      <c r="BA1029" s="85"/>
      <c r="BB1029" s="85"/>
      <c r="BC1029" s="85"/>
      <c r="BD1029" s="85"/>
      <c r="BE1029" s="85"/>
      <c r="BF1029" s="88"/>
      <c r="BG1029" s="85"/>
      <c r="BH1029" s="85"/>
      <c r="BI1029" s="85"/>
      <c r="BJ1029" s="85"/>
      <c r="BK1029" s="85"/>
      <c r="BL1029" s="85"/>
      <c r="BM1029" s="85"/>
      <c r="BN1029" s="85"/>
      <c r="BO1029" s="85"/>
      <c r="BP1029" s="85"/>
      <c r="BQ1029" s="85"/>
      <c r="BR1029" s="85"/>
      <c r="BS1029" s="85"/>
      <c r="BT1029" s="85"/>
      <c r="BU1029" s="85"/>
      <c r="BV1029" s="85"/>
      <c r="BW1029" s="85"/>
      <c r="BX1029" s="85"/>
      <c r="BY1029" s="85"/>
      <c r="BZ1029" s="85"/>
      <c r="CA1029" s="85"/>
      <c r="CB1029" s="85"/>
      <c r="CC1029" s="85"/>
      <c r="CD1029" s="85"/>
      <c r="CE1029" s="85"/>
      <c r="CF1029" s="85"/>
      <c r="CG1029" s="85"/>
      <c r="CH1029" s="85"/>
      <c r="CI1029" s="85"/>
      <c r="CJ1029" s="85"/>
      <c r="CK1029" s="85"/>
      <c r="CL1029" s="85"/>
      <c r="CM1029" s="85"/>
      <c r="CN1029" s="85"/>
      <c r="CO1029" s="85"/>
      <c r="CP1029" s="85"/>
      <c r="CQ1029" s="85"/>
      <c r="CR1029" s="85"/>
      <c r="CS1029" s="85"/>
      <c r="CT1029" s="85"/>
      <c r="CU1029" s="85"/>
      <c r="CV1029" s="85"/>
      <c r="CW1029" s="85"/>
      <c r="CX1029" s="85"/>
      <c r="CY1029" s="85"/>
      <c r="CZ1029" s="85"/>
      <c r="DA1029" s="85"/>
      <c r="DB1029" s="85"/>
      <c r="DC1029" s="85"/>
      <c r="DD1029" s="85"/>
      <c r="DE1029" s="85"/>
    </row>
    <row r="1030" spans="1:109" x14ac:dyDescent="0.2">
      <c r="A1030" s="85"/>
      <c r="B1030" s="85"/>
      <c r="C1030" s="85"/>
      <c r="D1030" s="85"/>
      <c r="E1030" s="86"/>
      <c r="F1030" s="85"/>
      <c r="G1030" s="87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  <c r="AB1030" s="85"/>
      <c r="AC1030" s="85"/>
      <c r="AD1030" s="85"/>
      <c r="AE1030" s="85"/>
      <c r="AF1030" s="85"/>
      <c r="AG1030" s="85"/>
      <c r="AH1030" s="85"/>
      <c r="AI1030" s="85"/>
      <c r="AJ1030" s="85"/>
      <c r="AK1030" s="85"/>
      <c r="AL1030" s="85"/>
      <c r="AM1030" s="85"/>
      <c r="AN1030" s="85"/>
      <c r="AO1030" s="85"/>
      <c r="AP1030" s="85"/>
      <c r="AQ1030" s="85"/>
      <c r="AR1030" s="85"/>
      <c r="AS1030" s="85"/>
      <c r="AT1030" s="85"/>
      <c r="AU1030" s="85"/>
      <c r="AV1030" s="85"/>
      <c r="AW1030" s="85"/>
      <c r="AX1030" s="85"/>
      <c r="AY1030" s="85"/>
      <c r="AZ1030" s="85"/>
      <c r="BA1030" s="85"/>
      <c r="BB1030" s="85"/>
      <c r="BC1030" s="85"/>
      <c r="BD1030" s="85"/>
      <c r="BE1030" s="85"/>
      <c r="BF1030" s="88"/>
      <c r="BG1030" s="85"/>
      <c r="BH1030" s="85"/>
      <c r="BI1030" s="85"/>
      <c r="BJ1030" s="85"/>
      <c r="BK1030" s="85"/>
      <c r="BL1030" s="85"/>
      <c r="BM1030" s="85"/>
      <c r="BN1030" s="85"/>
      <c r="BO1030" s="85"/>
      <c r="BP1030" s="85"/>
      <c r="BQ1030" s="85"/>
      <c r="BR1030" s="85"/>
      <c r="BS1030" s="85"/>
      <c r="BT1030" s="85"/>
      <c r="BU1030" s="85"/>
      <c r="BV1030" s="85"/>
      <c r="BW1030" s="85"/>
      <c r="BX1030" s="85"/>
      <c r="BY1030" s="85"/>
      <c r="BZ1030" s="85"/>
      <c r="CA1030" s="85"/>
      <c r="CB1030" s="85"/>
      <c r="CC1030" s="85"/>
      <c r="CD1030" s="85"/>
      <c r="CE1030" s="85"/>
      <c r="CF1030" s="85"/>
      <c r="CG1030" s="85"/>
      <c r="CH1030" s="85"/>
      <c r="CI1030" s="85"/>
      <c r="CJ1030" s="85"/>
      <c r="CK1030" s="85"/>
      <c r="CL1030" s="85"/>
      <c r="CM1030" s="85"/>
      <c r="CN1030" s="85"/>
      <c r="CO1030" s="85"/>
      <c r="CP1030" s="85"/>
      <c r="CQ1030" s="85"/>
      <c r="CR1030" s="85"/>
      <c r="CS1030" s="85"/>
      <c r="CT1030" s="85"/>
      <c r="CU1030" s="85"/>
      <c r="CV1030" s="85"/>
      <c r="CW1030" s="85"/>
      <c r="CX1030" s="85"/>
      <c r="CY1030" s="85"/>
      <c r="CZ1030" s="85"/>
      <c r="DA1030" s="85"/>
      <c r="DB1030" s="85"/>
      <c r="DC1030" s="85"/>
      <c r="DD1030" s="85"/>
      <c r="DE1030" s="85"/>
    </row>
    <row r="1031" spans="1:109" x14ac:dyDescent="0.2">
      <c r="A1031" s="85"/>
      <c r="B1031" s="85"/>
      <c r="C1031" s="85"/>
      <c r="D1031" s="85"/>
      <c r="E1031" s="86"/>
      <c r="F1031" s="85"/>
      <c r="G1031" s="87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  <c r="AB1031" s="85"/>
      <c r="AC1031" s="85"/>
      <c r="AD1031" s="85"/>
      <c r="AE1031" s="85"/>
      <c r="AF1031" s="85"/>
      <c r="AG1031" s="85"/>
      <c r="AH1031" s="85"/>
      <c r="AI1031" s="85"/>
      <c r="AJ1031" s="85"/>
      <c r="AK1031" s="85"/>
      <c r="AL1031" s="85"/>
      <c r="AM1031" s="85"/>
      <c r="AN1031" s="85"/>
      <c r="AO1031" s="85"/>
      <c r="AP1031" s="85"/>
      <c r="AQ1031" s="85"/>
      <c r="AR1031" s="85"/>
      <c r="AS1031" s="85"/>
      <c r="AT1031" s="85"/>
      <c r="AU1031" s="85"/>
      <c r="AV1031" s="85"/>
      <c r="AW1031" s="85"/>
      <c r="AX1031" s="85"/>
      <c r="AY1031" s="85"/>
      <c r="AZ1031" s="85"/>
      <c r="BA1031" s="85"/>
      <c r="BB1031" s="85"/>
      <c r="BC1031" s="85"/>
      <c r="BD1031" s="85"/>
      <c r="BE1031" s="85"/>
      <c r="BF1031" s="88"/>
      <c r="BG1031" s="85"/>
      <c r="BH1031" s="85"/>
      <c r="BI1031" s="85"/>
      <c r="BJ1031" s="85"/>
      <c r="BK1031" s="85"/>
      <c r="BL1031" s="85"/>
      <c r="BM1031" s="85"/>
      <c r="BN1031" s="85"/>
      <c r="BO1031" s="85"/>
      <c r="BP1031" s="85"/>
      <c r="BQ1031" s="85"/>
      <c r="BR1031" s="85"/>
      <c r="BS1031" s="85"/>
      <c r="BT1031" s="85"/>
      <c r="BU1031" s="85"/>
      <c r="BV1031" s="85"/>
      <c r="BW1031" s="85"/>
      <c r="BX1031" s="85"/>
      <c r="BY1031" s="85"/>
      <c r="BZ1031" s="85"/>
      <c r="CA1031" s="85"/>
      <c r="CB1031" s="85"/>
      <c r="CC1031" s="85"/>
      <c r="CD1031" s="85"/>
      <c r="CE1031" s="85"/>
      <c r="CF1031" s="85"/>
      <c r="CG1031" s="85"/>
      <c r="CH1031" s="85"/>
      <c r="CI1031" s="85"/>
      <c r="CJ1031" s="85"/>
      <c r="CK1031" s="85"/>
      <c r="CL1031" s="85"/>
      <c r="CM1031" s="85"/>
      <c r="CN1031" s="85"/>
      <c r="CO1031" s="85"/>
      <c r="CP1031" s="85"/>
      <c r="CQ1031" s="85"/>
      <c r="CR1031" s="85"/>
      <c r="CS1031" s="85"/>
      <c r="CT1031" s="85"/>
      <c r="CU1031" s="85"/>
      <c r="CV1031" s="85"/>
      <c r="CW1031" s="85"/>
      <c r="CX1031" s="85"/>
      <c r="CY1031" s="85"/>
      <c r="CZ1031" s="85"/>
      <c r="DA1031" s="85"/>
      <c r="DB1031" s="85"/>
      <c r="DC1031" s="85"/>
      <c r="DD1031" s="85"/>
      <c r="DE1031" s="85"/>
    </row>
    <row r="1032" spans="1:109" x14ac:dyDescent="0.2">
      <c r="A1032" s="85"/>
      <c r="B1032" s="85"/>
      <c r="C1032" s="85"/>
      <c r="D1032" s="85"/>
      <c r="E1032" s="86"/>
      <c r="F1032" s="85"/>
      <c r="G1032" s="87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  <c r="AB1032" s="85"/>
      <c r="AC1032" s="85"/>
      <c r="AD1032" s="85"/>
      <c r="AE1032" s="85"/>
      <c r="AF1032" s="85"/>
      <c r="AG1032" s="85"/>
      <c r="AH1032" s="85"/>
      <c r="AI1032" s="85"/>
      <c r="AJ1032" s="85"/>
      <c r="AK1032" s="85"/>
      <c r="AL1032" s="85"/>
      <c r="AM1032" s="85"/>
      <c r="AN1032" s="85"/>
      <c r="AO1032" s="85"/>
      <c r="AP1032" s="85"/>
      <c r="AQ1032" s="85"/>
      <c r="AR1032" s="85"/>
      <c r="AS1032" s="85"/>
      <c r="AT1032" s="85"/>
      <c r="AU1032" s="85"/>
      <c r="AV1032" s="85"/>
      <c r="AW1032" s="85"/>
      <c r="AX1032" s="85"/>
      <c r="AY1032" s="85"/>
      <c r="AZ1032" s="85"/>
      <c r="BA1032" s="85"/>
      <c r="BB1032" s="85"/>
      <c r="BC1032" s="85"/>
      <c r="BD1032" s="85"/>
      <c r="BE1032" s="85"/>
      <c r="BF1032" s="88"/>
      <c r="BG1032" s="85"/>
      <c r="BH1032" s="85"/>
      <c r="BI1032" s="85"/>
      <c r="BJ1032" s="85"/>
      <c r="BK1032" s="85"/>
      <c r="BL1032" s="85"/>
      <c r="BM1032" s="85"/>
      <c r="BN1032" s="85"/>
      <c r="BO1032" s="85"/>
      <c r="BP1032" s="85"/>
      <c r="BQ1032" s="85"/>
      <c r="BR1032" s="85"/>
      <c r="BS1032" s="85"/>
      <c r="BT1032" s="85"/>
      <c r="BU1032" s="85"/>
      <c r="BV1032" s="85"/>
      <c r="BW1032" s="85"/>
      <c r="BX1032" s="85"/>
      <c r="BY1032" s="85"/>
      <c r="BZ1032" s="85"/>
      <c r="CA1032" s="85"/>
      <c r="CB1032" s="85"/>
      <c r="CC1032" s="85"/>
      <c r="CD1032" s="85"/>
      <c r="CE1032" s="85"/>
      <c r="CF1032" s="85"/>
      <c r="CG1032" s="85"/>
      <c r="CH1032" s="85"/>
      <c r="CI1032" s="85"/>
      <c r="CJ1032" s="85"/>
      <c r="CK1032" s="85"/>
      <c r="CL1032" s="85"/>
      <c r="CM1032" s="85"/>
      <c r="CN1032" s="85"/>
      <c r="CO1032" s="85"/>
      <c r="CP1032" s="85"/>
      <c r="CQ1032" s="85"/>
      <c r="CR1032" s="85"/>
      <c r="CS1032" s="85"/>
      <c r="CT1032" s="85"/>
      <c r="CU1032" s="85"/>
      <c r="CV1032" s="85"/>
      <c r="CW1032" s="85"/>
      <c r="CX1032" s="85"/>
      <c r="CY1032" s="85"/>
      <c r="CZ1032" s="85"/>
      <c r="DA1032" s="85"/>
      <c r="DB1032" s="85"/>
      <c r="DC1032" s="85"/>
      <c r="DD1032" s="85"/>
      <c r="DE1032" s="85"/>
    </row>
    <row r="1033" spans="1:109" x14ac:dyDescent="0.2">
      <c r="A1033" s="85"/>
      <c r="B1033" s="85"/>
      <c r="C1033" s="85"/>
      <c r="D1033" s="85"/>
      <c r="E1033" s="86"/>
      <c r="F1033" s="85"/>
      <c r="G1033" s="87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  <c r="AB1033" s="85"/>
      <c r="AC1033" s="85"/>
      <c r="AD1033" s="85"/>
      <c r="AE1033" s="85"/>
      <c r="AF1033" s="85"/>
      <c r="AG1033" s="85"/>
      <c r="AH1033" s="85"/>
      <c r="AI1033" s="85"/>
      <c r="AJ1033" s="85"/>
      <c r="AK1033" s="85"/>
      <c r="AL1033" s="85"/>
      <c r="AM1033" s="85"/>
      <c r="AN1033" s="85"/>
      <c r="AO1033" s="85"/>
      <c r="AP1033" s="85"/>
      <c r="AQ1033" s="85"/>
      <c r="AR1033" s="85"/>
      <c r="AS1033" s="85"/>
      <c r="AT1033" s="85"/>
      <c r="AU1033" s="85"/>
      <c r="AV1033" s="85"/>
      <c r="AW1033" s="85"/>
      <c r="AX1033" s="85"/>
      <c r="AY1033" s="85"/>
      <c r="AZ1033" s="85"/>
      <c r="BA1033" s="85"/>
      <c r="BB1033" s="85"/>
      <c r="BC1033" s="85"/>
      <c r="BD1033" s="85"/>
      <c r="BE1033" s="85"/>
      <c r="BF1033" s="88"/>
      <c r="BG1033" s="85"/>
      <c r="BH1033" s="85"/>
      <c r="BI1033" s="85"/>
      <c r="BJ1033" s="85"/>
      <c r="BK1033" s="85"/>
      <c r="BL1033" s="85"/>
      <c r="BM1033" s="85"/>
      <c r="BN1033" s="85"/>
      <c r="BO1033" s="85"/>
      <c r="BP1033" s="85"/>
      <c r="BQ1033" s="85"/>
      <c r="BR1033" s="85"/>
      <c r="BS1033" s="85"/>
      <c r="BT1033" s="85"/>
      <c r="BU1033" s="85"/>
      <c r="BV1033" s="85"/>
      <c r="BW1033" s="85"/>
      <c r="BX1033" s="85"/>
      <c r="BY1033" s="85"/>
      <c r="BZ1033" s="85"/>
      <c r="CA1033" s="85"/>
      <c r="CB1033" s="85"/>
      <c r="CC1033" s="85"/>
      <c r="CD1033" s="85"/>
      <c r="CE1033" s="85"/>
      <c r="CF1033" s="85"/>
      <c r="CG1033" s="85"/>
      <c r="CH1033" s="85"/>
      <c r="CI1033" s="85"/>
      <c r="CJ1033" s="85"/>
      <c r="CK1033" s="85"/>
      <c r="CL1033" s="85"/>
      <c r="CM1033" s="85"/>
      <c r="CN1033" s="85"/>
      <c r="CO1033" s="85"/>
      <c r="CP1033" s="85"/>
      <c r="CQ1033" s="85"/>
      <c r="CR1033" s="85"/>
      <c r="CS1033" s="85"/>
      <c r="CT1033" s="85"/>
      <c r="CU1033" s="85"/>
      <c r="CV1033" s="85"/>
      <c r="CW1033" s="85"/>
      <c r="CX1033" s="85"/>
      <c r="CY1033" s="85"/>
      <c r="CZ1033" s="85"/>
      <c r="DA1033" s="85"/>
      <c r="DB1033" s="85"/>
      <c r="DC1033" s="85"/>
      <c r="DD1033" s="85"/>
      <c r="DE1033" s="85"/>
    </row>
    <row r="1034" spans="1:109" x14ac:dyDescent="0.2">
      <c r="A1034" s="85"/>
      <c r="B1034" s="85"/>
      <c r="C1034" s="85"/>
      <c r="D1034" s="85"/>
      <c r="E1034" s="86"/>
      <c r="F1034" s="85"/>
      <c r="G1034" s="87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  <c r="AB1034" s="85"/>
      <c r="AC1034" s="85"/>
      <c r="AD1034" s="85"/>
      <c r="AE1034" s="85"/>
      <c r="AF1034" s="85"/>
      <c r="AG1034" s="85"/>
      <c r="AH1034" s="85"/>
      <c r="AI1034" s="85"/>
      <c r="AJ1034" s="85"/>
      <c r="AK1034" s="85"/>
      <c r="AL1034" s="85"/>
      <c r="AM1034" s="85"/>
      <c r="AN1034" s="85"/>
      <c r="AO1034" s="85"/>
      <c r="AP1034" s="85"/>
      <c r="AQ1034" s="85"/>
      <c r="AR1034" s="85"/>
      <c r="AS1034" s="85"/>
      <c r="AT1034" s="85"/>
      <c r="AU1034" s="85"/>
      <c r="AV1034" s="85"/>
      <c r="AW1034" s="85"/>
      <c r="AX1034" s="85"/>
      <c r="AY1034" s="85"/>
      <c r="AZ1034" s="85"/>
      <c r="BA1034" s="85"/>
      <c r="BB1034" s="85"/>
      <c r="BC1034" s="85"/>
      <c r="BD1034" s="85"/>
      <c r="BE1034" s="85"/>
      <c r="BF1034" s="88"/>
      <c r="BG1034" s="85"/>
      <c r="BH1034" s="85"/>
      <c r="BI1034" s="85"/>
      <c r="BJ1034" s="85"/>
      <c r="BK1034" s="85"/>
      <c r="BL1034" s="85"/>
      <c r="BM1034" s="85"/>
      <c r="BN1034" s="85"/>
      <c r="BO1034" s="85"/>
      <c r="BP1034" s="85"/>
      <c r="BQ1034" s="85"/>
      <c r="BR1034" s="85"/>
      <c r="BS1034" s="85"/>
      <c r="BT1034" s="85"/>
      <c r="BU1034" s="85"/>
      <c r="BV1034" s="85"/>
      <c r="BW1034" s="85"/>
      <c r="BX1034" s="85"/>
      <c r="BY1034" s="85"/>
      <c r="BZ1034" s="85"/>
      <c r="CA1034" s="85"/>
      <c r="CB1034" s="85"/>
      <c r="CC1034" s="85"/>
      <c r="CD1034" s="85"/>
      <c r="CE1034" s="85"/>
      <c r="CF1034" s="85"/>
      <c r="CG1034" s="85"/>
      <c r="CH1034" s="85"/>
      <c r="CI1034" s="85"/>
      <c r="CJ1034" s="85"/>
      <c r="CK1034" s="85"/>
      <c r="CL1034" s="85"/>
      <c r="CM1034" s="85"/>
      <c r="CN1034" s="85"/>
      <c r="CO1034" s="85"/>
      <c r="CP1034" s="85"/>
      <c r="CQ1034" s="85"/>
      <c r="CR1034" s="85"/>
      <c r="CS1034" s="85"/>
      <c r="CT1034" s="85"/>
      <c r="CU1034" s="85"/>
      <c r="CV1034" s="85"/>
      <c r="CW1034" s="85"/>
      <c r="CX1034" s="85"/>
      <c r="CY1034" s="85"/>
      <c r="CZ1034" s="85"/>
      <c r="DA1034" s="85"/>
      <c r="DB1034" s="85"/>
      <c r="DC1034" s="85"/>
      <c r="DD1034" s="85"/>
      <c r="DE1034" s="85"/>
    </row>
    <row r="1035" spans="1:109" x14ac:dyDescent="0.2">
      <c r="A1035" s="85"/>
      <c r="B1035" s="85"/>
      <c r="C1035" s="85"/>
      <c r="D1035" s="85"/>
      <c r="E1035" s="86"/>
      <c r="F1035" s="85"/>
      <c r="G1035" s="87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  <c r="AB1035" s="85"/>
      <c r="AC1035" s="85"/>
      <c r="AD1035" s="85"/>
      <c r="AE1035" s="85"/>
      <c r="AF1035" s="85"/>
      <c r="AG1035" s="85"/>
      <c r="AH1035" s="85"/>
      <c r="AI1035" s="85"/>
      <c r="AJ1035" s="85"/>
      <c r="AK1035" s="85"/>
      <c r="AL1035" s="85"/>
      <c r="AM1035" s="85"/>
      <c r="AN1035" s="85"/>
      <c r="AO1035" s="85"/>
      <c r="AP1035" s="85"/>
      <c r="AQ1035" s="85"/>
      <c r="AR1035" s="85"/>
      <c r="AS1035" s="85"/>
      <c r="AT1035" s="85"/>
      <c r="AU1035" s="85"/>
      <c r="AV1035" s="85"/>
      <c r="AW1035" s="85"/>
      <c r="AX1035" s="85"/>
      <c r="AY1035" s="85"/>
      <c r="AZ1035" s="85"/>
      <c r="BA1035" s="85"/>
      <c r="BB1035" s="85"/>
      <c r="BC1035" s="85"/>
      <c r="BD1035" s="85"/>
      <c r="BE1035" s="85"/>
      <c r="BF1035" s="88"/>
      <c r="BG1035" s="85"/>
      <c r="BH1035" s="85"/>
      <c r="BI1035" s="85"/>
      <c r="BJ1035" s="85"/>
      <c r="BK1035" s="85"/>
      <c r="BL1035" s="85"/>
      <c r="BM1035" s="85"/>
      <c r="BN1035" s="85"/>
      <c r="BO1035" s="85"/>
      <c r="BP1035" s="85"/>
      <c r="BQ1035" s="85"/>
      <c r="BR1035" s="85"/>
      <c r="BS1035" s="85"/>
      <c r="BT1035" s="85"/>
      <c r="BU1035" s="85"/>
      <c r="BV1035" s="85"/>
      <c r="BW1035" s="85"/>
      <c r="BX1035" s="85"/>
      <c r="BY1035" s="85"/>
      <c r="BZ1035" s="85"/>
      <c r="CA1035" s="85"/>
      <c r="CB1035" s="85"/>
      <c r="CC1035" s="85"/>
      <c r="CD1035" s="85"/>
      <c r="CE1035" s="85"/>
      <c r="CF1035" s="85"/>
      <c r="CG1035" s="85"/>
      <c r="CH1035" s="85"/>
      <c r="CI1035" s="85"/>
      <c r="CJ1035" s="85"/>
      <c r="CK1035" s="85"/>
      <c r="CL1035" s="85"/>
      <c r="CM1035" s="85"/>
      <c r="CN1035" s="85"/>
      <c r="CO1035" s="85"/>
      <c r="CP1035" s="85"/>
      <c r="CQ1035" s="85"/>
      <c r="CR1035" s="85"/>
      <c r="CS1035" s="85"/>
      <c r="CT1035" s="85"/>
      <c r="CU1035" s="85"/>
      <c r="CV1035" s="85"/>
      <c r="CW1035" s="85"/>
      <c r="CX1035" s="85"/>
      <c r="CY1035" s="85"/>
      <c r="CZ1035" s="85"/>
      <c r="DA1035" s="85"/>
      <c r="DB1035" s="85"/>
      <c r="DC1035" s="85"/>
      <c r="DD1035" s="85"/>
      <c r="DE1035" s="85"/>
    </row>
    <row r="1036" spans="1:109" x14ac:dyDescent="0.2">
      <c r="A1036" s="85"/>
      <c r="B1036" s="85"/>
      <c r="C1036" s="85"/>
      <c r="D1036" s="85"/>
      <c r="E1036" s="86"/>
      <c r="F1036" s="85"/>
      <c r="G1036" s="87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  <c r="AB1036" s="85"/>
      <c r="AC1036" s="85"/>
      <c r="AD1036" s="85"/>
      <c r="AE1036" s="85"/>
      <c r="AF1036" s="85"/>
      <c r="AG1036" s="85"/>
      <c r="AH1036" s="85"/>
      <c r="AI1036" s="85"/>
      <c r="AJ1036" s="85"/>
      <c r="AK1036" s="85"/>
      <c r="AL1036" s="85"/>
      <c r="AM1036" s="85"/>
      <c r="AN1036" s="85"/>
      <c r="AO1036" s="85"/>
      <c r="AP1036" s="85"/>
      <c r="AQ1036" s="85"/>
      <c r="AR1036" s="85"/>
      <c r="AS1036" s="85"/>
      <c r="AT1036" s="85"/>
      <c r="AU1036" s="85"/>
      <c r="AV1036" s="85"/>
      <c r="AW1036" s="85"/>
      <c r="AX1036" s="85"/>
      <c r="AY1036" s="85"/>
      <c r="AZ1036" s="85"/>
      <c r="BA1036" s="85"/>
      <c r="BB1036" s="85"/>
      <c r="BC1036" s="85"/>
      <c r="BD1036" s="85"/>
      <c r="BE1036" s="85"/>
      <c r="BF1036" s="88"/>
      <c r="BG1036" s="85"/>
      <c r="BH1036" s="85"/>
      <c r="BI1036" s="85"/>
      <c r="BJ1036" s="85"/>
      <c r="BK1036" s="85"/>
      <c r="BL1036" s="85"/>
      <c r="BM1036" s="85"/>
      <c r="BN1036" s="85"/>
      <c r="BO1036" s="85"/>
      <c r="BP1036" s="85"/>
      <c r="BQ1036" s="85"/>
      <c r="BR1036" s="85"/>
      <c r="BS1036" s="85"/>
      <c r="BT1036" s="85"/>
      <c r="BU1036" s="85"/>
      <c r="BV1036" s="85"/>
      <c r="BW1036" s="85"/>
      <c r="BX1036" s="85"/>
      <c r="BY1036" s="85"/>
      <c r="BZ1036" s="85"/>
      <c r="CA1036" s="85"/>
      <c r="CB1036" s="85"/>
      <c r="CC1036" s="85"/>
      <c r="CD1036" s="85"/>
      <c r="CE1036" s="85"/>
      <c r="CF1036" s="85"/>
      <c r="CG1036" s="85"/>
      <c r="CH1036" s="85"/>
      <c r="CI1036" s="85"/>
      <c r="CJ1036" s="85"/>
      <c r="CK1036" s="85"/>
      <c r="CL1036" s="85"/>
      <c r="CM1036" s="85"/>
      <c r="CN1036" s="85"/>
      <c r="CO1036" s="85"/>
      <c r="CP1036" s="85"/>
      <c r="CQ1036" s="85"/>
      <c r="CR1036" s="85"/>
      <c r="CS1036" s="85"/>
      <c r="CT1036" s="85"/>
      <c r="CU1036" s="85"/>
      <c r="CV1036" s="85"/>
      <c r="CW1036" s="85"/>
      <c r="CX1036" s="85"/>
      <c r="CY1036" s="85"/>
      <c r="CZ1036" s="85"/>
      <c r="DA1036" s="85"/>
      <c r="DB1036" s="85"/>
      <c r="DC1036" s="85"/>
      <c r="DD1036" s="85"/>
      <c r="DE1036" s="85"/>
    </row>
    <row r="1037" spans="1:109" x14ac:dyDescent="0.2">
      <c r="A1037" s="85"/>
      <c r="B1037" s="85"/>
      <c r="C1037" s="85"/>
      <c r="D1037" s="85"/>
      <c r="E1037" s="86"/>
      <c r="F1037" s="85"/>
      <c r="G1037" s="87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  <c r="AB1037" s="85"/>
      <c r="AC1037" s="85"/>
      <c r="AD1037" s="85"/>
      <c r="AE1037" s="85"/>
      <c r="AF1037" s="85"/>
      <c r="AG1037" s="85"/>
      <c r="AH1037" s="85"/>
      <c r="AI1037" s="85"/>
      <c r="AJ1037" s="85"/>
      <c r="AK1037" s="85"/>
      <c r="AL1037" s="85"/>
      <c r="AM1037" s="85"/>
      <c r="AN1037" s="85"/>
      <c r="AO1037" s="85"/>
      <c r="AP1037" s="85"/>
      <c r="AQ1037" s="85"/>
      <c r="AR1037" s="85"/>
      <c r="AS1037" s="85"/>
      <c r="AT1037" s="85"/>
      <c r="AU1037" s="85"/>
      <c r="AV1037" s="85"/>
      <c r="AW1037" s="85"/>
      <c r="AX1037" s="85"/>
      <c r="AY1037" s="85"/>
      <c r="AZ1037" s="85"/>
      <c r="BA1037" s="85"/>
      <c r="BB1037" s="85"/>
      <c r="BC1037" s="85"/>
      <c r="BD1037" s="85"/>
      <c r="BE1037" s="85"/>
      <c r="BF1037" s="88"/>
      <c r="BG1037" s="85"/>
      <c r="BH1037" s="85"/>
      <c r="BI1037" s="85"/>
      <c r="BJ1037" s="85"/>
      <c r="BK1037" s="85"/>
      <c r="BL1037" s="85"/>
      <c r="BM1037" s="85"/>
      <c r="BN1037" s="85"/>
      <c r="BO1037" s="85"/>
      <c r="BP1037" s="85"/>
      <c r="BQ1037" s="85"/>
      <c r="BR1037" s="85"/>
      <c r="BS1037" s="85"/>
      <c r="BT1037" s="85"/>
      <c r="BU1037" s="85"/>
      <c r="BV1037" s="85"/>
      <c r="BW1037" s="85"/>
      <c r="BX1037" s="85"/>
      <c r="BY1037" s="85"/>
      <c r="BZ1037" s="85"/>
      <c r="CA1037" s="85"/>
      <c r="CB1037" s="85"/>
      <c r="CC1037" s="85"/>
      <c r="CD1037" s="85"/>
      <c r="CE1037" s="85"/>
      <c r="CF1037" s="85"/>
      <c r="CG1037" s="85"/>
      <c r="CH1037" s="85"/>
      <c r="CI1037" s="85"/>
      <c r="CJ1037" s="85"/>
      <c r="CK1037" s="85"/>
      <c r="CL1037" s="85"/>
      <c r="CM1037" s="85"/>
      <c r="CN1037" s="85"/>
      <c r="CO1037" s="85"/>
      <c r="CP1037" s="85"/>
      <c r="CQ1037" s="85"/>
      <c r="CR1037" s="85"/>
      <c r="CS1037" s="85"/>
      <c r="CT1037" s="85"/>
      <c r="CU1037" s="85"/>
      <c r="CV1037" s="85"/>
      <c r="CW1037" s="85"/>
      <c r="CX1037" s="85"/>
      <c r="CY1037" s="85"/>
      <c r="CZ1037" s="85"/>
      <c r="DA1037" s="85"/>
      <c r="DB1037" s="85"/>
      <c r="DC1037" s="85"/>
      <c r="DD1037" s="85"/>
      <c r="DE1037" s="85"/>
    </row>
    <row r="1038" spans="1:109" x14ac:dyDescent="0.2">
      <c r="A1038" s="85"/>
      <c r="B1038" s="85"/>
      <c r="C1038" s="85"/>
      <c r="D1038" s="85"/>
      <c r="E1038" s="86"/>
      <c r="F1038" s="85"/>
      <c r="G1038" s="87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  <c r="AB1038" s="85"/>
      <c r="AC1038" s="85"/>
      <c r="AD1038" s="85"/>
      <c r="AE1038" s="85"/>
      <c r="AF1038" s="85"/>
      <c r="AG1038" s="85"/>
      <c r="AH1038" s="85"/>
      <c r="AI1038" s="85"/>
      <c r="AJ1038" s="85"/>
      <c r="AK1038" s="85"/>
      <c r="AL1038" s="85"/>
      <c r="AM1038" s="85"/>
      <c r="AN1038" s="85"/>
      <c r="AO1038" s="85"/>
      <c r="AP1038" s="85"/>
      <c r="AQ1038" s="85"/>
      <c r="AR1038" s="85"/>
      <c r="AS1038" s="85"/>
      <c r="AT1038" s="85"/>
      <c r="AU1038" s="85"/>
      <c r="AV1038" s="85"/>
      <c r="AW1038" s="85"/>
      <c r="AX1038" s="85"/>
      <c r="AY1038" s="85"/>
      <c r="AZ1038" s="85"/>
      <c r="BA1038" s="85"/>
      <c r="BB1038" s="85"/>
      <c r="BC1038" s="85"/>
      <c r="BD1038" s="85"/>
      <c r="BE1038" s="85"/>
      <c r="BF1038" s="88"/>
      <c r="BG1038" s="85"/>
      <c r="BH1038" s="85"/>
      <c r="BI1038" s="85"/>
      <c r="BJ1038" s="85"/>
      <c r="BK1038" s="85"/>
      <c r="BL1038" s="85"/>
      <c r="BM1038" s="85"/>
      <c r="BN1038" s="85"/>
      <c r="BO1038" s="85"/>
      <c r="BP1038" s="85"/>
      <c r="BQ1038" s="85"/>
      <c r="BR1038" s="85"/>
      <c r="BS1038" s="85"/>
      <c r="BT1038" s="85"/>
      <c r="BU1038" s="85"/>
      <c r="BV1038" s="85"/>
      <c r="BW1038" s="85"/>
      <c r="BX1038" s="85"/>
      <c r="BY1038" s="85"/>
      <c r="BZ1038" s="85"/>
      <c r="CA1038" s="85"/>
      <c r="CB1038" s="85"/>
      <c r="CC1038" s="85"/>
      <c r="CD1038" s="85"/>
      <c r="CE1038" s="85"/>
      <c r="CF1038" s="85"/>
      <c r="CG1038" s="85"/>
      <c r="CH1038" s="85"/>
      <c r="CI1038" s="85"/>
      <c r="CJ1038" s="85"/>
      <c r="CK1038" s="85"/>
      <c r="CL1038" s="85"/>
      <c r="CM1038" s="85"/>
      <c r="CN1038" s="85"/>
      <c r="CO1038" s="85"/>
      <c r="CP1038" s="85"/>
      <c r="CQ1038" s="85"/>
      <c r="CR1038" s="85"/>
      <c r="CS1038" s="85"/>
      <c r="CT1038" s="85"/>
      <c r="CU1038" s="85"/>
      <c r="CV1038" s="85"/>
      <c r="CW1038" s="85"/>
      <c r="CX1038" s="85"/>
      <c r="CY1038" s="85"/>
      <c r="CZ1038" s="85"/>
      <c r="DA1038" s="85"/>
      <c r="DB1038" s="85"/>
      <c r="DC1038" s="85"/>
      <c r="DD1038" s="85"/>
      <c r="DE1038" s="85"/>
    </row>
    <row r="1039" spans="1:109" x14ac:dyDescent="0.2">
      <c r="A1039" s="85"/>
      <c r="B1039" s="85"/>
      <c r="C1039" s="85"/>
      <c r="D1039" s="85"/>
      <c r="E1039" s="86"/>
      <c r="F1039" s="85"/>
      <c r="G1039" s="87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  <c r="AB1039" s="85"/>
      <c r="AC1039" s="85"/>
      <c r="AD1039" s="85"/>
      <c r="AE1039" s="85"/>
      <c r="AF1039" s="85"/>
      <c r="AG1039" s="85"/>
      <c r="AH1039" s="85"/>
      <c r="AI1039" s="85"/>
      <c r="AJ1039" s="85"/>
      <c r="AK1039" s="85"/>
      <c r="AL1039" s="85"/>
      <c r="AM1039" s="85"/>
      <c r="AN1039" s="85"/>
      <c r="AO1039" s="85"/>
      <c r="AP1039" s="85"/>
      <c r="AQ1039" s="85"/>
      <c r="AR1039" s="85"/>
      <c r="AS1039" s="85"/>
      <c r="AT1039" s="85"/>
      <c r="AU1039" s="85"/>
      <c r="AV1039" s="85"/>
      <c r="AW1039" s="85"/>
      <c r="AX1039" s="85"/>
      <c r="AY1039" s="85"/>
      <c r="AZ1039" s="85"/>
      <c r="BA1039" s="85"/>
      <c r="BB1039" s="85"/>
      <c r="BC1039" s="85"/>
      <c r="BD1039" s="85"/>
      <c r="BE1039" s="85"/>
      <c r="BF1039" s="88"/>
      <c r="BG1039" s="85"/>
      <c r="BH1039" s="85"/>
      <c r="BI1039" s="85"/>
      <c r="BJ1039" s="85"/>
      <c r="BK1039" s="85"/>
      <c r="BL1039" s="85"/>
      <c r="BM1039" s="85"/>
      <c r="BN1039" s="85"/>
      <c r="BO1039" s="85"/>
      <c r="BP1039" s="85"/>
      <c r="BQ1039" s="85"/>
      <c r="BR1039" s="85"/>
      <c r="BS1039" s="85"/>
      <c r="BT1039" s="85"/>
      <c r="BU1039" s="85"/>
      <c r="BV1039" s="85"/>
      <c r="BW1039" s="85"/>
      <c r="BX1039" s="85"/>
      <c r="BY1039" s="85"/>
      <c r="BZ1039" s="85"/>
      <c r="CA1039" s="85"/>
      <c r="CB1039" s="85"/>
      <c r="CC1039" s="85"/>
      <c r="CD1039" s="85"/>
      <c r="CE1039" s="85"/>
      <c r="CF1039" s="85"/>
      <c r="CG1039" s="85"/>
      <c r="CH1039" s="85"/>
      <c r="CI1039" s="85"/>
      <c r="CJ1039" s="85"/>
      <c r="CK1039" s="85"/>
      <c r="CL1039" s="85"/>
      <c r="CM1039" s="85"/>
      <c r="CN1039" s="85"/>
      <c r="CO1039" s="85"/>
      <c r="CP1039" s="85"/>
      <c r="CQ1039" s="85"/>
      <c r="CR1039" s="85"/>
      <c r="CS1039" s="85"/>
      <c r="CT1039" s="85"/>
      <c r="CU1039" s="85"/>
      <c r="CV1039" s="85"/>
      <c r="CW1039" s="85"/>
      <c r="CX1039" s="85"/>
      <c r="CY1039" s="85"/>
      <c r="CZ1039" s="85"/>
      <c r="DA1039" s="85"/>
      <c r="DB1039" s="85"/>
      <c r="DC1039" s="85"/>
      <c r="DD1039" s="85"/>
      <c r="DE1039" s="85"/>
    </row>
    <row r="1040" spans="1:109" x14ac:dyDescent="0.2">
      <c r="A1040" s="85"/>
      <c r="B1040" s="85"/>
      <c r="C1040" s="85"/>
      <c r="D1040" s="85"/>
      <c r="E1040" s="86"/>
      <c r="F1040" s="85"/>
      <c r="G1040" s="87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  <c r="AB1040" s="85"/>
      <c r="AC1040" s="85"/>
      <c r="AD1040" s="85"/>
      <c r="AE1040" s="85"/>
      <c r="AF1040" s="85"/>
      <c r="AG1040" s="85"/>
      <c r="AH1040" s="85"/>
      <c r="AI1040" s="85"/>
      <c r="AJ1040" s="85"/>
      <c r="AK1040" s="85"/>
      <c r="AL1040" s="85"/>
      <c r="AM1040" s="85"/>
      <c r="AN1040" s="85"/>
      <c r="AO1040" s="85"/>
      <c r="AP1040" s="85"/>
      <c r="AQ1040" s="85"/>
      <c r="AR1040" s="85"/>
      <c r="AS1040" s="85"/>
      <c r="AT1040" s="85"/>
      <c r="AU1040" s="85"/>
      <c r="AV1040" s="85"/>
      <c r="AW1040" s="85"/>
      <c r="AX1040" s="85"/>
      <c r="AY1040" s="85"/>
      <c r="AZ1040" s="85"/>
      <c r="BA1040" s="85"/>
      <c r="BB1040" s="85"/>
      <c r="BC1040" s="85"/>
      <c r="BD1040" s="85"/>
      <c r="BE1040" s="85"/>
      <c r="BF1040" s="88"/>
      <c r="BG1040" s="85"/>
      <c r="BH1040" s="85"/>
      <c r="BI1040" s="85"/>
      <c r="BJ1040" s="85"/>
      <c r="BK1040" s="85"/>
      <c r="BL1040" s="85"/>
      <c r="BM1040" s="85"/>
      <c r="BN1040" s="85"/>
      <c r="BO1040" s="85"/>
      <c r="BP1040" s="85"/>
      <c r="BQ1040" s="85"/>
      <c r="BR1040" s="85"/>
      <c r="BS1040" s="85"/>
      <c r="BT1040" s="85"/>
      <c r="BU1040" s="85"/>
      <c r="BV1040" s="85"/>
      <c r="BW1040" s="85"/>
      <c r="BX1040" s="85"/>
      <c r="BY1040" s="85"/>
      <c r="BZ1040" s="85"/>
      <c r="CA1040" s="85"/>
      <c r="CB1040" s="85"/>
      <c r="CC1040" s="85"/>
      <c r="CD1040" s="85"/>
      <c r="CE1040" s="85"/>
      <c r="CF1040" s="85"/>
      <c r="CG1040" s="85"/>
      <c r="CH1040" s="85"/>
      <c r="CI1040" s="85"/>
      <c r="CJ1040" s="85"/>
      <c r="CK1040" s="85"/>
      <c r="CL1040" s="85"/>
      <c r="CM1040" s="85"/>
      <c r="CN1040" s="85"/>
      <c r="CO1040" s="85"/>
      <c r="CP1040" s="85"/>
      <c r="CQ1040" s="85"/>
      <c r="CR1040" s="85"/>
      <c r="CS1040" s="85"/>
      <c r="CT1040" s="85"/>
      <c r="CU1040" s="85"/>
      <c r="CV1040" s="85"/>
      <c r="CW1040" s="85"/>
      <c r="CX1040" s="85"/>
      <c r="CY1040" s="85"/>
      <c r="CZ1040" s="85"/>
      <c r="DA1040" s="85"/>
      <c r="DB1040" s="85"/>
      <c r="DC1040" s="85"/>
      <c r="DD1040" s="85"/>
      <c r="DE1040" s="85"/>
    </row>
    <row r="1041" spans="1:109" x14ac:dyDescent="0.2">
      <c r="A1041" s="85"/>
      <c r="B1041" s="85"/>
      <c r="C1041" s="85"/>
      <c r="D1041" s="85"/>
      <c r="E1041" s="86"/>
      <c r="F1041" s="85"/>
      <c r="G1041" s="87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  <c r="AB1041" s="85"/>
      <c r="AC1041" s="85"/>
      <c r="AD1041" s="85"/>
      <c r="AE1041" s="85"/>
      <c r="AF1041" s="85"/>
      <c r="AG1041" s="85"/>
      <c r="AH1041" s="85"/>
      <c r="AI1041" s="85"/>
      <c r="AJ1041" s="85"/>
      <c r="AK1041" s="85"/>
      <c r="AL1041" s="85"/>
      <c r="AM1041" s="85"/>
      <c r="AN1041" s="85"/>
      <c r="AO1041" s="85"/>
      <c r="AP1041" s="85"/>
      <c r="AQ1041" s="85"/>
      <c r="AR1041" s="85"/>
      <c r="AS1041" s="85"/>
      <c r="AT1041" s="85"/>
      <c r="AU1041" s="85"/>
      <c r="AV1041" s="85"/>
      <c r="AW1041" s="85"/>
      <c r="AX1041" s="85"/>
      <c r="AY1041" s="85"/>
      <c r="AZ1041" s="85"/>
      <c r="BA1041" s="85"/>
      <c r="BB1041" s="85"/>
      <c r="BC1041" s="85"/>
      <c r="BD1041" s="85"/>
      <c r="BE1041" s="85"/>
      <c r="BF1041" s="88"/>
      <c r="BG1041" s="85"/>
      <c r="BH1041" s="85"/>
      <c r="BI1041" s="85"/>
      <c r="BJ1041" s="85"/>
      <c r="BK1041" s="85"/>
      <c r="BL1041" s="85"/>
      <c r="BM1041" s="85"/>
      <c r="BN1041" s="85"/>
      <c r="BO1041" s="85"/>
      <c r="BP1041" s="85"/>
      <c r="BQ1041" s="85"/>
      <c r="BR1041" s="85"/>
      <c r="BS1041" s="85"/>
      <c r="BT1041" s="85"/>
      <c r="BU1041" s="85"/>
      <c r="BV1041" s="85"/>
      <c r="BW1041" s="85"/>
      <c r="BX1041" s="85"/>
      <c r="BY1041" s="85"/>
      <c r="BZ1041" s="85"/>
      <c r="CA1041" s="85"/>
      <c r="CB1041" s="85"/>
      <c r="CC1041" s="85"/>
      <c r="CD1041" s="85"/>
      <c r="CE1041" s="85"/>
      <c r="CF1041" s="85"/>
      <c r="CG1041" s="85"/>
      <c r="CH1041" s="85"/>
      <c r="CI1041" s="85"/>
      <c r="CJ1041" s="85"/>
      <c r="CK1041" s="85"/>
      <c r="CL1041" s="85"/>
      <c r="CM1041" s="85"/>
      <c r="CN1041" s="85"/>
      <c r="CO1041" s="85"/>
      <c r="CP1041" s="85"/>
      <c r="CQ1041" s="85"/>
      <c r="CR1041" s="85"/>
      <c r="CS1041" s="85"/>
      <c r="CT1041" s="85"/>
      <c r="CU1041" s="85"/>
      <c r="CV1041" s="85"/>
      <c r="CW1041" s="85"/>
      <c r="CX1041" s="85"/>
      <c r="CY1041" s="85"/>
      <c r="CZ1041" s="85"/>
      <c r="DA1041" s="85"/>
      <c r="DB1041" s="85"/>
      <c r="DC1041" s="85"/>
      <c r="DD1041" s="85"/>
      <c r="DE1041" s="85"/>
    </row>
    <row r="1042" spans="1:109" x14ac:dyDescent="0.2">
      <c r="A1042" s="85"/>
      <c r="B1042" s="85"/>
      <c r="C1042" s="85"/>
      <c r="D1042" s="85"/>
      <c r="E1042" s="86"/>
      <c r="F1042" s="85"/>
      <c r="G1042" s="87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  <c r="AB1042" s="85"/>
      <c r="AC1042" s="85"/>
      <c r="AD1042" s="85"/>
      <c r="AE1042" s="85"/>
      <c r="AF1042" s="85"/>
      <c r="AG1042" s="85"/>
      <c r="AH1042" s="85"/>
      <c r="AI1042" s="85"/>
      <c r="AJ1042" s="85"/>
      <c r="AK1042" s="85"/>
      <c r="AL1042" s="85"/>
      <c r="AM1042" s="85"/>
      <c r="AN1042" s="85"/>
      <c r="AO1042" s="85"/>
      <c r="AP1042" s="85"/>
      <c r="AQ1042" s="85"/>
      <c r="AR1042" s="85"/>
      <c r="AS1042" s="85"/>
      <c r="AT1042" s="85"/>
      <c r="AU1042" s="85"/>
      <c r="AV1042" s="85"/>
      <c r="AW1042" s="85"/>
      <c r="AX1042" s="85"/>
      <c r="AY1042" s="85"/>
      <c r="AZ1042" s="85"/>
      <c r="BA1042" s="85"/>
      <c r="BB1042" s="85"/>
      <c r="BC1042" s="85"/>
      <c r="BD1042" s="85"/>
      <c r="BE1042" s="85"/>
      <c r="BF1042" s="88"/>
      <c r="BG1042" s="85"/>
      <c r="BH1042" s="85"/>
      <c r="BI1042" s="85"/>
      <c r="BJ1042" s="85"/>
      <c r="BK1042" s="85"/>
      <c r="BL1042" s="85"/>
      <c r="BM1042" s="85"/>
      <c r="BN1042" s="85"/>
      <c r="BO1042" s="85"/>
      <c r="BP1042" s="85"/>
      <c r="BQ1042" s="85"/>
      <c r="BR1042" s="85"/>
      <c r="BS1042" s="85"/>
      <c r="BT1042" s="85"/>
      <c r="BU1042" s="85"/>
      <c r="BV1042" s="85"/>
      <c r="BW1042" s="85"/>
      <c r="BX1042" s="85"/>
      <c r="BY1042" s="85"/>
      <c r="BZ1042" s="85"/>
      <c r="CA1042" s="85"/>
      <c r="CB1042" s="85"/>
      <c r="CC1042" s="85"/>
      <c r="CD1042" s="85"/>
      <c r="CE1042" s="85"/>
      <c r="CF1042" s="85"/>
      <c r="CG1042" s="85"/>
      <c r="CH1042" s="85"/>
      <c r="CI1042" s="85"/>
      <c r="CJ1042" s="85"/>
      <c r="CK1042" s="85"/>
      <c r="CL1042" s="85"/>
      <c r="CM1042" s="85"/>
      <c r="CN1042" s="85"/>
      <c r="CO1042" s="85"/>
      <c r="CP1042" s="85"/>
      <c r="CQ1042" s="85"/>
      <c r="CR1042" s="85"/>
      <c r="CS1042" s="85"/>
      <c r="CT1042" s="85"/>
      <c r="CU1042" s="85"/>
      <c r="CV1042" s="85"/>
      <c r="CW1042" s="85"/>
      <c r="CX1042" s="85"/>
      <c r="CY1042" s="85"/>
      <c r="CZ1042" s="85"/>
      <c r="DA1042" s="85"/>
      <c r="DB1042" s="85"/>
      <c r="DC1042" s="85"/>
      <c r="DD1042" s="85"/>
      <c r="DE1042" s="85"/>
    </row>
    <row r="1043" spans="1:109" x14ac:dyDescent="0.2">
      <c r="A1043" s="85"/>
      <c r="B1043" s="85"/>
      <c r="C1043" s="85"/>
      <c r="D1043" s="85"/>
      <c r="E1043" s="86"/>
      <c r="F1043" s="85"/>
      <c r="G1043" s="87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  <c r="AB1043" s="85"/>
      <c r="AC1043" s="85"/>
      <c r="AD1043" s="85"/>
      <c r="AE1043" s="85"/>
      <c r="AF1043" s="85"/>
      <c r="AG1043" s="85"/>
      <c r="AH1043" s="85"/>
      <c r="AI1043" s="85"/>
      <c r="AJ1043" s="85"/>
      <c r="AK1043" s="85"/>
      <c r="AL1043" s="85"/>
      <c r="AM1043" s="85"/>
      <c r="AN1043" s="85"/>
      <c r="AO1043" s="85"/>
      <c r="AP1043" s="85"/>
      <c r="AQ1043" s="85"/>
      <c r="AR1043" s="85"/>
      <c r="AS1043" s="85"/>
      <c r="AT1043" s="85"/>
      <c r="AU1043" s="85"/>
      <c r="AV1043" s="85"/>
      <c r="AW1043" s="85"/>
      <c r="AX1043" s="85"/>
      <c r="AY1043" s="85"/>
      <c r="AZ1043" s="85"/>
      <c r="BA1043" s="85"/>
      <c r="BB1043" s="85"/>
      <c r="BC1043" s="85"/>
      <c r="BD1043" s="85"/>
      <c r="BE1043" s="85"/>
      <c r="BF1043" s="88"/>
      <c r="BG1043" s="85"/>
      <c r="BH1043" s="85"/>
      <c r="BI1043" s="85"/>
      <c r="BJ1043" s="85"/>
      <c r="BK1043" s="85"/>
      <c r="BL1043" s="85"/>
      <c r="BM1043" s="85"/>
      <c r="BN1043" s="85"/>
      <c r="BO1043" s="85"/>
      <c r="BP1043" s="85"/>
      <c r="BQ1043" s="85"/>
      <c r="BR1043" s="85"/>
      <c r="BS1043" s="85"/>
      <c r="BT1043" s="85"/>
      <c r="BU1043" s="85"/>
      <c r="BV1043" s="85"/>
      <c r="BW1043" s="85"/>
      <c r="BX1043" s="85"/>
      <c r="BY1043" s="85"/>
      <c r="BZ1043" s="85"/>
      <c r="CA1043" s="85"/>
      <c r="CB1043" s="85"/>
      <c r="CC1043" s="85"/>
      <c r="CD1043" s="85"/>
      <c r="CE1043" s="85"/>
      <c r="CF1043" s="85"/>
      <c r="CG1043" s="85"/>
      <c r="CH1043" s="85"/>
      <c r="CI1043" s="85"/>
      <c r="CJ1043" s="85"/>
      <c r="CK1043" s="85"/>
      <c r="CL1043" s="85"/>
      <c r="CM1043" s="85"/>
      <c r="CN1043" s="85"/>
      <c r="CO1043" s="85"/>
      <c r="CP1043" s="85"/>
      <c r="CQ1043" s="85"/>
      <c r="CR1043" s="85"/>
      <c r="CS1043" s="85"/>
      <c r="CT1043" s="85"/>
      <c r="CU1043" s="85"/>
      <c r="CV1043" s="85"/>
      <c r="CW1043" s="85"/>
      <c r="CX1043" s="85"/>
      <c r="CY1043" s="85"/>
      <c r="CZ1043" s="85"/>
      <c r="DA1043" s="85"/>
      <c r="DB1043" s="85"/>
      <c r="DC1043" s="85"/>
      <c r="DD1043" s="85"/>
      <c r="DE1043" s="85"/>
    </row>
    <row r="1044" spans="1:109" x14ac:dyDescent="0.2">
      <c r="A1044" s="85"/>
      <c r="B1044" s="85"/>
      <c r="C1044" s="85"/>
      <c r="D1044" s="85"/>
      <c r="E1044" s="86"/>
      <c r="F1044" s="85"/>
      <c r="G1044" s="87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  <c r="AB1044" s="85"/>
      <c r="AC1044" s="85"/>
      <c r="AD1044" s="85"/>
      <c r="AE1044" s="85"/>
      <c r="AF1044" s="85"/>
      <c r="AG1044" s="85"/>
      <c r="AH1044" s="85"/>
      <c r="AI1044" s="85"/>
      <c r="AJ1044" s="85"/>
      <c r="AK1044" s="85"/>
      <c r="AL1044" s="85"/>
      <c r="AM1044" s="85"/>
      <c r="AN1044" s="85"/>
      <c r="AO1044" s="85"/>
      <c r="AP1044" s="85"/>
      <c r="AQ1044" s="85"/>
      <c r="AR1044" s="85"/>
      <c r="AS1044" s="85"/>
      <c r="AT1044" s="85"/>
      <c r="AU1044" s="85"/>
      <c r="AV1044" s="85"/>
      <c r="AW1044" s="85"/>
      <c r="AX1044" s="85"/>
      <c r="AY1044" s="85"/>
      <c r="AZ1044" s="85"/>
      <c r="BA1044" s="85"/>
      <c r="BB1044" s="85"/>
      <c r="BC1044" s="85"/>
      <c r="BD1044" s="85"/>
      <c r="BE1044" s="85"/>
      <c r="BF1044" s="88"/>
      <c r="BG1044" s="85"/>
      <c r="BH1044" s="85"/>
      <c r="BI1044" s="85"/>
      <c r="BJ1044" s="85"/>
      <c r="BK1044" s="85"/>
      <c r="BL1044" s="85"/>
      <c r="BM1044" s="85"/>
      <c r="BN1044" s="85"/>
      <c r="BO1044" s="85"/>
      <c r="BP1044" s="85"/>
      <c r="BQ1044" s="85"/>
      <c r="BR1044" s="85"/>
      <c r="BS1044" s="85"/>
      <c r="BT1044" s="85"/>
      <c r="BU1044" s="85"/>
      <c r="BV1044" s="85"/>
      <c r="BW1044" s="85"/>
      <c r="BX1044" s="85"/>
      <c r="BY1044" s="85"/>
      <c r="BZ1044" s="85"/>
      <c r="CA1044" s="85"/>
      <c r="CB1044" s="85"/>
      <c r="CC1044" s="85"/>
      <c r="CD1044" s="85"/>
      <c r="CE1044" s="85"/>
      <c r="CF1044" s="85"/>
      <c r="CG1044" s="85"/>
      <c r="CH1044" s="85"/>
      <c r="CI1044" s="85"/>
      <c r="CJ1044" s="85"/>
      <c r="CK1044" s="85"/>
      <c r="CL1044" s="85"/>
      <c r="CM1044" s="85"/>
      <c r="CN1044" s="85"/>
      <c r="CO1044" s="85"/>
      <c r="CP1044" s="85"/>
      <c r="CQ1044" s="85"/>
      <c r="CR1044" s="85"/>
      <c r="CS1044" s="85"/>
      <c r="CT1044" s="85"/>
      <c r="CU1044" s="85"/>
      <c r="CV1044" s="85"/>
      <c r="CW1044" s="85"/>
      <c r="CX1044" s="85"/>
      <c r="CY1044" s="85"/>
      <c r="CZ1044" s="85"/>
      <c r="DA1044" s="85"/>
      <c r="DB1044" s="85"/>
      <c r="DC1044" s="85"/>
      <c r="DD1044" s="85"/>
      <c r="DE1044" s="85"/>
    </row>
    <row r="1045" spans="1:109" x14ac:dyDescent="0.2">
      <c r="A1045" s="85"/>
      <c r="B1045" s="85"/>
      <c r="C1045" s="85"/>
      <c r="D1045" s="85"/>
      <c r="E1045" s="86"/>
      <c r="F1045" s="85"/>
      <c r="G1045" s="87"/>
      <c r="H1045" s="85"/>
      <c r="I1045" s="85"/>
      <c r="J1045" s="85"/>
      <c r="K1045" s="85"/>
      <c r="L1045" s="85"/>
      <c r="M1045" s="85"/>
      <c r="N1045" s="85"/>
      <c r="O1045" s="85"/>
      <c r="P1045" s="85"/>
      <c r="Q1045" s="85"/>
      <c r="R1045" s="85"/>
      <c r="S1045" s="85"/>
      <c r="T1045" s="85"/>
      <c r="U1045" s="85"/>
      <c r="V1045" s="85"/>
      <c r="W1045" s="85"/>
      <c r="X1045" s="85"/>
      <c r="Y1045" s="85"/>
      <c r="Z1045" s="85"/>
      <c r="AA1045" s="85"/>
      <c r="AB1045" s="85"/>
      <c r="AC1045" s="85"/>
      <c r="AD1045" s="85"/>
      <c r="AE1045" s="85"/>
      <c r="AF1045" s="85"/>
      <c r="AG1045" s="85"/>
      <c r="AH1045" s="85"/>
      <c r="AI1045" s="85"/>
      <c r="AJ1045" s="85"/>
      <c r="AK1045" s="85"/>
      <c r="AL1045" s="85"/>
      <c r="AM1045" s="85"/>
      <c r="AN1045" s="85"/>
      <c r="AO1045" s="85"/>
      <c r="AP1045" s="85"/>
      <c r="AQ1045" s="85"/>
      <c r="AR1045" s="85"/>
      <c r="AS1045" s="85"/>
      <c r="AT1045" s="85"/>
      <c r="AU1045" s="85"/>
      <c r="AV1045" s="85"/>
      <c r="AW1045" s="85"/>
      <c r="AX1045" s="85"/>
      <c r="AY1045" s="85"/>
      <c r="AZ1045" s="85"/>
      <c r="BA1045" s="85"/>
      <c r="BB1045" s="85"/>
      <c r="BC1045" s="85"/>
      <c r="BD1045" s="85"/>
      <c r="BE1045" s="85"/>
      <c r="BF1045" s="88"/>
      <c r="BG1045" s="85"/>
      <c r="BH1045" s="85"/>
      <c r="BI1045" s="85"/>
      <c r="BJ1045" s="85"/>
      <c r="BK1045" s="85"/>
      <c r="BL1045" s="85"/>
      <c r="BM1045" s="85"/>
      <c r="BN1045" s="85"/>
      <c r="BO1045" s="85"/>
      <c r="BP1045" s="85"/>
      <c r="BQ1045" s="85"/>
      <c r="BR1045" s="85"/>
      <c r="BS1045" s="85"/>
      <c r="BT1045" s="85"/>
      <c r="BU1045" s="85"/>
      <c r="BV1045" s="85"/>
      <c r="BW1045" s="85"/>
      <c r="BX1045" s="85"/>
      <c r="BY1045" s="85"/>
      <c r="BZ1045" s="85"/>
      <c r="CA1045" s="85"/>
      <c r="CB1045" s="85"/>
      <c r="CC1045" s="85"/>
      <c r="CD1045" s="85"/>
      <c r="CE1045" s="85"/>
      <c r="CF1045" s="85"/>
      <c r="CG1045" s="85"/>
      <c r="CH1045" s="85"/>
      <c r="CI1045" s="85"/>
      <c r="CJ1045" s="85"/>
      <c r="CK1045" s="85"/>
      <c r="CL1045" s="85"/>
      <c r="CM1045" s="85"/>
      <c r="CN1045" s="85"/>
      <c r="CO1045" s="85"/>
      <c r="CP1045" s="85"/>
      <c r="CQ1045" s="85"/>
      <c r="CR1045" s="85"/>
      <c r="CS1045" s="85"/>
      <c r="CT1045" s="85"/>
      <c r="CU1045" s="85"/>
      <c r="CV1045" s="85"/>
      <c r="CW1045" s="85"/>
      <c r="CX1045" s="85"/>
      <c r="CY1045" s="85"/>
      <c r="CZ1045" s="85"/>
      <c r="DA1045" s="85"/>
      <c r="DB1045" s="85"/>
      <c r="DC1045" s="85"/>
      <c r="DD1045" s="85"/>
      <c r="DE1045" s="85"/>
    </row>
    <row r="1046" spans="1:109" x14ac:dyDescent="0.2">
      <c r="A1046" s="85"/>
      <c r="B1046" s="85"/>
      <c r="C1046" s="85"/>
      <c r="D1046" s="85"/>
      <c r="E1046" s="86"/>
      <c r="F1046" s="85"/>
      <c r="G1046" s="87"/>
      <c r="H1046" s="85"/>
      <c r="I1046" s="85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85"/>
      <c r="V1046" s="85"/>
      <c r="W1046" s="85"/>
      <c r="X1046" s="85"/>
      <c r="Y1046" s="85"/>
      <c r="Z1046" s="85"/>
      <c r="AA1046" s="85"/>
      <c r="AB1046" s="85"/>
      <c r="AC1046" s="85"/>
      <c r="AD1046" s="85"/>
      <c r="AE1046" s="85"/>
      <c r="AF1046" s="85"/>
      <c r="AG1046" s="85"/>
      <c r="AH1046" s="85"/>
      <c r="AI1046" s="85"/>
      <c r="AJ1046" s="85"/>
      <c r="AK1046" s="85"/>
      <c r="AL1046" s="85"/>
      <c r="AM1046" s="85"/>
      <c r="AN1046" s="85"/>
      <c r="AO1046" s="85"/>
      <c r="AP1046" s="85"/>
      <c r="AQ1046" s="85"/>
      <c r="AR1046" s="85"/>
      <c r="AS1046" s="85"/>
      <c r="AT1046" s="85"/>
      <c r="AU1046" s="85"/>
      <c r="AV1046" s="85"/>
      <c r="AW1046" s="85"/>
      <c r="AX1046" s="85"/>
      <c r="AY1046" s="85"/>
      <c r="AZ1046" s="85"/>
      <c r="BA1046" s="85"/>
      <c r="BB1046" s="85"/>
      <c r="BC1046" s="85"/>
      <c r="BD1046" s="85"/>
      <c r="BE1046" s="85"/>
      <c r="BF1046" s="88"/>
      <c r="BG1046" s="85"/>
      <c r="BH1046" s="85"/>
      <c r="BI1046" s="85"/>
      <c r="BJ1046" s="85"/>
      <c r="BK1046" s="85"/>
      <c r="BL1046" s="85"/>
      <c r="BM1046" s="85"/>
      <c r="BN1046" s="85"/>
      <c r="BO1046" s="85"/>
      <c r="BP1046" s="85"/>
      <c r="BQ1046" s="85"/>
      <c r="BR1046" s="85"/>
      <c r="BS1046" s="85"/>
      <c r="BT1046" s="85"/>
      <c r="BU1046" s="85"/>
      <c r="BV1046" s="85"/>
      <c r="BW1046" s="85"/>
      <c r="BX1046" s="85"/>
      <c r="BY1046" s="85"/>
      <c r="BZ1046" s="85"/>
      <c r="CA1046" s="85"/>
      <c r="CB1046" s="85"/>
      <c r="CC1046" s="85"/>
      <c r="CD1046" s="85"/>
      <c r="CE1046" s="85"/>
      <c r="CF1046" s="85"/>
      <c r="CG1046" s="85"/>
      <c r="CH1046" s="85"/>
      <c r="CI1046" s="85"/>
      <c r="CJ1046" s="85"/>
      <c r="CK1046" s="85"/>
      <c r="CL1046" s="85"/>
      <c r="CM1046" s="85"/>
      <c r="CN1046" s="85"/>
      <c r="CO1046" s="85"/>
      <c r="CP1046" s="85"/>
      <c r="CQ1046" s="85"/>
      <c r="CR1046" s="85"/>
      <c r="CS1046" s="85"/>
      <c r="CT1046" s="85"/>
      <c r="CU1046" s="85"/>
      <c r="CV1046" s="85"/>
      <c r="CW1046" s="85"/>
      <c r="CX1046" s="85"/>
      <c r="CY1046" s="85"/>
      <c r="CZ1046" s="85"/>
      <c r="DA1046" s="85"/>
      <c r="DB1046" s="85"/>
      <c r="DC1046" s="85"/>
      <c r="DD1046" s="85"/>
      <c r="DE1046" s="85"/>
    </row>
    <row r="1047" spans="1:109" x14ac:dyDescent="0.2">
      <c r="A1047" s="85"/>
      <c r="B1047" s="85"/>
      <c r="C1047" s="85"/>
      <c r="D1047" s="85"/>
      <c r="E1047" s="86"/>
      <c r="F1047" s="85"/>
      <c r="G1047" s="87"/>
      <c r="H1047" s="85"/>
      <c r="I1047" s="85"/>
      <c r="J1047" s="85"/>
      <c r="K1047" s="85"/>
      <c r="L1047" s="85"/>
      <c r="M1047" s="85"/>
      <c r="N1047" s="85"/>
      <c r="O1047" s="85"/>
      <c r="P1047" s="85"/>
      <c r="Q1047" s="85"/>
      <c r="R1047" s="85"/>
      <c r="S1047" s="85"/>
      <c r="T1047" s="85"/>
      <c r="U1047" s="85"/>
      <c r="V1047" s="85"/>
      <c r="W1047" s="85"/>
      <c r="X1047" s="85"/>
      <c r="Y1047" s="85"/>
      <c r="Z1047" s="85"/>
      <c r="AA1047" s="85"/>
      <c r="AB1047" s="85"/>
      <c r="AC1047" s="85"/>
      <c r="AD1047" s="85"/>
      <c r="AE1047" s="85"/>
      <c r="AF1047" s="85"/>
      <c r="AG1047" s="85"/>
      <c r="AH1047" s="85"/>
      <c r="AI1047" s="85"/>
      <c r="AJ1047" s="85"/>
      <c r="AK1047" s="85"/>
      <c r="AL1047" s="85"/>
      <c r="AM1047" s="85"/>
      <c r="AN1047" s="85"/>
      <c r="AO1047" s="85"/>
      <c r="AP1047" s="85"/>
      <c r="AQ1047" s="85"/>
      <c r="AR1047" s="85"/>
      <c r="AS1047" s="85"/>
      <c r="AT1047" s="85"/>
      <c r="AU1047" s="85"/>
      <c r="AV1047" s="85"/>
      <c r="AW1047" s="85"/>
      <c r="AX1047" s="85"/>
      <c r="AY1047" s="85"/>
      <c r="AZ1047" s="85"/>
      <c r="BA1047" s="85"/>
      <c r="BB1047" s="85"/>
      <c r="BC1047" s="85"/>
      <c r="BD1047" s="85"/>
      <c r="BE1047" s="85"/>
      <c r="BF1047" s="88"/>
      <c r="BG1047" s="85"/>
      <c r="BH1047" s="85"/>
      <c r="BI1047" s="85"/>
      <c r="BJ1047" s="85"/>
      <c r="BK1047" s="85"/>
      <c r="BL1047" s="85"/>
      <c r="BM1047" s="85"/>
      <c r="BN1047" s="85"/>
      <c r="BO1047" s="85"/>
      <c r="BP1047" s="85"/>
      <c r="BQ1047" s="85"/>
      <c r="BR1047" s="85"/>
      <c r="BS1047" s="85"/>
      <c r="BT1047" s="85"/>
      <c r="BU1047" s="85"/>
      <c r="BV1047" s="85"/>
      <c r="BW1047" s="85"/>
      <c r="BX1047" s="85"/>
      <c r="BY1047" s="85"/>
      <c r="BZ1047" s="85"/>
      <c r="CA1047" s="85"/>
      <c r="CB1047" s="85"/>
      <c r="CC1047" s="85"/>
      <c r="CD1047" s="85"/>
      <c r="CE1047" s="85"/>
      <c r="CF1047" s="85"/>
      <c r="CG1047" s="85"/>
      <c r="CH1047" s="85"/>
      <c r="CI1047" s="85"/>
      <c r="CJ1047" s="85"/>
      <c r="CK1047" s="85"/>
      <c r="CL1047" s="85"/>
      <c r="CM1047" s="85"/>
      <c r="CN1047" s="85"/>
      <c r="CO1047" s="85"/>
      <c r="CP1047" s="85"/>
      <c r="CQ1047" s="85"/>
      <c r="CR1047" s="85"/>
      <c r="CS1047" s="85"/>
      <c r="CT1047" s="85"/>
      <c r="CU1047" s="85"/>
      <c r="CV1047" s="85"/>
      <c r="CW1047" s="85"/>
      <c r="CX1047" s="85"/>
      <c r="CY1047" s="85"/>
      <c r="CZ1047" s="85"/>
      <c r="DA1047" s="85"/>
      <c r="DB1047" s="85"/>
      <c r="DC1047" s="85"/>
      <c r="DD1047" s="85"/>
      <c r="DE1047" s="85"/>
    </row>
    <row r="1048" spans="1:109" x14ac:dyDescent="0.2">
      <c r="A1048" s="85"/>
      <c r="B1048" s="85"/>
      <c r="C1048" s="85"/>
      <c r="D1048" s="85"/>
      <c r="E1048" s="86"/>
      <c r="F1048" s="85"/>
      <c r="G1048" s="87"/>
      <c r="H1048" s="85"/>
      <c r="I1048" s="85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85"/>
      <c r="V1048" s="85"/>
      <c r="W1048" s="85"/>
      <c r="X1048" s="85"/>
      <c r="Y1048" s="85"/>
      <c r="Z1048" s="85"/>
      <c r="AA1048" s="85"/>
      <c r="AB1048" s="85"/>
      <c r="AC1048" s="85"/>
      <c r="AD1048" s="85"/>
      <c r="AE1048" s="85"/>
      <c r="AF1048" s="85"/>
      <c r="AG1048" s="85"/>
      <c r="AH1048" s="85"/>
      <c r="AI1048" s="85"/>
      <c r="AJ1048" s="85"/>
      <c r="AK1048" s="85"/>
      <c r="AL1048" s="85"/>
      <c r="AM1048" s="85"/>
      <c r="AN1048" s="85"/>
      <c r="AO1048" s="85"/>
      <c r="AP1048" s="85"/>
      <c r="AQ1048" s="85"/>
      <c r="AR1048" s="85"/>
      <c r="AS1048" s="85"/>
      <c r="AT1048" s="85"/>
      <c r="AU1048" s="85"/>
      <c r="AV1048" s="85"/>
      <c r="AW1048" s="85"/>
      <c r="AX1048" s="85"/>
      <c r="AY1048" s="85"/>
      <c r="AZ1048" s="85"/>
      <c r="BA1048" s="85"/>
      <c r="BB1048" s="85"/>
      <c r="BC1048" s="85"/>
      <c r="BD1048" s="85"/>
      <c r="BE1048" s="85"/>
      <c r="BF1048" s="88"/>
      <c r="BG1048" s="85"/>
      <c r="BH1048" s="85"/>
      <c r="BI1048" s="85"/>
      <c r="BJ1048" s="85"/>
      <c r="BK1048" s="85"/>
      <c r="BL1048" s="85"/>
      <c r="BM1048" s="85"/>
      <c r="BN1048" s="85"/>
      <c r="BO1048" s="85"/>
      <c r="BP1048" s="85"/>
      <c r="BQ1048" s="85"/>
      <c r="BR1048" s="85"/>
      <c r="BS1048" s="85"/>
      <c r="BT1048" s="85"/>
      <c r="BU1048" s="85"/>
      <c r="BV1048" s="85"/>
      <c r="BW1048" s="85"/>
      <c r="BX1048" s="85"/>
      <c r="BY1048" s="85"/>
      <c r="BZ1048" s="85"/>
      <c r="CA1048" s="85"/>
      <c r="CB1048" s="85"/>
      <c r="CC1048" s="85"/>
      <c r="CD1048" s="85"/>
      <c r="CE1048" s="85"/>
      <c r="CF1048" s="85"/>
      <c r="CG1048" s="85"/>
      <c r="CH1048" s="85"/>
      <c r="CI1048" s="85"/>
      <c r="CJ1048" s="85"/>
      <c r="CK1048" s="85"/>
      <c r="CL1048" s="85"/>
      <c r="CM1048" s="85"/>
      <c r="CN1048" s="85"/>
      <c r="CO1048" s="85"/>
      <c r="CP1048" s="85"/>
      <c r="CQ1048" s="85"/>
      <c r="CR1048" s="85"/>
      <c r="CS1048" s="85"/>
      <c r="CT1048" s="85"/>
      <c r="CU1048" s="85"/>
      <c r="CV1048" s="85"/>
      <c r="CW1048" s="85"/>
      <c r="CX1048" s="85"/>
      <c r="CY1048" s="85"/>
      <c r="CZ1048" s="85"/>
      <c r="DA1048" s="85"/>
      <c r="DB1048" s="85"/>
      <c r="DC1048" s="85"/>
      <c r="DD1048" s="85"/>
      <c r="DE1048" s="85"/>
    </row>
    <row r="1049" spans="1:109" x14ac:dyDescent="0.2">
      <c r="A1049" s="85"/>
      <c r="B1049" s="85"/>
      <c r="C1049" s="85"/>
      <c r="D1049" s="85"/>
      <c r="E1049" s="86"/>
      <c r="F1049" s="85"/>
      <c r="G1049" s="87"/>
      <c r="H1049" s="85"/>
      <c r="I1049" s="85"/>
      <c r="J1049" s="85"/>
      <c r="K1049" s="85"/>
      <c r="L1049" s="85"/>
      <c r="M1049" s="85"/>
      <c r="N1049" s="85"/>
      <c r="O1049" s="85"/>
      <c r="P1049" s="85"/>
      <c r="Q1049" s="85"/>
      <c r="R1049" s="85"/>
      <c r="S1049" s="85"/>
      <c r="T1049" s="85"/>
      <c r="U1049" s="85"/>
      <c r="V1049" s="85"/>
      <c r="W1049" s="85"/>
      <c r="X1049" s="85"/>
      <c r="Y1049" s="85"/>
      <c r="Z1049" s="85"/>
      <c r="AA1049" s="85"/>
      <c r="AB1049" s="85"/>
      <c r="AC1049" s="85"/>
      <c r="AD1049" s="85"/>
      <c r="AE1049" s="85"/>
      <c r="AF1049" s="85"/>
      <c r="AG1049" s="85"/>
      <c r="AH1049" s="85"/>
      <c r="AI1049" s="85"/>
      <c r="AJ1049" s="85"/>
      <c r="AK1049" s="85"/>
      <c r="AL1049" s="85"/>
      <c r="AM1049" s="85"/>
      <c r="AN1049" s="85"/>
      <c r="AO1049" s="85"/>
      <c r="AP1049" s="85"/>
      <c r="AQ1049" s="85"/>
      <c r="AR1049" s="85"/>
      <c r="AS1049" s="85"/>
      <c r="AT1049" s="85"/>
      <c r="AU1049" s="85"/>
      <c r="AV1049" s="85"/>
      <c r="AW1049" s="85"/>
      <c r="AX1049" s="85"/>
      <c r="AY1049" s="85"/>
      <c r="AZ1049" s="85"/>
      <c r="BA1049" s="85"/>
      <c r="BB1049" s="85"/>
      <c r="BC1049" s="85"/>
      <c r="BD1049" s="85"/>
      <c r="BE1049" s="85"/>
      <c r="BF1049" s="88"/>
      <c r="BG1049" s="85"/>
      <c r="BH1049" s="85"/>
      <c r="BI1049" s="85"/>
      <c r="BJ1049" s="85"/>
      <c r="BK1049" s="85"/>
      <c r="BL1049" s="85"/>
      <c r="BM1049" s="85"/>
      <c r="BN1049" s="85"/>
      <c r="BO1049" s="85"/>
      <c r="BP1049" s="85"/>
      <c r="BQ1049" s="85"/>
      <c r="BR1049" s="85"/>
      <c r="BS1049" s="85"/>
      <c r="BT1049" s="85"/>
      <c r="BU1049" s="85"/>
      <c r="BV1049" s="85"/>
      <c r="BW1049" s="85"/>
      <c r="BX1049" s="85"/>
      <c r="BY1049" s="85"/>
      <c r="BZ1049" s="85"/>
      <c r="CA1049" s="85"/>
      <c r="CB1049" s="85"/>
      <c r="CC1049" s="85"/>
      <c r="CD1049" s="85"/>
      <c r="CE1049" s="85"/>
      <c r="CF1049" s="85"/>
      <c r="CG1049" s="85"/>
      <c r="CH1049" s="85"/>
      <c r="CI1049" s="85"/>
      <c r="CJ1049" s="85"/>
      <c r="CK1049" s="85"/>
      <c r="CL1049" s="85"/>
      <c r="CM1049" s="85"/>
      <c r="CN1049" s="85"/>
      <c r="CO1049" s="85"/>
      <c r="CP1049" s="85"/>
      <c r="CQ1049" s="85"/>
      <c r="CR1049" s="85"/>
      <c r="CS1049" s="85"/>
      <c r="CT1049" s="85"/>
      <c r="CU1049" s="85"/>
      <c r="CV1049" s="85"/>
      <c r="CW1049" s="85"/>
      <c r="CX1049" s="85"/>
      <c r="CY1049" s="85"/>
      <c r="CZ1049" s="85"/>
      <c r="DA1049" s="85"/>
      <c r="DB1049" s="85"/>
      <c r="DC1049" s="85"/>
      <c r="DD1049" s="85"/>
      <c r="DE1049" s="85"/>
    </row>
    <row r="1050" spans="1:109" x14ac:dyDescent="0.2">
      <c r="A1050" s="85"/>
      <c r="B1050" s="85"/>
      <c r="C1050" s="85"/>
      <c r="D1050" s="85"/>
      <c r="E1050" s="86"/>
      <c r="F1050" s="85"/>
      <c r="G1050" s="87"/>
      <c r="H1050" s="85"/>
      <c r="I1050" s="85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85"/>
      <c r="V1050" s="85"/>
      <c r="W1050" s="85"/>
      <c r="X1050" s="85"/>
      <c r="Y1050" s="85"/>
      <c r="Z1050" s="85"/>
      <c r="AA1050" s="85"/>
      <c r="AB1050" s="85"/>
      <c r="AC1050" s="85"/>
      <c r="AD1050" s="85"/>
      <c r="AE1050" s="85"/>
      <c r="AF1050" s="85"/>
      <c r="AG1050" s="85"/>
      <c r="AH1050" s="85"/>
      <c r="AI1050" s="85"/>
      <c r="AJ1050" s="85"/>
      <c r="AK1050" s="85"/>
      <c r="AL1050" s="85"/>
      <c r="AM1050" s="85"/>
      <c r="AN1050" s="85"/>
      <c r="AO1050" s="85"/>
      <c r="AP1050" s="85"/>
      <c r="AQ1050" s="85"/>
      <c r="AR1050" s="85"/>
      <c r="AS1050" s="85"/>
      <c r="AT1050" s="85"/>
      <c r="AU1050" s="85"/>
      <c r="AV1050" s="85"/>
      <c r="AW1050" s="85"/>
      <c r="AX1050" s="85"/>
      <c r="AY1050" s="85"/>
      <c r="AZ1050" s="85"/>
      <c r="BA1050" s="85"/>
      <c r="BB1050" s="85"/>
      <c r="BC1050" s="85"/>
      <c r="BD1050" s="85"/>
      <c r="BE1050" s="85"/>
      <c r="BF1050" s="88"/>
      <c r="BG1050" s="85"/>
      <c r="BH1050" s="85"/>
      <c r="BI1050" s="85"/>
      <c r="BJ1050" s="85"/>
      <c r="BK1050" s="85"/>
      <c r="BL1050" s="85"/>
      <c r="BM1050" s="85"/>
      <c r="BN1050" s="85"/>
      <c r="BO1050" s="85"/>
      <c r="BP1050" s="85"/>
      <c r="BQ1050" s="85"/>
      <c r="BR1050" s="85"/>
      <c r="BS1050" s="85"/>
      <c r="BT1050" s="85"/>
      <c r="BU1050" s="85"/>
      <c r="BV1050" s="85"/>
      <c r="BW1050" s="85"/>
      <c r="BX1050" s="85"/>
      <c r="BY1050" s="85"/>
      <c r="BZ1050" s="85"/>
      <c r="CA1050" s="85"/>
      <c r="CB1050" s="85"/>
      <c r="CC1050" s="85"/>
      <c r="CD1050" s="85"/>
      <c r="CE1050" s="85"/>
      <c r="CF1050" s="85"/>
      <c r="CG1050" s="85"/>
      <c r="CH1050" s="85"/>
      <c r="CI1050" s="85"/>
      <c r="CJ1050" s="85"/>
      <c r="CK1050" s="85"/>
      <c r="CL1050" s="85"/>
      <c r="CM1050" s="85"/>
      <c r="CN1050" s="85"/>
      <c r="CO1050" s="85"/>
      <c r="CP1050" s="85"/>
      <c r="CQ1050" s="85"/>
      <c r="CR1050" s="85"/>
      <c r="CS1050" s="85"/>
      <c r="CT1050" s="85"/>
      <c r="CU1050" s="85"/>
      <c r="CV1050" s="85"/>
      <c r="CW1050" s="85"/>
      <c r="CX1050" s="85"/>
      <c r="CY1050" s="85"/>
      <c r="CZ1050" s="85"/>
      <c r="DA1050" s="85"/>
      <c r="DB1050" s="85"/>
      <c r="DC1050" s="85"/>
      <c r="DD1050" s="85"/>
      <c r="DE1050" s="85"/>
    </row>
    <row r="1051" spans="1:109" x14ac:dyDescent="0.2">
      <c r="A1051" s="85"/>
      <c r="B1051" s="85"/>
      <c r="C1051" s="85"/>
      <c r="D1051" s="85"/>
      <c r="E1051" s="86"/>
      <c r="F1051" s="85"/>
      <c r="G1051" s="87"/>
      <c r="H1051" s="85"/>
      <c r="I1051" s="85"/>
      <c r="J1051" s="85"/>
      <c r="K1051" s="85"/>
      <c r="L1051" s="85"/>
      <c r="M1051" s="85"/>
      <c r="N1051" s="85"/>
      <c r="O1051" s="85"/>
      <c r="P1051" s="85"/>
      <c r="Q1051" s="85"/>
      <c r="R1051" s="85"/>
      <c r="S1051" s="85"/>
      <c r="T1051" s="85"/>
      <c r="U1051" s="85"/>
      <c r="V1051" s="85"/>
      <c r="W1051" s="85"/>
      <c r="X1051" s="85"/>
      <c r="Y1051" s="85"/>
      <c r="Z1051" s="85"/>
      <c r="AA1051" s="85"/>
      <c r="AB1051" s="85"/>
      <c r="AC1051" s="85"/>
      <c r="AD1051" s="85"/>
      <c r="AE1051" s="85"/>
      <c r="AF1051" s="85"/>
      <c r="AG1051" s="85"/>
      <c r="AH1051" s="85"/>
      <c r="AI1051" s="85"/>
      <c r="AJ1051" s="85"/>
      <c r="AK1051" s="85"/>
      <c r="AL1051" s="85"/>
      <c r="AM1051" s="85"/>
      <c r="AN1051" s="85"/>
      <c r="AO1051" s="85"/>
      <c r="AP1051" s="85"/>
      <c r="AQ1051" s="85"/>
      <c r="AR1051" s="85"/>
      <c r="AS1051" s="85"/>
      <c r="AT1051" s="85"/>
      <c r="AU1051" s="85"/>
      <c r="AV1051" s="85"/>
      <c r="AW1051" s="85"/>
      <c r="AX1051" s="85"/>
      <c r="AY1051" s="85"/>
      <c r="AZ1051" s="85"/>
      <c r="BA1051" s="85"/>
      <c r="BB1051" s="85"/>
      <c r="BC1051" s="85"/>
      <c r="BD1051" s="85"/>
      <c r="BE1051" s="85"/>
      <c r="BF1051" s="88"/>
      <c r="BG1051" s="85"/>
      <c r="BH1051" s="85"/>
      <c r="BI1051" s="85"/>
      <c r="BJ1051" s="85"/>
      <c r="BK1051" s="85"/>
      <c r="BL1051" s="85"/>
      <c r="BM1051" s="85"/>
      <c r="BN1051" s="85"/>
      <c r="BO1051" s="85"/>
      <c r="BP1051" s="85"/>
      <c r="BQ1051" s="85"/>
      <c r="BR1051" s="85"/>
      <c r="BS1051" s="85"/>
      <c r="BT1051" s="85"/>
      <c r="BU1051" s="85"/>
      <c r="BV1051" s="85"/>
      <c r="BW1051" s="85"/>
      <c r="BX1051" s="85"/>
      <c r="BY1051" s="85"/>
      <c r="BZ1051" s="85"/>
      <c r="CA1051" s="85"/>
      <c r="CB1051" s="85"/>
      <c r="CC1051" s="85"/>
      <c r="CD1051" s="85"/>
      <c r="CE1051" s="85"/>
      <c r="CF1051" s="85"/>
      <c r="CG1051" s="85"/>
      <c r="CH1051" s="85"/>
      <c r="CI1051" s="85"/>
      <c r="CJ1051" s="85"/>
      <c r="CK1051" s="85"/>
      <c r="CL1051" s="85"/>
      <c r="CM1051" s="85"/>
      <c r="CN1051" s="85"/>
      <c r="CO1051" s="85"/>
      <c r="CP1051" s="85"/>
      <c r="CQ1051" s="85"/>
      <c r="CR1051" s="85"/>
      <c r="CS1051" s="85"/>
      <c r="CT1051" s="85"/>
      <c r="CU1051" s="85"/>
      <c r="CV1051" s="85"/>
      <c r="CW1051" s="85"/>
      <c r="CX1051" s="85"/>
      <c r="CY1051" s="85"/>
      <c r="CZ1051" s="85"/>
      <c r="DA1051" s="85"/>
      <c r="DB1051" s="85"/>
      <c r="DC1051" s="85"/>
      <c r="DD1051" s="85"/>
      <c r="DE1051" s="85"/>
    </row>
    <row r="1052" spans="1:109" x14ac:dyDescent="0.2">
      <c r="A1052" s="85"/>
      <c r="B1052" s="85"/>
      <c r="C1052" s="85"/>
      <c r="D1052" s="85"/>
      <c r="E1052" s="86"/>
      <c r="F1052" s="85"/>
      <c r="G1052" s="87"/>
      <c r="H1052" s="85"/>
      <c r="I1052" s="85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85"/>
      <c r="V1052" s="85"/>
      <c r="W1052" s="85"/>
      <c r="X1052" s="85"/>
      <c r="Y1052" s="85"/>
      <c r="Z1052" s="85"/>
      <c r="AA1052" s="85"/>
      <c r="AB1052" s="85"/>
      <c r="AC1052" s="85"/>
      <c r="AD1052" s="85"/>
      <c r="AE1052" s="85"/>
      <c r="AF1052" s="85"/>
      <c r="AG1052" s="85"/>
      <c r="AH1052" s="85"/>
      <c r="AI1052" s="85"/>
      <c r="AJ1052" s="85"/>
      <c r="AK1052" s="85"/>
      <c r="AL1052" s="85"/>
      <c r="AM1052" s="85"/>
      <c r="AN1052" s="85"/>
      <c r="AO1052" s="85"/>
      <c r="AP1052" s="85"/>
      <c r="AQ1052" s="85"/>
      <c r="AR1052" s="85"/>
      <c r="AS1052" s="85"/>
      <c r="AT1052" s="85"/>
      <c r="AU1052" s="85"/>
      <c r="AV1052" s="85"/>
      <c r="AW1052" s="85"/>
      <c r="AX1052" s="85"/>
      <c r="AY1052" s="85"/>
      <c r="AZ1052" s="85"/>
      <c r="BA1052" s="85"/>
      <c r="BB1052" s="85"/>
      <c r="BC1052" s="85"/>
      <c r="BD1052" s="85"/>
      <c r="BE1052" s="85"/>
      <c r="BF1052" s="88"/>
      <c r="BG1052" s="85"/>
      <c r="BH1052" s="85"/>
      <c r="BI1052" s="85"/>
      <c r="BJ1052" s="85"/>
      <c r="BK1052" s="85"/>
      <c r="BL1052" s="85"/>
      <c r="BM1052" s="85"/>
      <c r="BN1052" s="85"/>
      <c r="BO1052" s="85"/>
      <c r="BP1052" s="85"/>
      <c r="BQ1052" s="85"/>
      <c r="BR1052" s="85"/>
      <c r="BS1052" s="85"/>
      <c r="BT1052" s="85"/>
      <c r="BU1052" s="85"/>
      <c r="BV1052" s="85"/>
      <c r="BW1052" s="85"/>
      <c r="BX1052" s="85"/>
      <c r="BY1052" s="85"/>
      <c r="BZ1052" s="85"/>
      <c r="CA1052" s="85"/>
      <c r="CB1052" s="85"/>
      <c r="CC1052" s="85"/>
      <c r="CD1052" s="85"/>
      <c r="CE1052" s="85"/>
      <c r="CF1052" s="85"/>
      <c r="CG1052" s="85"/>
      <c r="CH1052" s="85"/>
      <c r="CI1052" s="85"/>
      <c r="CJ1052" s="85"/>
      <c r="CK1052" s="85"/>
      <c r="CL1052" s="85"/>
      <c r="CM1052" s="85"/>
      <c r="CN1052" s="85"/>
      <c r="CO1052" s="85"/>
      <c r="CP1052" s="85"/>
      <c r="CQ1052" s="85"/>
      <c r="CR1052" s="85"/>
      <c r="CS1052" s="85"/>
      <c r="CT1052" s="85"/>
      <c r="CU1052" s="85"/>
      <c r="CV1052" s="85"/>
      <c r="CW1052" s="85"/>
      <c r="CX1052" s="85"/>
      <c r="CY1052" s="85"/>
      <c r="CZ1052" s="85"/>
      <c r="DA1052" s="85"/>
      <c r="DB1052" s="85"/>
      <c r="DC1052" s="85"/>
      <c r="DD1052" s="85"/>
      <c r="DE1052" s="85"/>
    </row>
    <row r="1053" spans="1:109" x14ac:dyDescent="0.2">
      <c r="A1053" s="85"/>
      <c r="B1053" s="85"/>
      <c r="C1053" s="85"/>
      <c r="D1053" s="85"/>
      <c r="E1053" s="86"/>
      <c r="F1053" s="85"/>
      <c r="G1053" s="87"/>
      <c r="H1053" s="85"/>
      <c r="I1053" s="85"/>
      <c r="J1053" s="85"/>
      <c r="K1053" s="85"/>
      <c r="L1053" s="85"/>
      <c r="M1053" s="85"/>
      <c r="N1053" s="85"/>
      <c r="O1053" s="85"/>
      <c r="P1053" s="85"/>
      <c r="Q1053" s="85"/>
      <c r="R1053" s="85"/>
      <c r="S1053" s="85"/>
      <c r="T1053" s="85"/>
      <c r="U1053" s="85"/>
      <c r="V1053" s="85"/>
      <c r="W1053" s="85"/>
      <c r="X1053" s="85"/>
      <c r="Y1053" s="85"/>
      <c r="Z1053" s="85"/>
      <c r="AA1053" s="85"/>
      <c r="AB1053" s="85"/>
      <c r="AC1053" s="85"/>
      <c r="AD1053" s="85"/>
      <c r="AE1053" s="85"/>
      <c r="AF1053" s="85"/>
      <c r="AG1053" s="85"/>
      <c r="AH1053" s="85"/>
      <c r="AI1053" s="85"/>
      <c r="AJ1053" s="85"/>
      <c r="AK1053" s="85"/>
      <c r="AL1053" s="85"/>
      <c r="AM1053" s="85"/>
      <c r="AN1053" s="85"/>
      <c r="AO1053" s="85"/>
      <c r="AP1053" s="85"/>
      <c r="AQ1053" s="85"/>
      <c r="AR1053" s="85"/>
      <c r="AS1053" s="85"/>
      <c r="AT1053" s="85"/>
      <c r="AU1053" s="85"/>
      <c r="AV1053" s="85"/>
      <c r="AW1053" s="85"/>
      <c r="AX1053" s="85"/>
      <c r="AY1053" s="85"/>
      <c r="AZ1053" s="85"/>
      <c r="BA1053" s="85"/>
      <c r="BB1053" s="85"/>
      <c r="BC1053" s="85"/>
      <c r="BD1053" s="85"/>
      <c r="BE1053" s="85"/>
      <c r="BF1053" s="88"/>
      <c r="BG1053" s="85"/>
      <c r="BH1053" s="85"/>
      <c r="BI1053" s="85"/>
      <c r="BJ1053" s="85"/>
      <c r="BK1053" s="85"/>
      <c r="BL1053" s="85"/>
      <c r="BM1053" s="85"/>
      <c r="BN1053" s="85"/>
      <c r="BO1053" s="85"/>
      <c r="BP1053" s="85"/>
      <c r="BQ1053" s="85"/>
      <c r="BR1053" s="85"/>
      <c r="BS1053" s="85"/>
      <c r="BT1053" s="85"/>
      <c r="BU1053" s="85"/>
      <c r="BV1053" s="85"/>
      <c r="BW1053" s="85"/>
      <c r="BX1053" s="85"/>
      <c r="BY1053" s="85"/>
      <c r="BZ1053" s="85"/>
      <c r="CA1053" s="85"/>
      <c r="CB1053" s="85"/>
      <c r="CC1053" s="85"/>
      <c r="CD1053" s="85"/>
      <c r="CE1053" s="85"/>
      <c r="CF1053" s="85"/>
      <c r="CG1053" s="85"/>
      <c r="CH1053" s="85"/>
      <c r="CI1053" s="85"/>
      <c r="CJ1053" s="85"/>
      <c r="CK1053" s="85"/>
      <c r="CL1053" s="85"/>
      <c r="CM1053" s="85"/>
      <c r="CN1053" s="85"/>
      <c r="CO1053" s="85"/>
      <c r="CP1053" s="85"/>
      <c r="CQ1053" s="85"/>
      <c r="CR1053" s="85"/>
      <c r="CS1053" s="85"/>
      <c r="CT1053" s="85"/>
      <c r="CU1053" s="85"/>
      <c r="CV1053" s="85"/>
      <c r="CW1053" s="85"/>
      <c r="CX1053" s="85"/>
      <c r="CY1053" s="85"/>
      <c r="CZ1053" s="85"/>
      <c r="DA1053" s="85"/>
      <c r="DB1053" s="85"/>
      <c r="DC1053" s="85"/>
      <c r="DD1053" s="85"/>
      <c r="DE1053" s="85"/>
    </row>
    <row r="1054" spans="1:109" x14ac:dyDescent="0.2">
      <c r="A1054" s="85"/>
      <c r="B1054" s="85"/>
      <c r="C1054" s="85"/>
      <c r="D1054" s="85"/>
      <c r="E1054" s="86"/>
      <c r="F1054" s="85"/>
      <c r="G1054" s="87"/>
      <c r="H1054" s="85"/>
      <c r="I1054" s="85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85"/>
      <c r="V1054" s="85"/>
      <c r="W1054" s="85"/>
      <c r="X1054" s="85"/>
      <c r="Y1054" s="85"/>
      <c r="Z1054" s="85"/>
      <c r="AA1054" s="85"/>
      <c r="AB1054" s="85"/>
      <c r="AC1054" s="85"/>
      <c r="AD1054" s="85"/>
      <c r="AE1054" s="85"/>
      <c r="AF1054" s="85"/>
      <c r="AG1054" s="85"/>
      <c r="AH1054" s="85"/>
      <c r="AI1054" s="85"/>
      <c r="AJ1054" s="85"/>
      <c r="AK1054" s="85"/>
      <c r="AL1054" s="85"/>
      <c r="AM1054" s="85"/>
      <c r="AN1054" s="85"/>
      <c r="AO1054" s="85"/>
      <c r="AP1054" s="85"/>
      <c r="AQ1054" s="85"/>
      <c r="AR1054" s="85"/>
      <c r="AS1054" s="85"/>
      <c r="AT1054" s="85"/>
      <c r="AU1054" s="85"/>
      <c r="AV1054" s="85"/>
      <c r="AW1054" s="85"/>
      <c r="AX1054" s="85"/>
      <c r="AY1054" s="85"/>
      <c r="AZ1054" s="85"/>
      <c r="BA1054" s="85"/>
      <c r="BB1054" s="85"/>
      <c r="BC1054" s="85"/>
      <c r="BD1054" s="85"/>
      <c r="BE1054" s="85"/>
      <c r="BF1054" s="88"/>
      <c r="BG1054" s="85"/>
      <c r="BH1054" s="85"/>
      <c r="BI1054" s="85"/>
      <c r="BJ1054" s="85"/>
      <c r="BK1054" s="85"/>
      <c r="BL1054" s="85"/>
      <c r="BM1054" s="85"/>
      <c r="BN1054" s="85"/>
      <c r="BO1054" s="85"/>
      <c r="BP1054" s="85"/>
      <c r="BQ1054" s="85"/>
      <c r="BR1054" s="85"/>
      <c r="BS1054" s="85"/>
      <c r="BT1054" s="85"/>
      <c r="BU1054" s="85"/>
      <c r="BV1054" s="85"/>
      <c r="BW1054" s="85"/>
      <c r="BX1054" s="85"/>
      <c r="BY1054" s="85"/>
      <c r="BZ1054" s="85"/>
      <c r="CA1054" s="85"/>
      <c r="CB1054" s="85"/>
      <c r="CC1054" s="85"/>
      <c r="CD1054" s="85"/>
      <c r="CE1054" s="85"/>
      <c r="CF1054" s="85"/>
      <c r="CG1054" s="85"/>
      <c r="CH1054" s="85"/>
      <c r="CI1054" s="85"/>
      <c r="CJ1054" s="85"/>
      <c r="CK1054" s="85"/>
      <c r="CL1054" s="85"/>
      <c r="CM1054" s="85"/>
      <c r="CN1054" s="85"/>
      <c r="CO1054" s="85"/>
      <c r="CP1054" s="85"/>
      <c r="CQ1054" s="85"/>
      <c r="CR1054" s="85"/>
      <c r="CS1054" s="85"/>
      <c r="CT1054" s="85"/>
      <c r="CU1054" s="85"/>
      <c r="CV1054" s="85"/>
      <c r="CW1054" s="85"/>
      <c r="CX1054" s="85"/>
      <c r="CY1054" s="85"/>
      <c r="CZ1054" s="85"/>
      <c r="DA1054" s="85"/>
      <c r="DB1054" s="85"/>
      <c r="DC1054" s="85"/>
      <c r="DD1054" s="85"/>
      <c r="DE1054" s="85"/>
    </row>
    <row r="1055" spans="1:109" x14ac:dyDescent="0.2">
      <c r="A1055" s="85"/>
      <c r="B1055" s="85"/>
      <c r="C1055" s="85"/>
      <c r="D1055" s="85"/>
      <c r="E1055" s="86"/>
      <c r="F1055" s="85"/>
      <c r="G1055" s="87"/>
      <c r="H1055" s="85"/>
      <c r="I1055" s="85"/>
      <c r="J1055" s="85"/>
      <c r="K1055" s="85"/>
      <c r="L1055" s="85"/>
      <c r="M1055" s="85"/>
      <c r="N1055" s="85"/>
      <c r="O1055" s="85"/>
      <c r="P1055" s="85"/>
      <c r="Q1055" s="85"/>
      <c r="R1055" s="85"/>
      <c r="S1055" s="85"/>
      <c r="T1055" s="85"/>
      <c r="U1055" s="85"/>
      <c r="V1055" s="85"/>
      <c r="W1055" s="85"/>
      <c r="X1055" s="85"/>
      <c r="Y1055" s="85"/>
      <c r="Z1055" s="85"/>
      <c r="AA1055" s="85"/>
      <c r="AB1055" s="85"/>
      <c r="AC1055" s="85"/>
      <c r="AD1055" s="85"/>
      <c r="AE1055" s="85"/>
      <c r="AF1055" s="85"/>
      <c r="AG1055" s="85"/>
      <c r="AH1055" s="85"/>
      <c r="AI1055" s="85"/>
      <c r="AJ1055" s="85"/>
      <c r="AK1055" s="85"/>
      <c r="AL1055" s="85"/>
      <c r="AM1055" s="85"/>
      <c r="AN1055" s="85"/>
      <c r="AO1055" s="85"/>
      <c r="AP1055" s="85"/>
      <c r="AQ1055" s="85"/>
      <c r="AR1055" s="85"/>
      <c r="AS1055" s="85"/>
      <c r="AT1055" s="85"/>
      <c r="AU1055" s="85"/>
      <c r="AV1055" s="85"/>
      <c r="AW1055" s="85"/>
      <c r="AX1055" s="85"/>
      <c r="AY1055" s="85"/>
      <c r="AZ1055" s="85"/>
      <c r="BA1055" s="85"/>
      <c r="BB1055" s="85"/>
      <c r="BC1055" s="85"/>
      <c r="BD1055" s="85"/>
      <c r="BE1055" s="85"/>
      <c r="BF1055" s="88"/>
      <c r="BG1055" s="85"/>
      <c r="BH1055" s="85"/>
      <c r="BI1055" s="85"/>
      <c r="BJ1055" s="85"/>
      <c r="BK1055" s="85"/>
      <c r="BL1055" s="85"/>
      <c r="BM1055" s="85"/>
      <c r="BN1055" s="85"/>
      <c r="BO1055" s="85"/>
      <c r="BP1055" s="85"/>
      <c r="BQ1055" s="85"/>
      <c r="BR1055" s="85"/>
      <c r="BS1055" s="85"/>
      <c r="BT1055" s="85"/>
      <c r="BU1055" s="85"/>
      <c r="BV1055" s="85"/>
      <c r="BW1055" s="85"/>
      <c r="BX1055" s="85"/>
      <c r="BY1055" s="85"/>
      <c r="BZ1055" s="85"/>
      <c r="CA1055" s="85"/>
      <c r="CB1055" s="85"/>
      <c r="CC1055" s="85"/>
      <c r="CD1055" s="85"/>
      <c r="CE1055" s="85"/>
      <c r="CF1055" s="85"/>
      <c r="CG1055" s="85"/>
      <c r="CH1055" s="85"/>
      <c r="CI1055" s="85"/>
      <c r="CJ1055" s="85"/>
      <c r="CK1055" s="85"/>
      <c r="CL1055" s="85"/>
      <c r="CM1055" s="85"/>
      <c r="CN1055" s="85"/>
      <c r="CO1055" s="85"/>
      <c r="CP1055" s="85"/>
      <c r="CQ1055" s="85"/>
      <c r="CR1055" s="85"/>
      <c r="CS1055" s="85"/>
      <c r="CT1055" s="85"/>
      <c r="CU1055" s="85"/>
      <c r="CV1055" s="85"/>
      <c r="CW1055" s="85"/>
      <c r="CX1055" s="85"/>
      <c r="CY1055" s="85"/>
      <c r="CZ1055" s="85"/>
      <c r="DA1055" s="85"/>
      <c r="DB1055" s="85"/>
      <c r="DC1055" s="85"/>
      <c r="DD1055" s="85"/>
      <c r="DE1055" s="85"/>
    </row>
    <row r="1056" spans="1:109" x14ac:dyDescent="0.2">
      <c r="A1056" s="85"/>
      <c r="B1056" s="85"/>
      <c r="C1056" s="85"/>
      <c r="D1056" s="85"/>
      <c r="E1056" s="86"/>
      <c r="F1056" s="85"/>
      <c r="G1056" s="87"/>
      <c r="H1056" s="85"/>
      <c r="I1056" s="85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85"/>
      <c r="V1056" s="85"/>
      <c r="W1056" s="85"/>
      <c r="X1056" s="85"/>
      <c r="Y1056" s="85"/>
      <c r="Z1056" s="85"/>
      <c r="AA1056" s="85"/>
      <c r="AB1056" s="85"/>
      <c r="AC1056" s="85"/>
      <c r="AD1056" s="85"/>
      <c r="AE1056" s="85"/>
      <c r="AF1056" s="85"/>
      <c r="AG1056" s="85"/>
      <c r="AH1056" s="85"/>
      <c r="AI1056" s="85"/>
      <c r="AJ1056" s="85"/>
      <c r="AK1056" s="85"/>
      <c r="AL1056" s="85"/>
      <c r="AM1056" s="85"/>
      <c r="AN1056" s="85"/>
      <c r="AO1056" s="85"/>
      <c r="AP1056" s="85"/>
      <c r="AQ1056" s="85"/>
      <c r="AR1056" s="85"/>
      <c r="AS1056" s="85"/>
      <c r="AT1056" s="85"/>
      <c r="AU1056" s="85"/>
      <c r="AV1056" s="85"/>
      <c r="AW1056" s="85"/>
      <c r="AX1056" s="85"/>
      <c r="AY1056" s="85"/>
      <c r="AZ1056" s="85"/>
      <c r="BA1056" s="85"/>
      <c r="BB1056" s="85"/>
      <c r="BC1056" s="85"/>
      <c r="BD1056" s="85"/>
      <c r="BE1056" s="85"/>
      <c r="BF1056" s="88"/>
      <c r="BG1056" s="85"/>
      <c r="BH1056" s="85"/>
      <c r="BI1056" s="85"/>
      <c r="BJ1056" s="85"/>
      <c r="BK1056" s="85"/>
      <c r="BL1056" s="85"/>
      <c r="BM1056" s="85"/>
      <c r="BN1056" s="85"/>
      <c r="BO1056" s="85"/>
      <c r="BP1056" s="85"/>
      <c r="BQ1056" s="85"/>
      <c r="BR1056" s="85"/>
      <c r="BS1056" s="85"/>
      <c r="BT1056" s="85"/>
      <c r="BU1056" s="85"/>
      <c r="BV1056" s="85"/>
      <c r="BW1056" s="85"/>
      <c r="BX1056" s="85"/>
      <c r="BY1056" s="85"/>
      <c r="BZ1056" s="85"/>
      <c r="CA1056" s="85"/>
      <c r="CB1056" s="85"/>
      <c r="CC1056" s="85"/>
      <c r="CD1056" s="85"/>
      <c r="CE1056" s="85"/>
      <c r="CF1056" s="85"/>
      <c r="CG1056" s="85"/>
      <c r="CH1056" s="85"/>
      <c r="CI1056" s="85"/>
      <c r="CJ1056" s="85"/>
      <c r="CK1056" s="85"/>
      <c r="CL1056" s="85"/>
      <c r="CM1056" s="85"/>
      <c r="CN1056" s="85"/>
      <c r="CO1056" s="85"/>
      <c r="CP1056" s="85"/>
      <c r="CQ1056" s="85"/>
      <c r="CR1056" s="85"/>
      <c r="CS1056" s="85"/>
      <c r="CT1056" s="85"/>
      <c r="CU1056" s="85"/>
      <c r="CV1056" s="85"/>
      <c r="CW1056" s="85"/>
      <c r="CX1056" s="85"/>
      <c r="CY1056" s="85"/>
      <c r="CZ1056" s="85"/>
      <c r="DA1056" s="85"/>
      <c r="DB1056" s="85"/>
      <c r="DC1056" s="85"/>
      <c r="DD1056" s="85"/>
      <c r="DE1056" s="85"/>
    </row>
    <row r="1057" spans="1:109" x14ac:dyDescent="0.2">
      <c r="A1057" s="85"/>
      <c r="B1057" s="85"/>
      <c r="C1057" s="85"/>
      <c r="D1057" s="85"/>
      <c r="E1057" s="86"/>
      <c r="F1057" s="85"/>
      <c r="G1057" s="87"/>
      <c r="H1057" s="85"/>
      <c r="I1057" s="85"/>
      <c r="J1057" s="85"/>
      <c r="K1057" s="85"/>
      <c r="L1057" s="85"/>
      <c r="M1057" s="85"/>
      <c r="N1057" s="85"/>
      <c r="O1057" s="85"/>
      <c r="P1057" s="85"/>
      <c r="Q1057" s="85"/>
      <c r="R1057" s="85"/>
      <c r="S1057" s="85"/>
      <c r="T1057" s="85"/>
      <c r="U1057" s="85"/>
      <c r="V1057" s="85"/>
      <c r="W1057" s="85"/>
      <c r="X1057" s="85"/>
      <c r="Y1057" s="85"/>
      <c r="Z1057" s="85"/>
      <c r="AA1057" s="85"/>
      <c r="AB1057" s="85"/>
      <c r="AC1057" s="85"/>
      <c r="AD1057" s="85"/>
      <c r="AE1057" s="85"/>
      <c r="AF1057" s="85"/>
      <c r="AG1057" s="85"/>
      <c r="AH1057" s="85"/>
      <c r="AI1057" s="85"/>
      <c r="AJ1057" s="85"/>
      <c r="AK1057" s="85"/>
      <c r="AL1057" s="85"/>
      <c r="AM1057" s="85"/>
      <c r="AN1057" s="85"/>
      <c r="AO1057" s="85"/>
      <c r="AP1057" s="85"/>
      <c r="AQ1057" s="85"/>
      <c r="AR1057" s="85"/>
      <c r="AS1057" s="85"/>
      <c r="AT1057" s="85"/>
      <c r="AU1057" s="85"/>
      <c r="AV1057" s="85"/>
      <c r="AW1057" s="85"/>
      <c r="AX1057" s="85"/>
      <c r="AY1057" s="85"/>
      <c r="AZ1057" s="85"/>
      <c r="BA1057" s="85"/>
      <c r="BB1057" s="85"/>
      <c r="BC1057" s="85"/>
      <c r="BD1057" s="85"/>
      <c r="BE1057" s="85"/>
      <c r="BF1057" s="88"/>
      <c r="BG1057" s="85"/>
      <c r="BH1057" s="85"/>
      <c r="BI1057" s="85"/>
      <c r="BJ1057" s="85"/>
      <c r="BK1057" s="85"/>
      <c r="BL1057" s="85"/>
      <c r="BM1057" s="85"/>
      <c r="BN1057" s="85"/>
      <c r="BO1057" s="85"/>
      <c r="BP1057" s="85"/>
      <c r="BQ1057" s="85"/>
      <c r="BR1057" s="85"/>
      <c r="BS1057" s="85"/>
      <c r="BT1057" s="85"/>
      <c r="BU1057" s="85"/>
      <c r="BV1057" s="85"/>
      <c r="BW1057" s="85"/>
      <c r="BX1057" s="85"/>
      <c r="BY1057" s="85"/>
      <c r="BZ1057" s="85"/>
      <c r="CA1057" s="85"/>
      <c r="CB1057" s="85"/>
      <c r="CC1057" s="85"/>
      <c r="CD1057" s="85"/>
      <c r="CE1057" s="85"/>
      <c r="CF1057" s="85"/>
      <c r="CG1057" s="85"/>
      <c r="CH1057" s="85"/>
      <c r="CI1057" s="85"/>
      <c r="CJ1057" s="85"/>
      <c r="CK1057" s="85"/>
      <c r="CL1057" s="85"/>
      <c r="CM1057" s="85"/>
      <c r="CN1057" s="85"/>
      <c r="CO1057" s="85"/>
      <c r="CP1057" s="85"/>
      <c r="CQ1057" s="85"/>
      <c r="CR1057" s="85"/>
      <c r="CS1057" s="85"/>
      <c r="CT1057" s="85"/>
      <c r="CU1057" s="85"/>
      <c r="CV1057" s="85"/>
      <c r="CW1057" s="85"/>
      <c r="CX1057" s="85"/>
      <c r="CY1057" s="85"/>
      <c r="CZ1057" s="85"/>
      <c r="DA1057" s="85"/>
      <c r="DB1057" s="85"/>
      <c r="DC1057" s="85"/>
      <c r="DD1057" s="85"/>
      <c r="DE1057" s="85"/>
    </row>
    <row r="1058" spans="1:109" x14ac:dyDescent="0.2">
      <c r="A1058" s="85"/>
      <c r="B1058" s="85"/>
      <c r="C1058" s="85"/>
      <c r="D1058" s="85"/>
      <c r="E1058" s="86"/>
      <c r="F1058" s="85"/>
      <c r="G1058" s="87"/>
      <c r="H1058" s="85"/>
      <c r="I1058" s="85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85"/>
      <c r="V1058" s="85"/>
      <c r="W1058" s="85"/>
      <c r="X1058" s="85"/>
      <c r="Y1058" s="85"/>
      <c r="Z1058" s="85"/>
      <c r="AA1058" s="85"/>
      <c r="AB1058" s="85"/>
      <c r="AC1058" s="85"/>
      <c r="AD1058" s="85"/>
      <c r="AE1058" s="85"/>
      <c r="AF1058" s="85"/>
      <c r="AG1058" s="85"/>
      <c r="AH1058" s="85"/>
      <c r="AI1058" s="85"/>
      <c r="AJ1058" s="85"/>
      <c r="AK1058" s="85"/>
      <c r="AL1058" s="85"/>
      <c r="AM1058" s="85"/>
      <c r="AN1058" s="85"/>
      <c r="AO1058" s="85"/>
      <c r="AP1058" s="85"/>
      <c r="AQ1058" s="85"/>
      <c r="AR1058" s="85"/>
      <c r="AS1058" s="85"/>
      <c r="AT1058" s="85"/>
      <c r="AU1058" s="85"/>
      <c r="AV1058" s="85"/>
      <c r="AW1058" s="85"/>
      <c r="AX1058" s="85"/>
      <c r="AY1058" s="85"/>
      <c r="AZ1058" s="85"/>
      <c r="BA1058" s="85"/>
      <c r="BB1058" s="85"/>
      <c r="BC1058" s="85"/>
      <c r="BD1058" s="85"/>
      <c r="BE1058" s="85"/>
      <c r="BF1058" s="88"/>
      <c r="BG1058" s="85"/>
      <c r="BH1058" s="85"/>
      <c r="BI1058" s="85"/>
      <c r="BJ1058" s="85"/>
      <c r="BK1058" s="85"/>
      <c r="BL1058" s="85"/>
      <c r="BM1058" s="85"/>
      <c r="BN1058" s="85"/>
      <c r="BO1058" s="85"/>
      <c r="BP1058" s="85"/>
      <c r="BQ1058" s="85"/>
      <c r="BR1058" s="85"/>
      <c r="BS1058" s="85"/>
      <c r="BT1058" s="85"/>
      <c r="BU1058" s="85"/>
      <c r="BV1058" s="85"/>
      <c r="BW1058" s="85"/>
      <c r="BX1058" s="85"/>
      <c r="BY1058" s="85"/>
      <c r="BZ1058" s="85"/>
      <c r="CA1058" s="85"/>
      <c r="CB1058" s="85"/>
      <c r="CC1058" s="85"/>
      <c r="CD1058" s="85"/>
      <c r="CE1058" s="85"/>
      <c r="CF1058" s="85"/>
      <c r="CG1058" s="85"/>
      <c r="CH1058" s="85"/>
      <c r="CI1058" s="85"/>
      <c r="CJ1058" s="85"/>
      <c r="CK1058" s="85"/>
      <c r="CL1058" s="85"/>
      <c r="CM1058" s="85"/>
      <c r="CN1058" s="85"/>
      <c r="CO1058" s="85"/>
      <c r="CP1058" s="85"/>
      <c r="CQ1058" s="85"/>
      <c r="CR1058" s="85"/>
      <c r="CS1058" s="85"/>
      <c r="CT1058" s="85"/>
      <c r="CU1058" s="85"/>
      <c r="CV1058" s="85"/>
      <c r="CW1058" s="85"/>
      <c r="CX1058" s="85"/>
      <c r="CY1058" s="85"/>
      <c r="CZ1058" s="85"/>
      <c r="DA1058" s="85"/>
      <c r="DB1058" s="85"/>
      <c r="DC1058" s="85"/>
      <c r="DD1058" s="85"/>
      <c r="DE1058" s="85"/>
    </row>
    <row r="1059" spans="1:109" x14ac:dyDescent="0.2">
      <c r="A1059" s="85"/>
      <c r="B1059" s="85"/>
      <c r="C1059" s="85"/>
      <c r="D1059" s="85"/>
      <c r="E1059" s="86"/>
      <c r="F1059" s="85"/>
      <c r="G1059" s="87"/>
      <c r="H1059" s="85"/>
      <c r="I1059" s="85"/>
      <c r="J1059" s="85"/>
      <c r="K1059" s="85"/>
      <c r="L1059" s="85"/>
      <c r="M1059" s="85"/>
      <c r="N1059" s="85"/>
      <c r="O1059" s="85"/>
      <c r="P1059" s="85"/>
      <c r="Q1059" s="85"/>
      <c r="R1059" s="85"/>
      <c r="S1059" s="85"/>
      <c r="T1059" s="85"/>
      <c r="U1059" s="85"/>
      <c r="V1059" s="85"/>
      <c r="W1059" s="85"/>
      <c r="X1059" s="85"/>
      <c r="Y1059" s="85"/>
      <c r="Z1059" s="85"/>
      <c r="AA1059" s="85"/>
      <c r="AB1059" s="85"/>
      <c r="AC1059" s="85"/>
      <c r="AD1059" s="85"/>
      <c r="AE1059" s="85"/>
      <c r="AF1059" s="85"/>
      <c r="AG1059" s="85"/>
      <c r="AH1059" s="85"/>
      <c r="AI1059" s="85"/>
      <c r="AJ1059" s="85"/>
      <c r="AK1059" s="85"/>
      <c r="AL1059" s="85"/>
      <c r="AM1059" s="85"/>
      <c r="AN1059" s="85"/>
      <c r="AO1059" s="85"/>
      <c r="AP1059" s="85"/>
      <c r="AQ1059" s="85"/>
      <c r="AR1059" s="85"/>
      <c r="AS1059" s="85"/>
      <c r="AT1059" s="85"/>
      <c r="AU1059" s="85"/>
      <c r="AV1059" s="85"/>
      <c r="AW1059" s="85"/>
      <c r="AX1059" s="85"/>
      <c r="AY1059" s="85"/>
      <c r="AZ1059" s="85"/>
      <c r="BA1059" s="85"/>
      <c r="BB1059" s="85"/>
      <c r="BC1059" s="85"/>
      <c r="BD1059" s="85"/>
      <c r="BE1059" s="85"/>
      <c r="BF1059" s="88"/>
      <c r="BG1059" s="85"/>
      <c r="BH1059" s="85"/>
      <c r="BI1059" s="85"/>
      <c r="BJ1059" s="85"/>
      <c r="BK1059" s="85"/>
      <c r="BL1059" s="85"/>
      <c r="BM1059" s="85"/>
      <c r="BN1059" s="85"/>
      <c r="BO1059" s="85"/>
      <c r="BP1059" s="85"/>
      <c r="BQ1059" s="85"/>
      <c r="BR1059" s="85"/>
      <c r="BS1059" s="85"/>
      <c r="BT1059" s="85"/>
      <c r="BU1059" s="85"/>
      <c r="BV1059" s="85"/>
      <c r="BW1059" s="85"/>
      <c r="BX1059" s="85"/>
      <c r="BY1059" s="85"/>
      <c r="BZ1059" s="85"/>
      <c r="CA1059" s="85"/>
      <c r="CB1059" s="85"/>
      <c r="CC1059" s="85"/>
      <c r="CD1059" s="85"/>
      <c r="CE1059" s="85"/>
      <c r="CF1059" s="85"/>
      <c r="CG1059" s="85"/>
      <c r="CH1059" s="85"/>
      <c r="CI1059" s="85"/>
      <c r="CJ1059" s="85"/>
      <c r="CK1059" s="85"/>
      <c r="CL1059" s="85"/>
      <c r="CM1059" s="85"/>
      <c r="CN1059" s="85"/>
      <c r="CO1059" s="85"/>
      <c r="CP1059" s="85"/>
      <c r="CQ1059" s="85"/>
      <c r="CR1059" s="85"/>
      <c r="CS1059" s="85"/>
      <c r="CT1059" s="85"/>
      <c r="CU1059" s="85"/>
      <c r="CV1059" s="85"/>
      <c r="CW1059" s="85"/>
      <c r="CX1059" s="85"/>
      <c r="CY1059" s="85"/>
      <c r="CZ1059" s="85"/>
      <c r="DA1059" s="85"/>
      <c r="DB1059" s="85"/>
      <c r="DC1059" s="85"/>
      <c r="DD1059" s="85"/>
      <c r="DE1059" s="85"/>
    </row>
    <row r="1060" spans="1:109" x14ac:dyDescent="0.2">
      <c r="A1060" s="85"/>
      <c r="B1060" s="85"/>
      <c r="C1060" s="85"/>
      <c r="D1060" s="85"/>
      <c r="E1060" s="86"/>
      <c r="F1060" s="85"/>
      <c r="G1060" s="87"/>
      <c r="H1060" s="85"/>
      <c r="I1060" s="85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85"/>
      <c r="V1060" s="85"/>
      <c r="W1060" s="85"/>
      <c r="X1060" s="85"/>
      <c r="Y1060" s="85"/>
      <c r="Z1060" s="85"/>
      <c r="AA1060" s="85"/>
      <c r="AB1060" s="85"/>
      <c r="AC1060" s="85"/>
      <c r="AD1060" s="85"/>
      <c r="AE1060" s="85"/>
      <c r="AF1060" s="85"/>
      <c r="AG1060" s="85"/>
      <c r="AH1060" s="85"/>
      <c r="AI1060" s="85"/>
      <c r="AJ1060" s="85"/>
      <c r="AK1060" s="85"/>
      <c r="AL1060" s="85"/>
      <c r="AM1060" s="85"/>
      <c r="AN1060" s="85"/>
      <c r="AO1060" s="85"/>
      <c r="AP1060" s="85"/>
      <c r="AQ1060" s="85"/>
      <c r="AR1060" s="85"/>
      <c r="AS1060" s="85"/>
      <c r="AT1060" s="85"/>
      <c r="AU1060" s="85"/>
      <c r="AV1060" s="85"/>
      <c r="AW1060" s="85"/>
      <c r="AX1060" s="85"/>
      <c r="AY1060" s="85"/>
      <c r="AZ1060" s="85"/>
      <c r="BA1060" s="85"/>
      <c r="BB1060" s="85"/>
      <c r="BC1060" s="85"/>
      <c r="BD1060" s="85"/>
      <c r="BE1060" s="85"/>
      <c r="BF1060" s="88"/>
      <c r="BG1060" s="85"/>
      <c r="BH1060" s="85"/>
      <c r="BI1060" s="85"/>
      <c r="BJ1060" s="85"/>
      <c r="BK1060" s="85"/>
      <c r="BL1060" s="85"/>
      <c r="BM1060" s="85"/>
      <c r="BN1060" s="85"/>
      <c r="BO1060" s="85"/>
      <c r="BP1060" s="85"/>
      <c r="BQ1060" s="85"/>
      <c r="BR1060" s="85"/>
      <c r="BS1060" s="85"/>
      <c r="BT1060" s="85"/>
      <c r="BU1060" s="85"/>
      <c r="BV1060" s="85"/>
      <c r="BW1060" s="85"/>
      <c r="BX1060" s="85"/>
      <c r="BY1060" s="85"/>
      <c r="BZ1060" s="85"/>
      <c r="CA1060" s="85"/>
      <c r="CB1060" s="85"/>
      <c r="CC1060" s="85"/>
      <c r="CD1060" s="85"/>
      <c r="CE1060" s="85"/>
      <c r="CF1060" s="85"/>
      <c r="CG1060" s="85"/>
      <c r="CH1060" s="85"/>
      <c r="CI1060" s="85"/>
      <c r="CJ1060" s="85"/>
      <c r="CK1060" s="85"/>
      <c r="CL1060" s="85"/>
      <c r="CM1060" s="85"/>
      <c r="CN1060" s="85"/>
      <c r="CO1060" s="85"/>
      <c r="CP1060" s="85"/>
      <c r="CQ1060" s="85"/>
      <c r="CR1060" s="85"/>
      <c r="CS1060" s="85"/>
      <c r="CT1060" s="85"/>
      <c r="CU1060" s="85"/>
      <c r="CV1060" s="85"/>
      <c r="CW1060" s="85"/>
      <c r="CX1060" s="85"/>
      <c r="CY1060" s="85"/>
      <c r="CZ1060" s="85"/>
      <c r="DA1060" s="85"/>
      <c r="DB1060" s="85"/>
      <c r="DC1060" s="85"/>
      <c r="DD1060" s="85"/>
      <c r="DE1060" s="85"/>
    </row>
    <row r="1061" spans="1:109" x14ac:dyDescent="0.2">
      <c r="A1061" s="85"/>
      <c r="B1061" s="85"/>
      <c r="C1061" s="85"/>
      <c r="D1061" s="85"/>
      <c r="E1061" s="86"/>
      <c r="F1061" s="85"/>
      <c r="G1061" s="87"/>
      <c r="H1061" s="85"/>
      <c r="I1061" s="85"/>
      <c r="J1061" s="85"/>
      <c r="K1061" s="85"/>
      <c r="L1061" s="85"/>
      <c r="M1061" s="85"/>
      <c r="N1061" s="85"/>
      <c r="O1061" s="85"/>
      <c r="P1061" s="85"/>
      <c r="Q1061" s="85"/>
      <c r="R1061" s="85"/>
      <c r="S1061" s="85"/>
      <c r="T1061" s="85"/>
      <c r="U1061" s="85"/>
      <c r="V1061" s="85"/>
      <c r="W1061" s="85"/>
      <c r="X1061" s="85"/>
      <c r="Y1061" s="85"/>
      <c r="Z1061" s="85"/>
      <c r="AA1061" s="85"/>
      <c r="AB1061" s="85"/>
      <c r="AC1061" s="85"/>
      <c r="AD1061" s="85"/>
      <c r="AE1061" s="85"/>
      <c r="AF1061" s="85"/>
      <c r="AG1061" s="85"/>
      <c r="AH1061" s="85"/>
      <c r="AI1061" s="85"/>
      <c r="AJ1061" s="85"/>
      <c r="AK1061" s="85"/>
      <c r="AL1061" s="85"/>
      <c r="AM1061" s="85"/>
      <c r="AN1061" s="85"/>
      <c r="AO1061" s="85"/>
      <c r="AP1061" s="85"/>
      <c r="AQ1061" s="85"/>
      <c r="AR1061" s="85"/>
      <c r="AS1061" s="85"/>
      <c r="AT1061" s="85"/>
      <c r="AU1061" s="85"/>
      <c r="AV1061" s="85"/>
      <c r="AW1061" s="85"/>
      <c r="AX1061" s="85"/>
      <c r="AY1061" s="85"/>
      <c r="AZ1061" s="85"/>
      <c r="BA1061" s="85"/>
      <c r="BB1061" s="85"/>
      <c r="BC1061" s="85"/>
      <c r="BD1061" s="85"/>
      <c r="BE1061" s="85"/>
      <c r="BF1061" s="88"/>
      <c r="BG1061" s="85"/>
      <c r="BH1061" s="85"/>
      <c r="BI1061" s="85"/>
      <c r="BJ1061" s="85"/>
      <c r="BK1061" s="85"/>
      <c r="BL1061" s="85"/>
      <c r="BM1061" s="85"/>
      <c r="BN1061" s="85"/>
      <c r="BO1061" s="85"/>
      <c r="BP1061" s="85"/>
      <c r="BQ1061" s="85"/>
      <c r="BR1061" s="85"/>
      <c r="BS1061" s="85"/>
      <c r="BT1061" s="85"/>
      <c r="BU1061" s="85"/>
      <c r="BV1061" s="85"/>
      <c r="BW1061" s="85"/>
      <c r="BX1061" s="85"/>
      <c r="BY1061" s="85"/>
      <c r="BZ1061" s="85"/>
      <c r="CA1061" s="85"/>
      <c r="CB1061" s="85"/>
      <c r="CC1061" s="85"/>
      <c r="CD1061" s="85"/>
      <c r="CE1061" s="85"/>
      <c r="CF1061" s="85"/>
      <c r="CG1061" s="85"/>
      <c r="CH1061" s="85"/>
      <c r="CI1061" s="85"/>
      <c r="CJ1061" s="85"/>
      <c r="CK1061" s="85"/>
      <c r="CL1061" s="85"/>
      <c r="CM1061" s="85"/>
      <c r="CN1061" s="85"/>
      <c r="CO1061" s="85"/>
      <c r="CP1061" s="85"/>
      <c r="CQ1061" s="85"/>
      <c r="CR1061" s="85"/>
      <c r="CS1061" s="85"/>
      <c r="CT1061" s="85"/>
      <c r="CU1061" s="85"/>
      <c r="CV1061" s="85"/>
      <c r="CW1061" s="85"/>
      <c r="CX1061" s="85"/>
      <c r="CY1061" s="85"/>
      <c r="CZ1061" s="85"/>
      <c r="DA1061" s="85"/>
      <c r="DB1061" s="85"/>
      <c r="DC1061" s="85"/>
      <c r="DD1061" s="85"/>
      <c r="DE1061" s="85"/>
    </row>
    <row r="1062" spans="1:109" x14ac:dyDescent="0.2">
      <c r="A1062" s="85"/>
      <c r="B1062" s="85"/>
      <c r="C1062" s="85"/>
      <c r="D1062" s="85"/>
      <c r="E1062" s="86"/>
      <c r="F1062" s="85"/>
      <c r="G1062" s="87"/>
      <c r="H1062" s="85"/>
      <c r="I1062" s="85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85"/>
      <c r="V1062" s="85"/>
      <c r="W1062" s="85"/>
      <c r="X1062" s="85"/>
      <c r="Y1062" s="85"/>
      <c r="Z1062" s="85"/>
      <c r="AA1062" s="85"/>
      <c r="AB1062" s="85"/>
      <c r="AC1062" s="85"/>
      <c r="AD1062" s="85"/>
      <c r="AE1062" s="85"/>
      <c r="AF1062" s="85"/>
      <c r="AG1062" s="85"/>
      <c r="AH1062" s="85"/>
      <c r="AI1062" s="85"/>
      <c r="AJ1062" s="85"/>
      <c r="AK1062" s="85"/>
      <c r="AL1062" s="85"/>
      <c r="AM1062" s="85"/>
      <c r="AN1062" s="85"/>
      <c r="AO1062" s="85"/>
      <c r="AP1062" s="85"/>
      <c r="AQ1062" s="85"/>
      <c r="AR1062" s="85"/>
      <c r="AS1062" s="85"/>
      <c r="AT1062" s="85"/>
      <c r="AU1062" s="85"/>
      <c r="AV1062" s="85"/>
      <c r="AW1062" s="85"/>
      <c r="AX1062" s="85"/>
      <c r="AY1062" s="85"/>
      <c r="AZ1062" s="85"/>
      <c r="BA1062" s="85"/>
      <c r="BB1062" s="85"/>
      <c r="BC1062" s="85"/>
      <c r="BD1062" s="85"/>
      <c r="BE1062" s="85"/>
      <c r="BF1062" s="88"/>
      <c r="BG1062" s="85"/>
      <c r="BH1062" s="85"/>
      <c r="BI1062" s="85"/>
      <c r="BJ1062" s="85"/>
      <c r="BK1062" s="85"/>
      <c r="BL1062" s="85"/>
      <c r="BM1062" s="85"/>
      <c r="BN1062" s="85"/>
      <c r="BO1062" s="85"/>
      <c r="BP1062" s="85"/>
      <c r="BQ1062" s="85"/>
      <c r="BR1062" s="85"/>
      <c r="BS1062" s="85"/>
      <c r="BT1062" s="85"/>
      <c r="BU1062" s="85"/>
      <c r="BV1062" s="85"/>
      <c r="BW1062" s="85"/>
      <c r="BX1062" s="85"/>
      <c r="BY1062" s="85"/>
      <c r="BZ1062" s="85"/>
      <c r="CA1062" s="85"/>
      <c r="CB1062" s="85"/>
      <c r="CC1062" s="85"/>
      <c r="CD1062" s="85"/>
      <c r="CE1062" s="85"/>
      <c r="CF1062" s="85"/>
      <c r="CG1062" s="85"/>
      <c r="CH1062" s="85"/>
      <c r="CI1062" s="85"/>
      <c r="CJ1062" s="85"/>
      <c r="CK1062" s="85"/>
      <c r="CL1062" s="85"/>
      <c r="CM1062" s="85"/>
      <c r="CN1062" s="85"/>
      <c r="CO1062" s="85"/>
      <c r="CP1062" s="85"/>
      <c r="CQ1062" s="85"/>
      <c r="CR1062" s="85"/>
      <c r="CS1062" s="85"/>
      <c r="CT1062" s="85"/>
      <c r="CU1062" s="85"/>
      <c r="CV1062" s="85"/>
      <c r="CW1062" s="85"/>
      <c r="CX1062" s="85"/>
      <c r="CY1062" s="85"/>
      <c r="CZ1062" s="85"/>
      <c r="DA1062" s="85"/>
      <c r="DB1062" s="85"/>
      <c r="DC1062" s="85"/>
      <c r="DD1062" s="85"/>
      <c r="DE1062" s="85"/>
    </row>
    <row r="1063" spans="1:109" x14ac:dyDescent="0.2">
      <c r="A1063" s="85"/>
      <c r="B1063" s="85"/>
      <c r="C1063" s="85"/>
      <c r="D1063" s="85"/>
      <c r="E1063" s="86"/>
      <c r="F1063" s="85"/>
      <c r="G1063" s="87"/>
      <c r="H1063" s="85"/>
      <c r="I1063" s="85"/>
      <c r="J1063" s="85"/>
      <c r="K1063" s="85"/>
      <c r="L1063" s="85"/>
      <c r="M1063" s="85"/>
      <c r="N1063" s="85"/>
      <c r="O1063" s="85"/>
      <c r="P1063" s="85"/>
      <c r="Q1063" s="85"/>
      <c r="R1063" s="85"/>
      <c r="S1063" s="85"/>
      <c r="T1063" s="85"/>
      <c r="U1063" s="85"/>
      <c r="V1063" s="85"/>
      <c r="W1063" s="85"/>
      <c r="X1063" s="85"/>
      <c r="Y1063" s="85"/>
      <c r="Z1063" s="85"/>
      <c r="AA1063" s="85"/>
      <c r="AB1063" s="85"/>
      <c r="AC1063" s="85"/>
      <c r="AD1063" s="85"/>
      <c r="AE1063" s="85"/>
      <c r="AF1063" s="85"/>
      <c r="AG1063" s="85"/>
      <c r="AH1063" s="85"/>
      <c r="AI1063" s="85"/>
      <c r="AJ1063" s="85"/>
      <c r="AK1063" s="85"/>
      <c r="AL1063" s="85"/>
      <c r="AM1063" s="85"/>
      <c r="AN1063" s="85"/>
      <c r="AO1063" s="85"/>
      <c r="AP1063" s="85"/>
      <c r="AQ1063" s="85"/>
      <c r="AR1063" s="85"/>
      <c r="AS1063" s="85"/>
      <c r="AT1063" s="85"/>
      <c r="AU1063" s="85"/>
      <c r="AV1063" s="85"/>
      <c r="AW1063" s="85"/>
      <c r="AX1063" s="85"/>
      <c r="AY1063" s="85"/>
      <c r="AZ1063" s="85"/>
      <c r="BA1063" s="85"/>
      <c r="BB1063" s="85"/>
      <c r="BC1063" s="85"/>
      <c r="BD1063" s="85"/>
      <c r="BE1063" s="85"/>
      <c r="BF1063" s="88"/>
      <c r="BG1063" s="85"/>
      <c r="BH1063" s="85"/>
      <c r="BI1063" s="85"/>
      <c r="BJ1063" s="85"/>
      <c r="BK1063" s="85"/>
      <c r="BL1063" s="85"/>
      <c r="BM1063" s="85"/>
      <c r="BN1063" s="85"/>
      <c r="BO1063" s="85"/>
      <c r="BP1063" s="85"/>
      <c r="BQ1063" s="85"/>
      <c r="BR1063" s="85"/>
      <c r="BS1063" s="85"/>
      <c r="BT1063" s="85"/>
      <c r="BU1063" s="85"/>
      <c r="BV1063" s="85"/>
      <c r="BW1063" s="85"/>
      <c r="BX1063" s="85"/>
      <c r="BY1063" s="85"/>
      <c r="BZ1063" s="85"/>
      <c r="CA1063" s="85"/>
      <c r="CB1063" s="85"/>
      <c r="CC1063" s="85"/>
      <c r="CD1063" s="85"/>
      <c r="CE1063" s="85"/>
      <c r="CF1063" s="85"/>
      <c r="CG1063" s="85"/>
      <c r="CH1063" s="85"/>
      <c r="CI1063" s="85"/>
      <c r="CJ1063" s="85"/>
      <c r="CK1063" s="85"/>
      <c r="CL1063" s="85"/>
      <c r="CM1063" s="85"/>
      <c r="CN1063" s="85"/>
      <c r="CO1063" s="85"/>
      <c r="CP1063" s="85"/>
      <c r="CQ1063" s="85"/>
      <c r="CR1063" s="85"/>
      <c r="CS1063" s="85"/>
      <c r="CT1063" s="85"/>
      <c r="CU1063" s="85"/>
      <c r="CV1063" s="85"/>
      <c r="CW1063" s="85"/>
      <c r="CX1063" s="85"/>
      <c r="CY1063" s="85"/>
      <c r="CZ1063" s="85"/>
      <c r="DA1063" s="85"/>
      <c r="DB1063" s="85"/>
      <c r="DC1063" s="85"/>
      <c r="DD1063" s="85"/>
      <c r="DE1063" s="85"/>
    </row>
    <row r="1064" spans="1:109" x14ac:dyDescent="0.2">
      <c r="A1064" s="85"/>
      <c r="B1064" s="85"/>
      <c r="C1064" s="85"/>
      <c r="D1064" s="85"/>
      <c r="E1064" s="86"/>
      <c r="F1064" s="85"/>
      <c r="G1064" s="87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  <c r="AB1064" s="85"/>
      <c r="AC1064" s="85"/>
      <c r="AD1064" s="85"/>
      <c r="AE1064" s="85"/>
      <c r="AF1064" s="85"/>
      <c r="AG1064" s="85"/>
      <c r="AH1064" s="85"/>
      <c r="AI1064" s="85"/>
      <c r="AJ1064" s="85"/>
      <c r="AK1064" s="85"/>
      <c r="AL1064" s="85"/>
      <c r="AM1064" s="85"/>
      <c r="AN1064" s="85"/>
      <c r="AO1064" s="85"/>
      <c r="AP1064" s="85"/>
      <c r="AQ1064" s="85"/>
      <c r="AR1064" s="85"/>
      <c r="AS1064" s="85"/>
      <c r="AT1064" s="85"/>
      <c r="AU1064" s="85"/>
      <c r="AV1064" s="85"/>
      <c r="AW1064" s="85"/>
      <c r="AX1064" s="85"/>
      <c r="AY1064" s="85"/>
      <c r="AZ1064" s="85"/>
      <c r="BA1064" s="85"/>
      <c r="BB1064" s="85"/>
      <c r="BC1064" s="85"/>
      <c r="BD1064" s="85"/>
      <c r="BE1064" s="85"/>
      <c r="BF1064" s="88"/>
      <c r="BG1064" s="85"/>
      <c r="BH1064" s="85"/>
      <c r="BI1064" s="85"/>
      <c r="BJ1064" s="85"/>
      <c r="BK1064" s="85"/>
      <c r="BL1064" s="85"/>
      <c r="BM1064" s="85"/>
      <c r="BN1064" s="85"/>
      <c r="BO1064" s="85"/>
      <c r="BP1064" s="85"/>
      <c r="BQ1064" s="85"/>
      <c r="BR1064" s="85"/>
      <c r="BS1064" s="85"/>
      <c r="BT1064" s="85"/>
      <c r="BU1064" s="85"/>
      <c r="BV1064" s="85"/>
      <c r="BW1064" s="85"/>
      <c r="BX1064" s="85"/>
      <c r="BY1064" s="85"/>
      <c r="BZ1064" s="85"/>
      <c r="CA1064" s="85"/>
      <c r="CB1064" s="85"/>
      <c r="CC1064" s="85"/>
      <c r="CD1064" s="85"/>
      <c r="CE1064" s="85"/>
      <c r="CF1064" s="85"/>
      <c r="CG1064" s="85"/>
      <c r="CH1064" s="85"/>
      <c r="CI1064" s="85"/>
      <c r="CJ1064" s="85"/>
      <c r="CK1064" s="85"/>
      <c r="CL1064" s="85"/>
      <c r="CM1064" s="85"/>
      <c r="CN1064" s="85"/>
      <c r="CO1064" s="85"/>
      <c r="CP1064" s="85"/>
      <c r="CQ1064" s="85"/>
      <c r="CR1064" s="85"/>
      <c r="CS1064" s="85"/>
      <c r="CT1064" s="85"/>
      <c r="CU1064" s="85"/>
      <c r="CV1064" s="85"/>
      <c r="CW1064" s="85"/>
      <c r="CX1064" s="85"/>
      <c r="CY1064" s="85"/>
      <c r="CZ1064" s="85"/>
      <c r="DA1064" s="85"/>
      <c r="DB1064" s="85"/>
      <c r="DC1064" s="85"/>
      <c r="DD1064" s="85"/>
      <c r="DE1064" s="85"/>
    </row>
    <row r="1065" spans="1:109" x14ac:dyDescent="0.2">
      <c r="A1065" s="85"/>
      <c r="B1065" s="85"/>
      <c r="C1065" s="85"/>
      <c r="D1065" s="85"/>
      <c r="E1065" s="86"/>
      <c r="F1065" s="85"/>
      <c r="G1065" s="87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  <c r="AB1065" s="85"/>
      <c r="AC1065" s="85"/>
      <c r="AD1065" s="85"/>
      <c r="AE1065" s="85"/>
      <c r="AF1065" s="85"/>
      <c r="AG1065" s="85"/>
      <c r="AH1065" s="85"/>
      <c r="AI1065" s="85"/>
      <c r="AJ1065" s="85"/>
      <c r="AK1065" s="85"/>
      <c r="AL1065" s="85"/>
      <c r="AM1065" s="85"/>
      <c r="AN1065" s="85"/>
      <c r="AO1065" s="85"/>
      <c r="AP1065" s="85"/>
      <c r="AQ1065" s="85"/>
      <c r="AR1065" s="85"/>
      <c r="AS1065" s="85"/>
      <c r="AT1065" s="85"/>
      <c r="AU1065" s="85"/>
      <c r="AV1065" s="85"/>
      <c r="AW1065" s="85"/>
      <c r="AX1065" s="85"/>
      <c r="AY1065" s="85"/>
      <c r="AZ1065" s="85"/>
      <c r="BA1065" s="85"/>
      <c r="BB1065" s="85"/>
      <c r="BC1065" s="85"/>
      <c r="BD1065" s="85"/>
      <c r="BE1065" s="85"/>
      <c r="BF1065" s="88"/>
      <c r="BG1065" s="85"/>
      <c r="BH1065" s="85"/>
      <c r="BI1065" s="85"/>
      <c r="BJ1065" s="85"/>
      <c r="BK1065" s="85"/>
      <c r="BL1065" s="85"/>
      <c r="BM1065" s="85"/>
      <c r="BN1065" s="85"/>
      <c r="BO1065" s="85"/>
      <c r="BP1065" s="85"/>
      <c r="BQ1065" s="85"/>
      <c r="BR1065" s="85"/>
      <c r="BS1065" s="85"/>
      <c r="BT1065" s="85"/>
      <c r="BU1065" s="85"/>
      <c r="BV1065" s="85"/>
      <c r="BW1065" s="85"/>
      <c r="BX1065" s="85"/>
      <c r="BY1065" s="85"/>
      <c r="BZ1065" s="85"/>
      <c r="CA1065" s="85"/>
      <c r="CB1065" s="85"/>
      <c r="CC1065" s="85"/>
      <c r="CD1065" s="85"/>
      <c r="CE1065" s="85"/>
      <c r="CF1065" s="85"/>
      <c r="CG1065" s="85"/>
      <c r="CH1065" s="85"/>
      <c r="CI1065" s="85"/>
      <c r="CJ1065" s="85"/>
      <c r="CK1065" s="85"/>
      <c r="CL1065" s="85"/>
      <c r="CM1065" s="85"/>
      <c r="CN1065" s="85"/>
      <c r="CO1065" s="85"/>
      <c r="CP1065" s="85"/>
      <c r="CQ1065" s="85"/>
      <c r="CR1065" s="85"/>
      <c r="CS1065" s="85"/>
      <c r="CT1065" s="85"/>
      <c r="CU1065" s="85"/>
      <c r="CV1065" s="85"/>
      <c r="CW1065" s="85"/>
      <c r="CX1065" s="85"/>
      <c r="CY1065" s="85"/>
      <c r="CZ1065" s="85"/>
      <c r="DA1065" s="85"/>
      <c r="DB1065" s="85"/>
      <c r="DC1065" s="85"/>
      <c r="DD1065" s="85"/>
      <c r="DE1065" s="85"/>
    </row>
    <row r="1066" spans="1:109" x14ac:dyDescent="0.2">
      <c r="A1066" s="85"/>
      <c r="B1066" s="85"/>
      <c r="C1066" s="85"/>
      <c r="D1066" s="85"/>
      <c r="E1066" s="86"/>
      <c r="F1066" s="85"/>
      <c r="G1066" s="87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  <c r="AB1066" s="85"/>
      <c r="AC1066" s="85"/>
      <c r="AD1066" s="85"/>
      <c r="AE1066" s="85"/>
      <c r="AF1066" s="85"/>
      <c r="AG1066" s="85"/>
      <c r="AH1066" s="85"/>
      <c r="AI1066" s="85"/>
      <c r="AJ1066" s="85"/>
      <c r="AK1066" s="85"/>
      <c r="AL1066" s="85"/>
      <c r="AM1066" s="85"/>
      <c r="AN1066" s="85"/>
      <c r="AO1066" s="85"/>
      <c r="AP1066" s="85"/>
      <c r="AQ1066" s="85"/>
      <c r="AR1066" s="85"/>
      <c r="AS1066" s="85"/>
      <c r="AT1066" s="85"/>
      <c r="AU1066" s="85"/>
      <c r="AV1066" s="85"/>
      <c r="AW1066" s="85"/>
      <c r="AX1066" s="85"/>
      <c r="AY1066" s="85"/>
      <c r="AZ1066" s="85"/>
      <c r="BA1066" s="85"/>
      <c r="BB1066" s="85"/>
      <c r="BC1066" s="85"/>
      <c r="BD1066" s="85"/>
      <c r="BE1066" s="85"/>
      <c r="BF1066" s="88"/>
      <c r="BG1066" s="85"/>
      <c r="BH1066" s="85"/>
      <c r="BI1066" s="85"/>
      <c r="BJ1066" s="85"/>
      <c r="BK1066" s="85"/>
      <c r="BL1066" s="85"/>
      <c r="BM1066" s="85"/>
      <c r="BN1066" s="85"/>
      <c r="BO1066" s="85"/>
      <c r="BP1066" s="85"/>
      <c r="BQ1066" s="85"/>
      <c r="BR1066" s="85"/>
      <c r="BS1066" s="85"/>
      <c r="BT1066" s="85"/>
      <c r="BU1066" s="85"/>
      <c r="BV1066" s="85"/>
      <c r="BW1066" s="85"/>
      <c r="BX1066" s="85"/>
      <c r="BY1066" s="85"/>
      <c r="BZ1066" s="85"/>
      <c r="CA1066" s="85"/>
      <c r="CB1066" s="85"/>
      <c r="CC1066" s="85"/>
      <c r="CD1066" s="85"/>
      <c r="CE1066" s="85"/>
      <c r="CF1066" s="85"/>
      <c r="CG1066" s="85"/>
      <c r="CH1066" s="85"/>
      <c r="CI1066" s="85"/>
      <c r="CJ1066" s="85"/>
      <c r="CK1066" s="85"/>
      <c r="CL1066" s="85"/>
      <c r="CM1066" s="85"/>
      <c r="CN1066" s="85"/>
      <c r="CO1066" s="85"/>
      <c r="CP1066" s="85"/>
      <c r="CQ1066" s="85"/>
      <c r="CR1066" s="85"/>
      <c r="CS1066" s="85"/>
      <c r="CT1066" s="85"/>
      <c r="CU1066" s="85"/>
      <c r="CV1066" s="85"/>
      <c r="CW1066" s="85"/>
      <c r="CX1066" s="85"/>
      <c r="CY1066" s="85"/>
      <c r="CZ1066" s="85"/>
      <c r="DA1066" s="85"/>
      <c r="DB1066" s="85"/>
      <c r="DC1066" s="85"/>
      <c r="DD1066" s="85"/>
      <c r="DE1066" s="85"/>
    </row>
    <row r="1067" spans="1:109" x14ac:dyDescent="0.2">
      <c r="A1067" s="85"/>
      <c r="B1067" s="85"/>
      <c r="C1067" s="85"/>
      <c r="D1067" s="85"/>
      <c r="E1067" s="86"/>
      <c r="F1067" s="85"/>
      <c r="G1067" s="87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  <c r="AB1067" s="85"/>
      <c r="AC1067" s="85"/>
      <c r="AD1067" s="85"/>
      <c r="AE1067" s="85"/>
      <c r="AF1067" s="85"/>
      <c r="AG1067" s="85"/>
      <c r="AH1067" s="85"/>
      <c r="AI1067" s="85"/>
      <c r="AJ1067" s="85"/>
      <c r="AK1067" s="85"/>
      <c r="AL1067" s="85"/>
      <c r="AM1067" s="85"/>
      <c r="AN1067" s="85"/>
      <c r="AO1067" s="85"/>
      <c r="AP1067" s="85"/>
      <c r="AQ1067" s="85"/>
      <c r="AR1067" s="85"/>
      <c r="AS1067" s="85"/>
      <c r="AT1067" s="85"/>
      <c r="AU1067" s="85"/>
      <c r="AV1067" s="85"/>
      <c r="AW1067" s="85"/>
      <c r="AX1067" s="85"/>
      <c r="AY1067" s="85"/>
      <c r="AZ1067" s="85"/>
      <c r="BA1067" s="85"/>
      <c r="BB1067" s="85"/>
      <c r="BC1067" s="85"/>
      <c r="BD1067" s="85"/>
      <c r="BE1067" s="85"/>
      <c r="BF1067" s="88"/>
      <c r="BG1067" s="85"/>
      <c r="BH1067" s="85"/>
      <c r="BI1067" s="85"/>
      <c r="BJ1067" s="85"/>
      <c r="BK1067" s="85"/>
      <c r="BL1067" s="85"/>
      <c r="BM1067" s="85"/>
      <c r="BN1067" s="85"/>
      <c r="BO1067" s="85"/>
      <c r="BP1067" s="85"/>
      <c r="BQ1067" s="85"/>
      <c r="BR1067" s="85"/>
      <c r="BS1067" s="85"/>
      <c r="BT1067" s="85"/>
      <c r="BU1067" s="85"/>
      <c r="BV1067" s="85"/>
      <c r="BW1067" s="85"/>
      <c r="BX1067" s="85"/>
      <c r="BY1067" s="85"/>
      <c r="BZ1067" s="85"/>
      <c r="CA1067" s="85"/>
      <c r="CB1067" s="85"/>
      <c r="CC1067" s="85"/>
      <c r="CD1067" s="85"/>
      <c r="CE1067" s="85"/>
      <c r="CF1067" s="85"/>
      <c r="CG1067" s="85"/>
      <c r="CH1067" s="85"/>
      <c r="CI1067" s="85"/>
      <c r="CJ1067" s="85"/>
      <c r="CK1067" s="85"/>
      <c r="CL1067" s="85"/>
      <c r="CM1067" s="85"/>
      <c r="CN1067" s="85"/>
      <c r="CO1067" s="85"/>
      <c r="CP1067" s="85"/>
      <c r="CQ1067" s="85"/>
      <c r="CR1067" s="85"/>
      <c r="CS1067" s="85"/>
      <c r="CT1067" s="85"/>
      <c r="CU1067" s="85"/>
      <c r="CV1067" s="85"/>
      <c r="CW1067" s="85"/>
      <c r="CX1067" s="85"/>
      <c r="CY1067" s="85"/>
      <c r="CZ1067" s="85"/>
      <c r="DA1067" s="85"/>
      <c r="DB1067" s="85"/>
      <c r="DC1067" s="85"/>
      <c r="DD1067" s="85"/>
      <c r="DE1067" s="85"/>
    </row>
    <row r="1068" spans="1:109" x14ac:dyDescent="0.2">
      <c r="A1068" s="85"/>
      <c r="B1068" s="85"/>
      <c r="C1068" s="85"/>
      <c r="D1068" s="85"/>
      <c r="E1068" s="86"/>
      <c r="F1068" s="85"/>
      <c r="G1068" s="87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E1068" s="85"/>
      <c r="AF1068" s="85"/>
      <c r="AG1068" s="85"/>
      <c r="AH1068" s="85"/>
      <c r="AI1068" s="85"/>
      <c r="AJ1068" s="85"/>
      <c r="AK1068" s="85"/>
      <c r="AL1068" s="85"/>
      <c r="AM1068" s="85"/>
      <c r="AN1068" s="85"/>
      <c r="AO1068" s="85"/>
      <c r="AP1068" s="85"/>
      <c r="AQ1068" s="85"/>
      <c r="AR1068" s="85"/>
      <c r="AS1068" s="85"/>
      <c r="AT1068" s="85"/>
      <c r="AU1068" s="85"/>
      <c r="AV1068" s="85"/>
      <c r="AW1068" s="85"/>
      <c r="AX1068" s="85"/>
      <c r="AY1068" s="85"/>
      <c r="AZ1068" s="85"/>
      <c r="BA1068" s="85"/>
      <c r="BB1068" s="85"/>
      <c r="BC1068" s="85"/>
      <c r="BD1068" s="85"/>
      <c r="BE1068" s="85"/>
      <c r="BF1068" s="88"/>
      <c r="BG1068" s="85"/>
      <c r="BH1068" s="85"/>
      <c r="BI1068" s="85"/>
      <c r="BJ1068" s="85"/>
      <c r="BK1068" s="85"/>
      <c r="BL1068" s="85"/>
      <c r="BM1068" s="85"/>
      <c r="BN1068" s="85"/>
      <c r="BO1068" s="85"/>
      <c r="BP1068" s="85"/>
      <c r="BQ1068" s="85"/>
      <c r="BR1068" s="85"/>
      <c r="BS1068" s="85"/>
      <c r="BT1068" s="85"/>
      <c r="BU1068" s="85"/>
      <c r="BV1068" s="85"/>
      <c r="BW1068" s="85"/>
      <c r="BX1068" s="85"/>
      <c r="BY1068" s="85"/>
      <c r="BZ1068" s="85"/>
      <c r="CA1068" s="85"/>
      <c r="CB1068" s="85"/>
      <c r="CC1068" s="85"/>
      <c r="CD1068" s="85"/>
      <c r="CE1068" s="85"/>
      <c r="CF1068" s="85"/>
      <c r="CG1068" s="85"/>
      <c r="CH1068" s="85"/>
      <c r="CI1068" s="85"/>
      <c r="CJ1068" s="85"/>
      <c r="CK1068" s="85"/>
      <c r="CL1068" s="85"/>
      <c r="CM1068" s="85"/>
      <c r="CN1068" s="85"/>
      <c r="CO1068" s="85"/>
      <c r="CP1068" s="85"/>
      <c r="CQ1068" s="85"/>
      <c r="CR1068" s="85"/>
      <c r="CS1068" s="85"/>
      <c r="CT1068" s="85"/>
      <c r="CU1068" s="85"/>
      <c r="CV1068" s="85"/>
      <c r="CW1068" s="85"/>
      <c r="CX1068" s="85"/>
      <c r="CY1068" s="85"/>
      <c r="CZ1068" s="85"/>
      <c r="DA1068" s="85"/>
      <c r="DB1068" s="85"/>
      <c r="DC1068" s="85"/>
      <c r="DD1068" s="85"/>
      <c r="DE1068" s="85"/>
    </row>
    <row r="1069" spans="1:109" x14ac:dyDescent="0.2">
      <c r="A1069" s="85"/>
      <c r="B1069" s="85"/>
      <c r="C1069" s="85"/>
      <c r="D1069" s="85"/>
      <c r="E1069" s="86"/>
      <c r="F1069" s="85"/>
      <c r="G1069" s="87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  <c r="AB1069" s="85"/>
      <c r="AC1069" s="85"/>
      <c r="AD1069" s="85"/>
      <c r="AE1069" s="85"/>
      <c r="AF1069" s="85"/>
      <c r="AG1069" s="85"/>
      <c r="AH1069" s="85"/>
      <c r="AI1069" s="85"/>
      <c r="AJ1069" s="85"/>
      <c r="AK1069" s="85"/>
      <c r="AL1069" s="85"/>
      <c r="AM1069" s="85"/>
      <c r="AN1069" s="85"/>
      <c r="AO1069" s="85"/>
      <c r="AP1069" s="85"/>
      <c r="AQ1069" s="85"/>
      <c r="AR1069" s="85"/>
      <c r="AS1069" s="85"/>
      <c r="AT1069" s="85"/>
      <c r="AU1069" s="85"/>
      <c r="AV1069" s="85"/>
      <c r="AW1069" s="85"/>
      <c r="AX1069" s="85"/>
      <c r="AY1069" s="85"/>
      <c r="AZ1069" s="85"/>
      <c r="BA1069" s="85"/>
      <c r="BB1069" s="85"/>
      <c r="BC1069" s="85"/>
      <c r="BD1069" s="85"/>
      <c r="BE1069" s="85"/>
      <c r="BF1069" s="88"/>
      <c r="BG1069" s="85"/>
      <c r="BH1069" s="85"/>
      <c r="BI1069" s="85"/>
      <c r="BJ1069" s="85"/>
      <c r="BK1069" s="85"/>
      <c r="BL1069" s="85"/>
      <c r="BM1069" s="85"/>
      <c r="BN1069" s="85"/>
      <c r="BO1069" s="85"/>
      <c r="BP1069" s="85"/>
      <c r="BQ1069" s="85"/>
      <c r="BR1069" s="85"/>
      <c r="BS1069" s="85"/>
      <c r="BT1069" s="85"/>
      <c r="BU1069" s="85"/>
      <c r="BV1069" s="85"/>
      <c r="BW1069" s="85"/>
      <c r="BX1069" s="85"/>
      <c r="BY1069" s="85"/>
      <c r="BZ1069" s="85"/>
      <c r="CA1069" s="85"/>
      <c r="CB1069" s="85"/>
      <c r="CC1069" s="85"/>
      <c r="CD1069" s="85"/>
      <c r="CE1069" s="85"/>
      <c r="CF1069" s="85"/>
      <c r="CG1069" s="85"/>
      <c r="CH1069" s="85"/>
      <c r="CI1069" s="85"/>
      <c r="CJ1069" s="85"/>
      <c r="CK1069" s="85"/>
      <c r="CL1069" s="85"/>
      <c r="CM1069" s="85"/>
      <c r="CN1069" s="85"/>
      <c r="CO1069" s="85"/>
      <c r="CP1069" s="85"/>
      <c r="CQ1069" s="85"/>
      <c r="CR1069" s="85"/>
      <c r="CS1069" s="85"/>
      <c r="CT1069" s="85"/>
      <c r="CU1069" s="85"/>
      <c r="CV1069" s="85"/>
      <c r="CW1069" s="85"/>
      <c r="CX1069" s="85"/>
      <c r="CY1069" s="85"/>
      <c r="CZ1069" s="85"/>
      <c r="DA1069" s="85"/>
      <c r="DB1069" s="85"/>
      <c r="DC1069" s="85"/>
      <c r="DD1069" s="85"/>
      <c r="DE1069" s="85"/>
    </row>
    <row r="1070" spans="1:109" x14ac:dyDescent="0.2">
      <c r="A1070" s="85"/>
      <c r="B1070" s="85"/>
      <c r="C1070" s="85"/>
      <c r="D1070" s="85"/>
      <c r="E1070" s="86"/>
      <c r="F1070" s="85"/>
      <c r="G1070" s="87"/>
      <c r="H1070" s="85"/>
      <c r="I1070" s="85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85"/>
      <c r="V1070" s="85"/>
      <c r="W1070" s="85"/>
      <c r="X1070" s="85"/>
      <c r="Y1070" s="85"/>
      <c r="Z1070" s="85"/>
      <c r="AA1070" s="85"/>
      <c r="AB1070" s="85"/>
      <c r="AC1070" s="85"/>
      <c r="AD1070" s="85"/>
      <c r="AE1070" s="85"/>
      <c r="AF1070" s="85"/>
      <c r="AG1070" s="85"/>
      <c r="AH1070" s="85"/>
      <c r="AI1070" s="85"/>
      <c r="AJ1070" s="85"/>
      <c r="AK1070" s="85"/>
      <c r="AL1070" s="85"/>
      <c r="AM1070" s="85"/>
      <c r="AN1070" s="85"/>
      <c r="AO1070" s="85"/>
      <c r="AP1070" s="85"/>
      <c r="AQ1070" s="85"/>
      <c r="AR1070" s="85"/>
      <c r="AS1070" s="85"/>
      <c r="AT1070" s="85"/>
      <c r="AU1070" s="85"/>
      <c r="AV1070" s="85"/>
      <c r="AW1070" s="85"/>
      <c r="AX1070" s="85"/>
      <c r="AY1070" s="85"/>
      <c r="AZ1070" s="85"/>
      <c r="BA1070" s="85"/>
      <c r="BB1070" s="85"/>
      <c r="BC1070" s="85"/>
      <c r="BD1070" s="85"/>
      <c r="BE1070" s="85"/>
      <c r="BF1070" s="88"/>
      <c r="BG1070" s="85"/>
      <c r="BH1070" s="85"/>
      <c r="BI1070" s="85"/>
      <c r="BJ1070" s="85"/>
      <c r="BK1070" s="85"/>
      <c r="BL1070" s="85"/>
      <c r="BM1070" s="85"/>
      <c r="BN1070" s="85"/>
      <c r="BO1070" s="85"/>
      <c r="BP1070" s="85"/>
      <c r="BQ1070" s="85"/>
      <c r="BR1070" s="85"/>
      <c r="BS1070" s="85"/>
      <c r="BT1070" s="85"/>
      <c r="BU1070" s="85"/>
      <c r="BV1070" s="85"/>
      <c r="BW1070" s="85"/>
      <c r="BX1070" s="85"/>
      <c r="BY1070" s="85"/>
      <c r="BZ1070" s="85"/>
      <c r="CA1070" s="85"/>
      <c r="CB1070" s="85"/>
      <c r="CC1070" s="85"/>
      <c r="CD1070" s="85"/>
      <c r="CE1070" s="85"/>
      <c r="CF1070" s="85"/>
      <c r="CG1070" s="85"/>
      <c r="CH1070" s="85"/>
      <c r="CI1070" s="85"/>
      <c r="CJ1070" s="85"/>
      <c r="CK1070" s="85"/>
      <c r="CL1070" s="85"/>
      <c r="CM1070" s="85"/>
      <c r="CN1070" s="85"/>
      <c r="CO1070" s="85"/>
      <c r="CP1070" s="85"/>
      <c r="CQ1070" s="85"/>
      <c r="CR1070" s="85"/>
      <c r="CS1070" s="85"/>
      <c r="CT1070" s="85"/>
      <c r="CU1070" s="85"/>
      <c r="CV1070" s="85"/>
      <c r="CW1070" s="85"/>
      <c r="CX1070" s="85"/>
      <c r="CY1070" s="85"/>
      <c r="CZ1070" s="85"/>
      <c r="DA1070" s="85"/>
      <c r="DB1070" s="85"/>
      <c r="DC1070" s="85"/>
      <c r="DD1070" s="85"/>
      <c r="DE1070" s="85"/>
    </row>
    <row r="1071" spans="1:109" x14ac:dyDescent="0.2">
      <c r="A1071" s="85"/>
      <c r="B1071" s="85"/>
      <c r="C1071" s="85"/>
      <c r="D1071" s="85"/>
      <c r="E1071" s="86"/>
      <c r="F1071" s="85"/>
      <c r="G1071" s="87"/>
      <c r="H1071" s="85"/>
      <c r="I1071" s="85"/>
      <c r="J1071" s="85"/>
      <c r="K1071" s="85"/>
      <c r="L1071" s="85"/>
      <c r="M1071" s="85"/>
      <c r="N1071" s="85"/>
      <c r="O1071" s="85"/>
      <c r="P1071" s="85"/>
      <c r="Q1071" s="85"/>
      <c r="R1071" s="85"/>
      <c r="S1071" s="85"/>
      <c r="T1071" s="85"/>
      <c r="U1071" s="85"/>
      <c r="V1071" s="85"/>
      <c r="W1071" s="85"/>
      <c r="X1071" s="85"/>
      <c r="Y1071" s="85"/>
      <c r="Z1071" s="85"/>
      <c r="AA1071" s="85"/>
      <c r="AB1071" s="85"/>
      <c r="AC1071" s="85"/>
      <c r="AD1071" s="85"/>
      <c r="AE1071" s="85"/>
      <c r="AF1071" s="85"/>
      <c r="AG1071" s="85"/>
      <c r="AH1071" s="85"/>
      <c r="AI1071" s="85"/>
      <c r="AJ1071" s="85"/>
      <c r="AK1071" s="85"/>
      <c r="AL1071" s="85"/>
      <c r="AM1071" s="85"/>
      <c r="AN1071" s="85"/>
      <c r="AO1071" s="85"/>
      <c r="AP1071" s="85"/>
      <c r="AQ1071" s="85"/>
      <c r="AR1071" s="85"/>
      <c r="AS1071" s="85"/>
      <c r="AT1071" s="85"/>
      <c r="AU1071" s="85"/>
      <c r="AV1071" s="85"/>
      <c r="AW1071" s="85"/>
      <c r="AX1071" s="85"/>
      <c r="AY1071" s="85"/>
      <c r="AZ1071" s="85"/>
      <c r="BA1071" s="85"/>
      <c r="BB1071" s="85"/>
      <c r="BC1071" s="85"/>
      <c r="BD1071" s="85"/>
      <c r="BE1071" s="85"/>
      <c r="BF1071" s="88"/>
      <c r="BG1071" s="85"/>
      <c r="BH1071" s="85"/>
      <c r="BI1071" s="85"/>
      <c r="BJ1071" s="85"/>
      <c r="BK1071" s="85"/>
      <c r="BL1071" s="85"/>
      <c r="BM1071" s="85"/>
      <c r="BN1071" s="85"/>
      <c r="BO1071" s="85"/>
      <c r="BP1071" s="85"/>
      <c r="BQ1071" s="85"/>
      <c r="BR1071" s="85"/>
      <c r="BS1071" s="85"/>
      <c r="BT1071" s="85"/>
      <c r="BU1071" s="85"/>
      <c r="BV1071" s="85"/>
      <c r="BW1071" s="85"/>
      <c r="BX1071" s="85"/>
      <c r="BY1071" s="85"/>
      <c r="BZ1071" s="85"/>
      <c r="CA1071" s="85"/>
      <c r="CB1071" s="85"/>
      <c r="CC1071" s="85"/>
      <c r="CD1071" s="85"/>
      <c r="CE1071" s="85"/>
      <c r="CF1071" s="85"/>
      <c r="CG1071" s="85"/>
      <c r="CH1071" s="85"/>
      <c r="CI1071" s="85"/>
      <c r="CJ1071" s="85"/>
      <c r="CK1071" s="85"/>
      <c r="CL1071" s="85"/>
      <c r="CM1071" s="85"/>
      <c r="CN1071" s="85"/>
      <c r="CO1071" s="85"/>
      <c r="CP1071" s="85"/>
      <c r="CQ1071" s="85"/>
      <c r="CR1071" s="85"/>
      <c r="CS1071" s="85"/>
      <c r="CT1071" s="85"/>
      <c r="CU1071" s="85"/>
      <c r="CV1071" s="85"/>
      <c r="CW1071" s="85"/>
      <c r="CX1071" s="85"/>
      <c r="CY1071" s="85"/>
      <c r="CZ1071" s="85"/>
      <c r="DA1071" s="85"/>
      <c r="DB1071" s="85"/>
      <c r="DC1071" s="85"/>
      <c r="DD1071" s="85"/>
      <c r="DE1071" s="85"/>
    </row>
    <row r="1072" spans="1:109" x14ac:dyDescent="0.2">
      <c r="A1072" s="85"/>
      <c r="B1072" s="85"/>
      <c r="C1072" s="85"/>
      <c r="D1072" s="85"/>
      <c r="E1072" s="86"/>
      <c r="F1072" s="85"/>
      <c r="G1072" s="87"/>
      <c r="H1072" s="85"/>
      <c r="I1072" s="85"/>
      <c r="J1072" s="85"/>
      <c r="K1072" s="85"/>
      <c r="L1072" s="85"/>
      <c r="M1072" s="85"/>
      <c r="N1072" s="85"/>
      <c r="O1072" s="85"/>
      <c r="P1072" s="85"/>
      <c r="Q1072" s="85"/>
      <c r="R1072" s="85"/>
      <c r="S1072" s="85"/>
      <c r="T1072" s="85"/>
      <c r="U1072" s="85"/>
      <c r="V1072" s="85"/>
      <c r="W1072" s="85"/>
      <c r="X1072" s="85"/>
      <c r="Y1072" s="85"/>
      <c r="Z1072" s="85"/>
      <c r="AA1072" s="85"/>
      <c r="AB1072" s="85"/>
      <c r="AC1072" s="85"/>
      <c r="AD1072" s="85"/>
      <c r="AE1072" s="85"/>
      <c r="AF1072" s="85"/>
      <c r="AG1072" s="85"/>
      <c r="AH1072" s="85"/>
      <c r="AI1072" s="85"/>
      <c r="AJ1072" s="85"/>
      <c r="AK1072" s="85"/>
      <c r="AL1072" s="85"/>
      <c r="AM1072" s="85"/>
      <c r="AN1072" s="85"/>
      <c r="AO1072" s="85"/>
      <c r="AP1072" s="85"/>
      <c r="AQ1072" s="85"/>
      <c r="AR1072" s="85"/>
      <c r="AS1072" s="85"/>
      <c r="AT1072" s="85"/>
      <c r="AU1072" s="85"/>
      <c r="AV1072" s="85"/>
      <c r="AW1072" s="85"/>
      <c r="AX1072" s="85"/>
      <c r="AY1072" s="85"/>
      <c r="AZ1072" s="85"/>
      <c r="BA1072" s="85"/>
      <c r="BB1072" s="85"/>
      <c r="BC1072" s="85"/>
      <c r="BD1072" s="85"/>
      <c r="BE1072" s="85"/>
      <c r="BF1072" s="88"/>
      <c r="BG1072" s="85"/>
      <c r="BH1072" s="85"/>
      <c r="BI1072" s="85"/>
      <c r="BJ1072" s="85"/>
      <c r="BK1072" s="85"/>
      <c r="BL1072" s="85"/>
      <c r="BM1072" s="85"/>
      <c r="BN1072" s="85"/>
      <c r="BO1072" s="85"/>
      <c r="BP1072" s="85"/>
      <c r="BQ1072" s="85"/>
      <c r="BR1072" s="85"/>
      <c r="BS1072" s="85"/>
      <c r="BT1072" s="85"/>
      <c r="BU1072" s="85"/>
      <c r="BV1072" s="85"/>
      <c r="BW1072" s="85"/>
      <c r="BX1072" s="85"/>
      <c r="BY1072" s="85"/>
      <c r="BZ1072" s="85"/>
      <c r="CA1072" s="85"/>
      <c r="CB1072" s="85"/>
      <c r="CC1072" s="85"/>
      <c r="CD1072" s="85"/>
      <c r="CE1072" s="85"/>
      <c r="CF1072" s="85"/>
      <c r="CG1072" s="85"/>
      <c r="CH1072" s="85"/>
      <c r="CI1072" s="85"/>
      <c r="CJ1072" s="85"/>
      <c r="CK1072" s="85"/>
      <c r="CL1072" s="85"/>
      <c r="CM1072" s="85"/>
      <c r="CN1072" s="85"/>
      <c r="CO1072" s="85"/>
      <c r="CP1072" s="85"/>
      <c r="CQ1072" s="85"/>
      <c r="CR1072" s="85"/>
      <c r="CS1072" s="85"/>
      <c r="CT1072" s="85"/>
      <c r="CU1072" s="85"/>
      <c r="CV1072" s="85"/>
      <c r="CW1072" s="85"/>
      <c r="CX1072" s="85"/>
      <c r="CY1072" s="85"/>
      <c r="CZ1072" s="85"/>
      <c r="DA1072" s="85"/>
      <c r="DB1072" s="85"/>
      <c r="DC1072" s="85"/>
      <c r="DD1072" s="85"/>
      <c r="DE1072" s="85"/>
    </row>
    <row r="1073" spans="1:109" x14ac:dyDescent="0.2">
      <c r="A1073" s="85"/>
      <c r="B1073" s="85"/>
      <c r="C1073" s="85"/>
      <c r="D1073" s="85"/>
      <c r="E1073" s="86"/>
      <c r="F1073" s="85"/>
      <c r="G1073" s="87"/>
      <c r="H1073" s="85"/>
      <c r="I1073" s="85"/>
      <c r="J1073" s="85"/>
      <c r="K1073" s="85"/>
      <c r="L1073" s="85"/>
      <c r="M1073" s="85"/>
      <c r="N1073" s="85"/>
      <c r="O1073" s="85"/>
      <c r="P1073" s="85"/>
      <c r="Q1073" s="85"/>
      <c r="R1073" s="85"/>
      <c r="S1073" s="85"/>
      <c r="T1073" s="85"/>
      <c r="U1073" s="85"/>
      <c r="V1073" s="85"/>
      <c r="W1073" s="85"/>
      <c r="X1073" s="85"/>
      <c r="Y1073" s="85"/>
      <c r="Z1073" s="85"/>
      <c r="AA1073" s="85"/>
      <c r="AB1073" s="85"/>
      <c r="AC1073" s="85"/>
      <c r="AD1073" s="85"/>
      <c r="AE1073" s="85"/>
      <c r="AF1073" s="85"/>
      <c r="AG1073" s="85"/>
      <c r="AH1073" s="85"/>
      <c r="AI1073" s="85"/>
      <c r="AJ1073" s="85"/>
      <c r="AK1073" s="85"/>
      <c r="AL1073" s="85"/>
      <c r="AM1073" s="85"/>
      <c r="AN1073" s="85"/>
      <c r="AO1073" s="85"/>
      <c r="AP1073" s="85"/>
      <c r="AQ1073" s="85"/>
      <c r="AR1073" s="85"/>
      <c r="AS1073" s="85"/>
      <c r="AT1073" s="85"/>
      <c r="AU1073" s="85"/>
      <c r="AV1073" s="85"/>
      <c r="AW1073" s="85"/>
      <c r="AX1073" s="85"/>
      <c r="AY1073" s="85"/>
      <c r="AZ1073" s="85"/>
      <c r="BA1073" s="85"/>
      <c r="BB1073" s="85"/>
      <c r="BC1073" s="85"/>
      <c r="BD1073" s="85"/>
      <c r="BE1073" s="85"/>
      <c r="BF1073" s="88"/>
      <c r="BG1073" s="85"/>
      <c r="BH1073" s="85"/>
      <c r="BI1073" s="85"/>
      <c r="BJ1073" s="85"/>
      <c r="BK1073" s="85"/>
      <c r="BL1073" s="85"/>
      <c r="BM1073" s="85"/>
      <c r="BN1073" s="85"/>
      <c r="BO1073" s="85"/>
      <c r="BP1073" s="85"/>
      <c r="BQ1073" s="85"/>
      <c r="BR1073" s="85"/>
      <c r="BS1073" s="85"/>
      <c r="BT1073" s="85"/>
      <c r="BU1073" s="85"/>
      <c r="BV1073" s="85"/>
      <c r="BW1073" s="85"/>
      <c r="BX1073" s="85"/>
      <c r="BY1073" s="85"/>
      <c r="BZ1073" s="85"/>
      <c r="CA1073" s="85"/>
      <c r="CB1073" s="85"/>
      <c r="CC1073" s="85"/>
      <c r="CD1073" s="85"/>
      <c r="CE1073" s="85"/>
      <c r="CF1073" s="85"/>
      <c r="CG1073" s="85"/>
      <c r="CH1073" s="85"/>
      <c r="CI1073" s="85"/>
      <c r="CJ1073" s="85"/>
      <c r="CK1073" s="85"/>
      <c r="CL1073" s="85"/>
      <c r="CM1073" s="85"/>
      <c r="CN1073" s="85"/>
      <c r="CO1073" s="85"/>
      <c r="CP1073" s="85"/>
      <c r="CQ1073" s="85"/>
      <c r="CR1073" s="85"/>
      <c r="CS1073" s="85"/>
      <c r="CT1073" s="85"/>
      <c r="CU1073" s="85"/>
      <c r="CV1073" s="85"/>
      <c r="CW1073" s="85"/>
      <c r="CX1073" s="85"/>
      <c r="CY1073" s="85"/>
      <c r="CZ1073" s="85"/>
      <c r="DA1073" s="85"/>
      <c r="DB1073" s="85"/>
      <c r="DC1073" s="85"/>
      <c r="DD1073" s="85"/>
      <c r="DE1073" s="85"/>
    </row>
    <row r="1074" spans="1:109" x14ac:dyDescent="0.2">
      <c r="A1074" s="85"/>
      <c r="B1074" s="85"/>
      <c r="C1074" s="85"/>
      <c r="D1074" s="85"/>
      <c r="E1074" s="86"/>
      <c r="F1074" s="85"/>
      <c r="G1074" s="87"/>
      <c r="H1074" s="85"/>
      <c r="I1074" s="85"/>
      <c r="J1074" s="85"/>
      <c r="K1074" s="85"/>
      <c r="L1074" s="85"/>
      <c r="M1074" s="85"/>
      <c r="N1074" s="85"/>
      <c r="O1074" s="85"/>
      <c r="P1074" s="85"/>
      <c r="Q1074" s="85"/>
      <c r="R1074" s="85"/>
      <c r="S1074" s="85"/>
      <c r="T1074" s="85"/>
      <c r="U1074" s="85"/>
      <c r="V1074" s="85"/>
      <c r="W1074" s="85"/>
      <c r="X1074" s="85"/>
      <c r="Y1074" s="85"/>
      <c r="Z1074" s="85"/>
      <c r="AA1074" s="85"/>
      <c r="AB1074" s="85"/>
      <c r="AC1074" s="85"/>
      <c r="AD1074" s="85"/>
      <c r="AE1074" s="85"/>
      <c r="AF1074" s="85"/>
      <c r="AG1074" s="85"/>
      <c r="AH1074" s="85"/>
      <c r="AI1074" s="85"/>
      <c r="AJ1074" s="85"/>
      <c r="AK1074" s="85"/>
      <c r="AL1074" s="85"/>
      <c r="AM1074" s="85"/>
      <c r="AN1074" s="85"/>
      <c r="AO1074" s="85"/>
      <c r="AP1074" s="85"/>
      <c r="AQ1074" s="85"/>
      <c r="AR1074" s="85"/>
      <c r="AS1074" s="85"/>
      <c r="AT1074" s="85"/>
      <c r="AU1074" s="85"/>
      <c r="AV1074" s="85"/>
      <c r="AW1074" s="85"/>
      <c r="AX1074" s="85"/>
      <c r="AY1074" s="85"/>
      <c r="AZ1074" s="85"/>
      <c r="BA1074" s="85"/>
      <c r="BB1074" s="85"/>
      <c r="BC1074" s="85"/>
      <c r="BD1074" s="85"/>
      <c r="BE1074" s="85"/>
      <c r="BF1074" s="88"/>
      <c r="BG1074" s="85"/>
      <c r="BH1074" s="85"/>
      <c r="BI1074" s="85"/>
      <c r="BJ1074" s="85"/>
      <c r="BK1074" s="85"/>
      <c r="BL1074" s="85"/>
      <c r="BM1074" s="85"/>
      <c r="BN1074" s="85"/>
      <c r="BO1074" s="85"/>
      <c r="BP1074" s="85"/>
      <c r="BQ1074" s="85"/>
      <c r="BR1074" s="85"/>
      <c r="BS1074" s="85"/>
      <c r="BT1074" s="85"/>
      <c r="BU1074" s="85"/>
      <c r="BV1074" s="85"/>
      <c r="BW1074" s="85"/>
      <c r="BX1074" s="85"/>
      <c r="BY1074" s="85"/>
      <c r="BZ1074" s="85"/>
      <c r="CA1074" s="85"/>
      <c r="CB1074" s="85"/>
      <c r="CC1074" s="85"/>
      <c r="CD1074" s="85"/>
      <c r="CE1074" s="85"/>
      <c r="CF1074" s="85"/>
      <c r="CG1074" s="85"/>
      <c r="CH1074" s="85"/>
      <c r="CI1074" s="85"/>
      <c r="CJ1074" s="85"/>
      <c r="CK1074" s="85"/>
      <c r="CL1074" s="85"/>
      <c r="CM1074" s="85"/>
      <c r="CN1074" s="85"/>
      <c r="CO1074" s="85"/>
      <c r="CP1074" s="85"/>
      <c r="CQ1074" s="85"/>
      <c r="CR1074" s="85"/>
      <c r="CS1074" s="85"/>
      <c r="CT1074" s="85"/>
      <c r="CU1074" s="85"/>
      <c r="CV1074" s="85"/>
      <c r="CW1074" s="85"/>
      <c r="CX1074" s="85"/>
      <c r="CY1074" s="85"/>
      <c r="CZ1074" s="85"/>
      <c r="DA1074" s="85"/>
      <c r="DB1074" s="85"/>
      <c r="DC1074" s="85"/>
      <c r="DD1074" s="85"/>
      <c r="DE1074" s="85"/>
    </row>
    <row r="1075" spans="1:109" x14ac:dyDescent="0.2">
      <c r="A1075" s="85"/>
      <c r="B1075" s="85"/>
      <c r="C1075" s="85"/>
      <c r="D1075" s="85"/>
      <c r="E1075" s="86"/>
      <c r="F1075" s="85"/>
      <c r="G1075" s="87"/>
      <c r="H1075" s="85"/>
      <c r="I1075" s="85"/>
      <c r="J1075" s="85"/>
      <c r="K1075" s="85"/>
      <c r="L1075" s="85"/>
      <c r="M1075" s="85"/>
      <c r="N1075" s="85"/>
      <c r="O1075" s="85"/>
      <c r="P1075" s="85"/>
      <c r="Q1075" s="85"/>
      <c r="R1075" s="85"/>
      <c r="S1075" s="85"/>
      <c r="T1075" s="85"/>
      <c r="U1075" s="85"/>
      <c r="V1075" s="85"/>
      <c r="W1075" s="85"/>
      <c r="X1075" s="85"/>
      <c r="Y1075" s="85"/>
      <c r="Z1075" s="85"/>
      <c r="AA1075" s="85"/>
      <c r="AB1075" s="85"/>
      <c r="AC1075" s="85"/>
      <c r="AD1075" s="85"/>
      <c r="AE1075" s="85"/>
      <c r="AF1075" s="85"/>
      <c r="AG1075" s="85"/>
      <c r="AH1075" s="85"/>
      <c r="AI1075" s="85"/>
      <c r="AJ1075" s="85"/>
      <c r="AK1075" s="85"/>
      <c r="AL1075" s="85"/>
      <c r="AM1075" s="85"/>
      <c r="AN1075" s="85"/>
      <c r="AO1075" s="85"/>
      <c r="AP1075" s="85"/>
      <c r="AQ1075" s="85"/>
      <c r="AR1075" s="85"/>
      <c r="AS1075" s="85"/>
      <c r="AT1075" s="85"/>
      <c r="AU1075" s="85"/>
      <c r="AV1075" s="85"/>
      <c r="AW1075" s="85"/>
      <c r="AX1075" s="85"/>
      <c r="AY1075" s="85"/>
      <c r="AZ1075" s="85"/>
      <c r="BA1075" s="85"/>
      <c r="BB1075" s="85"/>
      <c r="BC1075" s="85"/>
      <c r="BD1075" s="85"/>
      <c r="BE1075" s="85"/>
      <c r="BF1075" s="88"/>
      <c r="BG1075" s="85"/>
      <c r="BH1075" s="85"/>
      <c r="BI1075" s="85"/>
      <c r="BJ1075" s="85"/>
      <c r="BK1075" s="85"/>
      <c r="BL1075" s="85"/>
      <c r="BM1075" s="85"/>
      <c r="BN1075" s="85"/>
      <c r="BO1075" s="85"/>
      <c r="BP1075" s="85"/>
      <c r="BQ1075" s="85"/>
      <c r="BR1075" s="85"/>
      <c r="BS1075" s="85"/>
      <c r="BT1075" s="85"/>
      <c r="BU1075" s="85"/>
      <c r="BV1075" s="85"/>
      <c r="BW1075" s="85"/>
      <c r="BX1075" s="85"/>
      <c r="BY1075" s="85"/>
      <c r="BZ1075" s="85"/>
      <c r="CA1075" s="85"/>
      <c r="CB1075" s="85"/>
      <c r="CC1075" s="85"/>
      <c r="CD1075" s="85"/>
      <c r="CE1075" s="85"/>
      <c r="CF1075" s="85"/>
      <c r="CG1075" s="85"/>
      <c r="CH1075" s="85"/>
      <c r="CI1075" s="85"/>
      <c r="CJ1075" s="85"/>
      <c r="CK1075" s="85"/>
      <c r="CL1075" s="85"/>
      <c r="CM1075" s="85"/>
      <c r="CN1075" s="85"/>
      <c r="CO1075" s="85"/>
      <c r="CP1075" s="85"/>
      <c r="CQ1075" s="85"/>
      <c r="CR1075" s="85"/>
      <c r="CS1075" s="85"/>
      <c r="CT1075" s="85"/>
      <c r="CU1075" s="85"/>
      <c r="CV1075" s="85"/>
      <c r="CW1075" s="85"/>
      <c r="CX1075" s="85"/>
      <c r="CY1075" s="85"/>
      <c r="CZ1075" s="85"/>
      <c r="DA1075" s="85"/>
      <c r="DB1075" s="85"/>
      <c r="DC1075" s="85"/>
      <c r="DD1075" s="85"/>
      <c r="DE1075" s="85"/>
    </row>
    <row r="1076" spans="1:109" x14ac:dyDescent="0.2">
      <c r="A1076" s="85"/>
      <c r="B1076" s="85"/>
      <c r="C1076" s="85"/>
      <c r="D1076" s="85"/>
      <c r="E1076" s="86"/>
      <c r="F1076" s="85"/>
      <c r="G1076" s="87"/>
      <c r="H1076" s="85"/>
      <c r="I1076" s="85"/>
      <c r="J1076" s="85"/>
      <c r="K1076" s="85"/>
      <c r="L1076" s="85"/>
      <c r="M1076" s="85"/>
      <c r="N1076" s="85"/>
      <c r="O1076" s="85"/>
      <c r="P1076" s="85"/>
      <c r="Q1076" s="85"/>
      <c r="R1076" s="85"/>
      <c r="S1076" s="85"/>
      <c r="T1076" s="85"/>
      <c r="U1076" s="85"/>
      <c r="V1076" s="85"/>
      <c r="W1076" s="85"/>
      <c r="X1076" s="85"/>
      <c r="Y1076" s="85"/>
      <c r="Z1076" s="85"/>
      <c r="AA1076" s="85"/>
      <c r="AB1076" s="85"/>
      <c r="AC1076" s="85"/>
      <c r="AD1076" s="85"/>
      <c r="AE1076" s="85"/>
      <c r="AF1076" s="85"/>
      <c r="AG1076" s="85"/>
      <c r="AH1076" s="85"/>
      <c r="AI1076" s="85"/>
      <c r="AJ1076" s="85"/>
      <c r="AK1076" s="85"/>
      <c r="AL1076" s="85"/>
      <c r="AM1076" s="85"/>
      <c r="AN1076" s="85"/>
      <c r="AO1076" s="85"/>
      <c r="AP1076" s="85"/>
      <c r="AQ1076" s="85"/>
      <c r="AR1076" s="85"/>
      <c r="AS1076" s="85"/>
      <c r="AT1076" s="85"/>
      <c r="AU1076" s="85"/>
      <c r="AV1076" s="85"/>
      <c r="AW1076" s="85"/>
      <c r="AX1076" s="85"/>
      <c r="AY1076" s="85"/>
      <c r="AZ1076" s="85"/>
      <c r="BA1076" s="85"/>
      <c r="BB1076" s="85"/>
      <c r="BC1076" s="85"/>
      <c r="BD1076" s="85"/>
      <c r="BE1076" s="85"/>
      <c r="BF1076" s="88"/>
      <c r="BG1076" s="85"/>
      <c r="BH1076" s="85"/>
      <c r="BI1076" s="85"/>
      <c r="BJ1076" s="85"/>
      <c r="BK1076" s="85"/>
      <c r="BL1076" s="85"/>
      <c r="BM1076" s="85"/>
      <c r="BN1076" s="85"/>
      <c r="BO1076" s="85"/>
      <c r="BP1076" s="85"/>
      <c r="BQ1076" s="85"/>
      <c r="BR1076" s="85"/>
      <c r="BS1076" s="85"/>
      <c r="BT1076" s="85"/>
      <c r="BU1076" s="85"/>
      <c r="BV1076" s="85"/>
      <c r="BW1076" s="85"/>
      <c r="BX1076" s="85"/>
      <c r="BY1076" s="85"/>
      <c r="BZ1076" s="85"/>
      <c r="CA1076" s="85"/>
      <c r="CB1076" s="85"/>
      <c r="CC1076" s="85"/>
      <c r="CD1076" s="85"/>
      <c r="CE1076" s="85"/>
      <c r="CF1076" s="85"/>
      <c r="CG1076" s="85"/>
      <c r="CH1076" s="85"/>
      <c r="CI1076" s="85"/>
      <c r="CJ1076" s="85"/>
      <c r="CK1076" s="85"/>
      <c r="CL1076" s="85"/>
      <c r="CM1076" s="85"/>
      <c r="CN1076" s="85"/>
      <c r="CO1076" s="85"/>
      <c r="CP1076" s="85"/>
      <c r="CQ1076" s="85"/>
      <c r="CR1076" s="85"/>
      <c r="CS1076" s="85"/>
      <c r="CT1076" s="85"/>
      <c r="CU1076" s="85"/>
      <c r="CV1076" s="85"/>
      <c r="CW1076" s="85"/>
      <c r="CX1076" s="85"/>
      <c r="CY1076" s="85"/>
      <c r="CZ1076" s="85"/>
      <c r="DA1076" s="85"/>
      <c r="DB1076" s="85"/>
      <c r="DC1076" s="85"/>
      <c r="DD1076" s="85"/>
      <c r="DE1076" s="85"/>
    </row>
    <row r="1077" spans="1:109" x14ac:dyDescent="0.2">
      <c r="A1077" s="85"/>
      <c r="B1077" s="85"/>
      <c r="C1077" s="85"/>
      <c r="D1077" s="85"/>
      <c r="E1077" s="86"/>
      <c r="F1077" s="85"/>
      <c r="G1077" s="87"/>
      <c r="H1077" s="85"/>
      <c r="I1077" s="85"/>
      <c r="J1077" s="85"/>
      <c r="K1077" s="85"/>
      <c r="L1077" s="85"/>
      <c r="M1077" s="85"/>
      <c r="N1077" s="85"/>
      <c r="O1077" s="85"/>
      <c r="P1077" s="85"/>
      <c r="Q1077" s="85"/>
      <c r="R1077" s="85"/>
      <c r="S1077" s="85"/>
      <c r="T1077" s="85"/>
      <c r="U1077" s="85"/>
      <c r="V1077" s="85"/>
      <c r="W1077" s="85"/>
      <c r="X1077" s="85"/>
      <c r="Y1077" s="85"/>
      <c r="Z1077" s="85"/>
      <c r="AA1077" s="85"/>
      <c r="AB1077" s="85"/>
      <c r="AC1077" s="85"/>
      <c r="AD1077" s="85"/>
      <c r="AE1077" s="85"/>
      <c r="AF1077" s="85"/>
      <c r="AG1077" s="85"/>
      <c r="AH1077" s="85"/>
      <c r="AI1077" s="85"/>
      <c r="AJ1077" s="85"/>
      <c r="AK1077" s="85"/>
      <c r="AL1077" s="85"/>
      <c r="AM1077" s="85"/>
      <c r="AN1077" s="85"/>
      <c r="AO1077" s="85"/>
      <c r="AP1077" s="85"/>
      <c r="AQ1077" s="85"/>
      <c r="AR1077" s="85"/>
      <c r="AS1077" s="85"/>
      <c r="AT1077" s="85"/>
      <c r="AU1077" s="85"/>
      <c r="AV1077" s="85"/>
      <c r="AW1077" s="85"/>
      <c r="AX1077" s="85"/>
      <c r="AY1077" s="85"/>
      <c r="AZ1077" s="85"/>
      <c r="BA1077" s="85"/>
      <c r="BB1077" s="85"/>
      <c r="BC1077" s="85"/>
      <c r="BD1077" s="85"/>
      <c r="BE1077" s="85"/>
      <c r="BF1077" s="88"/>
      <c r="BG1077" s="85"/>
      <c r="BH1077" s="85"/>
      <c r="BI1077" s="85"/>
      <c r="BJ1077" s="85"/>
      <c r="BK1077" s="85"/>
      <c r="BL1077" s="85"/>
      <c r="BM1077" s="85"/>
      <c r="BN1077" s="85"/>
      <c r="BO1077" s="85"/>
      <c r="BP1077" s="85"/>
      <c r="BQ1077" s="85"/>
      <c r="BR1077" s="85"/>
      <c r="BS1077" s="85"/>
      <c r="BT1077" s="85"/>
      <c r="BU1077" s="85"/>
      <c r="BV1077" s="85"/>
      <c r="BW1077" s="85"/>
      <c r="BX1077" s="85"/>
      <c r="BY1077" s="85"/>
      <c r="BZ1077" s="85"/>
      <c r="CA1077" s="85"/>
      <c r="CB1077" s="85"/>
      <c r="CC1077" s="85"/>
      <c r="CD1077" s="85"/>
      <c r="CE1077" s="85"/>
      <c r="CF1077" s="85"/>
      <c r="CG1077" s="85"/>
      <c r="CH1077" s="85"/>
      <c r="CI1077" s="85"/>
      <c r="CJ1077" s="85"/>
      <c r="CK1077" s="85"/>
      <c r="CL1077" s="85"/>
      <c r="CM1077" s="85"/>
      <c r="CN1077" s="85"/>
      <c r="CO1077" s="85"/>
      <c r="CP1077" s="85"/>
      <c r="CQ1077" s="85"/>
      <c r="CR1077" s="85"/>
      <c r="CS1077" s="85"/>
      <c r="CT1077" s="85"/>
      <c r="CU1077" s="85"/>
      <c r="CV1077" s="85"/>
      <c r="CW1077" s="85"/>
      <c r="CX1077" s="85"/>
      <c r="CY1077" s="85"/>
      <c r="CZ1077" s="85"/>
      <c r="DA1077" s="85"/>
      <c r="DB1077" s="85"/>
      <c r="DC1077" s="85"/>
      <c r="DD1077" s="85"/>
      <c r="DE1077" s="85"/>
    </row>
    <row r="1078" spans="1:109" x14ac:dyDescent="0.2">
      <c r="A1078" s="85"/>
      <c r="B1078" s="85"/>
      <c r="C1078" s="85"/>
      <c r="D1078" s="85"/>
      <c r="E1078" s="86"/>
      <c r="F1078" s="85"/>
      <c r="G1078" s="87"/>
      <c r="H1078" s="85"/>
      <c r="I1078" s="85"/>
      <c r="J1078" s="85"/>
      <c r="K1078" s="85"/>
      <c r="L1078" s="85"/>
      <c r="M1078" s="85"/>
      <c r="N1078" s="85"/>
      <c r="O1078" s="85"/>
      <c r="P1078" s="85"/>
      <c r="Q1078" s="85"/>
      <c r="R1078" s="85"/>
      <c r="S1078" s="85"/>
      <c r="T1078" s="85"/>
      <c r="U1078" s="85"/>
      <c r="V1078" s="85"/>
      <c r="W1078" s="85"/>
      <c r="X1078" s="85"/>
      <c r="Y1078" s="85"/>
      <c r="Z1078" s="85"/>
      <c r="AA1078" s="85"/>
      <c r="AB1078" s="85"/>
      <c r="AC1078" s="85"/>
      <c r="AD1078" s="85"/>
      <c r="AE1078" s="85"/>
      <c r="AF1078" s="85"/>
      <c r="AG1078" s="85"/>
      <c r="AH1078" s="85"/>
      <c r="AI1078" s="85"/>
      <c r="AJ1078" s="85"/>
      <c r="AK1078" s="85"/>
      <c r="AL1078" s="85"/>
      <c r="AM1078" s="85"/>
      <c r="AN1078" s="85"/>
      <c r="AO1078" s="85"/>
      <c r="AP1078" s="85"/>
      <c r="AQ1078" s="85"/>
      <c r="AR1078" s="85"/>
      <c r="AS1078" s="85"/>
      <c r="AT1078" s="85"/>
      <c r="AU1078" s="85"/>
      <c r="AV1078" s="85"/>
      <c r="AW1078" s="85"/>
      <c r="AX1078" s="85"/>
      <c r="AY1078" s="85"/>
      <c r="AZ1078" s="85"/>
      <c r="BA1078" s="85"/>
      <c r="BB1078" s="85"/>
      <c r="BC1078" s="85"/>
      <c r="BD1078" s="85"/>
      <c r="BE1078" s="85"/>
      <c r="BF1078" s="88"/>
      <c r="BG1078" s="85"/>
      <c r="BH1078" s="85"/>
      <c r="BI1078" s="85"/>
      <c r="BJ1078" s="85"/>
      <c r="BK1078" s="85"/>
      <c r="BL1078" s="85"/>
      <c r="BM1078" s="85"/>
      <c r="BN1078" s="85"/>
      <c r="BO1078" s="85"/>
      <c r="BP1078" s="85"/>
      <c r="BQ1078" s="85"/>
      <c r="BR1078" s="85"/>
      <c r="BS1078" s="85"/>
      <c r="BT1078" s="85"/>
      <c r="BU1078" s="85"/>
      <c r="BV1078" s="85"/>
      <c r="BW1078" s="85"/>
      <c r="BX1078" s="85"/>
      <c r="BY1078" s="85"/>
      <c r="BZ1078" s="85"/>
      <c r="CA1078" s="85"/>
      <c r="CB1078" s="85"/>
      <c r="CC1078" s="85"/>
      <c r="CD1078" s="85"/>
      <c r="CE1078" s="85"/>
      <c r="CF1078" s="85"/>
      <c r="CG1078" s="85"/>
      <c r="CH1078" s="85"/>
      <c r="CI1078" s="85"/>
      <c r="CJ1078" s="85"/>
      <c r="CK1078" s="85"/>
      <c r="CL1078" s="85"/>
      <c r="CM1078" s="85"/>
      <c r="CN1078" s="85"/>
      <c r="CO1078" s="85"/>
      <c r="CP1078" s="85"/>
      <c r="CQ1078" s="85"/>
      <c r="CR1078" s="85"/>
      <c r="CS1078" s="85"/>
      <c r="CT1078" s="85"/>
      <c r="CU1078" s="85"/>
      <c r="CV1078" s="85"/>
      <c r="CW1078" s="85"/>
      <c r="CX1078" s="85"/>
      <c r="CY1078" s="85"/>
      <c r="CZ1078" s="85"/>
      <c r="DA1078" s="85"/>
      <c r="DB1078" s="85"/>
      <c r="DC1078" s="85"/>
      <c r="DD1078" s="85"/>
      <c r="DE1078" s="85"/>
    </row>
    <row r="1079" spans="1:109" x14ac:dyDescent="0.2">
      <c r="A1079" s="85"/>
      <c r="B1079" s="85"/>
      <c r="C1079" s="85"/>
      <c r="D1079" s="85"/>
      <c r="E1079" s="86"/>
      <c r="F1079" s="85"/>
      <c r="G1079" s="87"/>
      <c r="H1079" s="85"/>
      <c r="I1079" s="85"/>
      <c r="J1079" s="85"/>
      <c r="K1079" s="85"/>
      <c r="L1079" s="85"/>
      <c r="M1079" s="85"/>
      <c r="N1079" s="85"/>
      <c r="O1079" s="85"/>
      <c r="P1079" s="85"/>
      <c r="Q1079" s="85"/>
      <c r="R1079" s="85"/>
      <c r="S1079" s="85"/>
      <c r="T1079" s="85"/>
      <c r="U1079" s="85"/>
      <c r="V1079" s="85"/>
      <c r="W1079" s="85"/>
      <c r="X1079" s="85"/>
      <c r="Y1079" s="85"/>
      <c r="Z1079" s="85"/>
      <c r="AA1079" s="85"/>
      <c r="AB1079" s="85"/>
      <c r="AC1079" s="85"/>
      <c r="AD1079" s="85"/>
      <c r="AE1079" s="85"/>
      <c r="AF1079" s="85"/>
      <c r="AG1079" s="85"/>
      <c r="AH1079" s="85"/>
      <c r="AI1079" s="85"/>
      <c r="AJ1079" s="85"/>
      <c r="AK1079" s="85"/>
      <c r="AL1079" s="85"/>
      <c r="AM1079" s="85"/>
      <c r="AN1079" s="85"/>
      <c r="AO1079" s="85"/>
      <c r="AP1079" s="85"/>
      <c r="AQ1079" s="85"/>
      <c r="AR1079" s="85"/>
      <c r="AS1079" s="85"/>
      <c r="AT1079" s="85"/>
      <c r="AU1079" s="85"/>
      <c r="AV1079" s="85"/>
      <c r="AW1079" s="85"/>
      <c r="AX1079" s="85"/>
      <c r="AY1079" s="85"/>
      <c r="AZ1079" s="85"/>
      <c r="BA1079" s="85"/>
      <c r="BB1079" s="85"/>
      <c r="BC1079" s="85"/>
      <c r="BD1079" s="85"/>
      <c r="BE1079" s="85"/>
      <c r="BF1079" s="88"/>
      <c r="BG1079" s="85"/>
      <c r="BH1079" s="85"/>
      <c r="BI1079" s="85"/>
      <c r="BJ1079" s="85"/>
      <c r="BK1079" s="85"/>
      <c r="BL1079" s="85"/>
      <c r="BM1079" s="85"/>
      <c r="BN1079" s="85"/>
      <c r="BO1079" s="85"/>
      <c r="BP1079" s="85"/>
      <c r="BQ1079" s="85"/>
      <c r="BR1079" s="85"/>
      <c r="BS1079" s="85"/>
      <c r="BT1079" s="85"/>
      <c r="BU1079" s="85"/>
      <c r="BV1079" s="85"/>
      <c r="BW1079" s="85"/>
      <c r="BX1079" s="85"/>
      <c r="BY1079" s="85"/>
      <c r="BZ1079" s="85"/>
      <c r="CA1079" s="85"/>
      <c r="CB1079" s="85"/>
      <c r="CC1079" s="85"/>
      <c r="CD1079" s="85"/>
      <c r="CE1079" s="85"/>
      <c r="CF1079" s="85"/>
      <c r="CG1079" s="85"/>
      <c r="CH1079" s="85"/>
      <c r="CI1079" s="85"/>
      <c r="CJ1079" s="85"/>
      <c r="CK1079" s="85"/>
      <c r="CL1079" s="85"/>
      <c r="CM1079" s="85"/>
      <c r="CN1079" s="85"/>
      <c r="CO1079" s="85"/>
      <c r="CP1079" s="85"/>
      <c r="CQ1079" s="85"/>
      <c r="CR1079" s="85"/>
      <c r="CS1079" s="85"/>
      <c r="CT1079" s="85"/>
      <c r="CU1079" s="85"/>
      <c r="CV1079" s="85"/>
      <c r="CW1079" s="85"/>
      <c r="CX1079" s="85"/>
      <c r="CY1079" s="85"/>
      <c r="CZ1079" s="85"/>
      <c r="DA1079" s="85"/>
      <c r="DB1079" s="85"/>
      <c r="DC1079" s="85"/>
      <c r="DD1079" s="85"/>
      <c r="DE1079" s="85"/>
    </row>
    <row r="1080" spans="1:109" x14ac:dyDescent="0.2">
      <c r="A1080" s="85"/>
      <c r="B1080" s="85"/>
      <c r="C1080" s="85"/>
      <c r="D1080" s="85"/>
      <c r="E1080" s="86"/>
      <c r="F1080" s="85"/>
      <c r="G1080" s="87"/>
      <c r="H1080" s="85"/>
      <c r="I1080" s="85"/>
      <c r="J1080" s="85"/>
      <c r="K1080" s="85"/>
      <c r="L1080" s="85"/>
      <c r="M1080" s="85"/>
      <c r="N1080" s="85"/>
      <c r="O1080" s="85"/>
      <c r="P1080" s="85"/>
      <c r="Q1080" s="85"/>
      <c r="R1080" s="85"/>
      <c r="S1080" s="85"/>
      <c r="T1080" s="85"/>
      <c r="U1080" s="85"/>
      <c r="V1080" s="85"/>
      <c r="W1080" s="85"/>
      <c r="X1080" s="85"/>
      <c r="Y1080" s="85"/>
      <c r="Z1080" s="85"/>
      <c r="AA1080" s="85"/>
      <c r="AB1080" s="85"/>
      <c r="AC1080" s="85"/>
      <c r="AD1080" s="85"/>
      <c r="AE1080" s="85"/>
      <c r="AF1080" s="85"/>
      <c r="AG1080" s="85"/>
      <c r="AH1080" s="85"/>
      <c r="AI1080" s="85"/>
      <c r="AJ1080" s="85"/>
      <c r="AK1080" s="85"/>
      <c r="AL1080" s="85"/>
      <c r="AM1080" s="85"/>
      <c r="AN1080" s="85"/>
      <c r="AO1080" s="85"/>
      <c r="AP1080" s="85"/>
      <c r="AQ1080" s="85"/>
      <c r="AR1080" s="85"/>
      <c r="AS1080" s="85"/>
      <c r="AT1080" s="85"/>
      <c r="AU1080" s="85"/>
      <c r="AV1080" s="85"/>
      <c r="AW1080" s="85"/>
      <c r="AX1080" s="85"/>
      <c r="AY1080" s="85"/>
      <c r="AZ1080" s="85"/>
      <c r="BA1080" s="85"/>
      <c r="BB1080" s="85"/>
      <c r="BC1080" s="85"/>
      <c r="BD1080" s="85"/>
      <c r="BE1080" s="85"/>
      <c r="BF1080" s="88"/>
      <c r="BG1080" s="85"/>
      <c r="BH1080" s="85"/>
      <c r="BI1080" s="85"/>
      <c r="BJ1080" s="85"/>
      <c r="BK1080" s="85"/>
      <c r="BL1080" s="85"/>
      <c r="BM1080" s="85"/>
      <c r="BN1080" s="85"/>
      <c r="BO1080" s="85"/>
      <c r="BP1080" s="85"/>
      <c r="BQ1080" s="85"/>
      <c r="BR1080" s="85"/>
      <c r="BS1080" s="85"/>
      <c r="BT1080" s="85"/>
      <c r="BU1080" s="85"/>
      <c r="BV1080" s="85"/>
      <c r="BW1080" s="85"/>
      <c r="BX1080" s="85"/>
      <c r="BY1080" s="85"/>
      <c r="BZ1080" s="85"/>
      <c r="CA1080" s="85"/>
      <c r="CB1080" s="85"/>
      <c r="CC1080" s="85"/>
      <c r="CD1080" s="85"/>
      <c r="CE1080" s="85"/>
      <c r="CF1080" s="85"/>
      <c r="CG1080" s="85"/>
      <c r="CH1080" s="85"/>
      <c r="CI1080" s="85"/>
      <c r="CJ1080" s="85"/>
      <c r="CK1080" s="85"/>
      <c r="CL1080" s="85"/>
      <c r="CM1080" s="85"/>
      <c r="CN1080" s="85"/>
      <c r="CO1080" s="85"/>
      <c r="CP1080" s="85"/>
      <c r="CQ1080" s="85"/>
      <c r="CR1080" s="85"/>
      <c r="CS1080" s="85"/>
      <c r="CT1080" s="85"/>
      <c r="CU1080" s="85"/>
      <c r="CV1080" s="85"/>
      <c r="CW1080" s="85"/>
      <c r="CX1080" s="85"/>
      <c r="CY1080" s="85"/>
      <c r="CZ1080" s="85"/>
      <c r="DA1080" s="85"/>
      <c r="DB1080" s="85"/>
      <c r="DC1080" s="85"/>
      <c r="DD1080" s="85"/>
      <c r="DE1080" s="85"/>
    </row>
    <row r="1081" spans="1:109" x14ac:dyDescent="0.2">
      <c r="A1081" s="85"/>
      <c r="B1081" s="85"/>
      <c r="C1081" s="85"/>
      <c r="D1081" s="85"/>
      <c r="E1081" s="86"/>
      <c r="F1081" s="85"/>
      <c r="G1081" s="87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85"/>
      <c r="V1081" s="85"/>
      <c r="W1081" s="85"/>
      <c r="X1081" s="85"/>
      <c r="Y1081" s="85"/>
      <c r="Z1081" s="85"/>
      <c r="AA1081" s="85"/>
      <c r="AB1081" s="85"/>
      <c r="AC1081" s="85"/>
      <c r="AD1081" s="85"/>
      <c r="AE1081" s="85"/>
      <c r="AF1081" s="85"/>
      <c r="AG1081" s="85"/>
      <c r="AH1081" s="85"/>
      <c r="AI1081" s="85"/>
      <c r="AJ1081" s="85"/>
      <c r="AK1081" s="85"/>
      <c r="AL1081" s="85"/>
      <c r="AM1081" s="85"/>
      <c r="AN1081" s="85"/>
      <c r="AO1081" s="85"/>
      <c r="AP1081" s="85"/>
      <c r="AQ1081" s="85"/>
      <c r="AR1081" s="85"/>
      <c r="AS1081" s="85"/>
      <c r="AT1081" s="85"/>
      <c r="AU1081" s="85"/>
      <c r="AV1081" s="85"/>
      <c r="AW1081" s="85"/>
      <c r="AX1081" s="85"/>
      <c r="AY1081" s="85"/>
      <c r="AZ1081" s="85"/>
      <c r="BA1081" s="85"/>
      <c r="BB1081" s="85"/>
      <c r="BC1081" s="85"/>
      <c r="BD1081" s="85"/>
      <c r="BE1081" s="85"/>
      <c r="BF1081" s="88"/>
      <c r="BG1081" s="85"/>
      <c r="BH1081" s="85"/>
      <c r="BI1081" s="85"/>
      <c r="BJ1081" s="85"/>
      <c r="BK1081" s="85"/>
      <c r="BL1081" s="85"/>
      <c r="BM1081" s="85"/>
      <c r="BN1081" s="85"/>
      <c r="BO1081" s="85"/>
      <c r="BP1081" s="85"/>
      <c r="BQ1081" s="85"/>
      <c r="BR1081" s="85"/>
      <c r="BS1081" s="85"/>
      <c r="BT1081" s="85"/>
      <c r="BU1081" s="85"/>
      <c r="BV1081" s="85"/>
      <c r="BW1081" s="85"/>
      <c r="BX1081" s="85"/>
      <c r="BY1081" s="85"/>
      <c r="BZ1081" s="85"/>
      <c r="CA1081" s="85"/>
      <c r="CB1081" s="85"/>
      <c r="CC1081" s="85"/>
      <c r="CD1081" s="85"/>
      <c r="CE1081" s="85"/>
      <c r="CF1081" s="85"/>
      <c r="CG1081" s="85"/>
      <c r="CH1081" s="85"/>
      <c r="CI1081" s="85"/>
      <c r="CJ1081" s="85"/>
      <c r="CK1081" s="85"/>
      <c r="CL1081" s="85"/>
      <c r="CM1081" s="85"/>
      <c r="CN1081" s="85"/>
      <c r="CO1081" s="85"/>
      <c r="CP1081" s="85"/>
      <c r="CQ1081" s="85"/>
      <c r="CR1081" s="85"/>
      <c r="CS1081" s="85"/>
      <c r="CT1081" s="85"/>
      <c r="CU1081" s="85"/>
      <c r="CV1081" s="85"/>
      <c r="CW1081" s="85"/>
      <c r="CX1081" s="85"/>
      <c r="CY1081" s="85"/>
      <c r="CZ1081" s="85"/>
      <c r="DA1081" s="85"/>
      <c r="DB1081" s="85"/>
      <c r="DC1081" s="85"/>
      <c r="DD1081" s="85"/>
      <c r="DE1081" s="85"/>
    </row>
    <row r="1082" spans="1:109" x14ac:dyDescent="0.2">
      <c r="A1082" s="85"/>
      <c r="B1082" s="85"/>
      <c r="C1082" s="85"/>
      <c r="D1082" s="85"/>
      <c r="E1082" s="86"/>
      <c r="F1082" s="85"/>
      <c r="G1082" s="87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85"/>
      <c r="V1082" s="85"/>
      <c r="W1082" s="85"/>
      <c r="X1082" s="85"/>
      <c r="Y1082" s="85"/>
      <c r="Z1082" s="85"/>
      <c r="AA1082" s="85"/>
      <c r="AB1082" s="85"/>
      <c r="AC1082" s="85"/>
      <c r="AD1082" s="85"/>
      <c r="AE1082" s="85"/>
      <c r="AF1082" s="85"/>
      <c r="AG1082" s="85"/>
      <c r="AH1082" s="85"/>
      <c r="AI1082" s="85"/>
      <c r="AJ1082" s="85"/>
      <c r="AK1082" s="85"/>
      <c r="AL1082" s="85"/>
      <c r="AM1082" s="85"/>
      <c r="AN1082" s="85"/>
      <c r="AO1082" s="85"/>
      <c r="AP1082" s="85"/>
      <c r="AQ1082" s="85"/>
      <c r="AR1082" s="85"/>
      <c r="AS1082" s="85"/>
      <c r="AT1082" s="85"/>
      <c r="AU1082" s="85"/>
      <c r="AV1082" s="85"/>
      <c r="AW1082" s="85"/>
      <c r="AX1082" s="85"/>
      <c r="AY1082" s="85"/>
      <c r="AZ1082" s="85"/>
      <c r="BA1082" s="85"/>
      <c r="BB1082" s="85"/>
      <c r="BC1082" s="85"/>
      <c r="BD1082" s="85"/>
      <c r="BE1082" s="85"/>
      <c r="BF1082" s="88"/>
      <c r="BG1082" s="85"/>
      <c r="BH1082" s="85"/>
      <c r="BI1082" s="85"/>
      <c r="BJ1082" s="85"/>
      <c r="BK1082" s="85"/>
      <c r="BL1082" s="85"/>
      <c r="BM1082" s="85"/>
      <c r="BN1082" s="85"/>
      <c r="BO1082" s="85"/>
      <c r="BP1082" s="85"/>
      <c r="BQ1082" s="85"/>
      <c r="BR1082" s="85"/>
      <c r="BS1082" s="85"/>
      <c r="BT1082" s="85"/>
      <c r="BU1082" s="85"/>
      <c r="BV1082" s="85"/>
      <c r="BW1082" s="85"/>
      <c r="BX1082" s="85"/>
      <c r="BY1082" s="85"/>
      <c r="BZ1082" s="85"/>
      <c r="CA1082" s="85"/>
      <c r="CB1082" s="85"/>
      <c r="CC1082" s="85"/>
      <c r="CD1082" s="85"/>
      <c r="CE1082" s="85"/>
      <c r="CF1082" s="85"/>
      <c r="CG1082" s="85"/>
      <c r="CH1082" s="85"/>
      <c r="CI1082" s="85"/>
      <c r="CJ1082" s="85"/>
      <c r="CK1082" s="85"/>
      <c r="CL1082" s="85"/>
      <c r="CM1082" s="85"/>
      <c r="CN1082" s="85"/>
      <c r="CO1082" s="85"/>
      <c r="CP1082" s="85"/>
      <c r="CQ1082" s="85"/>
      <c r="CR1082" s="85"/>
      <c r="CS1082" s="85"/>
      <c r="CT1082" s="85"/>
      <c r="CU1082" s="85"/>
      <c r="CV1082" s="85"/>
      <c r="CW1082" s="85"/>
      <c r="CX1082" s="85"/>
      <c r="CY1082" s="85"/>
      <c r="CZ1082" s="85"/>
      <c r="DA1082" s="85"/>
      <c r="DB1082" s="85"/>
      <c r="DC1082" s="85"/>
      <c r="DD1082" s="85"/>
      <c r="DE1082" s="85"/>
    </row>
    <row r="1083" spans="1:109" x14ac:dyDescent="0.2">
      <c r="A1083" s="85"/>
      <c r="B1083" s="85"/>
      <c r="C1083" s="85"/>
      <c r="D1083" s="85"/>
      <c r="E1083" s="86"/>
      <c r="F1083" s="85"/>
      <c r="G1083" s="87"/>
      <c r="H1083" s="85"/>
      <c r="I1083" s="85"/>
      <c r="J1083" s="85"/>
      <c r="K1083" s="85"/>
      <c r="L1083" s="85"/>
      <c r="M1083" s="85"/>
      <c r="N1083" s="85"/>
      <c r="O1083" s="85"/>
      <c r="P1083" s="85"/>
      <c r="Q1083" s="85"/>
      <c r="R1083" s="85"/>
      <c r="S1083" s="85"/>
      <c r="T1083" s="85"/>
      <c r="U1083" s="85"/>
      <c r="V1083" s="85"/>
      <c r="W1083" s="85"/>
      <c r="X1083" s="85"/>
      <c r="Y1083" s="85"/>
      <c r="Z1083" s="85"/>
      <c r="AA1083" s="85"/>
      <c r="AB1083" s="85"/>
      <c r="AC1083" s="85"/>
      <c r="AD1083" s="85"/>
      <c r="AE1083" s="85"/>
      <c r="AF1083" s="85"/>
      <c r="AG1083" s="85"/>
      <c r="AH1083" s="85"/>
      <c r="AI1083" s="85"/>
      <c r="AJ1083" s="85"/>
      <c r="AK1083" s="85"/>
      <c r="AL1083" s="85"/>
      <c r="AM1083" s="85"/>
      <c r="AN1083" s="85"/>
      <c r="AO1083" s="85"/>
      <c r="AP1083" s="85"/>
      <c r="AQ1083" s="85"/>
      <c r="AR1083" s="85"/>
      <c r="AS1083" s="85"/>
      <c r="AT1083" s="85"/>
      <c r="AU1083" s="85"/>
      <c r="AV1083" s="85"/>
      <c r="AW1083" s="85"/>
      <c r="AX1083" s="85"/>
      <c r="AY1083" s="85"/>
      <c r="AZ1083" s="85"/>
      <c r="BA1083" s="85"/>
      <c r="BB1083" s="85"/>
      <c r="BC1083" s="85"/>
      <c r="BD1083" s="85"/>
      <c r="BE1083" s="85"/>
      <c r="BF1083" s="88"/>
      <c r="BG1083" s="85"/>
      <c r="BH1083" s="85"/>
      <c r="BI1083" s="85"/>
      <c r="BJ1083" s="85"/>
      <c r="BK1083" s="85"/>
      <c r="BL1083" s="85"/>
      <c r="BM1083" s="85"/>
      <c r="BN1083" s="85"/>
      <c r="BO1083" s="85"/>
      <c r="BP1083" s="85"/>
      <c r="BQ1083" s="85"/>
      <c r="BR1083" s="85"/>
      <c r="BS1083" s="85"/>
      <c r="BT1083" s="85"/>
      <c r="BU1083" s="85"/>
      <c r="BV1083" s="85"/>
      <c r="BW1083" s="85"/>
      <c r="BX1083" s="85"/>
      <c r="BY1083" s="85"/>
      <c r="BZ1083" s="85"/>
      <c r="CA1083" s="85"/>
      <c r="CB1083" s="85"/>
      <c r="CC1083" s="85"/>
      <c r="CD1083" s="85"/>
      <c r="CE1083" s="85"/>
      <c r="CF1083" s="85"/>
      <c r="CG1083" s="85"/>
      <c r="CH1083" s="85"/>
      <c r="CI1083" s="85"/>
      <c r="CJ1083" s="85"/>
      <c r="CK1083" s="85"/>
      <c r="CL1083" s="85"/>
      <c r="CM1083" s="85"/>
      <c r="CN1083" s="85"/>
      <c r="CO1083" s="85"/>
      <c r="CP1083" s="85"/>
      <c r="CQ1083" s="85"/>
      <c r="CR1083" s="85"/>
      <c r="CS1083" s="85"/>
      <c r="CT1083" s="85"/>
      <c r="CU1083" s="85"/>
      <c r="CV1083" s="85"/>
      <c r="CW1083" s="85"/>
      <c r="CX1083" s="85"/>
      <c r="CY1083" s="85"/>
      <c r="CZ1083" s="85"/>
      <c r="DA1083" s="85"/>
      <c r="DB1083" s="85"/>
      <c r="DC1083" s="85"/>
      <c r="DD1083" s="85"/>
      <c r="DE1083" s="85"/>
    </row>
    <row r="1084" spans="1:109" x14ac:dyDescent="0.2">
      <c r="A1084" s="85"/>
      <c r="B1084" s="85"/>
      <c r="C1084" s="85"/>
      <c r="D1084" s="85"/>
      <c r="E1084" s="86"/>
      <c r="F1084" s="85"/>
      <c r="G1084" s="87"/>
      <c r="H1084" s="85"/>
      <c r="I1084" s="85"/>
      <c r="J1084" s="85"/>
      <c r="K1084" s="85"/>
      <c r="L1084" s="85"/>
      <c r="M1084" s="85"/>
      <c r="N1084" s="85"/>
      <c r="O1084" s="85"/>
      <c r="P1084" s="85"/>
      <c r="Q1084" s="85"/>
      <c r="R1084" s="85"/>
      <c r="S1084" s="85"/>
      <c r="T1084" s="85"/>
      <c r="U1084" s="85"/>
      <c r="V1084" s="85"/>
      <c r="W1084" s="85"/>
      <c r="X1084" s="85"/>
      <c r="Y1084" s="85"/>
      <c r="Z1084" s="85"/>
      <c r="AA1084" s="85"/>
      <c r="AB1084" s="85"/>
      <c r="AC1084" s="85"/>
      <c r="AD1084" s="85"/>
      <c r="AE1084" s="85"/>
      <c r="AF1084" s="85"/>
      <c r="AG1084" s="85"/>
      <c r="AH1084" s="85"/>
      <c r="AI1084" s="85"/>
      <c r="AJ1084" s="85"/>
      <c r="AK1084" s="85"/>
      <c r="AL1084" s="85"/>
      <c r="AM1084" s="85"/>
      <c r="AN1084" s="85"/>
      <c r="AO1084" s="85"/>
      <c r="AP1084" s="85"/>
      <c r="AQ1084" s="85"/>
      <c r="AR1084" s="85"/>
      <c r="AS1084" s="85"/>
      <c r="AT1084" s="85"/>
      <c r="AU1084" s="85"/>
      <c r="AV1084" s="85"/>
      <c r="AW1084" s="85"/>
      <c r="AX1084" s="85"/>
      <c r="AY1084" s="85"/>
      <c r="AZ1084" s="85"/>
      <c r="BA1084" s="85"/>
      <c r="BB1084" s="85"/>
      <c r="BC1084" s="85"/>
      <c r="BD1084" s="85"/>
      <c r="BE1084" s="85"/>
      <c r="BF1084" s="88"/>
      <c r="BG1084" s="85"/>
      <c r="BH1084" s="85"/>
      <c r="BI1084" s="85"/>
      <c r="BJ1084" s="85"/>
      <c r="BK1084" s="85"/>
      <c r="BL1084" s="85"/>
      <c r="BM1084" s="85"/>
      <c r="BN1084" s="85"/>
      <c r="BO1084" s="85"/>
      <c r="BP1084" s="85"/>
      <c r="BQ1084" s="85"/>
      <c r="BR1084" s="85"/>
      <c r="BS1084" s="85"/>
      <c r="BT1084" s="85"/>
      <c r="BU1084" s="85"/>
      <c r="BV1084" s="85"/>
      <c r="BW1084" s="85"/>
      <c r="BX1084" s="85"/>
      <c r="BY1084" s="85"/>
      <c r="BZ1084" s="85"/>
      <c r="CA1084" s="85"/>
      <c r="CB1084" s="85"/>
      <c r="CC1084" s="85"/>
      <c r="CD1084" s="85"/>
      <c r="CE1084" s="85"/>
      <c r="CF1084" s="85"/>
      <c r="CG1084" s="85"/>
      <c r="CH1084" s="85"/>
      <c r="CI1084" s="85"/>
      <c r="CJ1084" s="85"/>
      <c r="CK1084" s="85"/>
      <c r="CL1084" s="85"/>
      <c r="CM1084" s="85"/>
      <c r="CN1084" s="85"/>
      <c r="CO1084" s="85"/>
      <c r="CP1084" s="85"/>
      <c r="CQ1084" s="85"/>
      <c r="CR1084" s="85"/>
      <c r="CS1084" s="85"/>
      <c r="CT1084" s="85"/>
      <c r="CU1084" s="85"/>
      <c r="CV1084" s="85"/>
      <c r="CW1084" s="85"/>
      <c r="CX1084" s="85"/>
      <c r="CY1084" s="85"/>
      <c r="CZ1084" s="85"/>
      <c r="DA1084" s="85"/>
      <c r="DB1084" s="85"/>
      <c r="DC1084" s="85"/>
      <c r="DD1084" s="85"/>
      <c r="DE1084" s="85"/>
    </row>
    <row r="1085" spans="1:109" x14ac:dyDescent="0.2">
      <c r="A1085" s="85"/>
      <c r="B1085" s="85"/>
      <c r="C1085" s="85"/>
      <c r="D1085" s="85"/>
      <c r="E1085" s="86"/>
      <c r="F1085" s="85"/>
      <c r="G1085" s="87"/>
      <c r="H1085" s="85"/>
      <c r="I1085" s="85"/>
      <c r="J1085" s="85"/>
      <c r="K1085" s="85"/>
      <c r="L1085" s="85"/>
      <c r="M1085" s="85"/>
      <c r="N1085" s="85"/>
      <c r="O1085" s="85"/>
      <c r="P1085" s="85"/>
      <c r="Q1085" s="85"/>
      <c r="R1085" s="85"/>
      <c r="S1085" s="85"/>
      <c r="T1085" s="85"/>
      <c r="U1085" s="85"/>
      <c r="V1085" s="85"/>
      <c r="W1085" s="85"/>
      <c r="X1085" s="85"/>
      <c r="Y1085" s="85"/>
      <c r="Z1085" s="85"/>
      <c r="AA1085" s="85"/>
      <c r="AB1085" s="85"/>
      <c r="AC1085" s="85"/>
      <c r="AD1085" s="85"/>
      <c r="AE1085" s="85"/>
      <c r="AF1085" s="85"/>
      <c r="AG1085" s="85"/>
      <c r="AH1085" s="85"/>
      <c r="AI1085" s="85"/>
      <c r="AJ1085" s="85"/>
      <c r="AK1085" s="85"/>
      <c r="AL1085" s="85"/>
      <c r="AM1085" s="85"/>
      <c r="AN1085" s="85"/>
      <c r="AO1085" s="85"/>
      <c r="AP1085" s="85"/>
      <c r="AQ1085" s="85"/>
      <c r="AR1085" s="85"/>
      <c r="AS1085" s="85"/>
      <c r="AT1085" s="85"/>
      <c r="AU1085" s="85"/>
      <c r="AV1085" s="85"/>
      <c r="AW1085" s="85"/>
      <c r="AX1085" s="85"/>
      <c r="AY1085" s="85"/>
      <c r="AZ1085" s="85"/>
      <c r="BA1085" s="85"/>
      <c r="BB1085" s="85"/>
      <c r="BC1085" s="85"/>
      <c r="BD1085" s="85"/>
      <c r="BE1085" s="85"/>
      <c r="BF1085" s="88"/>
      <c r="BG1085" s="85"/>
      <c r="BH1085" s="85"/>
      <c r="BI1085" s="85"/>
      <c r="BJ1085" s="85"/>
      <c r="BK1085" s="85"/>
      <c r="BL1085" s="85"/>
      <c r="BM1085" s="85"/>
      <c r="BN1085" s="85"/>
      <c r="BO1085" s="85"/>
      <c r="BP1085" s="85"/>
      <c r="BQ1085" s="85"/>
      <c r="BR1085" s="85"/>
      <c r="BS1085" s="85"/>
      <c r="BT1085" s="85"/>
      <c r="BU1085" s="85"/>
      <c r="BV1085" s="85"/>
      <c r="BW1085" s="85"/>
      <c r="BX1085" s="85"/>
      <c r="BY1085" s="85"/>
      <c r="BZ1085" s="85"/>
      <c r="CA1085" s="85"/>
      <c r="CB1085" s="85"/>
      <c r="CC1085" s="85"/>
      <c r="CD1085" s="85"/>
      <c r="CE1085" s="85"/>
      <c r="CF1085" s="85"/>
      <c r="CG1085" s="85"/>
      <c r="CH1085" s="85"/>
      <c r="CI1085" s="85"/>
      <c r="CJ1085" s="85"/>
      <c r="CK1085" s="85"/>
      <c r="CL1085" s="85"/>
      <c r="CM1085" s="85"/>
      <c r="CN1085" s="85"/>
      <c r="CO1085" s="85"/>
      <c r="CP1085" s="85"/>
      <c r="CQ1085" s="85"/>
      <c r="CR1085" s="85"/>
      <c r="CS1085" s="85"/>
      <c r="CT1085" s="85"/>
      <c r="CU1085" s="85"/>
      <c r="CV1085" s="85"/>
      <c r="CW1085" s="85"/>
      <c r="CX1085" s="85"/>
      <c r="CY1085" s="85"/>
      <c r="CZ1085" s="85"/>
      <c r="DA1085" s="85"/>
      <c r="DB1085" s="85"/>
      <c r="DC1085" s="85"/>
      <c r="DD1085" s="85"/>
      <c r="DE1085" s="85"/>
    </row>
    <row r="1086" spans="1:109" x14ac:dyDescent="0.2">
      <c r="A1086" s="85"/>
      <c r="B1086" s="85"/>
      <c r="C1086" s="85"/>
      <c r="D1086" s="85"/>
      <c r="E1086" s="86"/>
      <c r="F1086" s="85"/>
      <c r="G1086" s="87"/>
      <c r="H1086" s="85"/>
      <c r="I1086" s="85"/>
      <c r="J1086" s="85"/>
      <c r="K1086" s="85"/>
      <c r="L1086" s="85"/>
      <c r="M1086" s="85"/>
      <c r="N1086" s="85"/>
      <c r="O1086" s="85"/>
      <c r="P1086" s="85"/>
      <c r="Q1086" s="85"/>
      <c r="R1086" s="85"/>
      <c r="S1086" s="85"/>
      <c r="T1086" s="85"/>
      <c r="U1086" s="85"/>
      <c r="V1086" s="85"/>
      <c r="W1086" s="85"/>
      <c r="X1086" s="85"/>
      <c r="Y1086" s="85"/>
      <c r="Z1086" s="85"/>
      <c r="AA1086" s="85"/>
      <c r="AB1086" s="85"/>
      <c r="AC1086" s="85"/>
      <c r="AD1086" s="85"/>
      <c r="AE1086" s="85"/>
      <c r="AF1086" s="85"/>
      <c r="AG1086" s="85"/>
      <c r="AH1086" s="85"/>
      <c r="AI1086" s="85"/>
      <c r="AJ1086" s="85"/>
      <c r="AK1086" s="85"/>
      <c r="AL1086" s="85"/>
      <c r="AM1086" s="85"/>
      <c r="AN1086" s="85"/>
      <c r="AO1086" s="85"/>
      <c r="AP1086" s="85"/>
      <c r="AQ1086" s="85"/>
      <c r="AR1086" s="85"/>
      <c r="AS1086" s="85"/>
      <c r="AT1086" s="85"/>
      <c r="AU1086" s="85"/>
      <c r="AV1086" s="85"/>
      <c r="AW1086" s="85"/>
      <c r="AX1086" s="85"/>
      <c r="AY1086" s="85"/>
      <c r="AZ1086" s="85"/>
      <c r="BA1086" s="85"/>
      <c r="BB1086" s="85"/>
      <c r="BC1086" s="85"/>
      <c r="BD1086" s="85"/>
      <c r="BE1086" s="85"/>
      <c r="BF1086" s="88"/>
      <c r="BG1086" s="85"/>
      <c r="BH1086" s="85"/>
      <c r="BI1086" s="85"/>
      <c r="BJ1086" s="85"/>
      <c r="BK1086" s="85"/>
      <c r="BL1086" s="85"/>
      <c r="BM1086" s="85"/>
      <c r="BN1086" s="85"/>
      <c r="BO1086" s="85"/>
      <c r="BP1086" s="85"/>
      <c r="BQ1086" s="85"/>
      <c r="BR1086" s="85"/>
      <c r="BS1086" s="85"/>
      <c r="BT1086" s="85"/>
      <c r="BU1086" s="85"/>
      <c r="BV1086" s="85"/>
      <c r="BW1086" s="85"/>
      <c r="BX1086" s="85"/>
      <c r="BY1086" s="85"/>
      <c r="BZ1086" s="85"/>
      <c r="CA1086" s="85"/>
      <c r="CB1086" s="85"/>
      <c r="CC1086" s="85"/>
      <c r="CD1086" s="85"/>
      <c r="CE1086" s="85"/>
      <c r="CF1086" s="85"/>
      <c r="CG1086" s="85"/>
      <c r="CH1086" s="85"/>
      <c r="CI1086" s="85"/>
      <c r="CJ1086" s="85"/>
      <c r="CK1086" s="85"/>
      <c r="CL1086" s="85"/>
      <c r="CM1086" s="85"/>
      <c r="CN1086" s="85"/>
      <c r="CO1086" s="85"/>
      <c r="CP1086" s="85"/>
      <c r="CQ1086" s="85"/>
      <c r="CR1086" s="85"/>
      <c r="CS1086" s="85"/>
      <c r="CT1086" s="85"/>
      <c r="CU1086" s="85"/>
      <c r="CV1086" s="85"/>
      <c r="CW1086" s="85"/>
      <c r="CX1086" s="85"/>
      <c r="CY1086" s="85"/>
      <c r="CZ1086" s="85"/>
      <c r="DA1086" s="85"/>
      <c r="DB1086" s="85"/>
      <c r="DC1086" s="85"/>
      <c r="DD1086" s="85"/>
      <c r="DE1086" s="85"/>
    </row>
    <row r="1087" spans="1:109" x14ac:dyDescent="0.2">
      <c r="A1087" s="85"/>
      <c r="B1087" s="85"/>
      <c r="C1087" s="85"/>
      <c r="D1087" s="85"/>
      <c r="E1087" s="86"/>
      <c r="F1087" s="85"/>
      <c r="G1087" s="87"/>
      <c r="H1087" s="85"/>
      <c r="I1087" s="85"/>
      <c r="J1087" s="85"/>
      <c r="K1087" s="85"/>
      <c r="L1087" s="85"/>
      <c r="M1087" s="85"/>
      <c r="N1087" s="85"/>
      <c r="O1087" s="85"/>
      <c r="P1087" s="85"/>
      <c r="Q1087" s="85"/>
      <c r="R1087" s="85"/>
      <c r="S1087" s="85"/>
      <c r="T1087" s="85"/>
      <c r="U1087" s="85"/>
      <c r="V1087" s="85"/>
      <c r="W1087" s="85"/>
      <c r="X1087" s="85"/>
      <c r="Y1087" s="85"/>
      <c r="Z1087" s="85"/>
      <c r="AA1087" s="85"/>
      <c r="AB1087" s="85"/>
      <c r="AC1087" s="85"/>
      <c r="AD1087" s="85"/>
      <c r="AE1087" s="85"/>
      <c r="AF1087" s="85"/>
      <c r="AG1087" s="85"/>
      <c r="AH1087" s="85"/>
      <c r="AI1087" s="85"/>
      <c r="AJ1087" s="85"/>
      <c r="AK1087" s="85"/>
      <c r="AL1087" s="85"/>
      <c r="AM1087" s="85"/>
      <c r="AN1087" s="85"/>
      <c r="AO1087" s="85"/>
      <c r="AP1087" s="85"/>
      <c r="AQ1087" s="85"/>
      <c r="AR1087" s="85"/>
      <c r="AS1087" s="85"/>
      <c r="AT1087" s="85"/>
      <c r="AU1087" s="85"/>
      <c r="AV1087" s="85"/>
      <c r="AW1087" s="85"/>
      <c r="AX1087" s="85"/>
      <c r="AY1087" s="85"/>
      <c r="AZ1087" s="85"/>
      <c r="BA1087" s="85"/>
      <c r="BB1087" s="85"/>
      <c r="BC1087" s="85"/>
      <c r="BD1087" s="85"/>
      <c r="BE1087" s="85"/>
      <c r="BF1087" s="88"/>
      <c r="BG1087" s="85"/>
      <c r="BH1087" s="85"/>
      <c r="BI1087" s="85"/>
      <c r="BJ1087" s="85"/>
      <c r="BK1087" s="85"/>
      <c r="BL1087" s="85"/>
      <c r="BM1087" s="85"/>
      <c r="BN1087" s="85"/>
      <c r="BO1087" s="85"/>
      <c r="BP1087" s="85"/>
      <c r="BQ1087" s="85"/>
      <c r="BR1087" s="85"/>
      <c r="BS1087" s="85"/>
      <c r="BT1087" s="85"/>
      <c r="BU1087" s="85"/>
      <c r="BV1087" s="85"/>
      <c r="BW1087" s="85"/>
      <c r="BX1087" s="85"/>
      <c r="BY1087" s="85"/>
      <c r="BZ1087" s="85"/>
      <c r="CA1087" s="85"/>
      <c r="CB1087" s="85"/>
      <c r="CC1087" s="85"/>
      <c r="CD1087" s="85"/>
      <c r="CE1087" s="85"/>
      <c r="CF1087" s="85"/>
      <c r="CG1087" s="85"/>
      <c r="CH1087" s="85"/>
      <c r="CI1087" s="85"/>
      <c r="CJ1087" s="85"/>
      <c r="CK1087" s="85"/>
      <c r="CL1087" s="85"/>
      <c r="CM1087" s="85"/>
      <c r="CN1087" s="85"/>
      <c r="CO1087" s="85"/>
      <c r="CP1087" s="85"/>
      <c r="CQ1087" s="85"/>
      <c r="CR1087" s="85"/>
      <c r="CS1087" s="85"/>
      <c r="CT1087" s="85"/>
      <c r="CU1087" s="85"/>
      <c r="CV1087" s="85"/>
      <c r="CW1087" s="85"/>
      <c r="CX1087" s="85"/>
      <c r="CY1087" s="85"/>
      <c r="CZ1087" s="85"/>
      <c r="DA1087" s="85"/>
      <c r="DB1087" s="85"/>
      <c r="DC1087" s="85"/>
      <c r="DD1087" s="85"/>
      <c r="DE1087" s="85"/>
    </row>
    <row r="1088" spans="1:109" x14ac:dyDescent="0.2">
      <c r="A1088" s="85"/>
      <c r="B1088" s="85"/>
      <c r="C1088" s="85"/>
      <c r="D1088" s="85"/>
      <c r="E1088" s="86"/>
      <c r="F1088" s="85"/>
      <c r="G1088" s="87"/>
      <c r="H1088" s="85"/>
      <c r="I1088" s="85"/>
      <c r="J1088" s="85"/>
      <c r="K1088" s="85"/>
      <c r="L1088" s="85"/>
      <c r="M1088" s="85"/>
      <c r="N1088" s="85"/>
      <c r="O1088" s="85"/>
      <c r="P1088" s="85"/>
      <c r="Q1088" s="85"/>
      <c r="R1088" s="85"/>
      <c r="S1088" s="85"/>
      <c r="T1088" s="85"/>
      <c r="U1088" s="85"/>
      <c r="V1088" s="85"/>
      <c r="W1088" s="85"/>
      <c r="X1088" s="85"/>
      <c r="Y1088" s="85"/>
      <c r="Z1088" s="85"/>
      <c r="AA1088" s="85"/>
      <c r="AB1088" s="85"/>
      <c r="AC1088" s="85"/>
      <c r="AD1088" s="85"/>
      <c r="AE1088" s="85"/>
      <c r="AF1088" s="85"/>
      <c r="AG1088" s="85"/>
      <c r="AH1088" s="85"/>
      <c r="AI1088" s="85"/>
      <c r="AJ1088" s="85"/>
      <c r="AK1088" s="85"/>
      <c r="AL1088" s="85"/>
      <c r="AM1088" s="85"/>
      <c r="AN1088" s="85"/>
      <c r="AO1088" s="85"/>
      <c r="AP1088" s="85"/>
      <c r="AQ1088" s="85"/>
      <c r="AR1088" s="85"/>
      <c r="AS1088" s="85"/>
      <c r="AT1088" s="85"/>
      <c r="AU1088" s="85"/>
      <c r="AV1088" s="85"/>
      <c r="AW1088" s="85"/>
      <c r="AX1088" s="85"/>
      <c r="AY1088" s="85"/>
      <c r="AZ1088" s="85"/>
      <c r="BA1088" s="85"/>
      <c r="BB1088" s="85"/>
      <c r="BC1088" s="85"/>
      <c r="BD1088" s="85"/>
      <c r="BE1088" s="85"/>
      <c r="BF1088" s="88"/>
      <c r="BG1088" s="85"/>
      <c r="BH1088" s="85"/>
      <c r="BI1088" s="85"/>
      <c r="BJ1088" s="85"/>
      <c r="BK1088" s="85"/>
      <c r="BL1088" s="85"/>
      <c r="BM1088" s="85"/>
      <c r="BN1088" s="85"/>
      <c r="BO1088" s="85"/>
      <c r="BP1088" s="85"/>
      <c r="BQ1088" s="85"/>
      <c r="BR1088" s="85"/>
      <c r="BS1088" s="85"/>
      <c r="BT1088" s="85"/>
      <c r="BU1088" s="85"/>
      <c r="BV1088" s="85"/>
      <c r="BW1088" s="85"/>
      <c r="BX1088" s="85"/>
      <c r="BY1088" s="85"/>
      <c r="BZ1088" s="85"/>
      <c r="CA1088" s="85"/>
      <c r="CB1088" s="85"/>
      <c r="CC1088" s="85"/>
      <c r="CD1088" s="85"/>
      <c r="CE1088" s="85"/>
      <c r="CF1088" s="85"/>
      <c r="CG1088" s="85"/>
      <c r="CH1088" s="85"/>
      <c r="CI1088" s="85"/>
      <c r="CJ1088" s="85"/>
      <c r="CK1088" s="85"/>
      <c r="CL1088" s="85"/>
      <c r="CM1088" s="85"/>
      <c r="CN1088" s="85"/>
      <c r="CO1088" s="85"/>
      <c r="CP1088" s="85"/>
      <c r="CQ1088" s="85"/>
      <c r="CR1088" s="85"/>
      <c r="CS1088" s="85"/>
      <c r="CT1088" s="85"/>
      <c r="CU1088" s="85"/>
      <c r="CV1088" s="85"/>
      <c r="CW1088" s="85"/>
      <c r="CX1088" s="85"/>
      <c r="CY1088" s="85"/>
      <c r="CZ1088" s="85"/>
      <c r="DA1088" s="85"/>
      <c r="DB1088" s="85"/>
      <c r="DC1088" s="85"/>
      <c r="DD1088" s="85"/>
      <c r="DE1088" s="85"/>
    </row>
    <row r="1089" spans="1:109" x14ac:dyDescent="0.2">
      <c r="A1089" s="85"/>
      <c r="B1089" s="85"/>
      <c r="C1089" s="85"/>
      <c r="D1089" s="85"/>
      <c r="E1089" s="86"/>
      <c r="F1089" s="85"/>
      <c r="G1089" s="87"/>
      <c r="H1089" s="85"/>
      <c r="I1089" s="85"/>
      <c r="J1089" s="85"/>
      <c r="K1089" s="85"/>
      <c r="L1089" s="85"/>
      <c r="M1089" s="85"/>
      <c r="N1089" s="85"/>
      <c r="O1089" s="85"/>
      <c r="P1089" s="85"/>
      <c r="Q1089" s="85"/>
      <c r="R1089" s="85"/>
      <c r="S1089" s="85"/>
      <c r="T1089" s="85"/>
      <c r="U1089" s="85"/>
      <c r="V1089" s="85"/>
      <c r="W1089" s="85"/>
      <c r="X1089" s="85"/>
      <c r="Y1089" s="85"/>
      <c r="Z1089" s="85"/>
      <c r="AA1089" s="85"/>
      <c r="AB1089" s="85"/>
      <c r="AC1089" s="85"/>
      <c r="AD1089" s="85"/>
      <c r="AE1089" s="85"/>
      <c r="AF1089" s="85"/>
      <c r="AG1089" s="85"/>
      <c r="AH1089" s="85"/>
      <c r="AI1089" s="85"/>
      <c r="AJ1089" s="85"/>
      <c r="AK1089" s="85"/>
      <c r="AL1089" s="85"/>
      <c r="AM1089" s="85"/>
      <c r="AN1089" s="85"/>
      <c r="AO1089" s="85"/>
      <c r="AP1089" s="85"/>
      <c r="AQ1089" s="85"/>
      <c r="AR1089" s="85"/>
      <c r="AS1089" s="85"/>
      <c r="AT1089" s="85"/>
      <c r="AU1089" s="85"/>
      <c r="AV1089" s="85"/>
      <c r="AW1089" s="85"/>
      <c r="AX1089" s="85"/>
      <c r="AY1089" s="85"/>
      <c r="AZ1089" s="85"/>
      <c r="BA1089" s="85"/>
      <c r="BB1089" s="85"/>
      <c r="BC1089" s="85"/>
      <c r="BD1089" s="85"/>
      <c r="BE1089" s="85"/>
      <c r="BF1089" s="88"/>
      <c r="BG1089" s="85"/>
      <c r="BH1089" s="85"/>
      <c r="BI1089" s="85"/>
      <c r="BJ1089" s="85"/>
      <c r="BK1089" s="85"/>
      <c r="BL1089" s="85"/>
      <c r="BM1089" s="85"/>
      <c r="BN1089" s="85"/>
      <c r="BO1089" s="85"/>
      <c r="BP1089" s="85"/>
      <c r="BQ1089" s="85"/>
      <c r="BR1089" s="85"/>
      <c r="BS1089" s="85"/>
      <c r="BT1089" s="85"/>
      <c r="BU1089" s="85"/>
      <c r="BV1089" s="85"/>
      <c r="BW1089" s="85"/>
      <c r="BX1089" s="85"/>
      <c r="BY1089" s="85"/>
      <c r="BZ1089" s="85"/>
      <c r="CA1089" s="85"/>
      <c r="CB1089" s="85"/>
      <c r="CC1089" s="85"/>
      <c r="CD1089" s="85"/>
      <c r="CE1089" s="85"/>
      <c r="CF1089" s="85"/>
      <c r="CG1089" s="85"/>
      <c r="CH1089" s="85"/>
      <c r="CI1089" s="85"/>
      <c r="CJ1089" s="85"/>
      <c r="CK1089" s="85"/>
      <c r="CL1089" s="85"/>
      <c r="CM1089" s="85"/>
      <c r="CN1089" s="85"/>
      <c r="CO1089" s="85"/>
      <c r="CP1089" s="85"/>
      <c r="CQ1089" s="85"/>
      <c r="CR1089" s="85"/>
      <c r="CS1089" s="85"/>
      <c r="CT1089" s="85"/>
      <c r="CU1089" s="85"/>
      <c r="CV1089" s="85"/>
      <c r="CW1089" s="85"/>
      <c r="CX1089" s="85"/>
      <c r="CY1089" s="85"/>
      <c r="CZ1089" s="85"/>
      <c r="DA1089" s="85"/>
      <c r="DB1089" s="85"/>
      <c r="DC1089" s="85"/>
      <c r="DD1089" s="85"/>
      <c r="DE1089" s="85"/>
    </row>
    <row r="1090" spans="1:109" x14ac:dyDescent="0.2">
      <c r="A1090" s="85"/>
      <c r="B1090" s="85"/>
      <c r="C1090" s="85"/>
      <c r="D1090" s="85"/>
      <c r="E1090" s="86"/>
      <c r="F1090" s="85"/>
      <c r="G1090" s="87"/>
      <c r="H1090" s="85"/>
      <c r="I1090" s="85"/>
      <c r="J1090" s="85"/>
      <c r="K1090" s="85"/>
      <c r="L1090" s="85"/>
      <c r="M1090" s="85"/>
      <c r="N1090" s="85"/>
      <c r="O1090" s="85"/>
      <c r="P1090" s="85"/>
      <c r="Q1090" s="85"/>
      <c r="R1090" s="85"/>
      <c r="S1090" s="85"/>
      <c r="T1090" s="85"/>
      <c r="U1090" s="85"/>
      <c r="V1090" s="85"/>
      <c r="W1090" s="85"/>
      <c r="X1090" s="85"/>
      <c r="Y1090" s="85"/>
      <c r="Z1090" s="85"/>
      <c r="AA1090" s="85"/>
      <c r="AB1090" s="85"/>
      <c r="AC1090" s="85"/>
      <c r="AD1090" s="85"/>
      <c r="AE1090" s="85"/>
      <c r="AF1090" s="85"/>
      <c r="AG1090" s="85"/>
      <c r="AH1090" s="85"/>
      <c r="AI1090" s="85"/>
      <c r="AJ1090" s="85"/>
      <c r="AK1090" s="85"/>
      <c r="AL1090" s="85"/>
      <c r="AM1090" s="85"/>
      <c r="AN1090" s="85"/>
      <c r="AO1090" s="85"/>
      <c r="AP1090" s="85"/>
      <c r="AQ1090" s="85"/>
      <c r="AR1090" s="85"/>
      <c r="AS1090" s="85"/>
      <c r="AT1090" s="85"/>
      <c r="AU1090" s="85"/>
      <c r="AV1090" s="85"/>
      <c r="AW1090" s="85"/>
      <c r="AX1090" s="85"/>
      <c r="AY1090" s="85"/>
      <c r="AZ1090" s="85"/>
      <c r="BA1090" s="85"/>
      <c r="BB1090" s="85"/>
      <c r="BC1090" s="85"/>
      <c r="BD1090" s="85"/>
      <c r="BE1090" s="85"/>
      <c r="BF1090" s="88"/>
      <c r="BG1090" s="85"/>
      <c r="BH1090" s="85"/>
      <c r="BI1090" s="85"/>
      <c r="BJ1090" s="85"/>
      <c r="BK1090" s="85"/>
      <c r="BL1090" s="85"/>
      <c r="BM1090" s="85"/>
      <c r="BN1090" s="85"/>
      <c r="BO1090" s="85"/>
      <c r="BP1090" s="85"/>
      <c r="BQ1090" s="85"/>
      <c r="BR1090" s="85"/>
      <c r="BS1090" s="85"/>
      <c r="BT1090" s="85"/>
      <c r="BU1090" s="85"/>
      <c r="BV1090" s="85"/>
      <c r="BW1090" s="85"/>
      <c r="BX1090" s="85"/>
      <c r="BY1090" s="85"/>
      <c r="BZ1090" s="85"/>
      <c r="CA1090" s="85"/>
      <c r="CB1090" s="85"/>
      <c r="CC1090" s="85"/>
      <c r="CD1090" s="85"/>
      <c r="CE1090" s="85"/>
      <c r="CF1090" s="85"/>
      <c r="CG1090" s="85"/>
      <c r="CH1090" s="85"/>
      <c r="CI1090" s="85"/>
      <c r="CJ1090" s="85"/>
      <c r="CK1090" s="85"/>
      <c r="CL1090" s="85"/>
      <c r="CM1090" s="85"/>
      <c r="CN1090" s="85"/>
      <c r="CO1090" s="85"/>
      <c r="CP1090" s="85"/>
      <c r="CQ1090" s="85"/>
      <c r="CR1090" s="85"/>
      <c r="CS1090" s="85"/>
      <c r="CT1090" s="85"/>
      <c r="CU1090" s="85"/>
      <c r="CV1090" s="85"/>
      <c r="CW1090" s="85"/>
      <c r="CX1090" s="85"/>
      <c r="CY1090" s="85"/>
      <c r="CZ1090" s="85"/>
      <c r="DA1090" s="85"/>
      <c r="DB1090" s="85"/>
      <c r="DC1090" s="85"/>
      <c r="DD1090" s="85"/>
      <c r="DE1090" s="85"/>
    </row>
    <row r="1091" spans="1:109" x14ac:dyDescent="0.2">
      <c r="A1091" s="85"/>
      <c r="B1091" s="85"/>
      <c r="C1091" s="85"/>
      <c r="D1091" s="85"/>
      <c r="E1091" s="86"/>
      <c r="F1091" s="85"/>
      <c r="G1091" s="87"/>
      <c r="H1091" s="85"/>
      <c r="I1091" s="85"/>
      <c r="J1091" s="85"/>
      <c r="K1091" s="85"/>
      <c r="L1091" s="85"/>
      <c r="M1091" s="85"/>
      <c r="N1091" s="85"/>
      <c r="O1091" s="85"/>
      <c r="P1091" s="85"/>
      <c r="Q1091" s="85"/>
      <c r="R1091" s="85"/>
      <c r="S1091" s="85"/>
      <c r="T1091" s="85"/>
      <c r="U1091" s="85"/>
      <c r="V1091" s="85"/>
      <c r="W1091" s="85"/>
      <c r="X1091" s="85"/>
      <c r="Y1091" s="85"/>
      <c r="Z1091" s="85"/>
      <c r="AA1091" s="85"/>
      <c r="AB1091" s="85"/>
      <c r="AC1091" s="85"/>
      <c r="AD1091" s="85"/>
      <c r="AE1091" s="85"/>
      <c r="AF1091" s="85"/>
      <c r="AG1091" s="85"/>
      <c r="AH1091" s="85"/>
      <c r="AI1091" s="85"/>
      <c r="AJ1091" s="85"/>
      <c r="AK1091" s="85"/>
      <c r="AL1091" s="85"/>
      <c r="AM1091" s="85"/>
      <c r="AN1091" s="85"/>
      <c r="AO1091" s="85"/>
      <c r="AP1091" s="85"/>
      <c r="AQ1091" s="85"/>
      <c r="AR1091" s="85"/>
      <c r="AS1091" s="85"/>
      <c r="AT1091" s="85"/>
      <c r="AU1091" s="85"/>
      <c r="AV1091" s="85"/>
      <c r="AW1091" s="85"/>
      <c r="AX1091" s="85"/>
      <c r="AY1091" s="85"/>
      <c r="AZ1091" s="85"/>
      <c r="BA1091" s="85"/>
      <c r="BB1091" s="85"/>
      <c r="BC1091" s="85"/>
      <c r="BD1091" s="85"/>
      <c r="BE1091" s="85"/>
      <c r="BF1091" s="88"/>
      <c r="BG1091" s="85"/>
      <c r="BH1091" s="85"/>
      <c r="BI1091" s="85"/>
      <c r="BJ1091" s="85"/>
      <c r="BK1091" s="85"/>
      <c r="BL1091" s="85"/>
      <c r="BM1091" s="85"/>
      <c r="BN1091" s="85"/>
      <c r="BO1091" s="85"/>
      <c r="BP1091" s="85"/>
      <c r="BQ1091" s="85"/>
      <c r="BR1091" s="85"/>
      <c r="BS1091" s="85"/>
      <c r="BT1091" s="85"/>
      <c r="BU1091" s="85"/>
      <c r="BV1091" s="85"/>
      <c r="BW1091" s="85"/>
      <c r="BX1091" s="85"/>
      <c r="BY1091" s="85"/>
      <c r="BZ1091" s="85"/>
      <c r="CA1091" s="85"/>
      <c r="CB1091" s="85"/>
      <c r="CC1091" s="85"/>
      <c r="CD1091" s="85"/>
      <c r="CE1091" s="85"/>
      <c r="CF1091" s="85"/>
      <c r="CG1091" s="85"/>
      <c r="CH1091" s="85"/>
      <c r="CI1091" s="85"/>
      <c r="CJ1091" s="85"/>
      <c r="CK1091" s="85"/>
      <c r="CL1091" s="85"/>
      <c r="CM1091" s="85"/>
      <c r="CN1091" s="85"/>
      <c r="CO1091" s="85"/>
      <c r="CP1091" s="85"/>
      <c r="CQ1091" s="85"/>
      <c r="CR1091" s="85"/>
      <c r="CS1091" s="85"/>
      <c r="CT1091" s="85"/>
      <c r="CU1091" s="85"/>
      <c r="CV1091" s="85"/>
      <c r="CW1091" s="85"/>
      <c r="CX1091" s="85"/>
      <c r="CY1091" s="85"/>
      <c r="CZ1091" s="85"/>
      <c r="DA1091" s="85"/>
      <c r="DB1091" s="85"/>
      <c r="DC1091" s="85"/>
      <c r="DD1091" s="85"/>
      <c r="DE1091" s="85"/>
    </row>
    <row r="1092" spans="1:109" x14ac:dyDescent="0.2">
      <c r="A1092" s="85"/>
      <c r="B1092" s="85"/>
      <c r="C1092" s="85"/>
      <c r="D1092" s="85"/>
      <c r="E1092" s="86"/>
      <c r="F1092" s="85"/>
      <c r="G1092" s="87"/>
      <c r="H1092" s="85"/>
      <c r="I1092" s="85"/>
      <c r="J1092" s="85"/>
      <c r="K1092" s="85"/>
      <c r="L1092" s="85"/>
      <c r="M1092" s="85"/>
      <c r="N1092" s="85"/>
      <c r="O1092" s="85"/>
      <c r="P1092" s="85"/>
      <c r="Q1092" s="85"/>
      <c r="R1092" s="85"/>
      <c r="S1092" s="85"/>
      <c r="T1092" s="85"/>
      <c r="U1092" s="85"/>
      <c r="V1092" s="85"/>
      <c r="W1092" s="85"/>
      <c r="X1092" s="85"/>
      <c r="Y1092" s="85"/>
      <c r="Z1092" s="85"/>
      <c r="AA1092" s="85"/>
      <c r="AB1092" s="85"/>
      <c r="AC1092" s="85"/>
      <c r="AD1092" s="85"/>
      <c r="AE1092" s="85"/>
      <c r="AF1092" s="85"/>
      <c r="AG1092" s="85"/>
      <c r="AH1092" s="85"/>
      <c r="AI1092" s="85"/>
      <c r="AJ1092" s="85"/>
      <c r="AK1092" s="85"/>
      <c r="AL1092" s="85"/>
      <c r="AM1092" s="85"/>
      <c r="AN1092" s="85"/>
      <c r="AO1092" s="85"/>
      <c r="AP1092" s="85"/>
      <c r="AQ1092" s="85"/>
      <c r="AR1092" s="85"/>
      <c r="AS1092" s="85"/>
      <c r="AT1092" s="85"/>
      <c r="AU1092" s="85"/>
      <c r="AV1092" s="85"/>
      <c r="AW1092" s="85"/>
      <c r="AX1092" s="85"/>
      <c r="AY1092" s="85"/>
      <c r="AZ1092" s="85"/>
      <c r="BA1092" s="85"/>
      <c r="BB1092" s="85"/>
      <c r="BC1092" s="85"/>
      <c r="BD1092" s="85"/>
      <c r="BE1092" s="85"/>
      <c r="BF1092" s="88"/>
      <c r="BG1092" s="85"/>
      <c r="BH1092" s="85"/>
      <c r="BI1092" s="85"/>
      <c r="BJ1092" s="85"/>
      <c r="BK1092" s="85"/>
      <c r="BL1092" s="85"/>
      <c r="BM1092" s="85"/>
      <c r="BN1092" s="85"/>
      <c r="BO1092" s="85"/>
      <c r="BP1092" s="85"/>
      <c r="BQ1092" s="85"/>
      <c r="BR1092" s="85"/>
      <c r="BS1092" s="85"/>
      <c r="BT1092" s="85"/>
      <c r="BU1092" s="85"/>
      <c r="BV1092" s="85"/>
      <c r="BW1092" s="85"/>
      <c r="BX1092" s="85"/>
      <c r="BY1092" s="85"/>
      <c r="BZ1092" s="85"/>
      <c r="CA1092" s="85"/>
      <c r="CB1092" s="85"/>
      <c r="CC1092" s="85"/>
      <c r="CD1092" s="85"/>
      <c r="CE1092" s="85"/>
      <c r="CF1092" s="85"/>
      <c r="CG1092" s="85"/>
      <c r="CH1092" s="85"/>
      <c r="CI1092" s="85"/>
      <c r="CJ1092" s="85"/>
      <c r="CK1092" s="85"/>
      <c r="CL1092" s="85"/>
      <c r="CM1092" s="85"/>
      <c r="CN1092" s="85"/>
      <c r="CO1092" s="85"/>
      <c r="CP1092" s="85"/>
      <c r="CQ1092" s="85"/>
      <c r="CR1092" s="85"/>
      <c r="CS1092" s="85"/>
      <c r="CT1092" s="85"/>
      <c r="CU1092" s="85"/>
      <c r="CV1092" s="85"/>
      <c r="CW1092" s="85"/>
      <c r="CX1092" s="85"/>
      <c r="CY1092" s="85"/>
      <c r="CZ1092" s="85"/>
      <c r="DA1092" s="85"/>
      <c r="DB1092" s="85"/>
      <c r="DC1092" s="85"/>
      <c r="DD1092" s="85"/>
      <c r="DE1092" s="85"/>
    </row>
    <row r="1093" spans="1:109" x14ac:dyDescent="0.2">
      <c r="A1093" s="85"/>
      <c r="B1093" s="85"/>
      <c r="C1093" s="85"/>
      <c r="D1093" s="85"/>
      <c r="E1093" s="86"/>
      <c r="F1093" s="85"/>
      <c r="G1093" s="87"/>
      <c r="H1093" s="85"/>
      <c r="I1093" s="85"/>
      <c r="J1093" s="85"/>
      <c r="K1093" s="85"/>
      <c r="L1093" s="85"/>
      <c r="M1093" s="85"/>
      <c r="N1093" s="85"/>
      <c r="O1093" s="85"/>
      <c r="P1093" s="85"/>
      <c r="Q1093" s="85"/>
      <c r="R1093" s="85"/>
      <c r="S1093" s="85"/>
      <c r="T1093" s="85"/>
      <c r="U1093" s="85"/>
      <c r="V1093" s="85"/>
      <c r="W1093" s="85"/>
      <c r="X1093" s="85"/>
      <c r="Y1093" s="85"/>
      <c r="Z1093" s="85"/>
      <c r="AA1093" s="85"/>
      <c r="AB1093" s="85"/>
      <c r="AC1093" s="85"/>
      <c r="AD1093" s="85"/>
      <c r="AE1093" s="85"/>
      <c r="AF1093" s="85"/>
      <c r="AG1093" s="85"/>
      <c r="AH1093" s="85"/>
      <c r="AI1093" s="85"/>
      <c r="AJ1093" s="85"/>
      <c r="AK1093" s="85"/>
      <c r="AL1093" s="85"/>
      <c r="AM1093" s="85"/>
      <c r="AN1093" s="85"/>
      <c r="AO1093" s="85"/>
      <c r="AP1093" s="85"/>
      <c r="AQ1093" s="85"/>
      <c r="AR1093" s="85"/>
      <c r="AS1093" s="85"/>
      <c r="AT1093" s="85"/>
      <c r="AU1093" s="85"/>
      <c r="AV1093" s="85"/>
      <c r="AW1093" s="85"/>
      <c r="AX1093" s="85"/>
      <c r="AY1093" s="85"/>
      <c r="AZ1093" s="85"/>
      <c r="BA1093" s="85"/>
      <c r="BB1093" s="85"/>
      <c r="BC1093" s="85"/>
      <c r="BD1093" s="85"/>
      <c r="BE1093" s="85"/>
      <c r="BF1093" s="88"/>
      <c r="BG1093" s="85"/>
      <c r="BH1093" s="85"/>
      <c r="BI1093" s="85"/>
      <c r="BJ1093" s="85"/>
      <c r="BK1093" s="85"/>
      <c r="BL1093" s="85"/>
      <c r="BM1093" s="85"/>
      <c r="BN1093" s="85"/>
      <c r="BO1093" s="85"/>
      <c r="BP1093" s="85"/>
      <c r="BQ1093" s="85"/>
      <c r="BR1093" s="85"/>
      <c r="BS1093" s="85"/>
      <c r="BT1093" s="85"/>
      <c r="BU1093" s="85"/>
      <c r="BV1093" s="85"/>
      <c r="BW1093" s="85"/>
      <c r="BX1093" s="85"/>
      <c r="BY1093" s="85"/>
      <c r="BZ1093" s="85"/>
      <c r="CA1093" s="85"/>
      <c r="CB1093" s="85"/>
      <c r="CC1093" s="85"/>
      <c r="CD1093" s="85"/>
      <c r="CE1093" s="85"/>
      <c r="CF1093" s="85"/>
      <c r="CG1093" s="85"/>
      <c r="CH1093" s="85"/>
      <c r="CI1093" s="85"/>
      <c r="CJ1093" s="85"/>
      <c r="CK1093" s="85"/>
      <c r="CL1093" s="85"/>
      <c r="CM1093" s="85"/>
      <c r="CN1093" s="85"/>
      <c r="CO1093" s="85"/>
      <c r="CP1093" s="85"/>
      <c r="CQ1093" s="85"/>
      <c r="CR1093" s="85"/>
      <c r="CS1093" s="85"/>
      <c r="CT1093" s="85"/>
      <c r="CU1093" s="85"/>
      <c r="CV1093" s="85"/>
      <c r="CW1093" s="85"/>
      <c r="CX1093" s="85"/>
      <c r="CY1093" s="85"/>
      <c r="CZ1093" s="85"/>
      <c r="DA1093" s="85"/>
      <c r="DB1093" s="85"/>
      <c r="DC1093" s="85"/>
      <c r="DD1093" s="85"/>
      <c r="DE1093" s="85"/>
    </row>
    <row r="1094" spans="1:109" x14ac:dyDescent="0.2">
      <c r="A1094" s="85"/>
      <c r="B1094" s="85"/>
      <c r="C1094" s="85"/>
      <c r="D1094" s="85"/>
      <c r="E1094" s="86"/>
      <c r="F1094" s="85"/>
      <c r="G1094" s="87"/>
      <c r="H1094" s="85"/>
      <c r="I1094" s="85"/>
      <c r="J1094" s="85"/>
      <c r="K1094" s="85"/>
      <c r="L1094" s="85"/>
      <c r="M1094" s="85"/>
      <c r="N1094" s="85"/>
      <c r="O1094" s="85"/>
      <c r="P1094" s="85"/>
      <c r="Q1094" s="85"/>
      <c r="R1094" s="85"/>
      <c r="S1094" s="85"/>
      <c r="T1094" s="85"/>
      <c r="U1094" s="85"/>
      <c r="V1094" s="85"/>
      <c r="W1094" s="85"/>
      <c r="X1094" s="85"/>
      <c r="Y1094" s="85"/>
      <c r="Z1094" s="85"/>
      <c r="AA1094" s="85"/>
      <c r="AB1094" s="85"/>
      <c r="AC1094" s="85"/>
      <c r="AD1094" s="85"/>
      <c r="AE1094" s="85"/>
      <c r="AF1094" s="85"/>
      <c r="AG1094" s="85"/>
      <c r="AH1094" s="85"/>
      <c r="AI1094" s="85"/>
      <c r="AJ1094" s="85"/>
      <c r="AK1094" s="85"/>
      <c r="AL1094" s="85"/>
      <c r="AM1094" s="85"/>
      <c r="AN1094" s="85"/>
      <c r="AO1094" s="85"/>
      <c r="AP1094" s="85"/>
      <c r="AQ1094" s="85"/>
      <c r="AR1094" s="85"/>
      <c r="AS1094" s="85"/>
      <c r="AT1094" s="85"/>
      <c r="AU1094" s="85"/>
      <c r="AV1094" s="85"/>
      <c r="AW1094" s="85"/>
      <c r="AX1094" s="85"/>
      <c r="AY1094" s="85"/>
      <c r="AZ1094" s="85"/>
      <c r="BA1094" s="85"/>
      <c r="BB1094" s="85"/>
      <c r="BC1094" s="85"/>
      <c r="BD1094" s="85"/>
      <c r="BE1094" s="85"/>
      <c r="BF1094" s="88"/>
      <c r="BG1094" s="85"/>
      <c r="BH1094" s="85"/>
      <c r="BI1094" s="85"/>
      <c r="BJ1094" s="85"/>
      <c r="BK1094" s="85"/>
      <c r="BL1094" s="85"/>
      <c r="BM1094" s="85"/>
      <c r="BN1094" s="85"/>
      <c r="BO1094" s="85"/>
      <c r="BP1094" s="85"/>
      <c r="BQ1094" s="85"/>
      <c r="BR1094" s="85"/>
      <c r="BS1094" s="85"/>
      <c r="BT1094" s="85"/>
      <c r="BU1094" s="85"/>
      <c r="BV1094" s="85"/>
      <c r="BW1094" s="85"/>
      <c r="BX1094" s="85"/>
      <c r="BY1094" s="85"/>
      <c r="BZ1094" s="85"/>
      <c r="CA1094" s="85"/>
      <c r="CB1094" s="85"/>
      <c r="CC1094" s="85"/>
      <c r="CD1094" s="85"/>
      <c r="CE1094" s="85"/>
      <c r="CF1094" s="85"/>
      <c r="CG1094" s="85"/>
      <c r="CH1094" s="85"/>
      <c r="CI1094" s="85"/>
      <c r="CJ1094" s="85"/>
      <c r="CK1094" s="85"/>
      <c r="CL1094" s="85"/>
      <c r="CM1094" s="85"/>
      <c r="CN1094" s="85"/>
      <c r="CO1094" s="85"/>
      <c r="CP1094" s="85"/>
      <c r="CQ1094" s="85"/>
      <c r="CR1094" s="85"/>
      <c r="CS1094" s="85"/>
      <c r="CT1094" s="85"/>
      <c r="CU1094" s="85"/>
      <c r="CV1094" s="85"/>
      <c r="CW1094" s="85"/>
      <c r="CX1094" s="85"/>
      <c r="CY1094" s="85"/>
      <c r="CZ1094" s="85"/>
      <c r="DA1094" s="85"/>
      <c r="DB1094" s="85"/>
      <c r="DC1094" s="85"/>
      <c r="DD1094" s="85"/>
      <c r="DE1094" s="85"/>
    </row>
    <row r="1095" spans="1:109" x14ac:dyDescent="0.2">
      <c r="A1095" s="85"/>
      <c r="B1095" s="85"/>
      <c r="C1095" s="85"/>
      <c r="D1095" s="85"/>
      <c r="E1095" s="86"/>
      <c r="F1095" s="85"/>
      <c r="G1095" s="87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85"/>
      <c r="V1095" s="85"/>
      <c r="W1095" s="85"/>
      <c r="X1095" s="85"/>
      <c r="Y1095" s="85"/>
      <c r="Z1095" s="85"/>
      <c r="AA1095" s="85"/>
      <c r="AB1095" s="85"/>
      <c r="AC1095" s="85"/>
      <c r="AD1095" s="85"/>
      <c r="AE1095" s="85"/>
      <c r="AF1095" s="85"/>
      <c r="AG1095" s="85"/>
      <c r="AH1095" s="85"/>
      <c r="AI1095" s="85"/>
      <c r="AJ1095" s="85"/>
      <c r="AK1095" s="85"/>
      <c r="AL1095" s="85"/>
      <c r="AM1095" s="85"/>
      <c r="AN1095" s="85"/>
      <c r="AO1095" s="85"/>
      <c r="AP1095" s="85"/>
      <c r="AQ1095" s="85"/>
      <c r="AR1095" s="85"/>
      <c r="AS1095" s="85"/>
      <c r="AT1095" s="85"/>
      <c r="AU1095" s="85"/>
      <c r="AV1095" s="85"/>
      <c r="AW1095" s="85"/>
      <c r="AX1095" s="85"/>
      <c r="AY1095" s="85"/>
      <c r="AZ1095" s="85"/>
      <c r="BA1095" s="85"/>
      <c r="BB1095" s="85"/>
      <c r="BC1095" s="85"/>
      <c r="BD1095" s="85"/>
      <c r="BE1095" s="85"/>
      <c r="BF1095" s="88"/>
      <c r="BG1095" s="85"/>
      <c r="BH1095" s="85"/>
      <c r="BI1095" s="85"/>
      <c r="BJ1095" s="85"/>
      <c r="BK1095" s="85"/>
      <c r="BL1095" s="85"/>
      <c r="BM1095" s="85"/>
      <c r="BN1095" s="85"/>
      <c r="BO1095" s="85"/>
      <c r="BP1095" s="85"/>
      <c r="BQ1095" s="85"/>
      <c r="BR1095" s="85"/>
      <c r="BS1095" s="85"/>
      <c r="BT1095" s="85"/>
      <c r="BU1095" s="85"/>
      <c r="BV1095" s="85"/>
      <c r="BW1095" s="85"/>
      <c r="BX1095" s="85"/>
      <c r="BY1095" s="85"/>
      <c r="BZ1095" s="85"/>
      <c r="CA1095" s="85"/>
      <c r="CB1095" s="85"/>
      <c r="CC1095" s="85"/>
      <c r="CD1095" s="85"/>
      <c r="CE1095" s="85"/>
      <c r="CF1095" s="85"/>
      <c r="CG1095" s="85"/>
      <c r="CH1095" s="85"/>
      <c r="CI1095" s="85"/>
      <c r="CJ1095" s="85"/>
      <c r="CK1095" s="85"/>
      <c r="CL1095" s="85"/>
      <c r="CM1095" s="85"/>
      <c r="CN1095" s="85"/>
      <c r="CO1095" s="85"/>
      <c r="CP1095" s="85"/>
      <c r="CQ1095" s="85"/>
      <c r="CR1095" s="85"/>
      <c r="CS1095" s="85"/>
      <c r="CT1095" s="85"/>
      <c r="CU1095" s="85"/>
      <c r="CV1095" s="85"/>
      <c r="CW1095" s="85"/>
      <c r="CX1095" s="85"/>
      <c r="CY1095" s="85"/>
      <c r="CZ1095" s="85"/>
      <c r="DA1095" s="85"/>
      <c r="DB1095" s="85"/>
      <c r="DC1095" s="85"/>
      <c r="DD1095" s="85"/>
      <c r="DE1095" s="85"/>
    </row>
    <row r="1096" spans="1:109" x14ac:dyDescent="0.2">
      <c r="A1096" s="85"/>
      <c r="B1096" s="85"/>
      <c r="C1096" s="85"/>
      <c r="D1096" s="85"/>
      <c r="E1096" s="86"/>
      <c r="F1096" s="85"/>
      <c r="G1096" s="87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85"/>
      <c r="V1096" s="85"/>
      <c r="W1096" s="85"/>
      <c r="X1096" s="85"/>
      <c r="Y1096" s="85"/>
      <c r="Z1096" s="85"/>
      <c r="AA1096" s="85"/>
      <c r="AB1096" s="85"/>
      <c r="AC1096" s="85"/>
      <c r="AD1096" s="85"/>
      <c r="AE1096" s="85"/>
      <c r="AF1096" s="85"/>
      <c r="AG1096" s="85"/>
      <c r="AH1096" s="85"/>
      <c r="AI1096" s="85"/>
      <c r="AJ1096" s="85"/>
      <c r="AK1096" s="85"/>
      <c r="AL1096" s="85"/>
      <c r="AM1096" s="85"/>
      <c r="AN1096" s="85"/>
      <c r="AO1096" s="85"/>
      <c r="AP1096" s="85"/>
      <c r="AQ1096" s="85"/>
      <c r="AR1096" s="85"/>
      <c r="AS1096" s="85"/>
      <c r="AT1096" s="85"/>
      <c r="AU1096" s="85"/>
      <c r="AV1096" s="85"/>
      <c r="AW1096" s="85"/>
      <c r="AX1096" s="85"/>
      <c r="AY1096" s="85"/>
      <c r="AZ1096" s="85"/>
      <c r="BA1096" s="85"/>
      <c r="BB1096" s="85"/>
      <c r="BC1096" s="85"/>
      <c r="BD1096" s="85"/>
      <c r="BE1096" s="85"/>
      <c r="BF1096" s="88"/>
      <c r="BG1096" s="85"/>
      <c r="BH1096" s="85"/>
      <c r="BI1096" s="85"/>
      <c r="BJ1096" s="85"/>
      <c r="BK1096" s="85"/>
      <c r="BL1096" s="85"/>
      <c r="BM1096" s="85"/>
      <c r="BN1096" s="85"/>
      <c r="BO1096" s="85"/>
      <c r="BP1096" s="85"/>
      <c r="BQ1096" s="85"/>
      <c r="BR1096" s="85"/>
      <c r="BS1096" s="85"/>
      <c r="BT1096" s="85"/>
      <c r="BU1096" s="85"/>
      <c r="BV1096" s="85"/>
      <c r="BW1096" s="85"/>
      <c r="BX1096" s="85"/>
      <c r="BY1096" s="85"/>
      <c r="BZ1096" s="85"/>
      <c r="CA1096" s="85"/>
      <c r="CB1096" s="85"/>
      <c r="CC1096" s="85"/>
      <c r="CD1096" s="85"/>
      <c r="CE1096" s="85"/>
      <c r="CF1096" s="85"/>
      <c r="CG1096" s="85"/>
      <c r="CH1096" s="85"/>
      <c r="CI1096" s="85"/>
      <c r="CJ1096" s="85"/>
      <c r="CK1096" s="85"/>
      <c r="CL1096" s="85"/>
      <c r="CM1096" s="85"/>
      <c r="CN1096" s="85"/>
      <c r="CO1096" s="85"/>
      <c r="CP1096" s="85"/>
      <c r="CQ1096" s="85"/>
      <c r="CR1096" s="85"/>
      <c r="CS1096" s="85"/>
      <c r="CT1096" s="85"/>
      <c r="CU1096" s="85"/>
      <c r="CV1096" s="85"/>
      <c r="CW1096" s="85"/>
      <c r="CX1096" s="85"/>
      <c r="CY1096" s="85"/>
      <c r="CZ1096" s="85"/>
      <c r="DA1096" s="85"/>
      <c r="DB1096" s="85"/>
      <c r="DC1096" s="85"/>
      <c r="DD1096" s="85"/>
      <c r="DE1096" s="85"/>
    </row>
    <row r="1097" spans="1:109" x14ac:dyDescent="0.2">
      <c r="A1097" s="85"/>
      <c r="B1097" s="85"/>
      <c r="C1097" s="85"/>
      <c r="D1097" s="85"/>
      <c r="E1097" s="86"/>
      <c r="F1097" s="85"/>
      <c r="G1097" s="87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85"/>
      <c r="V1097" s="85"/>
      <c r="W1097" s="85"/>
      <c r="X1097" s="85"/>
      <c r="Y1097" s="85"/>
      <c r="Z1097" s="85"/>
      <c r="AA1097" s="85"/>
      <c r="AB1097" s="85"/>
      <c r="AC1097" s="85"/>
      <c r="AD1097" s="85"/>
      <c r="AE1097" s="85"/>
      <c r="AF1097" s="85"/>
      <c r="AG1097" s="85"/>
      <c r="AH1097" s="85"/>
      <c r="AI1097" s="85"/>
      <c r="AJ1097" s="85"/>
      <c r="AK1097" s="85"/>
      <c r="AL1097" s="85"/>
      <c r="AM1097" s="85"/>
      <c r="AN1097" s="85"/>
      <c r="AO1097" s="85"/>
      <c r="AP1097" s="85"/>
      <c r="AQ1097" s="85"/>
      <c r="AR1097" s="85"/>
      <c r="AS1097" s="85"/>
      <c r="AT1097" s="85"/>
      <c r="AU1097" s="85"/>
      <c r="AV1097" s="85"/>
      <c r="AW1097" s="85"/>
      <c r="AX1097" s="85"/>
      <c r="AY1097" s="85"/>
      <c r="AZ1097" s="85"/>
      <c r="BA1097" s="85"/>
      <c r="BB1097" s="85"/>
      <c r="BC1097" s="85"/>
      <c r="BD1097" s="85"/>
      <c r="BE1097" s="85"/>
      <c r="BF1097" s="88"/>
      <c r="BG1097" s="85"/>
      <c r="BH1097" s="85"/>
      <c r="BI1097" s="85"/>
      <c r="BJ1097" s="85"/>
      <c r="BK1097" s="85"/>
      <c r="BL1097" s="85"/>
      <c r="BM1097" s="85"/>
      <c r="BN1097" s="85"/>
      <c r="BO1097" s="85"/>
      <c r="BP1097" s="85"/>
      <c r="BQ1097" s="85"/>
      <c r="BR1097" s="85"/>
      <c r="BS1097" s="85"/>
      <c r="BT1097" s="85"/>
      <c r="BU1097" s="85"/>
      <c r="BV1097" s="85"/>
      <c r="BW1097" s="85"/>
      <c r="BX1097" s="85"/>
      <c r="BY1097" s="85"/>
      <c r="BZ1097" s="85"/>
      <c r="CA1097" s="85"/>
      <c r="CB1097" s="85"/>
      <c r="CC1097" s="85"/>
      <c r="CD1097" s="85"/>
      <c r="CE1097" s="85"/>
      <c r="CF1097" s="85"/>
      <c r="CG1097" s="85"/>
      <c r="CH1097" s="85"/>
      <c r="CI1097" s="85"/>
      <c r="CJ1097" s="85"/>
      <c r="CK1097" s="85"/>
      <c r="CL1097" s="85"/>
      <c r="CM1097" s="85"/>
      <c r="CN1097" s="85"/>
      <c r="CO1097" s="85"/>
      <c r="CP1097" s="85"/>
      <c r="CQ1097" s="85"/>
      <c r="CR1097" s="85"/>
      <c r="CS1097" s="85"/>
      <c r="CT1097" s="85"/>
      <c r="CU1097" s="85"/>
      <c r="CV1097" s="85"/>
      <c r="CW1097" s="85"/>
      <c r="CX1097" s="85"/>
      <c r="CY1097" s="85"/>
      <c r="CZ1097" s="85"/>
      <c r="DA1097" s="85"/>
      <c r="DB1097" s="85"/>
      <c r="DC1097" s="85"/>
      <c r="DD1097" s="85"/>
      <c r="DE1097" s="85"/>
    </row>
    <row r="1098" spans="1:109" x14ac:dyDescent="0.2">
      <c r="A1098" s="85"/>
      <c r="B1098" s="85"/>
      <c r="C1098" s="85"/>
      <c r="D1098" s="85"/>
      <c r="E1098" s="86"/>
      <c r="F1098" s="85"/>
      <c r="G1098" s="87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85"/>
      <c r="V1098" s="85"/>
      <c r="W1098" s="85"/>
      <c r="X1098" s="85"/>
      <c r="Y1098" s="85"/>
      <c r="Z1098" s="85"/>
      <c r="AA1098" s="85"/>
      <c r="AB1098" s="85"/>
      <c r="AC1098" s="85"/>
      <c r="AD1098" s="85"/>
      <c r="AE1098" s="85"/>
      <c r="AF1098" s="85"/>
      <c r="AG1098" s="85"/>
      <c r="AH1098" s="85"/>
      <c r="AI1098" s="85"/>
      <c r="AJ1098" s="85"/>
      <c r="AK1098" s="85"/>
      <c r="AL1098" s="85"/>
      <c r="AM1098" s="85"/>
      <c r="AN1098" s="85"/>
      <c r="AO1098" s="85"/>
      <c r="AP1098" s="85"/>
      <c r="AQ1098" s="85"/>
      <c r="AR1098" s="85"/>
      <c r="AS1098" s="85"/>
      <c r="AT1098" s="85"/>
      <c r="AU1098" s="85"/>
      <c r="AV1098" s="85"/>
      <c r="AW1098" s="85"/>
      <c r="AX1098" s="85"/>
      <c r="AY1098" s="85"/>
      <c r="AZ1098" s="85"/>
      <c r="BA1098" s="85"/>
      <c r="BB1098" s="85"/>
      <c r="BC1098" s="85"/>
      <c r="BD1098" s="85"/>
      <c r="BE1098" s="85"/>
      <c r="BF1098" s="88"/>
      <c r="BG1098" s="85"/>
      <c r="BH1098" s="85"/>
      <c r="BI1098" s="85"/>
      <c r="BJ1098" s="85"/>
      <c r="BK1098" s="85"/>
      <c r="BL1098" s="85"/>
      <c r="BM1098" s="85"/>
      <c r="BN1098" s="85"/>
      <c r="BO1098" s="85"/>
      <c r="BP1098" s="85"/>
      <c r="BQ1098" s="85"/>
      <c r="BR1098" s="85"/>
      <c r="BS1098" s="85"/>
      <c r="BT1098" s="85"/>
      <c r="BU1098" s="85"/>
      <c r="BV1098" s="85"/>
      <c r="BW1098" s="85"/>
      <c r="BX1098" s="85"/>
      <c r="BY1098" s="85"/>
      <c r="BZ1098" s="85"/>
      <c r="CA1098" s="85"/>
      <c r="CB1098" s="85"/>
      <c r="CC1098" s="85"/>
      <c r="CD1098" s="85"/>
      <c r="CE1098" s="85"/>
      <c r="CF1098" s="85"/>
      <c r="CG1098" s="85"/>
      <c r="CH1098" s="85"/>
      <c r="CI1098" s="85"/>
      <c r="CJ1098" s="85"/>
      <c r="CK1098" s="85"/>
      <c r="CL1098" s="85"/>
      <c r="CM1098" s="85"/>
      <c r="CN1098" s="85"/>
      <c r="CO1098" s="85"/>
      <c r="CP1098" s="85"/>
      <c r="CQ1098" s="85"/>
      <c r="CR1098" s="85"/>
      <c r="CS1098" s="85"/>
      <c r="CT1098" s="85"/>
      <c r="CU1098" s="85"/>
      <c r="CV1098" s="85"/>
      <c r="CW1098" s="85"/>
      <c r="CX1098" s="85"/>
      <c r="CY1098" s="85"/>
      <c r="CZ1098" s="85"/>
      <c r="DA1098" s="85"/>
      <c r="DB1098" s="85"/>
      <c r="DC1098" s="85"/>
      <c r="DD1098" s="85"/>
      <c r="DE1098" s="85"/>
    </row>
    <row r="1099" spans="1:109" x14ac:dyDescent="0.2">
      <c r="A1099" s="85"/>
      <c r="B1099" s="85"/>
      <c r="C1099" s="85"/>
      <c r="D1099" s="85"/>
      <c r="E1099" s="86"/>
      <c r="F1099" s="85"/>
      <c r="G1099" s="87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85"/>
      <c r="V1099" s="85"/>
      <c r="W1099" s="85"/>
      <c r="X1099" s="85"/>
      <c r="Y1099" s="85"/>
      <c r="Z1099" s="85"/>
      <c r="AA1099" s="85"/>
      <c r="AB1099" s="85"/>
      <c r="AC1099" s="85"/>
      <c r="AD1099" s="85"/>
      <c r="AE1099" s="85"/>
      <c r="AF1099" s="85"/>
      <c r="AG1099" s="85"/>
      <c r="AH1099" s="85"/>
      <c r="AI1099" s="85"/>
      <c r="AJ1099" s="85"/>
      <c r="AK1099" s="85"/>
      <c r="AL1099" s="85"/>
      <c r="AM1099" s="85"/>
      <c r="AN1099" s="85"/>
      <c r="AO1099" s="85"/>
      <c r="AP1099" s="85"/>
      <c r="AQ1099" s="85"/>
      <c r="AR1099" s="85"/>
      <c r="AS1099" s="85"/>
      <c r="AT1099" s="85"/>
      <c r="AU1099" s="85"/>
      <c r="AV1099" s="85"/>
      <c r="AW1099" s="85"/>
      <c r="AX1099" s="85"/>
      <c r="AY1099" s="85"/>
      <c r="AZ1099" s="85"/>
      <c r="BA1099" s="85"/>
      <c r="BB1099" s="85"/>
      <c r="BC1099" s="85"/>
      <c r="BD1099" s="85"/>
      <c r="BE1099" s="85"/>
      <c r="BF1099" s="88"/>
      <c r="BG1099" s="85"/>
      <c r="BH1099" s="85"/>
      <c r="BI1099" s="85"/>
      <c r="BJ1099" s="85"/>
      <c r="BK1099" s="85"/>
      <c r="BL1099" s="85"/>
      <c r="BM1099" s="85"/>
      <c r="BN1099" s="85"/>
      <c r="BO1099" s="85"/>
      <c r="BP1099" s="85"/>
      <c r="BQ1099" s="85"/>
      <c r="BR1099" s="85"/>
      <c r="BS1099" s="85"/>
      <c r="BT1099" s="85"/>
      <c r="BU1099" s="85"/>
      <c r="BV1099" s="85"/>
      <c r="BW1099" s="85"/>
      <c r="BX1099" s="85"/>
      <c r="BY1099" s="85"/>
      <c r="BZ1099" s="85"/>
      <c r="CA1099" s="85"/>
      <c r="CB1099" s="85"/>
      <c r="CC1099" s="85"/>
      <c r="CD1099" s="85"/>
      <c r="CE1099" s="85"/>
      <c r="CF1099" s="85"/>
      <c r="CG1099" s="85"/>
      <c r="CH1099" s="85"/>
      <c r="CI1099" s="85"/>
      <c r="CJ1099" s="85"/>
      <c r="CK1099" s="85"/>
      <c r="CL1099" s="85"/>
      <c r="CM1099" s="85"/>
      <c r="CN1099" s="85"/>
      <c r="CO1099" s="85"/>
      <c r="CP1099" s="85"/>
      <c r="CQ1099" s="85"/>
      <c r="CR1099" s="85"/>
      <c r="CS1099" s="85"/>
      <c r="CT1099" s="85"/>
      <c r="CU1099" s="85"/>
      <c r="CV1099" s="85"/>
      <c r="CW1099" s="85"/>
      <c r="CX1099" s="85"/>
      <c r="CY1099" s="85"/>
      <c r="CZ1099" s="85"/>
      <c r="DA1099" s="85"/>
      <c r="DB1099" s="85"/>
      <c r="DC1099" s="85"/>
      <c r="DD1099" s="85"/>
      <c r="DE1099" s="85"/>
    </row>
    <row r="1100" spans="1:109" x14ac:dyDescent="0.2">
      <c r="A1100" s="85"/>
      <c r="B1100" s="85"/>
      <c r="C1100" s="85"/>
      <c r="D1100" s="85"/>
      <c r="E1100" s="86"/>
      <c r="F1100" s="85"/>
      <c r="G1100" s="87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85"/>
      <c r="V1100" s="85"/>
      <c r="W1100" s="85"/>
      <c r="X1100" s="85"/>
      <c r="Y1100" s="85"/>
      <c r="Z1100" s="85"/>
      <c r="AA1100" s="85"/>
      <c r="AB1100" s="85"/>
      <c r="AC1100" s="85"/>
      <c r="AD1100" s="85"/>
      <c r="AE1100" s="85"/>
      <c r="AF1100" s="85"/>
      <c r="AG1100" s="85"/>
      <c r="AH1100" s="85"/>
      <c r="AI1100" s="85"/>
      <c r="AJ1100" s="85"/>
      <c r="AK1100" s="85"/>
      <c r="AL1100" s="85"/>
      <c r="AM1100" s="85"/>
      <c r="AN1100" s="85"/>
      <c r="AO1100" s="85"/>
      <c r="AP1100" s="85"/>
      <c r="AQ1100" s="85"/>
      <c r="AR1100" s="85"/>
      <c r="AS1100" s="85"/>
      <c r="AT1100" s="85"/>
      <c r="AU1100" s="85"/>
      <c r="AV1100" s="85"/>
      <c r="AW1100" s="85"/>
      <c r="AX1100" s="85"/>
      <c r="AY1100" s="85"/>
      <c r="AZ1100" s="85"/>
      <c r="BA1100" s="85"/>
      <c r="BB1100" s="85"/>
      <c r="BC1100" s="85"/>
      <c r="BD1100" s="85"/>
      <c r="BE1100" s="85"/>
      <c r="BF1100" s="88"/>
      <c r="BG1100" s="85"/>
      <c r="BH1100" s="85"/>
      <c r="BI1100" s="85"/>
      <c r="BJ1100" s="85"/>
      <c r="BK1100" s="85"/>
      <c r="BL1100" s="85"/>
      <c r="BM1100" s="85"/>
      <c r="BN1100" s="85"/>
      <c r="BO1100" s="85"/>
      <c r="BP1100" s="85"/>
      <c r="BQ1100" s="85"/>
      <c r="BR1100" s="85"/>
      <c r="BS1100" s="85"/>
      <c r="BT1100" s="85"/>
      <c r="BU1100" s="85"/>
      <c r="BV1100" s="85"/>
      <c r="BW1100" s="85"/>
      <c r="BX1100" s="85"/>
      <c r="BY1100" s="85"/>
      <c r="BZ1100" s="85"/>
      <c r="CA1100" s="85"/>
      <c r="CB1100" s="85"/>
      <c r="CC1100" s="85"/>
      <c r="CD1100" s="85"/>
      <c r="CE1100" s="85"/>
      <c r="CF1100" s="85"/>
      <c r="CG1100" s="85"/>
      <c r="CH1100" s="85"/>
      <c r="CI1100" s="85"/>
      <c r="CJ1100" s="85"/>
      <c r="CK1100" s="85"/>
      <c r="CL1100" s="85"/>
      <c r="CM1100" s="85"/>
      <c r="CN1100" s="85"/>
      <c r="CO1100" s="85"/>
      <c r="CP1100" s="85"/>
      <c r="CQ1100" s="85"/>
      <c r="CR1100" s="85"/>
      <c r="CS1100" s="85"/>
      <c r="CT1100" s="85"/>
      <c r="CU1100" s="85"/>
      <c r="CV1100" s="85"/>
      <c r="CW1100" s="85"/>
      <c r="CX1100" s="85"/>
      <c r="CY1100" s="85"/>
      <c r="CZ1100" s="85"/>
      <c r="DA1100" s="85"/>
      <c r="DB1100" s="85"/>
      <c r="DC1100" s="85"/>
      <c r="DD1100" s="85"/>
      <c r="DE1100" s="85"/>
    </row>
    <row r="1101" spans="1:109" x14ac:dyDescent="0.2">
      <c r="A1101" s="85"/>
      <c r="B1101" s="85"/>
      <c r="C1101" s="85"/>
      <c r="D1101" s="85"/>
      <c r="E1101" s="86"/>
      <c r="F1101" s="85"/>
      <c r="G1101" s="87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85"/>
      <c r="V1101" s="85"/>
      <c r="W1101" s="85"/>
      <c r="X1101" s="85"/>
      <c r="Y1101" s="85"/>
      <c r="Z1101" s="85"/>
      <c r="AA1101" s="85"/>
      <c r="AB1101" s="85"/>
      <c r="AC1101" s="85"/>
      <c r="AD1101" s="85"/>
      <c r="AE1101" s="85"/>
      <c r="AF1101" s="85"/>
      <c r="AG1101" s="85"/>
      <c r="AH1101" s="85"/>
      <c r="AI1101" s="85"/>
      <c r="AJ1101" s="85"/>
      <c r="AK1101" s="85"/>
      <c r="AL1101" s="85"/>
      <c r="AM1101" s="85"/>
      <c r="AN1101" s="85"/>
      <c r="AO1101" s="85"/>
      <c r="AP1101" s="85"/>
      <c r="AQ1101" s="85"/>
      <c r="AR1101" s="85"/>
      <c r="AS1101" s="85"/>
      <c r="AT1101" s="85"/>
      <c r="AU1101" s="85"/>
      <c r="AV1101" s="85"/>
      <c r="AW1101" s="85"/>
      <c r="AX1101" s="85"/>
      <c r="AY1101" s="85"/>
      <c r="AZ1101" s="85"/>
      <c r="BA1101" s="85"/>
      <c r="BB1101" s="85"/>
      <c r="BC1101" s="85"/>
      <c r="BD1101" s="85"/>
      <c r="BE1101" s="85"/>
      <c r="BF1101" s="88"/>
      <c r="BG1101" s="85"/>
      <c r="BH1101" s="85"/>
      <c r="BI1101" s="85"/>
      <c r="BJ1101" s="85"/>
      <c r="BK1101" s="85"/>
      <c r="BL1101" s="85"/>
      <c r="BM1101" s="85"/>
      <c r="BN1101" s="85"/>
      <c r="BO1101" s="85"/>
      <c r="BP1101" s="85"/>
      <c r="BQ1101" s="85"/>
      <c r="BR1101" s="85"/>
      <c r="BS1101" s="85"/>
      <c r="BT1101" s="85"/>
      <c r="BU1101" s="85"/>
      <c r="BV1101" s="85"/>
      <c r="BW1101" s="85"/>
      <c r="BX1101" s="85"/>
      <c r="BY1101" s="85"/>
      <c r="BZ1101" s="85"/>
      <c r="CA1101" s="85"/>
      <c r="CB1101" s="85"/>
      <c r="CC1101" s="85"/>
      <c r="CD1101" s="85"/>
      <c r="CE1101" s="85"/>
      <c r="CF1101" s="85"/>
      <c r="CG1101" s="85"/>
      <c r="CH1101" s="85"/>
      <c r="CI1101" s="85"/>
      <c r="CJ1101" s="85"/>
      <c r="CK1101" s="85"/>
      <c r="CL1101" s="85"/>
      <c r="CM1101" s="85"/>
      <c r="CN1101" s="85"/>
      <c r="CO1101" s="85"/>
      <c r="CP1101" s="85"/>
      <c r="CQ1101" s="85"/>
      <c r="CR1101" s="85"/>
      <c r="CS1101" s="85"/>
      <c r="CT1101" s="85"/>
      <c r="CU1101" s="85"/>
      <c r="CV1101" s="85"/>
      <c r="CW1101" s="85"/>
      <c r="CX1101" s="85"/>
      <c r="CY1101" s="85"/>
      <c r="CZ1101" s="85"/>
      <c r="DA1101" s="85"/>
      <c r="DB1101" s="85"/>
      <c r="DC1101" s="85"/>
      <c r="DD1101" s="85"/>
      <c r="DE1101" s="85"/>
    </row>
    <row r="1102" spans="1:109" x14ac:dyDescent="0.2">
      <c r="A1102" s="85"/>
      <c r="B1102" s="85"/>
      <c r="C1102" s="85"/>
      <c r="D1102" s="85"/>
      <c r="E1102" s="86"/>
      <c r="F1102" s="85"/>
      <c r="G1102" s="87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85"/>
      <c r="V1102" s="85"/>
      <c r="W1102" s="85"/>
      <c r="X1102" s="85"/>
      <c r="Y1102" s="85"/>
      <c r="Z1102" s="85"/>
      <c r="AA1102" s="85"/>
      <c r="AB1102" s="85"/>
      <c r="AC1102" s="85"/>
      <c r="AD1102" s="85"/>
      <c r="AE1102" s="85"/>
      <c r="AF1102" s="85"/>
      <c r="AG1102" s="85"/>
      <c r="AH1102" s="85"/>
      <c r="AI1102" s="85"/>
      <c r="AJ1102" s="85"/>
      <c r="AK1102" s="85"/>
      <c r="AL1102" s="85"/>
      <c r="AM1102" s="85"/>
      <c r="AN1102" s="85"/>
      <c r="AO1102" s="85"/>
      <c r="AP1102" s="85"/>
      <c r="AQ1102" s="85"/>
      <c r="AR1102" s="85"/>
      <c r="AS1102" s="85"/>
      <c r="AT1102" s="85"/>
      <c r="AU1102" s="85"/>
      <c r="AV1102" s="85"/>
      <c r="AW1102" s="85"/>
      <c r="AX1102" s="85"/>
      <c r="AY1102" s="85"/>
      <c r="AZ1102" s="85"/>
      <c r="BA1102" s="85"/>
      <c r="BB1102" s="85"/>
      <c r="BC1102" s="85"/>
      <c r="BD1102" s="85"/>
      <c r="BE1102" s="85"/>
      <c r="BF1102" s="88"/>
      <c r="BG1102" s="85"/>
      <c r="BH1102" s="85"/>
      <c r="BI1102" s="85"/>
      <c r="BJ1102" s="85"/>
      <c r="BK1102" s="85"/>
      <c r="BL1102" s="85"/>
      <c r="BM1102" s="85"/>
      <c r="BN1102" s="85"/>
      <c r="BO1102" s="85"/>
      <c r="BP1102" s="85"/>
      <c r="BQ1102" s="85"/>
      <c r="BR1102" s="85"/>
      <c r="BS1102" s="85"/>
      <c r="BT1102" s="85"/>
      <c r="BU1102" s="85"/>
      <c r="BV1102" s="85"/>
      <c r="BW1102" s="85"/>
      <c r="BX1102" s="85"/>
      <c r="BY1102" s="85"/>
      <c r="BZ1102" s="85"/>
      <c r="CA1102" s="85"/>
      <c r="CB1102" s="85"/>
      <c r="CC1102" s="85"/>
      <c r="CD1102" s="85"/>
      <c r="CE1102" s="85"/>
      <c r="CF1102" s="85"/>
      <c r="CG1102" s="85"/>
      <c r="CH1102" s="85"/>
      <c r="CI1102" s="85"/>
      <c r="CJ1102" s="85"/>
      <c r="CK1102" s="85"/>
      <c r="CL1102" s="85"/>
      <c r="CM1102" s="85"/>
      <c r="CN1102" s="85"/>
      <c r="CO1102" s="85"/>
      <c r="CP1102" s="85"/>
      <c r="CQ1102" s="85"/>
      <c r="CR1102" s="85"/>
      <c r="CS1102" s="85"/>
      <c r="CT1102" s="85"/>
      <c r="CU1102" s="85"/>
      <c r="CV1102" s="85"/>
      <c r="CW1102" s="85"/>
      <c r="CX1102" s="85"/>
      <c r="CY1102" s="85"/>
      <c r="CZ1102" s="85"/>
      <c r="DA1102" s="85"/>
      <c r="DB1102" s="85"/>
      <c r="DC1102" s="85"/>
      <c r="DD1102" s="85"/>
      <c r="DE1102" s="85"/>
    </row>
    <row r="1103" spans="1:109" x14ac:dyDescent="0.2">
      <c r="A1103" s="85"/>
      <c r="B1103" s="85"/>
      <c r="C1103" s="85"/>
      <c r="D1103" s="85"/>
      <c r="E1103" s="86"/>
      <c r="F1103" s="85"/>
      <c r="G1103" s="87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85"/>
      <c r="V1103" s="85"/>
      <c r="W1103" s="85"/>
      <c r="X1103" s="85"/>
      <c r="Y1103" s="85"/>
      <c r="Z1103" s="85"/>
      <c r="AA1103" s="85"/>
      <c r="AB1103" s="85"/>
      <c r="AC1103" s="85"/>
      <c r="AD1103" s="85"/>
      <c r="AE1103" s="85"/>
      <c r="AF1103" s="85"/>
      <c r="AG1103" s="85"/>
      <c r="AH1103" s="85"/>
      <c r="AI1103" s="85"/>
      <c r="AJ1103" s="85"/>
      <c r="AK1103" s="85"/>
      <c r="AL1103" s="85"/>
      <c r="AM1103" s="85"/>
      <c r="AN1103" s="85"/>
      <c r="AO1103" s="85"/>
      <c r="AP1103" s="85"/>
      <c r="AQ1103" s="85"/>
      <c r="AR1103" s="85"/>
      <c r="AS1103" s="85"/>
      <c r="AT1103" s="85"/>
      <c r="AU1103" s="85"/>
      <c r="AV1103" s="85"/>
      <c r="AW1103" s="85"/>
      <c r="AX1103" s="85"/>
      <c r="AY1103" s="85"/>
      <c r="AZ1103" s="85"/>
      <c r="BA1103" s="85"/>
      <c r="BB1103" s="85"/>
      <c r="BC1103" s="85"/>
      <c r="BD1103" s="85"/>
      <c r="BE1103" s="85"/>
      <c r="BF1103" s="88"/>
      <c r="BG1103" s="85"/>
      <c r="BH1103" s="85"/>
      <c r="BI1103" s="85"/>
      <c r="BJ1103" s="85"/>
      <c r="BK1103" s="85"/>
      <c r="BL1103" s="85"/>
      <c r="BM1103" s="85"/>
      <c r="BN1103" s="85"/>
      <c r="BO1103" s="85"/>
      <c r="BP1103" s="85"/>
      <c r="BQ1103" s="85"/>
      <c r="BR1103" s="85"/>
      <c r="BS1103" s="85"/>
      <c r="BT1103" s="85"/>
      <c r="BU1103" s="85"/>
      <c r="BV1103" s="85"/>
      <c r="BW1103" s="85"/>
      <c r="BX1103" s="85"/>
      <c r="BY1103" s="85"/>
      <c r="BZ1103" s="85"/>
      <c r="CA1103" s="85"/>
      <c r="CB1103" s="85"/>
      <c r="CC1103" s="85"/>
      <c r="CD1103" s="85"/>
      <c r="CE1103" s="85"/>
      <c r="CF1103" s="85"/>
      <c r="CG1103" s="85"/>
      <c r="CH1103" s="85"/>
      <c r="CI1103" s="85"/>
      <c r="CJ1103" s="85"/>
      <c r="CK1103" s="85"/>
      <c r="CL1103" s="85"/>
      <c r="CM1103" s="85"/>
      <c r="CN1103" s="85"/>
      <c r="CO1103" s="85"/>
      <c r="CP1103" s="85"/>
      <c r="CQ1103" s="85"/>
      <c r="CR1103" s="85"/>
      <c r="CS1103" s="85"/>
      <c r="CT1103" s="85"/>
      <c r="CU1103" s="85"/>
      <c r="CV1103" s="85"/>
      <c r="CW1103" s="85"/>
      <c r="CX1103" s="85"/>
      <c r="CY1103" s="85"/>
      <c r="CZ1103" s="85"/>
      <c r="DA1103" s="85"/>
      <c r="DB1103" s="85"/>
      <c r="DC1103" s="85"/>
      <c r="DD1103" s="85"/>
      <c r="DE1103" s="85"/>
    </row>
    <row r="1104" spans="1:109" x14ac:dyDescent="0.2">
      <c r="A1104" s="85"/>
      <c r="B1104" s="85"/>
      <c r="C1104" s="85"/>
      <c r="D1104" s="85"/>
      <c r="E1104" s="86"/>
      <c r="F1104" s="85"/>
      <c r="G1104" s="87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85"/>
      <c r="V1104" s="85"/>
      <c r="W1104" s="85"/>
      <c r="X1104" s="85"/>
      <c r="Y1104" s="85"/>
      <c r="Z1104" s="85"/>
      <c r="AA1104" s="85"/>
      <c r="AB1104" s="85"/>
      <c r="AC1104" s="85"/>
      <c r="AD1104" s="85"/>
      <c r="AE1104" s="85"/>
      <c r="AF1104" s="85"/>
      <c r="AG1104" s="85"/>
      <c r="AH1104" s="85"/>
      <c r="AI1104" s="85"/>
      <c r="AJ1104" s="85"/>
      <c r="AK1104" s="85"/>
      <c r="AL1104" s="85"/>
      <c r="AM1104" s="85"/>
      <c r="AN1104" s="85"/>
      <c r="AO1104" s="85"/>
      <c r="AP1104" s="85"/>
      <c r="AQ1104" s="85"/>
      <c r="AR1104" s="85"/>
      <c r="AS1104" s="85"/>
      <c r="AT1104" s="85"/>
      <c r="AU1104" s="85"/>
      <c r="AV1104" s="85"/>
      <c r="AW1104" s="85"/>
      <c r="AX1104" s="85"/>
      <c r="AY1104" s="85"/>
      <c r="AZ1104" s="85"/>
      <c r="BA1104" s="85"/>
      <c r="BB1104" s="85"/>
      <c r="BC1104" s="85"/>
      <c r="BD1104" s="85"/>
      <c r="BE1104" s="85"/>
      <c r="BF1104" s="88"/>
      <c r="BG1104" s="85"/>
      <c r="BH1104" s="85"/>
      <c r="BI1104" s="85"/>
      <c r="BJ1104" s="85"/>
      <c r="BK1104" s="85"/>
      <c r="BL1104" s="85"/>
      <c r="BM1104" s="85"/>
      <c r="BN1104" s="85"/>
      <c r="BO1104" s="85"/>
      <c r="BP1104" s="85"/>
      <c r="BQ1104" s="85"/>
      <c r="BR1104" s="85"/>
      <c r="BS1104" s="85"/>
      <c r="BT1104" s="85"/>
      <c r="BU1104" s="85"/>
      <c r="BV1104" s="85"/>
      <c r="BW1104" s="85"/>
      <c r="BX1104" s="85"/>
      <c r="BY1104" s="85"/>
      <c r="BZ1104" s="85"/>
      <c r="CA1104" s="85"/>
      <c r="CB1104" s="85"/>
      <c r="CC1104" s="85"/>
      <c r="CD1104" s="85"/>
      <c r="CE1104" s="85"/>
      <c r="CF1104" s="85"/>
      <c r="CG1104" s="85"/>
      <c r="CH1104" s="85"/>
      <c r="CI1104" s="85"/>
      <c r="CJ1104" s="85"/>
      <c r="CK1104" s="85"/>
      <c r="CL1104" s="85"/>
      <c r="CM1104" s="85"/>
      <c r="CN1104" s="85"/>
      <c r="CO1104" s="85"/>
      <c r="CP1104" s="85"/>
      <c r="CQ1104" s="85"/>
      <c r="CR1104" s="85"/>
      <c r="CS1104" s="85"/>
      <c r="CT1104" s="85"/>
      <c r="CU1104" s="85"/>
      <c r="CV1104" s="85"/>
      <c r="CW1104" s="85"/>
      <c r="CX1104" s="85"/>
      <c r="CY1104" s="85"/>
      <c r="CZ1104" s="85"/>
      <c r="DA1104" s="85"/>
      <c r="DB1104" s="85"/>
      <c r="DC1104" s="85"/>
      <c r="DD1104" s="85"/>
      <c r="DE1104" s="85"/>
    </row>
    <row r="1105" spans="1:109" x14ac:dyDescent="0.2">
      <c r="A1105" s="85"/>
      <c r="B1105" s="85"/>
      <c r="C1105" s="85"/>
      <c r="D1105" s="85"/>
      <c r="E1105" s="86"/>
      <c r="F1105" s="85"/>
      <c r="G1105" s="87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85"/>
      <c r="V1105" s="85"/>
      <c r="W1105" s="85"/>
      <c r="X1105" s="85"/>
      <c r="Y1105" s="85"/>
      <c r="Z1105" s="85"/>
      <c r="AA1105" s="85"/>
      <c r="AB1105" s="85"/>
      <c r="AC1105" s="85"/>
      <c r="AD1105" s="85"/>
      <c r="AE1105" s="85"/>
      <c r="AF1105" s="85"/>
      <c r="AG1105" s="85"/>
      <c r="AH1105" s="85"/>
      <c r="AI1105" s="85"/>
      <c r="AJ1105" s="85"/>
      <c r="AK1105" s="85"/>
      <c r="AL1105" s="85"/>
      <c r="AM1105" s="85"/>
      <c r="AN1105" s="85"/>
      <c r="AO1105" s="85"/>
      <c r="AP1105" s="85"/>
      <c r="AQ1105" s="85"/>
      <c r="AR1105" s="85"/>
      <c r="AS1105" s="85"/>
      <c r="AT1105" s="85"/>
      <c r="AU1105" s="85"/>
      <c r="AV1105" s="85"/>
      <c r="AW1105" s="85"/>
      <c r="AX1105" s="85"/>
      <c r="AY1105" s="85"/>
      <c r="AZ1105" s="85"/>
      <c r="BA1105" s="85"/>
      <c r="BB1105" s="85"/>
      <c r="BC1105" s="85"/>
      <c r="BD1105" s="85"/>
      <c r="BE1105" s="85"/>
      <c r="BF1105" s="88"/>
      <c r="BG1105" s="85"/>
      <c r="BH1105" s="85"/>
      <c r="BI1105" s="85"/>
      <c r="BJ1105" s="85"/>
      <c r="BK1105" s="85"/>
      <c r="BL1105" s="85"/>
      <c r="BM1105" s="85"/>
      <c r="BN1105" s="85"/>
      <c r="BO1105" s="85"/>
      <c r="BP1105" s="85"/>
      <c r="BQ1105" s="85"/>
      <c r="BR1105" s="85"/>
      <c r="BS1105" s="85"/>
      <c r="BT1105" s="85"/>
      <c r="BU1105" s="85"/>
      <c r="BV1105" s="85"/>
      <c r="BW1105" s="85"/>
      <c r="BX1105" s="85"/>
      <c r="BY1105" s="85"/>
      <c r="BZ1105" s="85"/>
      <c r="CA1105" s="85"/>
      <c r="CB1105" s="85"/>
      <c r="CC1105" s="85"/>
      <c r="CD1105" s="85"/>
      <c r="CE1105" s="85"/>
      <c r="CF1105" s="85"/>
      <c r="CG1105" s="85"/>
      <c r="CH1105" s="85"/>
      <c r="CI1105" s="85"/>
      <c r="CJ1105" s="85"/>
      <c r="CK1105" s="85"/>
      <c r="CL1105" s="85"/>
      <c r="CM1105" s="85"/>
      <c r="CN1105" s="85"/>
      <c r="CO1105" s="85"/>
      <c r="CP1105" s="85"/>
      <c r="CQ1105" s="85"/>
      <c r="CR1105" s="85"/>
      <c r="CS1105" s="85"/>
      <c r="CT1105" s="85"/>
      <c r="CU1105" s="85"/>
      <c r="CV1105" s="85"/>
      <c r="CW1105" s="85"/>
      <c r="CX1105" s="85"/>
      <c r="CY1105" s="85"/>
      <c r="CZ1105" s="85"/>
      <c r="DA1105" s="85"/>
      <c r="DB1105" s="85"/>
      <c r="DC1105" s="85"/>
      <c r="DD1105" s="85"/>
      <c r="DE1105" s="85"/>
    </row>
    <row r="1106" spans="1:109" x14ac:dyDescent="0.2">
      <c r="A1106" s="85"/>
      <c r="B1106" s="85"/>
      <c r="C1106" s="85"/>
      <c r="D1106" s="85"/>
      <c r="E1106" s="86"/>
      <c r="F1106" s="85"/>
      <c r="G1106" s="87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85"/>
      <c r="V1106" s="85"/>
      <c r="W1106" s="85"/>
      <c r="X1106" s="85"/>
      <c r="Y1106" s="85"/>
      <c r="Z1106" s="85"/>
      <c r="AA1106" s="85"/>
      <c r="AB1106" s="85"/>
      <c r="AC1106" s="85"/>
      <c r="AD1106" s="85"/>
      <c r="AE1106" s="85"/>
      <c r="AF1106" s="85"/>
      <c r="AG1106" s="85"/>
      <c r="AH1106" s="85"/>
      <c r="AI1106" s="85"/>
      <c r="AJ1106" s="85"/>
      <c r="AK1106" s="85"/>
      <c r="AL1106" s="85"/>
      <c r="AM1106" s="85"/>
      <c r="AN1106" s="85"/>
      <c r="AO1106" s="85"/>
      <c r="AP1106" s="85"/>
      <c r="AQ1106" s="85"/>
      <c r="AR1106" s="85"/>
      <c r="AS1106" s="85"/>
      <c r="AT1106" s="85"/>
      <c r="AU1106" s="85"/>
      <c r="AV1106" s="85"/>
      <c r="AW1106" s="85"/>
      <c r="AX1106" s="85"/>
      <c r="AY1106" s="85"/>
      <c r="AZ1106" s="85"/>
      <c r="BA1106" s="85"/>
      <c r="BB1106" s="85"/>
      <c r="BC1106" s="85"/>
      <c r="BD1106" s="85"/>
      <c r="BE1106" s="85"/>
      <c r="BF1106" s="88"/>
      <c r="BG1106" s="85"/>
      <c r="BH1106" s="85"/>
      <c r="BI1106" s="85"/>
      <c r="BJ1106" s="85"/>
      <c r="BK1106" s="85"/>
      <c r="BL1106" s="85"/>
      <c r="BM1106" s="85"/>
      <c r="BN1106" s="85"/>
      <c r="BO1106" s="85"/>
      <c r="BP1106" s="85"/>
      <c r="BQ1106" s="85"/>
      <c r="BR1106" s="85"/>
      <c r="BS1106" s="85"/>
      <c r="BT1106" s="85"/>
      <c r="BU1106" s="85"/>
      <c r="BV1106" s="85"/>
      <c r="BW1106" s="85"/>
      <c r="BX1106" s="85"/>
      <c r="BY1106" s="85"/>
      <c r="BZ1106" s="85"/>
      <c r="CA1106" s="85"/>
      <c r="CB1106" s="85"/>
      <c r="CC1106" s="85"/>
      <c r="CD1106" s="85"/>
      <c r="CE1106" s="85"/>
      <c r="CF1106" s="85"/>
      <c r="CG1106" s="85"/>
      <c r="CH1106" s="85"/>
      <c r="CI1106" s="85"/>
      <c r="CJ1106" s="85"/>
      <c r="CK1106" s="85"/>
      <c r="CL1106" s="85"/>
      <c r="CM1106" s="85"/>
      <c r="CN1106" s="85"/>
      <c r="CO1106" s="85"/>
      <c r="CP1106" s="85"/>
      <c r="CQ1106" s="85"/>
      <c r="CR1106" s="85"/>
      <c r="CS1106" s="85"/>
      <c r="CT1106" s="85"/>
      <c r="CU1106" s="85"/>
      <c r="CV1106" s="85"/>
      <c r="CW1106" s="85"/>
      <c r="CX1106" s="85"/>
      <c r="CY1106" s="85"/>
      <c r="CZ1106" s="85"/>
      <c r="DA1106" s="85"/>
      <c r="DB1106" s="85"/>
      <c r="DC1106" s="85"/>
      <c r="DD1106" s="85"/>
      <c r="DE1106" s="85"/>
    </row>
    <row r="1107" spans="1:109" x14ac:dyDescent="0.2">
      <c r="A1107" s="85"/>
      <c r="B1107" s="85"/>
      <c r="C1107" s="85"/>
      <c r="D1107" s="85"/>
      <c r="E1107" s="86"/>
      <c r="F1107" s="85"/>
      <c r="G1107" s="87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85"/>
      <c r="V1107" s="85"/>
      <c r="W1107" s="85"/>
      <c r="X1107" s="85"/>
      <c r="Y1107" s="85"/>
      <c r="Z1107" s="85"/>
      <c r="AA1107" s="85"/>
      <c r="AB1107" s="85"/>
      <c r="AC1107" s="85"/>
      <c r="AD1107" s="85"/>
      <c r="AE1107" s="85"/>
      <c r="AF1107" s="85"/>
      <c r="AG1107" s="85"/>
      <c r="AH1107" s="85"/>
      <c r="AI1107" s="85"/>
      <c r="AJ1107" s="85"/>
      <c r="AK1107" s="85"/>
      <c r="AL1107" s="85"/>
      <c r="AM1107" s="85"/>
      <c r="AN1107" s="85"/>
      <c r="AO1107" s="85"/>
      <c r="AP1107" s="85"/>
      <c r="AQ1107" s="85"/>
      <c r="AR1107" s="85"/>
      <c r="AS1107" s="85"/>
      <c r="AT1107" s="85"/>
      <c r="AU1107" s="85"/>
      <c r="AV1107" s="85"/>
      <c r="AW1107" s="85"/>
      <c r="AX1107" s="85"/>
      <c r="AY1107" s="85"/>
      <c r="AZ1107" s="85"/>
      <c r="BA1107" s="85"/>
      <c r="BB1107" s="85"/>
      <c r="BC1107" s="85"/>
      <c r="BD1107" s="85"/>
      <c r="BE1107" s="85"/>
      <c r="BF1107" s="88"/>
      <c r="BG1107" s="85"/>
      <c r="BH1107" s="85"/>
      <c r="BI1107" s="85"/>
      <c r="BJ1107" s="85"/>
      <c r="BK1107" s="85"/>
      <c r="BL1107" s="85"/>
      <c r="BM1107" s="85"/>
      <c r="BN1107" s="85"/>
      <c r="BO1107" s="85"/>
      <c r="BP1107" s="85"/>
      <c r="BQ1107" s="85"/>
      <c r="BR1107" s="85"/>
      <c r="BS1107" s="85"/>
      <c r="BT1107" s="85"/>
      <c r="BU1107" s="85"/>
      <c r="BV1107" s="85"/>
      <c r="BW1107" s="85"/>
      <c r="BX1107" s="85"/>
      <c r="BY1107" s="85"/>
      <c r="BZ1107" s="85"/>
      <c r="CA1107" s="85"/>
      <c r="CB1107" s="85"/>
      <c r="CC1107" s="85"/>
      <c r="CD1107" s="85"/>
      <c r="CE1107" s="85"/>
      <c r="CF1107" s="85"/>
      <c r="CG1107" s="85"/>
      <c r="CH1107" s="85"/>
      <c r="CI1107" s="85"/>
      <c r="CJ1107" s="85"/>
      <c r="CK1107" s="85"/>
      <c r="CL1107" s="85"/>
      <c r="CM1107" s="85"/>
      <c r="CN1107" s="85"/>
      <c r="CO1107" s="85"/>
      <c r="CP1107" s="85"/>
      <c r="CQ1107" s="85"/>
      <c r="CR1107" s="85"/>
      <c r="CS1107" s="85"/>
      <c r="CT1107" s="85"/>
      <c r="CU1107" s="85"/>
      <c r="CV1107" s="85"/>
      <c r="CW1107" s="85"/>
      <c r="CX1107" s="85"/>
      <c r="CY1107" s="85"/>
      <c r="CZ1107" s="85"/>
      <c r="DA1107" s="85"/>
      <c r="DB1107" s="85"/>
      <c r="DC1107" s="85"/>
      <c r="DD1107" s="85"/>
      <c r="DE1107" s="85"/>
    </row>
    <row r="1108" spans="1:109" x14ac:dyDescent="0.2">
      <c r="A1108" s="85"/>
      <c r="B1108" s="85"/>
      <c r="C1108" s="85"/>
      <c r="D1108" s="85"/>
      <c r="E1108" s="86"/>
      <c r="F1108" s="85"/>
      <c r="G1108" s="87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85"/>
      <c r="V1108" s="85"/>
      <c r="W1108" s="85"/>
      <c r="X1108" s="85"/>
      <c r="Y1108" s="85"/>
      <c r="Z1108" s="85"/>
      <c r="AA1108" s="85"/>
      <c r="AB1108" s="85"/>
      <c r="AC1108" s="85"/>
      <c r="AD1108" s="85"/>
      <c r="AE1108" s="85"/>
      <c r="AF1108" s="85"/>
      <c r="AG1108" s="85"/>
      <c r="AH1108" s="85"/>
      <c r="AI1108" s="85"/>
      <c r="AJ1108" s="85"/>
      <c r="AK1108" s="85"/>
      <c r="AL1108" s="85"/>
      <c r="AM1108" s="85"/>
      <c r="AN1108" s="85"/>
      <c r="AO1108" s="85"/>
      <c r="AP1108" s="85"/>
      <c r="AQ1108" s="85"/>
      <c r="AR1108" s="85"/>
      <c r="AS1108" s="85"/>
      <c r="AT1108" s="85"/>
      <c r="AU1108" s="85"/>
      <c r="AV1108" s="85"/>
      <c r="AW1108" s="85"/>
      <c r="AX1108" s="85"/>
      <c r="AY1108" s="85"/>
      <c r="AZ1108" s="85"/>
      <c r="BA1108" s="85"/>
      <c r="BB1108" s="85"/>
      <c r="BC1108" s="85"/>
      <c r="BD1108" s="85"/>
      <c r="BE1108" s="85"/>
      <c r="BF1108" s="88"/>
      <c r="BG1108" s="85"/>
      <c r="BH1108" s="85"/>
      <c r="BI1108" s="85"/>
      <c r="BJ1108" s="85"/>
      <c r="BK1108" s="85"/>
      <c r="BL1108" s="85"/>
      <c r="BM1108" s="85"/>
      <c r="BN1108" s="85"/>
      <c r="BO1108" s="85"/>
      <c r="BP1108" s="85"/>
      <c r="BQ1108" s="85"/>
      <c r="BR1108" s="85"/>
      <c r="BS1108" s="85"/>
      <c r="BT1108" s="85"/>
      <c r="BU1108" s="85"/>
      <c r="BV1108" s="85"/>
      <c r="BW1108" s="85"/>
      <c r="BX1108" s="85"/>
      <c r="BY1108" s="85"/>
      <c r="BZ1108" s="85"/>
      <c r="CA1108" s="85"/>
      <c r="CB1108" s="85"/>
      <c r="CC1108" s="85"/>
      <c r="CD1108" s="85"/>
      <c r="CE1108" s="85"/>
      <c r="CF1108" s="85"/>
      <c r="CG1108" s="85"/>
      <c r="CH1108" s="85"/>
      <c r="CI1108" s="85"/>
      <c r="CJ1108" s="85"/>
      <c r="CK1108" s="85"/>
      <c r="CL1108" s="85"/>
      <c r="CM1108" s="85"/>
      <c r="CN1108" s="85"/>
      <c r="CO1108" s="85"/>
      <c r="CP1108" s="85"/>
      <c r="CQ1108" s="85"/>
      <c r="CR1108" s="85"/>
      <c r="CS1108" s="85"/>
      <c r="CT1108" s="85"/>
      <c r="CU1108" s="85"/>
      <c r="CV1108" s="85"/>
      <c r="CW1108" s="85"/>
      <c r="CX1108" s="85"/>
      <c r="CY1108" s="85"/>
      <c r="CZ1108" s="85"/>
      <c r="DA1108" s="85"/>
      <c r="DB1108" s="85"/>
      <c r="DC1108" s="85"/>
      <c r="DD1108" s="85"/>
      <c r="DE1108" s="85"/>
    </row>
    <row r="1109" spans="1:109" x14ac:dyDescent="0.2">
      <c r="A1109" s="85"/>
      <c r="B1109" s="85"/>
      <c r="C1109" s="85"/>
      <c r="D1109" s="85"/>
      <c r="E1109" s="86"/>
      <c r="F1109" s="85"/>
      <c r="G1109" s="87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85"/>
      <c r="V1109" s="85"/>
      <c r="W1109" s="85"/>
      <c r="X1109" s="85"/>
      <c r="Y1109" s="85"/>
      <c r="Z1109" s="85"/>
      <c r="AA1109" s="85"/>
      <c r="AB1109" s="85"/>
      <c r="AC1109" s="85"/>
      <c r="AD1109" s="85"/>
      <c r="AE1109" s="85"/>
      <c r="AF1109" s="85"/>
      <c r="AG1109" s="85"/>
      <c r="AH1109" s="85"/>
      <c r="AI1109" s="85"/>
      <c r="AJ1109" s="85"/>
      <c r="AK1109" s="85"/>
      <c r="AL1109" s="85"/>
      <c r="AM1109" s="85"/>
      <c r="AN1109" s="85"/>
      <c r="AO1109" s="85"/>
      <c r="AP1109" s="85"/>
      <c r="AQ1109" s="85"/>
      <c r="AR1109" s="85"/>
      <c r="AS1109" s="85"/>
      <c r="AT1109" s="85"/>
      <c r="AU1109" s="85"/>
      <c r="AV1109" s="85"/>
      <c r="AW1109" s="85"/>
      <c r="AX1109" s="85"/>
      <c r="AY1109" s="85"/>
      <c r="AZ1109" s="85"/>
      <c r="BA1109" s="85"/>
      <c r="BB1109" s="85"/>
      <c r="BC1109" s="85"/>
      <c r="BD1109" s="85"/>
      <c r="BE1109" s="85"/>
      <c r="BF1109" s="88"/>
      <c r="BG1109" s="85"/>
      <c r="BH1109" s="85"/>
      <c r="BI1109" s="85"/>
      <c r="BJ1109" s="85"/>
      <c r="BK1109" s="85"/>
      <c r="BL1109" s="85"/>
      <c r="BM1109" s="85"/>
      <c r="BN1109" s="85"/>
      <c r="BO1109" s="85"/>
      <c r="BP1109" s="85"/>
      <c r="BQ1109" s="85"/>
      <c r="BR1109" s="85"/>
      <c r="BS1109" s="85"/>
      <c r="BT1109" s="85"/>
      <c r="BU1109" s="85"/>
      <c r="BV1109" s="85"/>
      <c r="BW1109" s="85"/>
      <c r="BX1109" s="85"/>
      <c r="BY1109" s="85"/>
      <c r="BZ1109" s="85"/>
      <c r="CA1109" s="85"/>
      <c r="CB1109" s="85"/>
      <c r="CC1109" s="85"/>
      <c r="CD1109" s="85"/>
      <c r="CE1109" s="85"/>
      <c r="CF1109" s="85"/>
      <c r="CG1109" s="85"/>
      <c r="CH1109" s="85"/>
      <c r="CI1109" s="85"/>
      <c r="CJ1109" s="85"/>
      <c r="CK1109" s="85"/>
      <c r="CL1109" s="85"/>
      <c r="CM1109" s="85"/>
      <c r="CN1109" s="85"/>
      <c r="CO1109" s="85"/>
      <c r="CP1109" s="85"/>
      <c r="CQ1109" s="85"/>
      <c r="CR1109" s="85"/>
      <c r="CS1109" s="85"/>
      <c r="CT1109" s="85"/>
      <c r="CU1109" s="85"/>
      <c r="CV1109" s="85"/>
      <c r="CW1109" s="85"/>
      <c r="CX1109" s="85"/>
      <c r="CY1109" s="85"/>
      <c r="CZ1109" s="85"/>
      <c r="DA1109" s="85"/>
      <c r="DB1109" s="85"/>
      <c r="DC1109" s="85"/>
      <c r="DD1109" s="85"/>
      <c r="DE1109" s="85"/>
    </row>
    <row r="1110" spans="1:109" x14ac:dyDescent="0.2">
      <c r="A1110" s="85"/>
      <c r="B1110" s="85"/>
      <c r="C1110" s="85"/>
      <c r="D1110" s="85"/>
      <c r="E1110" s="86"/>
      <c r="F1110" s="85"/>
      <c r="G1110" s="87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85"/>
      <c r="V1110" s="85"/>
      <c r="W1110" s="85"/>
      <c r="X1110" s="85"/>
      <c r="Y1110" s="85"/>
      <c r="Z1110" s="85"/>
      <c r="AA1110" s="85"/>
      <c r="AB1110" s="85"/>
      <c r="AC1110" s="85"/>
      <c r="AD1110" s="85"/>
      <c r="AE1110" s="85"/>
      <c r="AF1110" s="85"/>
      <c r="AG1110" s="85"/>
      <c r="AH1110" s="85"/>
      <c r="AI1110" s="85"/>
      <c r="AJ1110" s="85"/>
      <c r="AK1110" s="85"/>
      <c r="AL1110" s="85"/>
      <c r="AM1110" s="85"/>
      <c r="AN1110" s="85"/>
      <c r="AO1110" s="85"/>
      <c r="AP1110" s="85"/>
      <c r="AQ1110" s="85"/>
      <c r="AR1110" s="85"/>
      <c r="AS1110" s="85"/>
      <c r="AT1110" s="85"/>
      <c r="AU1110" s="85"/>
      <c r="AV1110" s="85"/>
      <c r="AW1110" s="85"/>
      <c r="AX1110" s="85"/>
      <c r="AY1110" s="85"/>
      <c r="AZ1110" s="85"/>
      <c r="BA1110" s="85"/>
      <c r="BB1110" s="85"/>
      <c r="BC1110" s="85"/>
      <c r="BD1110" s="85"/>
      <c r="BE1110" s="85"/>
      <c r="BF1110" s="88"/>
      <c r="BG1110" s="85"/>
      <c r="BH1110" s="85"/>
      <c r="BI1110" s="85"/>
      <c r="BJ1110" s="85"/>
      <c r="BK1110" s="85"/>
      <c r="BL1110" s="85"/>
      <c r="BM1110" s="85"/>
      <c r="BN1110" s="85"/>
      <c r="BO1110" s="85"/>
      <c r="BP1110" s="85"/>
      <c r="BQ1110" s="85"/>
      <c r="BR1110" s="85"/>
      <c r="BS1110" s="85"/>
      <c r="BT1110" s="85"/>
      <c r="BU1110" s="85"/>
      <c r="BV1110" s="85"/>
      <c r="BW1110" s="85"/>
      <c r="BX1110" s="85"/>
      <c r="BY1110" s="85"/>
      <c r="BZ1110" s="85"/>
      <c r="CA1110" s="85"/>
      <c r="CB1110" s="85"/>
      <c r="CC1110" s="85"/>
      <c r="CD1110" s="85"/>
      <c r="CE1110" s="85"/>
      <c r="CF1110" s="85"/>
      <c r="CG1110" s="85"/>
      <c r="CH1110" s="85"/>
      <c r="CI1110" s="85"/>
      <c r="CJ1110" s="85"/>
      <c r="CK1110" s="85"/>
      <c r="CL1110" s="85"/>
      <c r="CM1110" s="85"/>
      <c r="CN1110" s="85"/>
      <c r="CO1110" s="85"/>
      <c r="CP1110" s="85"/>
      <c r="CQ1110" s="85"/>
      <c r="CR1110" s="85"/>
      <c r="CS1110" s="85"/>
      <c r="CT1110" s="85"/>
      <c r="CU1110" s="85"/>
      <c r="CV1110" s="85"/>
      <c r="CW1110" s="85"/>
      <c r="CX1110" s="85"/>
      <c r="CY1110" s="85"/>
      <c r="CZ1110" s="85"/>
      <c r="DA1110" s="85"/>
      <c r="DB1110" s="85"/>
      <c r="DC1110" s="85"/>
      <c r="DD1110" s="85"/>
      <c r="DE1110" s="85"/>
    </row>
    <row r="1111" spans="1:109" x14ac:dyDescent="0.2">
      <c r="A1111" s="85"/>
      <c r="B1111" s="85"/>
      <c r="C1111" s="85"/>
      <c r="D1111" s="85"/>
      <c r="E1111" s="86"/>
      <c r="F1111" s="85"/>
      <c r="G1111" s="87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85"/>
      <c r="V1111" s="85"/>
      <c r="W1111" s="85"/>
      <c r="X1111" s="85"/>
      <c r="Y1111" s="85"/>
      <c r="Z1111" s="85"/>
      <c r="AA1111" s="85"/>
      <c r="AB1111" s="85"/>
      <c r="AC1111" s="85"/>
      <c r="AD1111" s="85"/>
      <c r="AE1111" s="85"/>
      <c r="AF1111" s="85"/>
      <c r="AG1111" s="85"/>
      <c r="AH1111" s="85"/>
      <c r="AI1111" s="85"/>
      <c r="AJ1111" s="85"/>
      <c r="AK1111" s="85"/>
      <c r="AL1111" s="85"/>
      <c r="AM1111" s="85"/>
      <c r="AN1111" s="85"/>
      <c r="AO1111" s="85"/>
      <c r="AP1111" s="85"/>
      <c r="AQ1111" s="85"/>
      <c r="AR1111" s="85"/>
      <c r="AS1111" s="85"/>
      <c r="AT1111" s="85"/>
      <c r="AU1111" s="85"/>
      <c r="AV1111" s="85"/>
      <c r="AW1111" s="85"/>
      <c r="AX1111" s="85"/>
      <c r="AY1111" s="85"/>
      <c r="AZ1111" s="85"/>
      <c r="BA1111" s="85"/>
      <c r="BB1111" s="85"/>
      <c r="BC1111" s="85"/>
      <c r="BD1111" s="85"/>
      <c r="BE1111" s="85"/>
      <c r="BF1111" s="88"/>
      <c r="BG1111" s="85"/>
      <c r="BH1111" s="85"/>
      <c r="BI1111" s="85"/>
      <c r="BJ1111" s="85"/>
      <c r="BK1111" s="85"/>
      <c r="BL1111" s="85"/>
      <c r="BM1111" s="85"/>
      <c r="BN1111" s="85"/>
      <c r="BO1111" s="85"/>
      <c r="BP1111" s="85"/>
      <c r="BQ1111" s="85"/>
      <c r="BR1111" s="85"/>
      <c r="BS1111" s="85"/>
      <c r="BT1111" s="85"/>
      <c r="BU1111" s="85"/>
      <c r="BV1111" s="85"/>
      <c r="BW1111" s="85"/>
      <c r="BX1111" s="85"/>
      <c r="BY1111" s="85"/>
      <c r="BZ1111" s="85"/>
      <c r="CA1111" s="85"/>
      <c r="CB1111" s="85"/>
      <c r="CC1111" s="85"/>
      <c r="CD1111" s="85"/>
      <c r="CE1111" s="85"/>
      <c r="CF1111" s="85"/>
      <c r="CG1111" s="85"/>
      <c r="CH1111" s="85"/>
      <c r="CI1111" s="85"/>
      <c r="CJ1111" s="85"/>
      <c r="CK1111" s="85"/>
      <c r="CL1111" s="85"/>
      <c r="CM1111" s="85"/>
      <c r="CN1111" s="85"/>
      <c r="CO1111" s="85"/>
      <c r="CP1111" s="85"/>
      <c r="CQ1111" s="85"/>
      <c r="CR1111" s="85"/>
      <c r="CS1111" s="85"/>
      <c r="CT1111" s="85"/>
      <c r="CU1111" s="85"/>
      <c r="CV1111" s="85"/>
      <c r="CW1111" s="85"/>
      <c r="CX1111" s="85"/>
      <c r="CY1111" s="85"/>
      <c r="CZ1111" s="85"/>
      <c r="DA1111" s="85"/>
      <c r="DB1111" s="85"/>
      <c r="DC1111" s="85"/>
      <c r="DD1111" s="85"/>
      <c r="DE1111" s="85"/>
    </row>
    <row r="1112" spans="1:109" x14ac:dyDescent="0.2">
      <c r="A1112" s="85"/>
      <c r="B1112" s="85"/>
      <c r="C1112" s="85"/>
      <c r="D1112" s="85"/>
      <c r="E1112" s="86"/>
      <c r="F1112" s="85"/>
      <c r="G1112" s="87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85"/>
      <c r="V1112" s="85"/>
      <c r="W1112" s="85"/>
      <c r="X1112" s="85"/>
      <c r="Y1112" s="85"/>
      <c r="Z1112" s="85"/>
      <c r="AA1112" s="85"/>
      <c r="AB1112" s="85"/>
      <c r="AC1112" s="85"/>
      <c r="AD1112" s="85"/>
      <c r="AE1112" s="85"/>
      <c r="AF1112" s="85"/>
      <c r="AG1112" s="85"/>
      <c r="AH1112" s="85"/>
      <c r="AI1112" s="85"/>
      <c r="AJ1112" s="85"/>
      <c r="AK1112" s="85"/>
      <c r="AL1112" s="85"/>
      <c r="AM1112" s="85"/>
      <c r="AN1112" s="85"/>
      <c r="AO1112" s="85"/>
      <c r="AP1112" s="85"/>
      <c r="AQ1112" s="85"/>
      <c r="AR1112" s="85"/>
      <c r="AS1112" s="85"/>
      <c r="AT1112" s="85"/>
      <c r="AU1112" s="85"/>
      <c r="AV1112" s="85"/>
      <c r="AW1112" s="85"/>
      <c r="AX1112" s="85"/>
      <c r="AY1112" s="85"/>
      <c r="AZ1112" s="85"/>
      <c r="BA1112" s="85"/>
      <c r="BB1112" s="85"/>
      <c r="BC1112" s="85"/>
      <c r="BD1112" s="85"/>
      <c r="BE1112" s="85"/>
      <c r="BF1112" s="88"/>
      <c r="BG1112" s="85"/>
      <c r="BH1112" s="85"/>
      <c r="BI1112" s="85"/>
      <c r="BJ1112" s="85"/>
      <c r="BK1112" s="85"/>
      <c r="BL1112" s="85"/>
      <c r="BM1112" s="85"/>
      <c r="BN1112" s="85"/>
      <c r="BO1112" s="85"/>
      <c r="BP1112" s="85"/>
      <c r="BQ1112" s="85"/>
      <c r="BR1112" s="85"/>
      <c r="BS1112" s="85"/>
      <c r="BT1112" s="85"/>
      <c r="BU1112" s="85"/>
      <c r="BV1112" s="85"/>
      <c r="BW1112" s="85"/>
      <c r="BX1112" s="85"/>
      <c r="BY1112" s="85"/>
      <c r="BZ1112" s="85"/>
      <c r="CA1112" s="85"/>
      <c r="CB1112" s="85"/>
      <c r="CC1112" s="85"/>
      <c r="CD1112" s="85"/>
      <c r="CE1112" s="85"/>
      <c r="CF1112" s="85"/>
      <c r="CG1112" s="85"/>
      <c r="CH1112" s="85"/>
      <c r="CI1112" s="85"/>
      <c r="CJ1112" s="85"/>
      <c r="CK1112" s="85"/>
      <c r="CL1112" s="85"/>
      <c r="CM1112" s="85"/>
      <c r="CN1112" s="85"/>
      <c r="CO1112" s="85"/>
      <c r="CP1112" s="85"/>
      <c r="CQ1112" s="85"/>
      <c r="CR1112" s="85"/>
      <c r="CS1112" s="85"/>
      <c r="CT1112" s="85"/>
      <c r="CU1112" s="85"/>
      <c r="CV1112" s="85"/>
      <c r="CW1112" s="85"/>
      <c r="CX1112" s="85"/>
      <c r="CY1112" s="85"/>
      <c r="CZ1112" s="85"/>
      <c r="DA1112" s="85"/>
      <c r="DB1112" s="85"/>
      <c r="DC1112" s="85"/>
      <c r="DD1112" s="85"/>
      <c r="DE1112" s="85"/>
    </row>
    <row r="1113" spans="1:109" x14ac:dyDescent="0.2">
      <c r="A1113" s="85"/>
      <c r="B1113" s="85"/>
      <c r="C1113" s="85"/>
      <c r="D1113" s="85"/>
      <c r="E1113" s="86"/>
      <c r="F1113" s="85"/>
      <c r="G1113" s="87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85"/>
      <c r="V1113" s="85"/>
      <c r="W1113" s="85"/>
      <c r="X1113" s="85"/>
      <c r="Y1113" s="85"/>
      <c r="Z1113" s="85"/>
      <c r="AA1113" s="85"/>
      <c r="AB1113" s="85"/>
      <c r="AC1113" s="85"/>
      <c r="AD1113" s="85"/>
      <c r="AE1113" s="85"/>
      <c r="AF1113" s="85"/>
      <c r="AG1113" s="85"/>
      <c r="AH1113" s="85"/>
      <c r="AI1113" s="85"/>
      <c r="AJ1113" s="85"/>
      <c r="AK1113" s="85"/>
      <c r="AL1113" s="85"/>
      <c r="AM1113" s="85"/>
      <c r="AN1113" s="85"/>
      <c r="AO1113" s="85"/>
      <c r="AP1113" s="85"/>
      <c r="AQ1113" s="85"/>
      <c r="AR1113" s="85"/>
      <c r="AS1113" s="85"/>
      <c r="AT1113" s="85"/>
      <c r="AU1113" s="85"/>
      <c r="AV1113" s="85"/>
      <c r="AW1113" s="85"/>
      <c r="AX1113" s="85"/>
      <c r="AY1113" s="85"/>
      <c r="AZ1113" s="85"/>
      <c r="BA1113" s="85"/>
      <c r="BB1113" s="85"/>
      <c r="BC1113" s="85"/>
      <c r="BD1113" s="85"/>
      <c r="BE1113" s="85"/>
      <c r="BF1113" s="88"/>
      <c r="BG1113" s="85"/>
      <c r="BH1113" s="85"/>
      <c r="BI1113" s="85"/>
      <c r="BJ1113" s="85"/>
      <c r="BK1113" s="85"/>
      <c r="BL1113" s="85"/>
      <c r="BM1113" s="85"/>
      <c r="BN1113" s="85"/>
      <c r="BO1113" s="85"/>
      <c r="BP1113" s="85"/>
      <c r="BQ1113" s="85"/>
      <c r="BR1113" s="85"/>
      <c r="BS1113" s="85"/>
      <c r="BT1113" s="85"/>
      <c r="BU1113" s="85"/>
      <c r="BV1113" s="85"/>
      <c r="BW1113" s="85"/>
      <c r="BX1113" s="85"/>
      <c r="BY1113" s="85"/>
      <c r="BZ1113" s="85"/>
      <c r="CA1113" s="85"/>
      <c r="CB1113" s="85"/>
      <c r="CC1113" s="85"/>
      <c r="CD1113" s="85"/>
      <c r="CE1113" s="85"/>
      <c r="CF1113" s="85"/>
      <c r="CG1113" s="85"/>
      <c r="CH1113" s="85"/>
      <c r="CI1113" s="85"/>
      <c r="CJ1113" s="85"/>
      <c r="CK1113" s="85"/>
      <c r="CL1113" s="85"/>
      <c r="CM1113" s="85"/>
      <c r="CN1113" s="85"/>
      <c r="CO1113" s="85"/>
      <c r="CP1113" s="85"/>
      <c r="CQ1113" s="85"/>
      <c r="CR1113" s="85"/>
      <c r="CS1113" s="85"/>
      <c r="CT1113" s="85"/>
      <c r="CU1113" s="85"/>
      <c r="CV1113" s="85"/>
      <c r="CW1113" s="85"/>
      <c r="CX1113" s="85"/>
      <c r="CY1113" s="85"/>
      <c r="CZ1113" s="85"/>
      <c r="DA1113" s="85"/>
      <c r="DB1113" s="85"/>
      <c r="DC1113" s="85"/>
      <c r="DD1113" s="85"/>
      <c r="DE1113" s="85"/>
    </row>
    <row r="1114" spans="1:109" x14ac:dyDescent="0.2">
      <c r="A1114" s="85"/>
      <c r="B1114" s="85"/>
      <c r="C1114" s="85"/>
      <c r="D1114" s="85"/>
      <c r="E1114" s="86"/>
      <c r="F1114" s="85"/>
      <c r="G1114" s="87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85"/>
      <c r="V1114" s="85"/>
      <c r="W1114" s="85"/>
      <c r="X1114" s="85"/>
      <c r="Y1114" s="85"/>
      <c r="Z1114" s="85"/>
      <c r="AA1114" s="85"/>
      <c r="AB1114" s="85"/>
      <c r="AC1114" s="85"/>
      <c r="AD1114" s="85"/>
      <c r="AE1114" s="85"/>
      <c r="AF1114" s="85"/>
      <c r="AG1114" s="85"/>
      <c r="AH1114" s="85"/>
      <c r="AI1114" s="85"/>
      <c r="AJ1114" s="85"/>
      <c r="AK1114" s="85"/>
      <c r="AL1114" s="85"/>
      <c r="AM1114" s="85"/>
      <c r="AN1114" s="85"/>
      <c r="AO1114" s="85"/>
      <c r="AP1114" s="85"/>
      <c r="AQ1114" s="85"/>
      <c r="AR1114" s="85"/>
      <c r="AS1114" s="85"/>
      <c r="AT1114" s="85"/>
      <c r="AU1114" s="85"/>
      <c r="AV1114" s="85"/>
      <c r="AW1114" s="85"/>
      <c r="AX1114" s="85"/>
      <c r="AY1114" s="85"/>
      <c r="AZ1114" s="85"/>
      <c r="BA1114" s="85"/>
      <c r="BB1114" s="85"/>
      <c r="BC1114" s="85"/>
      <c r="BD1114" s="85"/>
      <c r="BE1114" s="85"/>
      <c r="BF1114" s="88"/>
      <c r="BG1114" s="85"/>
      <c r="BH1114" s="85"/>
      <c r="BI1114" s="85"/>
      <c r="BJ1114" s="85"/>
      <c r="BK1114" s="85"/>
      <c r="BL1114" s="85"/>
      <c r="BM1114" s="85"/>
      <c r="BN1114" s="85"/>
      <c r="BO1114" s="85"/>
      <c r="BP1114" s="85"/>
      <c r="BQ1114" s="85"/>
      <c r="BR1114" s="85"/>
      <c r="BS1114" s="85"/>
      <c r="BT1114" s="85"/>
      <c r="BU1114" s="85"/>
      <c r="BV1114" s="85"/>
      <c r="BW1114" s="85"/>
      <c r="BX1114" s="85"/>
      <c r="BY1114" s="85"/>
      <c r="BZ1114" s="85"/>
      <c r="CA1114" s="85"/>
      <c r="CB1114" s="85"/>
      <c r="CC1114" s="85"/>
      <c r="CD1114" s="85"/>
      <c r="CE1114" s="85"/>
      <c r="CF1114" s="85"/>
      <c r="CG1114" s="85"/>
      <c r="CH1114" s="85"/>
      <c r="CI1114" s="85"/>
      <c r="CJ1114" s="85"/>
      <c r="CK1114" s="85"/>
      <c r="CL1114" s="85"/>
      <c r="CM1114" s="85"/>
      <c r="CN1114" s="85"/>
      <c r="CO1114" s="85"/>
      <c r="CP1114" s="85"/>
      <c r="CQ1114" s="85"/>
      <c r="CR1114" s="85"/>
      <c r="CS1114" s="85"/>
      <c r="CT1114" s="85"/>
      <c r="CU1114" s="85"/>
      <c r="CV1114" s="85"/>
      <c r="CW1114" s="85"/>
      <c r="CX1114" s="85"/>
      <c r="CY1114" s="85"/>
      <c r="CZ1114" s="85"/>
      <c r="DA1114" s="85"/>
      <c r="DB1114" s="85"/>
      <c r="DC1114" s="85"/>
      <c r="DD1114" s="85"/>
      <c r="DE1114" s="85"/>
    </row>
    <row r="1115" spans="1:109" x14ac:dyDescent="0.2">
      <c r="A1115" s="85"/>
      <c r="B1115" s="85"/>
      <c r="C1115" s="85"/>
      <c r="D1115" s="85"/>
      <c r="E1115" s="86"/>
      <c r="F1115" s="85"/>
      <c r="G1115" s="87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85"/>
      <c r="V1115" s="85"/>
      <c r="W1115" s="85"/>
      <c r="X1115" s="85"/>
      <c r="Y1115" s="85"/>
      <c r="Z1115" s="85"/>
      <c r="AA1115" s="85"/>
      <c r="AB1115" s="85"/>
      <c r="AC1115" s="85"/>
      <c r="AD1115" s="85"/>
      <c r="AE1115" s="85"/>
      <c r="AF1115" s="85"/>
      <c r="AG1115" s="85"/>
      <c r="AH1115" s="85"/>
      <c r="AI1115" s="85"/>
      <c r="AJ1115" s="85"/>
      <c r="AK1115" s="85"/>
      <c r="AL1115" s="85"/>
      <c r="AM1115" s="85"/>
      <c r="AN1115" s="85"/>
      <c r="AO1115" s="85"/>
      <c r="AP1115" s="85"/>
      <c r="AQ1115" s="85"/>
      <c r="AR1115" s="85"/>
      <c r="AS1115" s="85"/>
      <c r="AT1115" s="85"/>
      <c r="AU1115" s="85"/>
      <c r="AV1115" s="85"/>
      <c r="AW1115" s="85"/>
      <c r="AX1115" s="85"/>
      <c r="AY1115" s="85"/>
      <c r="AZ1115" s="85"/>
      <c r="BA1115" s="85"/>
      <c r="BB1115" s="85"/>
      <c r="BC1115" s="85"/>
      <c r="BD1115" s="85"/>
      <c r="BE1115" s="85"/>
      <c r="BF1115" s="88"/>
      <c r="BG1115" s="85"/>
      <c r="BH1115" s="85"/>
      <c r="BI1115" s="85"/>
      <c r="BJ1115" s="85"/>
      <c r="BK1115" s="85"/>
      <c r="BL1115" s="85"/>
      <c r="BM1115" s="85"/>
      <c r="BN1115" s="85"/>
      <c r="BO1115" s="85"/>
      <c r="BP1115" s="85"/>
      <c r="BQ1115" s="85"/>
      <c r="BR1115" s="85"/>
      <c r="BS1115" s="85"/>
      <c r="BT1115" s="85"/>
      <c r="BU1115" s="85"/>
      <c r="BV1115" s="85"/>
      <c r="BW1115" s="85"/>
      <c r="BX1115" s="85"/>
      <c r="BY1115" s="85"/>
      <c r="BZ1115" s="85"/>
      <c r="CA1115" s="85"/>
      <c r="CB1115" s="85"/>
      <c r="CC1115" s="85"/>
      <c r="CD1115" s="85"/>
      <c r="CE1115" s="85"/>
      <c r="CF1115" s="85"/>
      <c r="CG1115" s="85"/>
      <c r="CH1115" s="85"/>
      <c r="CI1115" s="85"/>
      <c r="CJ1115" s="85"/>
      <c r="CK1115" s="85"/>
      <c r="CL1115" s="85"/>
      <c r="CM1115" s="85"/>
      <c r="CN1115" s="85"/>
      <c r="CO1115" s="85"/>
      <c r="CP1115" s="85"/>
      <c r="CQ1115" s="85"/>
      <c r="CR1115" s="85"/>
      <c r="CS1115" s="85"/>
      <c r="CT1115" s="85"/>
      <c r="CU1115" s="85"/>
      <c r="CV1115" s="85"/>
      <c r="CW1115" s="85"/>
      <c r="CX1115" s="85"/>
      <c r="CY1115" s="85"/>
      <c r="CZ1115" s="85"/>
      <c r="DA1115" s="85"/>
      <c r="DB1115" s="85"/>
      <c r="DC1115" s="85"/>
      <c r="DD1115" s="85"/>
      <c r="DE1115" s="85"/>
    </row>
    <row r="1116" spans="1:109" x14ac:dyDescent="0.2">
      <c r="A1116" s="85"/>
      <c r="B1116" s="85"/>
      <c r="C1116" s="85"/>
      <c r="D1116" s="85"/>
      <c r="E1116" s="86"/>
      <c r="F1116" s="85"/>
      <c r="G1116" s="87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85"/>
      <c r="V1116" s="85"/>
      <c r="W1116" s="85"/>
      <c r="X1116" s="85"/>
      <c r="Y1116" s="85"/>
      <c r="Z1116" s="85"/>
      <c r="AA1116" s="85"/>
      <c r="AB1116" s="85"/>
      <c r="AC1116" s="85"/>
      <c r="AD1116" s="85"/>
      <c r="AE1116" s="85"/>
      <c r="AF1116" s="85"/>
      <c r="AG1116" s="85"/>
      <c r="AH1116" s="85"/>
      <c r="AI1116" s="85"/>
      <c r="AJ1116" s="85"/>
      <c r="AK1116" s="85"/>
      <c r="AL1116" s="85"/>
      <c r="AM1116" s="85"/>
      <c r="AN1116" s="85"/>
      <c r="AO1116" s="85"/>
      <c r="AP1116" s="85"/>
      <c r="AQ1116" s="85"/>
      <c r="AR1116" s="85"/>
      <c r="AS1116" s="85"/>
      <c r="AT1116" s="85"/>
      <c r="AU1116" s="85"/>
      <c r="AV1116" s="85"/>
      <c r="AW1116" s="85"/>
      <c r="AX1116" s="85"/>
      <c r="AY1116" s="85"/>
      <c r="AZ1116" s="85"/>
      <c r="BA1116" s="85"/>
      <c r="BB1116" s="85"/>
      <c r="BC1116" s="85"/>
      <c r="BD1116" s="85"/>
      <c r="BE1116" s="85"/>
      <c r="BF1116" s="88"/>
      <c r="BG1116" s="85"/>
      <c r="BH1116" s="85"/>
      <c r="BI1116" s="85"/>
      <c r="BJ1116" s="85"/>
      <c r="BK1116" s="85"/>
      <c r="BL1116" s="85"/>
      <c r="BM1116" s="85"/>
      <c r="BN1116" s="85"/>
      <c r="BO1116" s="85"/>
      <c r="BP1116" s="85"/>
      <c r="BQ1116" s="85"/>
      <c r="BR1116" s="85"/>
      <c r="BS1116" s="85"/>
      <c r="BT1116" s="85"/>
      <c r="BU1116" s="85"/>
      <c r="BV1116" s="85"/>
      <c r="BW1116" s="85"/>
      <c r="BX1116" s="85"/>
      <c r="BY1116" s="85"/>
      <c r="BZ1116" s="85"/>
      <c r="CA1116" s="85"/>
      <c r="CB1116" s="85"/>
      <c r="CC1116" s="85"/>
      <c r="CD1116" s="85"/>
      <c r="CE1116" s="85"/>
      <c r="CF1116" s="85"/>
      <c r="CG1116" s="85"/>
      <c r="CH1116" s="85"/>
      <c r="CI1116" s="85"/>
      <c r="CJ1116" s="85"/>
      <c r="CK1116" s="85"/>
      <c r="CL1116" s="85"/>
      <c r="CM1116" s="85"/>
      <c r="CN1116" s="85"/>
      <c r="CO1116" s="85"/>
      <c r="CP1116" s="85"/>
      <c r="CQ1116" s="85"/>
      <c r="CR1116" s="85"/>
      <c r="CS1116" s="85"/>
      <c r="CT1116" s="85"/>
      <c r="CU1116" s="85"/>
      <c r="CV1116" s="85"/>
      <c r="CW1116" s="85"/>
      <c r="CX1116" s="85"/>
      <c r="CY1116" s="85"/>
      <c r="CZ1116" s="85"/>
      <c r="DA1116" s="85"/>
      <c r="DB1116" s="85"/>
      <c r="DC1116" s="85"/>
      <c r="DD1116" s="85"/>
      <c r="DE1116" s="85"/>
    </row>
    <row r="1117" spans="1:109" x14ac:dyDescent="0.2">
      <c r="A1117" s="85"/>
      <c r="B1117" s="85"/>
      <c r="C1117" s="85"/>
      <c r="D1117" s="85"/>
      <c r="E1117" s="86"/>
      <c r="F1117" s="85"/>
      <c r="G1117" s="87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85"/>
      <c r="V1117" s="85"/>
      <c r="W1117" s="85"/>
      <c r="X1117" s="85"/>
      <c r="Y1117" s="85"/>
      <c r="Z1117" s="85"/>
      <c r="AA1117" s="85"/>
      <c r="AB1117" s="85"/>
      <c r="AC1117" s="85"/>
      <c r="AD1117" s="85"/>
      <c r="AE1117" s="85"/>
      <c r="AF1117" s="85"/>
      <c r="AG1117" s="85"/>
      <c r="AH1117" s="85"/>
      <c r="AI1117" s="85"/>
      <c r="AJ1117" s="85"/>
      <c r="AK1117" s="85"/>
      <c r="AL1117" s="85"/>
      <c r="AM1117" s="85"/>
      <c r="AN1117" s="85"/>
      <c r="AO1117" s="85"/>
      <c r="AP1117" s="85"/>
      <c r="AQ1117" s="85"/>
      <c r="AR1117" s="85"/>
      <c r="AS1117" s="85"/>
      <c r="AT1117" s="85"/>
      <c r="AU1117" s="85"/>
      <c r="AV1117" s="85"/>
      <c r="AW1117" s="85"/>
      <c r="AX1117" s="85"/>
      <c r="AY1117" s="85"/>
      <c r="AZ1117" s="85"/>
      <c r="BA1117" s="85"/>
      <c r="BB1117" s="85"/>
      <c r="BC1117" s="85"/>
      <c r="BD1117" s="85"/>
      <c r="BE1117" s="85"/>
      <c r="BF1117" s="88"/>
      <c r="BG1117" s="85"/>
      <c r="BH1117" s="85"/>
      <c r="BI1117" s="85"/>
      <c r="BJ1117" s="85"/>
      <c r="BK1117" s="85"/>
      <c r="BL1117" s="85"/>
      <c r="BM1117" s="85"/>
      <c r="BN1117" s="85"/>
      <c r="BO1117" s="85"/>
      <c r="BP1117" s="85"/>
      <c r="BQ1117" s="85"/>
      <c r="BR1117" s="85"/>
      <c r="BS1117" s="85"/>
      <c r="BT1117" s="85"/>
      <c r="BU1117" s="85"/>
      <c r="BV1117" s="85"/>
      <c r="BW1117" s="85"/>
      <c r="BX1117" s="85"/>
      <c r="BY1117" s="85"/>
      <c r="BZ1117" s="85"/>
      <c r="CA1117" s="85"/>
      <c r="CB1117" s="85"/>
      <c r="CC1117" s="85"/>
      <c r="CD1117" s="85"/>
      <c r="CE1117" s="85"/>
      <c r="CF1117" s="85"/>
      <c r="CG1117" s="85"/>
      <c r="CH1117" s="85"/>
      <c r="CI1117" s="85"/>
      <c r="CJ1117" s="85"/>
      <c r="CK1117" s="85"/>
      <c r="CL1117" s="85"/>
      <c r="CM1117" s="85"/>
      <c r="CN1117" s="85"/>
      <c r="CO1117" s="85"/>
      <c r="CP1117" s="85"/>
      <c r="CQ1117" s="85"/>
      <c r="CR1117" s="85"/>
      <c r="CS1117" s="85"/>
      <c r="CT1117" s="85"/>
      <c r="CU1117" s="85"/>
      <c r="CV1117" s="85"/>
      <c r="CW1117" s="85"/>
      <c r="CX1117" s="85"/>
      <c r="CY1117" s="85"/>
      <c r="CZ1117" s="85"/>
      <c r="DA1117" s="85"/>
      <c r="DB1117" s="85"/>
      <c r="DC1117" s="85"/>
      <c r="DD1117" s="85"/>
      <c r="DE1117" s="85"/>
    </row>
    <row r="1118" spans="1:109" x14ac:dyDescent="0.2">
      <c r="A1118" s="85"/>
      <c r="B1118" s="85"/>
      <c r="C1118" s="85"/>
      <c r="D1118" s="85"/>
      <c r="E1118" s="86"/>
      <c r="F1118" s="85"/>
      <c r="G1118" s="87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85"/>
      <c r="V1118" s="85"/>
      <c r="W1118" s="85"/>
      <c r="X1118" s="85"/>
      <c r="Y1118" s="85"/>
      <c r="Z1118" s="85"/>
      <c r="AA1118" s="85"/>
      <c r="AB1118" s="85"/>
      <c r="AC1118" s="85"/>
      <c r="AD1118" s="85"/>
      <c r="AE1118" s="85"/>
      <c r="AF1118" s="85"/>
      <c r="AG1118" s="85"/>
      <c r="AH1118" s="85"/>
      <c r="AI1118" s="85"/>
      <c r="AJ1118" s="85"/>
      <c r="AK1118" s="85"/>
      <c r="AL1118" s="85"/>
      <c r="AM1118" s="85"/>
      <c r="AN1118" s="85"/>
      <c r="AO1118" s="85"/>
      <c r="AP1118" s="85"/>
      <c r="AQ1118" s="85"/>
      <c r="AR1118" s="85"/>
      <c r="AS1118" s="85"/>
      <c r="AT1118" s="85"/>
      <c r="AU1118" s="85"/>
      <c r="AV1118" s="85"/>
      <c r="AW1118" s="85"/>
      <c r="AX1118" s="85"/>
      <c r="AY1118" s="85"/>
      <c r="AZ1118" s="85"/>
      <c r="BA1118" s="85"/>
      <c r="BB1118" s="85"/>
      <c r="BC1118" s="85"/>
      <c r="BD1118" s="85"/>
      <c r="BE1118" s="85"/>
      <c r="BF1118" s="88"/>
      <c r="BG1118" s="85"/>
      <c r="BH1118" s="85"/>
      <c r="BI1118" s="85"/>
      <c r="BJ1118" s="85"/>
      <c r="BK1118" s="85"/>
      <c r="BL1118" s="85"/>
      <c r="BM1118" s="85"/>
      <c r="BN1118" s="85"/>
      <c r="BO1118" s="85"/>
      <c r="BP1118" s="85"/>
      <c r="BQ1118" s="85"/>
      <c r="BR1118" s="85"/>
      <c r="BS1118" s="85"/>
      <c r="BT1118" s="85"/>
      <c r="BU1118" s="85"/>
      <c r="BV1118" s="85"/>
      <c r="BW1118" s="85"/>
      <c r="BX1118" s="85"/>
      <c r="BY1118" s="85"/>
      <c r="BZ1118" s="85"/>
      <c r="CA1118" s="85"/>
      <c r="CB1118" s="85"/>
      <c r="CC1118" s="85"/>
      <c r="CD1118" s="85"/>
      <c r="CE1118" s="85"/>
      <c r="CF1118" s="85"/>
      <c r="CG1118" s="85"/>
      <c r="CH1118" s="85"/>
      <c r="CI1118" s="85"/>
      <c r="CJ1118" s="85"/>
      <c r="CK1118" s="85"/>
      <c r="CL1118" s="85"/>
      <c r="CM1118" s="85"/>
      <c r="CN1118" s="85"/>
      <c r="CO1118" s="85"/>
      <c r="CP1118" s="85"/>
      <c r="CQ1118" s="85"/>
      <c r="CR1118" s="85"/>
      <c r="CS1118" s="85"/>
      <c r="CT1118" s="85"/>
      <c r="CU1118" s="85"/>
      <c r="CV1118" s="85"/>
      <c r="CW1118" s="85"/>
      <c r="CX1118" s="85"/>
      <c r="CY1118" s="85"/>
      <c r="CZ1118" s="85"/>
      <c r="DA1118" s="85"/>
      <c r="DB1118" s="85"/>
      <c r="DC1118" s="85"/>
      <c r="DD1118" s="85"/>
      <c r="DE1118" s="85"/>
    </row>
    <row r="1119" spans="1:109" x14ac:dyDescent="0.2">
      <c r="A1119" s="85"/>
      <c r="B1119" s="85"/>
      <c r="C1119" s="85"/>
      <c r="D1119" s="85"/>
      <c r="E1119" s="86"/>
      <c r="F1119" s="85"/>
      <c r="G1119" s="87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  <c r="X1119" s="85"/>
      <c r="Y1119" s="85"/>
      <c r="Z1119" s="85"/>
      <c r="AA1119" s="85"/>
      <c r="AB1119" s="85"/>
      <c r="AC1119" s="85"/>
      <c r="AD1119" s="85"/>
      <c r="AE1119" s="85"/>
      <c r="AF1119" s="85"/>
      <c r="AG1119" s="85"/>
      <c r="AH1119" s="85"/>
      <c r="AI1119" s="85"/>
      <c r="AJ1119" s="85"/>
      <c r="AK1119" s="85"/>
      <c r="AL1119" s="85"/>
      <c r="AM1119" s="85"/>
      <c r="AN1119" s="85"/>
      <c r="AO1119" s="85"/>
      <c r="AP1119" s="85"/>
      <c r="AQ1119" s="85"/>
      <c r="AR1119" s="85"/>
      <c r="AS1119" s="85"/>
      <c r="AT1119" s="85"/>
      <c r="AU1119" s="85"/>
      <c r="AV1119" s="85"/>
      <c r="AW1119" s="85"/>
      <c r="AX1119" s="85"/>
      <c r="AY1119" s="85"/>
      <c r="AZ1119" s="85"/>
      <c r="BA1119" s="85"/>
      <c r="BB1119" s="85"/>
      <c r="BC1119" s="85"/>
      <c r="BD1119" s="85"/>
      <c r="BE1119" s="85"/>
      <c r="BF1119" s="88"/>
      <c r="BG1119" s="85"/>
      <c r="BH1119" s="85"/>
      <c r="BI1119" s="85"/>
      <c r="BJ1119" s="85"/>
      <c r="BK1119" s="85"/>
      <c r="BL1119" s="85"/>
      <c r="BM1119" s="85"/>
      <c r="BN1119" s="85"/>
      <c r="BO1119" s="85"/>
      <c r="BP1119" s="85"/>
      <c r="BQ1119" s="85"/>
      <c r="BR1119" s="85"/>
      <c r="BS1119" s="85"/>
      <c r="BT1119" s="85"/>
      <c r="BU1119" s="85"/>
      <c r="BV1119" s="85"/>
      <c r="BW1119" s="85"/>
      <c r="BX1119" s="85"/>
      <c r="BY1119" s="85"/>
      <c r="BZ1119" s="85"/>
      <c r="CA1119" s="85"/>
      <c r="CB1119" s="85"/>
      <c r="CC1119" s="85"/>
      <c r="CD1119" s="85"/>
      <c r="CE1119" s="85"/>
      <c r="CF1119" s="85"/>
      <c r="CG1119" s="85"/>
      <c r="CH1119" s="85"/>
      <c r="CI1119" s="85"/>
      <c r="CJ1119" s="85"/>
      <c r="CK1119" s="85"/>
      <c r="CL1119" s="85"/>
      <c r="CM1119" s="85"/>
      <c r="CN1119" s="85"/>
      <c r="CO1119" s="85"/>
      <c r="CP1119" s="85"/>
      <c r="CQ1119" s="85"/>
      <c r="CR1119" s="85"/>
      <c r="CS1119" s="85"/>
      <c r="CT1119" s="85"/>
      <c r="CU1119" s="85"/>
      <c r="CV1119" s="85"/>
      <c r="CW1119" s="85"/>
      <c r="CX1119" s="85"/>
      <c r="CY1119" s="85"/>
      <c r="CZ1119" s="85"/>
      <c r="DA1119" s="85"/>
      <c r="DB1119" s="85"/>
      <c r="DC1119" s="85"/>
      <c r="DD1119" s="85"/>
      <c r="DE1119" s="85"/>
    </row>
    <row r="1120" spans="1:109" x14ac:dyDescent="0.2">
      <c r="A1120" s="85"/>
      <c r="B1120" s="85"/>
      <c r="C1120" s="85"/>
      <c r="D1120" s="85"/>
      <c r="E1120" s="86"/>
      <c r="F1120" s="85"/>
      <c r="G1120" s="87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  <c r="X1120" s="85"/>
      <c r="Y1120" s="85"/>
      <c r="Z1120" s="85"/>
      <c r="AA1120" s="85"/>
      <c r="AB1120" s="85"/>
      <c r="AC1120" s="85"/>
      <c r="AD1120" s="85"/>
      <c r="AE1120" s="85"/>
      <c r="AF1120" s="85"/>
      <c r="AG1120" s="85"/>
      <c r="AH1120" s="85"/>
      <c r="AI1120" s="85"/>
      <c r="AJ1120" s="85"/>
      <c r="AK1120" s="85"/>
      <c r="AL1120" s="85"/>
      <c r="AM1120" s="85"/>
      <c r="AN1120" s="85"/>
      <c r="AO1120" s="85"/>
      <c r="AP1120" s="85"/>
      <c r="AQ1120" s="85"/>
      <c r="AR1120" s="85"/>
      <c r="AS1120" s="85"/>
      <c r="AT1120" s="85"/>
      <c r="AU1120" s="85"/>
      <c r="AV1120" s="85"/>
      <c r="AW1120" s="85"/>
      <c r="AX1120" s="85"/>
      <c r="AY1120" s="85"/>
      <c r="AZ1120" s="85"/>
      <c r="BA1120" s="85"/>
      <c r="BB1120" s="85"/>
      <c r="BC1120" s="85"/>
      <c r="BD1120" s="85"/>
      <c r="BE1120" s="85"/>
      <c r="BF1120" s="88"/>
      <c r="BG1120" s="85"/>
      <c r="BH1120" s="85"/>
      <c r="BI1120" s="85"/>
      <c r="BJ1120" s="85"/>
      <c r="BK1120" s="85"/>
      <c r="BL1120" s="85"/>
      <c r="BM1120" s="85"/>
      <c r="BN1120" s="85"/>
      <c r="BO1120" s="85"/>
      <c r="BP1120" s="85"/>
      <c r="BQ1120" s="85"/>
      <c r="BR1120" s="85"/>
      <c r="BS1120" s="85"/>
      <c r="BT1120" s="85"/>
      <c r="BU1120" s="85"/>
      <c r="BV1120" s="85"/>
      <c r="BW1120" s="85"/>
      <c r="BX1120" s="85"/>
      <c r="BY1120" s="85"/>
      <c r="BZ1120" s="85"/>
      <c r="CA1120" s="85"/>
      <c r="CB1120" s="85"/>
      <c r="CC1120" s="85"/>
      <c r="CD1120" s="85"/>
      <c r="CE1120" s="85"/>
      <c r="CF1120" s="85"/>
      <c r="CG1120" s="85"/>
      <c r="CH1120" s="85"/>
      <c r="CI1120" s="85"/>
      <c r="CJ1120" s="85"/>
      <c r="CK1120" s="85"/>
      <c r="CL1120" s="85"/>
      <c r="CM1120" s="85"/>
      <c r="CN1120" s="85"/>
      <c r="CO1120" s="85"/>
      <c r="CP1120" s="85"/>
      <c r="CQ1120" s="85"/>
      <c r="CR1120" s="85"/>
      <c r="CS1120" s="85"/>
      <c r="CT1120" s="85"/>
      <c r="CU1120" s="85"/>
      <c r="CV1120" s="85"/>
      <c r="CW1120" s="85"/>
      <c r="CX1120" s="85"/>
      <c r="CY1120" s="85"/>
      <c r="CZ1120" s="85"/>
      <c r="DA1120" s="85"/>
      <c r="DB1120" s="85"/>
      <c r="DC1120" s="85"/>
      <c r="DD1120" s="85"/>
      <c r="DE1120" s="85"/>
    </row>
    <row r="1121" spans="1:109" x14ac:dyDescent="0.2">
      <c r="A1121" s="85"/>
      <c r="B1121" s="85"/>
      <c r="C1121" s="85"/>
      <c r="D1121" s="85"/>
      <c r="E1121" s="86"/>
      <c r="F1121" s="85"/>
      <c r="G1121" s="87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85"/>
      <c r="V1121" s="85"/>
      <c r="W1121" s="85"/>
      <c r="X1121" s="85"/>
      <c r="Y1121" s="85"/>
      <c r="Z1121" s="85"/>
      <c r="AA1121" s="85"/>
      <c r="AB1121" s="85"/>
      <c r="AC1121" s="85"/>
      <c r="AD1121" s="85"/>
      <c r="AE1121" s="85"/>
      <c r="AF1121" s="85"/>
      <c r="AG1121" s="85"/>
      <c r="AH1121" s="85"/>
      <c r="AI1121" s="85"/>
      <c r="AJ1121" s="85"/>
      <c r="AK1121" s="85"/>
      <c r="AL1121" s="85"/>
      <c r="AM1121" s="85"/>
      <c r="AN1121" s="85"/>
      <c r="AO1121" s="85"/>
      <c r="AP1121" s="85"/>
      <c r="AQ1121" s="85"/>
      <c r="AR1121" s="85"/>
      <c r="AS1121" s="85"/>
      <c r="AT1121" s="85"/>
      <c r="AU1121" s="85"/>
      <c r="AV1121" s="85"/>
      <c r="AW1121" s="85"/>
      <c r="AX1121" s="85"/>
      <c r="AY1121" s="85"/>
      <c r="AZ1121" s="85"/>
      <c r="BA1121" s="85"/>
      <c r="BB1121" s="85"/>
      <c r="BC1121" s="85"/>
      <c r="BD1121" s="85"/>
      <c r="BE1121" s="85"/>
      <c r="BF1121" s="88"/>
      <c r="BG1121" s="85"/>
      <c r="BH1121" s="85"/>
      <c r="BI1121" s="85"/>
      <c r="BJ1121" s="85"/>
      <c r="BK1121" s="85"/>
      <c r="BL1121" s="85"/>
      <c r="BM1121" s="85"/>
      <c r="BN1121" s="85"/>
      <c r="BO1121" s="85"/>
      <c r="BP1121" s="85"/>
      <c r="BQ1121" s="85"/>
      <c r="BR1121" s="85"/>
      <c r="BS1121" s="85"/>
      <c r="BT1121" s="85"/>
      <c r="BU1121" s="85"/>
      <c r="BV1121" s="85"/>
      <c r="BW1121" s="85"/>
      <c r="BX1121" s="85"/>
      <c r="BY1121" s="85"/>
      <c r="BZ1121" s="85"/>
      <c r="CA1121" s="85"/>
      <c r="CB1121" s="85"/>
      <c r="CC1121" s="85"/>
      <c r="CD1121" s="85"/>
      <c r="CE1121" s="85"/>
      <c r="CF1121" s="85"/>
      <c r="CG1121" s="85"/>
      <c r="CH1121" s="85"/>
      <c r="CI1121" s="85"/>
      <c r="CJ1121" s="85"/>
      <c r="CK1121" s="85"/>
      <c r="CL1121" s="85"/>
      <c r="CM1121" s="85"/>
      <c r="CN1121" s="85"/>
      <c r="CO1121" s="85"/>
      <c r="CP1121" s="85"/>
      <c r="CQ1121" s="85"/>
      <c r="CR1121" s="85"/>
      <c r="CS1121" s="85"/>
      <c r="CT1121" s="85"/>
      <c r="CU1121" s="85"/>
      <c r="CV1121" s="85"/>
      <c r="CW1121" s="85"/>
      <c r="CX1121" s="85"/>
      <c r="CY1121" s="85"/>
      <c r="CZ1121" s="85"/>
      <c r="DA1121" s="85"/>
      <c r="DB1121" s="85"/>
      <c r="DC1121" s="85"/>
      <c r="DD1121" s="85"/>
      <c r="DE1121" s="85"/>
    </row>
    <row r="1122" spans="1:109" x14ac:dyDescent="0.2">
      <c r="A1122" s="85"/>
      <c r="B1122" s="85"/>
      <c r="C1122" s="85"/>
      <c r="D1122" s="85"/>
      <c r="E1122" s="86"/>
      <c r="F1122" s="85"/>
      <c r="G1122" s="87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85"/>
      <c r="V1122" s="85"/>
      <c r="W1122" s="85"/>
      <c r="X1122" s="85"/>
      <c r="Y1122" s="85"/>
      <c r="Z1122" s="85"/>
      <c r="AA1122" s="85"/>
      <c r="AB1122" s="85"/>
      <c r="AC1122" s="85"/>
      <c r="AD1122" s="85"/>
      <c r="AE1122" s="85"/>
      <c r="AF1122" s="85"/>
      <c r="AG1122" s="85"/>
      <c r="AH1122" s="85"/>
      <c r="AI1122" s="85"/>
      <c r="AJ1122" s="85"/>
      <c r="AK1122" s="85"/>
      <c r="AL1122" s="85"/>
      <c r="AM1122" s="85"/>
      <c r="AN1122" s="85"/>
      <c r="AO1122" s="85"/>
      <c r="AP1122" s="85"/>
      <c r="AQ1122" s="85"/>
      <c r="AR1122" s="85"/>
      <c r="AS1122" s="85"/>
      <c r="AT1122" s="85"/>
      <c r="AU1122" s="85"/>
      <c r="AV1122" s="85"/>
      <c r="AW1122" s="85"/>
      <c r="AX1122" s="85"/>
      <c r="AY1122" s="85"/>
      <c r="AZ1122" s="85"/>
      <c r="BA1122" s="85"/>
      <c r="BB1122" s="85"/>
      <c r="BC1122" s="85"/>
      <c r="BD1122" s="85"/>
      <c r="BE1122" s="85"/>
      <c r="BF1122" s="88"/>
      <c r="BG1122" s="85"/>
      <c r="BH1122" s="85"/>
      <c r="BI1122" s="85"/>
      <c r="BJ1122" s="85"/>
      <c r="BK1122" s="85"/>
      <c r="BL1122" s="85"/>
      <c r="BM1122" s="85"/>
      <c r="BN1122" s="85"/>
      <c r="BO1122" s="85"/>
      <c r="BP1122" s="85"/>
      <c r="BQ1122" s="85"/>
      <c r="BR1122" s="85"/>
      <c r="BS1122" s="85"/>
      <c r="BT1122" s="85"/>
      <c r="BU1122" s="85"/>
      <c r="BV1122" s="85"/>
      <c r="BW1122" s="85"/>
      <c r="BX1122" s="85"/>
      <c r="BY1122" s="85"/>
      <c r="BZ1122" s="85"/>
      <c r="CA1122" s="85"/>
      <c r="CB1122" s="85"/>
      <c r="CC1122" s="85"/>
      <c r="CD1122" s="85"/>
      <c r="CE1122" s="85"/>
      <c r="CF1122" s="85"/>
      <c r="CG1122" s="85"/>
      <c r="CH1122" s="85"/>
      <c r="CI1122" s="85"/>
      <c r="CJ1122" s="85"/>
      <c r="CK1122" s="85"/>
      <c r="CL1122" s="85"/>
      <c r="CM1122" s="85"/>
      <c r="CN1122" s="85"/>
      <c r="CO1122" s="85"/>
      <c r="CP1122" s="85"/>
      <c r="CQ1122" s="85"/>
      <c r="CR1122" s="85"/>
      <c r="CS1122" s="85"/>
      <c r="CT1122" s="85"/>
      <c r="CU1122" s="85"/>
      <c r="CV1122" s="85"/>
      <c r="CW1122" s="85"/>
      <c r="CX1122" s="85"/>
      <c r="CY1122" s="85"/>
      <c r="CZ1122" s="85"/>
      <c r="DA1122" s="85"/>
      <c r="DB1122" s="85"/>
      <c r="DC1122" s="85"/>
      <c r="DD1122" s="85"/>
      <c r="DE1122" s="85"/>
    </row>
    <row r="1123" spans="1:109" x14ac:dyDescent="0.2">
      <c r="A1123" s="85"/>
      <c r="B1123" s="85"/>
      <c r="C1123" s="85"/>
      <c r="D1123" s="85"/>
      <c r="E1123" s="86"/>
      <c r="F1123" s="85"/>
      <c r="G1123" s="87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85"/>
      <c r="AE1123" s="85"/>
      <c r="AF1123" s="85"/>
      <c r="AG1123" s="85"/>
      <c r="AH1123" s="85"/>
      <c r="AI1123" s="85"/>
      <c r="AJ1123" s="85"/>
      <c r="AK1123" s="85"/>
      <c r="AL1123" s="85"/>
      <c r="AM1123" s="85"/>
      <c r="AN1123" s="85"/>
      <c r="AO1123" s="85"/>
      <c r="AP1123" s="85"/>
      <c r="AQ1123" s="85"/>
      <c r="AR1123" s="85"/>
      <c r="AS1123" s="85"/>
      <c r="AT1123" s="85"/>
      <c r="AU1123" s="85"/>
      <c r="AV1123" s="85"/>
      <c r="AW1123" s="85"/>
      <c r="AX1123" s="85"/>
      <c r="AY1123" s="85"/>
      <c r="AZ1123" s="85"/>
      <c r="BA1123" s="85"/>
      <c r="BB1123" s="85"/>
      <c r="BC1123" s="85"/>
      <c r="BD1123" s="85"/>
      <c r="BE1123" s="85"/>
      <c r="BF1123" s="88"/>
      <c r="BG1123" s="85"/>
      <c r="BH1123" s="85"/>
      <c r="BI1123" s="85"/>
      <c r="BJ1123" s="85"/>
      <c r="BK1123" s="85"/>
      <c r="BL1123" s="85"/>
      <c r="BM1123" s="85"/>
      <c r="BN1123" s="85"/>
      <c r="BO1123" s="85"/>
      <c r="BP1123" s="85"/>
      <c r="BQ1123" s="85"/>
      <c r="BR1123" s="85"/>
      <c r="BS1123" s="85"/>
      <c r="BT1123" s="85"/>
      <c r="BU1123" s="85"/>
      <c r="BV1123" s="85"/>
      <c r="BW1123" s="85"/>
      <c r="BX1123" s="85"/>
      <c r="BY1123" s="85"/>
      <c r="BZ1123" s="85"/>
      <c r="CA1123" s="85"/>
      <c r="CB1123" s="85"/>
      <c r="CC1123" s="85"/>
      <c r="CD1123" s="85"/>
      <c r="CE1123" s="85"/>
      <c r="CF1123" s="85"/>
      <c r="CG1123" s="85"/>
      <c r="CH1123" s="85"/>
      <c r="CI1123" s="85"/>
      <c r="CJ1123" s="85"/>
      <c r="CK1123" s="85"/>
      <c r="CL1123" s="85"/>
      <c r="CM1123" s="85"/>
      <c r="CN1123" s="85"/>
      <c r="CO1123" s="85"/>
      <c r="CP1123" s="85"/>
      <c r="CQ1123" s="85"/>
      <c r="CR1123" s="85"/>
      <c r="CS1123" s="85"/>
      <c r="CT1123" s="85"/>
      <c r="CU1123" s="85"/>
      <c r="CV1123" s="85"/>
      <c r="CW1123" s="85"/>
      <c r="CX1123" s="85"/>
      <c r="CY1123" s="85"/>
      <c r="CZ1123" s="85"/>
      <c r="DA1123" s="85"/>
      <c r="DB1123" s="85"/>
      <c r="DC1123" s="85"/>
      <c r="DD1123" s="85"/>
      <c r="DE1123" s="85"/>
    </row>
    <row r="1124" spans="1:109" x14ac:dyDescent="0.2">
      <c r="A1124" s="85"/>
      <c r="B1124" s="85"/>
      <c r="C1124" s="85"/>
      <c r="D1124" s="85"/>
      <c r="E1124" s="86"/>
      <c r="F1124" s="85"/>
      <c r="G1124" s="87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85"/>
      <c r="AE1124" s="85"/>
      <c r="AF1124" s="85"/>
      <c r="AG1124" s="85"/>
      <c r="AH1124" s="85"/>
      <c r="AI1124" s="85"/>
      <c r="AJ1124" s="85"/>
      <c r="AK1124" s="85"/>
      <c r="AL1124" s="85"/>
      <c r="AM1124" s="85"/>
      <c r="AN1124" s="85"/>
      <c r="AO1124" s="85"/>
      <c r="AP1124" s="85"/>
      <c r="AQ1124" s="85"/>
      <c r="AR1124" s="85"/>
      <c r="AS1124" s="85"/>
      <c r="AT1124" s="85"/>
      <c r="AU1124" s="85"/>
      <c r="AV1124" s="85"/>
      <c r="AW1124" s="85"/>
      <c r="AX1124" s="85"/>
      <c r="AY1124" s="85"/>
      <c r="AZ1124" s="85"/>
      <c r="BA1124" s="85"/>
      <c r="BB1124" s="85"/>
      <c r="BC1124" s="85"/>
      <c r="BD1124" s="85"/>
      <c r="BE1124" s="85"/>
      <c r="BF1124" s="88"/>
      <c r="BG1124" s="85"/>
      <c r="BH1124" s="85"/>
      <c r="BI1124" s="85"/>
      <c r="BJ1124" s="85"/>
      <c r="BK1124" s="85"/>
      <c r="BL1124" s="85"/>
      <c r="BM1124" s="85"/>
      <c r="BN1124" s="85"/>
      <c r="BO1124" s="85"/>
      <c r="BP1124" s="85"/>
      <c r="BQ1124" s="85"/>
      <c r="BR1124" s="85"/>
      <c r="BS1124" s="85"/>
      <c r="BT1124" s="85"/>
      <c r="BU1124" s="85"/>
      <c r="BV1124" s="85"/>
      <c r="BW1124" s="85"/>
      <c r="BX1124" s="85"/>
      <c r="BY1124" s="85"/>
      <c r="BZ1124" s="85"/>
      <c r="CA1124" s="85"/>
      <c r="CB1124" s="85"/>
      <c r="CC1124" s="85"/>
      <c r="CD1124" s="85"/>
      <c r="CE1124" s="85"/>
      <c r="CF1124" s="85"/>
      <c r="CG1124" s="85"/>
      <c r="CH1124" s="85"/>
      <c r="CI1124" s="85"/>
      <c r="CJ1124" s="85"/>
      <c r="CK1124" s="85"/>
      <c r="CL1124" s="85"/>
      <c r="CM1124" s="85"/>
      <c r="CN1124" s="85"/>
      <c r="CO1124" s="85"/>
      <c r="CP1124" s="85"/>
      <c r="CQ1124" s="85"/>
      <c r="CR1124" s="85"/>
      <c r="CS1124" s="85"/>
      <c r="CT1124" s="85"/>
      <c r="CU1124" s="85"/>
      <c r="CV1124" s="85"/>
      <c r="CW1124" s="85"/>
      <c r="CX1124" s="85"/>
      <c r="CY1124" s="85"/>
      <c r="CZ1124" s="85"/>
      <c r="DA1124" s="85"/>
      <c r="DB1124" s="85"/>
      <c r="DC1124" s="85"/>
      <c r="DD1124" s="85"/>
      <c r="DE1124" s="85"/>
    </row>
    <row r="1125" spans="1:109" x14ac:dyDescent="0.2">
      <c r="A1125" s="85"/>
      <c r="B1125" s="85"/>
      <c r="C1125" s="85"/>
      <c r="D1125" s="85"/>
      <c r="E1125" s="86"/>
      <c r="F1125" s="85"/>
      <c r="G1125" s="87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85"/>
      <c r="V1125" s="85"/>
      <c r="W1125" s="85"/>
      <c r="X1125" s="85"/>
      <c r="Y1125" s="85"/>
      <c r="Z1125" s="85"/>
      <c r="AA1125" s="85"/>
      <c r="AB1125" s="85"/>
      <c r="AC1125" s="85"/>
      <c r="AD1125" s="85"/>
      <c r="AE1125" s="85"/>
      <c r="AF1125" s="85"/>
      <c r="AG1125" s="85"/>
      <c r="AH1125" s="85"/>
      <c r="AI1125" s="85"/>
      <c r="AJ1125" s="85"/>
      <c r="AK1125" s="85"/>
      <c r="AL1125" s="85"/>
      <c r="AM1125" s="85"/>
      <c r="AN1125" s="85"/>
      <c r="AO1125" s="85"/>
      <c r="AP1125" s="85"/>
      <c r="AQ1125" s="85"/>
      <c r="AR1125" s="85"/>
      <c r="AS1125" s="85"/>
      <c r="AT1125" s="85"/>
      <c r="AU1125" s="85"/>
      <c r="AV1125" s="85"/>
      <c r="AW1125" s="85"/>
      <c r="AX1125" s="85"/>
      <c r="AY1125" s="85"/>
      <c r="AZ1125" s="85"/>
      <c r="BA1125" s="85"/>
      <c r="BB1125" s="85"/>
      <c r="BC1125" s="85"/>
      <c r="BD1125" s="85"/>
      <c r="BE1125" s="85"/>
      <c r="BF1125" s="88"/>
      <c r="BG1125" s="85"/>
      <c r="BH1125" s="85"/>
      <c r="BI1125" s="85"/>
      <c r="BJ1125" s="85"/>
      <c r="BK1125" s="85"/>
      <c r="BL1125" s="85"/>
      <c r="BM1125" s="85"/>
      <c r="BN1125" s="85"/>
      <c r="BO1125" s="85"/>
      <c r="BP1125" s="85"/>
      <c r="BQ1125" s="85"/>
      <c r="BR1125" s="85"/>
      <c r="BS1125" s="85"/>
      <c r="BT1125" s="85"/>
      <c r="BU1125" s="85"/>
      <c r="BV1125" s="85"/>
      <c r="BW1125" s="85"/>
      <c r="BX1125" s="85"/>
      <c r="BY1125" s="85"/>
      <c r="BZ1125" s="85"/>
      <c r="CA1125" s="85"/>
      <c r="CB1125" s="85"/>
      <c r="CC1125" s="85"/>
      <c r="CD1125" s="85"/>
      <c r="CE1125" s="85"/>
      <c r="CF1125" s="85"/>
      <c r="CG1125" s="85"/>
      <c r="CH1125" s="85"/>
      <c r="CI1125" s="85"/>
      <c r="CJ1125" s="85"/>
      <c r="CK1125" s="85"/>
      <c r="CL1125" s="85"/>
      <c r="CM1125" s="85"/>
      <c r="CN1125" s="85"/>
      <c r="CO1125" s="85"/>
      <c r="CP1125" s="85"/>
      <c r="CQ1125" s="85"/>
      <c r="CR1125" s="85"/>
      <c r="CS1125" s="85"/>
      <c r="CT1125" s="85"/>
      <c r="CU1125" s="85"/>
      <c r="CV1125" s="85"/>
      <c r="CW1125" s="85"/>
      <c r="CX1125" s="85"/>
      <c r="CY1125" s="85"/>
      <c r="CZ1125" s="85"/>
      <c r="DA1125" s="85"/>
      <c r="DB1125" s="85"/>
      <c r="DC1125" s="85"/>
      <c r="DD1125" s="85"/>
      <c r="DE1125" s="85"/>
    </row>
    <row r="1126" spans="1:109" x14ac:dyDescent="0.2">
      <c r="A1126" s="85"/>
      <c r="B1126" s="85"/>
      <c r="C1126" s="85"/>
      <c r="D1126" s="85"/>
      <c r="E1126" s="86"/>
      <c r="F1126" s="85"/>
      <c r="G1126" s="87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85"/>
      <c r="V1126" s="85"/>
      <c r="W1126" s="85"/>
      <c r="X1126" s="85"/>
      <c r="Y1126" s="85"/>
      <c r="Z1126" s="85"/>
      <c r="AA1126" s="85"/>
      <c r="AB1126" s="85"/>
      <c r="AC1126" s="85"/>
      <c r="AD1126" s="85"/>
      <c r="AE1126" s="85"/>
      <c r="AF1126" s="85"/>
      <c r="AG1126" s="85"/>
      <c r="AH1126" s="85"/>
      <c r="AI1126" s="85"/>
      <c r="AJ1126" s="85"/>
      <c r="AK1126" s="85"/>
      <c r="AL1126" s="85"/>
      <c r="AM1126" s="85"/>
      <c r="AN1126" s="85"/>
      <c r="AO1126" s="85"/>
      <c r="AP1126" s="85"/>
      <c r="AQ1126" s="85"/>
      <c r="AR1126" s="85"/>
      <c r="AS1126" s="85"/>
      <c r="AT1126" s="85"/>
      <c r="AU1126" s="85"/>
      <c r="AV1126" s="85"/>
      <c r="AW1126" s="85"/>
      <c r="AX1126" s="85"/>
      <c r="AY1126" s="85"/>
      <c r="AZ1126" s="85"/>
      <c r="BA1126" s="85"/>
      <c r="BB1126" s="85"/>
      <c r="BC1126" s="85"/>
      <c r="BD1126" s="85"/>
      <c r="BE1126" s="85"/>
      <c r="BF1126" s="88"/>
      <c r="BG1126" s="85"/>
      <c r="BH1126" s="85"/>
      <c r="BI1126" s="85"/>
      <c r="BJ1126" s="85"/>
      <c r="BK1126" s="85"/>
      <c r="BL1126" s="85"/>
      <c r="BM1126" s="85"/>
      <c r="BN1126" s="85"/>
      <c r="BO1126" s="85"/>
      <c r="BP1126" s="85"/>
      <c r="BQ1126" s="85"/>
      <c r="BR1126" s="85"/>
      <c r="BS1126" s="85"/>
      <c r="BT1126" s="85"/>
      <c r="BU1126" s="85"/>
      <c r="BV1126" s="85"/>
      <c r="BW1126" s="85"/>
      <c r="BX1126" s="85"/>
      <c r="BY1126" s="85"/>
      <c r="BZ1126" s="85"/>
      <c r="CA1126" s="85"/>
      <c r="CB1126" s="85"/>
      <c r="CC1126" s="85"/>
      <c r="CD1126" s="85"/>
      <c r="CE1126" s="85"/>
      <c r="CF1126" s="85"/>
      <c r="CG1126" s="85"/>
      <c r="CH1126" s="85"/>
      <c r="CI1126" s="85"/>
      <c r="CJ1126" s="85"/>
      <c r="CK1126" s="85"/>
      <c r="CL1126" s="85"/>
      <c r="CM1126" s="85"/>
      <c r="CN1126" s="85"/>
      <c r="CO1126" s="85"/>
      <c r="CP1126" s="85"/>
      <c r="CQ1126" s="85"/>
      <c r="CR1126" s="85"/>
      <c r="CS1126" s="85"/>
      <c r="CT1126" s="85"/>
      <c r="CU1126" s="85"/>
      <c r="CV1126" s="85"/>
      <c r="CW1126" s="85"/>
      <c r="CX1126" s="85"/>
      <c r="CY1126" s="85"/>
      <c r="CZ1126" s="85"/>
      <c r="DA1126" s="85"/>
      <c r="DB1126" s="85"/>
      <c r="DC1126" s="85"/>
      <c r="DD1126" s="85"/>
      <c r="DE1126" s="85"/>
    </row>
    <row r="1127" spans="1:109" x14ac:dyDescent="0.2">
      <c r="A1127" s="85"/>
      <c r="B1127" s="85"/>
      <c r="C1127" s="85"/>
      <c r="D1127" s="85"/>
      <c r="E1127" s="86"/>
      <c r="F1127" s="85"/>
      <c r="G1127" s="87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85"/>
      <c r="AE1127" s="85"/>
      <c r="AF1127" s="85"/>
      <c r="AG1127" s="85"/>
      <c r="AH1127" s="85"/>
      <c r="AI1127" s="85"/>
      <c r="AJ1127" s="85"/>
      <c r="AK1127" s="85"/>
      <c r="AL1127" s="85"/>
      <c r="AM1127" s="85"/>
      <c r="AN1127" s="85"/>
      <c r="AO1127" s="85"/>
      <c r="AP1127" s="85"/>
      <c r="AQ1127" s="85"/>
      <c r="AR1127" s="85"/>
      <c r="AS1127" s="85"/>
      <c r="AT1127" s="85"/>
      <c r="AU1127" s="85"/>
      <c r="AV1127" s="85"/>
      <c r="AW1127" s="85"/>
      <c r="AX1127" s="85"/>
      <c r="AY1127" s="85"/>
      <c r="AZ1127" s="85"/>
      <c r="BA1127" s="85"/>
      <c r="BB1127" s="85"/>
      <c r="BC1127" s="85"/>
      <c r="BD1127" s="85"/>
      <c r="BE1127" s="85"/>
      <c r="BF1127" s="88"/>
      <c r="BG1127" s="85"/>
      <c r="BH1127" s="85"/>
      <c r="BI1127" s="85"/>
      <c r="BJ1127" s="85"/>
      <c r="BK1127" s="85"/>
      <c r="BL1127" s="85"/>
      <c r="BM1127" s="85"/>
      <c r="BN1127" s="85"/>
      <c r="BO1127" s="85"/>
      <c r="BP1127" s="85"/>
      <c r="BQ1127" s="85"/>
      <c r="BR1127" s="85"/>
      <c r="BS1127" s="85"/>
      <c r="BT1127" s="85"/>
      <c r="BU1127" s="85"/>
      <c r="BV1127" s="85"/>
      <c r="BW1127" s="85"/>
      <c r="BX1127" s="85"/>
      <c r="BY1127" s="85"/>
      <c r="BZ1127" s="85"/>
      <c r="CA1127" s="85"/>
      <c r="CB1127" s="85"/>
      <c r="CC1127" s="85"/>
      <c r="CD1127" s="85"/>
      <c r="CE1127" s="85"/>
      <c r="CF1127" s="85"/>
      <c r="CG1127" s="85"/>
      <c r="CH1127" s="85"/>
      <c r="CI1127" s="85"/>
      <c r="CJ1127" s="85"/>
      <c r="CK1127" s="85"/>
      <c r="CL1127" s="85"/>
      <c r="CM1127" s="85"/>
      <c r="CN1127" s="85"/>
      <c r="CO1127" s="85"/>
      <c r="CP1127" s="85"/>
      <c r="CQ1127" s="85"/>
      <c r="CR1127" s="85"/>
      <c r="CS1127" s="85"/>
      <c r="CT1127" s="85"/>
      <c r="CU1127" s="85"/>
      <c r="CV1127" s="85"/>
      <c r="CW1127" s="85"/>
      <c r="CX1127" s="85"/>
      <c r="CY1127" s="85"/>
      <c r="CZ1127" s="85"/>
      <c r="DA1127" s="85"/>
      <c r="DB1127" s="85"/>
      <c r="DC1127" s="85"/>
      <c r="DD1127" s="85"/>
      <c r="DE1127" s="85"/>
    </row>
    <row r="1128" spans="1:109" x14ac:dyDescent="0.2">
      <c r="A1128" s="85"/>
      <c r="B1128" s="85"/>
      <c r="C1128" s="85"/>
      <c r="D1128" s="85"/>
      <c r="E1128" s="86"/>
      <c r="F1128" s="85"/>
      <c r="G1128" s="87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85"/>
      <c r="V1128" s="85"/>
      <c r="W1128" s="85"/>
      <c r="X1128" s="85"/>
      <c r="Y1128" s="85"/>
      <c r="Z1128" s="85"/>
      <c r="AA1128" s="85"/>
      <c r="AB1128" s="85"/>
      <c r="AC1128" s="85"/>
      <c r="AD1128" s="85"/>
      <c r="AE1128" s="85"/>
      <c r="AF1128" s="85"/>
      <c r="AG1128" s="85"/>
      <c r="AH1128" s="85"/>
      <c r="AI1128" s="85"/>
      <c r="AJ1128" s="85"/>
      <c r="AK1128" s="85"/>
      <c r="AL1128" s="85"/>
      <c r="AM1128" s="85"/>
      <c r="AN1128" s="85"/>
      <c r="AO1128" s="85"/>
      <c r="AP1128" s="85"/>
      <c r="AQ1128" s="85"/>
      <c r="AR1128" s="85"/>
      <c r="AS1128" s="85"/>
      <c r="AT1128" s="85"/>
      <c r="AU1128" s="85"/>
      <c r="AV1128" s="85"/>
      <c r="AW1128" s="85"/>
      <c r="AX1128" s="85"/>
      <c r="AY1128" s="85"/>
      <c r="AZ1128" s="85"/>
      <c r="BA1128" s="85"/>
      <c r="BB1128" s="85"/>
      <c r="BC1128" s="85"/>
      <c r="BD1128" s="85"/>
      <c r="BE1128" s="85"/>
      <c r="BF1128" s="88"/>
      <c r="BG1128" s="85"/>
      <c r="BH1128" s="85"/>
      <c r="BI1128" s="85"/>
      <c r="BJ1128" s="85"/>
      <c r="BK1128" s="85"/>
      <c r="BL1128" s="85"/>
      <c r="BM1128" s="85"/>
      <c r="BN1128" s="85"/>
      <c r="BO1128" s="85"/>
      <c r="BP1128" s="85"/>
      <c r="BQ1128" s="85"/>
      <c r="BR1128" s="85"/>
      <c r="BS1128" s="85"/>
      <c r="BT1128" s="85"/>
      <c r="BU1128" s="85"/>
      <c r="BV1128" s="85"/>
      <c r="BW1128" s="85"/>
      <c r="BX1128" s="85"/>
      <c r="BY1128" s="85"/>
      <c r="BZ1128" s="85"/>
      <c r="CA1128" s="85"/>
      <c r="CB1128" s="85"/>
      <c r="CC1128" s="85"/>
      <c r="CD1128" s="85"/>
      <c r="CE1128" s="85"/>
      <c r="CF1128" s="85"/>
      <c r="CG1128" s="85"/>
      <c r="CH1128" s="85"/>
      <c r="CI1128" s="85"/>
      <c r="CJ1128" s="85"/>
      <c r="CK1128" s="85"/>
      <c r="CL1128" s="85"/>
      <c r="CM1128" s="85"/>
      <c r="CN1128" s="85"/>
      <c r="CO1128" s="85"/>
      <c r="CP1128" s="85"/>
      <c r="CQ1128" s="85"/>
      <c r="CR1128" s="85"/>
      <c r="CS1128" s="85"/>
      <c r="CT1128" s="85"/>
      <c r="CU1128" s="85"/>
      <c r="CV1128" s="85"/>
      <c r="CW1128" s="85"/>
      <c r="CX1128" s="85"/>
      <c r="CY1128" s="85"/>
      <c r="CZ1128" s="85"/>
      <c r="DA1128" s="85"/>
      <c r="DB1128" s="85"/>
      <c r="DC1128" s="85"/>
      <c r="DD1128" s="85"/>
      <c r="DE1128" s="85"/>
    </row>
    <row r="1129" spans="1:109" x14ac:dyDescent="0.2">
      <c r="A1129" s="85"/>
      <c r="B1129" s="85"/>
      <c r="C1129" s="85"/>
      <c r="D1129" s="85"/>
      <c r="E1129" s="86"/>
      <c r="F1129" s="85"/>
      <c r="G1129" s="87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85"/>
      <c r="V1129" s="85"/>
      <c r="W1129" s="85"/>
      <c r="X1129" s="85"/>
      <c r="Y1129" s="85"/>
      <c r="Z1129" s="85"/>
      <c r="AA1129" s="85"/>
      <c r="AB1129" s="85"/>
      <c r="AC1129" s="85"/>
      <c r="AD1129" s="85"/>
      <c r="AE1129" s="85"/>
      <c r="AF1129" s="85"/>
      <c r="AG1129" s="85"/>
      <c r="AH1129" s="85"/>
      <c r="AI1129" s="85"/>
      <c r="AJ1129" s="85"/>
      <c r="AK1129" s="85"/>
      <c r="AL1129" s="85"/>
      <c r="AM1129" s="85"/>
      <c r="AN1129" s="85"/>
      <c r="AO1129" s="85"/>
      <c r="AP1129" s="85"/>
      <c r="AQ1129" s="85"/>
      <c r="AR1129" s="85"/>
      <c r="AS1129" s="85"/>
      <c r="AT1129" s="85"/>
      <c r="AU1129" s="85"/>
      <c r="AV1129" s="85"/>
      <c r="AW1129" s="85"/>
      <c r="AX1129" s="85"/>
      <c r="AY1129" s="85"/>
      <c r="AZ1129" s="85"/>
      <c r="BA1129" s="85"/>
      <c r="BB1129" s="85"/>
      <c r="BC1129" s="85"/>
      <c r="BD1129" s="85"/>
      <c r="BE1129" s="85"/>
      <c r="BF1129" s="88"/>
      <c r="BG1129" s="85"/>
      <c r="BH1129" s="85"/>
      <c r="BI1129" s="85"/>
      <c r="BJ1129" s="85"/>
      <c r="BK1129" s="85"/>
      <c r="BL1129" s="85"/>
      <c r="BM1129" s="85"/>
      <c r="BN1129" s="85"/>
      <c r="BO1129" s="85"/>
      <c r="BP1129" s="85"/>
      <c r="BQ1129" s="85"/>
      <c r="BR1129" s="85"/>
      <c r="BS1129" s="85"/>
      <c r="BT1129" s="85"/>
      <c r="BU1129" s="85"/>
      <c r="BV1129" s="85"/>
      <c r="BW1129" s="85"/>
      <c r="BX1129" s="85"/>
      <c r="BY1129" s="85"/>
      <c r="BZ1129" s="85"/>
      <c r="CA1129" s="85"/>
      <c r="CB1129" s="85"/>
      <c r="CC1129" s="85"/>
      <c r="CD1129" s="85"/>
      <c r="CE1129" s="85"/>
      <c r="CF1129" s="85"/>
      <c r="CG1129" s="85"/>
      <c r="CH1129" s="85"/>
      <c r="CI1129" s="85"/>
      <c r="CJ1129" s="85"/>
      <c r="CK1129" s="85"/>
      <c r="CL1129" s="85"/>
      <c r="CM1129" s="85"/>
      <c r="CN1129" s="85"/>
      <c r="CO1129" s="85"/>
      <c r="CP1129" s="85"/>
      <c r="CQ1129" s="85"/>
      <c r="CR1129" s="85"/>
      <c r="CS1129" s="85"/>
      <c r="CT1129" s="85"/>
      <c r="CU1129" s="85"/>
      <c r="CV1129" s="85"/>
      <c r="CW1129" s="85"/>
      <c r="CX1129" s="85"/>
      <c r="CY1129" s="85"/>
      <c r="CZ1129" s="85"/>
      <c r="DA1129" s="85"/>
      <c r="DB1129" s="85"/>
      <c r="DC1129" s="85"/>
      <c r="DD1129" s="85"/>
      <c r="DE1129" s="85"/>
    </row>
    <row r="1130" spans="1:109" x14ac:dyDescent="0.2">
      <c r="A1130" s="85"/>
      <c r="B1130" s="85"/>
      <c r="C1130" s="85"/>
      <c r="D1130" s="85"/>
      <c r="E1130" s="86"/>
      <c r="F1130" s="85"/>
      <c r="G1130" s="87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85"/>
      <c r="AE1130" s="85"/>
      <c r="AF1130" s="85"/>
      <c r="AG1130" s="85"/>
      <c r="AH1130" s="85"/>
      <c r="AI1130" s="85"/>
      <c r="AJ1130" s="85"/>
      <c r="AK1130" s="85"/>
      <c r="AL1130" s="85"/>
      <c r="AM1130" s="85"/>
      <c r="AN1130" s="85"/>
      <c r="AO1130" s="85"/>
      <c r="AP1130" s="85"/>
      <c r="AQ1130" s="85"/>
      <c r="AR1130" s="85"/>
      <c r="AS1130" s="85"/>
      <c r="AT1130" s="85"/>
      <c r="AU1130" s="85"/>
      <c r="AV1130" s="85"/>
      <c r="AW1130" s="85"/>
      <c r="AX1130" s="85"/>
      <c r="AY1130" s="85"/>
      <c r="AZ1130" s="85"/>
      <c r="BA1130" s="85"/>
      <c r="BB1130" s="85"/>
      <c r="BC1130" s="85"/>
      <c r="BD1130" s="85"/>
      <c r="BE1130" s="85"/>
      <c r="BF1130" s="88"/>
      <c r="BG1130" s="85"/>
      <c r="BH1130" s="85"/>
      <c r="BI1130" s="85"/>
      <c r="BJ1130" s="85"/>
      <c r="BK1130" s="85"/>
      <c r="BL1130" s="85"/>
      <c r="BM1130" s="85"/>
      <c r="BN1130" s="85"/>
      <c r="BO1130" s="85"/>
      <c r="BP1130" s="85"/>
      <c r="BQ1130" s="85"/>
      <c r="BR1130" s="85"/>
      <c r="BS1130" s="85"/>
      <c r="BT1130" s="85"/>
      <c r="BU1130" s="85"/>
      <c r="BV1130" s="85"/>
      <c r="BW1130" s="85"/>
      <c r="BX1130" s="85"/>
      <c r="BY1130" s="85"/>
      <c r="BZ1130" s="85"/>
      <c r="CA1130" s="85"/>
      <c r="CB1130" s="85"/>
      <c r="CC1130" s="85"/>
      <c r="CD1130" s="85"/>
      <c r="CE1130" s="85"/>
      <c r="CF1130" s="85"/>
      <c r="CG1130" s="85"/>
      <c r="CH1130" s="85"/>
      <c r="CI1130" s="85"/>
      <c r="CJ1130" s="85"/>
      <c r="CK1130" s="85"/>
      <c r="CL1130" s="85"/>
      <c r="CM1130" s="85"/>
      <c r="CN1130" s="85"/>
      <c r="CO1130" s="85"/>
      <c r="CP1130" s="85"/>
      <c r="CQ1130" s="85"/>
      <c r="CR1130" s="85"/>
      <c r="CS1130" s="85"/>
      <c r="CT1130" s="85"/>
      <c r="CU1130" s="85"/>
      <c r="CV1130" s="85"/>
      <c r="CW1130" s="85"/>
      <c r="CX1130" s="85"/>
      <c r="CY1130" s="85"/>
      <c r="CZ1130" s="85"/>
      <c r="DA1130" s="85"/>
      <c r="DB1130" s="85"/>
      <c r="DC1130" s="85"/>
      <c r="DD1130" s="85"/>
      <c r="DE1130" s="85"/>
    </row>
    <row r="1131" spans="1:109" x14ac:dyDescent="0.2">
      <c r="A1131" s="85"/>
      <c r="B1131" s="85"/>
      <c r="C1131" s="85"/>
      <c r="D1131" s="85"/>
      <c r="E1131" s="86"/>
      <c r="F1131" s="85"/>
      <c r="G1131" s="87"/>
      <c r="H1131" s="85"/>
      <c r="I1131" s="85"/>
      <c r="J1131" s="85"/>
      <c r="K1131" s="85"/>
      <c r="L1131" s="85"/>
      <c r="M1131" s="85"/>
      <c r="N1131" s="85"/>
      <c r="O1131" s="85"/>
      <c r="P1131" s="85"/>
      <c r="Q1131" s="85"/>
      <c r="R1131" s="85"/>
      <c r="S1131" s="85"/>
      <c r="T1131" s="85"/>
      <c r="U1131" s="85"/>
      <c r="V1131" s="85"/>
      <c r="W1131" s="85"/>
      <c r="X1131" s="85"/>
      <c r="Y1131" s="85"/>
      <c r="Z1131" s="85"/>
      <c r="AA1131" s="85"/>
      <c r="AB1131" s="85"/>
      <c r="AC1131" s="85"/>
      <c r="AD1131" s="85"/>
      <c r="AE1131" s="85"/>
      <c r="AF1131" s="85"/>
      <c r="AG1131" s="85"/>
      <c r="AH1131" s="85"/>
      <c r="AI1131" s="85"/>
      <c r="AJ1131" s="85"/>
      <c r="AK1131" s="85"/>
      <c r="AL1131" s="85"/>
      <c r="AM1131" s="85"/>
      <c r="AN1131" s="85"/>
      <c r="AO1131" s="85"/>
      <c r="AP1131" s="85"/>
      <c r="AQ1131" s="85"/>
      <c r="AR1131" s="85"/>
      <c r="AS1131" s="85"/>
      <c r="AT1131" s="85"/>
      <c r="AU1131" s="85"/>
      <c r="AV1131" s="85"/>
      <c r="AW1131" s="85"/>
      <c r="AX1131" s="85"/>
      <c r="AY1131" s="85"/>
      <c r="AZ1131" s="85"/>
      <c r="BA1131" s="85"/>
      <c r="BB1131" s="85"/>
      <c r="BC1131" s="85"/>
      <c r="BD1131" s="85"/>
      <c r="BE1131" s="85"/>
      <c r="BF1131" s="88"/>
      <c r="BG1131" s="85"/>
      <c r="BH1131" s="85"/>
      <c r="BI1131" s="85"/>
      <c r="BJ1131" s="85"/>
      <c r="BK1131" s="85"/>
      <c r="BL1131" s="85"/>
      <c r="BM1131" s="85"/>
      <c r="BN1131" s="85"/>
      <c r="BO1131" s="85"/>
      <c r="BP1131" s="85"/>
      <c r="BQ1131" s="85"/>
      <c r="BR1131" s="85"/>
      <c r="BS1131" s="85"/>
      <c r="BT1131" s="85"/>
      <c r="BU1131" s="85"/>
      <c r="BV1131" s="85"/>
      <c r="BW1131" s="85"/>
      <c r="BX1131" s="85"/>
      <c r="BY1131" s="85"/>
      <c r="BZ1131" s="85"/>
      <c r="CA1131" s="85"/>
      <c r="CB1131" s="85"/>
      <c r="CC1131" s="85"/>
      <c r="CD1131" s="85"/>
      <c r="CE1131" s="85"/>
      <c r="CF1131" s="85"/>
      <c r="CG1131" s="85"/>
      <c r="CH1131" s="85"/>
      <c r="CI1131" s="85"/>
      <c r="CJ1131" s="85"/>
      <c r="CK1131" s="85"/>
      <c r="CL1131" s="85"/>
      <c r="CM1131" s="85"/>
      <c r="CN1131" s="85"/>
      <c r="CO1131" s="85"/>
      <c r="CP1131" s="85"/>
      <c r="CQ1131" s="85"/>
      <c r="CR1131" s="85"/>
      <c r="CS1131" s="85"/>
      <c r="CT1131" s="85"/>
      <c r="CU1131" s="85"/>
      <c r="CV1131" s="85"/>
      <c r="CW1131" s="85"/>
      <c r="CX1131" s="85"/>
      <c r="CY1131" s="85"/>
      <c r="CZ1131" s="85"/>
      <c r="DA1131" s="85"/>
      <c r="DB1131" s="85"/>
      <c r="DC1131" s="85"/>
      <c r="DD1131" s="85"/>
      <c r="DE1131" s="85"/>
    </row>
    <row r="1132" spans="1:109" x14ac:dyDescent="0.2">
      <c r="A1132" s="85"/>
      <c r="B1132" s="85"/>
      <c r="C1132" s="85"/>
      <c r="D1132" s="85"/>
      <c r="E1132" s="86"/>
      <c r="F1132" s="85"/>
      <c r="G1132" s="87"/>
      <c r="H1132" s="85"/>
      <c r="I1132" s="85"/>
      <c r="J1132" s="85"/>
      <c r="K1132" s="85"/>
      <c r="L1132" s="85"/>
      <c r="M1132" s="85"/>
      <c r="N1132" s="85"/>
      <c r="O1132" s="85"/>
      <c r="P1132" s="85"/>
      <c r="Q1132" s="85"/>
      <c r="R1132" s="85"/>
      <c r="S1132" s="85"/>
      <c r="T1132" s="85"/>
      <c r="U1132" s="85"/>
      <c r="V1132" s="85"/>
      <c r="W1132" s="85"/>
      <c r="X1132" s="85"/>
      <c r="Y1132" s="85"/>
      <c r="Z1132" s="85"/>
      <c r="AA1132" s="85"/>
      <c r="AB1132" s="85"/>
      <c r="AC1132" s="85"/>
      <c r="AD1132" s="85"/>
      <c r="AE1132" s="85"/>
      <c r="AF1132" s="85"/>
      <c r="AG1132" s="85"/>
      <c r="AH1132" s="85"/>
      <c r="AI1132" s="85"/>
      <c r="AJ1132" s="85"/>
      <c r="AK1132" s="85"/>
      <c r="AL1132" s="85"/>
      <c r="AM1132" s="85"/>
      <c r="AN1132" s="85"/>
      <c r="AO1132" s="85"/>
      <c r="AP1132" s="85"/>
      <c r="AQ1132" s="85"/>
      <c r="AR1132" s="85"/>
      <c r="AS1132" s="85"/>
      <c r="AT1132" s="85"/>
      <c r="AU1132" s="85"/>
      <c r="AV1132" s="85"/>
      <c r="AW1132" s="85"/>
      <c r="AX1132" s="85"/>
      <c r="AY1132" s="85"/>
      <c r="AZ1132" s="85"/>
      <c r="BA1132" s="85"/>
      <c r="BB1132" s="85"/>
      <c r="BC1132" s="85"/>
      <c r="BD1132" s="85"/>
      <c r="BE1132" s="85"/>
      <c r="BF1132" s="88"/>
      <c r="BG1132" s="85"/>
      <c r="BH1132" s="85"/>
      <c r="BI1132" s="85"/>
      <c r="BJ1132" s="85"/>
      <c r="BK1132" s="85"/>
      <c r="BL1132" s="85"/>
      <c r="BM1132" s="85"/>
      <c r="BN1132" s="85"/>
      <c r="BO1132" s="85"/>
      <c r="BP1132" s="85"/>
      <c r="BQ1132" s="85"/>
      <c r="BR1132" s="85"/>
      <c r="BS1132" s="85"/>
      <c r="BT1132" s="85"/>
      <c r="BU1132" s="85"/>
      <c r="BV1132" s="85"/>
      <c r="BW1132" s="85"/>
      <c r="BX1132" s="85"/>
      <c r="BY1132" s="85"/>
      <c r="BZ1132" s="85"/>
      <c r="CA1132" s="85"/>
      <c r="CB1132" s="85"/>
      <c r="CC1132" s="85"/>
      <c r="CD1132" s="85"/>
      <c r="CE1132" s="85"/>
      <c r="CF1132" s="85"/>
      <c r="CG1132" s="85"/>
      <c r="CH1132" s="85"/>
      <c r="CI1132" s="85"/>
      <c r="CJ1132" s="85"/>
      <c r="CK1132" s="85"/>
      <c r="CL1132" s="85"/>
      <c r="CM1132" s="85"/>
      <c r="CN1132" s="85"/>
      <c r="CO1132" s="85"/>
      <c r="CP1132" s="85"/>
      <c r="CQ1132" s="85"/>
      <c r="CR1132" s="85"/>
      <c r="CS1132" s="85"/>
      <c r="CT1132" s="85"/>
      <c r="CU1132" s="85"/>
      <c r="CV1132" s="85"/>
      <c r="CW1132" s="85"/>
      <c r="CX1132" s="85"/>
      <c r="CY1132" s="85"/>
      <c r="CZ1132" s="85"/>
      <c r="DA1132" s="85"/>
      <c r="DB1132" s="85"/>
      <c r="DC1132" s="85"/>
      <c r="DD1132" s="85"/>
      <c r="DE1132" s="85"/>
    </row>
    <row r="1133" spans="1:109" x14ac:dyDescent="0.2">
      <c r="A1133" s="85"/>
      <c r="B1133" s="85"/>
      <c r="C1133" s="85"/>
      <c r="D1133" s="85"/>
      <c r="E1133" s="86"/>
      <c r="F1133" s="85"/>
      <c r="G1133" s="87"/>
      <c r="H1133" s="85"/>
      <c r="I1133" s="85"/>
      <c r="J1133" s="85"/>
      <c r="K1133" s="85"/>
      <c r="L1133" s="85"/>
      <c r="M1133" s="85"/>
      <c r="N1133" s="85"/>
      <c r="O1133" s="85"/>
      <c r="P1133" s="85"/>
      <c r="Q1133" s="85"/>
      <c r="R1133" s="85"/>
      <c r="S1133" s="85"/>
      <c r="T1133" s="85"/>
      <c r="U1133" s="85"/>
      <c r="V1133" s="85"/>
      <c r="W1133" s="85"/>
      <c r="X1133" s="85"/>
      <c r="Y1133" s="85"/>
      <c r="Z1133" s="85"/>
      <c r="AA1133" s="85"/>
      <c r="AB1133" s="85"/>
      <c r="AC1133" s="85"/>
      <c r="AD1133" s="85"/>
      <c r="AE1133" s="85"/>
      <c r="AF1133" s="85"/>
      <c r="AG1133" s="85"/>
      <c r="AH1133" s="85"/>
      <c r="AI1133" s="85"/>
      <c r="AJ1133" s="85"/>
      <c r="AK1133" s="85"/>
      <c r="AL1133" s="85"/>
      <c r="AM1133" s="85"/>
      <c r="AN1133" s="85"/>
      <c r="AO1133" s="85"/>
      <c r="AP1133" s="85"/>
      <c r="AQ1133" s="85"/>
      <c r="AR1133" s="85"/>
      <c r="AS1133" s="85"/>
      <c r="AT1133" s="85"/>
      <c r="AU1133" s="85"/>
      <c r="AV1133" s="85"/>
      <c r="AW1133" s="85"/>
      <c r="AX1133" s="85"/>
      <c r="AY1133" s="85"/>
      <c r="AZ1133" s="85"/>
      <c r="BA1133" s="85"/>
      <c r="BB1133" s="85"/>
      <c r="BC1133" s="85"/>
      <c r="BD1133" s="85"/>
      <c r="BE1133" s="85"/>
      <c r="BF1133" s="88"/>
      <c r="BG1133" s="85"/>
      <c r="BH1133" s="85"/>
      <c r="BI1133" s="85"/>
      <c r="BJ1133" s="85"/>
      <c r="BK1133" s="85"/>
      <c r="BL1133" s="85"/>
      <c r="BM1133" s="85"/>
      <c r="BN1133" s="85"/>
      <c r="BO1133" s="85"/>
      <c r="BP1133" s="85"/>
      <c r="BQ1133" s="85"/>
      <c r="BR1133" s="85"/>
      <c r="BS1133" s="85"/>
      <c r="BT1133" s="85"/>
      <c r="BU1133" s="85"/>
      <c r="BV1133" s="85"/>
      <c r="BW1133" s="85"/>
      <c r="BX1133" s="85"/>
      <c r="BY1133" s="85"/>
      <c r="BZ1133" s="85"/>
      <c r="CA1133" s="85"/>
      <c r="CB1133" s="85"/>
      <c r="CC1133" s="85"/>
      <c r="CD1133" s="85"/>
      <c r="CE1133" s="85"/>
      <c r="CF1133" s="85"/>
      <c r="CG1133" s="85"/>
      <c r="CH1133" s="85"/>
      <c r="CI1133" s="85"/>
      <c r="CJ1133" s="85"/>
      <c r="CK1133" s="85"/>
      <c r="CL1133" s="85"/>
      <c r="CM1133" s="85"/>
      <c r="CN1133" s="85"/>
      <c r="CO1133" s="85"/>
      <c r="CP1133" s="85"/>
      <c r="CQ1133" s="85"/>
      <c r="CR1133" s="85"/>
      <c r="CS1133" s="85"/>
      <c r="CT1133" s="85"/>
      <c r="CU1133" s="85"/>
      <c r="CV1133" s="85"/>
      <c r="CW1133" s="85"/>
      <c r="CX1133" s="85"/>
      <c r="CY1133" s="85"/>
      <c r="CZ1133" s="85"/>
      <c r="DA1133" s="85"/>
      <c r="DB1133" s="85"/>
      <c r="DC1133" s="85"/>
      <c r="DD1133" s="85"/>
      <c r="DE1133" s="85"/>
    </row>
    <row r="1134" spans="1:109" x14ac:dyDescent="0.2">
      <c r="A1134" s="85"/>
      <c r="B1134" s="85"/>
      <c r="C1134" s="85"/>
      <c r="D1134" s="85"/>
      <c r="E1134" s="86"/>
      <c r="F1134" s="85"/>
      <c r="G1134" s="87"/>
      <c r="H1134" s="85"/>
      <c r="I1134" s="85"/>
      <c r="J1134" s="85"/>
      <c r="K1134" s="85"/>
      <c r="L1134" s="85"/>
      <c r="M1134" s="85"/>
      <c r="N1134" s="85"/>
      <c r="O1134" s="85"/>
      <c r="P1134" s="85"/>
      <c r="Q1134" s="85"/>
      <c r="R1134" s="85"/>
      <c r="S1134" s="85"/>
      <c r="T1134" s="85"/>
      <c r="U1134" s="85"/>
      <c r="V1134" s="85"/>
      <c r="W1134" s="85"/>
      <c r="X1134" s="85"/>
      <c r="Y1134" s="85"/>
      <c r="Z1134" s="85"/>
      <c r="AA1134" s="85"/>
      <c r="AB1134" s="85"/>
      <c r="AC1134" s="85"/>
      <c r="AD1134" s="85"/>
      <c r="AE1134" s="85"/>
      <c r="AF1134" s="85"/>
      <c r="AG1134" s="85"/>
      <c r="AH1134" s="85"/>
      <c r="AI1134" s="85"/>
      <c r="AJ1134" s="85"/>
      <c r="AK1134" s="85"/>
      <c r="AL1134" s="85"/>
      <c r="AM1134" s="85"/>
      <c r="AN1134" s="85"/>
      <c r="AO1134" s="85"/>
      <c r="AP1134" s="85"/>
      <c r="AQ1134" s="85"/>
      <c r="AR1134" s="85"/>
      <c r="AS1134" s="85"/>
      <c r="AT1134" s="85"/>
      <c r="AU1134" s="85"/>
      <c r="AV1134" s="85"/>
      <c r="AW1134" s="85"/>
      <c r="AX1134" s="85"/>
      <c r="AY1134" s="85"/>
      <c r="AZ1134" s="85"/>
      <c r="BA1134" s="85"/>
      <c r="BB1134" s="85"/>
      <c r="BC1134" s="85"/>
      <c r="BD1134" s="85"/>
      <c r="BE1134" s="85"/>
      <c r="BF1134" s="88"/>
      <c r="BG1134" s="85"/>
      <c r="BH1134" s="85"/>
      <c r="BI1134" s="85"/>
      <c r="BJ1134" s="85"/>
      <c r="BK1134" s="85"/>
      <c r="BL1134" s="85"/>
      <c r="BM1134" s="85"/>
      <c r="BN1134" s="85"/>
      <c r="BO1134" s="85"/>
      <c r="BP1134" s="85"/>
      <c r="BQ1134" s="85"/>
      <c r="BR1134" s="85"/>
      <c r="BS1134" s="85"/>
      <c r="BT1134" s="85"/>
      <c r="BU1134" s="85"/>
      <c r="BV1134" s="85"/>
      <c r="BW1134" s="85"/>
      <c r="BX1134" s="85"/>
      <c r="BY1134" s="85"/>
      <c r="BZ1134" s="85"/>
      <c r="CA1134" s="85"/>
      <c r="CB1134" s="85"/>
      <c r="CC1134" s="85"/>
      <c r="CD1134" s="85"/>
      <c r="CE1134" s="85"/>
      <c r="CF1134" s="85"/>
      <c r="CG1134" s="85"/>
      <c r="CH1134" s="85"/>
      <c r="CI1134" s="85"/>
      <c r="CJ1134" s="85"/>
      <c r="CK1134" s="85"/>
      <c r="CL1134" s="85"/>
      <c r="CM1134" s="85"/>
      <c r="CN1134" s="85"/>
      <c r="CO1134" s="85"/>
      <c r="CP1134" s="85"/>
      <c r="CQ1134" s="85"/>
      <c r="CR1134" s="85"/>
      <c r="CS1134" s="85"/>
      <c r="CT1134" s="85"/>
      <c r="CU1134" s="85"/>
      <c r="CV1134" s="85"/>
      <c r="CW1134" s="85"/>
      <c r="CX1134" s="85"/>
      <c r="CY1134" s="85"/>
      <c r="CZ1134" s="85"/>
      <c r="DA1134" s="85"/>
      <c r="DB1134" s="85"/>
      <c r="DC1134" s="85"/>
      <c r="DD1134" s="85"/>
      <c r="DE1134" s="85"/>
    </row>
    <row r="1135" spans="1:109" x14ac:dyDescent="0.2">
      <c r="A1135" s="85"/>
      <c r="B1135" s="85"/>
      <c r="C1135" s="85"/>
      <c r="D1135" s="85"/>
      <c r="E1135" s="86"/>
      <c r="F1135" s="85"/>
      <c r="G1135" s="87"/>
      <c r="H1135" s="85"/>
      <c r="I1135" s="85"/>
      <c r="J1135" s="85"/>
      <c r="K1135" s="85"/>
      <c r="L1135" s="85"/>
      <c r="M1135" s="85"/>
      <c r="N1135" s="85"/>
      <c r="O1135" s="85"/>
      <c r="P1135" s="85"/>
      <c r="Q1135" s="85"/>
      <c r="R1135" s="85"/>
      <c r="S1135" s="85"/>
      <c r="T1135" s="85"/>
      <c r="U1135" s="85"/>
      <c r="V1135" s="85"/>
      <c r="W1135" s="85"/>
      <c r="X1135" s="85"/>
      <c r="Y1135" s="85"/>
      <c r="Z1135" s="85"/>
      <c r="AA1135" s="85"/>
      <c r="AB1135" s="85"/>
      <c r="AC1135" s="85"/>
      <c r="AD1135" s="85"/>
      <c r="AE1135" s="85"/>
      <c r="AF1135" s="85"/>
      <c r="AG1135" s="85"/>
      <c r="AH1135" s="85"/>
      <c r="AI1135" s="85"/>
      <c r="AJ1135" s="85"/>
      <c r="AK1135" s="85"/>
      <c r="AL1135" s="85"/>
      <c r="AM1135" s="85"/>
      <c r="AN1135" s="85"/>
      <c r="AO1135" s="85"/>
      <c r="AP1135" s="85"/>
      <c r="AQ1135" s="85"/>
      <c r="AR1135" s="85"/>
      <c r="AS1135" s="85"/>
      <c r="AT1135" s="85"/>
      <c r="AU1135" s="85"/>
      <c r="AV1135" s="85"/>
      <c r="AW1135" s="85"/>
      <c r="AX1135" s="85"/>
      <c r="AY1135" s="85"/>
      <c r="AZ1135" s="85"/>
      <c r="BA1135" s="85"/>
      <c r="BB1135" s="85"/>
      <c r="BC1135" s="85"/>
      <c r="BD1135" s="85"/>
      <c r="BE1135" s="85"/>
      <c r="BF1135" s="88"/>
      <c r="BG1135" s="85"/>
      <c r="BH1135" s="85"/>
      <c r="BI1135" s="85"/>
      <c r="BJ1135" s="85"/>
      <c r="BK1135" s="85"/>
      <c r="BL1135" s="85"/>
      <c r="BM1135" s="85"/>
      <c r="BN1135" s="85"/>
      <c r="BO1135" s="85"/>
      <c r="BP1135" s="85"/>
      <c r="BQ1135" s="85"/>
      <c r="BR1135" s="85"/>
      <c r="BS1135" s="85"/>
      <c r="BT1135" s="85"/>
      <c r="BU1135" s="85"/>
      <c r="BV1135" s="85"/>
      <c r="BW1135" s="85"/>
      <c r="BX1135" s="85"/>
      <c r="BY1135" s="85"/>
      <c r="BZ1135" s="85"/>
      <c r="CA1135" s="85"/>
      <c r="CB1135" s="85"/>
      <c r="CC1135" s="85"/>
      <c r="CD1135" s="85"/>
      <c r="CE1135" s="85"/>
      <c r="CF1135" s="85"/>
      <c r="CG1135" s="85"/>
      <c r="CH1135" s="85"/>
      <c r="CI1135" s="85"/>
      <c r="CJ1135" s="85"/>
      <c r="CK1135" s="85"/>
      <c r="CL1135" s="85"/>
      <c r="CM1135" s="85"/>
      <c r="CN1135" s="85"/>
      <c r="CO1135" s="85"/>
      <c r="CP1135" s="85"/>
      <c r="CQ1135" s="85"/>
      <c r="CR1135" s="85"/>
      <c r="CS1135" s="85"/>
      <c r="CT1135" s="85"/>
      <c r="CU1135" s="85"/>
      <c r="CV1135" s="85"/>
      <c r="CW1135" s="85"/>
      <c r="CX1135" s="85"/>
      <c r="CY1135" s="85"/>
      <c r="CZ1135" s="85"/>
      <c r="DA1135" s="85"/>
      <c r="DB1135" s="85"/>
      <c r="DC1135" s="85"/>
      <c r="DD1135" s="85"/>
      <c r="DE1135" s="85"/>
    </row>
    <row r="1136" spans="1:109" x14ac:dyDescent="0.2">
      <c r="A1136" s="85"/>
      <c r="B1136" s="85"/>
      <c r="C1136" s="85"/>
      <c r="D1136" s="85"/>
      <c r="E1136" s="86"/>
      <c r="F1136" s="85"/>
      <c r="G1136" s="87"/>
      <c r="H1136" s="85"/>
      <c r="I1136" s="85"/>
      <c r="J1136" s="85"/>
      <c r="K1136" s="85"/>
      <c r="L1136" s="85"/>
      <c r="M1136" s="85"/>
      <c r="N1136" s="85"/>
      <c r="O1136" s="85"/>
      <c r="P1136" s="85"/>
      <c r="Q1136" s="85"/>
      <c r="R1136" s="85"/>
      <c r="S1136" s="85"/>
      <c r="T1136" s="85"/>
      <c r="U1136" s="85"/>
      <c r="V1136" s="85"/>
      <c r="W1136" s="85"/>
      <c r="X1136" s="85"/>
      <c r="Y1136" s="85"/>
      <c r="Z1136" s="85"/>
      <c r="AA1136" s="85"/>
      <c r="AB1136" s="85"/>
      <c r="AC1136" s="85"/>
      <c r="AD1136" s="85"/>
      <c r="AE1136" s="85"/>
      <c r="AF1136" s="85"/>
      <c r="AG1136" s="85"/>
      <c r="AH1136" s="85"/>
      <c r="AI1136" s="85"/>
      <c r="AJ1136" s="85"/>
      <c r="AK1136" s="85"/>
      <c r="AL1136" s="85"/>
      <c r="AM1136" s="85"/>
      <c r="AN1136" s="85"/>
      <c r="AO1136" s="85"/>
      <c r="AP1136" s="85"/>
      <c r="AQ1136" s="85"/>
      <c r="AR1136" s="85"/>
      <c r="AS1136" s="85"/>
      <c r="AT1136" s="85"/>
      <c r="AU1136" s="85"/>
      <c r="AV1136" s="85"/>
      <c r="AW1136" s="85"/>
      <c r="AX1136" s="85"/>
      <c r="AY1136" s="85"/>
      <c r="AZ1136" s="85"/>
      <c r="BA1136" s="85"/>
      <c r="BB1136" s="85"/>
      <c r="BC1136" s="85"/>
      <c r="BD1136" s="85"/>
      <c r="BE1136" s="85"/>
      <c r="BF1136" s="88"/>
      <c r="BG1136" s="85"/>
      <c r="BH1136" s="85"/>
      <c r="BI1136" s="85"/>
      <c r="BJ1136" s="85"/>
      <c r="BK1136" s="85"/>
      <c r="BL1136" s="85"/>
      <c r="BM1136" s="85"/>
      <c r="BN1136" s="85"/>
      <c r="BO1136" s="85"/>
      <c r="BP1136" s="85"/>
      <c r="BQ1136" s="85"/>
      <c r="BR1136" s="85"/>
      <c r="BS1136" s="85"/>
      <c r="BT1136" s="85"/>
      <c r="BU1136" s="85"/>
      <c r="BV1136" s="85"/>
      <c r="BW1136" s="85"/>
      <c r="BX1136" s="85"/>
      <c r="BY1136" s="85"/>
      <c r="BZ1136" s="85"/>
      <c r="CA1136" s="85"/>
      <c r="CB1136" s="85"/>
      <c r="CC1136" s="85"/>
      <c r="CD1136" s="85"/>
      <c r="CE1136" s="85"/>
      <c r="CF1136" s="85"/>
      <c r="CG1136" s="85"/>
      <c r="CH1136" s="85"/>
      <c r="CI1136" s="85"/>
      <c r="CJ1136" s="85"/>
      <c r="CK1136" s="85"/>
      <c r="CL1136" s="85"/>
      <c r="CM1136" s="85"/>
      <c r="CN1136" s="85"/>
      <c r="CO1136" s="85"/>
      <c r="CP1136" s="85"/>
      <c r="CQ1136" s="85"/>
      <c r="CR1136" s="85"/>
      <c r="CS1136" s="85"/>
      <c r="CT1136" s="85"/>
      <c r="CU1136" s="85"/>
      <c r="CV1136" s="85"/>
      <c r="CW1136" s="85"/>
      <c r="CX1136" s="85"/>
      <c r="CY1136" s="85"/>
      <c r="CZ1136" s="85"/>
      <c r="DA1136" s="85"/>
      <c r="DB1136" s="85"/>
      <c r="DC1136" s="85"/>
      <c r="DD1136" s="85"/>
      <c r="DE1136" s="85"/>
    </row>
    <row r="1137" spans="1:109" x14ac:dyDescent="0.2">
      <c r="A1137" s="85"/>
      <c r="B1137" s="85"/>
      <c r="C1137" s="85"/>
      <c r="D1137" s="85"/>
      <c r="E1137" s="86"/>
      <c r="F1137" s="85"/>
      <c r="G1137" s="87"/>
      <c r="H1137" s="85"/>
      <c r="I1137" s="85"/>
      <c r="J1137" s="85"/>
      <c r="K1137" s="85"/>
      <c r="L1137" s="85"/>
      <c r="M1137" s="85"/>
      <c r="N1137" s="85"/>
      <c r="O1137" s="85"/>
      <c r="P1137" s="85"/>
      <c r="Q1137" s="85"/>
      <c r="R1137" s="85"/>
      <c r="S1137" s="85"/>
      <c r="T1137" s="85"/>
      <c r="U1137" s="85"/>
      <c r="V1137" s="85"/>
      <c r="W1137" s="85"/>
      <c r="X1137" s="85"/>
      <c r="Y1137" s="85"/>
      <c r="Z1137" s="85"/>
      <c r="AA1137" s="85"/>
      <c r="AB1137" s="85"/>
      <c r="AC1137" s="85"/>
      <c r="AD1137" s="85"/>
      <c r="AE1137" s="85"/>
      <c r="AF1137" s="85"/>
      <c r="AG1137" s="85"/>
      <c r="AH1137" s="85"/>
      <c r="AI1137" s="85"/>
      <c r="AJ1137" s="85"/>
      <c r="AK1137" s="85"/>
      <c r="AL1137" s="85"/>
      <c r="AM1137" s="85"/>
      <c r="AN1137" s="85"/>
      <c r="AO1137" s="85"/>
      <c r="AP1137" s="85"/>
      <c r="AQ1137" s="85"/>
      <c r="AR1137" s="85"/>
      <c r="AS1137" s="85"/>
      <c r="AT1137" s="85"/>
      <c r="AU1137" s="85"/>
      <c r="AV1137" s="85"/>
      <c r="AW1137" s="85"/>
      <c r="AX1137" s="85"/>
      <c r="AY1137" s="85"/>
      <c r="AZ1137" s="85"/>
      <c r="BA1137" s="85"/>
      <c r="BB1137" s="85"/>
      <c r="BC1137" s="85"/>
      <c r="BD1137" s="85"/>
      <c r="BE1137" s="85"/>
      <c r="BF1137" s="88"/>
      <c r="BG1137" s="85"/>
      <c r="BH1137" s="85"/>
      <c r="BI1137" s="85"/>
      <c r="BJ1137" s="85"/>
      <c r="BK1137" s="85"/>
      <c r="BL1137" s="85"/>
      <c r="BM1137" s="85"/>
      <c r="BN1137" s="85"/>
      <c r="BO1137" s="85"/>
      <c r="BP1137" s="85"/>
      <c r="BQ1137" s="85"/>
      <c r="BR1137" s="85"/>
      <c r="BS1137" s="85"/>
      <c r="BT1137" s="85"/>
      <c r="BU1137" s="85"/>
      <c r="BV1137" s="85"/>
      <c r="BW1137" s="85"/>
      <c r="BX1137" s="85"/>
      <c r="BY1137" s="85"/>
      <c r="BZ1137" s="85"/>
      <c r="CA1137" s="85"/>
      <c r="CB1137" s="85"/>
      <c r="CC1137" s="85"/>
      <c r="CD1137" s="85"/>
      <c r="CE1137" s="85"/>
      <c r="CF1137" s="85"/>
      <c r="CG1137" s="85"/>
      <c r="CH1137" s="85"/>
      <c r="CI1137" s="85"/>
      <c r="CJ1137" s="85"/>
      <c r="CK1137" s="85"/>
      <c r="CL1137" s="85"/>
      <c r="CM1137" s="85"/>
      <c r="CN1137" s="85"/>
      <c r="CO1137" s="85"/>
      <c r="CP1137" s="85"/>
      <c r="CQ1137" s="85"/>
      <c r="CR1137" s="85"/>
      <c r="CS1137" s="85"/>
      <c r="CT1137" s="85"/>
      <c r="CU1137" s="85"/>
      <c r="CV1137" s="85"/>
      <c r="CW1137" s="85"/>
      <c r="CX1137" s="85"/>
      <c r="CY1137" s="85"/>
      <c r="CZ1137" s="85"/>
      <c r="DA1137" s="85"/>
      <c r="DB1137" s="85"/>
      <c r="DC1137" s="85"/>
      <c r="DD1137" s="85"/>
      <c r="DE1137" s="85"/>
    </row>
    <row r="1138" spans="1:109" x14ac:dyDescent="0.2">
      <c r="A1138" s="85"/>
      <c r="B1138" s="85"/>
      <c r="C1138" s="85"/>
      <c r="D1138" s="85"/>
      <c r="E1138" s="86"/>
      <c r="F1138" s="85"/>
      <c r="G1138" s="87"/>
      <c r="H1138" s="85"/>
      <c r="I1138" s="85"/>
      <c r="J1138" s="85"/>
      <c r="K1138" s="85"/>
      <c r="L1138" s="85"/>
      <c r="M1138" s="85"/>
      <c r="N1138" s="85"/>
      <c r="O1138" s="85"/>
      <c r="P1138" s="85"/>
      <c r="Q1138" s="85"/>
      <c r="R1138" s="85"/>
      <c r="S1138" s="85"/>
      <c r="T1138" s="85"/>
      <c r="U1138" s="85"/>
      <c r="V1138" s="85"/>
      <c r="W1138" s="85"/>
      <c r="X1138" s="85"/>
      <c r="Y1138" s="85"/>
      <c r="Z1138" s="85"/>
      <c r="AA1138" s="85"/>
      <c r="AB1138" s="85"/>
      <c r="AC1138" s="85"/>
      <c r="AD1138" s="85"/>
      <c r="AE1138" s="85"/>
      <c r="AF1138" s="85"/>
      <c r="AG1138" s="85"/>
      <c r="AH1138" s="85"/>
      <c r="AI1138" s="85"/>
      <c r="AJ1138" s="85"/>
      <c r="AK1138" s="85"/>
      <c r="AL1138" s="85"/>
      <c r="AM1138" s="85"/>
      <c r="AN1138" s="85"/>
      <c r="AO1138" s="85"/>
      <c r="AP1138" s="85"/>
      <c r="AQ1138" s="85"/>
      <c r="AR1138" s="85"/>
      <c r="AS1138" s="85"/>
      <c r="AT1138" s="85"/>
      <c r="AU1138" s="85"/>
      <c r="AV1138" s="85"/>
      <c r="AW1138" s="85"/>
      <c r="AX1138" s="85"/>
      <c r="AY1138" s="85"/>
      <c r="AZ1138" s="85"/>
      <c r="BA1138" s="85"/>
      <c r="BB1138" s="85"/>
      <c r="BC1138" s="85"/>
      <c r="BD1138" s="85"/>
      <c r="BE1138" s="85"/>
      <c r="BF1138" s="88"/>
      <c r="BG1138" s="85"/>
      <c r="BH1138" s="85"/>
      <c r="BI1138" s="85"/>
      <c r="BJ1138" s="85"/>
      <c r="BK1138" s="85"/>
      <c r="BL1138" s="85"/>
      <c r="BM1138" s="85"/>
      <c r="BN1138" s="85"/>
      <c r="BO1138" s="85"/>
      <c r="BP1138" s="85"/>
      <c r="BQ1138" s="85"/>
      <c r="BR1138" s="85"/>
      <c r="BS1138" s="85"/>
      <c r="BT1138" s="85"/>
      <c r="BU1138" s="85"/>
      <c r="BV1138" s="85"/>
      <c r="BW1138" s="85"/>
      <c r="BX1138" s="85"/>
      <c r="BY1138" s="85"/>
      <c r="BZ1138" s="85"/>
      <c r="CA1138" s="85"/>
      <c r="CB1138" s="85"/>
      <c r="CC1138" s="85"/>
      <c r="CD1138" s="85"/>
      <c r="CE1138" s="85"/>
      <c r="CF1138" s="85"/>
      <c r="CG1138" s="85"/>
      <c r="CH1138" s="85"/>
      <c r="CI1138" s="85"/>
      <c r="CJ1138" s="85"/>
      <c r="CK1138" s="85"/>
      <c r="CL1138" s="85"/>
      <c r="CM1138" s="85"/>
      <c r="CN1138" s="85"/>
      <c r="CO1138" s="85"/>
      <c r="CP1138" s="85"/>
      <c r="CQ1138" s="85"/>
      <c r="CR1138" s="85"/>
      <c r="CS1138" s="85"/>
      <c r="CT1138" s="85"/>
      <c r="CU1138" s="85"/>
      <c r="CV1138" s="85"/>
      <c r="CW1138" s="85"/>
      <c r="CX1138" s="85"/>
      <c r="CY1138" s="85"/>
      <c r="CZ1138" s="85"/>
      <c r="DA1138" s="85"/>
      <c r="DB1138" s="85"/>
      <c r="DC1138" s="85"/>
      <c r="DD1138" s="85"/>
      <c r="DE1138" s="85"/>
    </row>
    <row r="1139" spans="1:109" x14ac:dyDescent="0.2">
      <c r="A1139" s="85"/>
      <c r="B1139" s="85"/>
      <c r="C1139" s="85"/>
      <c r="D1139" s="85"/>
      <c r="E1139" s="86"/>
      <c r="F1139" s="85"/>
      <c r="G1139" s="87"/>
      <c r="H1139" s="85"/>
      <c r="I1139" s="85"/>
      <c r="J1139" s="85"/>
      <c r="K1139" s="85"/>
      <c r="L1139" s="85"/>
      <c r="M1139" s="85"/>
      <c r="N1139" s="85"/>
      <c r="O1139" s="85"/>
      <c r="P1139" s="85"/>
      <c r="Q1139" s="85"/>
      <c r="R1139" s="85"/>
      <c r="S1139" s="85"/>
      <c r="T1139" s="85"/>
      <c r="U1139" s="85"/>
      <c r="V1139" s="85"/>
      <c r="W1139" s="85"/>
      <c r="X1139" s="85"/>
      <c r="Y1139" s="85"/>
      <c r="Z1139" s="85"/>
      <c r="AA1139" s="85"/>
      <c r="AB1139" s="85"/>
      <c r="AC1139" s="85"/>
      <c r="AD1139" s="85"/>
      <c r="AE1139" s="85"/>
      <c r="AF1139" s="85"/>
      <c r="AG1139" s="85"/>
      <c r="AH1139" s="85"/>
      <c r="AI1139" s="85"/>
      <c r="AJ1139" s="85"/>
      <c r="AK1139" s="85"/>
      <c r="AL1139" s="85"/>
      <c r="AM1139" s="85"/>
      <c r="AN1139" s="85"/>
      <c r="AO1139" s="85"/>
      <c r="AP1139" s="85"/>
      <c r="AQ1139" s="85"/>
      <c r="AR1139" s="85"/>
      <c r="AS1139" s="85"/>
      <c r="AT1139" s="85"/>
      <c r="AU1139" s="85"/>
      <c r="AV1139" s="85"/>
      <c r="AW1139" s="85"/>
      <c r="AX1139" s="85"/>
      <c r="AY1139" s="85"/>
      <c r="AZ1139" s="85"/>
      <c r="BA1139" s="85"/>
      <c r="BB1139" s="85"/>
      <c r="BC1139" s="85"/>
      <c r="BD1139" s="85"/>
      <c r="BE1139" s="85"/>
      <c r="BF1139" s="88"/>
      <c r="BG1139" s="85"/>
      <c r="BH1139" s="85"/>
      <c r="BI1139" s="85"/>
      <c r="BJ1139" s="85"/>
      <c r="BK1139" s="85"/>
      <c r="BL1139" s="85"/>
      <c r="BM1139" s="85"/>
      <c r="BN1139" s="85"/>
      <c r="BO1139" s="85"/>
      <c r="BP1139" s="85"/>
      <c r="BQ1139" s="85"/>
      <c r="BR1139" s="85"/>
      <c r="BS1139" s="85"/>
      <c r="BT1139" s="85"/>
      <c r="BU1139" s="85"/>
      <c r="BV1139" s="85"/>
      <c r="BW1139" s="85"/>
      <c r="BX1139" s="85"/>
      <c r="BY1139" s="85"/>
      <c r="BZ1139" s="85"/>
      <c r="CA1139" s="85"/>
      <c r="CB1139" s="85"/>
      <c r="CC1139" s="85"/>
      <c r="CD1139" s="85"/>
      <c r="CE1139" s="85"/>
      <c r="CF1139" s="85"/>
      <c r="CG1139" s="85"/>
      <c r="CH1139" s="85"/>
      <c r="CI1139" s="85"/>
      <c r="CJ1139" s="85"/>
      <c r="CK1139" s="85"/>
      <c r="CL1139" s="85"/>
      <c r="CM1139" s="85"/>
      <c r="CN1139" s="85"/>
      <c r="CO1139" s="85"/>
      <c r="CP1139" s="85"/>
      <c r="CQ1139" s="85"/>
      <c r="CR1139" s="85"/>
      <c r="CS1139" s="85"/>
      <c r="CT1139" s="85"/>
      <c r="CU1139" s="85"/>
      <c r="CV1139" s="85"/>
      <c r="CW1139" s="85"/>
      <c r="CX1139" s="85"/>
      <c r="CY1139" s="85"/>
      <c r="CZ1139" s="85"/>
      <c r="DA1139" s="85"/>
      <c r="DB1139" s="85"/>
      <c r="DC1139" s="85"/>
      <c r="DD1139" s="85"/>
      <c r="DE1139" s="85"/>
    </row>
    <row r="1140" spans="1:109" x14ac:dyDescent="0.2">
      <c r="A1140" s="85"/>
      <c r="B1140" s="85"/>
      <c r="C1140" s="85"/>
      <c r="D1140" s="85"/>
      <c r="E1140" s="86"/>
      <c r="F1140" s="85"/>
      <c r="G1140" s="87"/>
      <c r="H1140" s="85"/>
      <c r="I1140" s="85"/>
      <c r="J1140" s="85"/>
      <c r="K1140" s="85"/>
      <c r="L1140" s="85"/>
      <c r="M1140" s="85"/>
      <c r="N1140" s="85"/>
      <c r="O1140" s="85"/>
      <c r="P1140" s="85"/>
      <c r="Q1140" s="85"/>
      <c r="R1140" s="85"/>
      <c r="S1140" s="85"/>
      <c r="T1140" s="85"/>
      <c r="U1140" s="85"/>
      <c r="V1140" s="85"/>
      <c r="W1140" s="85"/>
      <c r="X1140" s="85"/>
      <c r="Y1140" s="85"/>
      <c r="Z1140" s="85"/>
      <c r="AA1140" s="85"/>
      <c r="AB1140" s="85"/>
      <c r="AC1140" s="85"/>
      <c r="AD1140" s="85"/>
      <c r="AE1140" s="85"/>
      <c r="AF1140" s="85"/>
      <c r="AG1140" s="85"/>
      <c r="AH1140" s="85"/>
      <c r="AI1140" s="85"/>
      <c r="AJ1140" s="85"/>
      <c r="AK1140" s="85"/>
      <c r="AL1140" s="85"/>
      <c r="AM1140" s="85"/>
      <c r="AN1140" s="85"/>
      <c r="AO1140" s="85"/>
      <c r="AP1140" s="85"/>
      <c r="AQ1140" s="85"/>
      <c r="AR1140" s="85"/>
      <c r="AS1140" s="85"/>
      <c r="AT1140" s="85"/>
      <c r="AU1140" s="85"/>
      <c r="AV1140" s="85"/>
      <c r="AW1140" s="85"/>
      <c r="AX1140" s="85"/>
      <c r="AY1140" s="85"/>
      <c r="AZ1140" s="85"/>
      <c r="BA1140" s="85"/>
      <c r="BB1140" s="85"/>
      <c r="BC1140" s="85"/>
      <c r="BD1140" s="85"/>
      <c r="BE1140" s="85"/>
      <c r="BF1140" s="88"/>
      <c r="BG1140" s="85"/>
      <c r="BH1140" s="85"/>
      <c r="BI1140" s="85"/>
      <c r="BJ1140" s="85"/>
      <c r="BK1140" s="85"/>
      <c r="BL1140" s="85"/>
      <c r="BM1140" s="85"/>
      <c r="BN1140" s="85"/>
      <c r="BO1140" s="85"/>
      <c r="BP1140" s="85"/>
      <c r="BQ1140" s="85"/>
      <c r="BR1140" s="85"/>
      <c r="BS1140" s="85"/>
      <c r="BT1140" s="85"/>
      <c r="BU1140" s="85"/>
      <c r="BV1140" s="85"/>
      <c r="BW1140" s="85"/>
      <c r="BX1140" s="85"/>
      <c r="BY1140" s="85"/>
      <c r="BZ1140" s="85"/>
      <c r="CA1140" s="85"/>
      <c r="CB1140" s="85"/>
      <c r="CC1140" s="85"/>
      <c r="CD1140" s="85"/>
      <c r="CE1140" s="85"/>
      <c r="CF1140" s="85"/>
      <c r="CG1140" s="85"/>
      <c r="CH1140" s="85"/>
      <c r="CI1140" s="85"/>
      <c r="CJ1140" s="85"/>
      <c r="CK1140" s="85"/>
      <c r="CL1140" s="85"/>
      <c r="CM1140" s="85"/>
      <c r="CN1140" s="85"/>
      <c r="CO1140" s="85"/>
      <c r="CP1140" s="85"/>
      <c r="CQ1140" s="85"/>
      <c r="CR1140" s="85"/>
      <c r="CS1140" s="85"/>
      <c r="CT1140" s="85"/>
      <c r="CU1140" s="85"/>
      <c r="CV1140" s="85"/>
      <c r="CW1140" s="85"/>
      <c r="CX1140" s="85"/>
      <c r="CY1140" s="85"/>
      <c r="CZ1140" s="85"/>
      <c r="DA1140" s="85"/>
      <c r="DB1140" s="85"/>
      <c r="DC1140" s="85"/>
      <c r="DD1140" s="85"/>
      <c r="DE1140" s="85"/>
    </row>
    <row r="1141" spans="1:109" x14ac:dyDescent="0.2">
      <c r="A1141" s="85"/>
      <c r="B1141" s="85"/>
      <c r="C1141" s="85"/>
      <c r="D1141" s="85"/>
      <c r="E1141" s="86"/>
      <c r="F1141" s="85"/>
      <c r="G1141" s="87"/>
      <c r="H1141" s="85"/>
      <c r="I1141" s="85"/>
      <c r="J1141" s="85"/>
      <c r="K1141" s="85"/>
      <c r="L1141" s="85"/>
      <c r="M1141" s="85"/>
      <c r="N1141" s="85"/>
      <c r="O1141" s="85"/>
      <c r="P1141" s="85"/>
      <c r="Q1141" s="85"/>
      <c r="R1141" s="85"/>
      <c r="S1141" s="85"/>
      <c r="T1141" s="85"/>
      <c r="U1141" s="85"/>
      <c r="V1141" s="85"/>
      <c r="W1141" s="85"/>
      <c r="X1141" s="85"/>
      <c r="Y1141" s="85"/>
      <c r="Z1141" s="85"/>
      <c r="AA1141" s="85"/>
      <c r="AB1141" s="85"/>
      <c r="AC1141" s="85"/>
      <c r="AD1141" s="85"/>
      <c r="AE1141" s="85"/>
      <c r="AF1141" s="85"/>
      <c r="AG1141" s="85"/>
      <c r="AH1141" s="85"/>
      <c r="AI1141" s="85"/>
      <c r="AJ1141" s="85"/>
      <c r="AK1141" s="85"/>
      <c r="AL1141" s="85"/>
      <c r="AM1141" s="85"/>
      <c r="AN1141" s="85"/>
      <c r="AO1141" s="85"/>
      <c r="AP1141" s="85"/>
      <c r="AQ1141" s="85"/>
      <c r="AR1141" s="85"/>
      <c r="AS1141" s="85"/>
      <c r="AT1141" s="85"/>
      <c r="AU1141" s="85"/>
      <c r="AV1141" s="85"/>
      <c r="AW1141" s="85"/>
      <c r="AX1141" s="85"/>
      <c r="AY1141" s="85"/>
      <c r="AZ1141" s="85"/>
      <c r="BA1141" s="85"/>
      <c r="BB1141" s="85"/>
      <c r="BC1141" s="85"/>
      <c r="BD1141" s="85"/>
      <c r="BE1141" s="85"/>
      <c r="BF1141" s="88"/>
      <c r="BG1141" s="85"/>
      <c r="BH1141" s="85"/>
      <c r="BI1141" s="85"/>
      <c r="BJ1141" s="85"/>
      <c r="BK1141" s="85"/>
      <c r="BL1141" s="85"/>
      <c r="BM1141" s="85"/>
      <c r="BN1141" s="85"/>
      <c r="BO1141" s="85"/>
      <c r="BP1141" s="85"/>
      <c r="BQ1141" s="85"/>
      <c r="BR1141" s="85"/>
      <c r="BS1141" s="85"/>
      <c r="BT1141" s="85"/>
      <c r="BU1141" s="85"/>
      <c r="BV1141" s="85"/>
      <c r="BW1141" s="85"/>
      <c r="BX1141" s="85"/>
      <c r="BY1141" s="85"/>
      <c r="BZ1141" s="85"/>
      <c r="CA1141" s="85"/>
      <c r="CB1141" s="85"/>
      <c r="CC1141" s="85"/>
      <c r="CD1141" s="85"/>
      <c r="CE1141" s="85"/>
      <c r="CF1141" s="85"/>
      <c r="CG1141" s="85"/>
      <c r="CH1141" s="85"/>
      <c r="CI1141" s="85"/>
      <c r="CJ1141" s="85"/>
      <c r="CK1141" s="85"/>
      <c r="CL1141" s="85"/>
      <c r="CM1141" s="85"/>
      <c r="CN1141" s="85"/>
      <c r="CO1141" s="85"/>
      <c r="CP1141" s="85"/>
      <c r="CQ1141" s="85"/>
      <c r="CR1141" s="85"/>
      <c r="CS1141" s="85"/>
      <c r="CT1141" s="85"/>
      <c r="CU1141" s="85"/>
      <c r="CV1141" s="85"/>
      <c r="CW1141" s="85"/>
      <c r="CX1141" s="85"/>
      <c r="CY1141" s="85"/>
      <c r="CZ1141" s="85"/>
      <c r="DA1141" s="85"/>
      <c r="DB1141" s="85"/>
      <c r="DC1141" s="85"/>
      <c r="DD1141" s="85"/>
      <c r="DE1141" s="85"/>
    </row>
    <row r="1142" spans="1:109" x14ac:dyDescent="0.2">
      <c r="A1142" s="85"/>
      <c r="B1142" s="85"/>
      <c r="C1142" s="85"/>
      <c r="D1142" s="85"/>
      <c r="E1142" s="86"/>
      <c r="F1142" s="85"/>
      <c r="G1142" s="87"/>
      <c r="H1142" s="85"/>
      <c r="I1142" s="85"/>
      <c r="J1142" s="85"/>
      <c r="K1142" s="85"/>
      <c r="L1142" s="85"/>
      <c r="M1142" s="85"/>
      <c r="N1142" s="85"/>
      <c r="O1142" s="85"/>
      <c r="P1142" s="85"/>
      <c r="Q1142" s="85"/>
      <c r="R1142" s="85"/>
      <c r="S1142" s="85"/>
      <c r="T1142" s="85"/>
      <c r="U1142" s="85"/>
      <c r="V1142" s="85"/>
      <c r="W1142" s="85"/>
      <c r="X1142" s="85"/>
      <c r="Y1142" s="85"/>
      <c r="Z1142" s="85"/>
      <c r="AA1142" s="85"/>
      <c r="AB1142" s="85"/>
      <c r="AC1142" s="85"/>
      <c r="AD1142" s="85"/>
      <c r="AE1142" s="85"/>
      <c r="AF1142" s="85"/>
      <c r="AG1142" s="85"/>
      <c r="AH1142" s="85"/>
      <c r="AI1142" s="85"/>
      <c r="AJ1142" s="85"/>
      <c r="AK1142" s="85"/>
      <c r="AL1142" s="85"/>
      <c r="AM1142" s="85"/>
      <c r="AN1142" s="85"/>
      <c r="AO1142" s="85"/>
      <c r="AP1142" s="85"/>
      <c r="AQ1142" s="85"/>
      <c r="AR1142" s="85"/>
      <c r="AS1142" s="85"/>
      <c r="AT1142" s="85"/>
      <c r="AU1142" s="85"/>
      <c r="AV1142" s="85"/>
      <c r="AW1142" s="85"/>
      <c r="AX1142" s="85"/>
      <c r="AY1142" s="85"/>
      <c r="AZ1142" s="85"/>
      <c r="BA1142" s="85"/>
      <c r="BB1142" s="85"/>
      <c r="BC1142" s="85"/>
      <c r="BD1142" s="85"/>
      <c r="BE1142" s="85"/>
      <c r="BF1142" s="88"/>
      <c r="BG1142" s="85"/>
      <c r="BH1142" s="85"/>
      <c r="BI1142" s="85"/>
      <c r="BJ1142" s="85"/>
      <c r="BK1142" s="85"/>
      <c r="BL1142" s="85"/>
      <c r="BM1142" s="85"/>
      <c r="BN1142" s="85"/>
      <c r="BO1142" s="85"/>
      <c r="BP1142" s="85"/>
      <c r="BQ1142" s="85"/>
      <c r="BR1142" s="85"/>
      <c r="BS1142" s="85"/>
      <c r="BT1142" s="85"/>
      <c r="BU1142" s="85"/>
      <c r="BV1142" s="85"/>
      <c r="BW1142" s="85"/>
      <c r="BX1142" s="85"/>
      <c r="BY1142" s="85"/>
      <c r="BZ1142" s="85"/>
      <c r="CA1142" s="85"/>
      <c r="CB1142" s="85"/>
      <c r="CC1142" s="85"/>
      <c r="CD1142" s="85"/>
      <c r="CE1142" s="85"/>
      <c r="CF1142" s="85"/>
      <c r="CG1142" s="85"/>
      <c r="CH1142" s="85"/>
      <c r="CI1142" s="85"/>
      <c r="CJ1142" s="85"/>
      <c r="CK1142" s="85"/>
      <c r="CL1142" s="85"/>
      <c r="CM1142" s="85"/>
      <c r="CN1142" s="85"/>
      <c r="CO1142" s="85"/>
      <c r="CP1142" s="85"/>
      <c r="CQ1142" s="85"/>
      <c r="CR1142" s="85"/>
      <c r="CS1142" s="85"/>
      <c r="CT1142" s="85"/>
      <c r="CU1142" s="85"/>
      <c r="CV1142" s="85"/>
      <c r="CW1142" s="85"/>
      <c r="CX1142" s="85"/>
      <c r="CY1142" s="85"/>
      <c r="CZ1142" s="85"/>
      <c r="DA1142" s="85"/>
      <c r="DB1142" s="85"/>
      <c r="DC1142" s="85"/>
      <c r="DD1142" s="85"/>
      <c r="DE1142" s="85"/>
    </row>
    <row r="1143" spans="1:109" x14ac:dyDescent="0.2">
      <c r="A1143" s="85"/>
      <c r="B1143" s="85"/>
      <c r="C1143" s="85"/>
      <c r="D1143" s="85"/>
      <c r="E1143" s="86"/>
      <c r="F1143" s="85"/>
      <c r="G1143" s="87"/>
      <c r="H1143" s="85"/>
      <c r="I1143" s="85"/>
      <c r="J1143" s="85"/>
      <c r="K1143" s="85"/>
      <c r="L1143" s="85"/>
      <c r="M1143" s="85"/>
      <c r="N1143" s="85"/>
      <c r="O1143" s="85"/>
      <c r="P1143" s="85"/>
      <c r="Q1143" s="85"/>
      <c r="R1143" s="85"/>
      <c r="S1143" s="85"/>
      <c r="T1143" s="85"/>
      <c r="U1143" s="85"/>
      <c r="V1143" s="85"/>
      <c r="W1143" s="85"/>
      <c r="X1143" s="85"/>
      <c r="Y1143" s="85"/>
      <c r="Z1143" s="85"/>
      <c r="AA1143" s="85"/>
      <c r="AB1143" s="85"/>
      <c r="AC1143" s="85"/>
      <c r="AD1143" s="85"/>
      <c r="AE1143" s="85"/>
      <c r="AF1143" s="85"/>
      <c r="AG1143" s="85"/>
      <c r="AH1143" s="85"/>
      <c r="AI1143" s="85"/>
      <c r="AJ1143" s="85"/>
      <c r="AK1143" s="85"/>
      <c r="AL1143" s="85"/>
      <c r="AM1143" s="85"/>
      <c r="AN1143" s="85"/>
      <c r="AO1143" s="85"/>
      <c r="AP1143" s="85"/>
      <c r="AQ1143" s="85"/>
      <c r="AR1143" s="85"/>
      <c r="AS1143" s="85"/>
      <c r="AT1143" s="85"/>
      <c r="AU1143" s="85"/>
      <c r="AV1143" s="85"/>
      <c r="AW1143" s="85"/>
      <c r="AX1143" s="85"/>
      <c r="AY1143" s="85"/>
      <c r="AZ1143" s="85"/>
      <c r="BA1143" s="85"/>
      <c r="BB1143" s="85"/>
      <c r="BC1143" s="85"/>
      <c r="BD1143" s="85"/>
      <c r="BE1143" s="85"/>
      <c r="BF1143" s="88"/>
      <c r="BG1143" s="85"/>
      <c r="BH1143" s="85"/>
      <c r="BI1143" s="85"/>
      <c r="BJ1143" s="85"/>
      <c r="BK1143" s="85"/>
      <c r="BL1143" s="85"/>
      <c r="BM1143" s="85"/>
      <c r="BN1143" s="85"/>
      <c r="BO1143" s="85"/>
      <c r="BP1143" s="85"/>
      <c r="BQ1143" s="85"/>
      <c r="BR1143" s="85"/>
      <c r="BS1143" s="85"/>
      <c r="BT1143" s="85"/>
      <c r="BU1143" s="85"/>
      <c r="BV1143" s="85"/>
      <c r="BW1143" s="85"/>
      <c r="BX1143" s="85"/>
      <c r="BY1143" s="85"/>
      <c r="BZ1143" s="85"/>
      <c r="CA1143" s="85"/>
      <c r="CB1143" s="85"/>
      <c r="CC1143" s="85"/>
      <c r="CD1143" s="85"/>
      <c r="CE1143" s="85"/>
      <c r="CF1143" s="85"/>
      <c r="CG1143" s="85"/>
      <c r="CH1143" s="85"/>
      <c r="CI1143" s="85"/>
      <c r="CJ1143" s="85"/>
      <c r="CK1143" s="85"/>
      <c r="CL1143" s="85"/>
      <c r="CM1143" s="85"/>
      <c r="CN1143" s="85"/>
      <c r="CO1143" s="85"/>
      <c r="CP1143" s="85"/>
      <c r="CQ1143" s="85"/>
      <c r="CR1143" s="85"/>
      <c r="CS1143" s="85"/>
      <c r="CT1143" s="85"/>
      <c r="CU1143" s="85"/>
      <c r="CV1143" s="85"/>
      <c r="CW1143" s="85"/>
      <c r="CX1143" s="85"/>
      <c r="CY1143" s="85"/>
      <c r="CZ1143" s="85"/>
      <c r="DA1143" s="85"/>
      <c r="DB1143" s="85"/>
      <c r="DC1143" s="85"/>
      <c r="DD1143" s="85"/>
      <c r="DE1143" s="85"/>
    </row>
    <row r="1144" spans="1:109" x14ac:dyDescent="0.2">
      <c r="A1144" s="85"/>
      <c r="B1144" s="85"/>
      <c r="C1144" s="85"/>
      <c r="D1144" s="85"/>
      <c r="E1144" s="86"/>
      <c r="F1144" s="85"/>
      <c r="G1144" s="87"/>
      <c r="H1144" s="85"/>
      <c r="I1144" s="85"/>
      <c r="J1144" s="85"/>
      <c r="K1144" s="85"/>
      <c r="L1144" s="85"/>
      <c r="M1144" s="85"/>
      <c r="N1144" s="85"/>
      <c r="O1144" s="85"/>
      <c r="P1144" s="85"/>
      <c r="Q1144" s="85"/>
      <c r="R1144" s="85"/>
      <c r="S1144" s="85"/>
      <c r="T1144" s="85"/>
      <c r="U1144" s="85"/>
      <c r="V1144" s="85"/>
      <c r="W1144" s="85"/>
      <c r="X1144" s="85"/>
      <c r="Y1144" s="85"/>
      <c r="Z1144" s="85"/>
      <c r="AA1144" s="85"/>
      <c r="AB1144" s="85"/>
      <c r="AC1144" s="85"/>
      <c r="AD1144" s="85"/>
      <c r="AE1144" s="85"/>
      <c r="AF1144" s="85"/>
      <c r="AG1144" s="85"/>
      <c r="AH1144" s="85"/>
      <c r="AI1144" s="85"/>
      <c r="AJ1144" s="85"/>
      <c r="AK1144" s="85"/>
      <c r="AL1144" s="85"/>
      <c r="AM1144" s="85"/>
      <c r="AN1144" s="85"/>
      <c r="AO1144" s="85"/>
      <c r="AP1144" s="85"/>
      <c r="AQ1144" s="85"/>
      <c r="AR1144" s="85"/>
      <c r="AS1144" s="85"/>
      <c r="AT1144" s="85"/>
      <c r="AU1144" s="85"/>
      <c r="AV1144" s="85"/>
      <c r="AW1144" s="85"/>
      <c r="AX1144" s="85"/>
      <c r="AY1144" s="85"/>
      <c r="AZ1144" s="85"/>
      <c r="BA1144" s="85"/>
      <c r="BB1144" s="85"/>
      <c r="BC1144" s="85"/>
      <c r="BD1144" s="85"/>
      <c r="BE1144" s="85"/>
      <c r="BF1144" s="88"/>
      <c r="BG1144" s="85"/>
      <c r="BH1144" s="85"/>
      <c r="BI1144" s="85"/>
      <c r="BJ1144" s="85"/>
      <c r="BK1144" s="85"/>
      <c r="BL1144" s="85"/>
      <c r="BM1144" s="85"/>
      <c r="BN1144" s="85"/>
      <c r="BO1144" s="85"/>
      <c r="BP1144" s="85"/>
      <c r="BQ1144" s="85"/>
      <c r="BR1144" s="85"/>
      <c r="BS1144" s="85"/>
      <c r="BT1144" s="85"/>
      <c r="BU1144" s="85"/>
      <c r="BV1144" s="85"/>
      <c r="BW1144" s="85"/>
      <c r="BX1144" s="85"/>
      <c r="BY1144" s="85"/>
      <c r="BZ1144" s="85"/>
      <c r="CA1144" s="85"/>
      <c r="CB1144" s="85"/>
      <c r="CC1144" s="85"/>
      <c r="CD1144" s="85"/>
      <c r="CE1144" s="85"/>
      <c r="CF1144" s="85"/>
      <c r="CG1144" s="85"/>
      <c r="CH1144" s="85"/>
      <c r="CI1144" s="85"/>
      <c r="CJ1144" s="85"/>
      <c r="CK1144" s="85"/>
      <c r="CL1144" s="85"/>
      <c r="CM1144" s="85"/>
      <c r="CN1144" s="85"/>
      <c r="CO1144" s="85"/>
      <c r="CP1144" s="85"/>
      <c r="CQ1144" s="85"/>
      <c r="CR1144" s="85"/>
      <c r="CS1144" s="85"/>
      <c r="CT1144" s="85"/>
      <c r="CU1144" s="85"/>
      <c r="CV1144" s="85"/>
      <c r="CW1144" s="85"/>
      <c r="CX1144" s="85"/>
      <c r="CY1144" s="85"/>
      <c r="CZ1144" s="85"/>
      <c r="DA1144" s="85"/>
      <c r="DB1144" s="85"/>
      <c r="DC1144" s="85"/>
      <c r="DD1144" s="85"/>
      <c r="DE1144" s="85"/>
    </row>
    <row r="1145" spans="1:109" x14ac:dyDescent="0.2">
      <c r="A1145" s="85"/>
      <c r="B1145" s="85"/>
      <c r="C1145" s="85"/>
      <c r="D1145" s="85"/>
      <c r="E1145" s="86"/>
      <c r="F1145" s="85"/>
      <c r="G1145" s="87"/>
      <c r="H1145" s="85"/>
      <c r="I1145" s="85"/>
      <c r="J1145" s="85"/>
      <c r="K1145" s="85"/>
      <c r="L1145" s="85"/>
      <c r="M1145" s="85"/>
      <c r="N1145" s="85"/>
      <c r="O1145" s="85"/>
      <c r="P1145" s="85"/>
      <c r="Q1145" s="85"/>
      <c r="R1145" s="85"/>
      <c r="S1145" s="85"/>
      <c r="T1145" s="85"/>
      <c r="U1145" s="85"/>
      <c r="V1145" s="85"/>
      <c r="W1145" s="85"/>
      <c r="X1145" s="85"/>
      <c r="Y1145" s="85"/>
      <c r="Z1145" s="85"/>
      <c r="AA1145" s="85"/>
      <c r="AB1145" s="85"/>
      <c r="AC1145" s="85"/>
      <c r="AD1145" s="85"/>
      <c r="AE1145" s="85"/>
      <c r="AF1145" s="85"/>
      <c r="AG1145" s="85"/>
      <c r="AH1145" s="85"/>
      <c r="AI1145" s="85"/>
      <c r="AJ1145" s="85"/>
      <c r="AK1145" s="85"/>
      <c r="AL1145" s="85"/>
      <c r="AM1145" s="85"/>
      <c r="AN1145" s="85"/>
      <c r="AO1145" s="85"/>
      <c r="AP1145" s="85"/>
      <c r="AQ1145" s="85"/>
      <c r="AR1145" s="85"/>
      <c r="AS1145" s="85"/>
      <c r="AT1145" s="85"/>
      <c r="AU1145" s="85"/>
      <c r="AV1145" s="85"/>
      <c r="AW1145" s="85"/>
      <c r="AX1145" s="85"/>
      <c r="AY1145" s="85"/>
      <c r="AZ1145" s="85"/>
      <c r="BA1145" s="85"/>
      <c r="BB1145" s="85"/>
      <c r="BC1145" s="85"/>
      <c r="BD1145" s="85"/>
      <c r="BE1145" s="85"/>
      <c r="BF1145" s="88"/>
      <c r="BG1145" s="85"/>
      <c r="BH1145" s="85"/>
      <c r="BI1145" s="85"/>
      <c r="BJ1145" s="85"/>
      <c r="BK1145" s="85"/>
      <c r="BL1145" s="85"/>
      <c r="BM1145" s="85"/>
      <c r="BN1145" s="85"/>
      <c r="BO1145" s="85"/>
      <c r="BP1145" s="85"/>
      <c r="BQ1145" s="85"/>
      <c r="BR1145" s="85"/>
      <c r="BS1145" s="85"/>
      <c r="BT1145" s="85"/>
      <c r="BU1145" s="85"/>
      <c r="BV1145" s="85"/>
      <c r="BW1145" s="85"/>
      <c r="BX1145" s="85"/>
      <c r="BY1145" s="85"/>
      <c r="BZ1145" s="85"/>
      <c r="CA1145" s="85"/>
      <c r="CB1145" s="85"/>
      <c r="CC1145" s="85"/>
      <c r="CD1145" s="85"/>
      <c r="CE1145" s="85"/>
      <c r="CF1145" s="85"/>
      <c r="CG1145" s="85"/>
      <c r="CH1145" s="85"/>
      <c r="CI1145" s="85"/>
      <c r="CJ1145" s="85"/>
      <c r="CK1145" s="85"/>
      <c r="CL1145" s="85"/>
      <c r="CM1145" s="85"/>
      <c r="CN1145" s="85"/>
      <c r="CO1145" s="85"/>
      <c r="CP1145" s="85"/>
      <c r="CQ1145" s="85"/>
      <c r="CR1145" s="85"/>
      <c r="CS1145" s="85"/>
      <c r="CT1145" s="85"/>
      <c r="CU1145" s="85"/>
      <c r="CV1145" s="85"/>
      <c r="CW1145" s="85"/>
      <c r="CX1145" s="85"/>
      <c r="CY1145" s="85"/>
      <c r="CZ1145" s="85"/>
      <c r="DA1145" s="85"/>
      <c r="DB1145" s="85"/>
      <c r="DC1145" s="85"/>
      <c r="DD1145" s="85"/>
      <c r="DE1145" s="85"/>
    </row>
    <row r="1146" spans="1:109" x14ac:dyDescent="0.2">
      <c r="A1146" s="85"/>
      <c r="B1146" s="85"/>
      <c r="C1146" s="85"/>
      <c r="D1146" s="85"/>
      <c r="E1146" s="86"/>
      <c r="F1146" s="85"/>
      <c r="G1146" s="87"/>
      <c r="H1146" s="85"/>
      <c r="I1146" s="85"/>
      <c r="J1146" s="85"/>
      <c r="K1146" s="85"/>
      <c r="L1146" s="85"/>
      <c r="M1146" s="85"/>
      <c r="N1146" s="85"/>
      <c r="O1146" s="85"/>
      <c r="P1146" s="85"/>
      <c r="Q1146" s="85"/>
      <c r="R1146" s="85"/>
      <c r="S1146" s="85"/>
      <c r="T1146" s="85"/>
      <c r="U1146" s="85"/>
      <c r="V1146" s="85"/>
      <c r="W1146" s="85"/>
      <c r="X1146" s="85"/>
      <c r="Y1146" s="85"/>
      <c r="Z1146" s="85"/>
      <c r="AA1146" s="85"/>
      <c r="AB1146" s="85"/>
      <c r="AC1146" s="85"/>
      <c r="AD1146" s="85"/>
      <c r="AE1146" s="85"/>
      <c r="AF1146" s="85"/>
      <c r="AG1146" s="85"/>
      <c r="AH1146" s="85"/>
      <c r="AI1146" s="85"/>
      <c r="AJ1146" s="85"/>
      <c r="AK1146" s="85"/>
      <c r="AL1146" s="85"/>
      <c r="AM1146" s="85"/>
      <c r="AN1146" s="85"/>
      <c r="AO1146" s="85"/>
      <c r="AP1146" s="85"/>
      <c r="AQ1146" s="85"/>
      <c r="AR1146" s="85"/>
      <c r="AS1146" s="85"/>
      <c r="AT1146" s="85"/>
      <c r="AU1146" s="85"/>
      <c r="AV1146" s="85"/>
      <c r="AW1146" s="85"/>
      <c r="AX1146" s="85"/>
      <c r="AY1146" s="85"/>
      <c r="AZ1146" s="85"/>
      <c r="BA1146" s="85"/>
      <c r="BB1146" s="85"/>
      <c r="BC1146" s="85"/>
      <c r="BD1146" s="85"/>
      <c r="BE1146" s="85"/>
      <c r="BF1146" s="88"/>
      <c r="BG1146" s="85"/>
      <c r="BH1146" s="85"/>
      <c r="BI1146" s="85"/>
      <c r="BJ1146" s="85"/>
      <c r="BK1146" s="85"/>
      <c r="BL1146" s="85"/>
      <c r="BM1146" s="85"/>
      <c r="BN1146" s="85"/>
      <c r="BO1146" s="85"/>
      <c r="BP1146" s="85"/>
      <c r="BQ1146" s="85"/>
      <c r="BR1146" s="85"/>
      <c r="BS1146" s="85"/>
      <c r="BT1146" s="85"/>
      <c r="BU1146" s="85"/>
      <c r="BV1146" s="85"/>
      <c r="BW1146" s="85"/>
      <c r="BX1146" s="85"/>
      <c r="BY1146" s="85"/>
      <c r="BZ1146" s="85"/>
      <c r="CA1146" s="85"/>
      <c r="CB1146" s="85"/>
      <c r="CC1146" s="85"/>
      <c r="CD1146" s="85"/>
      <c r="CE1146" s="85"/>
      <c r="CF1146" s="85"/>
      <c r="CG1146" s="85"/>
      <c r="CH1146" s="85"/>
      <c r="CI1146" s="85"/>
      <c r="CJ1146" s="85"/>
      <c r="CK1146" s="85"/>
      <c r="CL1146" s="85"/>
      <c r="CM1146" s="85"/>
      <c r="CN1146" s="85"/>
      <c r="CO1146" s="85"/>
      <c r="CP1146" s="85"/>
      <c r="CQ1146" s="85"/>
      <c r="CR1146" s="85"/>
      <c r="CS1146" s="85"/>
      <c r="CT1146" s="85"/>
      <c r="CU1146" s="85"/>
      <c r="CV1146" s="85"/>
      <c r="CW1146" s="85"/>
      <c r="CX1146" s="85"/>
      <c r="CY1146" s="85"/>
      <c r="CZ1146" s="85"/>
      <c r="DA1146" s="85"/>
      <c r="DB1146" s="85"/>
      <c r="DC1146" s="85"/>
      <c r="DD1146" s="85"/>
      <c r="DE1146" s="85"/>
    </row>
    <row r="1147" spans="1:109" x14ac:dyDescent="0.2">
      <c r="A1147" s="85"/>
      <c r="B1147" s="85"/>
      <c r="C1147" s="85"/>
      <c r="D1147" s="85"/>
      <c r="E1147" s="86"/>
      <c r="F1147" s="85"/>
      <c r="G1147" s="87"/>
      <c r="H1147" s="85"/>
      <c r="I1147" s="85"/>
      <c r="J1147" s="85"/>
      <c r="K1147" s="85"/>
      <c r="L1147" s="85"/>
      <c r="M1147" s="85"/>
      <c r="N1147" s="85"/>
      <c r="O1147" s="85"/>
      <c r="P1147" s="85"/>
      <c r="Q1147" s="85"/>
      <c r="R1147" s="85"/>
      <c r="S1147" s="85"/>
      <c r="T1147" s="85"/>
      <c r="U1147" s="85"/>
      <c r="V1147" s="85"/>
      <c r="W1147" s="85"/>
      <c r="X1147" s="85"/>
      <c r="Y1147" s="85"/>
      <c r="Z1147" s="85"/>
      <c r="AA1147" s="85"/>
      <c r="AB1147" s="85"/>
      <c r="AC1147" s="85"/>
      <c r="AD1147" s="85"/>
      <c r="AE1147" s="85"/>
      <c r="AF1147" s="85"/>
      <c r="AG1147" s="85"/>
      <c r="AH1147" s="85"/>
      <c r="AI1147" s="85"/>
      <c r="AJ1147" s="85"/>
      <c r="AK1147" s="85"/>
      <c r="AL1147" s="85"/>
      <c r="AM1147" s="85"/>
      <c r="AN1147" s="85"/>
      <c r="AO1147" s="85"/>
      <c r="AP1147" s="85"/>
      <c r="AQ1147" s="85"/>
      <c r="AR1147" s="85"/>
      <c r="AS1147" s="85"/>
      <c r="AT1147" s="85"/>
      <c r="AU1147" s="85"/>
      <c r="AV1147" s="85"/>
      <c r="AW1147" s="85"/>
      <c r="AX1147" s="85"/>
      <c r="AY1147" s="85"/>
      <c r="AZ1147" s="85"/>
      <c r="BA1147" s="85"/>
      <c r="BB1147" s="85"/>
      <c r="BC1147" s="85"/>
      <c r="BD1147" s="85"/>
      <c r="BE1147" s="85"/>
      <c r="BF1147" s="88"/>
      <c r="BG1147" s="85"/>
      <c r="BH1147" s="85"/>
      <c r="BI1147" s="85"/>
      <c r="BJ1147" s="85"/>
      <c r="BK1147" s="85"/>
      <c r="BL1147" s="85"/>
      <c r="BM1147" s="85"/>
      <c r="BN1147" s="85"/>
      <c r="BO1147" s="85"/>
      <c r="BP1147" s="85"/>
      <c r="BQ1147" s="85"/>
      <c r="BR1147" s="85"/>
      <c r="BS1147" s="85"/>
      <c r="BT1147" s="85"/>
      <c r="BU1147" s="85"/>
      <c r="BV1147" s="85"/>
      <c r="BW1147" s="85"/>
      <c r="BX1147" s="85"/>
      <c r="BY1147" s="85"/>
      <c r="BZ1147" s="85"/>
      <c r="CA1147" s="85"/>
      <c r="CB1147" s="85"/>
      <c r="CC1147" s="85"/>
      <c r="CD1147" s="85"/>
      <c r="CE1147" s="85"/>
      <c r="CF1147" s="85"/>
      <c r="CG1147" s="85"/>
      <c r="CH1147" s="85"/>
      <c r="CI1147" s="85"/>
      <c r="CJ1147" s="85"/>
      <c r="CK1147" s="85"/>
      <c r="CL1147" s="85"/>
      <c r="CM1147" s="85"/>
      <c r="CN1147" s="85"/>
      <c r="CO1147" s="85"/>
      <c r="CP1147" s="85"/>
      <c r="CQ1147" s="85"/>
      <c r="CR1147" s="85"/>
      <c r="CS1147" s="85"/>
      <c r="CT1147" s="85"/>
      <c r="CU1147" s="85"/>
      <c r="CV1147" s="85"/>
      <c r="CW1147" s="85"/>
      <c r="CX1147" s="85"/>
      <c r="CY1147" s="85"/>
      <c r="CZ1147" s="85"/>
      <c r="DA1147" s="85"/>
      <c r="DB1147" s="85"/>
      <c r="DC1147" s="85"/>
      <c r="DD1147" s="85"/>
      <c r="DE1147" s="85"/>
    </row>
    <row r="1148" spans="1:109" x14ac:dyDescent="0.2">
      <c r="A1148" s="85"/>
      <c r="B1148" s="85"/>
      <c r="C1148" s="85"/>
      <c r="D1148" s="85"/>
      <c r="E1148" s="86"/>
      <c r="F1148" s="85"/>
      <c r="G1148" s="87"/>
      <c r="H1148" s="85"/>
      <c r="I1148" s="85"/>
      <c r="J1148" s="85"/>
      <c r="K1148" s="85"/>
      <c r="L1148" s="85"/>
      <c r="M1148" s="85"/>
      <c r="N1148" s="85"/>
      <c r="O1148" s="85"/>
      <c r="P1148" s="85"/>
      <c r="Q1148" s="85"/>
      <c r="R1148" s="85"/>
      <c r="S1148" s="85"/>
      <c r="T1148" s="85"/>
      <c r="U1148" s="85"/>
      <c r="V1148" s="85"/>
      <c r="W1148" s="85"/>
      <c r="X1148" s="85"/>
      <c r="Y1148" s="85"/>
      <c r="Z1148" s="85"/>
      <c r="AA1148" s="85"/>
      <c r="AB1148" s="85"/>
      <c r="AC1148" s="85"/>
      <c r="AD1148" s="85"/>
      <c r="AE1148" s="85"/>
      <c r="AF1148" s="85"/>
      <c r="AG1148" s="85"/>
      <c r="AH1148" s="85"/>
      <c r="AI1148" s="85"/>
      <c r="AJ1148" s="85"/>
      <c r="AK1148" s="85"/>
      <c r="AL1148" s="85"/>
      <c r="AM1148" s="85"/>
      <c r="AN1148" s="85"/>
      <c r="AO1148" s="85"/>
      <c r="AP1148" s="85"/>
      <c r="AQ1148" s="85"/>
      <c r="AR1148" s="85"/>
      <c r="AS1148" s="85"/>
      <c r="AT1148" s="85"/>
      <c r="AU1148" s="85"/>
      <c r="AV1148" s="85"/>
      <c r="AW1148" s="85"/>
      <c r="AX1148" s="85"/>
      <c r="AY1148" s="85"/>
      <c r="AZ1148" s="85"/>
      <c r="BA1148" s="85"/>
      <c r="BB1148" s="85"/>
      <c r="BC1148" s="85"/>
      <c r="BD1148" s="85"/>
      <c r="BE1148" s="85"/>
      <c r="BF1148" s="88"/>
      <c r="BG1148" s="85"/>
      <c r="BH1148" s="85"/>
      <c r="BI1148" s="85"/>
      <c r="BJ1148" s="85"/>
      <c r="BK1148" s="85"/>
      <c r="BL1148" s="85"/>
      <c r="BM1148" s="85"/>
      <c r="BN1148" s="85"/>
      <c r="BO1148" s="85"/>
      <c r="BP1148" s="85"/>
      <c r="BQ1148" s="85"/>
      <c r="BR1148" s="85"/>
      <c r="BS1148" s="85"/>
      <c r="BT1148" s="85"/>
      <c r="BU1148" s="85"/>
      <c r="BV1148" s="85"/>
      <c r="BW1148" s="85"/>
      <c r="BX1148" s="85"/>
      <c r="BY1148" s="85"/>
      <c r="BZ1148" s="85"/>
      <c r="CA1148" s="85"/>
      <c r="CB1148" s="85"/>
      <c r="CC1148" s="85"/>
      <c r="CD1148" s="85"/>
      <c r="CE1148" s="85"/>
      <c r="CF1148" s="85"/>
      <c r="CG1148" s="85"/>
      <c r="CH1148" s="85"/>
      <c r="CI1148" s="85"/>
      <c r="CJ1148" s="85"/>
      <c r="CK1148" s="85"/>
      <c r="CL1148" s="85"/>
      <c r="CM1148" s="85"/>
      <c r="CN1148" s="85"/>
      <c r="CO1148" s="85"/>
      <c r="CP1148" s="85"/>
      <c r="CQ1148" s="85"/>
      <c r="CR1148" s="85"/>
      <c r="CS1148" s="85"/>
      <c r="CT1148" s="85"/>
      <c r="CU1148" s="85"/>
      <c r="CV1148" s="85"/>
      <c r="CW1148" s="85"/>
      <c r="CX1148" s="85"/>
      <c r="CY1148" s="85"/>
      <c r="CZ1148" s="85"/>
      <c r="DA1148" s="85"/>
      <c r="DB1148" s="85"/>
      <c r="DC1148" s="85"/>
      <c r="DD1148" s="85"/>
      <c r="DE1148" s="85"/>
    </row>
    <row r="1149" spans="1:109" x14ac:dyDescent="0.2">
      <c r="A1149" s="85"/>
      <c r="B1149" s="85"/>
      <c r="C1149" s="85"/>
      <c r="D1149" s="85"/>
      <c r="E1149" s="86"/>
      <c r="F1149" s="85"/>
      <c r="G1149" s="87"/>
      <c r="H1149" s="85"/>
      <c r="I1149" s="85"/>
      <c r="J1149" s="85"/>
      <c r="K1149" s="85"/>
      <c r="L1149" s="85"/>
      <c r="M1149" s="85"/>
      <c r="N1149" s="85"/>
      <c r="O1149" s="85"/>
      <c r="P1149" s="85"/>
      <c r="Q1149" s="85"/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85"/>
      <c r="AE1149" s="85"/>
      <c r="AF1149" s="85"/>
      <c r="AG1149" s="85"/>
      <c r="AH1149" s="85"/>
      <c r="AI1149" s="85"/>
      <c r="AJ1149" s="85"/>
      <c r="AK1149" s="85"/>
      <c r="AL1149" s="85"/>
      <c r="AM1149" s="85"/>
      <c r="AN1149" s="85"/>
      <c r="AO1149" s="85"/>
      <c r="AP1149" s="85"/>
      <c r="AQ1149" s="85"/>
      <c r="AR1149" s="85"/>
      <c r="AS1149" s="85"/>
      <c r="AT1149" s="85"/>
      <c r="AU1149" s="85"/>
      <c r="AV1149" s="85"/>
      <c r="AW1149" s="85"/>
      <c r="AX1149" s="85"/>
      <c r="AY1149" s="85"/>
      <c r="AZ1149" s="85"/>
      <c r="BA1149" s="85"/>
      <c r="BB1149" s="85"/>
      <c r="BC1149" s="85"/>
      <c r="BD1149" s="85"/>
      <c r="BE1149" s="85"/>
      <c r="BF1149" s="88"/>
      <c r="BG1149" s="85"/>
      <c r="BH1149" s="85"/>
      <c r="BI1149" s="85"/>
      <c r="BJ1149" s="85"/>
      <c r="BK1149" s="85"/>
      <c r="BL1149" s="85"/>
      <c r="BM1149" s="85"/>
      <c r="BN1149" s="85"/>
      <c r="BO1149" s="85"/>
      <c r="BP1149" s="85"/>
      <c r="BQ1149" s="85"/>
      <c r="BR1149" s="85"/>
      <c r="BS1149" s="85"/>
      <c r="BT1149" s="85"/>
      <c r="BU1149" s="85"/>
      <c r="BV1149" s="85"/>
      <c r="BW1149" s="85"/>
      <c r="BX1149" s="85"/>
      <c r="BY1149" s="85"/>
      <c r="BZ1149" s="85"/>
      <c r="CA1149" s="85"/>
      <c r="CB1149" s="85"/>
      <c r="CC1149" s="85"/>
      <c r="CD1149" s="85"/>
      <c r="CE1149" s="85"/>
      <c r="CF1149" s="85"/>
      <c r="CG1149" s="85"/>
      <c r="CH1149" s="85"/>
      <c r="CI1149" s="85"/>
      <c r="CJ1149" s="85"/>
      <c r="CK1149" s="85"/>
      <c r="CL1149" s="85"/>
      <c r="CM1149" s="85"/>
      <c r="CN1149" s="85"/>
      <c r="CO1149" s="85"/>
      <c r="CP1149" s="85"/>
      <c r="CQ1149" s="85"/>
      <c r="CR1149" s="85"/>
      <c r="CS1149" s="85"/>
      <c r="CT1149" s="85"/>
      <c r="CU1149" s="85"/>
      <c r="CV1149" s="85"/>
      <c r="CW1149" s="85"/>
      <c r="CX1149" s="85"/>
      <c r="CY1149" s="85"/>
      <c r="CZ1149" s="85"/>
      <c r="DA1149" s="85"/>
      <c r="DB1149" s="85"/>
      <c r="DC1149" s="85"/>
      <c r="DD1149" s="85"/>
      <c r="DE1149" s="85"/>
    </row>
    <row r="1150" spans="1:109" x14ac:dyDescent="0.2">
      <c r="A1150" s="85"/>
      <c r="B1150" s="85"/>
      <c r="C1150" s="85"/>
      <c r="D1150" s="85"/>
      <c r="E1150" s="86"/>
      <c r="F1150" s="85"/>
      <c r="G1150" s="87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85"/>
      <c r="AE1150" s="85"/>
      <c r="AF1150" s="85"/>
      <c r="AG1150" s="85"/>
      <c r="AH1150" s="85"/>
      <c r="AI1150" s="85"/>
      <c r="AJ1150" s="85"/>
      <c r="AK1150" s="85"/>
      <c r="AL1150" s="85"/>
      <c r="AM1150" s="85"/>
      <c r="AN1150" s="85"/>
      <c r="AO1150" s="85"/>
      <c r="AP1150" s="85"/>
      <c r="AQ1150" s="85"/>
      <c r="AR1150" s="85"/>
      <c r="AS1150" s="85"/>
      <c r="AT1150" s="85"/>
      <c r="AU1150" s="85"/>
      <c r="AV1150" s="85"/>
      <c r="AW1150" s="85"/>
      <c r="AX1150" s="85"/>
      <c r="AY1150" s="85"/>
      <c r="AZ1150" s="85"/>
      <c r="BA1150" s="85"/>
      <c r="BB1150" s="85"/>
      <c r="BC1150" s="85"/>
      <c r="BD1150" s="85"/>
      <c r="BE1150" s="85"/>
      <c r="BF1150" s="88"/>
      <c r="BG1150" s="85"/>
      <c r="BH1150" s="85"/>
      <c r="BI1150" s="85"/>
      <c r="BJ1150" s="85"/>
      <c r="BK1150" s="85"/>
      <c r="BL1150" s="85"/>
      <c r="BM1150" s="85"/>
      <c r="BN1150" s="85"/>
      <c r="BO1150" s="85"/>
      <c r="BP1150" s="85"/>
      <c r="BQ1150" s="85"/>
      <c r="BR1150" s="85"/>
      <c r="BS1150" s="85"/>
      <c r="BT1150" s="85"/>
      <c r="BU1150" s="85"/>
      <c r="BV1150" s="85"/>
      <c r="BW1150" s="85"/>
      <c r="BX1150" s="85"/>
      <c r="BY1150" s="85"/>
      <c r="BZ1150" s="85"/>
      <c r="CA1150" s="85"/>
      <c r="CB1150" s="85"/>
      <c r="CC1150" s="85"/>
      <c r="CD1150" s="85"/>
      <c r="CE1150" s="85"/>
      <c r="CF1150" s="85"/>
      <c r="CG1150" s="85"/>
      <c r="CH1150" s="85"/>
      <c r="CI1150" s="85"/>
      <c r="CJ1150" s="85"/>
      <c r="CK1150" s="85"/>
      <c r="CL1150" s="85"/>
      <c r="CM1150" s="85"/>
      <c r="CN1150" s="85"/>
      <c r="CO1150" s="85"/>
      <c r="CP1150" s="85"/>
      <c r="CQ1150" s="85"/>
      <c r="CR1150" s="85"/>
      <c r="CS1150" s="85"/>
      <c r="CT1150" s="85"/>
      <c r="CU1150" s="85"/>
      <c r="CV1150" s="85"/>
      <c r="CW1150" s="85"/>
      <c r="CX1150" s="85"/>
      <c r="CY1150" s="85"/>
      <c r="CZ1150" s="85"/>
      <c r="DA1150" s="85"/>
      <c r="DB1150" s="85"/>
      <c r="DC1150" s="85"/>
      <c r="DD1150" s="85"/>
      <c r="DE1150" s="85"/>
    </row>
    <row r="1151" spans="1:109" x14ac:dyDescent="0.2">
      <c r="A1151" s="85"/>
      <c r="B1151" s="85"/>
      <c r="C1151" s="85"/>
      <c r="D1151" s="85"/>
      <c r="E1151" s="86"/>
      <c r="F1151" s="85"/>
      <c r="G1151" s="87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85"/>
      <c r="V1151" s="85"/>
      <c r="W1151" s="85"/>
      <c r="X1151" s="85"/>
      <c r="Y1151" s="85"/>
      <c r="Z1151" s="85"/>
      <c r="AA1151" s="85"/>
      <c r="AB1151" s="85"/>
      <c r="AC1151" s="85"/>
      <c r="AD1151" s="85"/>
      <c r="AE1151" s="85"/>
      <c r="AF1151" s="85"/>
      <c r="AG1151" s="85"/>
      <c r="AH1151" s="85"/>
      <c r="AI1151" s="85"/>
      <c r="AJ1151" s="85"/>
      <c r="AK1151" s="85"/>
      <c r="AL1151" s="85"/>
      <c r="AM1151" s="85"/>
      <c r="AN1151" s="85"/>
      <c r="AO1151" s="85"/>
      <c r="AP1151" s="85"/>
      <c r="AQ1151" s="85"/>
      <c r="AR1151" s="85"/>
      <c r="AS1151" s="85"/>
      <c r="AT1151" s="85"/>
      <c r="AU1151" s="85"/>
      <c r="AV1151" s="85"/>
      <c r="AW1151" s="85"/>
      <c r="AX1151" s="85"/>
      <c r="AY1151" s="85"/>
      <c r="AZ1151" s="85"/>
      <c r="BA1151" s="85"/>
      <c r="BB1151" s="85"/>
      <c r="BC1151" s="85"/>
      <c r="BD1151" s="85"/>
      <c r="BE1151" s="85"/>
      <c r="BF1151" s="88"/>
      <c r="BG1151" s="85"/>
      <c r="BH1151" s="85"/>
      <c r="BI1151" s="85"/>
      <c r="BJ1151" s="85"/>
      <c r="BK1151" s="85"/>
      <c r="BL1151" s="85"/>
      <c r="BM1151" s="85"/>
      <c r="BN1151" s="85"/>
      <c r="BO1151" s="85"/>
      <c r="BP1151" s="85"/>
      <c r="BQ1151" s="85"/>
      <c r="BR1151" s="85"/>
      <c r="BS1151" s="85"/>
      <c r="BT1151" s="85"/>
      <c r="BU1151" s="85"/>
      <c r="BV1151" s="85"/>
      <c r="BW1151" s="85"/>
      <c r="BX1151" s="85"/>
      <c r="BY1151" s="85"/>
      <c r="BZ1151" s="85"/>
      <c r="CA1151" s="85"/>
      <c r="CB1151" s="85"/>
      <c r="CC1151" s="85"/>
      <c r="CD1151" s="85"/>
      <c r="CE1151" s="85"/>
      <c r="CF1151" s="85"/>
      <c r="CG1151" s="85"/>
      <c r="CH1151" s="85"/>
      <c r="CI1151" s="85"/>
      <c r="CJ1151" s="85"/>
      <c r="CK1151" s="85"/>
      <c r="CL1151" s="85"/>
      <c r="CM1151" s="85"/>
      <c r="CN1151" s="85"/>
      <c r="CO1151" s="85"/>
      <c r="CP1151" s="85"/>
      <c r="CQ1151" s="85"/>
      <c r="CR1151" s="85"/>
      <c r="CS1151" s="85"/>
      <c r="CT1151" s="85"/>
      <c r="CU1151" s="85"/>
      <c r="CV1151" s="85"/>
      <c r="CW1151" s="85"/>
      <c r="CX1151" s="85"/>
      <c r="CY1151" s="85"/>
      <c r="CZ1151" s="85"/>
      <c r="DA1151" s="85"/>
      <c r="DB1151" s="85"/>
      <c r="DC1151" s="85"/>
      <c r="DD1151" s="85"/>
      <c r="DE1151" s="85"/>
    </row>
    <row r="1152" spans="1:109" x14ac:dyDescent="0.2">
      <c r="A1152" s="85"/>
      <c r="B1152" s="85"/>
      <c r="C1152" s="85"/>
      <c r="D1152" s="85"/>
      <c r="E1152" s="86"/>
      <c r="F1152" s="85"/>
      <c r="G1152" s="87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85"/>
      <c r="V1152" s="85"/>
      <c r="W1152" s="85"/>
      <c r="X1152" s="85"/>
      <c r="Y1152" s="85"/>
      <c r="Z1152" s="85"/>
      <c r="AA1152" s="85"/>
      <c r="AB1152" s="85"/>
      <c r="AC1152" s="85"/>
      <c r="AD1152" s="85"/>
      <c r="AE1152" s="85"/>
      <c r="AF1152" s="85"/>
      <c r="AG1152" s="85"/>
      <c r="AH1152" s="85"/>
      <c r="AI1152" s="85"/>
      <c r="AJ1152" s="85"/>
      <c r="AK1152" s="85"/>
      <c r="AL1152" s="85"/>
      <c r="AM1152" s="85"/>
      <c r="AN1152" s="85"/>
      <c r="AO1152" s="85"/>
      <c r="AP1152" s="85"/>
      <c r="AQ1152" s="85"/>
      <c r="AR1152" s="85"/>
      <c r="AS1152" s="85"/>
      <c r="AT1152" s="85"/>
      <c r="AU1152" s="85"/>
      <c r="AV1152" s="85"/>
      <c r="AW1152" s="85"/>
      <c r="AX1152" s="85"/>
      <c r="AY1152" s="85"/>
      <c r="AZ1152" s="85"/>
      <c r="BA1152" s="85"/>
      <c r="BB1152" s="85"/>
      <c r="BC1152" s="85"/>
      <c r="BD1152" s="85"/>
      <c r="BE1152" s="85"/>
      <c r="BF1152" s="88"/>
      <c r="BG1152" s="85"/>
      <c r="BH1152" s="85"/>
      <c r="BI1152" s="85"/>
      <c r="BJ1152" s="85"/>
      <c r="BK1152" s="85"/>
      <c r="BL1152" s="85"/>
      <c r="BM1152" s="85"/>
      <c r="BN1152" s="85"/>
      <c r="BO1152" s="85"/>
      <c r="BP1152" s="85"/>
      <c r="BQ1152" s="85"/>
      <c r="BR1152" s="85"/>
      <c r="BS1152" s="85"/>
      <c r="BT1152" s="85"/>
      <c r="BU1152" s="85"/>
      <c r="BV1152" s="85"/>
      <c r="BW1152" s="85"/>
      <c r="BX1152" s="85"/>
      <c r="BY1152" s="85"/>
      <c r="BZ1152" s="85"/>
      <c r="CA1152" s="85"/>
      <c r="CB1152" s="85"/>
      <c r="CC1152" s="85"/>
      <c r="CD1152" s="85"/>
      <c r="CE1152" s="85"/>
      <c r="CF1152" s="85"/>
      <c r="CG1152" s="85"/>
      <c r="CH1152" s="85"/>
      <c r="CI1152" s="85"/>
      <c r="CJ1152" s="85"/>
      <c r="CK1152" s="85"/>
      <c r="CL1152" s="85"/>
      <c r="CM1152" s="85"/>
      <c r="CN1152" s="85"/>
      <c r="CO1152" s="85"/>
      <c r="CP1152" s="85"/>
      <c r="CQ1152" s="85"/>
      <c r="CR1152" s="85"/>
      <c r="CS1152" s="85"/>
      <c r="CT1152" s="85"/>
      <c r="CU1152" s="85"/>
      <c r="CV1152" s="85"/>
      <c r="CW1152" s="85"/>
      <c r="CX1152" s="85"/>
      <c r="CY1152" s="85"/>
      <c r="CZ1152" s="85"/>
      <c r="DA1152" s="85"/>
      <c r="DB1152" s="85"/>
      <c r="DC1152" s="85"/>
      <c r="DD1152" s="85"/>
      <c r="DE1152" s="85"/>
    </row>
    <row r="1153" spans="1:109" x14ac:dyDescent="0.2">
      <c r="A1153" s="85"/>
      <c r="B1153" s="85"/>
      <c r="C1153" s="85"/>
      <c r="D1153" s="85"/>
      <c r="E1153" s="86"/>
      <c r="F1153" s="85"/>
      <c r="G1153" s="87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85"/>
      <c r="AE1153" s="85"/>
      <c r="AF1153" s="85"/>
      <c r="AG1153" s="85"/>
      <c r="AH1153" s="85"/>
      <c r="AI1153" s="85"/>
      <c r="AJ1153" s="85"/>
      <c r="AK1153" s="85"/>
      <c r="AL1153" s="85"/>
      <c r="AM1153" s="85"/>
      <c r="AN1153" s="85"/>
      <c r="AO1153" s="85"/>
      <c r="AP1153" s="85"/>
      <c r="AQ1153" s="85"/>
      <c r="AR1153" s="85"/>
      <c r="AS1153" s="85"/>
      <c r="AT1153" s="85"/>
      <c r="AU1153" s="85"/>
      <c r="AV1153" s="85"/>
      <c r="AW1153" s="85"/>
      <c r="AX1153" s="85"/>
      <c r="AY1153" s="85"/>
      <c r="AZ1153" s="85"/>
      <c r="BA1153" s="85"/>
      <c r="BB1153" s="85"/>
      <c r="BC1153" s="85"/>
      <c r="BD1153" s="85"/>
      <c r="BE1153" s="85"/>
      <c r="BF1153" s="88"/>
      <c r="BG1153" s="85"/>
      <c r="BH1153" s="85"/>
      <c r="BI1153" s="85"/>
      <c r="BJ1153" s="85"/>
      <c r="BK1153" s="85"/>
      <c r="BL1153" s="85"/>
      <c r="BM1153" s="85"/>
      <c r="BN1153" s="85"/>
      <c r="BO1153" s="85"/>
      <c r="BP1153" s="85"/>
      <c r="BQ1153" s="85"/>
      <c r="BR1153" s="85"/>
      <c r="BS1153" s="85"/>
      <c r="BT1153" s="85"/>
      <c r="BU1153" s="85"/>
      <c r="BV1153" s="85"/>
      <c r="BW1153" s="85"/>
      <c r="BX1153" s="85"/>
      <c r="BY1153" s="85"/>
      <c r="BZ1153" s="85"/>
      <c r="CA1153" s="85"/>
      <c r="CB1153" s="85"/>
      <c r="CC1153" s="85"/>
      <c r="CD1153" s="85"/>
      <c r="CE1153" s="85"/>
      <c r="CF1153" s="85"/>
      <c r="CG1153" s="85"/>
      <c r="CH1153" s="85"/>
      <c r="CI1153" s="85"/>
      <c r="CJ1153" s="85"/>
      <c r="CK1153" s="85"/>
      <c r="CL1153" s="85"/>
      <c r="CM1153" s="85"/>
      <c r="CN1153" s="85"/>
      <c r="CO1153" s="85"/>
      <c r="CP1153" s="85"/>
      <c r="CQ1153" s="85"/>
      <c r="CR1153" s="85"/>
      <c r="CS1153" s="85"/>
      <c r="CT1153" s="85"/>
      <c r="CU1153" s="85"/>
      <c r="CV1153" s="85"/>
      <c r="CW1153" s="85"/>
      <c r="CX1153" s="85"/>
      <c r="CY1153" s="85"/>
      <c r="CZ1153" s="85"/>
      <c r="DA1153" s="85"/>
      <c r="DB1153" s="85"/>
      <c r="DC1153" s="85"/>
      <c r="DD1153" s="85"/>
      <c r="DE1153" s="85"/>
    </row>
    <row r="1154" spans="1:109" x14ac:dyDescent="0.2">
      <c r="A1154" s="85"/>
      <c r="B1154" s="85"/>
      <c r="C1154" s="85"/>
      <c r="D1154" s="85"/>
      <c r="E1154" s="86"/>
      <c r="F1154" s="85"/>
      <c r="G1154" s="87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85"/>
      <c r="V1154" s="85"/>
      <c r="W1154" s="85"/>
      <c r="X1154" s="85"/>
      <c r="Y1154" s="85"/>
      <c r="Z1154" s="85"/>
      <c r="AA1154" s="85"/>
      <c r="AB1154" s="85"/>
      <c r="AC1154" s="85"/>
      <c r="AD1154" s="85"/>
      <c r="AE1154" s="85"/>
      <c r="AF1154" s="85"/>
      <c r="AG1154" s="85"/>
      <c r="AH1154" s="85"/>
      <c r="AI1154" s="85"/>
      <c r="AJ1154" s="85"/>
      <c r="AK1154" s="85"/>
      <c r="AL1154" s="85"/>
      <c r="AM1154" s="85"/>
      <c r="AN1154" s="85"/>
      <c r="AO1154" s="85"/>
      <c r="AP1154" s="85"/>
      <c r="AQ1154" s="85"/>
      <c r="AR1154" s="85"/>
      <c r="AS1154" s="85"/>
      <c r="AT1154" s="85"/>
      <c r="AU1154" s="85"/>
      <c r="AV1154" s="85"/>
      <c r="AW1154" s="85"/>
      <c r="AX1154" s="85"/>
      <c r="AY1154" s="85"/>
      <c r="AZ1154" s="85"/>
      <c r="BA1154" s="85"/>
      <c r="BB1154" s="85"/>
      <c r="BC1154" s="85"/>
      <c r="BD1154" s="85"/>
      <c r="BE1154" s="85"/>
      <c r="BF1154" s="88"/>
      <c r="BG1154" s="85"/>
      <c r="BH1154" s="85"/>
      <c r="BI1154" s="85"/>
      <c r="BJ1154" s="85"/>
      <c r="BK1154" s="85"/>
      <c r="BL1154" s="85"/>
      <c r="BM1154" s="85"/>
      <c r="BN1154" s="85"/>
      <c r="BO1154" s="85"/>
      <c r="BP1154" s="85"/>
      <c r="BQ1154" s="85"/>
      <c r="BR1154" s="85"/>
      <c r="BS1154" s="85"/>
      <c r="BT1154" s="85"/>
      <c r="BU1154" s="85"/>
      <c r="BV1154" s="85"/>
      <c r="BW1154" s="85"/>
      <c r="BX1154" s="85"/>
      <c r="BY1154" s="85"/>
      <c r="BZ1154" s="85"/>
      <c r="CA1154" s="85"/>
      <c r="CB1154" s="85"/>
      <c r="CC1154" s="85"/>
      <c r="CD1154" s="85"/>
      <c r="CE1154" s="85"/>
      <c r="CF1154" s="85"/>
      <c r="CG1154" s="85"/>
      <c r="CH1154" s="85"/>
      <c r="CI1154" s="85"/>
      <c r="CJ1154" s="85"/>
      <c r="CK1154" s="85"/>
      <c r="CL1154" s="85"/>
      <c r="CM1154" s="85"/>
      <c r="CN1154" s="85"/>
      <c r="CO1154" s="85"/>
      <c r="CP1154" s="85"/>
      <c r="CQ1154" s="85"/>
      <c r="CR1154" s="85"/>
      <c r="CS1154" s="85"/>
      <c r="CT1154" s="85"/>
      <c r="CU1154" s="85"/>
      <c r="CV1154" s="85"/>
      <c r="CW1154" s="85"/>
      <c r="CX1154" s="85"/>
      <c r="CY1154" s="85"/>
      <c r="CZ1154" s="85"/>
      <c r="DA1154" s="85"/>
      <c r="DB1154" s="85"/>
      <c r="DC1154" s="85"/>
      <c r="DD1154" s="85"/>
      <c r="DE1154" s="85"/>
    </row>
    <row r="1155" spans="1:109" x14ac:dyDescent="0.2">
      <c r="A1155" s="85"/>
      <c r="B1155" s="85"/>
      <c r="C1155" s="85"/>
      <c r="D1155" s="85"/>
      <c r="E1155" s="86"/>
      <c r="F1155" s="85"/>
      <c r="G1155" s="87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85"/>
      <c r="V1155" s="85"/>
      <c r="W1155" s="85"/>
      <c r="X1155" s="85"/>
      <c r="Y1155" s="85"/>
      <c r="Z1155" s="85"/>
      <c r="AA1155" s="85"/>
      <c r="AB1155" s="85"/>
      <c r="AC1155" s="85"/>
      <c r="AD1155" s="85"/>
      <c r="AE1155" s="85"/>
      <c r="AF1155" s="85"/>
      <c r="AG1155" s="85"/>
      <c r="AH1155" s="85"/>
      <c r="AI1155" s="85"/>
      <c r="AJ1155" s="85"/>
      <c r="AK1155" s="85"/>
      <c r="AL1155" s="85"/>
      <c r="AM1155" s="85"/>
      <c r="AN1155" s="85"/>
      <c r="AO1155" s="85"/>
      <c r="AP1155" s="85"/>
      <c r="AQ1155" s="85"/>
      <c r="AR1155" s="85"/>
      <c r="AS1155" s="85"/>
      <c r="AT1155" s="85"/>
      <c r="AU1155" s="85"/>
      <c r="AV1155" s="85"/>
      <c r="AW1155" s="85"/>
      <c r="AX1155" s="85"/>
      <c r="AY1155" s="85"/>
      <c r="AZ1155" s="85"/>
      <c r="BA1155" s="85"/>
      <c r="BB1155" s="85"/>
      <c r="BC1155" s="85"/>
      <c r="BD1155" s="85"/>
      <c r="BE1155" s="85"/>
      <c r="BF1155" s="88"/>
      <c r="BG1155" s="85"/>
      <c r="BH1155" s="85"/>
      <c r="BI1155" s="85"/>
      <c r="BJ1155" s="85"/>
      <c r="BK1155" s="85"/>
      <c r="BL1155" s="85"/>
      <c r="BM1155" s="85"/>
      <c r="BN1155" s="85"/>
      <c r="BO1155" s="85"/>
      <c r="BP1155" s="85"/>
      <c r="BQ1155" s="85"/>
      <c r="BR1155" s="85"/>
      <c r="BS1155" s="85"/>
      <c r="BT1155" s="85"/>
      <c r="BU1155" s="85"/>
      <c r="BV1155" s="85"/>
      <c r="BW1155" s="85"/>
      <c r="BX1155" s="85"/>
      <c r="BY1155" s="85"/>
      <c r="BZ1155" s="85"/>
      <c r="CA1155" s="85"/>
      <c r="CB1155" s="85"/>
      <c r="CC1155" s="85"/>
      <c r="CD1155" s="85"/>
      <c r="CE1155" s="85"/>
      <c r="CF1155" s="85"/>
      <c r="CG1155" s="85"/>
      <c r="CH1155" s="85"/>
      <c r="CI1155" s="85"/>
      <c r="CJ1155" s="85"/>
      <c r="CK1155" s="85"/>
      <c r="CL1155" s="85"/>
      <c r="CM1155" s="85"/>
      <c r="CN1155" s="85"/>
      <c r="CO1155" s="85"/>
      <c r="CP1155" s="85"/>
      <c r="CQ1155" s="85"/>
      <c r="CR1155" s="85"/>
      <c r="CS1155" s="85"/>
      <c r="CT1155" s="85"/>
      <c r="CU1155" s="85"/>
      <c r="CV1155" s="85"/>
      <c r="CW1155" s="85"/>
      <c r="CX1155" s="85"/>
      <c r="CY1155" s="85"/>
      <c r="CZ1155" s="85"/>
      <c r="DA1155" s="85"/>
      <c r="DB1155" s="85"/>
      <c r="DC1155" s="85"/>
      <c r="DD1155" s="85"/>
      <c r="DE1155" s="85"/>
    </row>
    <row r="1156" spans="1:109" x14ac:dyDescent="0.2">
      <c r="A1156" s="85"/>
      <c r="B1156" s="85"/>
      <c r="C1156" s="85"/>
      <c r="D1156" s="85"/>
      <c r="E1156" s="86"/>
      <c r="F1156" s="85"/>
      <c r="G1156" s="87"/>
      <c r="H1156" s="85"/>
      <c r="I1156" s="85"/>
      <c r="J1156" s="85"/>
      <c r="K1156" s="85"/>
      <c r="L1156" s="85"/>
      <c r="M1156" s="85"/>
      <c r="N1156" s="85"/>
      <c r="O1156" s="85"/>
      <c r="P1156" s="85"/>
      <c r="Q1156" s="85"/>
      <c r="R1156" s="85"/>
      <c r="S1156" s="85"/>
      <c r="T1156" s="85"/>
      <c r="U1156" s="85"/>
      <c r="V1156" s="85"/>
      <c r="W1156" s="85"/>
      <c r="X1156" s="85"/>
      <c r="Y1156" s="85"/>
      <c r="Z1156" s="85"/>
      <c r="AA1156" s="85"/>
      <c r="AB1156" s="85"/>
      <c r="AC1156" s="85"/>
      <c r="AD1156" s="85"/>
      <c r="AE1156" s="85"/>
      <c r="AF1156" s="85"/>
      <c r="AG1156" s="85"/>
      <c r="AH1156" s="85"/>
      <c r="AI1156" s="85"/>
      <c r="AJ1156" s="85"/>
      <c r="AK1156" s="85"/>
      <c r="AL1156" s="85"/>
      <c r="AM1156" s="85"/>
      <c r="AN1156" s="85"/>
      <c r="AO1156" s="85"/>
      <c r="AP1156" s="85"/>
      <c r="AQ1156" s="85"/>
      <c r="AR1156" s="85"/>
      <c r="AS1156" s="85"/>
      <c r="AT1156" s="85"/>
      <c r="AU1156" s="85"/>
      <c r="AV1156" s="85"/>
      <c r="AW1156" s="85"/>
      <c r="AX1156" s="85"/>
      <c r="AY1156" s="85"/>
      <c r="AZ1156" s="85"/>
      <c r="BA1156" s="85"/>
      <c r="BB1156" s="85"/>
      <c r="BC1156" s="85"/>
      <c r="BD1156" s="85"/>
      <c r="BE1156" s="85"/>
      <c r="BF1156" s="88"/>
      <c r="BG1156" s="85"/>
      <c r="BH1156" s="85"/>
      <c r="BI1156" s="85"/>
      <c r="BJ1156" s="85"/>
      <c r="BK1156" s="85"/>
      <c r="BL1156" s="85"/>
      <c r="BM1156" s="85"/>
      <c r="BN1156" s="85"/>
      <c r="BO1156" s="85"/>
      <c r="BP1156" s="85"/>
      <c r="BQ1156" s="85"/>
      <c r="BR1156" s="85"/>
      <c r="BS1156" s="85"/>
      <c r="BT1156" s="85"/>
      <c r="BU1156" s="85"/>
      <c r="BV1156" s="85"/>
      <c r="BW1156" s="85"/>
      <c r="BX1156" s="85"/>
      <c r="BY1156" s="85"/>
      <c r="BZ1156" s="85"/>
      <c r="CA1156" s="85"/>
      <c r="CB1156" s="85"/>
      <c r="CC1156" s="85"/>
      <c r="CD1156" s="85"/>
      <c r="CE1156" s="85"/>
      <c r="CF1156" s="85"/>
      <c r="CG1156" s="85"/>
      <c r="CH1156" s="85"/>
      <c r="CI1156" s="85"/>
      <c r="CJ1156" s="85"/>
      <c r="CK1156" s="85"/>
      <c r="CL1156" s="85"/>
      <c r="CM1156" s="85"/>
      <c r="CN1156" s="85"/>
      <c r="CO1156" s="85"/>
      <c r="CP1156" s="85"/>
      <c r="CQ1156" s="85"/>
      <c r="CR1156" s="85"/>
      <c r="CS1156" s="85"/>
      <c r="CT1156" s="85"/>
      <c r="CU1156" s="85"/>
      <c r="CV1156" s="85"/>
      <c r="CW1156" s="85"/>
      <c r="CX1156" s="85"/>
      <c r="CY1156" s="85"/>
      <c r="CZ1156" s="85"/>
      <c r="DA1156" s="85"/>
      <c r="DB1156" s="85"/>
      <c r="DC1156" s="85"/>
      <c r="DD1156" s="85"/>
      <c r="DE1156" s="85"/>
    </row>
    <row r="1157" spans="1:109" x14ac:dyDescent="0.2">
      <c r="A1157" s="85"/>
      <c r="B1157" s="85"/>
      <c r="C1157" s="85"/>
      <c r="D1157" s="85"/>
      <c r="E1157" s="86"/>
      <c r="F1157" s="85"/>
      <c r="G1157" s="87"/>
      <c r="H1157" s="85"/>
      <c r="I1157" s="85"/>
      <c r="J1157" s="85"/>
      <c r="K1157" s="85"/>
      <c r="L1157" s="85"/>
      <c r="M1157" s="85"/>
      <c r="N1157" s="85"/>
      <c r="O1157" s="85"/>
      <c r="P1157" s="85"/>
      <c r="Q1157" s="85"/>
      <c r="R1157" s="85"/>
      <c r="S1157" s="85"/>
      <c r="T1157" s="85"/>
      <c r="U1157" s="85"/>
      <c r="V1157" s="85"/>
      <c r="W1157" s="85"/>
      <c r="X1157" s="85"/>
      <c r="Y1157" s="85"/>
      <c r="Z1157" s="85"/>
      <c r="AA1157" s="85"/>
      <c r="AB1157" s="85"/>
      <c r="AC1157" s="85"/>
      <c r="AD1157" s="85"/>
      <c r="AE1157" s="85"/>
      <c r="AF1157" s="85"/>
      <c r="AG1157" s="85"/>
      <c r="AH1157" s="85"/>
      <c r="AI1157" s="85"/>
      <c r="AJ1157" s="85"/>
      <c r="AK1157" s="85"/>
      <c r="AL1157" s="85"/>
      <c r="AM1157" s="85"/>
      <c r="AN1157" s="85"/>
      <c r="AO1157" s="85"/>
      <c r="AP1157" s="85"/>
      <c r="AQ1157" s="85"/>
      <c r="AR1157" s="85"/>
      <c r="AS1157" s="85"/>
      <c r="AT1157" s="85"/>
      <c r="AU1157" s="85"/>
      <c r="AV1157" s="85"/>
      <c r="AW1157" s="85"/>
      <c r="AX1157" s="85"/>
      <c r="AY1157" s="85"/>
      <c r="AZ1157" s="85"/>
      <c r="BA1157" s="85"/>
      <c r="BB1157" s="85"/>
      <c r="BC1157" s="85"/>
      <c r="BD1157" s="85"/>
      <c r="BE1157" s="85"/>
      <c r="BF1157" s="88"/>
      <c r="BG1157" s="85"/>
      <c r="BH1157" s="85"/>
      <c r="BI1157" s="85"/>
      <c r="BJ1157" s="85"/>
      <c r="BK1157" s="85"/>
      <c r="BL1157" s="85"/>
      <c r="BM1157" s="85"/>
      <c r="BN1157" s="85"/>
      <c r="BO1157" s="85"/>
      <c r="BP1157" s="85"/>
      <c r="BQ1157" s="85"/>
      <c r="BR1157" s="85"/>
      <c r="BS1157" s="85"/>
      <c r="BT1157" s="85"/>
      <c r="BU1157" s="85"/>
      <c r="BV1157" s="85"/>
      <c r="BW1157" s="85"/>
      <c r="BX1157" s="85"/>
      <c r="BY1157" s="85"/>
      <c r="BZ1157" s="85"/>
      <c r="CA1157" s="85"/>
      <c r="CB1157" s="85"/>
      <c r="CC1157" s="85"/>
      <c r="CD1157" s="85"/>
      <c r="CE1157" s="85"/>
      <c r="CF1157" s="85"/>
      <c r="CG1157" s="85"/>
      <c r="CH1157" s="85"/>
      <c r="CI1157" s="85"/>
      <c r="CJ1157" s="85"/>
      <c r="CK1157" s="85"/>
      <c r="CL1157" s="85"/>
      <c r="CM1157" s="85"/>
      <c r="CN1157" s="85"/>
      <c r="CO1157" s="85"/>
      <c r="CP1157" s="85"/>
      <c r="CQ1157" s="85"/>
      <c r="CR1157" s="85"/>
      <c r="CS1157" s="85"/>
      <c r="CT1157" s="85"/>
      <c r="CU1157" s="85"/>
      <c r="CV1157" s="85"/>
      <c r="CW1157" s="85"/>
      <c r="CX1157" s="85"/>
      <c r="CY1157" s="85"/>
      <c r="CZ1157" s="85"/>
      <c r="DA1157" s="85"/>
      <c r="DB1157" s="85"/>
      <c r="DC1157" s="85"/>
      <c r="DD1157" s="85"/>
      <c r="DE1157" s="85"/>
    </row>
    <row r="1158" spans="1:109" x14ac:dyDescent="0.2">
      <c r="A1158" s="85"/>
      <c r="B1158" s="85"/>
      <c r="C1158" s="85"/>
      <c r="D1158" s="85"/>
      <c r="E1158" s="86"/>
      <c r="F1158" s="85"/>
      <c r="G1158" s="87"/>
      <c r="H1158" s="85"/>
      <c r="I1158" s="85"/>
      <c r="J1158" s="85"/>
      <c r="K1158" s="85"/>
      <c r="L1158" s="85"/>
      <c r="M1158" s="85"/>
      <c r="N1158" s="85"/>
      <c r="O1158" s="85"/>
      <c r="P1158" s="85"/>
      <c r="Q1158" s="85"/>
      <c r="R1158" s="85"/>
      <c r="S1158" s="85"/>
      <c r="T1158" s="85"/>
      <c r="U1158" s="85"/>
      <c r="V1158" s="85"/>
      <c r="W1158" s="85"/>
      <c r="X1158" s="85"/>
      <c r="Y1158" s="85"/>
      <c r="Z1158" s="85"/>
      <c r="AA1158" s="85"/>
      <c r="AB1158" s="85"/>
      <c r="AC1158" s="85"/>
      <c r="AD1158" s="85"/>
      <c r="AE1158" s="85"/>
      <c r="AF1158" s="85"/>
      <c r="AG1158" s="85"/>
      <c r="AH1158" s="85"/>
      <c r="AI1158" s="85"/>
      <c r="AJ1158" s="85"/>
      <c r="AK1158" s="85"/>
      <c r="AL1158" s="85"/>
      <c r="AM1158" s="85"/>
      <c r="AN1158" s="85"/>
      <c r="AO1158" s="85"/>
      <c r="AP1158" s="85"/>
      <c r="AQ1158" s="85"/>
      <c r="AR1158" s="85"/>
      <c r="AS1158" s="85"/>
      <c r="AT1158" s="85"/>
      <c r="AU1158" s="85"/>
      <c r="AV1158" s="85"/>
      <c r="AW1158" s="85"/>
      <c r="AX1158" s="85"/>
      <c r="AY1158" s="85"/>
      <c r="AZ1158" s="85"/>
      <c r="BA1158" s="85"/>
      <c r="BB1158" s="85"/>
      <c r="BC1158" s="85"/>
      <c r="BD1158" s="85"/>
      <c r="BE1158" s="85"/>
      <c r="BF1158" s="88"/>
      <c r="BG1158" s="85"/>
      <c r="BH1158" s="85"/>
      <c r="BI1158" s="85"/>
      <c r="BJ1158" s="85"/>
      <c r="BK1158" s="85"/>
      <c r="BL1158" s="85"/>
      <c r="BM1158" s="85"/>
      <c r="BN1158" s="85"/>
      <c r="BO1158" s="85"/>
      <c r="BP1158" s="85"/>
      <c r="BQ1158" s="85"/>
      <c r="BR1158" s="85"/>
      <c r="BS1158" s="85"/>
      <c r="BT1158" s="85"/>
      <c r="BU1158" s="85"/>
      <c r="BV1158" s="85"/>
      <c r="BW1158" s="85"/>
      <c r="BX1158" s="85"/>
      <c r="BY1158" s="85"/>
      <c r="BZ1158" s="85"/>
      <c r="CA1158" s="85"/>
      <c r="CB1158" s="85"/>
      <c r="CC1158" s="85"/>
      <c r="CD1158" s="85"/>
      <c r="CE1158" s="85"/>
      <c r="CF1158" s="85"/>
      <c r="CG1158" s="85"/>
      <c r="CH1158" s="85"/>
      <c r="CI1158" s="85"/>
      <c r="CJ1158" s="85"/>
      <c r="CK1158" s="85"/>
      <c r="CL1158" s="85"/>
      <c r="CM1158" s="85"/>
      <c r="CN1158" s="85"/>
      <c r="CO1158" s="85"/>
      <c r="CP1158" s="85"/>
      <c r="CQ1158" s="85"/>
      <c r="CR1158" s="85"/>
      <c r="CS1158" s="85"/>
      <c r="CT1158" s="85"/>
      <c r="CU1158" s="85"/>
      <c r="CV1158" s="85"/>
      <c r="CW1158" s="85"/>
      <c r="CX1158" s="85"/>
      <c r="CY1158" s="85"/>
      <c r="CZ1158" s="85"/>
      <c r="DA1158" s="85"/>
      <c r="DB1158" s="85"/>
      <c r="DC1158" s="85"/>
      <c r="DD1158" s="85"/>
      <c r="DE1158" s="85"/>
    </row>
    <row r="1159" spans="1:109" x14ac:dyDescent="0.2">
      <c r="A1159" s="85"/>
      <c r="B1159" s="85"/>
      <c r="C1159" s="85"/>
      <c r="D1159" s="85"/>
      <c r="E1159" s="86"/>
      <c r="F1159" s="85"/>
      <c r="G1159" s="87"/>
      <c r="H1159" s="85"/>
      <c r="I1159" s="85"/>
      <c r="J1159" s="85"/>
      <c r="K1159" s="85"/>
      <c r="L1159" s="85"/>
      <c r="M1159" s="85"/>
      <c r="N1159" s="85"/>
      <c r="O1159" s="85"/>
      <c r="P1159" s="85"/>
      <c r="Q1159" s="85"/>
      <c r="R1159" s="85"/>
      <c r="S1159" s="85"/>
      <c r="T1159" s="85"/>
      <c r="U1159" s="85"/>
      <c r="V1159" s="85"/>
      <c r="W1159" s="85"/>
      <c r="X1159" s="85"/>
      <c r="Y1159" s="85"/>
      <c r="Z1159" s="85"/>
      <c r="AA1159" s="85"/>
      <c r="AB1159" s="85"/>
      <c r="AC1159" s="85"/>
      <c r="AD1159" s="85"/>
      <c r="AE1159" s="85"/>
      <c r="AF1159" s="85"/>
      <c r="AG1159" s="85"/>
      <c r="AH1159" s="85"/>
      <c r="AI1159" s="85"/>
      <c r="AJ1159" s="85"/>
      <c r="AK1159" s="85"/>
      <c r="AL1159" s="85"/>
      <c r="AM1159" s="85"/>
      <c r="AN1159" s="85"/>
      <c r="AO1159" s="85"/>
      <c r="AP1159" s="85"/>
      <c r="AQ1159" s="85"/>
      <c r="AR1159" s="85"/>
      <c r="AS1159" s="85"/>
      <c r="AT1159" s="85"/>
      <c r="AU1159" s="85"/>
      <c r="AV1159" s="85"/>
      <c r="AW1159" s="85"/>
      <c r="AX1159" s="85"/>
      <c r="AY1159" s="85"/>
      <c r="AZ1159" s="85"/>
      <c r="BA1159" s="85"/>
      <c r="BB1159" s="85"/>
      <c r="BC1159" s="85"/>
      <c r="BD1159" s="85"/>
      <c r="BE1159" s="85"/>
      <c r="BF1159" s="88"/>
      <c r="BG1159" s="85"/>
      <c r="BH1159" s="85"/>
      <c r="BI1159" s="85"/>
      <c r="BJ1159" s="85"/>
      <c r="BK1159" s="85"/>
      <c r="BL1159" s="85"/>
      <c r="BM1159" s="85"/>
      <c r="BN1159" s="85"/>
      <c r="BO1159" s="85"/>
      <c r="BP1159" s="85"/>
      <c r="BQ1159" s="85"/>
      <c r="BR1159" s="85"/>
      <c r="BS1159" s="85"/>
      <c r="BT1159" s="85"/>
      <c r="BU1159" s="85"/>
      <c r="BV1159" s="85"/>
      <c r="BW1159" s="85"/>
      <c r="BX1159" s="85"/>
      <c r="BY1159" s="85"/>
      <c r="BZ1159" s="85"/>
      <c r="CA1159" s="85"/>
      <c r="CB1159" s="85"/>
      <c r="CC1159" s="85"/>
      <c r="CD1159" s="85"/>
      <c r="CE1159" s="85"/>
      <c r="CF1159" s="85"/>
      <c r="CG1159" s="85"/>
      <c r="CH1159" s="85"/>
      <c r="CI1159" s="85"/>
      <c r="CJ1159" s="85"/>
      <c r="CK1159" s="85"/>
      <c r="CL1159" s="85"/>
      <c r="CM1159" s="85"/>
      <c r="CN1159" s="85"/>
      <c r="CO1159" s="85"/>
      <c r="CP1159" s="85"/>
      <c r="CQ1159" s="85"/>
      <c r="CR1159" s="85"/>
      <c r="CS1159" s="85"/>
      <c r="CT1159" s="85"/>
      <c r="CU1159" s="85"/>
      <c r="CV1159" s="85"/>
      <c r="CW1159" s="85"/>
      <c r="CX1159" s="85"/>
      <c r="CY1159" s="85"/>
      <c r="CZ1159" s="85"/>
      <c r="DA1159" s="85"/>
      <c r="DB1159" s="85"/>
      <c r="DC1159" s="85"/>
      <c r="DD1159" s="85"/>
      <c r="DE1159" s="85"/>
    </row>
    <row r="1160" spans="1:109" x14ac:dyDescent="0.2">
      <c r="A1160" s="85"/>
      <c r="B1160" s="85"/>
      <c r="C1160" s="85"/>
      <c r="D1160" s="85"/>
      <c r="E1160" s="86"/>
      <c r="F1160" s="85"/>
      <c r="G1160" s="87"/>
      <c r="H1160" s="85"/>
      <c r="I1160" s="85"/>
      <c r="J1160" s="85"/>
      <c r="K1160" s="85"/>
      <c r="L1160" s="85"/>
      <c r="M1160" s="85"/>
      <c r="N1160" s="85"/>
      <c r="O1160" s="85"/>
      <c r="P1160" s="85"/>
      <c r="Q1160" s="85"/>
      <c r="R1160" s="85"/>
      <c r="S1160" s="85"/>
      <c r="T1160" s="85"/>
      <c r="U1160" s="85"/>
      <c r="V1160" s="85"/>
      <c r="W1160" s="85"/>
      <c r="X1160" s="85"/>
      <c r="Y1160" s="85"/>
      <c r="Z1160" s="85"/>
      <c r="AA1160" s="85"/>
      <c r="AB1160" s="85"/>
      <c r="AC1160" s="85"/>
      <c r="AD1160" s="85"/>
      <c r="AE1160" s="85"/>
      <c r="AF1160" s="85"/>
      <c r="AG1160" s="85"/>
      <c r="AH1160" s="85"/>
      <c r="AI1160" s="85"/>
      <c r="AJ1160" s="85"/>
      <c r="AK1160" s="85"/>
      <c r="AL1160" s="85"/>
      <c r="AM1160" s="85"/>
      <c r="AN1160" s="85"/>
      <c r="AO1160" s="85"/>
      <c r="AP1160" s="85"/>
      <c r="AQ1160" s="85"/>
      <c r="AR1160" s="85"/>
      <c r="AS1160" s="85"/>
      <c r="AT1160" s="85"/>
      <c r="AU1160" s="85"/>
      <c r="AV1160" s="85"/>
      <c r="AW1160" s="85"/>
      <c r="AX1160" s="85"/>
      <c r="AY1160" s="85"/>
      <c r="AZ1160" s="85"/>
      <c r="BA1160" s="85"/>
      <c r="BB1160" s="85"/>
      <c r="BC1160" s="85"/>
      <c r="BD1160" s="85"/>
      <c r="BE1160" s="85"/>
      <c r="BF1160" s="88"/>
      <c r="BG1160" s="85"/>
      <c r="BH1160" s="85"/>
      <c r="BI1160" s="85"/>
      <c r="BJ1160" s="85"/>
      <c r="BK1160" s="85"/>
      <c r="BL1160" s="85"/>
      <c r="BM1160" s="85"/>
      <c r="BN1160" s="85"/>
      <c r="BO1160" s="85"/>
      <c r="BP1160" s="85"/>
      <c r="BQ1160" s="85"/>
      <c r="BR1160" s="85"/>
      <c r="BS1160" s="85"/>
      <c r="BT1160" s="85"/>
      <c r="BU1160" s="85"/>
      <c r="BV1160" s="85"/>
      <c r="BW1160" s="85"/>
      <c r="BX1160" s="85"/>
      <c r="BY1160" s="85"/>
      <c r="BZ1160" s="85"/>
      <c r="CA1160" s="85"/>
      <c r="CB1160" s="85"/>
      <c r="CC1160" s="85"/>
      <c r="CD1160" s="85"/>
      <c r="CE1160" s="85"/>
      <c r="CF1160" s="85"/>
      <c r="CG1160" s="85"/>
      <c r="CH1160" s="85"/>
      <c r="CI1160" s="85"/>
      <c r="CJ1160" s="85"/>
      <c r="CK1160" s="85"/>
      <c r="CL1160" s="85"/>
      <c r="CM1160" s="85"/>
      <c r="CN1160" s="85"/>
      <c r="CO1160" s="85"/>
      <c r="CP1160" s="85"/>
      <c r="CQ1160" s="85"/>
      <c r="CR1160" s="85"/>
      <c r="CS1160" s="85"/>
      <c r="CT1160" s="85"/>
      <c r="CU1160" s="85"/>
      <c r="CV1160" s="85"/>
      <c r="CW1160" s="85"/>
      <c r="CX1160" s="85"/>
      <c r="CY1160" s="85"/>
      <c r="CZ1160" s="85"/>
      <c r="DA1160" s="85"/>
      <c r="DB1160" s="85"/>
      <c r="DC1160" s="85"/>
      <c r="DD1160" s="85"/>
      <c r="DE1160" s="85"/>
    </row>
    <row r="1161" spans="1:109" x14ac:dyDescent="0.2">
      <c r="A1161" s="85"/>
      <c r="B1161" s="85"/>
      <c r="C1161" s="85"/>
      <c r="D1161" s="85"/>
      <c r="E1161" s="86"/>
      <c r="F1161" s="85"/>
      <c r="G1161" s="87"/>
      <c r="H1161" s="85"/>
      <c r="I1161" s="85"/>
      <c r="J1161" s="85"/>
      <c r="K1161" s="85"/>
      <c r="L1161" s="85"/>
      <c r="M1161" s="85"/>
      <c r="N1161" s="85"/>
      <c r="O1161" s="85"/>
      <c r="P1161" s="85"/>
      <c r="Q1161" s="85"/>
      <c r="R1161" s="85"/>
      <c r="S1161" s="85"/>
      <c r="T1161" s="85"/>
      <c r="U1161" s="85"/>
      <c r="V1161" s="85"/>
      <c r="W1161" s="85"/>
      <c r="X1161" s="85"/>
      <c r="Y1161" s="85"/>
      <c r="Z1161" s="85"/>
      <c r="AA1161" s="85"/>
      <c r="AB1161" s="85"/>
      <c r="AC1161" s="85"/>
      <c r="AD1161" s="85"/>
      <c r="AE1161" s="85"/>
      <c r="AF1161" s="85"/>
      <c r="AG1161" s="85"/>
      <c r="AH1161" s="85"/>
      <c r="AI1161" s="85"/>
      <c r="AJ1161" s="85"/>
      <c r="AK1161" s="85"/>
      <c r="AL1161" s="85"/>
      <c r="AM1161" s="85"/>
      <c r="AN1161" s="85"/>
      <c r="AO1161" s="85"/>
      <c r="AP1161" s="85"/>
      <c r="AQ1161" s="85"/>
      <c r="AR1161" s="85"/>
      <c r="AS1161" s="85"/>
      <c r="AT1161" s="85"/>
      <c r="AU1161" s="85"/>
      <c r="AV1161" s="85"/>
      <c r="AW1161" s="85"/>
      <c r="AX1161" s="85"/>
      <c r="AY1161" s="85"/>
      <c r="AZ1161" s="85"/>
      <c r="BA1161" s="85"/>
      <c r="BB1161" s="85"/>
      <c r="BC1161" s="85"/>
      <c r="BD1161" s="85"/>
      <c r="BE1161" s="85"/>
      <c r="BF1161" s="88"/>
      <c r="BG1161" s="85"/>
      <c r="BH1161" s="85"/>
      <c r="BI1161" s="85"/>
      <c r="BJ1161" s="85"/>
      <c r="BK1161" s="85"/>
      <c r="BL1161" s="85"/>
      <c r="BM1161" s="85"/>
      <c r="BN1161" s="85"/>
      <c r="BO1161" s="85"/>
      <c r="BP1161" s="85"/>
      <c r="BQ1161" s="85"/>
      <c r="BR1161" s="85"/>
      <c r="BS1161" s="85"/>
      <c r="BT1161" s="85"/>
      <c r="BU1161" s="85"/>
      <c r="BV1161" s="85"/>
      <c r="BW1161" s="85"/>
      <c r="BX1161" s="85"/>
      <c r="BY1161" s="85"/>
      <c r="BZ1161" s="85"/>
      <c r="CA1161" s="85"/>
      <c r="CB1161" s="85"/>
      <c r="CC1161" s="85"/>
      <c r="CD1161" s="85"/>
      <c r="CE1161" s="85"/>
      <c r="CF1161" s="85"/>
      <c r="CG1161" s="85"/>
      <c r="CH1161" s="85"/>
      <c r="CI1161" s="85"/>
      <c r="CJ1161" s="85"/>
      <c r="CK1161" s="85"/>
      <c r="CL1161" s="85"/>
      <c r="CM1161" s="85"/>
      <c r="CN1161" s="85"/>
      <c r="CO1161" s="85"/>
      <c r="CP1161" s="85"/>
      <c r="CQ1161" s="85"/>
      <c r="CR1161" s="85"/>
      <c r="CS1161" s="85"/>
      <c r="CT1161" s="85"/>
      <c r="CU1161" s="85"/>
      <c r="CV1161" s="85"/>
      <c r="CW1161" s="85"/>
      <c r="CX1161" s="85"/>
      <c r="CY1161" s="85"/>
      <c r="CZ1161" s="85"/>
      <c r="DA1161" s="85"/>
      <c r="DB1161" s="85"/>
      <c r="DC1161" s="85"/>
      <c r="DD1161" s="85"/>
      <c r="DE1161" s="85"/>
    </row>
    <row r="1162" spans="1:109" x14ac:dyDescent="0.2">
      <c r="A1162" s="85"/>
      <c r="B1162" s="85"/>
      <c r="C1162" s="85"/>
      <c r="D1162" s="85"/>
      <c r="E1162" s="86"/>
      <c r="F1162" s="85"/>
      <c r="G1162" s="87"/>
      <c r="H1162" s="85"/>
      <c r="I1162" s="85"/>
      <c r="J1162" s="85"/>
      <c r="K1162" s="85"/>
      <c r="L1162" s="85"/>
      <c r="M1162" s="85"/>
      <c r="N1162" s="85"/>
      <c r="O1162" s="85"/>
      <c r="P1162" s="85"/>
      <c r="Q1162" s="85"/>
      <c r="R1162" s="85"/>
      <c r="S1162" s="85"/>
      <c r="T1162" s="85"/>
      <c r="U1162" s="85"/>
      <c r="V1162" s="85"/>
      <c r="W1162" s="85"/>
      <c r="X1162" s="85"/>
      <c r="Y1162" s="85"/>
      <c r="Z1162" s="85"/>
      <c r="AA1162" s="85"/>
      <c r="AB1162" s="85"/>
      <c r="AC1162" s="85"/>
      <c r="AD1162" s="85"/>
      <c r="AE1162" s="85"/>
      <c r="AF1162" s="85"/>
      <c r="AG1162" s="85"/>
      <c r="AH1162" s="85"/>
      <c r="AI1162" s="85"/>
      <c r="AJ1162" s="85"/>
      <c r="AK1162" s="85"/>
      <c r="AL1162" s="85"/>
      <c r="AM1162" s="85"/>
      <c r="AN1162" s="85"/>
      <c r="AO1162" s="85"/>
      <c r="AP1162" s="85"/>
      <c r="AQ1162" s="85"/>
      <c r="AR1162" s="85"/>
      <c r="AS1162" s="85"/>
      <c r="AT1162" s="85"/>
      <c r="AU1162" s="85"/>
      <c r="AV1162" s="85"/>
      <c r="AW1162" s="85"/>
      <c r="AX1162" s="85"/>
      <c r="AY1162" s="85"/>
      <c r="AZ1162" s="85"/>
      <c r="BA1162" s="85"/>
      <c r="BB1162" s="85"/>
      <c r="BC1162" s="85"/>
      <c r="BD1162" s="85"/>
      <c r="BE1162" s="85"/>
      <c r="BF1162" s="88"/>
      <c r="BG1162" s="85"/>
      <c r="BH1162" s="85"/>
      <c r="BI1162" s="85"/>
      <c r="BJ1162" s="85"/>
      <c r="BK1162" s="85"/>
      <c r="BL1162" s="85"/>
      <c r="BM1162" s="85"/>
      <c r="BN1162" s="85"/>
      <c r="BO1162" s="85"/>
      <c r="BP1162" s="85"/>
      <c r="BQ1162" s="85"/>
      <c r="BR1162" s="85"/>
      <c r="BS1162" s="85"/>
      <c r="BT1162" s="85"/>
      <c r="BU1162" s="85"/>
      <c r="BV1162" s="85"/>
      <c r="BW1162" s="85"/>
      <c r="BX1162" s="85"/>
      <c r="BY1162" s="85"/>
      <c r="BZ1162" s="85"/>
      <c r="CA1162" s="85"/>
      <c r="CB1162" s="85"/>
      <c r="CC1162" s="85"/>
      <c r="CD1162" s="85"/>
      <c r="CE1162" s="85"/>
      <c r="CF1162" s="85"/>
      <c r="CG1162" s="85"/>
      <c r="CH1162" s="85"/>
      <c r="CI1162" s="85"/>
      <c r="CJ1162" s="85"/>
      <c r="CK1162" s="85"/>
      <c r="CL1162" s="85"/>
      <c r="CM1162" s="85"/>
      <c r="CN1162" s="85"/>
      <c r="CO1162" s="85"/>
      <c r="CP1162" s="85"/>
      <c r="CQ1162" s="85"/>
      <c r="CR1162" s="85"/>
      <c r="CS1162" s="85"/>
      <c r="CT1162" s="85"/>
      <c r="CU1162" s="85"/>
      <c r="CV1162" s="85"/>
      <c r="CW1162" s="85"/>
      <c r="CX1162" s="85"/>
      <c r="CY1162" s="85"/>
      <c r="CZ1162" s="85"/>
      <c r="DA1162" s="85"/>
      <c r="DB1162" s="85"/>
      <c r="DC1162" s="85"/>
      <c r="DD1162" s="85"/>
      <c r="DE1162" s="85"/>
    </row>
    <row r="1163" spans="1:109" x14ac:dyDescent="0.2">
      <c r="A1163" s="85"/>
      <c r="B1163" s="85"/>
      <c r="C1163" s="85"/>
      <c r="D1163" s="85"/>
      <c r="E1163" s="86"/>
      <c r="F1163" s="85"/>
      <c r="G1163" s="87"/>
      <c r="H1163" s="85"/>
      <c r="I1163" s="85"/>
      <c r="J1163" s="85"/>
      <c r="K1163" s="85"/>
      <c r="L1163" s="85"/>
      <c r="M1163" s="85"/>
      <c r="N1163" s="85"/>
      <c r="O1163" s="85"/>
      <c r="P1163" s="85"/>
      <c r="Q1163" s="85"/>
      <c r="R1163" s="85"/>
      <c r="S1163" s="85"/>
      <c r="T1163" s="85"/>
      <c r="U1163" s="85"/>
      <c r="V1163" s="85"/>
      <c r="W1163" s="85"/>
      <c r="X1163" s="85"/>
      <c r="Y1163" s="85"/>
      <c r="Z1163" s="85"/>
      <c r="AA1163" s="85"/>
      <c r="AB1163" s="85"/>
      <c r="AC1163" s="85"/>
      <c r="AD1163" s="85"/>
      <c r="AE1163" s="85"/>
      <c r="AF1163" s="85"/>
      <c r="AG1163" s="85"/>
      <c r="AH1163" s="85"/>
      <c r="AI1163" s="85"/>
      <c r="AJ1163" s="85"/>
      <c r="AK1163" s="85"/>
      <c r="AL1163" s="85"/>
      <c r="AM1163" s="85"/>
      <c r="AN1163" s="85"/>
      <c r="AO1163" s="85"/>
      <c r="AP1163" s="85"/>
      <c r="AQ1163" s="85"/>
      <c r="AR1163" s="85"/>
      <c r="AS1163" s="85"/>
      <c r="AT1163" s="85"/>
      <c r="AU1163" s="85"/>
      <c r="AV1163" s="85"/>
      <c r="AW1163" s="85"/>
      <c r="AX1163" s="85"/>
      <c r="AY1163" s="85"/>
      <c r="AZ1163" s="85"/>
      <c r="BA1163" s="85"/>
      <c r="BB1163" s="85"/>
      <c r="BC1163" s="85"/>
      <c r="BD1163" s="85"/>
      <c r="BE1163" s="85"/>
      <c r="BF1163" s="88"/>
      <c r="BG1163" s="85"/>
      <c r="BH1163" s="85"/>
      <c r="BI1163" s="85"/>
      <c r="BJ1163" s="85"/>
      <c r="BK1163" s="85"/>
      <c r="BL1163" s="85"/>
      <c r="BM1163" s="85"/>
      <c r="BN1163" s="85"/>
      <c r="BO1163" s="85"/>
      <c r="BP1163" s="85"/>
      <c r="BQ1163" s="85"/>
      <c r="BR1163" s="85"/>
      <c r="BS1163" s="85"/>
      <c r="BT1163" s="85"/>
      <c r="BU1163" s="85"/>
      <c r="BV1163" s="85"/>
      <c r="BW1163" s="85"/>
      <c r="BX1163" s="85"/>
      <c r="BY1163" s="85"/>
      <c r="BZ1163" s="85"/>
      <c r="CA1163" s="85"/>
      <c r="CB1163" s="85"/>
      <c r="CC1163" s="85"/>
      <c r="CD1163" s="85"/>
      <c r="CE1163" s="85"/>
      <c r="CF1163" s="85"/>
      <c r="CG1163" s="85"/>
      <c r="CH1163" s="85"/>
      <c r="CI1163" s="85"/>
      <c r="CJ1163" s="85"/>
      <c r="CK1163" s="85"/>
      <c r="CL1163" s="85"/>
      <c r="CM1163" s="85"/>
      <c r="CN1163" s="85"/>
      <c r="CO1163" s="85"/>
      <c r="CP1163" s="85"/>
      <c r="CQ1163" s="85"/>
      <c r="CR1163" s="85"/>
      <c r="CS1163" s="85"/>
      <c r="CT1163" s="85"/>
      <c r="CU1163" s="85"/>
      <c r="CV1163" s="85"/>
      <c r="CW1163" s="85"/>
      <c r="CX1163" s="85"/>
      <c r="CY1163" s="85"/>
      <c r="CZ1163" s="85"/>
      <c r="DA1163" s="85"/>
      <c r="DB1163" s="85"/>
      <c r="DC1163" s="85"/>
      <c r="DD1163" s="85"/>
      <c r="DE1163" s="85"/>
    </row>
    <row r="1164" spans="1:109" x14ac:dyDescent="0.2">
      <c r="A1164" s="85"/>
      <c r="B1164" s="85"/>
      <c r="C1164" s="85"/>
      <c r="D1164" s="85"/>
      <c r="E1164" s="86"/>
      <c r="F1164" s="85"/>
      <c r="G1164" s="87"/>
      <c r="H1164" s="85"/>
      <c r="I1164" s="85"/>
      <c r="J1164" s="85"/>
      <c r="K1164" s="85"/>
      <c r="L1164" s="85"/>
      <c r="M1164" s="85"/>
      <c r="N1164" s="85"/>
      <c r="O1164" s="85"/>
      <c r="P1164" s="85"/>
      <c r="Q1164" s="85"/>
      <c r="R1164" s="85"/>
      <c r="S1164" s="85"/>
      <c r="T1164" s="85"/>
      <c r="U1164" s="85"/>
      <c r="V1164" s="85"/>
      <c r="W1164" s="85"/>
      <c r="X1164" s="85"/>
      <c r="Y1164" s="85"/>
      <c r="Z1164" s="85"/>
      <c r="AA1164" s="85"/>
      <c r="AB1164" s="85"/>
      <c r="AC1164" s="85"/>
      <c r="AD1164" s="85"/>
      <c r="AE1164" s="85"/>
      <c r="AF1164" s="85"/>
      <c r="AG1164" s="85"/>
      <c r="AH1164" s="85"/>
      <c r="AI1164" s="85"/>
      <c r="AJ1164" s="85"/>
      <c r="AK1164" s="85"/>
      <c r="AL1164" s="85"/>
      <c r="AM1164" s="85"/>
      <c r="AN1164" s="85"/>
      <c r="AO1164" s="85"/>
      <c r="AP1164" s="85"/>
      <c r="AQ1164" s="85"/>
      <c r="AR1164" s="85"/>
      <c r="AS1164" s="85"/>
      <c r="AT1164" s="85"/>
      <c r="AU1164" s="85"/>
      <c r="AV1164" s="85"/>
      <c r="AW1164" s="85"/>
      <c r="AX1164" s="85"/>
      <c r="AY1164" s="85"/>
      <c r="AZ1164" s="85"/>
      <c r="BA1164" s="85"/>
      <c r="BB1164" s="85"/>
      <c r="BC1164" s="85"/>
      <c r="BD1164" s="85"/>
      <c r="BE1164" s="85"/>
      <c r="BF1164" s="88"/>
      <c r="BG1164" s="85"/>
      <c r="BH1164" s="85"/>
      <c r="BI1164" s="85"/>
      <c r="BJ1164" s="85"/>
      <c r="BK1164" s="85"/>
      <c r="BL1164" s="85"/>
      <c r="BM1164" s="85"/>
      <c r="BN1164" s="85"/>
      <c r="BO1164" s="85"/>
      <c r="BP1164" s="85"/>
      <c r="BQ1164" s="85"/>
      <c r="BR1164" s="85"/>
      <c r="BS1164" s="85"/>
      <c r="BT1164" s="85"/>
      <c r="BU1164" s="85"/>
      <c r="BV1164" s="85"/>
      <c r="BW1164" s="85"/>
      <c r="BX1164" s="85"/>
      <c r="BY1164" s="85"/>
      <c r="BZ1164" s="85"/>
      <c r="CA1164" s="85"/>
      <c r="CB1164" s="85"/>
      <c r="CC1164" s="85"/>
      <c r="CD1164" s="85"/>
      <c r="CE1164" s="85"/>
      <c r="CF1164" s="85"/>
      <c r="CG1164" s="85"/>
      <c r="CH1164" s="85"/>
      <c r="CI1164" s="85"/>
      <c r="CJ1164" s="85"/>
      <c r="CK1164" s="85"/>
      <c r="CL1164" s="85"/>
      <c r="CM1164" s="85"/>
      <c r="CN1164" s="85"/>
      <c r="CO1164" s="85"/>
      <c r="CP1164" s="85"/>
      <c r="CQ1164" s="85"/>
      <c r="CR1164" s="85"/>
      <c r="CS1164" s="85"/>
      <c r="CT1164" s="85"/>
      <c r="CU1164" s="85"/>
      <c r="CV1164" s="85"/>
      <c r="CW1164" s="85"/>
      <c r="CX1164" s="85"/>
      <c r="CY1164" s="85"/>
      <c r="CZ1164" s="85"/>
      <c r="DA1164" s="85"/>
      <c r="DB1164" s="85"/>
      <c r="DC1164" s="85"/>
      <c r="DD1164" s="85"/>
      <c r="DE1164" s="85"/>
    </row>
    <row r="1165" spans="1:109" x14ac:dyDescent="0.2">
      <c r="A1165" s="85"/>
      <c r="B1165" s="85"/>
      <c r="C1165" s="85"/>
      <c r="D1165" s="85"/>
      <c r="E1165" s="86"/>
      <c r="F1165" s="85"/>
      <c r="G1165" s="87"/>
      <c r="H1165" s="85"/>
      <c r="I1165" s="85"/>
      <c r="J1165" s="85"/>
      <c r="K1165" s="85"/>
      <c r="L1165" s="85"/>
      <c r="M1165" s="85"/>
      <c r="N1165" s="85"/>
      <c r="O1165" s="85"/>
      <c r="P1165" s="85"/>
      <c r="Q1165" s="85"/>
      <c r="R1165" s="85"/>
      <c r="S1165" s="85"/>
      <c r="T1165" s="85"/>
      <c r="U1165" s="85"/>
      <c r="V1165" s="85"/>
      <c r="W1165" s="85"/>
      <c r="X1165" s="85"/>
      <c r="Y1165" s="85"/>
      <c r="Z1165" s="85"/>
      <c r="AA1165" s="85"/>
      <c r="AB1165" s="85"/>
      <c r="AC1165" s="85"/>
      <c r="AD1165" s="85"/>
      <c r="AE1165" s="85"/>
      <c r="AF1165" s="85"/>
      <c r="AG1165" s="85"/>
      <c r="AH1165" s="85"/>
      <c r="AI1165" s="85"/>
      <c r="AJ1165" s="85"/>
      <c r="AK1165" s="85"/>
      <c r="AL1165" s="85"/>
      <c r="AM1165" s="85"/>
      <c r="AN1165" s="85"/>
      <c r="AO1165" s="85"/>
      <c r="AP1165" s="85"/>
      <c r="AQ1165" s="85"/>
      <c r="AR1165" s="85"/>
      <c r="AS1165" s="85"/>
      <c r="AT1165" s="85"/>
      <c r="AU1165" s="85"/>
      <c r="AV1165" s="85"/>
      <c r="AW1165" s="85"/>
      <c r="AX1165" s="85"/>
      <c r="AY1165" s="85"/>
      <c r="AZ1165" s="85"/>
      <c r="BA1165" s="85"/>
      <c r="BB1165" s="85"/>
      <c r="BC1165" s="85"/>
      <c r="BD1165" s="85"/>
      <c r="BE1165" s="85"/>
      <c r="BF1165" s="88"/>
      <c r="BG1165" s="85"/>
      <c r="BH1165" s="85"/>
      <c r="BI1165" s="85"/>
      <c r="BJ1165" s="85"/>
      <c r="BK1165" s="85"/>
      <c r="BL1165" s="85"/>
      <c r="BM1165" s="85"/>
      <c r="BN1165" s="85"/>
      <c r="BO1165" s="85"/>
      <c r="BP1165" s="85"/>
      <c r="BQ1165" s="85"/>
      <c r="BR1165" s="85"/>
      <c r="BS1165" s="85"/>
      <c r="BT1165" s="85"/>
      <c r="BU1165" s="85"/>
      <c r="BV1165" s="85"/>
      <c r="BW1165" s="85"/>
      <c r="BX1165" s="85"/>
      <c r="BY1165" s="85"/>
      <c r="BZ1165" s="85"/>
      <c r="CA1165" s="85"/>
      <c r="CB1165" s="85"/>
      <c r="CC1165" s="85"/>
      <c r="CD1165" s="85"/>
      <c r="CE1165" s="85"/>
      <c r="CF1165" s="85"/>
      <c r="CG1165" s="85"/>
      <c r="CH1165" s="85"/>
      <c r="CI1165" s="85"/>
      <c r="CJ1165" s="85"/>
      <c r="CK1165" s="85"/>
      <c r="CL1165" s="85"/>
      <c r="CM1165" s="85"/>
      <c r="CN1165" s="85"/>
      <c r="CO1165" s="85"/>
      <c r="CP1165" s="85"/>
      <c r="CQ1165" s="85"/>
      <c r="CR1165" s="85"/>
      <c r="CS1165" s="85"/>
      <c r="CT1165" s="85"/>
      <c r="CU1165" s="85"/>
      <c r="CV1165" s="85"/>
      <c r="CW1165" s="85"/>
      <c r="CX1165" s="85"/>
      <c r="CY1165" s="85"/>
      <c r="CZ1165" s="85"/>
      <c r="DA1165" s="85"/>
      <c r="DB1165" s="85"/>
      <c r="DC1165" s="85"/>
      <c r="DD1165" s="85"/>
      <c r="DE1165" s="85"/>
    </row>
    <row r="1166" spans="1:109" x14ac:dyDescent="0.2">
      <c r="A1166" s="85"/>
      <c r="B1166" s="85"/>
      <c r="C1166" s="85"/>
      <c r="D1166" s="85"/>
      <c r="E1166" s="86"/>
      <c r="F1166" s="85"/>
      <c r="G1166" s="87"/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85"/>
      <c r="V1166" s="85"/>
      <c r="W1166" s="85"/>
      <c r="X1166" s="85"/>
      <c r="Y1166" s="85"/>
      <c r="Z1166" s="85"/>
      <c r="AA1166" s="85"/>
      <c r="AB1166" s="85"/>
      <c r="AC1166" s="85"/>
      <c r="AD1166" s="85"/>
      <c r="AE1166" s="85"/>
      <c r="AF1166" s="85"/>
      <c r="AG1166" s="85"/>
      <c r="AH1166" s="85"/>
      <c r="AI1166" s="85"/>
      <c r="AJ1166" s="85"/>
      <c r="AK1166" s="85"/>
      <c r="AL1166" s="85"/>
      <c r="AM1166" s="85"/>
      <c r="AN1166" s="85"/>
      <c r="AO1166" s="85"/>
      <c r="AP1166" s="85"/>
      <c r="AQ1166" s="85"/>
      <c r="AR1166" s="85"/>
      <c r="AS1166" s="85"/>
      <c r="AT1166" s="85"/>
      <c r="AU1166" s="85"/>
      <c r="AV1166" s="85"/>
      <c r="AW1166" s="85"/>
      <c r="AX1166" s="85"/>
      <c r="AY1166" s="85"/>
      <c r="AZ1166" s="85"/>
      <c r="BA1166" s="85"/>
      <c r="BB1166" s="85"/>
      <c r="BC1166" s="85"/>
      <c r="BD1166" s="85"/>
      <c r="BE1166" s="85"/>
      <c r="BF1166" s="88"/>
      <c r="BG1166" s="85"/>
      <c r="BH1166" s="85"/>
      <c r="BI1166" s="85"/>
      <c r="BJ1166" s="85"/>
      <c r="BK1166" s="85"/>
      <c r="BL1166" s="85"/>
      <c r="BM1166" s="85"/>
      <c r="BN1166" s="85"/>
      <c r="BO1166" s="85"/>
      <c r="BP1166" s="85"/>
      <c r="BQ1166" s="85"/>
      <c r="BR1166" s="85"/>
      <c r="BS1166" s="85"/>
      <c r="BT1166" s="85"/>
      <c r="BU1166" s="85"/>
      <c r="BV1166" s="85"/>
      <c r="BW1166" s="85"/>
      <c r="BX1166" s="85"/>
      <c r="BY1166" s="85"/>
      <c r="BZ1166" s="85"/>
      <c r="CA1166" s="85"/>
      <c r="CB1166" s="85"/>
      <c r="CC1166" s="85"/>
      <c r="CD1166" s="85"/>
      <c r="CE1166" s="85"/>
      <c r="CF1166" s="85"/>
      <c r="CG1166" s="85"/>
      <c r="CH1166" s="85"/>
      <c r="CI1166" s="85"/>
      <c r="CJ1166" s="85"/>
      <c r="CK1166" s="85"/>
      <c r="CL1166" s="85"/>
      <c r="CM1166" s="85"/>
      <c r="CN1166" s="85"/>
      <c r="CO1166" s="85"/>
      <c r="CP1166" s="85"/>
      <c r="CQ1166" s="85"/>
      <c r="CR1166" s="85"/>
      <c r="CS1166" s="85"/>
      <c r="CT1166" s="85"/>
      <c r="CU1166" s="85"/>
      <c r="CV1166" s="85"/>
      <c r="CW1166" s="85"/>
      <c r="CX1166" s="85"/>
      <c r="CY1166" s="85"/>
      <c r="CZ1166" s="85"/>
      <c r="DA1166" s="85"/>
      <c r="DB1166" s="85"/>
      <c r="DC1166" s="85"/>
      <c r="DD1166" s="85"/>
      <c r="DE1166" s="85"/>
    </row>
    <row r="1167" spans="1:109" x14ac:dyDescent="0.2">
      <c r="A1167" s="85"/>
      <c r="B1167" s="85"/>
      <c r="C1167" s="85"/>
      <c r="D1167" s="85"/>
      <c r="E1167" s="86"/>
      <c r="F1167" s="85"/>
      <c r="G1167" s="87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85"/>
      <c r="AE1167" s="85"/>
      <c r="AF1167" s="85"/>
      <c r="AG1167" s="85"/>
      <c r="AH1167" s="85"/>
      <c r="AI1167" s="85"/>
      <c r="AJ1167" s="85"/>
      <c r="AK1167" s="85"/>
      <c r="AL1167" s="85"/>
      <c r="AM1167" s="85"/>
      <c r="AN1167" s="85"/>
      <c r="AO1167" s="85"/>
      <c r="AP1167" s="85"/>
      <c r="AQ1167" s="85"/>
      <c r="AR1167" s="85"/>
      <c r="AS1167" s="85"/>
      <c r="AT1167" s="85"/>
      <c r="AU1167" s="85"/>
      <c r="AV1167" s="85"/>
      <c r="AW1167" s="85"/>
      <c r="AX1167" s="85"/>
      <c r="AY1167" s="85"/>
      <c r="AZ1167" s="85"/>
      <c r="BA1167" s="85"/>
      <c r="BB1167" s="85"/>
      <c r="BC1167" s="85"/>
      <c r="BD1167" s="85"/>
      <c r="BE1167" s="85"/>
      <c r="BF1167" s="88"/>
      <c r="BG1167" s="85"/>
      <c r="BH1167" s="85"/>
      <c r="BI1167" s="85"/>
      <c r="BJ1167" s="85"/>
      <c r="BK1167" s="85"/>
      <c r="BL1167" s="85"/>
      <c r="BM1167" s="85"/>
      <c r="BN1167" s="85"/>
      <c r="BO1167" s="85"/>
      <c r="BP1167" s="85"/>
      <c r="BQ1167" s="85"/>
      <c r="BR1167" s="85"/>
      <c r="BS1167" s="85"/>
      <c r="BT1167" s="85"/>
      <c r="BU1167" s="85"/>
      <c r="BV1167" s="85"/>
      <c r="BW1167" s="85"/>
      <c r="BX1167" s="85"/>
      <c r="BY1167" s="85"/>
      <c r="BZ1167" s="85"/>
      <c r="CA1167" s="85"/>
      <c r="CB1167" s="85"/>
      <c r="CC1167" s="85"/>
      <c r="CD1167" s="85"/>
      <c r="CE1167" s="85"/>
      <c r="CF1167" s="85"/>
      <c r="CG1167" s="85"/>
      <c r="CH1167" s="85"/>
      <c r="CI1167" s="85"/>
      <c r="CJ1167" s="85"/>
      <c r="CK1167" s="85"/>
      <c r="CL1167" s="85"/>
      <c r="CM1167" s="85"/>
      <c r="CN1167" s="85"/>
      <c r="CO1167" s="85"/>
      <c r="CP1167" s="85"/>
      <c r="CQ1167" s="85"/>
      <c r="CR1167" s="85"/>
      <c r="CS1167" s="85"/>
      <c r="CT1167" s="85"/>
      <c r="CU1167" s="85"/>
      <c r="CV1167" s="85"/>
      <c r="CW1167" s="85"/>
      <c r="CX1167" s="85"/>
      <c r="CY1167" s="85"/>
      <c r="CZ1167" s="85"/>
      <c r="DA1167" s="85"/>
      <c r="DB1167" s="85"/>
      <c r="DC1167" s="85"/>
      <c r="DD1167" s="85"/>
      <c r="DE1167" s="85"/>
    </row>
    <row r="1168" spans="1:109" x14ac:dyDescent="0.2">
      <c r="A1168" s="85"/>
      <c r="B1168" s="85"/>
      <c r="C1168" s="85"/>
      <c r="D1168" s="85"/>
      <c r="E1168" s="86"/>
      <c r="F1168" s="85"/>
      <c r="G1168" s="87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85"/>
      <c r="V1168" s="85"/>
      <c r="W1168" s="85"/>
      <c r="X1168" s="85"/>
      <c r="Y1168" s="85"/>
      <c r="Z1168" s="85"/>
      <c r="AA1168" s="85"/>
      <c r="AB1168" s="85"/>
      <c r="AC1168" s="85"/>
      <c r="AD1168" s="85"/>
      <c r="AE1168" s="85"/>
      <c r="AF1168" s="85"/>
      <c r="AG1168" s="85"/>
      <c r="AH1168" s="85"/>
      <c r="AI1168" s="85"/>
      <c r="AJ1168" s="85"/>
      <c r="AK1168" s="85"/>
      <c r="AL1168" s="85"/>
      <c r="AM1168" s="85"/>
      <c r="AN1168" s="85"/>
      <c r="AO1168" s="85"/>
      <c r="AP1168" s="85"/>
      <c r="AQ1168" s="85"/>
      <c r="AR1168" s="85"/>
      <c r="AS1168" s="85"/>
      <c r="AT1168" s="85"/>
      <c r="AU1168" s="85"/>
      <c r="AV1168" s="85"/>
      <c r="AW1168" s="85"/>
      <c r="AX1168" s="85"/>
      <c r="AY1168" s="85"/>
      <c r="AZ1168" s="85"/>
      <c r="BA1168" s="85"/>
      <c r="BB1168" s="85"/>
      <c r="BC1168" s="85"/>
      <c r="BD1168" s="85"/>
      <c r="BE1168" s="85"/>
      <c r="BF1168" s="88"/>
      <c r="BG1168" s="85"/>
      <c r="BH1168" s="85"/>
      <c r="BI1168" s="85"/>
      <c r="BJ1168" s="85"/>
      <c r="BK1168" s="85"/>
      <c r="BL1168" s="85"/>
      <c r="BM1168" s="85"/>
      <c r="BN1168" s="85"/>
      <c r="BO1168" s="85"/>
      <c r="BP1168" s="85"/>
      <c r="BQ1168" s="85"/>
      <c r="BR1168" s="85"/>
      <c r="BS1168" s="85"/>
      <c r="BT1168" s="85"/>
      <c r="BU1168" s="85"/>
      <c r="BV1168" s="85"/>
      <c r="BW1168" s="85"/>
      <c r="BX1168" s="85"/>
      <c r="BY1168" s="85"/>
      <c r="BZ1168" s="85"/>
      <c r="CA1168" s="85"/>
      <c r="CB1168" s="85"/>
      <c r="CC1168" s="85"/>
      <c r="CD1168" s="85"/>
      <c r="CE1168" s="85"/>
      <c r="CF1168" s="85"/>
      <c r="CG1168" s="85"/>
      <c r="CH1168" s="85"/>
      <c r="CI1168" s="85"/>
      <c r="CJ1168" s="85"/>
      <c r="CK1168" s="85"/>
      <c r="CL1168" s="85"/>
      <c r="CM1168" s="85"/>
      <c r="CN1168" s="85"/>
      <c r="CO1168" s="85"/>
      <c r="CP1168" s="85"/>
      <c r="CQ1168" s="85"/>
      <c r="CR1168" s="85"/>
      <c r="CS1168" s="85"/>
      <c r="CT1168" s="85"/>
      <c r="CU1168" s="85"/>
      <c r="CV1168" s="85"/>
      <c r="CW1168" s="85"/>
      <c r="CX1168" s="85"/>
      <c r="CY1168" s="85"/>
      <c r="CZ1168" s="85"/>
      <c r="DA1168" s="85"/>
      <c r="DB1168" s="85"/>
      <c r="DC1168" s="85"/>
      <c r="DD1168" s="85"/>
      <c r="DE1168" s="85"/>
    </row>
    <row r="1169" spans="1:109" x14ac:dyDescent="0.2">
      <c r="A1169" s="85"/>
      <c r="B1169" s="85"/>
      <c r="C1169" s="85"/>
      <c r="D1169" s="85"/>
      <c r="E1169" s="86"/>
      <c r="F1169" s="85"/>
      <c r="G1169" s="87"/>
      <c r="H1169" s="85"/>
      <c r="I1169" s="85"/>
      <c r="J1169" s="85"/>
      <c r="K1169" s="85"/>
      <c r="L1169" s="85"/>
      <c r="M1169" s="85"/>
      <c r="N1169" s="85"/>
      <c r="O1169" s="85"/>
      <c r="P1169" s="85"/>
      <c r="Q1169" s="85"/>
      <c r="R1169" s="85"/>
      <c r="S1169" s="85"/>
      <c r="T1169" s="85"/>
      <c r="U1169" s="85"/>
      <c r="V1169" s="85"/>
      <c r="W1169" s="85"/>
      <c r="X1169" s="85"/>
      <c r="Y1169" s="85"/>
      <c r="Z1169" s="85"/>
      <c r="AA1169" s="85"/>
      <c r="AB1169" s="85"/>
      <c r="AC1169" s="85"/>
      <c r="AD1169" s="85"/>
      <c r="AE1169" s="85"/>
      <c r="AF1169" s="85"/>
      <c r="AG1169" s="85"/>
      <c r="AH1169" s="85"/>
      <c r="AI1169" s="85"/>
      <c r="AJ1169" s="85"/>
      <c r="AK1169" s="85"/>
      <c r="AL1169" s="85"/>
      <c r="AM1169" s="85"/>
      <c r="AN1169" s="85"/>
      <c r="AO1169" s="85"/>
      <c r="AP1169" s="85"/>
      <c r="AQ1169" s="85"/>
      <c r="AR1169" s="85"/>
      <c r="AS1169" s="85"/>
      <c r="AT1169" s="85"/>
      <c r="AU1169" s="85"/>
      <c r="AV1169" s="85"/>
      <c r="AW1169" s="85"/>
      <c r="AX1169" s="85"/>
      <c r="AY1169" s="85"/>
      <c r="AZ1169" s="85"/>
      <c r="BA1169" s="85"/>
      <c r="BB1169" s="85"/>
      <c r="BC1169" s="85"/>
      <c r="BD1169" s="85"/>
      <c r="BE1169" s="85"/>
      <c r="BF1169" s="88"/>
      <c r="BG1169" s="85"/>
      <c r="BH1169" s="85"/>
      <c r="BI1169" s="85"/>
      <c r="BJ1169" s="85"/>
      <c r="BK1169" s="85"/>
      <c r="BL1169" s="85"/>
      <c r="BM1169" s="85"/>
      <c r="BN1169" s="85"/>
      <c r="BO1169" s="85"/>
      <c r="BP1169" s="85"/>
      <c r="BQ1169" s="85"/>
      <c r="BR1169" s="85"/>
      <c r="BS1169" s="85"/>
      <c r="BT1169" s="85"/>
      <c r="BU1169" s="85"/>
      <c r="BV1169" s="85"/>
      <c r="BW1169" s="85"/>
      <c r="BX1169" s="85"/>
      <c r="BY1169" s="85"/>
      <c r="BZ1169" s="85"/>
      <c r="CA1169" s="85"/>
      <c r="CB1169" s="85"/>
      <c r="CC1169" s="85"/>
      <c r="CD1169" s="85"/>
      <c r="CE1169" s="85"/>
      <c r="CF1169" s="85"/>
      <c r="CG1169" s="85"/>
      <c r="CH1169" s="85"/>
      <c r="CI1169" s="85"/>
      <c r="CJ1169" s="85"/>
      <c r="CK1169" s="85"/>
      <c r="CL1169" s="85"/>
      <c r="CM1169" s="85"/>
      <c r="CN1169" s="85"/>
      <c r="CO1169" s="85"/>
      <c r="CP1169" s="85"/>
      <c r="CQ1169" s="85"/>
      <c r="CR1169" s="85"/>
      <c r="CS1169" s="85"/>
      <c r="CT1169" s="85"/>
      <c r="CU1169" s="85"/>
      <c r="CV1169" s="85"/>
      <c r="CW1169" s="85"/>
      <c r="CX1169" s="85"/>
      <c r="CY1169" s="85"/>
      <c r="CZ1169" s="85"/>
      <c r="DA1169" s="85"/>
      <c r="DB1169" s="85"/>
      <c r="DC1169" s="85"/>
      <c r="DD1169" s="85"/>
      <c r="DE1169" s="85"/>
    </row>
    <row r="1170" spans="1:109" x14ac:dyDescent="0.2">
      <c r="A1170" s="85"/>
      <c r="B1170" s="85"/>
      <c r="C1170" s="85"/>
      <c r="D1170" s="85"/>
      <c r="E1170" s="86"/>
      <c r="F1170" s="85"/>
      <c r="G1170" s="87"/>
      <c r="H1170" s="85"/>
      <c r="I1170" s="85"/>
      <c r="J1170" s="85"/>
      <c r="K1170" s="85"/>
      <c r="L1170" s="85"/>
      <c r="M1170" s="85"/>
      <c r="N1170" s="85"/>
      <c r="O1170" s="85"/>
      <c r="P1170" s="85"/>
      <c r="Q1170" s="85"/>
      <c r="R1170" s="85"/>
      <c r="S1170" s="85"/>
      <c r="T1170" s="85"/>
      <c r="U1170" s="85"/>
      <c r="V1170" s="85"/>
      <c r="W1170" s="85"/>
      <c r="X1170" s="85"/>
      <c r="Y1170" s="85"/>
      <c r="Z1170" s="85"/>
      <c r="AA1170" s="85"/>
      <c r="AB1170" s="85"/>
      <c r="AC1170" s="85"/>
      <c r="AD1170" s="85"/>
      <c r="AE1170" s="85"/>
      <c r="AF1170" s="85"/>
      <c r="AG1170" s="85"/>
      <c r="AH1170" s="85"/>
      <c r="AI1170" s="85"/>
      <c r="AJ1170" s="85"/>
      <c r="AK1170" s="85"/>
      <c r="AL1170" s="85"/>
      <c r="AM1170" s="85"/>
      <c r="AN1170" s="85"/>
      <c r="AO1170" s="85"/>
      <c r="AP1170" s="85"/>
      <c r="AQ1170" s="85"/>
      <c r="AR1170" s="85"/>
      <c r="AS1170" s="85"/>
      <c r="AT1170" s="85"/>
      <c r="AU1170" s="85"/>
      <c r="AV1170" s="85"/>
      <c r="AW1170" s="85"/>
      <c r="AX1170" s="85"/>
      <c r="AY1170" s="85"/>
      <c r="AZ1170" s="85"/>
      <c r="BA1170" s="85"/>
      <c r="BB1170" s="85"/>
      <c r="BC1170" s="85"/>
      <c r="BD1170" s="85"/>
      <c r="BE1170" s="85"/>
      <c r="BF1170" s="88"/>
      <c r="BG1170" s="85"/>
      <c r="BH1170" s="85"/>
      <c r="BI1170" s="85"/>
      <c r="BJ1170" s="85"/>
      <c r="BK1170" s="85"/>
      <c r="BL1170" s="85"/>
      <c r="BM1170" s="85"/>
      <c r="BN1170" s="85"/>
      <c r="BO1170" s="85"/>
      <c r="BP1170" s="85"/>
      <c r="BQ1170" s="85"/>
      <c r="BR1170" s="85"/>
      <c r="BS1170" s="85"/>
      <c r="BT1170" s="85"/>
      <c r="BU1170" s="85"/>
      <c r="BV1170" s="85"/>
      <c r="BW1170" s="85"/>
      <c r="BX1170" s="85"/>
      <c r="BY1170" s="85"/>
      <c r="BZ1170" s="85"/>
      <c r="CA1170" s="85"/>
      <c r="CB1170" s="85"/>
      <c r="CC1170" s="85"/>
      <c r="CD1170" s="85"/>
      <c r="CE1170" s="85"/>
      <c r="CF1170" s="85"/>
      <c r="CG1170" s="85"/>
      <c r="CH1170" s="85"/>
      <c r="CI1170" s="85"/>
      <c r="CJ1170" s="85"/>
      <c r="CK1170" s="85"/>
      <c r="CL1170" s="85"/>
      <c r="CM1170" s="85"/>
      <c r="CN1170" s="85"/>
      <c r="CO1170" s="85"/>
      <c r="CP1170" s="85"/>
      <c r="CQ1170" s="85"/>
      <c r="CR1170" s="85"/>
      <c r="CS1170" s="85"/>
      <c r="CT1170" s="85"/>
      <c r="CU1170" s="85"/>
      <c r="CV1170" s="85"/>
      <c r="CW1170" s="85"/>
      <c r="CX1170" s="85"/>
      <c r="CY1170" s="85"/>
      <c r="CZ1170" s="85"/>
      <c r="DA1170" s="85"/>
      <c r="DB1170" s="85"/>
      <c r="DC1170" s="85"/>
      <c r="DD1170" s="85"/>
      <c r="DE1170" s="85"/>
    </row>
    <row r="1171" spans="1:109" x14ac:dyDescent="0.2">
      <c r="A1171" s="85"/>
      <c r="B1171" s="85"/>
      <c r="C1171" s="85"/>
      <c r="D1171" s="85"/>
      <c r="E1171" s="86"/>
      <c r="F1171" s="85"/>
      <c r="G1171" s="87"/>
      <c r="H1171" s="85"/>
      <c r="I1171" s="85"/>
      <c r="J1171" s="85"/>
      <c r="K1171" s="85"/>
      <c r="L1171" s="85"/>
      <c r="M1171" s="85"/>
      <c r="N1171" s="85"/>
      <c r="O1171" s="85"/>
      <c r="P1171" s="85"/>
      <c r="Q1171" s="85"/>
      <c r="R1171" s="85"/>
      <c r="S1171" s="85"/>
      <c r="T1171" s="85"/>
      <c r="U1171" s="85"/>
      <c r="V1171" s="85"/>
      <c r="W1171" s="85"/>
      <c r="X1171" s="85"/>
      <c r="Y1171" s="85"/>
      <c r="Z1171" s="85"/>
      <c r="AA1171" s="85"/>
      <c r="AB1171" s="85"/>
      <c r="AC1171" s="85"/>
      <c r="AD1171" s="85"/>
      <c r="AE1171" s="85"/>
      <c r="AF1171" s="85"/>
      <c r="AG1171" s="85"/>
      <c r="AH1171" s="85"/>
      <c r="AI1171" s="85"/>
      <c r="AJ1171" s="85"/>
      <c r="AK1171" s="85"/>
      <c r="AL1171" s="85"/>
      <c r="AM1171" s="85"/>
      <c r="AN1171" s="85"/>
      <c r="AO1171" s="85"/>
      <c r="AP1171" s="85"/>
      <c r="AQ1171" s="85"/>
      <c r="AR1171" s="85"/>
      <c r="AS1171" s="85"/>
      <c r="AT1171" s="85"/>
      <c r="AU1171" s="85"/>
      <c r="AV1171" s="85"/>
      <c r="AW1171" s="85"/>
      <c r="AX1171" s="85"/>
      <c r="AY1171" s="85"/>
      <c r="AZ1171" s="85"/>
      <c r="BA1171" s="85"/>
      <c r="BB1171" s="85"/>
      <c r="BC1171" s="85"/>
      <c r="BD1171" s="85"/>
      <c r="BE1171" s="85"/>
      <c r="BF1171" s="88"/>
      <c r="BG1171" s="85"/>
      <c r="BH1171" s="85"/>
      <c r="BI1171" s="85"/>
      <c r="BJ1171" s="85"/>
      <c r="BK1171" s="85"/>
      <c r="BL1171" s="85"/>
      <c r="BM1171" s="85"/>
      <c r="BN1171" s="85"/>
      <c r="BO1171" s="85"/>
      <c r="BP1171" s="85"/>
      <c r="BQ1171" s="85"/>
      <c r="BR1171" s="85"/>
      <c r="BS1171" s="85"/>
      <c r="BT1171" s="85"/>
      <c r="BU1171" s="85"/>
      <c r="BV1171" s="85"/>
      <c r="BW1171" s="85"/>
      <c r="BX1171" s="85"/>
      <c r="BY1171" s="85"/>
      <c r="BZ1171" s="85"/>
      <c r="CA1171" s="85"/>
      <c r="CB1171" s="85"/>
      <c r="CC1171" s="85"/>
      <c r="CD1171" s="85"/>
      <c r="CE1171" s="85"/>
      <c r="CF1171" s="85"/>
      <c r="CG1171" s="85"/>
      <c r="CH1171" s="85"/>
      <c r="CI1171" s="85"/>
      <c r="CJ1171" s="85"/>
      <c r="CK1171" s="85"/>
      <c r="CL1171" s="85"/>
      <c r="CM1171" s="85"/>
      <c r="CN1171" s="85"/>
      <c r="CO1171" s="85"/>
      <c r="CP1171" s="85"/>
      <c r="CQ1171" s="85"/>
      <c r="CR1171" s="85"/>
      <c r="CS1171" s="85"/>
      <c r="CT1171" s="85"/>
      <c r="CU1171" s="85"/>
      <c r="CV1171" s="85"/>
      <c r="CW1171" s="85"/>
      <c r="CX1171" s="85"/>
      <c r="CY1171" s="85"/>
      <c r="CZ1171" s="85"/>
      <c r="DA1171" s="85"/>
      <c r="DB1171" s="85"/>
      <c r="DC1171" s="85"/>
      <c r="DD1171" s="85"/>
      <c r="DE1171" s="85"/>
    </row>
    <row r="1172" spans="1:109" x14ac:dyDescent="0.2">
      <c r="A1172" s="85"/>
      <c r="B1172" s="85"/>
      <c r="C1172" s="85"/>
      <c r="D1172" s="85"/>
      <c r="E1172" s="86"/>
      <c r="F1172" s="85"/>
      <c r="G1172" s="87"/>
      <c r="H1172" s="85"/>
      <c r="I1172" s="85"/>
      <c r="J1172" s="85"/>
      <c r="K1172" s="85"/>
      <c r="L1172" s="85"/>
      <c r="M1172" s="85"/>
      <c r="N1172" s="85"/>
      <c r="O1172" s="85"/>
      <c r="P1172" s="85"/>
      <c r="Q1172" s="85"/>
      <c r="R1172" s="85"/>
      <c r="S1172" s="85"/>
      <c r="T1172" s="85"/>
      <c r="U1172" s="85"/>
      <c r="V1172" s="85"/>
      <c r="W1172" s="85"/>
      <c r="X1172" s="85"/>
      <c r="Y1172" s="85"/>
      <c r="Z1172" s="85"/>
      <c r="AA1172" s="85"/>
      <c r="AB1172" s="85"/>
      <c r="AC1172" s="85"/>
      <c r="AD1172" s="85"/>
      <c r="AE1172" s="85"/>
      <c r="AF1172" s="85"/>
      <c r="AG1172" s="85"/>
      <c r="AH1172" s="85"/>
      <c r="AI1172" s="85"/>
      <c r="AJ1172" s="85"/>
      <c r="AK1172" s="85"/>
      <c r="AL1172" s="85"/>
      <c r="AM1172" s="85"/>
      <c r="AN1172" s="85"/>
      <c r="AO1172" s="85"/>
      <c r="AP1172" s="85"/>
      <c r="AQ1172" s="85"/>
      <c r="AR1172" s="85"/>
      <c r="AS1172" s="85"/>
      <c r="AT1172" s="85"/>
      <c r="AU1172" s="85"/>
      <c r="AV1172" s="85"/>
      <c r="AW1172" s="85"/>
      <c r="AX1172" s="85"/>
      <c r="AY1172" s="85"/>
      <c r="AZ1172" s="85"/>
      <c r="BA1172" s="85"/>
      <c r="BB1172" s="85"/>
      <c r="BC1172" s="85"/>
      <c r="BD1172" s="85"/>
      <c r="BE1172" s="85"/>
      <c r="BF1172" s="88"/>
      <c r="BG1172" s="85"/>
      <c r="BH1172" s="85"/>
      <c r="BI1172" s="85"/>
      <c r="BJ1172" s="85"/>
      <c r="BK1172" s="85"/>
      <c r="BL1172" s="85"/>
      <c r="BM1172" s="85"/>
      <c r="BN1172" s="85"/>
      <c r="BO1172" s="85"/>
      <c r="BP1172" s="85"/>
      <c r="BQ1172" s="85"/>
      <c r="BR1172" s="85"/>
      <c r="BS1172" s="85"/>
      <c r="BT1172" s="85"/>
      <c r="BU1172" s="85"/>
      <c r="BV1172" s="85"/>
      <c r="BW1172" s="85"/>
      <c r="BX1172" s="85"/>
      <c r="BY1172" s="85"/>
      <c r="BZ1172" s="85"/>
      <c r="CA1172" s="85"/>
      <c r="CB1172" s="85"/>
      <c r="CC1172" s="85"/>
      <c r="CD1172" s="85"/>
      <c r="CE1172" s="85"/>
      <c r="CF1172" s="85"/>
      <c r="CG1172" s="85"/>
      <c r="CH1172" s="85"/>
      <c r="CI1172" s="85"/>
      <c r="CJ1172" s="85"/>
      <c r="CK1172" s="85"/>
      <c r="CL1172" s="85"/>
      <c r="CM1172" s="85"/>
      <c r="CN1172" s="85"/>
      <c r="CO1172" s="85"/>
      <c r="CP1172" s="85"/>
      <c r="CQ1172" s="85"/>
      <c r="CR1172" s="85"/>
      <c r="CS1172" s="85"/>
      <c r="CT1172" s="85"/>
      <c r="CU1172" s="85"/>
      <c r="CV1172" s="85"/>
      <c r="CW1172" s="85"/>
      <c r="CX1172" s="85"/>
      <c r="CY1172" s="85"/>
      <c r="CZ1172" s="85"/>
      <c r="DA1172" s="85"/>
      <c r="DB1172" s="85"/>
      <c r="DC1172" s="85"/>
      <c r="DD1172" s="85"/>
      <c r="DE1172" s="85"/>
    </row>
    <row r="1173" spans="1:109" x14ac:dyDescent="0.2">
      <c r="A1173" s="85"/>
      <c r="B1173" s="85"/>
      <c r="C1173" s="85"/>
      <c r="D1173" s="85"/>
      <c r="E1173" s="86"/>
      <c r="F1173" s="85"/>
      <c r="G1173" s="87"/>
      <c r="H1173" s="85"/>
      <c r="I1173" s="85"/>
      <c r="J1173" s="85"/>
      <c r="K1173" s="85"/>
      <c r="L1173" s="85"/>
      <c r="M1173" s="85"/>
      <c r="N1173" s="85"/>
      <c r="O1173" s="85"/>
      <c r="P1173" s="85"/>
      <c r="Q1173" s="85"/>
      <c r="R1173" s="85"/>
      <c r="S1173" s="85"/>
      <c r="T1173" s="85"/>
      <c r="U1173" s="85"/>
      <c r="V1173" s="85"/>
      <c r="W1173" s="85"/>
      <c r="X1173" s="85"/>
      <c r="Y1173" s="85"/>
      <c r="Z1173" s="85"/>
      <c r="AA1173" s="85"/>
      <c r="AB1173" s="85"/>
      <c r="AC1173" s="85"/>
      <c r="AD1173" s="85"/>
      <c r="AE1173" s="85"/>
      <c r="AF1173" s="85"/>
      <c r="AG1173" s="85"/>
      <c r="AH1173" s="85"/>
      <c r="AI1173" s="85"/>
      <c r="AJ1173" s="85"/>
      <c r="AK1173" s="85"/>
      <c r="AL1173" s="85"/>
      <c r="AM1173" s="85"/>
      <c r="AN1173" s="85"/>
      <c r="AO1173" s="85"/>
      <c r="AP1173" s="85"/>
      <c r="AQ1173" s="85"/>
      <c r="AR1173" s="85"/>
      <c r="AS1173" s="85"/>
      <c r="AT1173" s="85"/>
      <c r="AU1173" s="85"/>
      <c r="AV1173" s="85"/>
      <c r="AW1173" s="85"/>
      <c r="AX1173" s="85"/>
      <c r="AY1173" s="85"/>
      <c r="AZ1173" s="85"/>
      <c r="BA1173" s="85"/>
      <c r="BB1173" s="85"/>
      <c r="BC1173" s="85"/>
      <c r="BD1173" s="85"/>
      <c r="BE1173" s="85"/>
      <c r="BF1173" s="88"/>
      <c r="BG1173" s="85"/>
      <c r="BH1173" s="85"/>
      <c r="BI1173" s="85"/>
      <c r="BJ1173" s="85"/>
      <c r="BK1173" s="85"/>
      <c r="BL1173" s="85"/>
      <c r="BM1173" s="85"/>
      <c r="BN1173" s="85"/>
      <c r="BO1173" s="85"/>
      <c r="BP1173" s="85"/>
      <c r="BQ1173" s="85"/>
      <c r="BR1173" s="85"/>
      <c r="BS1173" s="85"/>
      <c r="BT1173" s="85"/>
      <c r="BU1173" s="85"/>
      <c r="BV1173" s="85"/>
      <c r="BW1173" s="85"/>
      <c r="BX1173" s="85"/>
      <c r="BY1173" s="85"/>
      <c r="BZ1173" s="85"/>
      <c r="CA1173" s="85"/>
      <c r="CB1173" s="85"/>
      <c r="CC1173" s="85"/>
      <c r="CD1173" s="85"/>
      <c r="CE1173" s="85"/>
      <c r="CF1173" s="85"/>
      <c r="CG1173" s="85"/>
      <c r="CH1173" s="85"/>
      <c r="CI1173" s="85"/>
      <c r="CJ1173" s="85"/>
      <c r="CK1173" s="85"/>
      <c r="CL1173" s="85"/>
      <c r="CM1173" s="85"/>
      <c r="CN1173" s="85"/>
      <c r="CO1173" s="85"/>
      <c r="CP1173" s="85"/>
      <c r="CQ1173" s="85"/>
      <c r="CR1173" s="85"/>
      <c r="CS1173" s="85"/>
      <c r="CT1173" s="85"/>
      <c r="CU1173" s="85"/>
      <c r="CV1173" s="85"/>
      <c r="CW1173" s="85"/>
      <c r="CX1173" s="85"/>
      <c r="CY1173" s="85"/>
      <c r="CZ1173" s="85"/>
      <c r="DA1173" s="85"/>
      <c r="DB1173" s="85"/>
      <c r="DC1173" s="85"/>
      <c r="DD1173" s="85"/>
      <c r="DE1173" s="85"/>
    </row>
    <row r="1174" spans="1:109" x14ac:dyDescent="0.2">
      <c r="A1174" s="85"/>
      <c r="B1174" s="85"/>
      <c r="C1174" s="85"/>
      <c r="D1174" s="85"/>
      <c r="E1174" s="86"/>
      <c r="F1174" s="85"/>
      <c r="G1174" s="87"/>
      <c r="H1174" s="85"/>
      <c r="I1174" s="85"/>
      <c r="J1174" s="85"/>
      <c r="K1174" s="85"/>
      <c r="L1174" s="85"/>
      <c r="M1174" s="85"/>
      <c r="N1174" s="85"/>
      <c r="O1174" s="85"/>
      <c r="P1174" s="85"/>
      <c r="Q1174" s="85"/>
      <c r="R1174" s="85"/>
      <c r="S1174" s="85"/>
      <c r="T1174" s="85"/>
      <c r="U1174" s="85"/>
      <c r="V1174" s="85"/>
      <c r="W1174" s="85"/>
      <c r="X1174" s="85"/>
      <c r="Y1174" s="85"/>
      <c r="Z1174" s="85"/>
      <c r="AA1174" s="85"/>
      <c r="AB1174" s="85"/>
      <c r="AC1174" s="85"/>
      <c r="AD1174" s="85"/>
      <c r="AE1174" s="85"/>
      <c r="AF1174" s="85"/>
      <c r="AG1174" s="85"/>
      <c r="AH1174" s="85"/>
      <c r="AI1174" s="85"/>
      <c r="AJ1174" s="85"/>
      <c r="AK1174" s="85"/>
      <c r="AL1174" s="85"/>
      <c r="AM1174" s="85"/>
      <c r="AN1174" s="85"/>
      <c r="AO1174" s="85"/>
      <c r="AP1174" s="85"/>
      <c r="AQ1174" s="85"/>
      <c r="AR1174" s="85"/>
      <c r="AS1174" s="85"/>
      <c r="AT1174" s="85"/>
      <c r="AU1174" s="85"/>
      <c r="AV1174" s="85"/>
      <c r="AW1174" s="85"/>
      <c r="AX1174" s="85"/>
      <c r="AY1174" s="85"/>
      <c r="AZ1174" s="85"/>
      <c r="BA1174" s="85"/>
      <c r="BB1174" s="85"/>
      <c r="BC1174" s="85"/>
      <c r="BD1174" s="85"/>
      <c r="BE1174" s="85"/>
      <c r="BF1174" s="88"/>
      <c r="BG1174" s="85"/>
      <c r="BH1174" s="85"/>
      <c r="BI1174" s="85"/>
      <c r="BJ1174" s="85"/>
      <c r="BK1174" s="85"/>
      <c r="BL1174" s="85"/>
      <c r="BM1174" s="85"/>
      <c r="BN1174" s="85"/>
      <c r="BO1174" s="85"/>
      <c r="BP1174" s="85"/>
      <c r="BQ1174" s="85"/>
      <c r="BR1174" s="85"/>
      <c r="BS1174" s="85"/>
      <c r="BT1174" s="85"/>
      <c r="BU1174" s="85"/>
      <c r="BV1174" s="85"/>
      <c r="BW1174" s="85"/>
      <c r="BX1174" s="85"/>
      <c r="BY1174" s="85"/>
      <c r="BZ1174" s="85"/>
      <c r="CA1174" s="85"/>
      <c r="CB1174" s="85"/>
      <c r="CC1174" s="85"/>
      <c r="CD1174" s="85"/>
      <c r="CE1174" s="85"/>
      <c r="CF1174" s="85"/>
      <c r="CG1174" s="85"/>
      <c r="CH1174" s="85"/>
      <c r="CI1174" s="85"/>
      <c r="CJ1174" s="85"/>
      <c r="CK1174" s="85"/>
      <c r="CL1174" s="85"/>
      <c r="CM1174" s="85"/>
      <c r="CN1174" s="85"/>
      <c r="CO1174" s="85"/>
      <c r="CP1174" s="85"/>
      <c r="CQ1174" s="85"/>
      <c r="CR1174" s="85"/>
      <c r="CS1174" s="85"/>
      <c r="CT1174" s="85"/>
      <c r="CU1174" s="85"/>
      <c r="CV1174" s="85"/>
      <c r="CW1174" s="85"/>
      <c r="CX1174" s="85"/>
      <c r="CY1174" s="85"/>
      <c r="CZ1174" s="85"/>
      <c r="DA1174" s="85"/>
      <c r="DB1174" s="85"/>
      <c r="DC1174" s="85"/>
      <c r="DD1174" s="85"/>
      <c r="DE1174" s="85"/>
    </row>
    <row r="1175" spans="1:109" x14ac:dyDescent="0.2">
      <c r="A1175" s="85"/>
      <c r="B1175" s="85"/>
      <c r="C1175" s="85"/>
      <c r="D1175" s="85"/>
      <c r="E1175" s="86"/>
      <c r="F1175" s="85"/>
      <c r="G1175" s="87"/>
      <c r="H1175" s="85"/>
      <c r="I1175" s="85"/>
      <c r="J1175" s="85"/>
      <c r="K1175" s="85"/>
      <c r="L1175" s="85"/>
      <c r="M1175" s="85"/>
      <c r="N1175" s="85"/>
      <c r="O1175" s="85"/>
      <c r="P1175" s="85"/>
      <c r="Q1175" s="85"/>
      <c r="R1175" s="85"/>
      <c r="S1175" s="85"/>
      <c r="T1175" s="85"/>
      <c r="U1175" s="85"/>
      <c r="V1175" s="85"/>
      <c r="W1175" s="85"/>
      <c r="X1175" s="85"/>
      <c r="Y1175" s="85"/>
      <c r="Z1175" s="85"/>
      <c r="AA1175" s="85"/>
      <c r="AB1175" s="85"/>
      <c r="AC1175" s="85"/>
      <c r="AD1175" s="85"/>
      <c r="AE1175" s="85"/>
      <c r="AF1175" s="85"/>
      <c r="AG1175" s="85"/>
      <c r="AH1175" s="85"/>
      <c r="AI1175" s="85"/>
      <c r="AJ1175" s="85"/>
      <c r="AK1175" s="85"/>
      <c r="AL1175" s="85"/>
      <c r="AM1175" s="85"/>
      <c r="AN1175" s="85"/>
      <c r="AO1175" s="85"/>
      <c r="AP1175" s="85"/>
      <c r="AQ1175" s="85"/>
      <c r="AR1175" s="85"/>
      <c r="AS1175" s="85"/>
      <c r="AT1175" s="85"/>
      <c r="AU1175" s="85"/>
      <c r="AV1175" s="85"/>
      <c r="AW1175" s="85"/>
      <c r="AX1175" s="85"/>
      <c r="AY1175" s="85"/>
      <c r="AZ1175" s="85"/>
      <c r="BA1175" s="85"/>
      <c r="BB1175" s="85"/>
      <c r="BC1175" s="85"/>
      <c r="BD1175" s="85"/>
      <c r="BE1175" s="85"/>
      <c r="BF1175" s="88"/>
      <c r="BG1175" s="85"/>
      <c r="BH1175" s="85"/>
      <c r="BI1175" s="85"/>
      <c r="BJ1175" s="85"/>
      <c r="BK1175" s="85"/>
      <c r="BL1175" s="85"/>
      <c r="BM1175" s="85"/>
      <c r="BN1175" s="85"/>
      <c r="BO1175" s="85"/>
      <c r="BP1175" s="85"/>
      <c r="BQ1175" s="85"/>
      <c r="BR1175" s="85"/>
      <c r="BS1175" s="85"/>
      <c r="BT1175" s="85"/>
      <c r="BU1175" s="85"/>
      <c r="BV1175" s="85"/>
      <c r="BW1175" s="85"/>
      <c r="BX1175" s="85"/>
      <c r="BY1175" s="85"/>
      <c r="BZ1175" s="85"/>
      <c r="CA1175" s="85"/>
      <c r="CB1175" s="85"/>
      <c r="CC1175" s="85"/>
      <c r="CD1175" s="85"/>
      <c r="CE1175" s="85"/>
      <c r="CF1175" s="85"/>
      <c r="CG1175" s="85"/>
      <c r="CH1175" s="85"/>
      <c r="CI1175" s="85"/>
      <c r="CJ1175" s="85"/>
      <c r="CK1175" s="85"/>
      <c r="CL1175" s="85"/>
      <c r="CM1175" s="85"/>
      <c r="CN1175" s="85"/>
      <c r="CO1175" s="85"/>
      <c r="CP1175" s="85"/>
      <c r="CQ1175" s="85"/>
      <c r="CR1175" s="85"/>
      <c r="CS1175" s="85"/>
      <c r="CT1175" s="85"/>
      <c r="CU1175" s="85"/>
      <c r="CV1175" s="85"/>
      <c r="CW1175" s="85"/>
      <c r="CX1175" s="85"/>
      <c r="CY1175" s="85"/>
      <c r="CZ1175" s="85"/>
      <c r="DA1175" s="85"/>
      <c r="DB1175" s="85"/>
      <c r="DC1175" s="85"/>
      <c r="DD1175" s="85"/>
      <c r="DE1175" s="85"/>
    </row>
    <row r="1176" spans="1:109" x14ac:dyDescent="0.2">
      <c r="A1176" s="85"/>
      <c r="B1176" s="85"/>
      <c r="C1176" s="85"/>
      <c r="D1176" s="85"/>
      <c r="E1176" s="86"/>
      <c r="F1176" s="85"/>
      <c r="G1176" s="87"/>
      <c r="H1176" s="85"/>
      <c r="I1176" s="85"/>
      <c r="J1176" s="85"/>
      <c r="K1176" s="85"/>
      <c r="L1176" s="85"/>
      <c r="M1176" s="85"/>
      <c r="N1176" s="85"/>
      <c r="O1176" s="85"/>
      <c r="P1176" s="85"/>
      <c r="Q1176" s="85"/>
      <c r="R1176" s="85"/>
      <c r="S1176" s="85"/>
      <c r="T1176" s="85"/>
      <c r="U1176" s="85"/>
      <c r="V1176" s="85"/>
      <c r="W1176" s="85"/>
      <c r="X1176" s="85"/>
      <c r="Y1176" s="85"/>
      <c r="Z1176" s="85"/>
      <c r="AA1176" s="85"/>
      <c r="AB1176" s="85"/>
      <c r="AC1176" s="85"/>
      <c r="AD1176" s="85"/>
      <c r="AE1176" s="85"/>
      <c r="AF1176" s="85"/>
      <c r="AG1176" s="85"/>
      <c r="AH1176" s="85"/>
      <c r="AI1176" s="85"/>
      <c r="AJ1176" s="85"/>
      <c r="AK1176" s="85"/>
      <c r="AL1176" s="85"/>
      <c r="AM1176" s="85"/>
      <c r="AN1176" s="85"/>
      <c r="AO1176" s="85"/>
      <c r="AP1176" s="85"/>
      <c r="AQ1176" s="85"/>
      <c r="AR1176" s="85"/>
      <c r="AS1176" s="85"/>
      <c r="AT1176" s="85"/>
      <c r="AU1176" s="85"/>
      <c r="AV1176" s="85"/>
      <c r="AW1176" s="85"/>
      <c r="AX1176" s="85"/>
      <c r="AY1176" s="85"/>
      <c r="AZ1176" s="85"/>
      <c r="BA1176" s="85"/>
      <c r="BB1176" s="85"/>
      <c r="BC1176" s="85"/>
      <c r="BD1176" s="85"/>
      <c r="BE1176" s="85"/>
      <c r="BF1176" s="88"/>
      <c r="BG1176" s="85"/>
      <c r="BH1176" s="85"/>
      <c r="BI1176" s="85"/>
      <c r="BJ1176" s="85"/>
      <c r="BK1176" s="85"/>
      <c r="BL1176" s="85"/>
      <c r="BM1176" s="85"/>
      <c r="BN1176" s="85"/>
      <c r="BO1176" s="85"/>
      <c r="BP1176" s="85"/>
      <c r="BQ1176" s="85"/>
      <c r="BR1176" s="85"/>
      <c r="BS1176" s="85"/>
      <c r="BT1176" s="85"/>
      <c r="BU1176" s="85"/>
      <c r="BV1176" s="85"/>
      <c r="BW1176" s="85"/>
      <c r="BX1176" s="85"/>
      <c r="BY1176" s="85"/>
      <c r="BZ1176" s="85"/>
      <c r="CA1176" s="85"/>
      <c r="CB1176" s="85"/>
      <c r="CC1176" s="85"/>
      <c r="CD1176" s="85"/>
      <c r="CE1176" s="85"/>
      <c r="CF1176" s="85"/>
      <c r="CG1176" s="85"/>
      <c r="CH1176" s="85"/>
      <c r="CI1176" s="85"/>
      <c r="CJ1176" s="85"/>
      <c r="CK1176" s="85"/>
      <c r="CL1176" s="85"/>
      <c r="CM1176" s="85"/>
      <c r="CN1176" s="85"/>
      <c r="CO1176" s="85"/>
      <c r="CP1176" s="85"/>
      <c r="CQ1176" s="85"/>
      <c r="CR1176" s="85"/>
      <c r="CS1176" s="85"/>
      <c r="CT1176" s="85"/>
      <c r="CU1176" s="85"/>
      <c r="CV1176" s="85"/>
      <c r="CW1176" s="85"/>
      <c r="CX1176" s="85"/>
      <c r="CY1176" s="85"/>
      <c r="CZ1176" s="85"/>
      <c r="DA1176" s="85"/>
      <c r="DB1176" s="85"/>
      <c r="DC1176" s="85"/>
      <c r="DD1176" s="85"/>
      <c r="DE1176" s="85"/>
    </row>
    <row r="1177" spans="1:109" x14ac:dyDescent="0.2">
      <c r="A1177" s="85"/>
      <c r="B1177" s="85"/>
      <c r="C1177" s="85"/>
      <c r="D1177" s="85"/>
      <c r="E1177" s="86"/>
      <c r="F1177" s="85"/>
      <c r="G1177" s="87"/>
      <c r="H1177" s="85"/>
      <c r="I1177" s="85"/>
      <c r="J1177" s="85"/>
      <c r="K1177" s="85"/>
      <c r="L1177" s="85"/>
      <c r="M1177" s="85"/>
      <c r="N1177" s="85"/>
      <c r="O1177" s="85"/>
      <c r="P1177" s="85"/>
      <c r="Q1177" s="85"/>
      <c r="R1177" s="85"/>
      <c r="S1177" s="85"/>
      <c r="T1177" s="85"/>
      <c r="U1177" s="85"/>
      <c r="V1177" s="85"/>
      <c r="W1177" s="85"/>
      <c r="X1177" s="85"/>
      <c r="Y1177" s="85"/>
      <c r="Z1177" s="85"/>
      <c r="AA1177" s="85"/>
      <c r="AB1177" s="85"/>
      <c r="AC1177" s="85"/>
      <c r="AD1177" s="85"/>
      <c r="AE1177" s="85"/>
      <c r="AF1177" s="85"/>
      <c r="AG1177" s="85"/>
      <c r="AH1177" s="85"/>
      <c r="AI1177" s="85"/>
      <c r="AJ1177" s="85"/>
      <c r="AK1177" s="85"/>
      <c r="AL1177" s="85"/>
      <c r="AM1177" s="85"/>
      <c r="AN1177" s="85"/>
      <c r="AO1177" s="85"/>
      <c r="AP1177" s="85"/>
      <c r="AQ1177" s="85"/>
      <c r="AR1177" s="85"/>
      <c r="AS1177" s="85"/>
      <c r="AT1177" s="85"/>
      <c r="AU1177" s="85"/>
      <c r="AV1177" s="85"/>
      <c r="AW1177" s="85"/>
      <c r="AX1177" s="85"/>
      <c r="AY1177" s="85"/>
      <c r="AZ1177" s="85"/>
      <c r="BA1177" s="85"/>
      <c r="BB1177" s="85"/>
      <c r="BC1177" s="85"/>
      <c r="BD1177" s="85"/>
      <c r="BE1177" s="85"/>
      <c r="BF1177" s="88"/>
      <c r="BG1177" s="85"/>
      <c r="BH1177" s="85"/>
      <c r="BI1177" s="85"/>
      <c r="BJ1177" s="85"/>
      <c r="BK1177" s="85"/>
      <c r="BL1177" s="85"/>
      <c r="BM1177" s="85"/>
      <c r="BN1177" s="85"/>
      <c r="BO1177" s="85"/>
      <c r="BP1177" s="85"/>
      <c r="BQ1177" s="85"/>
      <c r="BR1177" s="85"/>
      <c r="BS1177" s="85"/>
      <c r="BT1177" s="85"/>
      <c r="BU1177" s="85"/>
      <c r="BV1177" s="85"/>
      <c r="BW1177" s="85"/>
      <c r="BX1177" s="85"/>
      <c r="BY1177" s="85"/>
      <c r="BZ1177" s="85"/>
      <c r="CA1177" s="85"/>
      <c r="CB1177" s="85"/>
      <c r="CC1177" s="85"/>
      <c r="CD1177" s="85"/>
      <c r="CE1177" s="85"/>
      <c r="CF1177" s="85"/>
      <c r="CG1177" s="85"/>
      <c r="CH1177" s="85"/>
      <c r="CI1177" s="85"/>
      <c r="CJ1177" s="85"/>
      <c r="CK1177" s="85"/>
      <c r="CL1177" s="85"/>
      <c r="CM1177" s="85"/>
      <c r="CN1177" s="85"/>
      <c r="CO1177" s="85"/>
      <c r="CP1177" s="85"/>
      <c r="CQ1177" s="85"/>
      <c r="CR1177" s="85"/>
      <c r="CS1177" s="85"/>
      <c r="CT1177" s="85"/>
      <c r="CU1177" s="85"/>
      <c r="CV1177" s="85"/>
      <c r="CW1177" s="85"/>
      <c r="CX1177" s="85"/>
      <c r="CY1177" s="85"/>
      <c r="CZ1177" s="85"/>
      <c r="DA1177" s="85"/>
      <c r="DB1177" s="85"/>
      <c r="DC1177" s="85"/>
      <c r="DD1177" s="85"/>
      <c r="DE1177" s="85"/>
    </row>
    <row r="1178" spans="1:109" x14ac:dyDescent="0.2">
      <c r="A1178" s="85"/>
      <c r="B1178" s="85"/>
      <c r="C1178" s="85"/>
      <c r="D1178" s="85"/>
      <c r="E1178" s="86"/>
      <c r="F1178" s="85"/>
      <c r="G1178" s="87"/>
      <c r="H1178" s="85"/>
      <c r="I1178" s="85"/>
      <c r="J1178" s="85"/>
      <c r="K1178" s="85"/>
      <c r="L1178" s="85"/>
      <c r="M1178" s="85"/>
      <c r="N1178" s="85"/>
      <c r="O1178" s="85"/>
      <c r="P1178" s="85"/>
      <c r="Q1178" s="85"/>
      <c r="R1178" s="85"/>
      <c r="S1178" s="85"/>
      <c r="T1178" s="85"/>
      <c r="U1178" s="85"/>
      <c r="V1178" s="85"/>
      <c r="W1178" s="85"/>
      <c r="X1178" s="85"/>
      <c r="Y1178" s="85"/>
      <c r="Z1178" s="85"/>
      <c r="AA1178" s="85"/>
      <c r="AB1178" s="85"/>
      <c r="AC1178" s="85"/>
      <c r="AD1178" s="85"/>
      <c r="AE1178" s="85"/>
      <c r="AF1178" s="85"/>
      <c r="AG1178" s="85"/>
      <c r="AH1178" s="85"/>
      <c r="AI1178" s="85"/>
      <c r="AJ1178" s="85"/>
      <c r="AK1178" s="85"/>
      <c r="AL1178" s="85"/>
      <c r="AM1178" s="85"/>
      <c r="AN1178" s="85"/>
      <c r="AO1178" s="85"/>
      <c r="AP1178" s="85"/>
      <c r="AQ1178" s="85"/>
      <c r="AR1178" s="85"/>
      <c r="AS1178" s="85"/>
      <c r="AT1178" s="85"/>
      <c r="AU1178" s="85"/>
      <c r="AV1178" s="85"/>
      <c r="AW1178" s="85"/>
      <c r="AX1178" s="85"/>
      <c r="AY1178" s="85"/>
      <c r="AZ1178" s="85"/>
      <c r="BA1178" s="85"/>
      <c r="BB1178" s="85"/>
      <c r="BC1178" s="85"/>
      <c r="BD1178" s="85"/>
      <c r="BE1178" s="85"/>
      <c r="BF1178" s="88"/>
      <c r="BG1178" s="85"/>
      <c r="BH1178" s="85"/>
      <c r="BI1178" s="85"/>
      <c r="BJ1178" s="85"/>
      <c r="BK1178" s="85"/>
      <c r="BL1178" s="85"/>
      <c r="BM1178" s="85"/>
      <c r="BN1178" s="85"/>
      <c r="BO1178" s="85"/>
      <c r="BP1178" s="85"/>
      <c r="BQ1178" s="85"/>
      <c r="BR1178" s="85"/>
      <c r="BS1178" s="85"/>
      <c r="BT1178" s="85"/>
      <c r="BU1178" s="85"/>
      <c r="BV1178" s="85"/>
      <c r="BW1178" s="85"/>
      <c r="BX1178" s="85"/>
      <c r="BY1178" s="85"/>
      <c r="BZ1178" s="85"/>
      <c r="CA1178" s="85"/>
      <c r="CB1178" s="85"/>
      <c r="CC1178" s="85"/>
      <c r="CD1178" s="85"/>
      <c r="CE1178" s="85"/>
      <c r="CF1178" s="85"/>
      <c r="CG1178" s="85"/>
      <c r="CH1178" s="85"/>
      <c r="CI1178" s="85"/>
      <c r="CJ1178" s="85"/>
      <c r="CK1178" s="85"/>
      <c r="CL1178" s="85"/>
      <c r="CM1178" s="85"/>
      <c r="CN1178" s="85"/>
      <c r="CO1178" s="85"/>
      <c r="CP1178" s="85"/>
      <c r="CQ1178" s="85"/>
      <c r="CR1178" s="85"/>
      <c r="CS1178" s="85"/>
      <c r="CT1178" s="85"/>
      <c r="CU1178" s="85"/>
      <c r="CV1178" s="85"/>
      <c r="CW1178" s="85"/>
      <c r="CX1178" s="85"/>
      <c r="CY1178" s="85"/>
      <c r="CZ1178" s="85"/>
      <c r="DA1178" s="85"/>
      <c r="DB1178" s="85"/>
      <c r="DC1178" s="85"/>
      <c r="DD1178" s="85"/>
      <c r="DE1178" s="85"/>
    </row>
    <row r="1179" spans="1:109" x14ac:dyDescent="0.2">
      <c r="A1179" s="85"/>
      <c r="B1179" s="85"/>
      <c r="C1179" s="85"/>
      <c r="D1179" s="85"/>
      <c r="E1179" s="86"/>
      <c r="F1179" s="85"/>
      <c r="G1179" s="87"/>
      <c r="H1179" s="85"/>
      <c r="I1179" s="85"/>
      <c r="J1179" s="85"/>
      <c r="K1179" s="85"/>
      <c r="L1179" s="85"/>
      <c r="M1179" s="85"/>
      <c r="N1179" s="85"/>
      <c r="O1179" s="85"/>
      <c r="P1179" s="85"/>
      <c r="Q1179" s="85"/>
      <c r="R1179" s="85"/>
      <c r="S1179" s="85"/>
      <c r="T1179" s="85"/>
      <c r="U1179" s="85"/>
      <c r="V1179" s="85"/>
      <c r="W1179" s="85"/>
      <c r="X1179" s="85"/>
      <c r="Y1179" s="85"/>
      <c r="Z1179" s="85"/>
      <c r="AA1179" s="85"/>
      <c r="AB1179" s="85"/>
      <c r="AC1179" s="85"/>
      <c r="AD1179" s="85"/>
      <c r="AE1179" s="85"/>
      <c r="AF1179" s="85"/>
      <c r="AG1179" s="85"/>
      <c r="AH1179" s="85"/>
      <c r="AI1179" s="85"/>
      <c r="AJ1179" s="85"/>
      <c r="AK1179" s="85"/>
      <c r="AL1179" s="85"/>
      <c r="AM1179" s="85"/>
      <c r="AN1179" s="85"/>
      <c r="AO1179" s="85"/>
      <c r="AP1179" s="85"/>
      <c r="AQ1179" s="85"/>
      <c r="AR1179" s="85"/>
      <c r="AS1179" s="85"/>
      <c r="AT1179" s="85"/>
      <c r="AU1179" s="85"/>
      <c r="AV1179" s="85"/>
      <c r="AW1179" s="85"/>
      <c r="AX1179" s="85"/>
      <c r="AY1179" s="85"/>
      <c r="AZ1179" s="85"/>
      <c r="BA1179" s="85"/>
      <c r="BB1179" s="85"/>
      <c r="BC1179" s="85"/>
      <c r="BD1179" s="85"/>
      <c r="BE1179" s="85"/>
      <c r="BF1179" s="88"/>
      <c r="BG1179" s="85"/>
      <c r="BH1179" s="85"/>
      <c r="BI1179" s="85"/>
      <c r="BJ1179" s="85"/>
      <c r="BK1179" s="85"/>
      <c r="BL1179" s="85"/>
      <c r="BM1179" s="85"/>
      <c r="BN1179" s="85"/>
      <c r="BO1179" s="85"/>
      <c r="BP1179" s="85"/>
      <c r="BQ1179" s="85"/>
      <c r="BR1179" s="85"/>
      <c r="BS1179" s="85"/>
      <c r="BT1179" s="85"/>
      <c r="BU1179" s="85"/>
      <c r="BV1179" s="85"/>
      <c r="BW1179" s="85"/>
      <c r="BX1179" s="85"/>
      <c r="BY1179" s="85"/>
      <c r="BZ1179" s="85"/>
      <c r="CA1179" s="85"/>
      <c r="CB1179" s="85"/>
      <c r="CC1179" s="85"/>
      <c r="CD1179" s="85"/>
      <c r="CE1179" s="85"/>
      <c r="CF1179" s="85"/>
      <c r="CG1179" s="85"/>
      <c r="CH1179" s="85"/>
      <c r="CI1179" s="85"/>
      <c r="CJ1179" s="85"/>
      <c r="CK1179" s="85"/>
      <c r="CL1179" s="85"/>
      <c r="CM1179" s="85"/>
      <c r="CN1179" s="85"/>
      <c r="CO1179" s="85"/>
      <c r="CP1179" s="85"/>
      <c r="CQ1179" s="85"/>
      <c r="CR1179" s="85"/>
      <c r="CS1179" s="85"/>
      <c r="CT1179" s="85"/>
      <c r="CU1179" s="85"/>
      <c r="CV1179" s="85"/>
      <c r="CW1179" s="85"/>
      <c r="CX1179" s="85"/>
      <c r="CY1179" s="85"/>
      <c r="CZ1179" s="85"/>
      <c r="DA1179" s="85"/>
      <c r="DB1179" s="85"/>
      <c r="DC1179" s="85"/>
      <c r="DD1179" s="85"/>
      <c r="DE1179" s="85"/>
    </row>
    <row r="1180" spans="1:109" x14ac:dyDescent="0.2">
      <c r="A1180" s="85"/>
      <c r="B1180" s="85"/>
      <c r="C1180" s="85"/>
      <c r="D1180" s="85"/>
      <c r="E1180" s="86"/>
      <c r="F1180" s="85"/>
      <c r="G1180" s="87"/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  <c r="S1180" s="85"/>
      <c r="T1180" s="85"/>
      <c r="U1180" s="85"/>
      <c r="V1180" s="85"/>
      <c r="W1180" s="85"/>
      <c r="X1180" s="85"/>
      <c r="Y1180" s="85"/>
      <c r="Z1180" s="85"/>
      <c r="AA1180" s="85"/>
      <c r="AB1180" s="85"/>
      <c r="AC1180" s="85"/>
      <c r="AD1180" s="85"/>
      <c r="AE1180" s="85"/>
      <c r="AF1180" s="85"/>
      <c r="AG1180" s="85"/>
      <c r="AH1180" s="85"/>
      <c r="AI1180" s="85"/>
      <c r="AJ1180" s="85"/>
      <c r="AK1180" s="85"/>
      <c r="AL1180" s="85"/>
      <c r="AM1180" s="85"/>
      <c r="AN1180" s="85"/>
      <c r="AO1180" s="85"/>
      <c r="AP1180" s="85"/>
      <c r="AQ1180" s="85"/>
      <c r="AR1180" s="85"/>
      <c r="AS1180" s="85"/>
      <c r="AT1180" s="85"/>
      <c r="AU1180" s="85"/>
      <c r="AV1180" s="85"/>
      <c r="AW1180" s="85"/>
      <c r="AX1180" s="85"/>
      <c r="AY1180" s="85"/>
      <c r="AZ1180" s="85"/>
      <c r="BA1180" s="85"/>
      <c r="BB1180" s="85"/>
      <c r="BC1180" s="85"/>
      <c r="BD1180" s="85"/>
      <c r="BE1180" s="85"/>
      <c r="BF1180" s="88"/>
      <c r="BG1180" s="85"/>
      <c r="BH1180" s="85"/>
      <c r="BI1180" s="85"/>
      <c r="BJ1180" s="85"/>
      <c r="BK1180" s="85"/>
      <c r="BL1180" s="85"/>
      <c r="BM1180" s="85"/>
      <c r="BN1180" s="85"/>
      <c r="BO1180" s="85"/>
      <c r="BP1180" s="85"/>
      <c r="BQ1180" s="85"/>
      <c r="BR1180" s="85"/>
      <c r="BS1180" s="85"/>
      <c r="BT1180" s="85"/>
      <c r="BU1180" s="85"/>
      <c r="BV1180" s="85"/>
      <c r="BW1180" s="85"/>
      <c r="BX1180" s="85"/>
      <c r="BY1180" s="85"/>
      <c r="BZ1180" s="85"/>
      <c r="CA1180" s="85"/>
      <c r="CB1180" s="85"/>
      <c r="CC1180" s="85"/>
      <c r="CD1180" s="85"/>
      <c r="CE1180" s="85"/>
      <c r="CF1180" s="85"/>
      <c r="CG1180" s="85"/>
      <c r="CH1180" s="85"/>
      <c r="CI1180" s="85"/>
      <c r="CJ1180" s="85"/>
      <c r="CK1180" s="85"/>
      <c r="CL1180" s="85"/>
      <c r="CM1180" s="85"/>
      <c r="CN1180" s="85"/>
      <c r="CO1180" s="85"/>
      <c r="CP1180" s="85"/>
      <c r="CQ1180" s="85"/>
      <c r="CR1180" s="85"/>
      <c r="CS1180" s="85"/>
      <c r="CT1180" s="85"/>
      <c r="CU1180" s="85"/>
      <c r="CV1180" s="85"/>
      <c r="CW1180" s="85"/>
      <c r="CX1180" s="85"/>
      <c r="CY1180" s="85"/>
      <c r="CZ1180" s="85"/>
      <c r="DA1180" s="85"/>
      <c r="DB1180" s="85"/>
      <c r="DC1180" s="85"/>
      <c r="DD1180" s="85"/>
      <c r="DE1180" s="85"/>
    </row>
    <row r="1181" spans="1:109" x14ac:dyDescent="0.2">
      <c r="A1181" s="85"/>
      <c r="B1181" s="85"/>
      <c r="C1181" s="85"/>
      <c r="D1181" s="85"/>
      <c r="E1181" s="86"/>
      <c r="F1181" s="85"/>
      <c r="G1181" s="87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85"/>
      <c r="V1181" s="85"/>
      <c r="W1181" s="85"/>
      <c r="X1181" s="85"/>
      <c r="Y1181" s="85"/>
      <c r="Z1181" s="85"/>
      <c r="AA1181" s="85"/>
      <c r="AB1181" s="85"/>
      <c r="AC1181" s="85"/>
      <c r="AD1181" s="85"/>
      <c r="AE1181" s="85"/>
      <c r="AF1181" s="85"/>
      <c r="AG1181" s="85"/>
      <c r="AH1181" s="85"/>
      <c r="AI1181" s="85"/>
      <c r="AJ1181" s="85"/>
      <c r="AK1181" s="85"/>
      <c r="AL1181" s="85"/>
      <c r="AM1181" s="85"/>
      <c r="AN1181" s="85"/>
      <c r="AO1181" s="85"/>
      <c r="AP1181" s="85"/>
      <c r="AQ1181" s="85"/>
      <c r="AR1181" s="85"/>
      <c r="AS1181" s="85"/>
      <c r="AT1181" s="85"/>
      <c r="AU1181" s="85"/>
      <c r="AV1181" s="85"/>
      <c r="AW1181" s="85"/>
      <c r="AX1181" s="85"/>
      <c r="AY1181" s="85"/>
      <c r="AZ1181" s="85"/>
      <c r="BA1181" s="85"/>
      <c r="BB1181" s="85"/>
      <c r="BC1181" s="85"/>
      <c r="BD1181" s="85"/>
      <c r="BE1181" s="85"/>
      <c r="BF1181" s="88"/>
      <c r="BG1181" s="85"/>
      <c r="BH1181" s="85"/>
      <c r="BI1181" s="85"/>
      <c r="BJ1181" s="85"/>
      <c r="BK1181" s="85"/>
      <c r="BL1181" s="85"/>
      <c r="BM1181" s="85"/>
      <c r="BN1181" s="85"/>
      <c r="BO1181" s="85"/>
      <c r="BP1181" s="85"/>
      <c r="BQ1181" s="85"/>
      <c r="BR1181" s="85"/>
      <c r="BS1181" s="85"/>
      <c r="BT1181" s="85"/>
      <c r="BU1181" s="85"/>
      <c r="BV1181" s="85"/>
      <c r="BW1181" s="85"/>
      <c r="BX1181" s="85"/>
      <c r="BY1181" s="85"/>
      <c r="BZ1181" s="85"/>
      <c r="CA1181" s="85"/>
      <c r="CB1181" s="85"/>
      <c r="CC1181" s="85"/>
      <c r="CD1181" s="85"/>
      <c r="CE1181" s="85"/>
      <c r="CF1181" s="85"/>
      <c r="CG1181" s="85"/>
      <c r="CH1181" s="85"/>
      <c r="CI1181" s="85"/>
      <c r="CJ1181" s="85"/>
      <c r="CK1181" s="85"/>
      <c r="CL1181" s="85"/>
      <c r="CM1181" s="85"/>
      <c r="CN1181" s="85"/>
      <c r="CO1181" s="85"/>
      <c r="CP1181" s="85"/>
      <c r="CQ1181" s="85"/>
      <c r="CR1181" s="85"/>
      <c r="CS1181" s="85"/>
      <c r="CT1181" s="85"/>
      <c r="CU1181" s="85"/>
      <c r="CV1181" s="85"/>
      <c r="CW1181" s="85"/>
      <c r="CX1181" s="85"/>
      <c r="CY1181" s="85"/>
      <c r="CZ1181" s="85"/>
      <c r="DA1181" s="85"/>
      <c r="DB1181" s="85"/>
      <c r="DC1181" s="85"/>
      <c r="DD1181" s="85"/>
      <c r="DE1181" s="85"/>
    </row>
    <row r="1182" spans="1:109" x14ac:dyDescent="0.2">
      <c r="A1182" s="85"/>
      <c r="B1182" s="85"/>
      <c r="C1182" s="85"/>
      <c r="D1182" s="85"/>
      <c r="E1182" s="86"/>
      <c r="F1182" s="85"/>
      <c r="G1182" s="87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85"/>
      <c r="V1182" s="85"/>
      <c r="W1182" s="85"/>
      <c r="X1182" s="85"/>
      <c r="Y1182" s="85"/>
      <c r="Z1182" s="85"/>
      <c r="AA1182" s="85"/>
      <c r="AB1182" s="85"/>
      <c r="AC1182" s="85"/>
      <c r="AD1182" s="85"/>
      <c r="AE1182" s="85"/>
      <c r="AF1182" s="85"/>
      <c r="AG1182" s="85"/>
      <c r="AH1182" s="85"/>
      <c r="AI1182" s="85"/>
      <c r="AJ1182" s="85"/>
      <c r="AK1182" s="85"/>
      <c r="AL1182" s="85"/>
      <c r="AM1182" s="85"/>
      <c r="AN1182" s="85"/>
      <c r="AO1182" s="85"/>
      <c r="AP1182" s="85"/>
      <c r="AQ1182" s="85"/>
      <c r="AR1182" s="85"/>
      <c r="AS1182" s="85"/>
      <c r="AT1182" s="85"/>
      <c r="AU1182" s="85"/>
      <c r="AV1182" s="85"/>
      <c r="AW1182" s="85"/>
      <c r="AX1182" s="85"/>
      <c r="AY1182" s="85"/>
      <c r="AZ1182" s="85"/>
      <c r="BA1182" s="85"/>
      <c r="BB1182" s="85"/>
      <c r="BC1182" s="85"/>
      <c r="BD1182" s="85"/>
      <c r="BE1182" s="85"/>
      <c r="BF1182" s="88"/>
      <c r="BG1182" s="85"/>
      <c r="BH1182" s="85"/>
      <c r="BI1182" s="85"/>
      <c r="BJ1182" s="85"/>
      <c r="BK1182" s="85"/>
      <c r="BL1182" s="85"/>
      <c r="BM1182" s="85"/>
      <c r="BN1182" s="85"/>
      <c r="BO1182" s="85"/>
      <c r="BP1182" s="85"/>
      <c r="BQ1182" s="85"/>
      <c r="BR1182" s="85"/>
      <c r="BS1182" s="85"/>
      <c r="BT1182" s="85"/>
      <c r="BU1182" s="85"/>
      <c r="BV1182" s="85"/>
      <c r="BW1182" s="85"/>
      <c r="BX1182" s="85"/>
      <c r="BY1182" s="85"/>
      <c r="BZ1182" s="85"/>
      <c r="CA1182" s="85"/>
      <c r="CB1182" s="85"/>
      <c r="CC1182" s="85"/>
      <c r="CD1182" s="85"/>
      <c r="CE1182" s="85"/>
      <c r="CF1182" s="85"/>
      <c r="CG1182" s="85"/>
      <c r="CH1182" s="85"/>
      <c r="CI1182" s="85"/>
      <c r="CJ1182" s="85"/>
      <c r="CK1182" s="85"/>
      <c r="CL1182" s="85"/>
      <c r="CM1182" s="85"/>
      <c r="CN1182" s="85"/>
      <c r="CO1182" s="85"/>
      <c r="CP1182" s="85"/>
      <c r="CQ1182" s="85"/>
      <c r="CR1182" s="85"/>
      <c r="CS1182" s="85"/>
      <c r="CT1182" s="85"/>
      <c r="CU1182" s="85"/>
      <c r="CV1182" s="85"/>
      <c r="CW1182" s="85"/>
      <c r="CX1182" s="85"/>
      <c r="CY1182" s="85"/>
      <c r="CZ1182" s="85"/>
      <c r="DA1182" s="85"/>
      <c r="DB1182" s="85"/>
      <c r="DC1182" s="85"/>
      <c r="DD1182" s="85"/>
      <c r="DE1182" s="85"/>
    </row>
    <row r="1183" spans="1:109" x14ac:dyDescent="0.2">
      <c r="A1183" s="85"/>
      <c r="B1183" s="85"/>
      <c r="C1183" s="85"/>
      <c r="D1183" s="85"/>
      <c r="E1183" s="86"/>
      <c r="F1183" s="85"/>
      <c r="G1183" s="87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85"/>
      <c r="V1183" s="85"/>
      <c r="W1183" s="85"/>
      <c r="X1183" s="85"/>
      <c r="Y1183" s="85"/>
      <c r="Z1183" s="85"/>
      <c r="AA1183" s="85"/>
      <c r="AB1183" s="85"/>
      <c r="AC1183" s="85"/>
      <c r="AD1183" s="85"/>
      <c r="AE1183" s="85"/>
      <c r="AF1183" s="85"/>
      <c r="AG1183" s="85"/>
      <c r="AH1183" s="85"/>
      <c r="AI1183" s="85"/>
      <c r="AJ1183" s="85"/>
      <c r="AK1183" s="85"/>
      <c r="AL1183" s="85"/>
      <c r="AM1183" s="85"/>
      <c r="AN1183" s="85"/>
      <c r="AO1183" s="85"/>
      <c r="AP1183" s="85"/>
      <c r="AQ1183" s="85"/>
      <c r="AR1183" s="85"/>
      <c r="AS1183" s="85"/>
      <c r="AT1183" s="85"/>
      <c r="AU1183" s="85"/>
      <c r="AV1183" s="85"/>
      <c r="AW1183" s="85"/>
      <c r="AX1183" s="85"/>
      <c r="AY1183" s="85"/>
      <c r="AZ1183" s="85"/>
      <c r="BA1183" s="85"/>
      <c r="BB1183" s="85"/>
      <c r="BC1183" s="85"/>
      <c r="BD1183" s="85"/>
      <c r="BE1183" s="85"/>
      <c r="BF1183" s="88"/>
      <c r="BG1183" s="85"/>
      <c r="BH1183" s="85"/>
      <c r="BI1183" s="85"/>
      <c r="BJ1183" s="85"/>
      <c r="BK1183" s="85"/>
      <c r="BL1183" s="85"/>
      <c r="BM1183" s="85"/>
      <c r="BN1183" s="85"/>
      <c r="BO1183" s="85"/>
      <c r="BP1183" s="85"/>
      <c r="BQ1183" s="85"/>
      <c r="BR1183" s="85"/>
      <c r="BS1183" s="85"/>
      <c r="BT1183" s="85"/>
      <c r="BU1183" s="85"/>
      <c r="BV1183" s="85"/>
      <c r="BW1183" s="85"/>
      <c r="BX1183" s="85"/>
      <c r="BY1183" s="85"/>
      <c r="BZ1183" s="85"/>
      <c r="CA1183" s="85"/>
      <c r="CB1183" s="85"/>
      <c r="CC1183" s="85"/>
      <c r="CD1183" s="85"/>
      <c r="CE1183" s="85"/>
      <c r="CF1183" s="85"/>
      <c r="CG1183" s="85"/>
      <c r="CH1183" s="85"/>
      <c r="CI1183" s="85"/>
      <c r="CJ1183" s="85"/>
      <c r="CK1183" s="85"/>
      <c r="CL1183" s="85"/>
      <c r="CM1183" s="85"/>
      <c r="CN1183" s="85"/>
      <c r="CO1183" s="85"/>
      <c r="CP1183" s="85"/>
      <c r="CQ1183" s="85"/>
      <c r="CR1183" s="85"/>
      <c r="CS1183" s="85"/>
      <c r="CT1183" s="85"/>
      <c r="CU1183" s="85"/>
      <c r="CV1183" s="85"/>
      <c r="CW1183" s="85"/>
      <c r="CX1183" s="85"/>
      <c r="CY1183" s="85"/>
      <c r="CZ1183" s="85"/>
      <c r="DA1183" s="85"/>
      <c r="DB1183" s="85"/>
      <c r="DC1183" s="85"/>
      <c r="DD1183" s="85"/>
      <c r="DE1183" s="85"/>
    </row>
    <row r="1184" spans="1:109" x14ac:dyDescent="0.2">
      <c r="A1184" s="85"/>
      <c r="B1184" s="85"/>
      <c r="C1184" s="85"/>
      <c r="D1184" s="85"/>
      <c r="E1184" s="86"/>
      <c r="F1184" s="85"/>
      <c r="G1184" s="87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85"/>
      <c r="V1184" s="85"/>
      <c r="W1184" s="85"/>
      <c r="X1184" s="85"/>
      <c r="Y1184" s="85"/>
      <c r="Z1184" s="85"/>
      <c r="AA1184" s="85"/>
      <c r="AB1184" s="85"/>
      <c r="AC1184" s="85"/>
      <c r="AD1184" s="85"/>
      <c r="AE1184" s="85"/>
      <c r="AF1184" s="85"/>
      <c r="AG1184" s="85"/>
      <c r="AH1184" s="85"/>
      <c r="AI1184" s="85"/>
      <c r="AJ1184" s="85"/>
      <c r="AK1184" s="85"/>
      <c r="AL1184" s="85"/>
      <c r="AM1184" s="85"/>
      <c r="AN1184" s="85"/>
      <c r="AO1184" s="85"/>
      <c r="AP1184" s="85"/>
      <c r="AQ1184" s="85"/>
      <c r="AR1184" s="85"/>
      <c r="AS1184" s="85"/>
      <c r="AT1184" s="85"/>
      <c r="AU1184" s="85"/>
      <c r="AV1184" s="85"/>
      <c r="AW1184" s="85"/>
      <c r="AX1184" s="85"/>
      <c r="AY1184" s="85"/>
      <c r="AZ1184" s="85"/>
      <c r="BA1184" s="85"/>
      <c r="BB1184" s="85"/>
      <c r="BC1184" s="85"/>
      <c r="BD1184" s="85"/>
      <c r="BE1184" s="85"/>
      <c r="BF1184" s="88"/>
      <c r="BG1184" s="85"/>
      <c r="BH1184" s="85"/>
      <c r="BI1184" s="85"/>
      <c r="BJ1184" s="85"/>
      <c r="BK1184" s="85"/>
      <c r="BL1184" s="85"/>
      <c r="BM1184" s="85"/>
      <c r="BN1184" s="85"/>
      <c r="BO1184" s="85"/>
      <c r="BP1184" s="85"/>
      <c r="BQ1184" s="85"/>
      <c r="BR1184" s="85"/>
      <c r="BS1184" s="85"/>
      <c r="BT1184" s="85"/>
      <c r="BU1184" s="85"/>
      <c r="BV1184" s="85"/>
      <c r="BW1184" s="85"/>
      <c r="BX1184" s="85"/>
      <c r="BY1184" s="85"/>
      <c r="BZ1184" s="85"/>
      <c r="CA1184" s="85"/>
      <c r="CB1184" s="85"/>
      <c r="CC1184" s="85"/>
      <c r="CD1184" s="85"/>
      <c r="CE1184" s="85"/>
      <c r="CF1184" s="85"/>
      <c r="CG1184" s="85"/>
      <c r="CH1184" s="85"/>
      <c r="CI1184" s="85"/>
      <c r="CJ1184" s="85"/>
      <c r="CK1184" s="85"/>
      <c r="CL1184" s="85"/>
      <c r="CM1184" s="85"/>
      <c r="CN1184" s="85"/>
      <c r="CO1184" s="85"/>
      <c r="CP1184" s="85"/>
      <c r="CQ1184" s="85"/>
      <c r="CR1184" s="85"/>
      <c r="CS1184" s="85"/>
      <c r="CT1184" s="85"/>
      <c r="CU1184" s="85"/>
      <c r="CV1184" s="85"/>
      <c r="CW1184" s="85"/>
      <c r="CX1184" s="85"/>
      <c r="CY1184" s="85"/>
      <c r="CZ1184" s="85"/>
      <c r="DA1184" s="85"/>
      <c r="DB1184" s="85"/>
      <c r="DC1184" s="85"/>
      <c r="DD1184" s="85"/>
      <c r="DE1184" s="85"/>
    </row>
    <row r="1185" spans="1:109" x14ac:dyDescent="0.2">
      <c r="A1185" s="85"/>
      <c r="B1185" s="85"/>
      <c r="C1185" s="85"/>
      <c r="D1185" s="85"/>
      <c r="E1185" s="86"/>
      <c r="F1185" s="85"/>
      <c r="G1185" s="87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E1185" s="85"/>
      <c r="AF1185" s="85"/>
      <c r="AG1185" s="85"/>
      <c r="AH1185" s="85"/>
      <c r="AI1185" s="85"/>
      <c r="AJ1185" s="85"/>
      <c r="AK1185" s="85"/>
      <c r="AL1185" s="85"/>
      <c r="AM1185" s="85"/>
      <c r="AN1185" s="85"/>
      <c r="AO1185" s="85"/>
      <c r="AP1185" s="85"/>
      <c r="AQ1185" s="85"/>
      <c r="AR1185" s="85"/>
      <c r="AS1185" s="85"/>
      <c r="AT1185" s="85"/>
      <c r="AU1185" s="85"/>
      <c r="AV1185" s="85"/>
      <c r="AW1185" s="85"/>
      <c r="AX1185" s="85"/>
      <c r="AY1185" s="85"/>
      <c r="AZ1185" s="85"/>
      <c r="BA1185" s="85"/>
      <c r="BB1185" s="85"/>
      <c r="BC1185" s="85"/>
      <c r="BD1185" s="85"/>
      <c r="BE1185" s="85"/>
      <c r="BF1185" s="88"/>
      <c r="BG1185" s="85"/>
      <c r="BH1185" s="85"/>
      <c r="BI1185" s="85"/>
      <c r="BJ1185" s="85"/>
      <c r="BK1185" s="85"/>
      <c r="BL1185" s="85"/>
      <c r="BM1185" s="85"/>
      <c r="BN1185" s="85"/>
      <c r="BO1185" s="85"/>
      <c r="BP1185" s="85"/>
      <c r="BQ1185" s="85"/>
      <c r="BR1185" s="85"/>
      <c r="BS1185" s="85"/>
      <c r="BT1185" s="85"/>
      <c r="BU1185" s="85"/>
      <c r="BV1185" s="85"/>
      <c r="BW1185" s="85"/>
      <c r="BX1185" s="85"/>
      <c r="BY1185" s="85"/>
      <c r="BZ1185" s="85"/>
      <c r="CA1185" s="85"/>
      <c r="CB1185" s="85"/>
      <c r="CC1185" s="85"/>
      <c r="CD1185" s="85"/>
      <c r="CE1185" s="85"/>
      <c r="CF1185" s="85"/>
      <c r="CG1185" s="85"/>
      <c r="CH1185" s="85"/>
      <c r="CI1185" s="85"/>
      <c r="CJ1185" s="85"/>
      <c r="CK1185" s="85"/>
      <c r="CL1185" s="85"/>
      <c r="CM1185" s="85"/>
      <c r="CN1185" s="85"/>
      <c r="CO1185" s="85"/>
      <c r="CP1185" s="85"/>
      <c r="CQ1185" s="85"/>
      <c r="CR1185" s="85"/>
      <c r="CS1185" s="85"/>
      <c r="CT1185" s="85"/>
      <c r="CU1185" s="85"/>
      <c r="CV1185" s="85"/>
      <c r="CW1185" s="85"/>
      <c r="CX1185" s="85"/>
      <c r="CY1185" s="85"/>
      <c r="CZ1185" s="85"/>
      <c r="DA1185" s="85"/>
      <c r="DB1185" s="85"/>
      <c r="DC1185" s="85"/>
      <c r="DD1185" s="85"/>
      <c r="DE1185" s="85"/>
    </row>
    <row r="1186" spans="1:109" x14ac:dyDescent="0.2">
      <c r="A1186" s="85"/>
      <c r="B1186" s="85"/>
      <c r="C1186" s="85"/>
      <c r="D1186" s="85"/>
      <c r="E1186" s="86"/>
      <c r="F1186" s="85"/>
      <c r="G1186" s="87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85"/>
      <c r="V1186" s="85"/>
      <c r="W1186" s="85"/>
      <c r="X1186" s="85"/>
      <c r="Y1186" s="85"/>
      <c r="Z1186" s="85"/>
      <c r="AA1186" s="85"/>
      <c r="AB1186" s="85"/>
      <c r="AC1186" s="85"/>
      <c r="AD1186" s="85"/>
      <c r="AE1186" s="85"/>
      <c r="AF1186" s="85"/>
      <c r="AG1186" s="85"/>
      <c r="AH1186" s="85"/>
      <c r="AI1186" s="85"/>
      <c r="AJ1186" s="85"/>
      <c r="AK1186" s="85"/>
      <c r="AL1186" s="85"/>
      <c r="AM1186" s="85"/>
      <c r="AN1186" s="85"/>
      <c r="AO1186" s="85"/>
      <c r="AP1186" s="85"/>
      <c r="AQ1186" s="85"/>
      <c r="AR1186" s="85"/>
      <c r="AS1186" s="85"/>
      <c r="AT1186" s="85"/>
      <c r="AU1186" s="85"/>
      <c r="AV1186" s="85"/>
      <c r="AW1186" s="85"/>
      <c r="AX1186" s="85"/>
      <c r="AY1186" s="85"/>
      <c r="AZ1186" s="85"/>
      <c r="BA1186" s="85"/>
      <c r="BB1186" s="85"/>
      <c r="BC1186" s="85"/>
      <c r="BD1186" s="85"/>
      <c r="BE1186" s="85"/>
      <c r="BF1186" s="88"/>
      <c r="BG1186" s="85"/>
      <c r="BH1186" s="85"/>
      <c r="BI1186" s="85"/>
      <c r="BJ1186" s="85"/>
      <c r="BK1186" s="85"/>
      <c r="BL1186" s="85"/>
      <c r="BM1186" s="85"/>
      <c r="BN1186" s="85"/>
      <c r="BO1186" s="85"/>
      <c r="BP1186" s="85"/>
      <c r="BQ1186" s="85"/>
      <c r="BR1186" s="85"/>
      <c r="BS1186" s="85"/>
      <c r="BT1186" s="85"/>
      <c r="BU1186" s="85"/>
      <c r="BV1186" s="85"/>
      <c r="BW1186" s="85"/>
      <c r="BX1186" s="85"/>
      <c r="BY1186" s="85"/>
      <c r="BZ1186" s="85"/>
      <c r="CA1186" s="85"/>
      <c r="CB1186" s="85"/>
      <c r="CC1186" s="85"/>
      <c r="CD1186" s="85"/>
      <c r="CE1186" s="85"/>
      <c r="CF1186" s="85"/>
      <c r="CG1186" s="85"/>
      <c r="CH1186" s="85"/>
      <c r="CI1186" s="85"/>
      <c r="CJ1186" s="85"/>
      <c r="CK1186" s="85"/>
      <c r="CL1186" s="85"/>
      <c r="CM1186" s="85"/>
      <c r="CN1186" s="85"/>
      <c r="CO1186" s="85"/>
      <c r="CP1186" s="85"/>
      <c r="CQ1186" s="85"/>
      <c r="CR1186" s="85"/>
      <c r="CS1186" s="85"/>
      <c r="CT1186" s="85"/>
      <c r="CU1186" s="85"/>
      <c r="CV1186" s="85"/>
      <c r="CW1186" s="85"/>
      <c r="CX1186" s="85"/>
      <c r="CY1186" s="85"/>
      <c r="CZ1186" s="85"/>
      <c r="DA1186" s="85"/>
      <c r="DB1186" s="85"/>
      <c r="DC1186" s="85"/>
      <c r="DD1186" s="85"/>
      <c r="DE1186" s="85"/>
    </row>
    <row r="1187" spans="1:109" x14ac:dyDescent="0.2">
      <c r="A1187" s="85"/>
      <c r="B1187" s="85"/>
      <c r="C1187" s="85"/>
      <c r="D1187" s="85"/>
      <c r="E1187" s="86"/>
      <c r="F1187" s="85"/>
      <c r="G1187" s="87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85"/>
      <c r="V1187" s="85"/>
      <c r="W1187" s="85"/>
      <c r="X1187" s="85"/>
      <c r="Y1187" s="85"/>
      <c r="Z1187" s="85"/>
      <c r="AA1187" s="85"/>
      <c r="AB1187" s="85"/>
      <c r="AC1187" s="85"/>
      <c r="AD1187" s="85"/>
      <c r="AE1187" s="85"/>
      <c r="AF1187" s="85"/>
      <c r="AG1187" s="85"/>
      <c r="AH1187" s="85"/>
      <c r="AI1187" s="85"/>
      <c r="AJ1187" s="85"/>
      <c r="AK1187" s="85"/>
      <c r="AL1187" s="85"/>
      <c r="AM1187" s="85"/>
      <c r="AN1187" s="85"/>
      <c r="AO1187" s="85"/>
      <c r="AP1187" s="85"/>
      <c r="AQ1187" s="85"/>
      <c r="AR1187" s="85"/>
      <c r="AS1187" s="85"/>
      <c r="AT1187" s="85"/>
      <c r="AU1187" s="85"/>
      <c r="AV1187" s="85"/>
      <c r="AW1187" s="85"/>
      <c r="AX1187" s="85"/>
      <c r="AY1187" s="85"/>
      <c r="AZ1187" s="85"/>
      <c r="BA1187" s="85"/>
      <c r="BB1187" s="85"/>
      <c r="BC1187" s="85"/>
      <c r="BD1187" s="85"/>
      <c r="BE1187" s="85"/>
      <c r="BF1187" s="88"/>
      <c r="BG1187" s="85"/>
      <c r="BH1187" s="85"/>
      <c r="BI1187" s="85"/>
      <c r="BJ1187" s="85"/>
      <c r="BK1187" s="85"/>
      <c r="BL1187" s="85"/>
      <c r="BM1187" s="85"/>
      <c r="BN1187" s="85"/>
      <c r="BO1187" s="85"/>
      <c r="BP1187" s="85"/>
      <c r="BQ1187" s="85"/>
      <c r="BR1187" s="85"/>
      <c r="BS1187" s="85"/>
      <c r="BT1187" s="85"/>
      <c r="BU1187" s="85"/>
      <c r="BV1187" s="85"/>
      <c r="BW1187" s="85"/>
      <c r="BX1187" s="85"/>
      <c r="BY1187" s="85"/>
      <c r="BZ1187" s="85"/>
      <c r="CA1187" s="85"/>
      <c r="CB1187" s="85"/>
      <c r="CC1187" s="85"/>
      <c r="CD1187" s="85"/>
      <c r="CE1187" s="85"/>
      <c r="CF1187" s="85"/>
      <c r="CG1187" s="85"/>
      <c r="CH1187" s="85"/>
      <c r="CI1187" s="85"/>
      <c r="CJ1187" s="85"/>
      <c r="CK1187" s="85"/>
      <c r="CL1187" s="85"/>
      <c r="CM1187" s="85"/>
      <c r="CN1187" s="85"/>
      <c r="CO1187" s="85"/>
      <c r="CP1187" s="85"/>
      <c r="CQ1187" s="85"/>
      <c r="CR1187" s="85"/>
      <c r="CS1187" s="85"/>
      <c r="CT1187" s="85"/>
      <c r="CU1187" s="85"/>
      <c r="CV1187" s="85"/>
      <c r="CW1187" s="85"/>
      <c r="CX1187" s="85"/>
      <c r="CY1187" s="85"/>
      <c r="CZ1187" s="85"/>
      <c r="DA1187" s="85"/>
      <c r="DB1187" s="85"/>
      <c r="DC1187" s="85"/>
      <c r="DD1187" s="85"/>
      <c r="DE1187" s="85"/>
    </row>
    <row r="1188" spans="1:109" x14ac:dyDescent="0.2">
      <c r="A1188" s="85"/>
      <c r="B1188" s="85"/>
      <c r="C1188" s="85"/>
      <c r="D1188" s="85"/>
      <c r="E1188" s="86"/>
      <c r="F1188" s="85"/>
      <c r="G1188" s="87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85"/>
      <c r="V1188" s="85"/>
      <c r="W1188" s="85"/>
      <c r="X1188" s="85"/>
      <c r="Y1188" s="85"/>
      <c r="Z1188" s="85"/>
      <c r="AA1188" s="85"/>
      <c r="AB1188" s="85"/>
      <c r="AC1188" s="85"/>
      <c r="AD1188" s="85"/>
      <c r="AE1188" s="85"/>
      <c r="AF1188" s="85"/>
      <c r="AG1188" s="85"/>
      <c r="AH1188" s="85"/>
      <c r="AI1188" s="85"/>
      <c r="AJ1188" s="85"/>
      <c r="AK1188" s="85"/>
      <c r="AL1188" s="85"/>
      <c r="AM1188" s="85"/>
      <c r="AN1188" s="85"/>
      <c r="AO1188" s="85"/>
      <c r="AP1188" s="85"/>
      <c r="AQ1188" s="85"/>
      <c r="AR1188" s="85"/>
      <c r="AS1188" s="85"/>
      <c r="AT1188" s="85"/>
      <c r="AU1188" s="85"/>
      <c r="AV1188" s="85"/>
      <c r="AW1188" s="85"/>
      <c r="AX1188" s="85"/>
      <c r="AY1188" s="85"/>
      <c r="AZ1188" s="85"/>
      <c r="BA1188" s="85"/>
      <c r="BB1188" s="85"/>
      <c r="BC1188" s="85"/>
      <c r="BD1188" s="85"/>
      <c r="BE1188" s="85"/>
      <c r="BF1188" s="88"/>
      <c r="BG1188" s="85"/>
      <c r="BH1188" s="85"/>
      <c r="BI1188" s="85"/>
      <c r="BJ1188" s="85"/>
      <c r="BK1188" s="85"/>
      <c r="BL1188" s="85"/>
      <c r="BM1188" s="85"/>
      <c r="BN1188" s="85"/>
      <c r="BO1188" s="85"/>
      <c r="BP1188" s="85"/>
      <c r="BQ1188" s="85"/>
      <c r="BR1188" s="85"/>
      <c r="BS1188" s="85"/>
      <c r="BT1188" s="85"/>
      <c r="BU1188" s="85"/>
      <c r="BV1188" s="85"/>
      <c r="BW1188" s="85"/>
      <c r="BX1188" s="85"/>
      <c r="BY1188" s="85"/>
      <c r="BZ1188" s="85"/>
      <c r="CA1188" s="85"/>
      <c r="CB1188" s="85"/>
      <c r="CC1188" s="85"/>
      <c r="CD1188" s="85"/>
      <c r="CE1188" s="85"/>
      <c r="CF1188" s="85"/>
      <c r="CG1188" s="85"/>
      <c r="CH1188" s="85"/>
      <c r="CI1188" s="85"/>
      <c r="CJ1188" s="85"/>
      <c r="CK1188" s="85"/>
      <c r="CL1188" s="85"/>
      <c r="CM1188" s="85"/>
      <c r="CN1188" s="85"/>
      <c r="CO1188" s="85"/>
      <c r="CP1188" s="85"/>
      <c r="CQ1188" s="85"/>
      <c r="CR1188" s="85"/>
      <c r="CS1188" s="85"/>
      <c r="CT1188" s="85"/>
      <c r="CU1188" s="85"/>
      <c r="CV1188" s="85"/>
      <c r="CW1188" s="85"/>
      <c r="CX1188" s="85"/>
      <c r="CY1188" s="85"/>
      <c r="CZ1188" s="85"/>
      <c r="DA1188" s="85"/>
      <c r="DB1188" s="85"/>
      <c r="DC1188" s="85"/>
      <c r="DD1188" s="85"/>
      <c r="DE1188" s="85"/>
    </row>
    <row r="1189" spans="1:109" x14ac:dyDescent="0.2">
      <c r="A1189" s="85"/>
      <c r="B1189" s="85"/>
      <c r="C1189" s="85"/>
      <c r="D1189" s="85"/>
      <c r="E1189" s="86"/>
      <c r="F1189" s="85"/>
      <c r="G1189" s="87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85"/>
      <c r="V1189" s="85"/>
      <c r="W1189" s="85"/>
      <c r="X1189" s="85"/>
      <c r="Y1189" s="85"/>
      <c r="Z1189" s="85"/>
      <c r="AA1189" s="85"/>
      <c r="AB1189" s="85"/>
      <c r="AC1189" s="85"/>
      <c r="AD1189" s="85"/>
      <c r="AE1189" s="85"/>
      <c r="AF1189" s="85"/>
      <c r="AG1189" s="85"/>
      <c r="AH1189" s="85"/>
      <c r="AI1189" s="85"/>
      <c r="AJ1189" s="85"/>
      <c r="AK1189" s="85"/>
      <c r="AL1189" s="85"/>
      <c r="AM1189" s="85"/>
      <c r="AN1189" s="85"/>
      <c r="AO1189" s="85"/>
      <c r="AP1189" s="85"/>
      <c r="AQ1189" s="85"/>
      <c r="AR1189" s="85"/>
      <c r="AS1189" s="85"/>
      <c r="AT1189" s="85"/>
      <c r="AU1189" s="85"/>
      <c r="AV1189" s="85"/>
      <c r="AW1189" s="85"/>
      <c r="AX1189" s="85"/>
      <c r="AY1189" s="85"/>
      <c r="AZ1189" s="85"/>
      <c r="BA1189" s="85"/>
      <c r="BB1189" s="85"/>
      <c r="BC1189" s="85"/>
      <c r="BD1189" s="85"/>
      <c r="BE1189" s="85"/>
      <c r="BF1189" s="88"/>
      <c r="BG1189" s="85"/>
      <c r="BH1189" s="85"/>
      <c r="BI1189" s="85"/>
      <c r="BJ1189" s="85"/>
      <c r="BK1189" s="85"/>
      <c r="BL1189" s="85"/>
      <c r="BM1189" s="85"/>
      <c r="BN1189" s="85"/>
      <c r="BO1189" s="85"/>
      <c r="BP1189" s="85"/>
      <c r="BQ1189" s="85"/>
      <c r="BR1189" s="85"/>
      <c r="BS1189" s="85"/>
      <c r="BT1189" s="85"/>
      <c r="BU1189" s="85"/>
      <c r="BV1189" s="85"/>
      <c r="BW1189" s="85"/>
      <c r="BX1189" s="85"/>
      <c r="BY1189" s="85"/>
      <c r="BZ1189" s="85"/>
      <c r="CA1189" s="85"/>
      <c r="CB1189" s="85"/>
      <c r="CC1189" s="85"/>
      <c r="CD1189" s="85"/>
      <c r="CE1189" s="85"/>
      <c r="CF1189" s="85"/>
      <c r="CG1189" s="85"/>
      <c r="CH1189" s="85"/>
      <c r="CI1189" s="85"/>
      <c r="CJ1189" s="85"/>
      <c r="CK1189" s="85"/>
      <c r="CL1189" s="85"/>
      <c r="CM1189" s="85"/>
      <c r="CN1189" s="85"/>
      <c r="CO1189" s="85"/>
      <c r="CP1189" s="85"/>
      <c r="CQ1189" s="85"/>
      <c r="CR1189" s="85"/>
      <c r="CS1189" s="85"/>
      <c r="CT1189" s="85"/>
      <c r="CU1189" s="85"/>
      <c r="CV1189" s="85"/>
      <c r="CW1189" s="85"/>
      <c r="CX1189" s="85"/>
      <c r="CY1189" s="85"/>
      <c r="CZ1189" s="85"/>
      <c r="DA1189" s="85"/>
      <c r="DB1189" s="85"/>
      <c r="DC1189" s="85"/>
      <c r="DD1189" s="85"/>
      <c r="DE1189" s="85"/>
    </row>
    <row r="1190" spans="1:109" x14ac:dyDescent="0.2">
      <c r="A1190" s="85"/>
      <c r="B1190" s="85"/>
      <c r="C1190" s="85"/>
      <c r="D1190" s="85"/>
      <c r="E1190" s="86"/>
      <c r="F1190" s="85"/>
      <c r="G1190" s="87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85"/>
      <c r="V1190" s="85"/>
      <c r="W1190" s="85"/>
      <c r="X1190" s="85"/>
      <c r="Y1190" s="85"/>
      <c r="Z1190" s="85"/>
      <c r="AA1190" s="85"/>
      <c r="AB1190" s="85"/>
      <c r="AC1190" s="85"/>
      <c r="AD1190" s="85"/>
      <c r="AE1190" s="85"/>
      <c r="AF1190" s="85"/>
      <c r="AG1190" s="85"/>
      <c r="AH1190" s="85"/>
      <c r="AI1190" s="85"/>
      <c r="AJ1190" s="85"/>
      <c r="AK1190" s="85"/>
      <c r="AL1190" s="85"/>
      <c r="AM1190" s="85"/>
      <c r="AN1190" s="85"/>
      <c r="AO1190" s="85"/>
      <c r="AP1190" s="85"/>
      <c r="AQ1190" s="85"/>
      <c r="AR1190" s="85"/>
      <c r="AS1190" s="85"/>
      <c r="AT1190" s="85"/>
      <c r="AU1190" s="85"/>
      <c r="AV1190" s="85"/>
      <c r="AW1190" s="85"/>
      <c r="AX1190" s="85"/>
      <c r="AY1190" s="85"/>
      <c r="AZ1190" s="85"/>
      <c r="BA1190" s="85"/>
      <c r="BB1190" s="85"/>
      <c r="BC1190" s="85"/>
      <c r="BD1190" s="85"/>
      <c r="BE1190" s="85"/>
      <c r="BF1190" s="88"/>
      <c r="BG1190" s="85"/>
      <c r="BH1190" s="85"/>
      <c r="BI1190" s="85"/>
      <c r="BJ1190" s="85"/>
      <c r="BK1190" s="85"/>
      <c r="BL1190" s="85"/>
      <c r="BM1190" s="85"/>
      <c r="BN1190" s="85"/>
      <c r="BO1190" s="85"/>
      <c r="BP1190" s="85"/>
      <c r="BQ1190" s="85"/>
      <c r="BR1190" s="85"/>
      <c r="BS1190" s="85"/>
      <c r="BT1190" s="85"/>
      <c r="BU1190" s="85"/>
      <c r="BV1190" s="85"/>
      <c r="BW1190" s="85"/>
      <c r="BX1190" s="85"/>
      <c r="BY1190" s="85"/>
      <c r="BZ1190" s="85"/>
      <c r="CA1190" s="85"/>
      <c r="CB1190" s="85"/>
      <c r="CC1190" s="85"/>
      <c r="CD1190" s="85"/>
      <c r="CE1190" s="85"/>
      <c r="CF1190" s="85"/>
      <c r="CG1190" s="85"/>
      <c r="CH1190" s="85"/>
      <c r="CI1190" s="85"/>
      <c r="CJ1190" s="85"/>
      <c r="CK1190" s="85"/>
      <c r="CL1190" s="85"/>
      <c r="CM1190" s="85"/>
      <c r="CN1190" s="85"/>
      <c r="CO1190" s="85"/>
      <c r="CP1190" s="85"/>
      <c r="CQ1190" s="85"/>
      <c r="CR1190" s="85"/>
      <c r="CS1190" s="85"/>
      <c r="CT1190" s="85"/>
      <c r="CU1190" s="85"/>
      <c r="CV1190" s="85"/>
      <c r="CW1190" s="85"/>
      <c r="CX1190" s="85"/>
      <c r="CY1190" s="85"/>
      <c r="CZ1190" s="85"/>
      <c r="DA1190" s="85"/>
      <c r="DB1190" s="85"/>
      <c r="DC1190" s="85"/>
      <c r="DD1190" s="85"/>
      <c r="DE1190" s="85"/>
    </row>
    <row r="1191" spans="1:109" x14ac:dyDescent="0.2">
      <c r="A1191" s="85"/>
      <c r="B1191" s="85"/>
      <c r="C1191" s="85"/>
      <c r="D1191" s="85"/>
      <c r="E1191" s="86"/>
      <c r="F1191" s="85"/>
      <c r="G1191" s="87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85"/>
      <c r="V1191" s="85"/>
      <c r="W1191" s="85"/>
      <c r="X1191" s="85"/>
      <c r="Y1191" s="85"/>
      <c r="Z1191" s="85"/>
      <c r="AA1191" s="85"/>
      <c r="AB1191" s="85"/>
      <c r="AC1191" s="85"/>
      <c r="AD1191" s="85"/>
      <c r="AE1191" s="85"/>
      <c r="AF1191" s="85"/>
      <c r="AG1191" s="85"/>
      <c r="AH1191" s="85"/>
      <c r="AI1191" s="85"/>
      <c r="AJ1191" s="85"/>
      <c r="AK1191" s="85"/>
      <c r="AL1191" s="85"/>
      <c r="AM1191" s="85"/>
      <c r="AN1191" s="85"/>
      <c r="AO1191" s="85"/>
      <c r="AP1191" s="85"/>
      <c r="AQ1191" s="85"/>
      <c r="AR1191" s="85"/>
      <c r="AS1191" s="85"/>
      <c r="AT1191" s="85"/>
      <c r="AU1191" s="85"/>
      <c r="AV1191" s="85"/>
      <c r="AW1191" s="85"/>
      <c r="AX1191" s="85"/>
      <c r="AY1191" s="85"/>
      <c r="AZ1191" s="85"/>
      <c r="BA1191" s="85"/>
      <c r="BB1191" s="85"/>
      <c r="BC1191" s="85"/>
      <c r="BD1191" s="85"/>
      <c r="BE1191" s="85"/>
      <c r="BF1191" s="88"/>
      <c r="BG1191" s="85"/>
      <c r="BH1191" s="85"/>
      <c r="BI1191" s="85"/>
      <c r="BJ1191" s="85"/>
      <c r="BK1191" s="85"/>
      <c r="BL1191" s="85"/>
      <c r="BM1191" s="85"/>
      <c r="BN1191" s="85"/>
      <c r="BO1191" s="85"/>
      <c r="BP1191" s="85"/>
      <c r="BQ1191" s="85"/>
      <c r="BR1191" s="85"/>
      <c r="BS1191" s="85"/>
      <c r="BT1191" s="85"/>
      <c r="BU1191" s="85"/>
      <c r="BV1191" s="85"/>
      <c r="BW1191" s="85"/>
      <c r="BX1191" s="85"/>
      <c r="BY1191" s="85"/>
      <c r="BZ1191" s="85"/>
      <c r="CA1191" s="85"/>
      <c r="CB1191" s="85"/>
      <c r="CC1191" s="85"/>
      <c r="CD1191" s="85"/>
      <c r="CE1191" s="85"/>
      <c r="CF1191" s="85"/>
      <c r="CG1191" s="85"/>
      <c r="CH1191" s="85"/>
      <c r="CI1191" s="85"/>
      <c r="CJ1191" s="85"/>
      <c r="CK1191" s="85"/>
      <c r="CL1191" s="85"/>
      <c r="CM1191" s="85"/>
      <c r="CN1191" s="85"/>
      <c r="CO1191" s="85"/>
      <c r="CP1191" s="85"/>
      <c r="CQ1191" s="85"/>
      <c r="CR1191" s="85"/>
      <c r="CS1191" s="85"/>
      <c r="CT1191" s="85"/>
      <c r="CU1191" s="85"/>
      <c r="CV1191" s="85"/>
      <c r="CW1191" s="85"/>
      <c r="CX1191" s="85"/>
      <c r="CY1191" s="85"/>
      <c r="CZ1191" s="85"/>
      <c r="DA1191" s="85"/>
      <c r="DB1191" s="85"/>
      <c r="DC1191" s="85"/>
      <c r="DD1191" s="85"/>
      <c r="DE1191" s="85"/>
    </row>
    <row r="1192" spans="1:109" x14ac:dyDescent="0.2">
      <c r="A1192" s="85"/>
      <c r="B1192" s="85"/>
      <c r="C1192" s="85"/>
      <c r="D1192" s="85"/>
      <c r="E1192" s="86"/>
      <c r="F1192" s="85"/>
      <c r="G1192" s="87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85"/>
      <c r="V1192" s="85"/>
      <c r="W1192" s="85"/>
      <c r="X1192" s="85"/>
      <c r="Y1192" s="85"/>
      <c r="Z1192" s="85"/>
      <c r="AA1192" s="85"/>
      <c r="AB1192" s="85"/>
      <c r="AC1192" s="85"/>
      <c r="AD1192" s="85"/>
      <c r="AE1192" s="85"/>
      <c r="AF1192" s="85"/>
      <c r="AG1192" s="85"/>
      <c r="AH1192" s="85"/>
      <c r="AI1192" s="85"/>
      <c r="AJ1192" s="85"/>
      <c r="AK1192" s="85"/>
      <c r="AL1192" s="85"/>
      <c r="AM1192" s="85"/>
      <c r="AN1192" s="85"/>
      <c r="AO1192" s="85"/>
      <c r="AP1192" s="85"/>
      <c r="AQ1192" s="85"/>
      <c r="AR1192" s="85"/>
      <c r="AS1192" s="85"/>
      <c r="AT1192" s="85"/>
      <c r="AU1192" s="85"/>
      <c r="AV1192" s="85"/>
      <c r="AW1192" s="85"/>
      <c r="AX1192" s="85"/>
      <c r="AY1192" s="85"/>
      <c r="AZ1192" s="85"/>
      <c r="BA1192" s="85"/>
      <c r="BB1192" s="85"/>
      <c r="BC1192" s="85"/>
      <c r="BD1192" s="85"/>
      <c r="BE1192" s="85"/>
      <c r="BF1192" s="88"/>
      <c r="BG1192" s="85"/>
      <c r="BH1192" s="85"/>
      <c r="BI1192" s="85"/>
      <c r="BJ1192" s="85"/>
      <c r="BK1192" s="85"/>
      <c r="BL1192" s="85"/>
      <c r="BM1192" s="85"/>
      <c r="BN1192" s="85"/>
      <c r="BO1192" s="85"/>
      <c r="BP1192" s="85"/>
      <c r="BQ1192" s="85"/>
      <c r="BR1192" s="85"/>
      <c r="BS1192" s="85"/>
      <c r="BT1192" s="85"/>
      <c r="BU1192" s="85"/>
      <c r="BV1192" s="85"/>
      <c r="BW1192" s="85"/>
      <c r="BX1192" s="85"/>
      <c r="BY1192" s="85"/>
      <c r="BZ1192" s="85"/>
      <c r="CA1192" s="85"/>
      <c r="CB1192" s="85"/>
      <c r="CC1192" s="85"/>
      <c r="CD1192" s="85"/>
      <c r="CE1192" s="85"/>
      <c r="CF1192" s="85"/>
      <c r="CG1192" s="85"/>
      <c r="CH1192" s="85"/>
      <c r="CI1192" s="85"/>
      <c r="CJ1192" s="85"/>
      <c r="CK1192" s="85"/>
      <c r="CL1192" s="85"/>
      <c r="CM1192" s="85"/>
      <c r="CN1192" s="85"/>
      <c r="CO1192" s="85"/>
      <c r="CP1192" s="85"/>
      <c r="CQ1192" s="85"/>
      <c r="CR1192" s="85"/>
      <c r="CS1192" s="85"/>
      <c r="CT1192" s="85"/>
      <c r="CU1192" s="85"/>
      <c r="CV1192" s="85"/>
      <c r="CW1192" s="85"/>
      <c r="CX1192" s="85"/>
      <c r="CY1192" s="85"/>
      <c r="CZ1192" s="85"/>
      <c r="DA1192" s="85"/>
      <c r="DB1192" s="85"/>
      <c r="DC1192" s="85"/>
      <c r="DD1192" s="85"/>
      <c r="DE1192" s="85"/>
    </row>
    <row r="1193" spans="1:109" x14ac:dyDescent="0.2">
      <c r="A1193" s="85"/>
      <c r="B1193" s="85"/>
      <c r="C1193" s="85"/>
      <c r="D1193" s="85"/>
      <c r="E1193" s="86"/>
      <c r="F1193" s="85"/>
      <c r="G1193" s="87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85"/>
      <c r="V1193" s="85"/>
      <c r="W1193" s="85"/>
      <c r="X1193" s="85"/>
      <c r="Y1193" s="85"/>
      <c r="Z1193" s="85"/>
      <c r="AA1193" s="85"/>
      <c r="AB1193" s="85"/>
      <c r="AC1193" s="85"/>
      <c r="AD1193" s="85"/>
      <c r="AE1193" s="85"/>
      <c r="AF1193" s="85"/>
      <c r="AG1193" s="85"/>
      <c r="AH1193" s="85"/>
      <c r="AI1193" s="85"/>
      <c r="AJ1193" s="85"/>
      <c r="AK1193" s="85"/>
      <c r="AL1193" s="85"/>
      <c r="AM1193" s="85"/>
      <c r="AN1193" s="85"/>
      <c r="AO1193" s="85"/>
      <c r="AP1193" s="85"/>
      <c r="AQ1193" s="85"/>
      <c r="AR1193" s="85"/>
      <c r="AS1193" s="85"/>
      <c r="AT1193" s="85"/>
      <c r="AU1193" s="85"/>
      <c r="AV1193" s="85"/>
      <c r="AW1193" s="85"/>
      <c r="AX1193" s="85"/>
      <c r="AY1193" s="85"/>
      <c r="AZ1193" s="85"/>
      <c r="BA1193" s="85"/>
      <c r="BB1193" s="85"/>
      <c r="BC1193" s="85"/>
      <c r="BD1193" s="85"/>
      <c r="BE1193" s="85"/>
      <c r="BF1193" s="88"/>
      <c r="BG1193" s="85"/>
      <c r="BH1193" s="85"/>
      <c r="BI1193" s="85"/>
      <c r="BJ1193" s="85"/>
      <c r="BK1193" s="85"/>
      <c r="BL1193" s="85"/>
      <c r="BM1193" s="85"/>
      <c r="BN1193" s="85"/>
      <c r="BO1193" s="85"/>
      <c r="BP1193" s="85"/>
      <c r="BQ1193" s="85"/>
      <c r="BR1193" s="85"/>
      <c r="BS1193" s="85"/>
      <c r="BT1193" s="85"/>
      <c r="BU1193" s="85"/>
      <c r="BV1193" s="85"/>
      <c r="BW1193" s="85"/>
      <c r="BX1193" s="85"/>
      <c r="BY1193" s="85"/>
      <c r="BZ1193" s="85"/>
      <c r="CA1193" s="85"/>
      <c r="CB1193" s="85"/>
      <c r="CC1193" s="85"/>
      <c r="CD1193" s="85"/>
      <c r="CE1193" s="85"/>
      <c r="CF1193" s="85"/>
      <c r="CG1193" s="85"/>
      <c r="CH1193" s="85"/>
      <c r="CI1193" s="85"/>
      <c r="CJ1193" s="85"/>
      <c r="CK1193" s="85"/>
      <c r="CL1193" s="85"/>
      <c r="CM1193" s="85"/>
      <c r="CN1193" s="85"/>
      <c r="CO1193" s="85"/>
      <c r="CP1193" s="85"/>
      <c r="CQ1193" s="85"/>
      <c r="CR1193" s="85"/>
      <c r="CS1193" s="85"/>
      <c r="CT1193" s="85"/>
      <c r="CU1193" s="85"/>
      <c r="CV1193" s="85"/>
      <c r="CW1193" s="85"/>
      <c r="CX1193" s="85"/>
      <c r="CY1193" s="85"/>
      <c r="CZ1193" s="85"/>
      <c r="DA1193" s="85"/>
      <c r="DB1193" s="85"/>
      <c r="DC1193" s="85"/>
      <c r="DD1193" s="85"/>
      <c r="DE1193" s="85"/>
    </row>
    <row r="1194" spans="1:109" x14ac:dyDescent="0.2">
      <c r="A1194" s="85"/>
      <c r="B1194" s="85"/>
      <c r="C1194" s="85"/>
      <c r="D1194" s="85"/>
      <c r="E1194" s="86"/>
      <c r="F1194" s="85"/>
      <c r="G1194" s="87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85"/>
      <c r="V1194" s="85"/>
      <c r="W1194" s="85"/>
      <c r="X1194" s="85"/>
      <c r="Y1194" s="85"/>
      <c r="Z1194" s="85"/>
      <c r="AA1194" s="85"/>
      <c r="AB1194" s="85"/>
      <c r="AC1194" s="85"/>
      <c r="AD1194" s="85"/>
      <c r="AE1194" s="85"/>
      <c r="AF1194" s="85"/>
      <c r="AG1194" s="85"/>
      <c r="AH1194" s="85"/>
      <c r="AI1194" s="85"/>
      <c r="AJ1194" s="85"/>
      <c r="AK1194" s="85"/>
      <c r="AL1194" s="85"/>
      <c r="AM1194" s="85"/>
      <c r="AN1194" s="85"/>
      <c r="AO1194" s="85"/>
      <c r="AP1194" s="85"/>
      <c r="AQ1194" s="85"/>
      <c r="AR1194" s="85"/>
      <c r="AS1194" s="85"/>
      <c r="AT1194" s="85"/>
      <c r="AU1194" s="85"/>
      <c r="AV1194" s="85"/>
      <c r="AW1194" s="85"/>
      <c r="AX1194" s="85"/>
      <c r="AY1194" s="85"/>
      <c r="AZ1194" s="85"/>
      <c r="BA1194" s="85"/>
      <c r="BB1194" s="85"/>
      <c r="BC1194" s="85"/>
      <c r="BD1194" s="85"/>
      <c r="BE1194" s="85"/>
      <c r="BF1194" s="88"/>
      <c r="BG1194" s="85"/>
      <c r="BH1194" s="85"/>
      <c r="BI1194" s="85"/>
      <c r="BJ1194" s="85"/>
      <c r="BK1194" s="85"/>
      <c r="BL1194" s="85"/>
      <c r="BM1194" s="85"/>
      <c r="BN1194" s="85"/>
      <c r="BO1194" s="85"/>
      <c r="BP1194" s="85"/>
      <c r="BQ1194" s="85"/>
      <c r="BR1194" s="85"/>
      <c r="BS1194" s="85"/>
      <c r="BT1194" s="85"/>
      <c r="BU1194" s="85"/>
      <c r="BV1194" s="85"/>
      <c r="BW1194" s="85"/>
      <c r="BX1194" s="85"/>
      <c r="BY1194" s="85"/>
      <c r="BZ1194" s="85"/>
      <c r="CA1194" s="85"/>
      <c r="CB1194" s="85"/>
      <c r="CC1194" s="85"/>
      <c r="CD1194" s="85"/>
      <c r="CE1194" s="85"/>
      <c r="CF1194" s="85"/>
      <c r="CG1194" s="85"/>
      <c r="CH1194" s="85"/>
      <c r="CI1194" s="85"/>
      <c r="CJ1194" s="85"/>
      <c r="CK1194" s="85"/>
      <c r="CL1194" s="85"/>
      <c r="CM1194" s="85"/>
      <c r="CN1194" s="85"/>
      <c r="CO1194" s="85"/>
      <c r="CP1194" s="85"/>
      <c r="CQ1194" s="85"/>
      <c r="CR1194" s="85"/>
      <c r="CS1194" s="85"/>
      <c r="CT1194" s="85"/>
      <c r="CU1194" s="85"/>
      <c r="CV1194" s="85"/>
      <c r="CW1194" s="85"/>
      <c r="CX1194" s="85"/>
      <c r="CY1194" s="85"/>
      <c r="CZ1194" s="85"/>
      <c r="DA1194" s="85"/>
      <c r="DB1194" s="85"/>
      <c r="DC1194" s="85"/>
      <c r="DD1194" s="85"/>
      <c r="DE1194" s="85"/>
    </row>
    <row r="1195" spans="1:109" x14ac:dyDescent="0.2">
      <c r="A1195" s="85"/>
      <c r="B1195" s="85"/>
      <c r="C1195" s="85"/>
      <c r="D1195" s="85"/>
      <c r="E1195" s="86"/>
      <c r="F1195" s="85"/>
      <c r="G1195" s="87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85"/>
      <c r="V1195" s="85"/>
      <c r="W1195" s="85"/>
      <c r="X1195" s="85"/>
      <c r="Y1195" s="85"/>
      <c r="Z1195" s="85"/>
      <c r="AA1195" s="85"/>
      <c r="AB1195" s="85"/>
      <c r="AC1195" s="85"/>
      <c r="AD1195" s="85"/>
      <c r="AE1195" s="85"/>
      <c r="AF1195" s="85"/>
      <c r="AG1195" s="85"/>
      <c r="AH1195" s="85"/>
      <c r="AI1195" s="85"/>
      <c r="AJ1195" s="85"/>
      <c r="AK1195" s="85"/>
      <c r="AL1195" s="85"/>
      <c r="AM1195" s="85"/>
      <c r="AN1195" s="85"/>
      <c r="AO1195" s="85"/>
      <c r="AP1195" s="85"/>
      <c r="AQ1195" s="85"/>
      <c r="AR1195" s="85"/>
      <c r="AS1195" s="85"/>
      <c r="AT1195" s="85"/>
      <c r="AU1195" s="85"/>
      <c r="AV1195" s="85"/>
      <c r="AW1195" s="85"/>
      <c r="AX1195" s="85"/>
      <c r="AY1195" s="85"/>
      <c r="AZ1195" s="85"/>
      <c r="BA1195" s="85"/>
      <c r="BB1195" s="85"/>
      <c r="BC1195" s="85"/>
      <c r="BD1195" s="85"/>
      <c r="BE1195" s="85"/>
      <c r="BF1195" s="88"/>
      <c r="BG1195" s="85"/>
      <c r="BH1195" s="85"/>
      <c r="BI1195" s="85"/>
      <c r="BJ1195" s="85"/>
      <c r="BK1195" s="85"/>
      <c r="BL1195" s="85"/>
      <c r="BM1195" s="85"/>
      <c r="BN1195" s="85"/>
      <c r="BO1195" s="85"/>
      <c r="BP1195" s="85"/>
      <c r="BQ1195" s="85"/>
      <c r="BR1195" s="85"/>
      <c r="BS1195" s="85"/>
      <c r="BT1195" s="85"/>
      <c r="BU1195" s="85"/>
      <c r="BV1195" s="85"/>
      <c r="BW1195" s="85"/>
      <c r="BX1195" s="85"/>
      <c r="BY1195" s="85"/>
      <c r="BZ1195" s="85"/>
      <c r="CA1195" s="85"/>
      <c r="CB1195" s="85"/>
      <c r="CC1195" s="85"/>
      <c r="CD1195" s="85"/>
      <c r="CE1195" s="85"/>
      <c r="CF1195" s="85"/>
      <c r="CG1195" s="85"/>
      <c r="CH1195" s="85"/>
      <c r="CI1195" s="85"/>
      <c r="CJ1195" s="85"/>
      <c r="CK1195" s="85"/>
      <c r="CL1195" s="85"/>
      <c r="CM1195" s="85"/>
      <c r="CN1195" s="85"/>
      <c r="CO1195" s="85"/>
      <c r="CP1195" s="85"/>
      <c r="CQ1195" s="85"/>
      <c r="CR1195" s="85"/>
      <c r="CS1195" s="85"/>
      <c r="CT1195" s="85"/>
      <c r="CU1195" s="85"/>
      <c r="CV1195" s="85"/>
      <c r="CW1195" s="85"/>
      <c r="CX1195" s="85"/>
      <c r="CY1195" s="85"/>
      <c r="CZ1195" s="85"/>
      <c r="DA1195" s="85"/>
      <c r="DB1195" s="85"/>
      <c r="DC1195" s="85"/>
      <c r="DD1195" s="85"/>
      <c r="DE1195" s="85"/>
    </row>
    <row r="1196" spans="1:109" x14ac:dyDescent="0.2">
      <c r="A1196" s="85"/>
      <c r="B1196" s="85"/>
      <c r="C1196" s="85"/>
      <c r="D1196" s="85"/>
      <c r="E1196" s="86"/>
      <c r="F1196" s="85"/>
      <c r="G1196" s="87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85"/>
      <c r="V1196" s="85"/>
      <c r="W1196" s="85"/>
      <c r="X1196" s="85"/>
      <c r="Y1196" s="85"/>
      <c r="Z1196" s="85"/>
      <c r="AA1196" s="85"/>
      <c r="AB1196" s="85"/>
      <c r="AC1196" s="85"/>
      <c r="AD1196" s="85"/>
      <c r="AE1196" s="85"/>
      <c r="AF1196" s="85"/>
      <c r="AG1196" s="85"/>
      <c r="AH1196" s="85"/>
      <c r="AI1196" s="85"/>
      <c r="AJ1196" s="85"/>
      <c r="AK1196" s="85"/>
      <c r="AL1196" s="85"/>
      <c r="AM1196" s="85"/>
      <c r="AN1196" s="85"/>
      <c r="AO1196" s="85"/>
      <c r="AP1196" s="85"/>
      <c r="AQ1196" s="85"/>
      <c r="AR1196" s="85"/>
      <c r="AS1196" s="85"/>
      <c r="AT1196" s="85"/>
      <c r="AU1196" s="85"/>
      <c r="AV1196" s="85"/>
      <c r="AW1196" s="85"/>
      <c r="AX1196" s="85"/>
      <c r="AY1196" s="85"/>
      <c r="AZ1196" s="85"/>
      <c r="BA1196" s="85"/>
      <c r="BB1196" s="85"/>
      <c r="BC1196" s="85"/>
      <c r="BD1196" s="85"/>
      <c r="BE1196" s="85"/>
      <c r="BF1196" s="88"/>
      <c r="BG1196" s="85"/>
      <c r="BH1196" s="85"/>
      <c r="BI1196" s="85"/>
      <c r="BJ1196" s="85"/>
      <c r="BK1196" s="85"/>
      <c r="BL1196" s="85"/>
      <c r="BM1196" s="85"/>
      <c r="BN1196" s="85"/>
      <c r="BO1196" s="85"/>
      <c r="BP1196" s="85"/>
      <c r="BQ1196" s="85"/>
      <c r="BR1196" s="85"/>
      <c r="BS1196" s="85"/>
      <c r="BT1196" s="85"/>
      <c r="BU1196" s="85"/>
      <c r="BV1196" s="85"/>
      <c r="BW1196" s="85"/>
      <c r="BX1196" s="85"/>
      <c r="BY1196" s="85"/>
      <c r="BZ1196" s="85"/>
      <c r="CA1196" s="85"/>
      <c r="CB1196" s="85"/>
      <c r="CC1196" s="85"/>
      <c r="CD1196" s="85"/>
      <c r="CE1196" s="85"/>
      <c r="CF1196" s="85"/>
      <c r="CG1196" s="85"/>
      <c r="CH1196" s="85"/>
      <c r="CI1196" s="85"/>
      <c r="CJ1196" s="85"/>
      <c r="CK1196" s="85"/>
      <c r="CL1196" s="85"/>
      <c r="CM1196" s="85"/>
      <c r="CN1196" s="85"/>
      <c r="CO1196" s="85"/>
      <c r="CP1196" s="85"/>
      <c r="CQ1196" s="85"/>
      <c r="CR1196" s="85"/>
      <c r="CS1196" s="85"/>
      <c r="CT1196" s="85"/>
      <c r="CU1196" s="85"/>
      <c r="CV1196" s="85"/>
      <c r="CW1196" s="85"/>
      <c r="CX1196" s="85"/>
      <c r="CY1196" s="85"/>
      <c r="CZ1196" s="85"/>
      <c r="DA1196" s="85"/>
      <c r="DB1196" s="85"/>
      <c r="DC1196" s="85"/>
      <c r="DD1196" s="85"/>
      <c r="DE1196" s="85"/>
    </row>
    <row r="1197" spans="1:109" x14ac:dyDescent="0.2">
      <c r="A1197" s="85"/>
      <c r="B1197" s="85"/>
      <c r="C1197" s="85"/>
      <c r="D1197" s="85"/>
      <c r="E1197" s="86"/>
      <c r="F1197" s="85"/>
      <c r="G1197" s="87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85"/>
      <c r="V1197" s="85"/>
      <c r="W1197" s="85"/>
      <c r="X1197" s="85"/>
      <c r="Y1197" s="85"/>
      <c r="Z1197" s="85"/>
      <c r="AA1197" s="85"/>
      <c r="AB1197" s="85"/>
      <c r="AC1197" s="85"/>
      <c r="AD1197" s="85"/>
      <c r="AE1197" s="85"/>
      <c r="AF1197" s="85"/>
      <c r="AG1197" s="85"/>
      <c r="AH1197" s="85"/>
      <c r="AI1197" s="85"/>
      <c r="AJ1197" s="85"/>
      <c r="AK1197" s="85"/>
      <c r="AL1197" s="85"/>
      <c r="AM1197" s="85"/>
      <c r="AN1197" s="85"/>
      <c r="AO1197" s="85"/>
      <c r="AP1197" s="85"/>
      <c r="AQ1197" s="85"/>
      <c r="AR1197" s="85"/>
      <c r="AS1197" s="85"/>
      <c r="AT1197" s="85"/>
      <c r="AU1197" s="85"/>
      <c r="AV1197" s="85"/>
      <c r="AW1197" s="85"/>
      <c r="AX1197" s="85"/>
      <c r="AY1197" s="85"/>
      <c r="AZ1197" s="85"/>
      <c r="BA1197" s="85"/>
      <c r="BB1197" s="85"/>
      <c r="BC1197" s="85"/>
      <c r="BD1197" s="85"/>
      <c r="BE1197" s="85"/>
      <c r="BF1197" s="88"/>
      <c r="BG1197" s="85"/>
      <c r="BH1197" s="85"/>
      <c r="BI1197" s="85"/>
      <c r="BJ1197" s="85"/>
      <c r="BK1197" s="85"/>
      <c r="BL1197" s="85"/>
      <c r="BM1197" s="85"/>
      <c r="BN1197" s="85"/>
      <c r="BO1197" s="85"/>
      <c r="BP1197" s="85"/>
      <c r="BQ1197" s="85"/>
      <c r="BR1197" s="85"/>
      <c r="BS1197" s="85"/>
      <c r="BT1197" s="85"/>
      <c r="BU1197" s="85"/>
      <c r="BV1197" s="85"/>
      <c r="BW1197" s="85"/>
      <c r="BX1197" s="85"/>
      <c r="BY1197" s="85"/>
      <c r="BZ1197" s="85"/>
      <c r="CA1197" s="85"/>
      <c r="CB1197" s="85"/>
      <c r="CC1197" s="85"/>
      <c r="CD1197" s="85"/>
      <c r="CE1197" s="85"/>
      <c r="CF1197" s="85"/>
      <c r="CG1197" s="85"/>
      <c r="CH1197" s="85"/>
      <c r="CI1197" s="85"/>
      <c r="CJ1197" s="85"/>
      <c r="CK1197" s="85"/>
      <c r="CL1197" s="85"/>
      <c r="CM1197" s="85"/>
      <c r="CN1197" s="85"/>
      <c r="CO1197" s="85"/>
      <c r="CP1197" s="85"/>
      <c r="CQ1197" s="85"/>
      <c r="CR1197" s="85"/>
      <c r="CS1197" s="85"/>
      <c r="CT1197" s="85"/>
      <c r="CU1197" s="85"/>
      <c r="CV1197" s="85"/>
      <c r="CW1197" s="85"/>
      <c r="CX1197" s="85"/>
      <c r="CY1197" s="85"/>
      <c r="CZ1197" s="85"/>
      <c r="DA1197" s="85"/>
      <c r="DB1197" s="85"/>
      <c r="DC1197" s="85"/>
      <c r="DD1197" s="85"/>
      <c r="DE1197" s="85"/>
    </row>
    <row r="1198" spans="1:109" x14ac:dyDescent="0.2">
      <c r="A1198" s="85"/>
      <c r="B1198" s="85"/>
      <c r="C1198" s="85"/>
      <c r="D1198" s="85"/>
      <c r="E1198" s="86"/>
      <c r="F1198" s="85"/>
      <c r="G1198" s="87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85"/>
      <c r="V1198" s="85"/>
      <c r="W1198" s="85"/>
      <c r="X1198" s="85"/>
      <c r="Y1198" s="85"/>
      <c r="Z1198" s="85"/>
      <c r="AA1198" s="85"/>
      <c r="AB1198" s="85"/>
      <c r="AC1198" s="85"/>
      <c r="AD1198" s="85"/>
      <c r="AE1198" s="85"/>
      <c r="AF1198" s="85"/>
      <c r="AG1198" s="85"/>
      <c r="AH1198" s="85"/>
      <c r="AI1198" s="85"/>
      <c r="AJ1198" s="85"/>
      <c r="AK1198" s="85"/>
      <c r="AL1198" s="85"/>
      <c r="AM1198" s="85"/>
      <c r="AN1198" s="85"/>
      <c r="AO1198" s="85"/>
      <c r="AP1198" s="85"/>
      <c r="AQ1198" s="85"/>
      <c r="AR1198" s="85"/>
      <c r="AS1198" s="85"/>
      <c r="AT1198" s="85"/>
      <c r="AU1198" s="85"/>
      <c r="AV1198" s="85"/>
      <c r="AW1198" s="85"/>
      <c r="AX1198" s="85"/>
      <c r="AY1198" s="85"/>
      <c r="AZ1198" s="85"/>
      <c r="BA1198" s="85"/>
      <c r="BB1198" s="85"/>
      <c r="BC1198" s="85"/>
      <c r="BD1198" s="85"/>
      <c r="BE1198" s="85"/>
      <c r="BF1198" s="88"/>
      <c r="BG1198" s="85"/>
      <c r="BH1198" s="85"/>
      <c r="BI1198" s="85"/>
      <c r="BJ1198" s="85"/>
      <c r="BK1198" s="85"/>
      <c r="BL1198" s="85"/>
      <c r="BM1198" s="85"/>
      <c r="BN1198" s="85"/>
      <c r="BO1198" s="85"/>
      <c r="BP1198" s="85"/>
      <c r="BQ1198" s="85"/>
      <c r="BR1198" s="85"/>
      <c r="BS1198" s="85"/>
      <c r="BT1198" s="85"/>
      <c r="BU1198" s="85"/>
      <c r="BV1198" s="85"/>
      <c r="BW1198" s="85"/>
      <c r="BX1198" s="85"/>
      <c r="BY1198" s="85"/>
      <c r="BZ1198" s="85"/>
      <c r="CA1198" s="85"/>
      <c r="CB1198" s="85"/>
      <c r="CC1198" s="85"/>
      <c r="CD1198" s="85"/>
      <c r="CE1198" s="85"/>
      <c r="CF1198" s="85"/>
      <c r="CG1198" s="85"/>
      <c r="CH1198" s="85"/>
      <c r="CI1198" s="85"/>
      <c r="CJ1198" s="85"/>
      <c r="CK1198" s="85"/>
      <c r="CL1198" s="85"/>
      <c r="CM1198" s="85"/>
      <c r="CN1198" s="85"/>
      <c r="CO1198" s="85"/>
      <c r="CP1198" s="85"/>
      <c r="CQ1198" s="85"/>
      <c r="CR1198" s="85"/>
      <c r="CS1198" s="85"/>
      <c r="CT1198" s="85"/>
      <c r="CU1198" s="85"/>
      <c r="CV1198" s="85"/>
      <c r="CW1198" s="85"/>
      <c r="CX1198" s="85"/>
      <c r="CY1198" s="85"/>
      <c r="CZ1198" s="85"/>
      <c r="DA1198" s="85"/>
      <c r="DB1198" s="85"/>
      <c r="DC1198" s="85"/>
      <c r="DD1198" s="85"/>
      <c r="DE1198" s="85"/>
    </row>
    <row r="1199" spans="1:109" x14ac:dyDescent="0.2">
      <c r="A1199" s="85"/>
      <c r="B1199" s="85"/>
      <c r="C1199" s="85"/>
      <c r="D1199" s="85"/>
      <c r="E1199" s="86"/>
      <c r="F1199" s="85"/>
      <c r="G1199" s="87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85"/>
      <c r="V1199" s="85"/>
      <c r="W1199" s="85"/>
      <c r="X1199" s="85"/>
      <c r="Y1199" s="85"/>
      <c r="Z1199" s="85"/>
      <c r="AA1199" s="85"/>
      <c r="AB1199" s="85"/>
      <c r="AC1199" s="85"/>
      <c r="AD1199" s="85"/>
      <c r="AE1199" s="85"/>
      <c r="AF1199" s="85"/>
      <c r="AG1199" s="85"/>
      <c r="AH1199" s="85"/>
      <c r="AI1199" s="85"/>
      <c r="AJ1199" s="85"/>
      <c r="AK1199" s="85"/>
      <c r="AL1199" s="85"/>
      <c r="AM1199" s="85"/>
      <c r="AN1199" s="85"/>
      <c r="AO1199" s="85"/>
      <c r="AP1199" s="85"/>
      <c r="AQ1199" s="85"/>
      <c r="AR1199" s="85"/>
      <c r="AS1199" s="85"/>
      <c r="AT1199" s="85"/>
      <c r="AU1199" s="85"/>
      <c r="AV1199" s="85"/>
      <c r="AW1199" s="85"/>
      <c r="AX1199" s="85"/>
      <c r="AY1199" s="85"/>
      <c r="AZ1199" s="85"/>
      <c r="BA1199" s="85"/>
      <c r="BB1199" s="85"/>
      <c r="BC1199" s="85"/>
      <c r="BD1199" s="85"/>
      <c r="BE1199" s="85"/>
      <c r="BF1199" s="88"/>
      <c r="BG1199" s="85"/>
      <c r="BH1199" s="85"/>
      <c r="BI1199" s="85"/>
      <c r="BJ1199" s="85"/>
      <c r="BK1199" s="85"/>
      <c r="BL1199" s="85"/>
      <c r="BM1199" s="85"/>
      <c r="BN1199" s="85"/>
      <c r="BO1199" s="85"/>
      <c r="BP1199" s="85"/>
      <c r="BQ1199" s="85"/>
      <c r="BR1199" s="85"/>
      <c r="BS1199" s="85"/>
      <c r="BT1199" s="85"/>
      <c r="BU1199" s="85"/>
      <c r="BV1199" s="85"/>
      <c r="BW1199" s="85"/>
      <c r="BX1199" s="85"/>
      <c r="BY1199" s="85"/>
      <c r="BZ1199" s="85"/>
      <c r="CA1199" s="85"/>
      <c r="CB1199" s="85"/>
      <c r="CC1199" s="85"/>
      <c r="CD1199" s="85"/>
      <c r="CE1199" s="85"/>
      <c r="CF1199" s="85"/>
      <c r="CG1199" s="85"/>
      <c r="CH1199" s="85"/>
      <c r="CI1199" s="85"/>
      <c r="CJ1199" s="85"/>
      <c r="CK1199" s="85"/>
      <c r="CL1199" s="85"/>
      <c r="CM1199" s="85"/>
      <c r="CN1199" s="85"/>
      <c r="CO1199" s="85"/>
      <c r="CP1199" s="85"/>
      <c r="CQ1199" s="85"/>
      <c r="CR1199" s="85"/>
      <c r="CS1199" s="85"/>
      <c r="CT1199" s="85"/>
      <c r="CU1199" s="85"/>
      <c r="CV1199" s="85"/>
      <c r="CW1199" s="85"/>
      <c r="CX1199" s="85"/>
      <c r="CY1199" s="85"/>
      <c r="CZ1199" s="85"/>
      <c r="DA1199" s="85"/>
      <c r="DB1199" s="85"/>
      <c r="DC1199" s="85"/>
      <c r="DD1199" s="85"/>
      <c r="DE1199" s="85"/>
    </row>
    <row r="1200" spans="1:109" x14ac:dyDescent="0.2">
      <c r="A1200" s="85"/>
      <c r="B1200" s="85"/>
      <c r="C1200" s="85"/>
      <c r="D1200" s="85"/>
      <c r="E1200" s="86"/>
      <c r="F1200" s="85"/>
      <c r="G1200" s="87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85"/>
      <c r="V1200" s="85"/>
      <c r="W1200" s="85"/>
      <c r="X1200" s="85"/>
      <c r="Y1200" s="85"/>
      <c r="Z1200" s="85"/>
      <c r="AA1200" s="85"/>
      <c r="AB1200" s="85"/>
      <c r="AC1200" s="85"/>
      <c r="AD1200" s="85"/>
      <c r="AE1200" s="85"/>
      <c r="AF1200" s="85"/>
      <c r="AG1200" s="85"/>
      <c r="AH1200" s="85"/>
      <c r="AI1200" s="85"/>
      <c r="AJ1200" s="85"/>
      <c r="AK1200" s="85"/>
      <c r="AL1200" s="85"/>
      <c r="AM1200" s="85"/>
      <c r="AN1200" s="85"/>
      <c r="AO1200" s="85"/>
      <c r="AP1200" s="85"/>
      <c r="AQ1200" s="85"/>
      <c r="AR1200" s="85"/>
      <c r="AS1200" s="85"/>
      <c r="AT1200" s="85"/>
      <c r="AU1200" s="85"/>
      <c r="AV1200" s="85"/>
      <c r="AW1200" s="85"/>
      <c r="AX1200" s="85"/>
      <c r="AY1200" s="85"/>
      <c r="AZ1200" s="85"/>
      <c r="BA1200" s="85"/>
      <c r="BB1200" s="85"/>
      <c r="BC1200" s="85"/>
      <c r="BD1200" s="85"/>
      <c r="BE1200" s="85"/>
      <c r="BF1200" s="88"/>
      <c r="BG1200" s="85"/>
      <c r="BH1200" s="85"/>
      <c r="BI1200" s="85"/>
      <c r="BJ1200" s="85"/>
      <c r="BK1200" s="85"/>
      <c r="BL1200" s="85"/>
      <c r="BM1200" s="85"/>
      <c r="BN1200" s="85"/>
      <c r="BO1200" s="85"/>
      <c r="BP1200" s="85"/>
      <c r="BQ1200" s="85"/>
      <c r="BR1200" s="85"/>
      <c r="BS1200" s="85"/>
      <c r="BT1200" s="85"/>
      <c r="BU1200" s="85"/>
      <c r="BV1200" s="85"/>
      <c r="BW1200" s="85"/>
      <c r="BX1200" s="85"/>
      <c r="BY1200" s="85"/>
      <c r="BZ1200" s="85"/>
      <c r="CA1200" s="85"/>
      <c r="CB1200" s="85"/>
      <c r="CC1200" s="85"/>
      <c r="CD1200" s="85"/>
      <c r="CE1200" s="85"/>
      <c r="CF1200" s="85"/>
      <c r="CG1200" s="85"/>
      <c r="CH1200" s="85"/>
      <c r="CI1200" s="85"/>
      <c r="CJ1200" s="85"/>
      <c r="CK1200" s="85"/>
      <c r="CL1200" s="85"/>
      <c r="CM1200" s="85"/>
      <c r="CN1200" s="85"/>
      <c r="CO1200" s="85"/>
      <c r="CP1200" s="85"/>
      <c r="CQ1200" s="85"/>
      <c r="CR1200" s="85"/>
      <c r="CS1200" s="85"/>
      <c r="CT1200" s="85"/>
      <c r="CU1200" s="85"/>
      <c r="CV1200" s="85"/>
      <c r="CW1200" s="85"/>
      <c r="CX1200" s="85"/>
      <c r="CY1200" s="85"/>
      <c r="CZ1200" s="85"/>
      <c r="DA1200" s="85"/>
      <c r="DB1200" s="85"/>
      <c r="DC1200" s="85"/>
      <c r="DD1200" s="85"/>
      <c r="DE1200" s="85"/>
    </row>
    <row r="1201" spans="1:109" x14ac:dyDescent="0.2">
      <c r="A1201" s="85"/>
      <c r="B1201" s="85"/>
      <c r="C1201" s="85"/>
      <c r="D1201" s="85"/>
      <c r="E1201" s="86"/>
      <c r="F1201" s="85"/>
      <c r="G1201" s="87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85"/>
      <c r="V1201" s="85"/>
      <c r="W1201" s="85"/>
      <c r="X1201" s="85"/>
      <c r="Y1201" s="85"/>
      <c r="Z1201" s="85"/>
      <c r="AA1201" s="85"/>
      <c r="AB1201" s="85"/>
      <c r="AC1201" s="85"/>
      <c r="AD1201" s="85"/>
      <c r="AE1201" s="85"/>
      <c r="AF1201" s="85"/>
      <c r="AG1201" s="85"/>
      <c r="AH1201" s="85"/>
      <c r="AI1201" s="85"/>
      <c r="AJ1201" s="85"/>
      <c r="AK1201" s="85"/>
      <c r="AL1201" s="85"/>
      <c r="AM1201" s="85"/>
      <c r="AN1201" s="85"/>
      <c r="AO1201" s="85"/>
      <c r="AP1201" s="85"/>
      <c r="AQ1201" s="85"/>
      <c r="AR1201" s="85"/>
      <c r="AS1201" s="85"/>
      <c r="AT1201" s="85"/>
      <c r="AU1201" s="85"/>
      <c r="AV1201" s="85"/>
      <c r="AW1201" s="85"/>
      <c r="AX1201" s="85"/>
      <c r="AY1201" s="85"/>
      <c r="AZ1201" s="85"/>
      <c r="BA1201" s="85"/>
      <c r="BB1201" s="85"/>
      <c r="BC1201" s="85"/>
      <c r="BD1201" s="85"/>
      <c r="BE1201" s="85"/>
      <c r="BF1201" s="88"/>
      <c r="BG1201" s="85"/>
      <c r="BH1201" s="85"/>
      <c r="BI1201" s="85"/>
      <c r="BJ1201" s="85"/>
      <c r="BK1201" s="85"/>
      <c r="BL1201" s="85"/>
      <c r="BM1201" s="85"/>
      <c r="BN1201" s="85"/>
      <c r="BO1201" s="85"/>
      <c r="BP1201" s="85"/>
      <c r="BQ1201" s="85"/>
      <c r="BR1201" s="85"/>
      <c r="BS1201" s="85"/>
      <c r="BT1201" s="85"/>
      <c r="BU1201" s="85"/>
      <c r="BV1201" s="85"/>
      <c r="BW1201" s="85"/>
      <c r="BX1201" s="85"/>
      <c r="BY1201" s="85"/>
      <c r="BZ1201" s="85"/>
      <c r="CA1201" s="85"/>
      <c r="CB1201" s="85"/>
      <c r="CC1201" s="85"/>
      <c r="CD1201" s="85"/>
      <c r="CE1201" s="85"/>
      <c r="CF1201" s="85"/>
      <c r="CG1201" s="85"/>
      <c r="CH1201" s="85"/>
      <c r="CI1201" s="85"/>
      <c r="CJ1201" s="85"/>
      <c r="CK1201" s="85"/>
      <c r="CL1201" s="85"/>
      <c r="CM1201" s="85"/>
      <c r="CN1201" s="85"/>
      <c r="CO1201" s="85"/>
      <c r="CP1201" s="85"/>
      <c r="CQ1201" s="85"/>
      <c r="CR1201" s="85"/>
      <c r="CS1201" s="85"/>
      <c r="CT1201" s="85"/>
      <c r="CU1201" s="85"/>
      <c r="CV1201" s="85"/>
      <c r="CW1201" s="85"/>
      <c r="CX1201" s="85"/>
      <c r="CY1201" s="85"/>
      <c r="CZ1201" s="85"/>
      <c r="DA1201" s="85"/>
      <c r="DB1201" s="85"/>
      <c r="DC1201" s="85"/>
      <c r="DD1201" s="85"/>
      <c r="DE1201" s="85"/>
    </row>
    <row r="1202" spans="1:109" x14ac:dyDescent="0.2">
      <c r="A1202" s="85"/>
      <c r="B1202" s="85"/>
      <c r="C1202" s="85"/>
      <c r="D1202" s="85"/>
      <c r="E1202" s="86"/>
      <c r="F1202" s="85"/>
      <c r="G1202" s="87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85"/>
      <c r="V1202" s="85"/>
      <c r="W1202" s="85"/>
      <c r="X1202" s="85"/>
      <c r="Y1202" s="85"/>
      <c r="Z1202" s="85"/>
      <c r="AA1202" s="85"/>
      <c r="AB1202" s="85"/>
      <c r="AC1202" s="85"/>
      <c r="AD1202" s="85"/>
      <c r="AE1202" s="85"/>
      <c r="AF1202" s="85"/>
      <c r="AG1202" s="85"/>
      <c r="AH1202" s="85"/>
      <c r="AI1202" s="85"/>
      <c r="AJ1202" s="85"/>
      <c r="AK1202" s="85"/>
      <c r="AL1202" s="85"/>
      <c r="AM1202" s="85"/>
      <c r="AN1202" s="85"/>
      <c r="AO1202" s="85"/>
      <c r="AP1202" s="85"/>
      <c r="AQ1202" s="85"/>
      <c r="AR1202" s="85"/>
      <c r="AS1202" s="85"/>
      <c r="AT1202" s="85"/>
      <c r="AU1202" s="85"/>
      <c r="AV1202" s="85"/>
      <c r="AW1202" s="85"/>
      <c r="AX1202" s="85"/>
      <c r="AY1202" s="85"/>
      <c r="AZ1202" s="85"/>
      <c r="BA1202" s="85"/>
      <c r="BB1202" s="85"/>
      <c r="BC1202" s="85"/>
      <c r="BD1202" s="85"/>
      <c r="BE1202" s="85"/>
      <c r="BF1202" s="88"/>
      <c r="BG1202" s="85"/>
      <c r="BH1202" s="85"/>
      <c r="BI1202" s="85"/>
      <c r="BJ1202" s="85"/>
      <c r="BK1202" s="85"/>
      <c r="BL1202" s="85"/>
      <c r="BM1202" s="85"/>
      <c r="BN1202" s="85"/>
      <c r="BO1202" s="85"/>
      <c r="BP1202" s="85"/>
      <c r="BQ1202" s="85"/>
      <c r="BR1202" s="85"/>
      <c r="BS1202" s="85"/>
      <c r="BT1202" s="85"/>
      <c r="BU1202" s="85"/>
      <c r="BV1202" s="85"/>
      <c r="BW1202" s="85"/>
      <c r="BX1202" s="85"/>
      <c r="BY1202" s="85"/>
      <c r="BZ1202" s="85"/>
      <c r="CA1202" s="85"/>
      <c r="CB1202" s="85"/>
      <c r="CC1202" s="85"/>
      <c r="CD1202" s="85"/>
      <c r="CE1202" s="85"/>
      <c r="CF1202" s="85"/>
      <c r="CG1202" s="85"/>
      <c r="CH1202" s="85"/>
      <c r="CI1202" s="85"/>
      <c r="CJ1202" s="85"/>
      <c r="CK1202" s="85"/>
      <c r="CL1202" s="85"/>
      <c r="CM1202" s="85"/>
      <c r="CN1202" s="85"/>
      <c r="CO1202" s="85"/>
      <c r="CP1202" s="85"/>
      <c r="CQ1202" s="85"/>
      <c r="CR1202" s="85"/>
      <c r="CS1202" s="85"/>
      <c r="CT1202" s="85"/>
      <c r="CU1202" s="85"/>
      <c r="CV1202" s="85"/>
      <c r="CW1202" s="85"/>
      <c r="CX1202" s="85"/>
      <c r="CY1202" s="85"/>
      <c r="CZ1202" s="85"/>
      <c r="DA1202" s="85"/>
      <c r="DB1202" s="85"/>
      <c r="DC1202" s="85"/>
      <c r="DD1202" s="85"/>
      <c r="DE1202" s="85"/>
    </row>
    <row r="1203" spans="1:109" x14ac:dyDescent="0.2">
      <c r="A1203" s="85"/>
      <c r="B1203" s="85"/>
      <c r="C1203" s="85"/>
      <c r="D1203" s="85"/>
      <c r="E1203" s="86"/>
      <c r="F1203" s="85"/>
      <c r="G1203" s="87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85"/>
      <c r="V1203" s="85"/>
      <c r="W1203" s="85"/>
      <c r="X1203" s="85"/>
      <c r="Y1203" s="85"/>
      <c r="Z1203" s="85"/>
      <c r="AA1203" s="85"/>
      <c r="AB1203" s="85"/>
      <c r="AC1203" s="85"/>
      <c r="AD1203" s="85"/>
      <c r="AE1203" s="85"/>
      <c r="AF1203" s="85"/>
      <c r="AG1203" s="85"/>
      <c r="AH1203" s="85"/>
      <c r="AI1203" s="85"/>
      <c r="AJ1203" s="85"/>
      <c r="AK1203" s="85"/>
      <c r="AL1203" s="85"/>
      <c r="AM1203" s="85"/>
      <c r="AN1203" s="85"/>
      <c r="AO1203" s="85"/>
      <c r="AP1203" s="85"/>
      <c r="AQ1203" s="85"/>
      <c r="AR1203" s="85"/>
      <c r="AS1203" s="85"/>
      <c r="AT1203" s="85"/>
      <c r="AU1203" s="85"/>
      <c r="AV1203" s="85"/>
      <c r="AW1203" s="85"/>
      <c r="AX1203" s="85"/>
      <c r="AY1203" s="85"/>
      <c r="AZ1203" s="85"/>
      <c r="BA1203" s="85"/>
      <c r="BB1203" s="85"/>
      <c r="BC1203" s="85"/>
      <c r="BD1203" s="85"/>
      <c r="BE1203" s="85"/>
      <c r="BF1203" s="88"/>
      <c r="BG1203" s="85"/>
      <c r="BH1203" s="85"/>
      <c r="BI1203" s="85"/>
      <c r="BJ1203" s="85"/>
      <c r="BK1203" s="85"/>
      <c r="BL1203" s="85"/>
      <c r="BM1203" s="85"/>
      <c r="BN1203" s="85"/>
      <c r="BO1203" s="85"/>
      <c r="BP1203" s="85"/>
      <c r="BQ1203" s="85"/>
      <c r="BR1203" s="85"/>
      <c r="BS1203" s="85"/>
      <c r="BT1203" s="85"/>
      <c r="BU1203" s="85"/>
      <c r="BV1203" s="85"/>
      <c r="BW1203" s="85"/>
      <c r="BX1203" s="85"/>
      <c r="BY1203" s="85"/>
      <c r="BZ1203" s="85"/>
      <c r="CA1203" s="85"/>
      <c r="CB1203" s="85"/>
      <c r="CC1203" s="85"/>
      <c r="CD1203" s="85"/>
      <c r="CE1203" s="85"/>
      <c r="CF1203" s="85"/>
      <c r="CG1203" s="85"/>
      <c r="CH1203" s="85"/>
      <c r="CI1203" s="85"/>
      <c r="CJ1203" s="85"/>
      <c r="CK1203" s="85"/>
      <c r="CL1203" s="85"/>
      <c r="CM1203" s="85"/>
      <c r="CN1203" s="85"/>
      <c r="CO1203" s="85"/>
      <c r="CP1203" s="85"/>
      <c r="CQ1203" s="85"/>
      <c r="CR1203" s="85"/>
      <c r="CS1203" s="85"/>
      <c r="CT1203" s="85"/>
      <c r="CU1203" s="85"/>
      <c r="CV1203" s="85"/>
      <c r="CW1203" s="85"/>
      <c r="CX1203" s="85"/>
      <c r="CY1203" s="85"/>
      <c r="CZ1203" s="85"/>
      <c r="DA1203" s="85"/>
      <c r="DB1203" s="85"/>
      <c r="DC1203" s="85"/>
      <c r="DD1203" s="85"/>
      <c r="DE1203" s="85"/>
    </row>
    <row r="1204" spans="1:109" x14ac:dyDescent="0.2">
      <c r="A1204" s="85"/>
      <c r="B1204" s="85"/>
      <c r="C1204" s="85"/>
      <c r="D1204" s="85"/>
      <c r="E1204" s="86"/>
      <c r="F1204" s="85"/>
      <c r="G1204" s="87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85"/>
      <c r="V1204" s="85"/>
      <c r="W1204" s="85"/>
      <c r="X1204" s="85"/>
      <c r="Y1204" s="85"/>
      <c r="Z1204" s="85"/>
      <c r="AA1204" s="85"/>
      <c r="AB1204" s="85"/>
      <c r="AC1204" s="85"/>
      <c r="AD1204" s="85"/>
      <c r="AE1204" s="85"/>
      <c r="AF1204" s="85"/>
      <c r="AG1204" s="85"/>
      <c r="AH1204" s="85"/>
      <c r="AI1204" s="85"/>
      <c r="AJ1204" s="85"/>
      <c r="AK1204" s="85"/>
      <c r="AL1204" s="85"/>
      <c r="AM1204" s="85"/>
      <c r="AN1204" s="85"/>
      <c r="AO1204" s="85"/>
      <c r="AP1204" s="85"/>
      <c r="AQ1204" s="85"/>
      <c r="AR1204" s="85"/>
      <c r="AS1204" s="85"/>
      <c r="AT1204" s="85"/>
      <c r="AU1204" s="85"/>
      <c r="AV1204" s="85"/>
      <c r="AW1204" s="85"/>
      <c r="AX1204" s="85"/>
      <c r="AY1204" s="85"/>
      <c r="AZ1204" s="85"/>
      <c r="BA1204" s="85"/>
      <c r="BB1204" s="85"/>
      <c r="BC1204" s="85"/>
      <c r="BD1204" s="85"/>
      <c r="BE1204" s="85"/>
      <c r="BF1204" s="88"/>
      <c r="BG1204" s="85"/>
      <c r="BH1204" s="85"/>
      <c r="BI1204" s="85"/>
      <c r="BJ1204" s="85"/>
      <c r="BK1204" s="85"/>
      <c r="BL1204" s="85"/>
      <c r="BM1204" s="85"/>
      <c r="BN1204" s="85"/>
      <c r="BO1204" s="85"/>
      <c r="BP1204" s="85"/>
      <c r="BQ1204" s="85"/>
      <c r="BR1204" s="85"/>
      <c r="BS1204" s="85"/>
      <c r="BT1204" s="85"/>
      <c r="BU1204" s="85"/>
      <c r="BV1204" s="85"/>
      <c r="BW1204" s="85"/>
      <c r="BX1204" s="85"/>
      <c r="BY1204" s="85"/>
      <c r="BZ1204" s="85"/>
      <c r="CA1204" s="85"/>
      <c r="CB1204" s="85"/>
      <c r="CC1204" s="85"/>
      <c r="CD1204" s="85"/>
      <c r="CE1204" s="85"/>
      <c r="CF1204" s="85"/>
      <c r="CG1204" s="85"/>
      <c r="CH1204" s="85"/>
      <c r="CI1204" s="85"/>
      <c r="CJ1204" s="85"/>
      <c r="CK1204" s="85"/>
      <c r="CL1204" s="85"/>
      <c r="CM1204" s="85"/>
      <c r="CN1204" s="85"/>
      <c r="CO1204" s="85"/>
      <c r="CP1204" s="85"/>
      <c r="CQ1204" s="85"/>
      <c r="CR1204" s="85"/>
      <c r="CS1204" s="85"/>
      <c r="CT1204" s="85"/>
      <c r="CU1204" s="85"/>
      <c r="CV1204" s="85"/>
      <c r="CW1204" s="85"/>
      <c r="CX1204" s="85"/>
      <c r="CY1204" s="85"/>
      <c r="CZ1204" s="85"/>
      <c r="DA1204" s="85"/>
      <c r="DB1204" s="85"/>
      <c r="DC1204" s="85"/>
      <c r="DD1204" s="85"/>
      <c r="DE1204" s="85"/>
    </row>
    <row r="1205" spans="1:109" x14ac:dyDescent="0.2">
      <c r="A1205" s="85"/>
      <c r="B1205" s="85"/>
      <c r="C1205" s="85"/>
      <c r="D1205" s="85"/>
      <c r="E1205" s="86"/>
      <c r="F1205" s="85"/>
      <c r="G1205" s="87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85"/>
      <c r="V1205" s="85"/>
      <c r="W1205" s="85"/>
      <c r="X1205" s="85"/>
      <c r="Y1205" s="85"/>
      <c r="Z1205" s="85"/>
      <c r="AA1205" s="85"/>
      <c r="AB1205" s="85"/>
      <c r="AC1205" s="85"/>
      <c r="AD1205" s="85"/>
      <c r="AE1205" s="85"/>
      <c r="AF1205" s="85"/>
      <c r="AG1205" s="85"/>
      <c r="AH1205" s="85"/>
      <c r="AI1205" s="85"/>
      <c r="AJ1205" s="85"/>
      <c r="AK1205" s="85"/>
      <c r="AL1205" s="85"/>
      <c r="AM1205" s="85"/>
      <c r="AN1205" s="85"/>
      <c r="AO1205" s="85"/>
      <c r="AP1205" s="85"/>
      <c r="AQ1205" s="85"/>
      <c r="AR1205" s="85"/>
      <c r="AS1205" s="85"/>
      <c r="AT1205" s="85"/>
      <c r="AU1205" s="85"/>
      <c r="AV1205" s="85"/>
      <c r="AW1205" s="85"/>
      <c r="AX1205" s="85"/>
      <c r="AY1205" s="85"/>
      <c r="AZ1205" s="85"/>
      <c r="BA1205" s="85"/>
      <c r="BB1205" s="85"/>
      <c r="BC1205" s="85"/>
      <c r="BD1205" s="85"/>
      <c r="BE1205" s="85"/>
      <c r="BF1205" s="88"/>
      <c r="BG1205" s="85"/>
      <c r="BH1205" s="85"/>
      <c r="BI1205" s="85"/>
      <c r="BJ1205" s="85"/>
      <c r="BK1205" s="85"/>
      <c r="BL1205" s="85"/>
      <c r="BM1205" s="85"/>
      <c r="BN1205" s="85"/>
      <c r="BO1205" s="85"/>
      <c r="BP1205" s="85"/>
      <c r="BQ1205" s="85"/>
      <c r="BR1205" s="85"/>
      <c r="BS1205" s="85"/>
      <c r="BT1205" s="85"/>
      <c r="BU1205" s="85"/>
      <c r="BV1205" s="85"/>
      <c r="BW1205" s="85"/>
      <c r="BX1205" s="85"/>
      <c r="BY1205" s="85"/>
      <c r="BZ1205" s="85"/>
      <c r="CA1205" s="85"/>
      <c r="CB1205" s="85"/>
      <c r="CC1205" s="85"/>
      <c r="CD1205" s="85"/>
      <c r="CE1205" s="85"/>
      <c r="CF1205" s="85"/>
      <c r="CG1205" s="85"/>
      <c r="CH1205" s="85"/>
      <c r="CI1205" s="85"/>
      <c r="CJ1205" s="85"/>
      <c r="CK1205" s="85"/>
      <c r="CL1205" s="85"/>
      <c r="CM1205" s="85"/>
      <c r="CN1205" s="85"/>
      <c r="CO1205" s="85"/>
      <c r="CP1205" s="85"/>
      <c r="CQ1205" s="85"/>
      <c r="CR1205" s="85"/>
      <c r="CS1205" s="85"/>
      <c r="CT1205" s="85"/>
      <c r="CU1205" s="85"/>
      <c r="CV1205" s="85"/>
      <c r="CW1205" s="85"/>
      <c r="CX1205" s="85"/>
      <c r="CY1205" s="85"/>
      <c r="CZ1205" s="85"/>
      <c r="DA1205" s="85"/>
      <c r="DB1205" s="85"/>
      <c r="DC1205" s="85"/>
      <c r="DD1205" s="85"/>
      <c r="DE1205" s="85"/>
    </row>
    <row r="1206" spans="1:109" x14ac:dyDescent="0.2">
      <c r="A1206" s="85"/>
      <c r="B1206" s="85"/>
      <c r="C1206" s="85"/>
      <c r="D1206" s="85"/>
      <c r="E1206" s="86"/>
      <c r="F1206" s="85"/>
      <c r="G1206" s="87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85"/>
      <c r="V1206" s="85"/>
      <c r="W1206" s="85"/>
      <c r="X1206" s="85"/>
      <c r="Y1206" s="85"/>
      <c r="Z1206" s="85"/>
      <c r="AA1206" s="85"/>
      <c r="AB1206" s="85"/>
      <c r="AC1206" s="85"/>
      <c r="AD1206" s="85"/>
      <c r="AE1206" s="85"/>
      <c r="AF1206" s="85"/>
      <c r="AG1206" s="85"/>
      <c r="AH1206" s="85"/>
      <c r="AI1206" s="85"/>
      <c r="AJ1206" s="85"/>
      <c r="AK1206" s="85"/>
      <c r="AL1206" s="85"/>
      <c r="AM1206" s="85"/>
      <c r="AN1206" s="85"/>
      <c r="AO1206" s="85"/>
      <c r="AP1206" s="85"/>
      <c r="AQ1206" s="85"/>
      <c r="AR1206" s="85"/>
      <c r="AS1206" s="85"/>
      <c r="AT1206" s="85"/>
      <c r="AU1206" s="85"/>
      <c r="AV1206" s="85"/>
      <c r="AW1206" s="85"/>
      <c r="AX1206" s="85"/>
      <c r="AY1206" s="85"/>
      <c r="AZ1206" s="85"/>
      <c r="BA1206" s="85"/>
      <c r="BB1206" s="85"/>
      <c r="BC1206" s="85"/>
      <c r="BD1206" s="85"/>
      <c r="BE1206" s="85"/>
      <c r="BF1206" s="88"/>
      <c r="BG1206" s="85"/>
      <c r="BH1206" s="85"/>
      <c r="BI1206" s="85"/>
      <c r="BJ1206" s="85"/>
      <c r="BK1206" s="85"/>
      <c r="BL1206" s="85"/>
      <c r="BM1206" s="85"/>
      <c r="BN1206" s="85"/>
      <c r="BO1206" s="85"/>
      <c r="BP1206" s="85"/>
      <c r="BQ1206" s="85"/>
      <c r="BR1206" s="85"/>
      <c r="BS1206" s="85"/>
      <c r="BT1206" s="85"/>
      <c r="BU1206" s="85"/>
      <c r="BV1206" s="85"/>
      <c r="BW1206" s="85"/>
      <c r="BX1206" s="85"/>
      <c r="BY1206" s="85"/>
      <c r="BZ1206" s="85"/>
      <c r="CA1206" s="85"/>
      <c r="CB1206" s="85"/>
      <c r="CC1206" s="85"/>
      <c r="CD1206" s="85"/>
      <c r="CE1206" s="85"/>
      <c r="CF1206" s="85"/>
      <c r="CG1206" s="85"/>
      <c r="CH1206" s="85"/>
      <c r="CI1206" s="85"/>
      <c r="CJ1206" s="85"/>
      <c r="CK1206" s="85"/>
      <c r="CL1206" s="85"/>
      <c r="CM1206" s="85"/>
      <c r="CN1206" s="85"/>
      <c r="CO1206" s="85"/>
      <c r="CP1206" s="85"/>
      <c r="CQ1206" s="85"/>
      <c r="CR1206" s="85"/>
      <c r="CS1206" s="85"/>
      <c r="CT1206" s="85"/>
      <c r="CU1206" s="85"/>
      <c r="CV1206" s="85"/>
      <c r="CW1206" s="85"/>
      <c r="CX1206" s="85"/>
      <c r="CY1206" s="85"/>
      <c r="CZ1206" s="85"/>
      <c r="DA1206" s="85"/>
      <c r="DB1206" s="85"/>
      <c r="DC1206" s="85"/>
      <c r="DD1206" s="85"/>
      <c r="DE1206" s="85"/>
    </row>
    <row r="1207" spans="1:109" x14ac:dyDescent="0.2">
      <c r="A1207" s="85"/>
      <c r="B1207" s="85"/>
      <c r="C1207" s="85"/>
      <c r="D1207" s="85"/>
      <c r="E1207" s="86"/>
      <c r="F1207" s="85"/>
      <c r="G1207" s="87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85"/>
      <c r="V1207" s="85"/>
      <c r="W1207" s="85"/>
      <c r="X1207" s="85"/>
      <c r="Y1207" s="85"/>
      <c r="Z1207" s="85"/>
      <c r="AA1207" s="85"/>
      <c r="AB1207" s="85"/>
      <c r="AC1207" s="85"/>
      <c r="AD1207" s="85"/>
      <c r="AE1207" s="85"/>
      <c r="AF1207" s="85"/>
      <c r="AG1207" s="85"/>
      <c r="AH1207" s="85"/>
      <c r="AI1207" s="85"/>
      <c r="AJ1207" s="85"/>
      <c r="AK1207" s="85"/>
      <c r="AL1207" s="85"/>
      <c r="AM1207" s="85"/>
      <c r="AN1207" s="85"/>
      <c r="AO1207" s="85"/>
      <c r="AP1207" s="85"/>
      <c r="AQ1207" s="85"/>
      <c r="AR1207" s="85"/>
      <c r="AS1207" s="85"/>
      <c r="AT1207" s="85"/>
      <c r="AU1207" s="85"/>
      <c r="AV1207" s="85"/>
      <c r="AW1207" s="85"/>
      <c r="AX1207" s="85"/>
      <c r="AY1207" s="85"/>
      <c r="AZ1207" s="85"/>
      <c r="BA1207" s="85"/>
      <c r="BB1207" s="85"/>
      <c r="BC1207" s="85"/>
      <c r="BD1207" s="85"/>
      <c r="BE1207" s="85"/>
      <c r="BF1207" s="88"/>
      <c r="BG1207" s="85"/>
      <c r="BH1207" s="85"/>
      <c r="BI1207" s="85"/>
      <c r="BJ1207" s="85"/>
      <c r="BK1207" s="85"/>
      <c r="BL1207" s="85"/>
      <c r="BM1207" s="85"/>
      <c r="BN1207" s="85"/>
      <c r="BO1207" s="85"/>
      <c r="BP1207" s="85"/>
      <c r="BQ1207" s="85"/>
      <c r="BR1207" s="85"/>
      <c r="BS1207" s="85"/>
      <c r="BT1207" s="85"/>
      <c r="BU1207" s="85"/>
      <c r="BV1207" s="85"/>
      <c r="BW1207" s="85"/>
      <c r="BX1207" s="85"/>
      <c r="BY1207" s="85"/>
      <c r="BZ1207" s="85"/>
      <c r="CA1207" s="85"/>
      <c r="CB1207" s="85"/>
      <c r="CC1207" s="85"/>
      <c r="CD1207" s="85"/>
      <c r="CE1207" s="85"/>
      <c r="CF1207" s="85"/>
      <c r="CG1207" s="85"/>
      <c r="CH1207" s="85"/>
      <c r="CI1207" s="85"/>
      <c r="CJ1207" s="85"/>
      <c r="CK1207" s="85"/>
      <c r="CL1207" s="85"/>
      <c r="CM1207" s="85"/>
      <c r="CN1207" s="85"/>
      <c r="CO1207" s="85"/>
      <c r="CP1207" s="85"/>
      <c r="CQ1207" s="85"/>
      <c r="CR1207" s="85"/>
      <c r="CS1207" s="85"/>
      <c r="CT1207" s="85"/>
      <c r="CU1207" s="85"/>
      <c r="CV1207" s="85"/>
      <c r="CW1207" s="85"/>
      <c r="CX1207" s="85"/>
      <c r="CY1207" s="85"/>
      <c r="CZ1207" s="85"/>
      <c r="DA1207" s="85"/>
      <c r="DB1207" s="85"/>
      <c r="DC1207" s="85"/>
      <c r="DD1207" s="85"/>
      <c r="DE1207" s="85"/>
    </row>
    <row r="1208" spans="1:109" x14ac:dyDescent="0.2">
      <c r="A1208" s="85"/>
      <c r="B1208" s="85"/>
      <c r="C1208" s="85"/>
      <c r="D1208" s="85"/>
      <c r="E1208" s="86"/>
      <c r="F1208" s="85"/>
      <c r="G1208" s="87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85"/>
      <c r="V1208" s="85"/>
      <c r="W1208" s="85"/>
      <c r="X1208" s="85"/>
      <c r="Y1208" s="85"/>
      <c r="Z1208" s="85"/>
      <c r="AA1208" s="85"/>
      <c r="AB1208" s="85"/>
      <c r="AC1208" s="85"/>
      <c r="AD1208" s="85"/>
      <c r="AE1208" s="85"/>
      <c r="AF1208" s="85"/>
      <c r="AG1208" s="85"/>
      <c r="AH1208" s="85"/>
      <c r="AI1208" s="85"/>
      <c r="AJ1208" s="85"/>
      <c r="AK1208" s="85"/>
      <c r="AL1208" s="85"/>
      <c r="AM1208" s="85"/>
      <c r="AN1208" s="85"/>
      <c r="AO1208" s="85"/>
      <c r="AP1208" s="85"/>
      <c r="AQ1208" s="85"/>
      <c r="AR1208" s="85"/>
      <c r="AS1208" s="85"/>
      <c r="AT1208" s="85"/>
      <c r="AU1208" s="85"/>
      <c r="AV1208" s="85"/>
      <c r="AW1208" s="85"/>
      <c r="AX1208" s="85"/>
      <c r="AY1208" s="85"/>
      <c r="AZ1208" s="85"/>
      <c r="BA1208" s="85"/>
      <c r="BB1208" s="85"/>
      <c r="BC1208" s="85"/>
      <c r="BD1208" s="85"/>
      <c r="BE1208" s="85"/>
      <c r="BF1208" s="88"/>
      <c r="BG1208" s="85"/>
      <c r="BH1208" s="85"/>
      <c r="BI1208" s="85"/>
      <c r="BJ1208" s="85"/>
      <c r="BK1208" s="85"/>
      <c r="BL1208" s="85"/>
      <c r="BM1208" s="85"/>
      <c r="BN1208" s="85"/>
      <c r="BO1208" s="85"/>
      <c r="BP1208" s="85"/>
      <c r="BQ1208" s="85"/>
      <c r="BR1208" s="85"/>
      <c r="BS1208" s="85"/>
      <c r="BT1208" s="85"/>
      <c r="BU1208" s="85"/>
      <c r="BV1208" s="85"/>
      <c r="BW1208" s="85"/>
      <c r="BX1208" s="85"/>
      <c r="BY1208" s="85"/>
      <c r="BZ1208" s="85"/>
      <c r="CA1208" s="85"/>
      <c r="CB1208" s="85"/>
      <c r="CC1208" s="85"/>
      <c r="CD1208" s="85"/>
      <c r="CE1208" s="85"/>
      <c r="CF1208" s="85"/>
      <c r="CG1208" s="85"/>
      <c r="CH1208" s="85"/>
      <c r="CI1208" s="85"/>
      <c r="CJ1208" s="85"/>
      <c r="CK1208" s="85"/>
      <c r="CL1208" s="85"/>
      <c r="CM1208" s="85"/>
      <c r="CN1208" s="85"/>
      <c r="CO1208" s="85"/>
      <c r="CP1208" s="85"/>
      <c r="CQ1208" s="85"/>
      <c r="CR1208" s="85"/>
      <c r="CS1208" s="85"/>
      <c r="CT1208" s="85"/>
      <c r="CU1208" s="85"/>
      <c r="CV1208" s="85"/>
      <c r="CW1208" s="85"/>
      <c r="CX1208" s="85"/>
      <c r="CY1208" s="85"/>
      <c r="CZ1208" s="85"/>
      <c r="DA1208" s="85"/>
      <c r="DB1208" s="85"/>
      <c r="DC1208" s="85"/>
      <c r="DD1208" s="85"/>
      <c r="DE1208" s="85"/>
    </row>
    <row r="1209" spans="1:109" x14ac:dyDescent="0.2">
      <c r="A1209" s="85"/>
      <c r="B1209" s="85"/>
      <c r="C1209" s="85"/>
      <c r="D1209" s="85"/>
      <c r="E1209" s="86"/>
      <c r="F1209" s="85"/>
      <c r="G1209" s="87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85"/>
      <c r="V1209" s="85"/>
      <c r="W1209" s="85"/>
      <c r="X1209" s="85"/>
      <c r="Y1209" s="85"/>
      <c r="Z1209" s="85"/>
      <c r="AA1209" s="85"/>
      <c r="AB1209" s="85"/>
      <c r="AC1209" s="85"/>
      <c r="AD1209" s="85"/>
      <c r="AE1209" s="85"/>
      <c r="AF1209" s="85"/>
      <c r="AG1209" s="85"/>
      <c r="AH1209" s="85"/>
      <c r="AI1209" s="85"/>
      <c r="AJ1209" s="85"/>
      <c r="AK1209" s="85"/>
      <c r="AL1209" s="85"/>
      <c r="AM1209" s="85"/>
      <c r="AN1209" s="85"/>
      <c r="AO1209" s="85"/>
      <c r="AP1209" s="85"/>
      <c r="AQ1209" s="85"/>
      <c r="AR1209" s="85"/>
      <c r="AS1209" s="85"/>
      <c r="AT1209" s="85"/>
      <c r="AU1209" s="85"/>
      <c r="AV1209" s="85"/>
      <c r="AW1209" s="85"/>
      <c r="AX1209" s="85"/>
      <c r="AY1209" s="85"/>
      <c r="AZ1209" s="85"/>
      <c r="BA1209" s="85"/>
      <c r="BB1209" s="85"/>
      <c r="BC1209" s="85"/>
      <c r="BD1209" s="85"/>
      <c r="BE1209" s="85"/>
      <c r="BF1209" s="88"/>
      <c r="BG1209" s="85"/>
      <c r="BH1209" s="85"/>
      <c r="BI1209" s="85"/>
      <c r="BJ1209" s="85"/>
      <c r="BK1209" s="85"/>
      <c r="BL1209" s="85"/>
      <c r="BM1209" s="85"/>
      <c r="BN1209" s="85"/>
      <c r="BO1209" s="85"/>
      <c r="BP1209" s="85"/>
      <c r="BQ1209" s="85"/>
      <c r="BR1209" s="85"/>
      <c r="BS1209" s="85"/>
      <c r="BT1209" s="85"/>
      <c r="BU1209" s="85"/>
      <c r="BV1209" s="85"/>
      <c r="BW1209" s="85"/>
      <c r="BX1209" s="85"/>
      <c r="BY1209" s="85"/>
      <c r="BZ1209" s="85"/>
      <c r="CA1209" s="85"/>
      <c r="CB1209" s="85"/>
      <c r="CC1209" s="85"/>
      <c r="CD1209" s="85"/>
      <c r="CE1209" s="85"/>
      <c r="CF1209" s="85"/>
      <c r="CG1209" s="85"/>
      <c r="CH1209" s="85"/>
      <c r="CI1209" s="85"/>
      <c r="CJ1209" s="85"/>
      <c r="CK1209" s="85"/>
      <c r="CL1209" s="85"/>
      <c r="CM1209" s="85"/>
      <c r="CN1209" s="85"/>
      <c r="CO1209" s="85"/>
      <c r="CP1209" s="85"/>
      <c r="CQ1209" s="85"/>
      <c r="CR1209" s="85"/>
      <c r="CS1209" s="85"/>
      <c r="CT1209" s="85"/>
      <c r="CU1209" s="85"/>
      <c r="CV1209" s="85"/>
      <c r="CW1209" s="85"/>
      <c r="CX1209" s="85"/>
      <c r="CY1209" s="85"/>
      <c r="CZ1209" s="85"/>
      <c r="DA1209" s="85"/>
      <c r="DB1209" s="85"/>
      <c r="DC1209" s="85"/>
      <c r="DD1209" s="85"/>
      <c r="DE1209" s="85"/>
    </row>
    <row r="1210" spans="1:109" x14ac:dyDescent="0.2">
      <c r="A1210" s="85"/>
      <c r="B1210" s="85"/>
      <c r="C1210" s="85"/>
      <c r="D1210" s="85"/>
      <c r="E1210" s="86"/>
      <c r="F1210" s="85"/>
      <c r="G1210" s="87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85"/>
      <c r="V1210" s="85"/>
      <c r="W1210" s="85"/>
      <c r="X1210" s="85"/>
      <c r="Y1210" s="85"/>
      <c r="Z1210" s="85"/>
      <c r="AA1210" s="85"/>
      <c r="AB1210" s="85"/>
      <c r="AC1210" s="85"/>
      <c r="AD1210" s="85"/>
      <c r="AE1210" s="85"/>
      <c r="AF1210" s="85"/>
      <c r="AG1210" s="85"/>
      <c r="AH1210" s="85"/>
      <c r="AI1210" s="85"/>
      <c r="AJ1210" s="85"/>
      <c r="AK1210" s="85"/>
      <c r="AL1210" s="85"/>
      <c r="AM1210" s="85"/>
      <c r="AN1210" s="85"/>
      <c r="AO1210" s="85"/>
      <c r="AP1210" s="85"/>
      <c r="AQ1210" s="85"/>
      <c r="AR1210" s="85"/>
      <c r="AS1210" s="85"/>
      <c r="AT1210" s="85"/>
      <c r="AU1210" s="85"/>
      <c r="AV1210" s="85"/>
      <c r="AW1210" s="85"/>
      <c r="AX1210" s="85"/>
      <c r="AY1210" s="85"/>
      <c r="AZ1210" s="85"/>
      <c r="BA1210" s="85"/>
      <c r="BB1210" s="85"/>
      <c r="BC1210" s="85"/>
      <c r="BD1210" s="85"/>
      <c r="BE1210" s="85"/>
      <c r="BF1210" s="88"/>
      <c r="BG1210" s="85"/>
      <c r="BH1210" s="85"/>
      <c r="BI1210" s="85"/>
      <c r="BJ1210" s="85"/>
      <c r="BK1210" s="85"/>
      <c r="BL1210" s="85"/>
      <c r="BM1210" s="85"/>
      <c r="BN1210" s="85"/>
      <c r="BO1210" s="85"/>
      <c r="BP1210" s="85"/>
      <c r="BQ1210" s="85"/>
      <c r="BR1210" s="85"/>
      <c r="BS1210" s="85"/>
      <c r="BT1210" s="85"/>
      <c r="BU1210" s="85"/>
      <c r="BV1210" s="85"/>
      <c r="BW1210" s="85"/>
      <c r="BX1210" s="85"/>
      <c r="BY1210" s="85"/>
      <c r="BZ1210" s="85"/>
      <c r="CA1210" s="85"/>
      <c r="CB1210" s="85"/>
      <c r="CC1210" s="85"/>
      <c r="CD1210" s="85"/>
      <c r="CE1210" s="85"/>
      <c r="CF1210" s="85"/>
      <c r="CG1210" s="85"/>
      <c r="CH1210" s="85"/>
      <c r="CI1210" s="85"/>
      <c r="CJ1210" s="85"/>
      <c r="CK1210" s="85"/>
      <c r="CL1210" s="85"/>
      <c r="CM1210" s="85"/>
      <c r="CN1210" s="85"/>
      <c r="CO1210" s="85"/>
      <c r="CP1210" s="85"/>
      <c r="CQ1210" s="85"/>
      <c r="CR1210" s="85"/>
      <c r="CS1210" s="85"/>
      <c r="CT1210" s="85"/>
      <c r="CU1210" s="85"/>
      <c r="CV1210" s="85"/>
      <c r="CW1210" s="85"/>
      <c r="CX1210" s="85"/>
      <c r="CY1210" s="85"/>
      <c r="CZ1210" s="85"/>
      <c r="DA1210" s="85"/>
      <c r="DB1210" s="85"/>
      <c r="DC1210" s="85"/>
      <c r="DD1210" s="85"/>
      <c r="DE1210" s="85"/>
    </row>
    <row r="1211" spans="1:109" x14ac:dyDescent="0.2">
      <c r="A1211" s="85"/>
      <c r="B1211" s="85"/>
      <c r="C1211" s="85"/>
      <c r="D1211" s="85"/>
      <c r="E1211" s="86"/>
      <c r="F1211" s="85"/>
      <c r="G1211" s="87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85"/>
      <c r="V1211" s="85"/>
      <c r="W1211" s="85"/>
      <c r="X1211" s="85"/>
      <c r="Y1211" s="85"/>
      <c r="Z1211" s="85"/>
      <c r="AA1211" s="85"/>
      <c r="AB1211" s="85"/>
      <c r="AC1211" s="85"/>
      <c r="AD1211" s="85"/>
      <c r="AE1211" s="85"/>
      <c r="AF1211" s="85"/>
      <c r="AG1211" s="85"/>
      <c r="AH1211" s="85"/>
      <c r="AI1211" s="85"/>
      <c r="AJ1211" s="85"/>
      <c r="AK1211" s="85"/>
      <c r="AL1211" s="85"/>
      <c r="AM1211" s="85"/>
      <c r="AN1211" s="85"/>
      <c r="AO1211" s="85"/>
      <c r="AP1211" s="85"/>
      <c r="AQ1211" s="85"/>
      <c r="AR1211" s="85"/>
      <c r="AS1211" s="85"/>
      <c r="AT1211" s="85"/>
      <c r="AU1211" s="85"/>
      <c r="AV1211" s="85"/>
      <c r="AW1211" s="85"/>
      <c r="AX1211" s="85"/>
      <c r="AY1211" s="85"/>
      <c r="AZ1211" s="85"/>
      <c r="BA1211" s="85"/>
      <c r="BB1211" s="85"/>
      <c r="BC1211" s="85"/>
      <c r="BD1211" s="85"/>
      <c r="BE1211" s="85"/>
      <c r="BF1211" s="88"/>
      <c r="BG1211" s="85"/>
      <c r="BH1211" s="85"/>
      <c r="BI1211" s="85"/>
      <c r="BJ1211" s="85"/>
      <c r="BK1211" s="85"/>
      <c r="BL1211" s="85"/>
      <c r="BM1211" s="85"/>
      <c r="BN1211" s="85"/>
      <c r="BO1211" s="85"/>
      <c r="BP1211" s="85"/>
      <c r="BQ1211" s="85"/>
      <c r="BR1211" s="85"/>
      <c r="BS1211" s="85"/>
      <c r="BT1211" s="85"/>
      <c r="BU1211" s="85"/>
      <c r="BV1211" s="85"/>
      <c r="BW1211" s="85"/>
      <c r="BX1211" s="85"/>
      <c r="BY1211" s="85"/>
      <c r="BZ1211" s="85"/>
      <c r="CA1211" s="85"/>
      <c r="CB1211" s="85"/>
      <c r="CC1211" s="85"/>
      <c r="CD1211" s="85"/>
      <c r="CE1211" s="85"/>
      <c r="CF1211" s="85"/>
      <c r="CG1211" s="85"/>
      <c r="CH1211" s="85"/>
      <c r="CI1211" s="85"/>
      <c r="CJ1211" s="85"/>
      <c r="CK1211" s="85"/>
      <c r="CL1211" s="85"/>
      <c r="CM1211" s="85"/>
      <c r="CN1211" s="85"/>
      <c r="CO1211" s="85"/>
      <c r="CP1211" s="85"/>
      <c r="CQ1211" s="85"/>
      <c r="CR1211" s="85"/>
      <c r="CS1211" s="85"/>
      <c r="CT1211" s="85"/>
      <c r="CU1211" s="85"/>
      <c r="CV1211" s="85"/>
      <c r="CW1211" s="85"/>
      <c r="CX1211" s="85"/>
      <c r="CY1211" s="85"/>
      <c r="CZ1211" s="85"/>
      <c r="DA1211" s="85"/>
      <c r="DB1211" s="85"/>
      <c r="DC1211" s="85"/>
      <c r="DD1211" s="85"/>
      <c r="DE1211" s="85"/>
    </row>
    <row r="1212" spans="1:109" x14ac:dyDescent="0.2">
      <c r="A1212" s="85"/>
      <c r="B1212" s="85"/>
      <c r="C1212" s="85"/>
      <c r="D1212" s="85"/>
      <c r="E1212" s="86"/>
      <c r="F1212" s="85"/>
      <c r="G1212" s="87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85"/>
      <c r="V1212" s="85"/>
      <c r="W1212" s="85"/>
      <c r="X1212" s="85"/>
      <c r="Y1212" s="85"/>
      <c r="Z1212" s="85"/>
      <c r="AA1212" s="85"/>
      <c r="AB1212" s="85"/>
      <c r="AC1212" s="85"/>
      <c r="AD1212" s="85"/>
      <c r="AE1212" s="85"/>
      <c r="AF1212" s="85"/>
      <c r="AG1212" s="85"/>
      <c r="AH1212" s="85"/>
      <c r="AI1212" s="85"/>
      <c r="AJ1212" s="85"/>
      <c r="AK1212" s="85"/>
      <c r="AL1212" s="85"/>
      <c r="AM1212" s="85"/>
      <c r="AN1212" s="85"/>
      <c r="AO1212" s="85"/>
      <c r="AP1212" s="85"/>
      <c r="AQ1212" s="85"/>
      <c r="AR1212" s="85"/>
      <c r="AS1212" s="85"/>
      <c r="AT1212" s="85"/>
      <c r="AU1212" s="85"/>
      <c r="AV1212" s="85"/>
      <c r="AW1212" s="85"/>
      <c r="AX1212" s="85"/>
      <c r="AY1212" s="85"/>
      <c r="AZ1212" s="85"/>
      <c r="BA1212" s="85"/>
      <c r="BB1212" s="85"/>
      <c r="BC1212" s="85"/>
      <c r="BD1212" s="85"/>
      <c r="BE1212" s="85"/>
      <c r="BF1212" s="88"/>
      <c r="BG1212" s="85"/>
      <c r="BH1212" s="85"/>
      <c r="BI1212" s="85"/>
      <c r="BJ1212" s="85"/>
      <c r="BK1212" s="85"/>
      <c r="BL1212" s="85"/>
      <c r="BM1212" s="85"/>
      <c r="BN1212" s="85"/>
      <c r="BO1212" s="85"/>
      <c r="BP1212" s="85"/>
      <c r="BQ1212" s="85"/>
      <c r="BR1212" s="85"/>
      <c r="BS1212" s="85"/>
      <c r="BT1212" s="85"/>
      <c r="BU1212" s="85"/>
      <c r="BV1212" s="85"/>
      <c r="BW1212" s="85"/>
      <c r="BX1212" s="85"/>
      <c r="BY1212" s="85"/>
      <c r="BZ1212" s="85"/>
      <c r="CA1212" s="85"/>
      <c r="CB1212" s="85"/>
      <c r="CC1212" s="85"/>
      <c r="CD1212" s="85"/>
      <c r="CE1212" s="85"/>
      <c r="CF1212" s="85"/>
      <c r="CG1212" s="85"/>
      <c r="CH1212" s="85"/>
      <c r="CI1212" s="85"/>
      <c r="CJ1212" s="85"/>
      <c r="CK1212" s="85"/>
      <c r="CL1212" s="85"/>
      <c r="CM1212" s="85"/>
      <c r="CN1212" s="85"/>
      <c r="CO1212" s="85"/>
      <c r="CP1212" s="85"/>
      <c r="CQ1212" s="85"/>
      <c r="CR1212" s="85"/>
      <c r="CS1212" s="85"/>
      <c r="CT1212" s="85"/>
      <c r="CU1212" s="85"/>
      <c r="CV1212" s="85"/>
      <c r="CW1212" s="85"/>
      <c r="CX1212" s="85"/>
      <c r="CY1212" s="85"/>
      <c r="CZ1212" s="85"/>
      <c r="DA1212" s="85"/>
      <c r="DB1212" s="85"/>
      <c r="DC1212" s="85"/>
      <c r="DD1212" s="85"/>
      <c r="DE1212" s="85"/>
    </row>
    <row r="1213" spans="1:109" x14ac:dyDescent="0.2">
      <c r="A1213" s="85"/>
      <c r="B1213" s="85"/>
      <c r="C1213" s="85"/>
      <c r="D1213" s="85"/>
      <c r="E1213" s="86"/>
      <c r="F1213" s="85"/>
      <c r="G1213" s="87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85"/>
      <c r="V1213" s="85"/>
      <c r="W1213" s="85"/>
      <c r="X1213" s="85"/>
      <c r="Y1213" s="85"/>
      <c r="Z1213" s="85"/>
      <c r="AA1213" s="85"/>
      <c r="AB1213" s="85"/>
      <c r="AC1213" s="85"/>
      <c r="AD1213" s="85"/>
      <c r="AE1213" s="85"/>
      <c r="AF1213" s="85"/>
      <c r="AG1213" s="85"/>
      <c r="AH1213" s="85"/>
      <c r="AI1213" s="85"/>
      <c r="AJ1213" s="85"/>
      <c r="AK1213" s="85"/>
      <c r="AL1213" s="85"/>
      <c r="AM1213" s="85"/>
      <c r="AN1213" s="85"/>
      <c r="AO1213" s="85"/>
      <c r="AP1213" s="85"/>
      <c r="AQ1213" s="85"/>
      <c r="AR1213" s="85"/>
      <c r="AS1213" s="85"/>
      <c r="AT1213" s="85"/>
      <c r="AU1213" s="85"/>
      <c r="AV1213" s="85"/>
      <c r="AW1213" s="85"/>
      <c r="AX1213" s="85"/>
      <c r="AY1213" s="85"/>
      <c r="AZ1213" s="85"/>
      <c r="BA1213" s="85"/>
      <c r="BB1213" s="85"/>
      <c r="BC1213" s="85"/>
      <c r="BD1213" s="85"/>
      <c r="BE1213" s="85"/>
      <c r="BF1213" s="88"/>
      <c r="BG1213" s="85"/>
      <c r="BH1213" s="85"/>
      <c r="BI1213" s="85"/>
      <c r="BJ1213" s="85"/>
      <c r="BK1213" s="85"/>
      <c r="BL1213" s="85"/>
      <c r="BM1213" s="85"/>
      <c r="BN1213" s="85"/>
      <c r="BO1213" s="85"/>
      <c r="BP1213" s="85"/>
      <c r="BQ1213" s="85"/>
      <c r="BR1213" s="85"/>
      <c r="BS1213" s="85"/>
      <c r="BT1213" s="85"/>
      <c r="BU1213" s="85"/>
      <c r="BV1213" s="85"/>
      <c r="BW1213" s="85"/>
      <c r="BX1213" s="85"/>
      <c r="BY1213" s="85"/>
      <c r="BZ1213" s="85"/>
      <c r="CA1213" s="85"/>
      <c r="CB1213" s="85"/>
      <c r="CC1213" s="85"/>
      <c r="CD1213" s="85"/>
      <c r="CE1213" s="85"/>
      <c r="CF1213" s="85"/>
      <c r="CG1213" s="85"/>
      <c r="CH1213" s="85"/>
      <c r="CI1213" s="85"/>
      <c r="CJ1213" s="85"/>
      <c r="CK1213" s="85"/>
      <c r="CL1213" s="85"/>
      <c r="CM1213" s="85"/>
      <c r="CN1213" s="85"/>
      <c r="CO1213" s="85"/>
      <c r="CP1213" s="85"/>
      <c r="CQ1213" s="85"/>
      <c r="CR1213" s="85"/>
      <c r="CS1213" s="85"/>
      <c r="CT1213" s="85"/>
      <c r="CU1213" s="85"/>
      <c r="CV1213" s="85"/>
      <c r="CW1213" s="85"/>
      <c r="CX1213" s="85"/>
      <c r="CY1213" s="85"/>
      <c r="CZ1213" s="85"/>
      <c r="DA1213" s="85"/>
      <c r="DB1213" s="85"/>
      <c r="DC1213" s="85"/>
      <c r="DD1213" s="85"/>
      <c r="DE1213" s="85"/>
    </row>
    <row r="1214" spans="1:109" x14ac:dyDescent="0.2">
      <c r="A1214" s="85"/>
      <c r="B1214" s="85"/>
      <c r="C1214" s="85"/>
      <c r="D1214" s="85"/>
      <c r="E1214" s="86"/>
      <c r="F1214" s="85"/>
      <c r="G1214" s="87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85"/>
      <c r="V1214" s="85"/>
      <c r="W1214" s="85"/>
      <c r="X1214" s="85"/>
      <c r="Y1214" s="85"/>
      <c r="Z1214" s="85"/>
      <c r="AA1214" s="85"/>
      <c r="AB1214" s="85"/>
      <c r="AC1214" s="85"/>
      <c r="AD1214" s="85"/>
      <c r="AE1214" s="85"/>
      <c r="AF1214" s="85"/>
      <c r="AG1214" s="85"/>
      <c r="AH1214" s="85"/>
      <c r="AI1214" s="85"/>
      <c r="AJ1214" s="85"/>
      <c r="AK1214" s="85"/>
      <c r="AL1214" s="85"/>
      <c r="AM1214" s="85"/>
      <c r="AN1214" s="85"/>
      <c r="AO1214" s="85"/>
      <c r="AP1214" s="85"/>
      <c r="AQ1214" s="85"/>
      <c r="AR1214" s="85"/>
      <c r="AS1214" s="85"/>
      <c r="AT1214" s="85"/>
      <c r="AU1214" s="85"/>
      <c r="AV1214" s="85"/>
      <c r="AW1214" s="85"/>
      <c r="AX1214" s="85"/>
      <c r="AY1214" s="85"/>
      <c r="AZ1214" s="85"/>
      <c r="BA1214" s="85"/>
      <c r="BB1214" s="85"/>
      <c r="BC1214" s="85"/>
      <c r="BD1214" s="85"/>
      <c r="BE1214" s="85"/>
      <c r="BF1214" s="88"/>
      <c r="BG1214" s="85"/>
      <c r="BH1214" s="85"/>
      <c r="BI1214" s="85"/>
      <c r="BJ1214" s="85"/>
      <c r="BK1214" s="85"/>
      <c r="BL1214" s="85"/>
      <c r="BM1214" s="85"/>
      <c r="BN1214" s="85"/>
      <c r="BO1214" s="85"/>
      <c r="BP1214" s="85"/>
      <c r="BQ1214" s="85"/>
      <c r="BR1214" s="85"/>
      <c r="BS1214" s="85"/>
      <c r="BT1214" s="85"/>
      <c r="BU1214" s="85"/>
      <c r="BV1214" s="85"/>
      <c r="BW1214" s="85"/>
      <c r="BX1214" s="85"/>
      <c r="BY1214" s="85"/>
      <c r="BZ1214" s="85"/>
      <c r="CA1214" s="85"/>
      <c r="CB1214" s="85"/>
      <c r="CC1214" s="85"/>
      <c r="CD1214" s="85"/>
      <c r="CE1214" s="85"/>
      <c r="CF1214" s="85"/>
      <c r="CG1214" s="85"/>
      <c r="CH1214" s="85"/>
      <c r="CI1214" s="85"/>
      <c r="CJ1214" s="85"/>
      <c r="CK1214" s="85"/>
      <c r="CL1214" s="85"/>
      <c r="CM1214" s="85"/>
      <c r="CN1214" s="85"/>
      <c r="CO1214" s="85"/>
      <c r="CP1214" s="85"/>
      <c r="CQ1214" s="85"/>
      <c r="CR1214" s="85"/>
      <c r="CS1214" s="85"/>
      <c r="CT1214" s="85"/>
      <c r="CU1214" s="85"/>
      <c r="CV1214" s="85"/>
      <c r="CW1214" s="85"/>
      <c r="CX1214" s="85"/>
      <c r="CY1214" s="85"/>
      <c r="CZ1214" s="85"/>
      <c r="DA1214" s="85"/>
      <c r="DB1214" s="85"/>
      <c r="DC1214" s="85"/>
      <c r="DD1214" s="85"/>
      <c r="DE1214" s="85"/>
    </row>
    <row r="1215" spans="1:109" x14ac:dyDescent="0.2">
      <c r="A1215" s="85"/>
      <c r="B1215" s="85"/>
      <c r="C1215" s="85"/>
      <c r="D1215" s="85"/>
      <c r="E1215" s="86"/>
      <c r="F1215" s="85"/>
      <c r="G1215" s="87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85"/>
      <c r="V1215" s="85"/>
      <c r="W1215" s="85"/>
      <c r="X1215" s="85"/>
      <c r="Y1215" s="85"/>
      <c r="Z1215" s="85"/>
      <c r="AA1215" s="85"/>
      <c r="AB1215" s="85"/>
      <c r="AC1215" s="85"/>
      <c r="AD1215" s="85"/>
      <c r="AE1215" s="85"/>
      <c r="AF1215" s="85"/>
      <c r="AG1215" s="85"/>
      <c r="AH1215" s="85"/>
      <c r="AI1215" s="85"/>
      <c r="AJ1215" s="85"/>
      <c r="AK1215" s="85"/>
      <c r="AL1215" s="85"/>
      <c r="AM1215" s="85"/>
      <c r="AN1215" s="85"/>
      <c r="AO1215" s="85"/>
      <c r="AP1215" s="85"/>
      <c r="AQ1215" s="85"/>
      <c r="AR1215" s="85"/>
      <c r="AS1215" s="85"/>
      <c r="AT1215" s="85"/>
      <c r="AU1215" s="85"/>
      <c r="AV1215" s="85"/>
      <c r="AW1215" s="85"/>
      <c r="AX1215" s="85"/>
      <c r="AY1215" s="85"/>
      <c r="AZ1215" s="85"/>
      <c r="BA1215" s="85"/>
      <c r="BB1215" s="85"/>
      <c r="BC1215" s="85"/>
      <c r="BD1215" s="85"/>
      <c r="BE1215" s="85"/>
      <c r="BF1215" s="88"/>
      <c r="BG1215" s="85"/>
      <c r="BH1215" s="85"/>
      <c r="BI1215" s="85"/>
      <c r="BJ1215" s="85"/>
      <c r="BK1215" s="85"/>
      <c r="BL1215" s="85"/>
      <c r="BM1215" s="85"/>
      <c r="BN1215" s="85"/>
      <c r="BO1215" s="85"/>
      <c r="BP1215" s="85"/>
      <c r="BQ1215" s="85"/>
      <c r="BR1215" s="85"/>
      <c r="BS1215" s="85"/>
      <c r="BT1215" s="85"/>
      <c r="BU1215" s="85"/>
      <c r="BV1215" s="85"/>
      <c r="BW1215" s="85"/>
      <c r="BX1215" s="85"/>
      <c r="BY1215" s="85"/>
      <c r="BZ1215" s="85"/>
      <c r="CA1215" s="85"/>
      <c r="CB1215" s="85"/>
      <c r="CC1215" s="85"/>
      <c r="CD1215" s="85"/>
      <c r="CE1215" s="85"/>
      <c r="CF1215" s="85"/>
      <c r="CG1215" s="85"/>
      <c r="CH1215" s="85"/>
      <c r="CI1215" s="85"/>
      <c r="CJ1215" s="85"/>
      <c r="CK1215" s="85"/>
      <c r="CL1215" s="85"/>
      <c r="CM1215" s="85"/>
      <c r="CN1215" s="85"/>
      <c r="CO1215" s="85"/>
      <c r="CP1215" s="85"/>
      <c r="CQ1215" s="85"/>
      <c r="CR1215" s="85"/>
      <c r="CS1215" s="85"/>
      <c r="CT1215" s="85"/>
      <c r="CU1215" s="85"/>
      <c r="CV1215" s="85"/>
      <c r="CW1215" s="85"/>
      <c r="CX1215" s="85"/>
      <c r="CY1215" s="85"/>
      <c r="CZ1215" s="85"/>
      <c r="DA1215" s="85"/>
      <c r="DB1215" s="85"/>
      <c r="DC1215" s="85"/>
      <c r="DD1215" s="85"/>
      <c r="DE1215" s="85"/>
    </row>
    <row r="1216" spans="1:109" x14ac:dyDescent="0.2">
      <c r="A1216" s="85"/>
      <c r="B1216" s="85"/>
      <c r="C1216" s="85"/>
      <c r="D1216" s="85"/>
      <c r="E1216" s="86"/>
      <c r="F1216" s="85"/>
      <c r="G1216" s="87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85"/>
      <c r="V1216" s="85"/>
      <c r="W1216" s="85"/>
      <c r="X1216" s="85"/>
      <c r="Y1216" s="85"/>
      <c r="Z1216" s="85"/>
      <c r="AA1216" s="85"/>
      <c r="AB1216" s="85"/>
      <c r="AC1216" s="85"/>
      <c r="AD1216" s="85"/>
      <c r="AE1216" s="85"/>
      <c r="AF1216" s="85"/>
      <c r="AG1216" s="85"/>
      <c r="AH1216" s="85"/>
      <c r="AI1216" s="85"/>
      <c r="AJ1216" s="85"/>
      <c r="AK1216" s="85"/>
      <c r="AL1216" s="85"/>
      <c r="AM1216" s="85"/>
      <c r="AN1216" s="85"/>
      <c r="AO1216" s="85"/>
      <c r="AP1216" s="85"/>
      <c r="AQ1216" s="85"/>
      <c r="AR1216" s="85"/>
      <c r="AS1216" s="85"/>
      <c r="AT1216" s="85"/>
      <c r="AU1216" s="85"/>
      <c r="AV1216" s="85"/>
      <c r="AW1216" s="85"/>
      <c r="AX1216" s="85"/>
      <c r="AY1216" s="85"/>
      <c r="AZ1216" s="85"/>
      <c r="BA1216" s="85"/>
      <c r="BB1216" s="85"/>
      <c r="BC1216" s="85"/>
      <c r="BD1216" s="85"/>
      <c r="BE1216" s="85"/>
      <c r="BF1216" s="88"/>
      <c r="BG1216" s="85"/>
      <c r="BH1216" s="85"/>
      <c r="BI1216" s="85"/>
      <c r="BJ1216" s="85"/>
      <c r="BK1216" s="85"/>
      <c r="BL1216" s="85"/>
      <c r="BM1216" s="85"/>
      <c r="BN1216" s="85"/>
      <c r="BO1216" s="85"/>
      <c r="BP1216" s="85"/>
      <c r="BQ1216" s="85"/>
      <c r="BR1216" s="85"/>
      <c r="BS1216" s="85"/>
      <c r="BT1216" s="85"/>
      <c r="BU1216" s="85"/>
      <c r="BV1216" s="85"/>
      <c r="BW1216" s="85"/>
      <c r="BX1216" s="85"/>
      <c r="BY1216" s="85"/>
      <c r="BZ1216" s="85"/>
      <c r="CA1216" s="85"/>
      <c r="CB1216" s="85"/>
      <c r="CC1216" s="85"/>
      <c r="CD1216" s="85"/>
      <c r="CE1216" s="85"/>
      <c r="CF1216" s="85"/>
      <c r="CG1216" s="85"/>
      <c r="CH1216" s="85"/>
      <c r="CI1216" s="85"/>
      <c r="CJ1216" s="85"/>
      <c r="CK1216" s="85"/>
      <c r="CL1216" s="85"/>
      <c r="CM1216" s="85"/>
      <c r="CN1216" s="85"/>
      <c r="CO1216" s="85"/>
      <c r="CP1216" s="85"/>
      <c r="CQ1216" s="85"/>
      <c r="CR1216" s="85"/>
      <c r="CS1216" s="85"/>
      <c r="CT1216" s="85"/>
      <c r="CU1216" s="85"/>
      <c r="CV1216" s="85"/>
      <c r="CW1216" s="85"/>
      <c r="CX1216" s="85"/>
      <c r="CY1216" s="85"/>
      <c r="CZ1216" s="85"/>
      <c r="DA1216" s="85"/>
      <c r="DB1216" s="85"/>
      <c r="DC1216" s="85"/>
      <c r="DD1216" s="85"/>
      <c r="DE1216" s="85"/>
    </row>
    <row r="1217" spans="1:109" x14ac:dyDescent="0.2">
      <c r="A1217" s="85"/>
      <c r="B1217" s="85"/>
      <c r="C1217" s="85"/>
      <c r="D1217" s="85"/>
      <c r="E1217" s="86"/>
      <c r="F1217" s="85"/>
      <c r="G1217" s="87"/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85"/>
      <c r="V1217" s="85"/>
      <c r="W1217" s="85"/>
      <c r="X1217" s="85"/>
      <c r="Y1217" s="85"/>
      <c r="Z1217" s="85"/>
      <c r="AA1217" s="85"/>
      <c r="AB1217" s="85"/>
      <c r="AC1217" s="85"/>
      <c r="AD1217" s="85"/>
      <c r="AE1217" s="85"/>
      <c r="AF1217" s="85"/>
      <c r="AG1217" s="85"/>
      <c r="AH1217" s="85"/>
      <c r="AI1217" s="85"/>
      <c r="AJ1217" s="85"/>
      <c r="AK1217" s="85"/>
      <c r="AL1217" s="85"/>
      <c r="AM1217" s="85"/>
      <c r="AN1217" s="85"/>
      <c r="AO1217" s="85"/>
      <c r="AP1217" s="85"/>
      <c r="AQ1217" s="85"/>
      <c r="AR1217" s="85"/>
      <c r="AS1217" s="85"/>
      <c r="AT1217" s="85"/>
      <c r="AU1217" s="85"/>
      <c r="AV1217" s="85"/>
      <c r="AW1217" s="85"/>
      <c r="AX1217" s="85"/>
      <c r="AY1217" s="85"/>
      <c r="AZ1217" s="85"/>
      <c r="BA1217" s="85"/>
      <c r="BB1217" s="85"/>
      <c r="BC1217" s="85"/>
      <c r="BD1217" s="85"/>
      <c r="BE1217" s="85"/>
      <c r="BF1217" s="88"/>
      <c r="BG1217" s="85"/>
      <c r="BH1217" s="85"/>
      <c r="BI1217" s="85"/>
      <c r="BJ1217" s="85"/>
      <c r="BK1217" s="85"/>
      <c r="BL1217" s="85"/>
      <c r="BM1217" s="85"/>
      <c r="BN1217" s="85"/>
      <c r="BO1217" s="85"/>
      <c r="BP1217" s="85"/>
      <c r="BQ1217" s="85"/>
      <c r="BR1217" s="85"/>
      <c r="BS1217" s="85"/>
      <c r="BT1217" s="85"/>
      <c r="BU1217" s="85"/>
      <c r="BV1217" s="85"/>
      <c r="BW1217" s="85"/>
      <c r="BX1217" s="85"/>
      <c r="BY1217" s="85"/>
      <c r="BZ1217" s="85"/>
      <c r="CA1217" s="85"/>
      <c r="CB1217" s="85"/>
      <c r="CC1217" s="85"/>
      <c r="CD1217" s="85"/>
      <c r="CE1217" s="85"/>
      <c r="CF1217" s="85"/>
      <c r="CG1217" s="85"/>
      <c r="CH1217" s="85"/>
      <c r="CI1217" s="85"/>
      <c r="CJ1217" s="85"/>
      <c r="CK1217" s="85"/>
      <c r="CL1217" s="85"/>
      <c r="CM1217" s="85"/>
      <c r="CN1217" s="85"/>
      <c r="CO1217" s="85"/>
      <c r="CP1217" s="85"/>
      <c r="CQ1217" s="85"/>
      <c r="CR1217" s="85"/>
      <c r="CS1217" s="85"/>
      <c r="CT1217" s="85"/>
      <c r="CU1217" s="85"/>
      <c r="CV1217" s="85"/>
      <c r="CW1217" s="85"/>
      <c r="CX1217" s="85"/>
      <c r="CY1217" s="85"/>
      <c r="CZ1217" s="85"/>
      <c r="DA1217" s="85"/>
      <c r="DB1217" s="85"/>
      <c r="DC1217" s="85"/>
      <c r="DD1217" s="85"/>
      <c r="DE1217" s="85"/>
    </row>
    <row r="1218" spans="1:109" x14ac:dyDescent="0.2">
      <c r="A1218" s="85"/>
      <c r="B1218" s="85"/>
      <c r="C1218" s="85"/>
      <c r="D1218" s="85"/>
      <c r="E1218" s="86"/>
      <c r="F1218" s="85"/>
      <c r="G1218" s="87"/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85"/>
      <c r="V1218" s="85"/>
      <c r="W1218" s="85"/>
      <c r="X1218" s="85"/>
      <c r="Y1218" s="85"/>
      <c r="Z1218" s="85"/>
      <c r="AA1218" s="85"/>
      <c r="AB1218" s="85"/>
      <c r="AC1218" s="85"/>
      <c r="AD1218" s="85"/>
      <c r="AE1218" s="85"/>
      <c r="AF1218" s="85"/>
      <c r="AG1218" s="85"/>
      <c r="AH1218" s="85"/>
      <c r="AI1218" s="85"/>
      <c r="AJ1218" s="85"/>
      <c r="AK1218" s="85"/>
      <c r="AL1218" s="85"/>
      <c r="AM1218" s="85"/>
      <c r="AN1218" s="85"/>
      <c r="AO1218" s="85"/>
      <c r="AP1218" s="85"/>
      <c r="AQ1218" s="85"/>
      <c r="AR1218" s="85"/>
      <c r="AS1218" s="85"/>
      <c r="AT1218" s="85"/>
      <c r="AU1218" s="85"/>
      <c r="AV1218" s="85"/>
      <c r="AW1218" s="85"/>
      <c r="AX1218" s="85"/>
      <c r="AY1218" s="85"/>
      <c r="AZ1218" s="85"/>
      <c r="BA1218" s="85"/>
      <c r="BB1218" s="85"/>
      <c r="BC1218" s="85"/>
      <c r="BD1218" s="85"/>
      <c r="BE1218" s="85"/>
      <c r="BF1218" s="88"/>
      <c r="BG1218" s="85"/>
      <c r="BH1218" s="85"/>
      <c r="BI1218" s="85"/>
      <c r="BJ1218" s="85"/>
      <c r="BK1218" s="85"/>
      <c r="BL1218" s="85"/>
      <c r="BM1218" s="85"/>
      <c r="BN1218" s="85"/>
      <c r="BO1218" s="85"/>
      <c r="BP1218" s="85"/>
      <c r="BQ1218" s="85"/>
      <c r="BR1218" s="85"/>
      <c r="BS1218" s="85"/>
      <c r="BT1218" s="85"/>
      <c r="BU1218" s="85"/>
      <c r="BV1218" s="85"/>
      <c r="BW1218" s="85"/>
      <c r="BX1218" s="85"/>
      <c r="BY1218" s="85"/>
      <c r="BZ1218" s="85"/>
      <c r="CA1218" s="85"/>
      <c r="CB1218" s="85"/>
      <c r="CC1218" s="85"/>
      <c r="CD1218" s="85"/>
      <c r="CE1218" s="85"/>
      <c r="CF1218" s="85"/>
      <c r="CG1218" s="85"/>
      <c r="CH1218" s="85"/>
      <c r="CI1218" s="85"/>
      <c r="CJ1218" s="85"/>
      <c r="CK1218" s="85"/>
      <c r="CL1218" s="85"/>
      <c r="CM1218" s="85"/>
      <c r="CN1218" s="85"/>
      <c r="CO1218" s="85"/>
      <c r="CP1218" s="85"/>
      <c r="CQ1218" s="85"/>
      <c r="CR1218" s="85"/>
      <c r="CS1218" s="85"/>
      <c r="CT1218" s="85"/>
      <c r="CU1218" s="85"/>
      <c r="CV1218" s="85"/>
      <c r="CW1218" s="85"/>
      <c r="CX1218" s="85"/>
      <c r="CY1218" s="85"/>
      <c r="CZ1218" s="85"/>
      <c r="DA1218" s="85"/>
      <c r="DB1218" s="85"/>
      <c r="DC1218" s="85"/>
      <c r="DD1218" s="85"/>
      <c r="DE1218" s="85"/>
    </row>
    <row r="1219" spans="1:109" x14ac:dyDescent="0.2">
      <c r="A1219" s="85"/>
      <c r="B1219" s="85"/>
      <c r="C1219" s="85"/>
      <c r="D1219" s="85"/>
      <c r="E1219" s="86"/>
      <c r="F1219" s="85"/>
      <c r="G1219" s="87"/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85"/>
      <c r="V1219" s="85"/>
      <c r="W1219" s="85"/>
      <c r="X1219" s="85"/>
      <c r="Y1219" s="85"/>
      <c r="Z1219" s="85"/>
      <c r="AA1219" s="85"/>
      <c r="AB1219" s="85"/>
      <c r="AC1219" s="85"/>
      <c r="AD1219" s="85"/>
      <c r="AE1219" s="85"/>
      <c r="AF1219" s="85"/>
      <c r="AG1219" s="85"/>
      <c r="AH1219" s="85"/>
      <c r="AI1219" s="85"/>
      <c r="AJ1219" s="85"/>
      <c r="AK1219" s="85"/>
      <c r="AL1219" s="85"/>
      <c r="AM1219" s="85"/>
      <c r="AN1219" s="85"/>
      <c r="AO1219" s="85"/>
      <c r="AP1219" s="85"/>
      <c r="AQ1219" s="85"/>
      <c r="AR1219" s="85"/>
      <c r="AS1219" s="85"/>
      <c r="AT1219" s="85"/>
      <c r="AU1219" s="85"/>
      <c r="AV1219" s="85"/>
      <c r="AW1219" s="85"/>
      <c r="AX1219" s="85"/>
      <c r="AY1219" s="85"/>
      <c r="AZ1219" s="85"/>
      <c r="BA1219" s="85"/>
      <c r="BB1219" s="85"/>
      <c r="BC1219" s="85"/>
      <c r="BD1219" s="85"/>
      <c r="BE1219" s="85"/>
      <c r="BF1219" s="88"/>
      <c r="BG1219" s="85"/>
      <c r="BH1219" s="85"/>
      <c r="BI1219" s="85"/>
      <c r="BJ1219" s="85"/>
      <c r="BK1219" s="85"/>
      <c r="BL1219" s="85"/>
      <c r="BM1219" s="85"/>
      <c r="BN1219" s="85"/>
      <c r="BO1219" s="85"/>
      <c r="BP1219" s="85"/>
      <c r="BQ1219" s="85"/>
      <c r="BR1219" s="85"/>
      <c r="BS1219" s="85"/>
      <c r="BT1219" s="85"/>
      <c r="BU1219" s="85"/>
      <c r="BV1219" s="85"/>
      <c r="BW1219" s="85"/>
      <c r="BX1219" s="85"/>
      <c r="BY1219" s="85"/>
      <c r="BZ1219" s="85"/>
      <c r="CA1219" s="85"/>
      <c r="CB1219" s="85"/>
      <c r="CC1219" s="85"/>
      <c r="CD1219" s="85"/>
      <c r="CE1219" s="85"/>
      <c r="CF1219" s="85"/>
      <c r="CG1219" s="85"/>
      <c r="CH1219" s="85"/>
      <c r="CI1219" s="85"/>
      <c r="CJ1219" s="85"/>
      <c r="CK1219" s="85"/>
      <c r="CL1219" s="85"/>
      <c r="CM1219" s="85"/>
      <c r="CN1219" s="85"/>
      <c r="CO1219" s="85"/>
      <c r="CP1219" s="85"/>
      <c r="CQ1219" s="85"/>
      <c r="CR1219" s="85"/>
      <c r="CS1219" s="85"/>
      <c r="CT1219" s="85"/>
      <c r="CU1219" s="85"/>
      <c r="CV1219" s="85"/>
      <c r="CW1219" s="85"/>
      <c r="CX1219" s="85"/>
      <c r="CY1219" s="85"/>
      <c r="CZ1219" s="85"/>
      <c r="DA1219" s="85"/>
      <c r="DB1219" s="85"/>
      <c r="DC1219" s="85"/>
      <c r="DD1219" s="85"/>
      <c r="DE1219" s="85"/>
    </row>
    <row r="1220" spans="1:109" x14ac:dyDescent="0.2">
      <c r="A1220" s="85"/>
      <c r="B1220" s="85"/>
      <c r="C1220" s="85"/>
      <c r="D1220" s="85"/>
      <c r="E1220" s="86"/>
      <c r="F1220" s="85"/>
      <c r="G1220" s="87"/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85"/>
      <c r="V1220" s="85"/>
      <c r="W1220" s="85"/>
      <c r="X1220" s="85"/>
      <c r="Y1220" s="85"/>
      <c r="Z1220" s="85"/>
      <c r="AA1220" s="85"/>
      <c r="AB1220" s="85"/>
      <c r="AC1220" s="85"/>
      <c r="AD1220" s="85"/>
      <c r="AE1220" s="85"/>
      <c r="AF1220" s="85"/>
      <c r="AG1220" s="85"/>
      <c r="AH1220" s="85"/>
      <c r="AI1220" s="85"/>
      <c r="AJ1220" s="85"/>
      <c r="AK1220" s="85"/>
      <c r="AL1220" s="85"/>
      <c r="AM1220" s="85"/>
      <c r="AN1220" s="85"/>
      <c r="AO1220" s="85"/>
      <c r="AP1220" s="85"/>
      <c r="AQ1220" s="85"/>
      <c r="AR1220" s="85"/>
      <c r="AS1220" s="85"/>
      <c r="AT1220" s="85"/>
      <c r="AU1220" s="85"/>
      <c r="AV1220" s="85"/>
      <c r="AW1220" s="85"/>
      <c r="AX1220" s="85"/>
      <c r="AY1220" s="85"/>
      <c r="AZ1220" s="85"/>
      <c r="BA1220" s="85"/>
      <c r="BB1220" s="85"/>
      <c r="BC1220" s="85"/>
      <c r="BD1220" s="85"/>
      <c r="BE1220" s="85"/>
      <c r="BF1220" s="88"/>
      <c r="BG1220" s="85"/>
      <c r="BH1220" s="85"/>
      <c r="BI1220" s="85"/>
      <c r="BJ1220" s="85"/>
      <c r="BK1220" s="85"/>
      <c r="BL1220" s="85"/>
      <c r="BM1220" s="85"/>
      <c r="BN1220" s="85"/>
      <c r="BO1220" s="85"/>
      <c r="BP1220" s="85"/>
      <c r="BQ1220" s="85"/>
      <c r="BR1220" s="85"/>
      <c r="BS1220" s="85"/>
      <c r="BT1220" s="85"/>
      <c r="BU1220" s="85"/>
      <c r="BV1220" s="85"/>
      <c r="BW1220" s="85"/>
      <c r="BX1220" s="85"/>
      <c r="BY1220" s="85"/>
      <c r="BZ1220" s="85"/>
      <c r="CA1220" s="85"/>
      <c r="CB1220" s="85"/>
      <c r="CC1220" s="85"/>
      <c r="CD1220" s="85"/>
      <c r="CE1220" s="85"/>
      <c r="CF1220" s="85"/>
      <c r="CG1220" s="85"/>
      <c r="CH1220" s="85"/>
      <c r="CI1220" s="85"/>
      <c r="CJ1220" s="85"/>
      <c r="CK1220" s="85"/>
      <c r="CL1220" s="85"/>
      <c r="CM1220" s="85"/>
      <c r="CN1220" s="85"/>
      <c r="CO1220" s="85"/>
      <c r="CP1220" s="85"/>
      <c r="CQ1220" s="85"/>
      <c r="CR1220" s="85"/>
      <c r="CS1220" s="85"/>
      <c r="CT1220" s="85"/>
      <c r="CU1220" s="85"/>
      <c r="CV1220" s="85"/>
      <c r="CW1220" s="85"/>
      <c r="CX1220" s="85"/>
      <c r="CY1220" s="85"/>
      <c r="CZ1220" s="85"/>
      <c r="DA1220" s="85"/>
      <c r="DB1220" s="85"/>
      <c r="DC1220" s="85"/>
      <c r="DD1220" s="85"/>
      <c r="DE1220" s="85"/>
    </row>
    <row r="1221" spans="1:109" x14ac:dyDescent="0.2">
      <c r="A1221" s="85"/>
      <c r="B1221" s="85"/>
      <c r="C1221" s="85"/>
      <c r="D1221" s="85"/>
      <c r="E1221" s="86"/>
      <c r="F1221" s="85"/>
      <c r="G1221" s="87"/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85"/>
      <c r="V1221" s="85"/>
      <c r="W1221" s="85"/>
      <c r="X1221" s="85"/>
      <c r="Y1221" s="85"/>
      <c r="Z1221" s="85"/>
      <c r="AA1221" s="85"/>
      <c r="AB1221" s="85"/>
      <c r="AC1221" s="85"/>
      <c r="AD1221" s="85"/>
      <c r="AE1221" s="85"/>
      <c r="AF1221" s="85"/>
      <c r="AG1221" s="85"/>
      <c r="AH1221" s="85"/>
      <c r="AI1221" s="85"/>
      <c r="AJ1221" s="85"/>
      <c r="AK1221" s="85"/>
      <c r="AL1221" s="85"/>
      <c r="AM1221" s="85"/>
      <c r="AN1221" s="85"/>
      <c r="AO1221" s="85"/>
      <c r="AP1221" s="85"/>
      <c r="AQ1221" s="85"/>
      <c r="AR1221" s="85"/>
      <c r="AS1221" s="85"/>
      <c r="AT1221" s="85"/>
      <c r="AU1221" s="85"/>
      <c r="AV1221" s="85"/>
      <c r="AW1221" s="85"/>
      <c r="AX1221" s="85"/>
      <c r="AY1221" s="85"/>
      <c r="AZ1221" s="85"/>
      <c r="BA1221" s="85"/>
      <c r="BB1221" s="85"/>
      <c r="BC1221" s="85"/>
      <c r="BD1221" s="85"/>
      <c r="BE1221" s="85"/>
      <c r="BF1221" s="88"/>
      <c r="BG1221" s="85"/>
      <c r="BH1221" s="85"/>
      <c r="BI1221" s="85"/>
      <c r="BJ1221" s="85"/>
      <c r="BK1221" s="85"/>
      <c r="BL1221" s="85"/>
      <c r="BM1221" s="85"/>
      <c r="BN1221" s="85"/>
      <c r="BO1221" s="85"/>
      <c r="BP1221" s="85"/>
      <c r="BQ1221" s="85"/>
      <c r="BR1221" s="85"/>
      <c r="BS1221" s="85"/>
      <c r="BT1221" s="85"/>
      <c r="BU1221" s="85"/>
      <c r="BV1221" s="85"/>
      <c r="BW1221" s="85"/>
      <c r="BX1221" s="85"/>
      <c r="BY1221" s="85"/>
      <c r="BZ1221" s="85"/>
      <c r="CA1221" s="85"/>
      <c r="CB1221" s="85"/>
      <c r="CC1221" s="85"/>
      <c r="CD1221" s="85"/>
      <c r="CE1221" s="85"/>
      <c r="CF1221" s="85"/>
      <c r="CG1221" s="85"/>
      <c r="CH1221" s="85"/>
      <c r="CI1221" s="85"/>
      <c r="CJ1221" s="85"/>
      <c r="CK1221" s="85"/>
      <c r="CL1221" s="85"/>
      <c r="CM1221" s="85"/>
      <c r="CN1221" s="85"/>
      <c r="CO1221" s="85"/>
      <c r="CP1221" s="85"/>
      <c r="CQ1221" s="85"/>
      <c r="CR1221" s="85"/>
      <c r="CS1221" s="85"/>
      <c r="CT1221" s="85"/>
      <c r="CU1221" s="85"/>
      <c r="CV1221" s="85"/>
      <c r="CW1221" s="85"/>
      <c r="CX1221" s="85"/>
      <c r="CY1221" s="85"/>
      <c r="CZ1221" s="85"/>
      <c r="DA1221" s="85"/>
      <c r="DB1221" s="85"/>
      <c r="DC1221" s="85"/>
      <c r="DD1221" s="85"/>
      <c r="DE1221" s="85"/>
    </row>
    <row r="1222" spans="1:109" x14ac:dyDescent="0.2">
      <c r="A1222" s="85"/>
      <c r="B1222" s="85"/>
      <c r="C1222" s="85"/>
      <c r="D1222" s="85"/>
      <c r="E1222" s="86"/>
      <c r="F1222" s="85"/>
      <c r="G1222" s="87"/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85"/>
      <c r="V1222" s="85"/>
      <c r="W1222" s="85"/>
      <c r="X1222" s="85"/>
      <c r="Y1222" s="85"/>
      <c r="Z1222" s="85"/>
      <c r="AA1222" s="85"/>
      <c r="AB1222" s="85"/>
      <c r="AC1222" s="85"/>
      <c r="AD1222" s="85"/>
      <c r="AE1222" s="85"/>
      <c r="AF1222" s="85"/>
      <c r="AG1222" s="85"/>
      <c r="AH1222" s="85"/>
      <c r="AI1222" s="85"/>
      <c r="AJ1222" s="85"/>
      <c r="AK1222" s="85"/>
      <c r="AL1222" s="85"/>
      <c r="AM1222" s="85"/>
      <c r="AN1222" s="85"/>
      <c r="AO1222" s="85"/>
      <c r="AP1222" s="85"/>
      <c r="AQ1222" s="85"/>
      <c r="AR1222" s="85"/>
      <c r="AS1222" s="85"/>
      <c r="AT1222" s="85"/>
      <c r="AU1222" s="85"/>
      <c r="AV1222" s="85"/>
      <c r="AW1222" s="85"/>
      <c r="AX1222" s="85"/>
      <c r="AY1222" s="85"/>
      <c r="AZ1222" s="85"/>
      <c r="BA1222" s="85"/>
      <c r="BB1222" s="85"/>
      <c r="BC1222" s="85"/>
      <c r="BD1222" s="85"/>
      <c r="BE1222" s="85"/>
      <c r="BF1222" s="88"/>
      <c r="BG1222" s="85"/>
      <c r="BH1222" s="85"/>
      <c r="BI1222" s="85"/>
      <c r="BJ1222" s="85"/>
      <c r="BK1222" s="85"/>
      <c r="BL1222" s="85"/>
      <c r="BM1222" s="85"/>
      <c r="BN1222" s="85"/>
      <c r="BO1222" s="85"/>
      <c r="BP1222" s="85"/>
      <c r="BQ1222" s="85"/>
      <c r="BR1222" s="85"/>
      <c r="BS1222" s="85"/>
      <c r="BT1222" s="85"/>
      <c r="BU1222" s="85"/>
      <c r="BV1222" s="85"/>
      <c r="BW1222" s="85"/>
      <c r="BX1222" s="85"/>
      <c r="BY1222" s="85"/>
      <c r="BZ1222" s="85"/>
      <c r="CA1222" s="85"/>
      <c r="CB1222" s="85"/>
      <c r="CC1222" s="85"/>
      <c r="CD1222" s="85"/>
      <c r="CE1222" s="85"/>
      <c r="CF1222" s="85"/>
      <c r="CG1222" s="85"/>
      <c r="CH1222" s="85"/>
      <c r="CI1222" s="85"/>
      <c r="CJ1222" s="85"/>
      <c r="CK1222" s="85"/>
      <c r="CL1222" s="85"/>
      <c r="CM1222" s="85"/>
      <c r="CN1222" s="85"/>
      <c r="CO1222" s="85"/>
      <c r="CP1222" s="85"/>
      <c r="CQ1222" s="85"/>
      <c r="CR1222" s="85"/>
      <c r="CS1222" s="85"/>
      <c r="CT1222" s="85"/>
      <c r="CU1222" s="85"/>
      <c r="CV1222" s="85"/>
      <c r="CW1222" s="85"/>
      <c r="CX1222" s="85"/>
      <c r="CY1222" s="85"/>
      <c r="CZ1222" s="85"/>
      <c r="DA1222" s="85"/>
      <c r="DB1222" s="85"/>
      <c r="DC1222" s="85"/>
      <c r="DD1222" s="85"/>
      <c r="DE1222" s="85"/>
    </row>
    <row r="1223" spans="1:109" x14ac:dyDescent="0.2">
      <c r="A1223" s="85"/>
      <c r="B1223" s="85"/>
      <c r="C1223" s="85"/>
      <c r="D1223" s="85"/>
      <c r="E1223" s="86"/>
      <c r="F1223" s="85"/>
      <c r="G1223" s="87"/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85"/>
      <c r="V1223" s="85"/>
      <c r="W1223" s="85"/>
      <c r="X1223" s="85"/>
      <c r="Y1223" s="85"/>
      <c r="Z1223" s="85"/>
      <c r="AA1223" s="85"/>
      <c r="AB1223" s="85"/>
      <c r="AC1223" s="85"/>
      <c r="AD1223" s="85"/>
      <c r="AE1223" s="85"/>
      <c r="AF1223" s="85"/>
      <c r="AG1223" s="85"/>
      <c r="AH1223" s="85"/>
      <c r="AI1223" s="85"/>
      <c r="AJ1223" s="85"/>
      <c r="AK1223" s="85"/>
      <c r="AL1223" s="85"/>
      <c r="AM1223" s="85"/>
      <c r="AN1223" s="85"/>
      <c r="AO1223" s="85"/>
      <c r="AP1223" s="85"/>
      <c r="AQ1223" s="85"/>
      <c r="AR1223" s="85"/>
      <c r="AS1223" s="85"/>
      <c r="AT1223" s="85"/>
      <c r="AU1223" s="85"/>
      <c r="AV1223" s="85"/>
      <c r="AW1223" s="85"/>
      <c r="AX1223" s="85"/>
      <c r="AY1223" s="85"/>
      <c r="AZ1223" s="85"/>
      <c r="BA1223" s="85"/>
      <c r="BB1223" s="85"/>
      <c r="BC1223" s="85"/>
      <c r="BD1223" s="85"/>
      <c r="BE1223" s="85"/>
      <c r="BF1223" s="88"/>
      <c r="BG1223" s="85"/>
      <c r="BH1223" s="85"/>
      <c r="BI1223" s="85"/>
      <c r="BJ1223" s="85"/>
      <c r="BK1223" s="85"/>
      <c r="BL1223" s="85"/>
      <c r="BM1223" s="85"/>
      <c r="BN1223" s="85"/>
      <c r="BO1223" s="85"/>
      <c r="BP1223" s="85"/>
      <c r="BQ1223" s="85"/>
      <c r="BR1223" s="85"/>
      <c r="BS1223" s="85"/>
      <c r="BT1223" s="85"/>
      <c r="BU1223" s="85"/>
      <c r="BV1223" s="85"/>
      <c r="BW1223" s="85"/>
      <c r="BX1223" s="85"/>
      <c r="BY1223" s="85"/>
      <c r="BZ1223" s="85"/>
      <c r="CA1223" s="85"/>
      <c r="CB1223" s="85"/>
      <c r="CC1223" s="85"/>
      <c r="CD1223" s="85"/>
      <c r="CE1223" s="85"/>
      <c r="CF1223" s="85"/>
      <c r="CG1223" s="85"/>
      <c r="CH1223" s="85"/>
      <c r="CI1223" s="85"/>
      <c r="CJ1223" s="85"/>
      <c r="CK1223" s="85"/>
      <c r="CL1223" s="85"/>
      <c r="CM1223" s="85"/>
      <c r="CN1223" s="85"/>
      <c r="CO1223" s="85"/>
      <c r="CP1223" s="85"/>
      <c r="CQ1223" s="85"/>
      <c r="CR1223" s="85"/>
      <c r="CS1223" s="85"/>
      <c r="CT1223" s="85"/>
      <c r="CU1223" s="85"/>
      <c r="CV1223" s="85"/>
      <c r="CW1223" s="85"/>
      <c r="CX1223" s="85"/>
      <c r="CY1223" s="85"/>
      <c r="CZ1223" s="85"/>
      <c r="DA1223" s="85"/>
      <c r="DB1223" s="85"/>
      <c r="DC1223" s="85"/>
      <c r="DD1223" s="85"/>
      <c r="DE1223" s="85"/>
    </row>
    <row r="1224" spans="1:109" x14ac:dyDescent="0.2">
      <c r="A1224" s="85"/>
      <c r="B1224" s="85"/>
      <c r="C1224" s="85"/>
      <c r="D1224" s="85"/>
      <c r="E1224" s="86"/>
      <c r="F1224" s="85"/>
      <c r="G1224" s="87"/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85"/>
      <c r="V1224" s="85"/>
      <c r="W1224" s="85"/>
      <c r="X1224" s="85"/>
      <c r="Y1224" s="85"/>
      <c r="Z1224" s="85"/>
      <c r="AA1224" s="85"/>
      <c r="AB1224" s="85"/>
      <c r="AC1224" s="85"/>
      <c r="AD1224" s="85"/>
      <c r="AE1224" s="85"/>
      <c r="AF1224" s="85"/>
      <c r="AG1224" s="85"/>
      <c r="AH1224" s="85"/>
      <c r="AI1224" s="85"/>
      <c r="AJ1224" s="85"/>
      <c r="AK1224" s="85"/>
      <c r="AL1224" s="85"/>
      <c r="AM1224" s="85"/>
      <c r="AN1224" s="85"/>
      <c r="AO1224" s="85"/>
      <c r="AP1224" s="85"/>
      <c r="AQ1224" s="85"/>
      <c r="AR1224" s="85"/>
      <c r="AS1224" s="85"/>
      <c r="AT1224" s="85"/>
      <c r="AU1224" s="85"/>
      <c r="AV1224" s="85"/>
      <c r="AW1224" s="85"/>
      <c r="AX1224" s="85"/>
      <c r="AY1224" s="85"/>
      <c r="AZ1224" s="85"/>
      <c r="BA1224" s="85"/>
      <c r="BB1224" s="85"/>
      <c r="BC1224" s="85"/>
      <c r="BD1224" s="85"/>
      <c r="BE1224" s="85"/>
      <c r="BF1224" s="88"/>
      <c r="BG1224" s="85"/>
      <c r="BH1224" s="85"/>
      <c r="BI1224" s="85"/>
      <c r="BJ1224" s="85"/>
      <c r="BK1224" s="85"/>
      <c r="BL1224" s="85"/>
      <c r="BM1224" s="85"/>
      <c r="BN1224" s="85"/>
      <c r="BO1224" s="85"/>
      <c r="BP1224" s="85"/>
      <c r="BQ1224" s="85"/>
      <c r="BR1224" s="85"/>
      <c r="BS1224" s="85"/>
      <c r="BT1224" s="85"/>
      <c r="BU1224" s="85"/>
      <c r="BV1224" s="85"/>
      <c r="BW1224" s="85"/>
      <c r="BX1224" s="85"/>
      <c r="BY1224" s="85"/>
      <c r="BZ1224" s="85"/>
      <c r="CA1224" s="85"/>
      <c r="CB1224" s="85"/>
      <c r="CC1224" s="85"/>
      <c r="CD1224" s="85"/>
      <c r="CE1224" s="85"/>
      <c r="CF1224" s="85"/>
      <c r="CG1224" s="85"/>
      <c r="CH1224" s="85"/>
      <c r="CI1224" s="85"/>
      <c r="CJ1224" s="85"/>
      <c r="CK1224" s="85"/>
      <c r="CL1224" s="85"/>
      <c r="CM1224" s="85"/>
      <c r="CN1224" s="85"/>
      <c r="CO1224" s="85"/>
      <c r="CP1224" s="85"/>
      <c r="CQ1224" s="85"/>
      <c r="CR1224" s="85"/>
      <c r="CS1224" s="85"/>
      <c r="CT1224" s="85"/>
      <c r="CU1224" s="85"/>
      <c r="CV1224" s="85"/>
      <c r="CW1224" s="85"/>
      <c r="CX1224" s="85"/>
      <c r="CY1224" s="85"/>
      <c r="CZ1224" s="85"/>
      <c r="DA1224" s="85"/>
      <c r="DB1224" s="85"/>
      <c r="DC1224" s="85"/>
      <c r="DD1224" s="85"/>
      <c r="DE1224" s="85"/>
    </row>
    <row r="1225" spans="1:109" x14ac:dyDescent="0.2">
      <c r="A1225" s="85"/>
      <c r="B1225" s="85"/>
      <c r="C1225" s="85"/>
      <c r="D1225" s="85"/>
      <c r="E1225" s="86"/>
      <c r="F1225" s="85"/>
      <c r="G1225" s="87"/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85"/>
      <c r="V1225" s="85"/>
      <c r="W1225" s="85"/>
      <c r="X1225" s="85"/>
      <c r="Y1225" s="85"/>
      <c r="Z1225" s="85"/>
      <c r="AA1225" s="85"/>
      <c r="AB1225" s="85"/>
      <c r="AC1225" s="85"/>
      <c r="AD1225" s="85"/>
      <c r="AE1225" s="85"/>
      <c r="AF1225" s="85"/>
      <c r="AG1225" s="85"/>
      <c r="AH1225" s="85"/>
      <c r="AI1225" s="85"/>
      <c r="AJ1225" s="85"/>
      <c r="AK1225" s="85"/>
      <c r="AL1225" s="85"/>
      <c r="AM1225" s="85"/>
      <c r="AN1225" s="85"/>
      <c r="AO1225" s="85"/>
      <c r="AP1225" s="85"/>
      <c r="AQ1225" s="85"/>
      <c r="AR1225" s="85"/>
      <c r="AS1225" s="85"/>
      <c r="AT1225" s="85"/>
      <c r="AU1225" s="85"/>
      <c r="AV1225" s="85"/>
      <c r="AW1225" s="85"/>
      <c r="AX1225" s="85"/>
      <c r="AY1225" s="85"/>
      <c r="AZ1225" s="85"/>
      <c r="BA1225" s="85"/>
      <c r="BB1225" s="85"/>
      <c r="BC1225" s="85"/>
      <c r="BD1225" s="85"/>
      <c r="BE1225" s="85"/>
      <c r="BF1225" s="88"/>
      <c r="BG1225" s="85"/>
      <c r="BH1225" s="85"/>
      <c r="BI1225" s="85"/>
      <c r="BJ1225" s="85"/>
      <c r="BK1225" s="85"/>
      <c r="BL1225" s="85"/>
      <c r="BM1225" s="85"/>
      <c r="BN1225" s="85"/>
      <c r="BO1225" s="85"/>
      <c r="BP1225" s="85"/>
      <c r="BQ1225" s="85"/>
      <c r="BR1225" s="85"/>
      <c r="BS1225" s="85"/>
      <c r="BT1225" s="85"/>
      <c r="BU1225" s="85"/>
      <c r="BV1225" s="85"/>
      <c r="BW1225" s="85"/>
      <c r="BX1225" s="85"/>
      <c r="BY1225" s="85"/>
      <c r="BZ1225" s="85"/>
      <c r="CA1225" s="85"/>
      <c r="CB1225" s="85"/>
      <c r="CC1225" s="85"/>
      <c r="CD1225" s="85"/>
      <c r="CE1225" s="85"/>
      <c r="CF1225" s="85"/>
      <c r="CG1225" s="85"/>
      <c r="CH1225" s="85"/>
      <c r="CI1225" s="85"/>
      <c r="CJ1225" s="85"/>
      <c r="CK1225" s="85"/>
      <c r="CL1225" s="85"/>
      <c r="CM1225" s="85"/>
      <c r="CN1225" s="85"/>
      <c r="CO1225" s="85"/>
      <c r="CP1225" s="85"/>
      <c r="CQ1225" s="85"/>
      <c r="CR1225" s="85"/>
      <c r="CS1225" s="85"/>
      <c r="CT1225" s="85"/>
      <c r="CU1225" s="85"/>
      <c r="CV1225" s="85"/>
      <c r="CW1225" s="85"/>
      <c r="CX1225" s="85"/>
      <c r="CY1225" s="85"/>
      <c r="CZ1225" s="85"/>
      <c r="DA1225" s="85"/>
      <c r="DB1225" s="85"/>
      <c r="DC1225" s="85"/>
      <c r="DD1225" s="85"/>
      <c r="DE1225" s="85"/>
    </row>
    <row r="1226" spans="1:109" x14ac:dyDescent="0.2">
      <c r="A1226" s="85"/>
      <c r="B1226" s="85"/>
      <c r="C1226" s="85"/>
      <c r="D1226" s="85"/>
      <c r="E1226" s="86"/>
      <c r="F1226" s="85"/>
      <c r="G1226" s="87"/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85"/>
      <c r="V1226" s="85"/>
      <c r="W1226" s="85"/>
      <c r="X1226" s="85"/>
      <c r="Y1226" s="85"/>
      <c r="Z1226" s="85"/>
      <c r="AA1226" s="85"/>
      <c r="AB1226" s="85"/>
      <c r="AC1226" s="85"/>
      <c r="AD1226" s="85"/>
      <c r="AE1226" s="85"/>
      <c r="AF1226" s="85"/>
      <c r="AG1226" s="85"/>
      <c r="AH1226" s="85"/>
      <c r="AI1226" s="85"/>
      <c r="AJ1226" s="85"/>
      <c r="AK1226" s="85"/>
      <c r="AL1226" s="85"/>
      <c r="AM1226" s="85"/>
      <c r="AN1226" s="85"/>
      <c r="AO1226" s="85"/>
      <c r="AP1226" s="85"/>
      <c r="AQ1226" s="85"/>
      <c r="AR1226" s="85"/>
      <c r="AS1226" s="85"/>
      <c r="AT1226" s="85"/>
      <c r="AU1226" s="85"/>
      <c r="AV1226" s="85"/>
      <c r="AW1226" s="85"/>
      <c r="AX1226" s="85"/>
      <c r="AY1226" s="85"/>
      <c r="AZ1226" s="85"/>
      <c r="BA1226" s="85"/>
      <c r="BB1226" s="85"/>
      <c r="BC1226" s="85"/>
      <c r="BD1226" s="85"/>
      <c r="BE1226" s="85"/>
      <c r="BF1226" s="88"/>
      <c r="BG1226" s="85"/>
      <c r="BH1226" s="85"/>
      <c r="BI1226" s="85"/>
      <c r="BJ1226" s="85"/>
      <c r="BK1226" s="85"/>
      <c r="BL1226" s="85"/>
      <c r="BM1226" s="85"/>
      <c r="BN1226" s="85"/>
      <c r="BO1226" s="85"/>
      <c r="BP1226" s="85"/>
      <c r="BQ1226" s="85"/>
      <c r="BR1226" s="85"/>
      <c r="BS1226" s="85"/>
      <c r="BT1226" s="85"/>
      <c r="BU1226" s="85"/>
      <c r="BV1226" s="85"/>
      <c r="BW1226" s="85"/>
      <c r="BX1226" s="85"/>
      <c r="BY1226" s="85"/>
      <c r="BZ1226" s="85"/>
      <c r="CA1226" s="85"/>
      <c r="CB1226" s="85"/>
      <c r="CC1226" s="85"/>
      <c r="CD1226" s="85"/>
      <c r="CE1226" s="85"/>
      <c r="CF1226" s="85"/>
      <c r="CG1226" s="85"/>
      <c r="CH1226" s="85"/>
      <c r="CI1226" s="85"/>
      <c r="CJ1226" s="85"/>
      <c r="CK1226" s="85"/>
      <c r="CL1226" s="85"/>
      <c r="CM1226" s="85"/>
      <c r="CN1226" s="85"/>
      <c r="CO1226" s="85"/>
      <c r="CP1226" s="85"/>
      <c r="CQ1226" s="85"/>
      <c r="CR1226" s="85"/>
      <c r="CS1226" s="85"/>
      <c r="CT1226" s="85"/>
      <c r="CU1226" s="85"/>
      <c r="CV1226" s="85"/>
      <c r="CW1226" s="85"/>
      <c r="CX1226" s="85"/>
      <c r="CY1226" s="85"/>
      <c r="CZ1226" s="85"/>
      <c r="DA1226" s="85"/>
      <c r="DB1226" s="85"/>
      <c r="DC1226" s="85"/>
      <c r="DD1226" s="85"/>
      <c r="DE1226" s="85"/>
    </row>
    <row r="1227" spans="1:109" x14ac:dyDescent="0.2">
      <c r="A1227" s="85"/>
      <c r="B1227" s="85"/>
      <c r="C1227" s="85"/>
      <c r="D1227" s="85"/>
      <c r="E1227" s="86"/>
      <c r="F1227" s="85"/>
      <c r="G1227" s="87"/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85"/>
      <c r="V1227" s="85"/>
      <c r="W1227" s="85"/>
      <c r="X1227" s="85"/>
      <c r="Y1227" s="85"/>
      <c r="Z1227" s="85"/>
      <c r="AA1227" s="85"/>
      <c r="AB1227" s="85"/>
      <c r="AC1227" s="85"/>
      <c r="AD1227" s="85"/>
      <c r="AE1227" s="85"/>
      <c r="AF1227" s="85"/>
      <c r="AG1227" s="85"/>
      <c r="AH1227" s="85"/>
      <c r="AI1227" s="85"/>
      <c r="AJ1227" s="85"/>
      <c r="AK1227" s="85"/>
      <c r="AL1227" s="85"/>
      <c r="AM1227" s="85"/>
      <c r="AN1227" s="85"/>
      <c r="AO1227" s="85"/>
      <c r="AP1227" s="85"/>
      <c r="AQ1227" s="85"/>
      <c r="AR1227" s="85"/>
      <c r="AS1227" s="85"/>
      <c r="AT1227" s="85"/>
      <c r="AU1227" s="85"/>
      <c r="AV1227" s="85"/>
      <c r="AW1227" s="85"/>
      <c r="AX1227" s="85"/>
      <c r="AY1227" s="85"/>
      <c r="AZ1227" s="85"/>
      <c r="BA1227" s="85"/>
      <c r="BB1227" s="85"/>
      <c r="BC1227" s="85"/>
      <c r="BD1227" s="85"/>
      <c r="BE1227" s="85"/>
      <c r="BF1227" s="88"/>
      <c r="BG1227" s="85"/>
      <c r="BH1227" s="85"/>
      <c r="BI1227" s="85"/>
      <c r="BJ1227" s="85"/>
      <c r="BK1227" s="85"/>
      <c r="BL1227" s="85"/>
      <c r="BM1227" s="85"/>
      <c r="BN1227" s="85"/>
      <c r="BO1227" s="85"/>
      <c r="BP1227" s="85"/>
      <c r="BQ1227" s="85"/>
      <c r="BR1227" s="85"/>
      <c r="BS1227" s="85"/>
      <c r="BT1227" s="85"/>
      <c r="BU1227" s="85"/>
      <c r="BV1227" s="85"/>
      <c r="BW1227" s="85"/>
      <c r="BX1227" s="85"/>
      <c r="BY1227" s="85"/>
      <c r="BZ1227" s="85"/>
      <c r="CA1227" s="85"/>
      <c r="CB1227" s="85"/>
      <c r="CC1227" s="85"/>
      <c r="CD1227" s="85"/>
      <c r="CE1227" s="85"/>
      <c r="CF1227" s="85"/>
      <c r="CG1227" s="85"/>
      <c r="CH1227" s="85"/>
      <c r="CI1227" s="85"/>
      <c r="CJ1227" s="85"/>
      <c r="CK1227" s="85"/>
      <c r="CL1227" s="85"/>
      <c r="CM1227" s="85"/>
      <c r="CN1227" s="85"/>
      <c r="CO1227" s="85"/>
      <c r="CP1227" s="85"/>
      <c r="CQ1227" s="85"/>
      <c r="CR1227" s="85"/>
      <c r="CS1227" s="85"/>
      <c r="CT1227" s="85"/>
      <c r="CU1227" s="85"/>
      <c r="CV1227" s="85"/>
      <c r="CW1227" s="85"/>
      <c r="CX1227" s="85"/>
      <c r="CY1227" s="85"/>
      <c r="CZ1227" s="85"/>
      <c r="DA1227" s="85"/>
      <c r="DB1227" s="85"/>
      <c r="DC1227" s="85"/>
      <c r="DD1227" s="85"/>
      <c r="DE1227" s="85"/>
    </row>
    <row r="1228" spans="1:109" x14ac:dyDescent="0.2">
      <c r="A1228" s="85"/>
      <c r="B1228" s="85"/>
      <c r="C1228" s="85"/>
      <c r="D1228" s="85"/>
      <c r="E1228" s="86"/>
      <c r="F1228" s="85"/>
      <c r="G1228" s="87"/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85"/>
      <c r="V1228" s="85"/>
      <c r="W1228" s="85"/>
      <c r="X1228" s="85"/>
      <c r="Y1228" s="85"/>
      <c r="Z1228" s="85"/>
      <c r="AA1228" s="85"/>
      <c r="AB1228" s="85"/>
      <c r="AC1228" s="85"/>
      <c r="AD1228" s="85"/>
      <c r="AE1228" s="85"/>
      <c r="AF1228" s="85"/>
      <c r="AG1228" s="85"/>
      <c r="AH1228" s="85"/>
      <c r="AI1228" s="85"/>
      <c r="AJ1228" s="85"/>
      <c r="AK1228" s="85"/>
      <c r="AL1228" s="85"/>
      <c r="AM1228" s="85"/>
      <c r="AN1228" s="85"/>
      <c r="AO1228" s="85"/>
      <c r="AP1228" s="85"/>
      <c r="AQ1228" s="85"/>
      <c r="AR1228" s="85"/>
      <c r="AS1228" s="85"/>
      <c r="AT1228" s="85"/>
      <c r="AU1228" s="85"/>
      <c r="AV1228" s="85"/>
      <c r="AW1228" s="85"/>
      <c r="AX1228" s="85"/>
      <c r="AY1228" s="85"/>
      <c r="AZ1228" s="85"/>
      <c r="BA1228" s="85"/>
      <c r="BB1228" s="85"/>
      <c r="BC1228" s="85"/>
      <c r="BD1228" s="85"/>
      <c r="BE1228" s="85"/>
      <c r="BF1228" s="88"/>
      <c r="BG1228" s="85"/>
      <c r="BH1228" s="85"/>
      <c r="BI1228" s="85"/>
      <c r="BJ1228" s="85"/>
      <c r="BK1228" s="85"/>
      <c r="BL1228" s="85"/>
      <c r="BM1228" s="85"/>
      <c r="BN1228" s="85"/>
      <c r="BO1228" s="85"/>
      <c r="BP1228" s="85"/>
      <c r="BQ1228" s="85"/>
      <c r="BR1228" s="85"/>
      <c r="BS1228" s="85"/>
      <c r="BT1228" s="85"/>
      <c r="BU1228" s="85"/>
      <c r="BV1228" s="85"/>
      <c r="BW1228" s="85"/>
      <c r="BX1228" s="85"/>
      <c r="BY1228" s="85"/>
      <c r="BZ1228" s="85"/>
      <c r="CA1228" s="85"/>
      <c r="CB1228" s="85"/>
      <c r="CC1228" s="85"/>
      <c r="CD1228" s="85"/>
      <c r="CE1228" s="85"/>
      <c r="CF1228" s="85"/>
      <c r="CG1228" s="85"/>
      <c r="CH1228" s="85"/>
      <c r="CI1228" s="85"/>
      <c r="CJ1228" s="85"/>
      <c r="CK1228" s="85"/>
      <c r="CL1228" s="85"/>
      <c r="CM1228" s="85"/>
      <c r="CN1228" s="85"/>
      <c r="CO1228" s="85"/>
      <c r="CP1228" s="85"/>
      <c r="CQ1228" s="85"/>
      <c r="CR1228" s="85"/>
      <c r="CS1228" s="85"/>
      <c r="CT1228" s="85"/>
      <c r="CU1228" s="85"/>
      <c r="CV1228" s="85"/>
      <c r="CW1228" s="85"/>
      <c r="CX1228" s="85"/>
      <c r="CY1228" s="85"/>
      <c r="CZ1228" s="85"/>
      <c r="DA1228" s="85"/>
      <c r="DB1228" s="85"/>
      <c r="DC1228" s="85"/>
      <c r="DD1228" s="85"/>
      <c r="DE1228" s="85"/>
    </row>
    <row r="1229" spans="1:109" x14ac:dyDescent="0.2">
      <c r="A1229" s="85"/>
      <c r="B1229" s="85"/>
      <c r="C1229" s="85"/>
      <c r="D1229" s="85"/>
      <c r="E1229" s="86"/>
      <c r="F1229" s="85"/>
      <c r="G1229" s="87"/>
      <c r="H1229" s="85"/>
      <c r="I1229" s="85"/>
      <c r="J1229" s="85"/>
      <c r="K1229" s="85"/>
      <c r="L1229" s="85"/>
      <c r="M1229" s="85"/>
      <c r="N1229" s="85"/>
      <c r="O1229" s="85"/>
      <c r="P1229" s="85"/>
      <c r="Q1229" s="85"/>
      <c r="R1229" s="85"/>
      <c r="S1229" s="85"/>
      <c r="T1229" s="85"/>
      <c r="U1229" s="85"/>
      <c r="V1229" s="85"/>
      <c r="W1229" s="85"/>
      <c r="X1229" s="85"/>
      <c r="Y1229" s="85"/>
      <c r="Z1229" s="85"/>
      <c r="AA1229" s="85"/>
      <c r="AB1229" s="85"/>
      <c r="AC1229" s="85"/>
      <c r="AD1229" s="85"/>
      <c r="AE1229" s="85"/>
      <c r="AF1229" s="85"/>
      <c r="AG1229" s="85"/>
      <c r="AH1229" s="85"/>
      <c r="AI1229" s="85"/>
      <c r="AJ1229" s="85"/>
      <c r="AK1229" s="85"/>
      <c r="AL1229" s="85"/>
      <c r="AM1229" s="85"/>
      <c r="AN1229" s="85"/>
      <c r="AO1229" s="85"/>
      <c r="AP1229" s="85"/>
      <c r="AQ1229" s="85"/>
      <c r="AR1229" s="85"/>
      <c r="AS1229" s="85"/>
      <c r="AT1229" s="85"/>
      <c r="AU1229" s="85"/>
      <c r="AV1229" s="85"/>
      <c r="AW1229" s="85"/>
      <c r="AX1229" s="85"/>
      <c r="AY1229" s="85"/>
      <c r="AZ1229" s="85"/>
      <c r="BA1229" s="85"/>
      <c r="BB1229" s="85"/>
      <c r="BC1229" s="85"/>
      <c r="BD1229" s="85"/>
      <c r="BE1229" s="85"/>
      <c r="BF1229" s="88"/>
      <c r="BG1229" s="85"/>
      <c r="BH1229" s="85"/>
      <c r="BI1229" s="85"/>
      <c r="BJ1229" s="85"/>
      <c r="BK1229" s="85"/>
      <c r="BL1229" s="85"/>
      <c r="BM1229" s="85"/>
      <c r="BN1229" s="85"/>
      <c r="BO1229" s="85"/>
      <c r="BP1229" s="85"/>
      <c r="BQ1229" s="85"/>
      <c r="BR1229" s="85"/>
      <c r="BS1229" s="85"/>
      <c r="BT1229" s="85"/>
      <c r="BU1229" s="85"/>
      <c r="BV1229" s="85"/>
      <c r="BW1229" s="85"/>
      <c r="BX1229" s="85"/>
      <c r="BY1229" s="85"/>
      <c r="BZ1229" s="85"/>
      <c r="CA1229" s="85"/>
      <c r="CB1229" s="85"/>
      <c r="CC1229" s="85"/>
      <c r="CD1229" s="85"/>
      <c r="CE1229" s="85"/>
      <c r="CF1229" s="85"/>
      <c r="CG1229" s="85"/>
      <c r="CH1229" s="85"/>
      <c r="CI1229" s="85"/>
      <c r="CJ1229" s="85"/>
      <c r="CK1229" s="85"/>
      <c r="CL1229" s="85"/>
      <c r="CM1229" s="85"/>
      <c r="CN1229" s="85"/>
      <c r="CO1229" s="85"/>
      <c r="CP1229" s="85"/>
      <c r="CQ1229" s="85"/>
      <c r="CR1229" s="85"/>
      <c r="CS1229" s="85"/>
      <c r="CT1229" s="85"/>
      <c r="CU1229" s="85"/>
      <c r="CV1229" s="85"/>
      <c r="CW1229" s="85"/>
      <c r="CX1229" s="85"/>
      <c r="CY1229" s="85"/>
      <c r="CZ1229" s="85"/>
      <c r="DA1229" s="85"/>
      <c r="DB1229" s="85"/>
      <c r="DC1229" s="85"/>
      <c r="DD1229" s="85"/>
      <c r="DE1229" s="85"/>
    </row>
    <row r="1230" spans="1:109" x14ac:dyDescent="0.2">
      <c r="A1230" s="85"/>
      <c r="B1230" s="85"/>
      <c r="C1230" s="85"/>
      <c r="D1230" s="85"/>
      <c r="E1230" s="86"/>
      <c r="F1230" s="85"/>
      <c r="G1230" s="87"/>
      <c r="H1230" s="85"/>
      <c r="I1230" s="85"/>
      <c r="J1230" s="85"/>
      <c r="K1230" s="85"/>
      <c r="L1230" s="85"/>
      <c r="M1230" s="85"/>
      <c r="N1230" s="85"/>
      <c r="O1230" s="85"/>
      <c r="P1230" s="85"/>
      <c r="Q1230" s="85"/>
      <c r="R1230" s="85"/>
      <c r="S1230" s="85"/>
      <c r="T1230" s="85"/>
      <c r="U1230" s="85"/>
      <c r="V1230" s="85"/>
      <c r="W1230" s="85"/>
      <c r="X1230" s="85"/>
      <c r="Y1230" s="85"/>
      <c r="Z1230" s="85"/>
      <c r="AA1230" s="85"/>
      <c r="AB1230" s="85"/>
      <c r="AC1230" s="85"/>
      <c r="AD1230" s="85"/>
      <c r="AE1230" s="85"/>
      <c r="AF1230" s="85"/>
      <c r="AG1230" s="85"/>
      <c r="AH1230" s="85"/>
      <c r="AI1230" s="85"/>
      <c r="AJ1230" s="85"/>
      <c r="AK1230" s="85"/>
      <c r="AL1230" s="85"/>
      <c r="AM1230" s="85"/>
      <c r="AN1230" s="85"/>
      <c r="AO1230" s="85"/>
      <c r="AP1230" s="85"/>
      <c r="AQ1230" s="85"/>
      <c r="AR1230" s="85"/>
      <c r="AS1230" s="85"/>
      <c r="AT1230" s="85"/>
      <c r="AU1230" s="85"/>
      <c r="AV1230" s="85"/>
      <c r="AW1230" s="85"/>
      <c r="AX1230" s="85"/>
      <c r="AY1230" s="85"/>
      <c r="AZ1230" s="85"/>
      <c r="BA1230" s="85"/>
      <c r="BB1230" s="85"/>
      <c r="BC1230" s="85"/>
      <c r="BD1230" s="85"/>
      <c r="BE1230" s="85"/>
      <c r="BF1230" s="88"/>
      <c r="BG1230" s="85"/>
      <c r="BH1230" s="85"/>
      <c r="BI1230" s="85"/>
      <c r="BJ1230" s="85"/>
      <c r="BK1230" s="85"/>
      <c r="BL1230" s="85"/>
      <c r="BM1230" s="85"/>
      <c r="BN1230" s="85"/>
      <c r="BO1230" s="85"/>
      <c r="BP1230" s="85"/>
      <c r="BQ1230" s="85"/>
      <c r="BR1230" s="85"/>
      <c r="BS1230" s="85"/>
      <c r="BT1230" s="85"/>
      <c r="BU1230" s="85"/>
      <c r="BV1230" s="85"/>
      <c r="BW1230" s="85"/>
      <c r="BX1230" s="85"/>
      <c r="BY1230" s="85"/>
      <c r="BZ1230" s="85"/>
      <c r="CA1230" s="85"/>
      <c r="CB1230" s="85"/>
      <c r="CC1230" s="85"/>
      <c r="CD1230" s="85"/>
      <c r="CE1230" s="85"/>
      <c r="CF1230" s="85"/>
      <c r="CG1230" s="85"/>
      <c r="CH1230" s="85"/>
      <c r="CI1230" s="85"/>
      <c r="CJ1230" s="85"/>
      <c r="CK1230" s="85"/>
      <c r="CL1230" s="85"/>
      <c r="CM1230" s="85"/>
      <c r="CN1230" s="85"/>
      <c r="CO1230" s="85"/>
      <c r="CP1230" s="85"/>
      <c r="CQ1230" s="85"/>
      <c r="CR1230" s="85"/>
      <c r="CS1230" s="85"/>
      <c r="CT1230" s="85"/>
      <c r="CU1230" s="85"/>
      <c r="CV1230" s="85"/>
      <c r="CW1230" s="85"/>
      <c r="CX1230" s="85"/>
      <c r="CY1230" s="85"/>
      <c r="CZ1230" s="85"/>
      <c r="DA1230" s="85"/>
      <c r="DB1230" s="85"/>
      <c r="DC1230" s="85"/>
      <c r="DD1230" s="85"/>
      <c r="DE1230" s="85"/>
    </row>
    <row r="1231" spans="1:109" x14ac:dyDescent="0.2">
      <c r="A1231" s="85"/>
      <c r="B1231" s="85"/>
      <c r="C1231" s="85"/>
      <c r="D1231" s="85"/>
      <c r="E1231" s="86"/>
      <c r="F1231" s="85"/>
      <c r="G1231" s="87"/>
      <c r="H1231" s="85"/>
      <c r="I1231" s="85"/>
      <c r="J1231" s="85"/>
      <c r="K1231" s="85"/>
      <c r="L1231" s="85"/>
      <c r="M1231" s="85"/>
      <c r="N1231" s="85"/>
      <c r="O1231" s="85"/>
      <c r="P1231" s="85"/>
      <c r="Q1231" s="85"/>
      <c r="R1231" s="85"/>
      <c r="S1231" s="85"/>
      <c r="T1231" s="85"/>
      <c r="U1231" s="85"/>
      <c r="V1231" s="85"/>
      <c r="W1231" s="85"/>
      <c r="X1231" s="85"/>
      <c r="Y1231" s="85"/>
      <c r="Z1231" s="85"/>
      <c r="AA1231" s="85"/>
      <c r="AB1231" s="85"/>
      <c r="AC1231" s="85"/>
      <c r="AD1231" s="85"/>
      <c r="AE1231" s="85"/>
      <c r="AF1231" s="85"/>
      <c r="AG1231" s="85"/>
      <c r="AH1231" s="85"/>
      <c r="AI1231" s="85"/>
      <c r="AJ1231" s="85"/>
      <c r="AK1231" s="85"/>
      <c r="AL1231" s="85"/>
      <c r="AM1231" s="85"/>
      <c r="AN1231" s="85"/>
      <c r="AO1231" s="85"/>
      <c r="AP1231" s="85"/>
      <c r="AQ1231" s="85"/>
      <c r="AR1231" s="85"/>
      <c r="AS1231" s="85"/>
      <c r="AT1231" s="85"/>
      <c r="AU1231" s="85"/>
      <c r="AV1231" s="85"/>
      <c r="AW1231" s="85"/>
      <c r="AX1231" s="85"/>
      <c r="AY1231" s="85"/>
      <c r="AZ1231" s="85"/>
      <c r="BA1231" s="85"/>
      <c r="BB1231" s="85"/>
      <c r="BC1231" s="85"/>
      <c r="BD1231" s="85"/>
      <c r="BE1231" s="85"/>
      <c r="BF1231" s="88"/>
      <c r="BG1231" s="85"/>
      <c r="BH1231" s="85"/>
      <c r="BI1231" s="85"/>
      <c r="BJ1231" s="85"/>
      <c r="BK1231" s="85"/>
      <c r="BL1231" s="85"/>
      <c r="BM1231" s="85"/>
      <c r="BN1231" s="85"/>
      <c r="BO1231" s="85"/>
      <c r="BP1231" s="85"/>
      <c r="BQ1231" s="85"/>
      <c r="BR1231" s="85"/>
      <c r="BS1231" s="85"/>
      <c r="BT1231" s="85"/>
      <c r="BU1231" s="85"/>
      <c r="BV1231" s="85"/>
      <c r="BW1231" s="85"/>
      <c r="BX1231" s="85"/>
      <c r="BY1231" s="85"/>
      <c r="BZ1231" s="85"/>
      <c r="CA1231" s="85"/>
      <c r="CB1231" s="85"/>
      <c r="CC1231" s="85"/>
      <c r="CD1231" s="85"/>
      <c r="CE1231" s="85"/>
      <c r="CF1231" s="85"/>
      <c r="CG1231" s="85"/>
      <c r="CH1231" s="85"/>
      <c r="CI1231" s="85"/>
      <c r="CJ1231" s="85"/>
      <c r="CK1231" s="85"/>
      <c r="CL1231" s="85"/>
      <c r="CM1231" s="85"/>
      <c r="CN1231" s="85"/>
      <c r="CO1231" s="85"/>
      <c r="CP1231" s="85"/>
      <c r="CQ1231" s="85"/>
      <c r="CR1231" s="85"/>
      <c r="CS1231" s="85"/>
      <c r="CT1231" s="85"/>
      <c r="CU1231" s="85"/>
      <c r="CV1231" s="85"/>
      <c r="CW1231" s="85"/>
      <c r="CX1231" s="85"/>
      <c r="CY1231" s="85"/>
      <c r="CZ1231" s="85"/>
      <c r="DA1231" s="85"/>
      <c r="DB1231" s="85"/>
      <c r="DC1231" s="85"/>
      <c r="DD1231" s="85"/>
      <c r="DE1231" s="85"/>
    </row>
    <row r="1232" spans="1:109" x14ac:dyDescent="0.2">
      <c r="A1232" s="85"/>
      <c r="B1232" s="85"/>
      <c r="C1232" s="85"/>
      <c r="D1232" s="85"/>
      <c r="E1232" s="86"/>
      <c r="F1232" s="85"/>
      <c r="G1232" s="87"/>
      <c r="H1232" s="85"/>
      <c r="I1232" s="85"/>
      <c r="J1232" s="85"/>
      <c r="K1232" s="85"/>
      <c r="L1232" s="85"/>
      <c r="M1232" s="85"/>
      <c r="N1232" s="85"/>
      <c r="O1232" s="85"/>
      <c r="P1232" s="85"/>
      <c r="Q1232" s="85"/>
      <c r="R1232" s="85"/>
      <c r="S1232" s="85"/>
      <c r="T1232" s="85"/>
      <c r="U1232" s="85"/>
      <c r="V1232" s="85"/>
      <c r="W1232" s="85"/>
      <c r="X1232" s="85"/>
      <c r="Y1232" s="85"/>
      <c r="Z1232" s="85"/>
      <c r="AA1232" s="85"/>
      <c r="AB1232" s="85"/>
      <c r="AC1232" s="85"/>
      <c r="AD1232" s="85"/>
      <c r="AE1232" s="85"/>
      <c r="AF1232" s="85"/>
      <c r="AG1232" s="85"/>
      <c r="AH1232" s="85"/>
      <c r="AI1232" s="85"/>
      <c r="AJ1232" s="85"/>
      <c r="AK1232" s="85"/>
      <c r="AL1232" s="85"/>
      <c r="AM1232" s="85"/>
      <c r="AN1232" s="85"/>
      <c r="AO1232" s="85"/>
      <c r="AP1232" s="85"/>
      <c r="AQ1232" s="85"/>
      <c r="AR1232" s="85"/>
      <c r="AS1232" s="85"/>
      <c r="AT1232" s="85"/>
      <c r="AU1232" s="85"/>
      <c r="AV1232" s="85"/>
      <c r="AW1232" s="85"/>
      <c r="AX1232" s="85"/>
      <c r="AY1232" s="85"/>
      <c r="AZ1232" s="85"/>
      <c r="BA1232" s="85"/>
      <c r="BB1232" s="85"/>
      <c r="BC1232" s="85"/>
      <c r="BD1232" s="85"/>
      <c r="BE1232" s="85"/>
      <c r="BF1232" s="88"/>
      <c r="BG1232" s="85"/>
      <c r="BH1232" s="85"/>
      <c r="BI1232" s="85"/>
      <c r="BJ1232" s="85"/>
      <c r="BK1232" s="85"/>
      <c r="BL1232" s="85"/>
      <c r="BM1232" s="85"/>
      <c r="BN1232" s="85"/>
      <c r="BO1232" s="85"/>
      <c r="BP1232" s="85"/>
      <c r="BQ1232" s="85"/>
      <c r="BR1232" s="85"/>
      <c r="BS1232" s="85"/>
      <c r="BT1232" s="85"/>
      <c r="BU1232" s="85"/>
      <c r="BV1232" s="85"/>
      <c r="BW1232" s="85"/>
      <c r="BX1232" s="85"/>
      <c r="BY1232" s="85"/>
      <c r="BZ1232" s="85"/>
      <c r="CA1232" s="85"/>
      <c r="CB1232" s="85"/>
      <c r="CC1232" s="85"/>
      <c r="CD1232" s="85"/>
      <c r="CE1232" s="85"/>
      <c r="CF1232" s="85"/>
      <c r="CG1232" s="85"/>
      <c r="CH1232" s="85"/>
      <c r="CI1232" s="85"/>
      <c r="CJ1232" s="85"/>
      <c r="CK1232" s="85"/>
      <c r="CL1232" s="85"/>
      <c r="CM1232" s="85"/>
      <c r="CN1232" s="85"/>
      <c r="CO1232" s="85"/>
      <c r="CP1232" s="85"/>
      <c r="CQ1232" s="85"/>
      <c r="CR1232" s="85"/>
      <c r="CS1232" s="85"/>
      <c r="CT1232" s="85"/>
      <c r="CU1232" s="85"/>
      <c r="CV1232" s="85"/>
      <c r="CW1232" s="85"/>
      <c r="CX1232" s="85"/>
      <c r="CY1232" s="85"/>
      <c r="CZ1232" s="85"/>
      <c r="DA1232" s="85"/>
      <c r="DB1232" s="85"/>
      <c r="DC1232" s="85"/>
      <c r="DD1232" s="85"/>
      <c r="DE1232" s="85"/>
    </row>
    <row r="1233" spans="1:109" x14ac:dyDescent="0.2">
      <c r="A1233" s="85"/>
      <c r="B1233" s="85"/>
      <c r="C1233" s="85"/>
      <c r="D1233" s="85"/>
      <c r="E1233" s="86"/>
      <c r="F1233" s="85"/>
      <c r="G1233" s="87"/>
      <c r="H1233" s="85"/>
      <c r="I1233" s="85"/>
      <c r="J1233" s="85"/>
      <c r="K1233" s="85"/>
      <c r="L1233" s="85"/>
      <c r="M1233" s="85"/>
      <c r="N1233" s="85"/>
      <c r="O1233" s="85"/>
      <c r="P1233" s="85"/>
      <c r="Q1233" s="85"/>
      <c r="R1233" s="85"/>
      <c r="S1233" s="85"/>
      <c r="T1233" s="85"/>
      <c r="U1233" s="85"/>
      <c r="V1233" s="85"/>
      <c r="W1233" s="85"/>
      <c r="X1233" s="85"/>
      <c r="Y1233" s="85"/>
      <c r="Z1233" s="85"/>
      <c r="AA1233" s="85"/>
      <c r="AB1233" s="85"/>
      <c r="AC1233" s="85"/>
      <c r="AD1233" s="85"/>
      <c r="AE1233" s="85"/>
      <c r="AF1233" s="85"/>
      <c r="AG1233" s="85"/>
      <c r="AH1233" s="85"/>
      <c r="AI1233" s="85"/>
      <c r="AJ1233" s="85"/>
      <c r="AK1233" s="85"/>
      <c r="AL1233" s="85"/>
      <c r="AM1233" s="85"/>
      <c r="AN1233" s="85"/>
      <c r="AO1233" s="85"/>
      <c r="AP1233" s="85"/>
      <c r="AQ1233" s="85"/>
      <c r="AR1233" s="85"/>
      <c r="AS1233" s="85"/>
      <c r="AT1233" s="85"/>
      <c r="AU1233" s="85"/>
      <c r="AV1233" s="85"/>
      <c r="AW1233" s="85"/>
      <c r="AX1233" s="85"/>
      <c r="AY1233" s="85"/>
      <c r="AZ1233" s="85"/>
      <c r="BA1233" s="85"/>
      <c r="BB1233" s="85"/>
      <c r="BC1233" s="85"/>
      <c r="BD1233" s="85"/>
      <c r="BE1233" s="85"/>
      <c r="BF1233" s="88"/>
      <c r="BG1233" s="85"/>
      <c r="BH1233" s="85"/>
      <c r="BI1233" s="85"/>
      <c r="BJ1233" s="85"/>
      <c r="BK1233" s="85"/>
      <c r="BL1233" s="85"/>
      <c r="BM1233" s="85"/>
      <c r="BN1233" s="85"/>
      <c r="BO1233" s="85"/>
      <c r="BP1233" s="85"/>
      <c r="BQ1233" s="85"/>
      <c r="BR1233" s="85"/>
      <c r="BS1233" s="85"/>
      <c r="BT1233" s="85"/>
      <c r="BU1233" s="85"/>
      <c r="BV1233" s="85"/>
      <c r="BW1233" s="85"/>
      <c r="BX1233" s="85"/>
      <c r="BY1233" s="85"/>
      <c r="BZ1233" s="85"/>
      <c r="CA1233" s="85"/>
      <c r="CB1233" s="85"/>
      <c r="CC1233" s="85"/>
      <c r="CD1233" s="85"/>
      <c r="CE1233" s="85"/>
      <c r="CF1233" s="85"/>
      <c r="CG1233" s="85"/>
      <c r="CH1233" s="85"/>
      <c r="CI1233" s="85"/>
      <c r="CJ1233" s="85"/>
      <c r="CK1233" s="85"/>
      <c r="CL1233" s="85"/>
      <c r="CM1233" s="85"/>
      <c r="CN1233" s="85"/>
      <c r="CO1233" s="85"/>
      <c r="CP1233" s="85"/>
      <c r="CQ1233" s="85"/>
      <c r="CR1233" s="85"/>
      <c r="CS1233" s="85"/>
      <c r="CT1233" s="85"/>
      <c r="CU1233" s="85"/>
      <c r="CV1233" s="85"/>
      <c r="CW1233" s="85"/>
      <c r="CX1233" s="85"/>
      <c r="CY1233" s="85"/>
      <c r="CZ1233" s="85"/>
      <c r="DA1233" s="85"/>
      <c r="DB1233" s="85"/>
      <c r="DC1233" s="85"/>
      <c r="DD1233" s="85"/>
      <c r="DE1233" s="85"/>
    </row>
    <row r="1234" spans="1:109" x14ac:dyDescent="0.2">
      <c r="A1234" s="85"/>
      <c r="B1234" s="85"/>
      <c r="C1234" s="85"/>
      <c r="D1234" s="85"/>
      <c r="E1234" s="86"/>
      <c r="F1234" s="85"/>
      <c r="G1234" s="87"/>
      <c r="H1234" s="85"/>
      <c r="I1234" s="85"/>
      <c r="J1234" s="85"/>
      <c r="K1234" s="85"/>
      <c r="L1234" s="85"/>
      <c r="M1234" s="85"/>
      <c r="N1234" s="85"/>
      <c r="O1234" s="85"/>
      <c r="P1234" s="85"/>
      <c r="Q1234" s="85"/>
      <c r="R1234" s="85"/>
      <c r="S1234" s="85"/>
      <c r="T1234" s="85"/>
      <c r="U1234" s="85"/>
      <c r="V1234" s="85"/>
      <c r="W1234" s="85"/>
      <c r="X1234" s="85"/>
      <c r="Y1234" s="85"/>
      <c r="Z1234" s="85"/>
      <c r="AA1234" s="85"/>
      <c r="AB1234" s="85"/>
      <c r="AC1234" s="85"/>
      <c r="AD1234" s="85"/>
      <c r="AE1234" s="85"/>
      <c r="AF1234" s="85"/>
      <c r="AG1234" s="85"/>
      <c r="AH1234" s="85"/>
      <c r="AI1234" s="85"/>
      <c r="AJ1234" s="85"/>
      <c r="AK1234" s="85"/>
      <c r="AL1234" s="85"/>
      <c r="AM1234" s="85"/>
      <c r="AN1234" s="85"/>
      <c r="AO1234" s="85"/>
      <c r="AP1234" s="85"/>
      <c r="AQ1234" s="85"/>
      <c r="AR1234" s="85"/>
      <c r="AS1234" s="85"/>
      <c r="AT1234" s="85"/>
      <c r="AU1234" s="85"/>
      <c r="AV1234" s="85"/>
      <c r="AW1234" s="85"/>
      <c r="AX1234" s="85"/>
      <c r="AY1234" s="85"/>
      <c r="AZ1234" s="85"/>
      <c r="BA1234" s="85"/>
      <c r="BB1234" s="85"/>
      <c r="BC1234" s="85"/>
      <c r="BD1234" s="85"/>
      <c r="BE1234" s="85"/>
      <c r="BF1234" s="88"/>
      <c r="BG1234" s="85"/>
      <c r="BH1234" s="85"/>
      <c r="BI1234" s="85"/>
      <c r="BJ1234" s="85"/>
      <c r="BK1234" s="85"/>
      <c r="BL1234" s="85"/>
      <c r="BM1234" s="85"/>
      <c r="BN1234" s="85"/>
      <c r="BO1234" s="85"/>
      <c r="BP1234" s="85"/>
      <c r="BQ1234" s="85"/>
      <c r="BR1234" s="85"/>
      <c r="BS1234" s="85"/>
      <c r="BT1234" s="85"/>
      <c r="BU1234" s="85"/>
      <c r="BV1234" s="85"/>
      <c r="BW1234" s="85"/>
      <c r="BX1234" s="85"/>
      <c r="BY1234" s="85"/>
      <c r="BZ1234" s="85"/>
      <c r="CA1234" s="85"/>
      <c r="CB1234" s="85"/>
      <c r="CC1234" s="85"/>
      <c r="CD1234" s="85"/>
      <c r="CE1234" s="85"/>
      <c r="CF1234" s="85"/>
      <c r="CG1234" s="85"/>
      <c r="CH1234" s="85"/>
      <c r="CI1234" s="85"/>
      <c r="CJ1234" s="85"/>
      <c r="CK1234" s="85"/>
      <c r="CL1234" s="85"/>
      <c r="CM1234" s="85"/>
      <c r="CN1234" s="85"/>
      <c r="CO1234" s="85"/>
      <c r="CP1234" s="85"/>
      <c r="CQ1234" s="85"/>
      <c r="CR1234" s="85"/>
      <c r="CS1234" s="85"/>
      <c r="CT1234" s="85"/>
      <c r="CU1234" s="85"/>
      <c r="CV1234" s="85"/>
      <c r="CW1234" s="85"/>
      <c r="CX1234" s="85"/>
      <c r="CY1234" s="85"/>
      <c r="CZ1234" s="85"/>
      <c r="DA1234" s="85"/>
      <c r="DB1234" s="85"/>
      <c r="DC1234" s="85"/>
      <c r="DD1234" s="85"/>
      <c r="DE1234" s="85"/>
    </row>
    <row r="1235" spans="1:109" x14ac:dyDescent="0.2">
      <c r="A1235" s="85"/>
      <c r="B1235" s="85"/>
      <c r="C1235" s="85"/>
      <c r="D1235" s="85"/>
      <c r="E1235" s="86"/>
      <c r="F1235" s="85"/>
      <c r="G1235" s="87"/>
      <c r="H1235" s="85"/>
      <c r="I1235" s="85"/>
      <c r="J1235" s="85"/>
      <c r="K1235" s="85"/>
      <c r="L1235" s="85"/>
      <c r="M1235" s="85"/>
      <c r="N1235" s="85"/>
      <c r="O1235" s="85"/>
      <c r="P1235" s="85"/>
      <c r="Q1235" s="85"/>
      <c r="R1235" s="85"/>
      <c r="S1235" s="85"/>
      <c r="T1235" s="85"/>
      <c r="U1235" s="85"/>
      <c r="V1235" s="85"/>
      <c r="W1235" s="85"/>
      <c r="X1235" s="85"/>
      <c r="Y1235" s="85"/>
      <c r="Z1235" s="85"/>
      <c r="AA1235" s="85"/>
      <c r="AB1235" s="85"/>
      <c r="AC1235" s="85"/>
      <c r="AD1235" s="85"/>
      <c r="AE1235" s="85"/>
      <c r="AF1235" s="85"/>
      <c r="AG1235" s="85"/>
      <c r="AH1235" s="85"/>
      <c r="AI1235" s="85"/>
      <c r="AJ1235" s="85"/>
      <c r="AK1235" s="85"/>
      <c r="AL1235" s="85"/>
      <c r="AM1235" s="85"/>
      <c r="AN1235" s="85"/>
      <c r="AO1235" s="85"/>
      <c r="AP1235" s="85"/>
      <c r="AQ1235" s="85"/>
      <c r="AR1235" s="85"/>
      <c r="AS1235" s="85"/>
      <c r="AT1235" s="85"/>
      <c r="AU1235" s="85"/>
      <c r="AV1235" s="85"/>
      <c r="AW1235" s="85"/>
      <c r="AX1235" s="85"/>
      <c r="AY1235" s="85"/>
      <c r="AZ1235" s="85"/>
      <c r="BA1235" s="85"/>
      <c r="BB1235" s="85"/>
      <c r="BC1235" s="85"/>
      <c r="BD1235" s="85"/>
      <c r="BE1235" s="85"/>
      <c r="BF1235" s="88"/>
      <c r="BG1235" s="85"/>
      <c r="BH1235" s="85"/>
      <c r="BI1235" s="85"/>
      <c r="BJ1235" s="85"/>
      <c r="BK1235" s="85"/>
      <c r="BL1235" s="85"/>
      <c r="BM1235" s="85"/>
      <c r="BN1235" s="85"/>
      <c r="BO1235" s="85"/>
      <c r="BP1235" s="85"/>
      <c r="BQ1235" s="85"/>
      <c r="BR1235" s="85"/>
      <c r="BS1235" s="85"/>
      <c r="BT1235" s="85"/>
      <c r="BU1235" s="85"/>
      <c r="BV1235" s="85"/>
      <c r="BW1235" s="85"/>
      <c r="BX1235" s="85"/>
      <c r="BY1235" s="85"/>
      <c r="BZ1235" s="85"/>
      <c r="CA1235" s="85"/>
      <c r="CB1235" s="85"/>
      <c r="CC1235" s="85"/>
      <c r="CD1235" s="85"/>
      <c r="CE1235" s="85"/>
      <c r="CF1235" s="85"/>
      <c r="CG1235" s="85"/>
      <c r="CH1235" s="85"/>
      <c r="CI1235" s="85"/>
      <c r="CJ1235" s="85"/>
      <c r="CK1235" s="85"/>
      <c r="CL1235" s="85"/>
      <c r="CM1235" s="85"/>
      <c r="CN1235" s="85"/>
      <c r="CO1235" s="85"/>
      <c r="CP1235" s="85"/>
      <c r="CQ1235" s="85"/>
      <c r="CR1235" s="85"/>
      <c r="CS1235" s="85"/>
      <c r="CT1235" s="85"/>
      <c r="CU1235" s="85"/>
      <c r="CV1235" s="85"/>
      <c r="CW1235" s="85"/>
      <c r="CX1235" s="85"/>
      <c r="CY1235" s="85"/>
      <c r="CZ1235" s="85"/>
      <c r="DA1235" s="85"/>
      <c r="DB1235" s="85"/>
      <c r="DC1235" s="85"/>
      <c r="DD1235" s="85"/>
      <c r="DE1235" s="85"/>
    </row>
    <row r="1236" spans="1:109" x14ac:dyDescent="0.2">
      <c r="A1236" s="85"/>
      <c r="B1236" s="85"/>
      <c r="C1236" s="85"/>
      <c r="D1236" s="85"/>
      <c r="E1236" s="86"/>
      <c r="F1236" s="85"/>
      <c r="G1236" s="87"/>
      <c r="H1236" s="85"/>
      <c r="I1236" s="85"/>
      <c r="J1236" s="85"/>
      <c r="K1236" s="85"/>
      <c r="L1236" s="85"/>
      <c r="M1236" s="85"/>
      <c r="N1236" s="85"/>
      <c r="O1236" s="85"/>
      <c r="P1236" s="85"/>
      <c r="Q1236" s="85"/>
      <c r="R1236" s="85"/>
      <c r="S1236" s="85"/>
      <c r="T1236" s="85"/>
      <c r="U1236" s="85"/>
      <c r="V1236" s="85"/>
      <c r="W1236" s="85"/>
      <c r="X1236" s="85"/>
      <c r="Y1236" s="85"/>
      <c r="Z1236" s="85"/>
      <c r="AA1236" s="85"/>
      <c r="AB1236" s="85"/>
      <c r="AC1236" s="85"/>
      <c r="AD1236" s="85"/>
      <c r="AE1236" s="85"/>
      <c r="AF1236" s="85"/>
      <c r="AG1236" s="85"/>
      <c r="AH1236" s="85"/>
      <c r="AI1236" s="85"/>
      <c r="AJ1236" s="85"/>
      <c r="AK1236" s="85"/>
      <c r="AL1236" s="85"/>
      <c r="AM1236" s="85"/>
      <c r="AN1236" s="85"/>
      <c r="AO1236" s="85"/>
      <c r="AP1236" s="85"/>
      <c r="AQ1236" s="85"/>
      <c r="AR1236" s="85"/>
      <c r="AS1236" s="85"/>
      <c r="AT1236" s="85"/>
      <c r="AU1236" s="85"/>
      <c r="AV1236" s="85"/>
      <c r="AW1236" s="85"/>
      <c r="AX1236" s="85"/>
      <c r="AY1236" s="85"/>
      <c r="AZ1236" s="85"/>
      <c r="BA1236" s="85"/>
      <c r="BB1236" s="85"/>
      <c r="BC1236" s="85"/>
      <c r="BD1236" s="85"/>
      <c r="BE1236" s="85"/>
      <c r="BF1236" s="88"/>
      <c r="BG1236" s="85"/>
      <c r="BH1236" s="85"/>
      <c r="BI1236" s="85"/>
      <c r="BJ1236" s="85"/>
      <c r="BK1236" s="85"/>
      <c r="BL1236" s="85"/>
      <c r="BM1236" s="85"/>
      <c r="BN1236" s="85"/>
      <c r="BO1236" s="85"/>
      <c r="BP1236" s="85"/>
      <c r="BQ1236" s="85"/>
      <c r="BR1236" s="85"/>
      <c r="BS1236" s="85"/>
      <c r="BT1236" s="85"/>
      <c r="BU1236" s="85"/>
      <c r="BV1236" s="85"/>
      <c r="BW1236" s="85"/>
      <c r="BX1236" s="85"/>
      <c r="BY1236" s="85"/>
      <c r="BZ1236" s="85"/>
      <c r="CA1236" s="85"/>
      <c r="CB1236" s="85"/>
      <c r="CC1236" s="85"/>
      <c r="CD1236" s="85"/>
      <c r="CE1236" s="85"/>
      <c r="CF1236" s="85"/>
      <c r="CG1236" s="85"/>
      <c r="CH1236" s="85"/>
      <c r="CI1236" s="85"/>
      <c r="CJ1236" s="85"/>
      <c r="CK1236" s="85"/>
      <c r="CL1236" s="85"/>
      <c r="CM1236" s="85"/>
      <c r="CN1236" s="85"/>
      <c r="CO1236" s="85"/>
      <c r="CP1236" s="85"/>
      <c r="CQ1236" s="85"/>
      <c r="CR1236" s="85"/>
      <c r="CS1236" s="85"/>
      <c r="CT1236" s="85"/>
      <c r="CU1236" s="85"/>
      <c r="CV1236" s="85"/>
      <c r="CW1236" s="85"/>
      <c r="CX1236" s="85"/>
      <c r="CY1236" s="85"/>
      <c r="CZ1236" s="85"/>
      <c r="DA1236" s="85"/>
      <c r="DB1236" s="85"/>
      <c r="DC1236" s="85"/>
      <c r="DD1236" s="85"/>
      <c r="DE1236" s="85"/>
    </row>
    <row r="1237" spans="1:109" x14ac:dyDescent="0.2">
      <c r="A1237" s="85"/>
      <c r="B1237" s="85"/>
      <c r="C1237" s="85"/>
      <c r="D1237" s="85"/>
      <c r="E1237" s="86"/>
      <c r="F1237" s="85"/>
      <c r="G1237" s="87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85"/>
      <c r="V1237" s="85"/>
      <c r="W1237" s="85"/>
      <c r="X1237" s="85"/>
      <c r="Y1237" s="85"/>
      <c r="Z1237" s="85"/>
      <c r="AA1237" s="85"/>
      <c r="AB1237" s="85"/>
      <c r="AC1237" s="85"/>
      <c r="AD1237" s="85"/>
      <c r="AE1237" s="85"/>
      <c r="AF1237" s="85"/>
      <c r="AG1237" s="85"/>
      <c r="AH1237" s="85"/>
      <c r="AI1237" s="85"/>
      <c r="AJ1237" s="85"/>
      <c r="AK1237" s="85"/>
      <c r="AL1237" s="85"/>
      <c r="AM1237" s="85"/>
      <c r="AN1237" s="85"/>
      <c r="AO1237" s="85"/>
      <c r="AP1237" s="85"/>
      <c r="AQ1237" s="85"/>
      <c r="AR1237" s="85"/>
      <c r="AS1237" s="85"/>
      <c r="AT1237" s="85"/>
      <c r="AU1237" s="85"/>
      <c r="AV1237" s="85"/>
      <c r="AW1237" s="85"/>
      <c r="AX1237" s="85"/>
      <c r="AY1237" s="85"/>
      <c r="AZ1237" s="85"/>
      <c r="BA1237" s="85"/>
      <c r="BB1237" s="85"/>
      <c r="BC1237" s="85"/>
      <c r="BD1237" s="85"/>
      <c r="BE1237" s="85"/>
      <c r="BF1237" s="88"/>
      <c r="BG1237" s="85"/>
      <c r="BH1237" s="85"/>
      <c r="BI1237" s="85"/>
      <c r="BJ1237" s="85"/>
      <c r="BK1237" s="85"/>
      <c r="BL1237" s="85"/>
      <c r="BM1237" s="85"/>
      <c r="BN1237" s="85"/>
      <c r="BO1237" s="85"/>
      <c r="BP1237" s="85"/>
      <c r="BQ1237" s="85"/>
      <c r="BR1237" s="85"/>
      <c r="BS1237" s="85"/>
      <c r="BT1237" s="85"/>
      <c r="BU1237" s="85"/>
      <c r="BV1237" s="85"/>
      <c r="BW1237" s="85"/>
      <c r="BX1237" s="85"/>
      <c r="BY1237" s="85"/>
      <c r="BZ1237" s="85"/>
      <c r="CA1237" s="85"/>
      <c r="CB1237" s="85"/>
      <c r="CC1237" s="85"/>
      <c r="CD1237" s="85"/>
      <c r="CE1237" s="85"/>
      <c r="CF1237" s="85"/>
      <c r="CG1237" s="85"/>
      <c r="CH1237" s="85"/>
      <c r="CI1237" s="85"/>
      <c r="CJ1237" s="85"/>
      <c r="CK1237" s="85"/>
      <c r="CL1237" s="85"/>
      <c r="CM1237" s="85"/>
      <c r="CN1237" s="85"/>
      <c r="CO1237" s="85"/>
      <c r="CP1237" s="85"/>
      <c r="CQ1237" s="85"/>
      <c r="CR1237" s="85"/>
      <c r="CS1237" s="85"/>
      <c r="CT1237" s="85"/>
      <c r="CU1237" s="85"/>
      <c r="CV1237" s="85"/>
      <c r="CW1237" s="85"/>
      <c r="CX1237" s="85"/>
      <c r="CY1237" s="85"/>
      <c r="CZ1237" s="85"/>
      <c r="DA1237" s="85"/>
      <c r="DB1237" s="85"/>
      <c r="DC1237" s="85"/>
      <c r="DD1237" s="85"/>
      <c r="DE1237" s="85"/>
    </row>
    <row r="1238" spans="1:109" x14ac:dyDescent="0.2">
      <c r="A1238" s="85"/>
      <c r="B1238" s="85"/>
      <c r="C1238" s="85"/>
      <c r="D1238" s="85"/>
      <c r="E1238" s="86"/>
      <c r="F1238" s="85"/>
      <c r="G1238" s="87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85"/>
      <c r="V1238" s="85"/>
      <c r="W1238" s="85"/>
      <c r="X1238" s="85"/>
      <c r="Y1238" s="85"/>
      <c r="Z1238" s="85"/>
      <c r="AA1238" s="85"/>
      <c r="AB1238" s="85"/>
      <c r="AC1238" s="85"/>
      <c r="AD1238" s="85"/>
      <c r="AE1238" s="85"/>
      <c r="AF1238" s="85"/>
      <c r="AG1238" s="85"/>
      <c r="AH1238" s="85"/>
      <c r="AI1238" s="85"/>
      <c r="AJ1238" s="85"/>
      <c r="AK1238" s="85"/>
      <c r="AL1238" s="85"/>
      <c r="AM1238" s="85"/>
      <c r="AN1238" s="85"/>
      <c r="AO1238" s="85"/>
      <c r="AP1238" s="85"/>
      <c r="AQ1238" s="85"/>
      <c r="AR1238" s="85"/>
      <c r="AS1238" s="85"/>
      <c r="AT1238" s="85"/>
      <c r="AU1238" s="85"/>
      <c r="AV1238" s="85"/>
      <c r="AW1238" s="85"/>
      <c r="AX1238" s="85"/>
      <c r="AY1238" s="85"/>
      <c r="AZ1238" s="85"/>
      <c r="BA1238" s="85"/>
      <c r="BB1238" s="85"/>
      <c r="BC1238" s="85"/>
      <c r="BD1238" s="85"/>
      <c r="BE1238" s="85"/>
      <c r="BF1238" s="88"/>
      <c r="BG1238" s="85"/>
      <c r="BH1238" s="85"/>
      <c r="BI1238" s="85"/>
      <c r="BJ1238" s="85"/>
      <c r="BK1238" s="85"/>
      <c r="BL1238" s="85"/>
      <c r="BM1238" s="85"/>
      <c r="BN1238" s="85"/>
      <c r="BO1238" s="85"/>
      <c r="BP1238" s="85"/>
      <c r="BQ1238" s="85"/>
      <c r="BR1238" s="85"/>
      <c r="BS1238" s="85"/>
      <c r="BT1238" s="85"/>
      <c r="BU1238" s="85"/>
      <c r="BV1238" s="85"/>
      <c r="BW1238" s="85"/>
      <c r="BX1238" s="85"/>
      <c r="BY1238" s="85"/>
      <c r="BZ1238" s="85"/>
      <c r="CA1238" s="85"/>
      <c r="CB1238" s="85"/>
      <c r="CC1238" s="85"/>
      <c r="CD1238" s="85"/>
      <c r="CE1238" s="85"/>
      <c r="CF1238" s="85"/>
      <c r="CG1238" s="85"/>
      <c r="CH1238" s="85"/>
      <c r="CI1238" s="85"/>
      <c r="CJ1238" s="85"/>
      <c r="CK1238" s="85"/>
      <c r="CL1238" s="85"/>
      <c r="CM1238" s="85"/>
      <c r="CN1238" s="85"/>
      <c r="CO1238" s="85"/>
      <c r="CP1238" s="85"/>
      <c r="CQ1238" s="85"/>
      <c r="CR1238" s="85"/>
      <c r="CS1238" s="85"/>
      <c r="CT1238" s="85"/>
      <c r="CU1238" s="85"/>
      <c r="CV1238" s="85"/>
      <c r="CW1238" s="85"/>
      <c r="CX1238" s="85"/>
      <c r="CY1238" s="85"/>
      <c r="CZ1238" s="85"/>
      <c r="DA1238" s="85"/>
      <c r="DB1238" s="85"/>
      <c r="DC1238" s="85"/>
      <c r="DD1238" s="85"/>
      <c r="DE1238" s="85"/>
    </row>
    <row r="1239" spans="1:109" x14ac:dyDescent="0.2">
      <c r="A1239" s="85"/>
      <c r="B1239" s="85"/>
      <c r="C1239" s="85"/>
      <c r="D1239" s="85"/>
      <c r="E1239" s="86"/>
      <c r="F1239" s="85"/>
      <c r="G1239" s="87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85"/>
      <c r="V1239" s="85"/>
      <c r="W1239" s="85"/>
      <c r="X1239" s="85"/>
      <c r="Y1239" s="85"/>
      <c r="Z1239" s="85"/>
      <c r="AA1239" s="85"/>
      <c r="AB1239" s="85"/>
      <c r="AC1239" s="85"/>
      <c r="AD1239" s="85"/>
      <c r="AE1239" s="85"/>
      <c r="AF1239" s="85"/>
      <c r="AG1239" s="85"/>
      <c r="AH1239" s="85"/>
      <c r="AI1239" s="85"/>
      <c r="AJ1239" s="85"/>
      <c r="AK1239" s="85"/>
      <c r="AL1239" s="85"/>
      <c r="AM1239" s="85"/>
      <c r="AN1239" s="85"/>
      <c r="AO1239" s="85"/>
      <c r="AP1239" s="85"/>
      <c r="AQ1239" s="85"/>
      <c r="AR1239" s="85"/>
      <c r="AS1239" s="85"/>
      <c r="AT1239" s="85"/>
      <c r="AU1239" s="85"/>
      <c r="AV1239" s="85"/>
      <c r="AW1239" s="85"/>
      <c r="AX1239" s="85"/>
      <c r="AY1239" s="85"/>
      <c r="AZ1239" s="85"/>
      <c r="BA1239" s="85"/>
      <c r="BB1239" s="85"/>
      <c r="BC1239" s="85"/>
      <c r="BD1239" s="85"/>
      <c r="BE1239" s="85"/>
      <c r="BF1239" s="88"/>
      <c r="BG1239" s="85"/>
      <c r="BH1239" s="85"/>
      <c r="BI1239" s="85"/>
      <c r="BJ1239" s="85"/>
      <c r="BK1239" s="85"/>
      <c r="BL1239" s="85"/>
      <c r="BM1239" s="85"/>
      <c r="BN1239" s="85"/>
      <c r="BO1239" s="85"/>
      <c r="BP1239" s="85"/>
      <c r="BQ1239" s="85"/>
      <c r="BR1239" s="85"/>
      <c r="BS1239" s="85"/>
      <c r="BT1239" s="85"/>
      <c r="BU1239" s="85"/>
      <c r="BV1239" s="85"/>
      <c r="BW1239" s="85"/>
      <c r="BX1239" s="85"/>
      <c r="BY1239" s="85"/>
      <c r="BZ1239" s="85"/>
      <c r="CA1239" s="85"/>
      <c r="CB1239" s="85"/>
      <c r="CC1239" s="85"/>
      <c r="CD1239" s="85"/>
      <c r="CE1239" s="85"/>
      <c r="CF1239" s="85"/>
      <c r="CG1239" s="85"/>
      <c r="CH1239" s="85"/>
      <c r="CI1239" s="85"/>
      <c r="CJ1239" s="85"/>
      <c r="CK1239" s="85"/>
      <c r="CL1239" s="85"/>
      <c r="CM1239" s="85"/>
      <c r="CN1239" s="85"/>
      <c r="CO1239" s="85"/>
      <c r="CP1239" s="85"/>
      <c r="CQ1239" s="85"/>
      <c r="CR1239" s="85"/>
      <c r="CS1239" s="85"/>
      <c r="CT1239" s="85"/>
      <c r="CU1239" s="85"/>
      <c r="CV1239" s="85"/>
      <c r="CW1239" s="85"/>
      <c r="CX1239" s="85"/>
      <c r="CY1239" s="85"/>
      <c r="CZ1239" s="85"/>
      <c r="DA1239" s="85"/>
      <c r="DB1239" s="85"/>
      <c r="DC1239" s="85"/>
      <c r="DD1239" s="85"/>
      <c r="DE1239" s="85"/>
    </row>
    <row r="1240" spans="1:109" x14ac:dyDescent="0.2">
      <c r="A1240" s="85"/>
      <c r="B1240" s="85"/>
      <c r="C1240" s="85"/>
      <c r="D1240" s="85"/>
      <c r="E1240" s="86"/>
      <c r="F1240" s="85"/>
      <c r="G1240" s="87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85"/>
      <c r="V1240" s="85"/>
      <c r="W1240" s="85"/>
      <c r="X1240" s="85"/>
      <c r="Y1240" s="85"/>
      <c r="Z1240" s="85"/>
      <c r="AA1240" s="85"/>
      <c r="AB1240" s="85"/>
      <c r="AC1240" s="85"/>
      <c r="AD1240" s="85"/>
      <c r="AE1240" s="85"/>
      <c r="AF1240" s="85"/>
      <c r="AG1240" s="85"/>
      <c r="AH1240" s="85"/>
      <c r="AI1240" s="85"/>
      <c r="AJ1240" s="85"/>
      <c r="AK1240" s="85"/>
      <c r="AL1240" s="85"/>
      <c r="AM1240" s="85"/>
      <c r="AN1240" s="85"/>
      <c r="AO1240" s="85"/>
      <c r="AP1240" s="85"/>
      <c r="AQ1240" s="85"/>
      <c r="AR1240" s="85"/>
      <c r="AS1240" s="85"/>
      <c r="AT1240" s="85"/>
      <c r="AU1240" s="85"/>
      <c r="AV1240" s="85"/>
      <c r="AW1240" s="85"/>
      <c r="AX1240" s="85"/>
      <c r="AY1240" s="85"/>
      <c r="AZ1240" s="85"/>
      <c r="BA1240" s="85"/>
      <c r="BB1240" s="85"/>
      <c r="BC1240" s="85"/>
      <c r="BD1240" s="85"/>
      <c r="BE1240" s="85"/>
      <c r="BF1240" s="88"/>
      <c r="BG1240" s="85"/>
      <c r="BH1240" s="85"/>
      <c r="BI1240" s="85"/>
      <c r="BJ1240" s="85"/>
      <c r="BK1240" s="85"/>
      <c r="BL1240" s="85"/>
      <c r="BM1240" s="85"/>
      <c r="BN1240" s="85"/>
      <c r="BO1240" s="85"/>
      <c r="BP1240" s="85"/>
      <c r="BQ1240" s="85"/>
      <c r="BR1240" s="85"/>
      <c r="BS1240" s="85"/>
      <c r="BT1240" s="85"/>
      <c r="BU1240" s="85"/>
      <c r="BV1240" s="85"/>
      <c r="BW1240" s="85"/>
      <c r="BX1240" s="85"/>
      <c r="BY1240" s="85"/>
      <c r="BZ1240" s="85"/>
      <c r="CA1240" s="85"/>
      <c r="CB1240" s="85"/>
      <c r="CC1240" s="85"/>
      <c r="CD1240" s="85"/>
      <c r="CE1240" s="85"/>
      <c r="CF1240" s="85"/>
      <c r="CG1240" s="85"/>
      <c r="CH1240" s="85"/>
      <c r="CI1240" s="85"/>
      <c r="CJ1240" s="85"/>
      <c r="CK1240" s="85"/>
      <c r="CL1240" s="85"/>
      <c r="CM1240" s="85"/>
      <c r="CN1240" s="85"/>
      <c r="CO1240" s="85"/>
      <c r="CP1240" s="85"/>
      <c r="CQ1240" s="85"/>
      <c r="CR1240" s="85"/>
      <c r="CS1240" s="85"/>
      <c r="CT1240" s="85"/>
      <c r="CU1240" s="85"/>
      <c r="CV1240" s="85"/>
      <c r="CW1240" s="85"/>
      <c r="CX1240" s="85"/>
      <c r="CY1240" s="85"/>
      <c r="CZ1240" s="85"/>
      <c r="DA1240" s="85"/>
      <c r="DB1240" s="85"/>
      <c r="DC1240" s="85"/>
      <c r="DD1240" s="85"/>
      <c r="DE1240" s="85"/>
    </row>
    <row r="1241" spans="1:109" x14ac:dyDescent="0.2">
      <c r="A1241" s="85"/>
      <c r="B1241" s="85"/>
      <c r="C1241" s="85"/>
      <c r="D1241" s="85"/>
      <c r="E1241" s="86"/>
      <c r="F1241" s="85"/>
      <c r="G1241" s="87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85"/>
      <c r="V1241" s="85"/>
      <c r="W1241" s="85"/>
      <c r="X1241" s="85"/>
      <c r="Y1241" s="85"/>
      <c r="Z1241" s="85"/>
      <c r="AA1241" s="85"/>
      <c r="AB1241" s="85"/>
      <c r="AC1241" s="85"/>
      <c r="AD1241" s="85"/>
      <c r="AE1241" s="85"/>
      <c r="AF1241" s="85"/>
      <c r="AG1241" s="85"/>
      <c r="AH1241" s="85"/>
      <c r="AI1241" s="85"/>
      <c r="AJ1241" s="85"/>
      <c r="AK1241" s="85"/>
      <c r="AL1241" s="85"/>
      <c r="AM1241" s="85"/>
      <c r="AN1241" s="85"/>
      <c r="AO1241" s="85"/>
      <c r="AP1241" s="85"/>
      <c r="AQ1241" s="85"/>
      <c r="AR1241" s="85"/>
      <c r="AS1241" s="85"/>
      <c r="AT1241" s="85"/>
      <c r="AU1241" s="85"/>
      <c r="AV1241" s="85"/>
      <c r="AW1241" s="85"/>
      <c r="AX1241" s="85"/>
      <c r="AY1241" s="85"/>
      <c r="AZ1241" s="85"/>
      <c r="BA1241" s="85"/>
      <c r="BB1241" s="85"/>
      <c r="BC1241" s="85"/>
      <c r="BD1241" s="85"/>
      <c r="BE1241" s="85"/>
      <c r="BF1241" s="88"/>
      <c r="BG1241" s="85"/>
      <c r="BH1241" s="85"/>
      <c r="BI1241" s="85"/>
      <c r="BJ1241" s="85"/>
      <c r="BK1241" s="85"/>
      <c r="BL1241" s="85"/>
      <c r="BM1241" s="85"/>
      <c r="BN1241" s="85"/>
      <c r="BO1241" s="85"/>
      <c r="BP1241" s="85"/>
      <c r="BQ1241" s="85"/>
      <c r="BR1241" s="85"/>
      <c r="BS1241" s="85"/>
      <c r="BT1241" s="85"/>
      <c r="BU1241" s="85"/>
      <c r="BV1241" s="85"/>
      <c r="BW1241" s="85"/>
      <c r="BX1241" s="85"/>
      <c r="BY1241" s="85"/>
      <c r="BZ1241" s="85"/>
      <c r="CA1241" s="85"/>
      <c r="CB1241" s="85"/>
      <c r="CC1241" s="85"/>
      <c r="CD1241" s="85"/>
      <c r="CE1241" s="85"/>
      <c r="CF1241" s="85"/>
      <c r="CG1241" s="85"/>
      <c r="CH1241" s="85"/>
      <c r="CI1241" s="85"/>
      <c r="CJ1241" s="85"/>
      <c r="CK1241" s="85"/>
      <c r="CL1241" s="85"/>
      <c r="CM1241" s="85"/>
      <c r="CN1241" s="85"/>
      <c r="CO1241" s="85"/>
      <c r="CP1241" s="85"/>
      <c r="CQ1241" s="85"/>
      <c r="CR1241" s="85"/>
      <c r="CS1241" s="85"/>
      <c r="CT1241" s="85"/>
      <c r="CU1241" s="85"/>
      <c r="CV1241" s="85"/>
      <c r="CW1241" s="85"/>
      <c r="CX1241" s="85"/>
      <c r="CY1241" s="85"/>
      <c r="CZ1241" s="85"/>
      <c r="DA1241" s="85"/>
      <c r="DB1241" s="85"/>
      <c r="DC1241" s="85"/>
      <c r="DD1241" s="85"/>
      <c r="DE1241" s="85"/>
    </row>
    <row r="1242" spans="1:109" x14ac:dyDescent="0.2">
      <c r="A1242" s="85"/>
      <c r="B1242" s="85"/>
      <c r="C1242" s="85"/>
      <c r="D1242" s="85"/>
      <c r="E1242" s="86"/>
      <c r="F1242" s="85"/>
      <c r="G1242" s="87"/>
      <c r="H1242" s="85"/>
      <c r="I1242" s="85"/>
      <c r="J1242" s="85"/>
      <c r="K1242" s="85"/>
      <c r="L1242" s="85"/>
      <c r="M1242" s="85"/>
      <c r="N1242" s="85"/>
      <c r="O1242" s="85"/>
      <c r="P1242" s="85"/>
      <c r="Q1242" s="85"/>
      <c r="R1242" s="85"/>
      <c r="S1242" s="85"/>
      <c r="T1242" s="85"/>
      <c r="U1242" s="85"/>
      <c r="V1242" s="85"/>
      <c r="W1242" s="85"/>
      <c r="X1242" s="85"/>
      <c r="Y1242" s="85"/>
      <c r="Z1242" s="85"/>
      <c r="AA1242" s="85"/>
      <c r="AB1242" s="85"/>
      <c r="AC1242" s="85"/>
      <c r="AD1242" s="85"/>
      <c r="AE1242" s="85"/>
      <c r="AF1242" s="85"/>
      <c r="AG1242" s="85"/>
      <c r="AH1242" s="85"/>
      <c r="AI1242" s="85"/>
      <c r="AJ1242" s="85"/>
      <c r="AK1242" s="85"/>
      <c r="AL1242" s="85"/>
      <c r="AM1242" s="85"/>
      <c r="AN1242" s="85"/>
      <c r="AO1242" s="85"/>
      <c r="AP1242" s="85"/>
      <c r="AQ1242" s="85"/>
      <c r="AR1242" s="85"/>
      <c r="AS1242" s="85"/>
      <c r="AT1242" s="85"/>
      <c r="AU1242" s="85"/>
      <c r="AV1242" s="85"/>
      <c r="AW1242" s="85"/>
      <c r="AX1242" s="85"/>
      <c r="AY1242" s="85"/>
      <c r="AZ1242" s="85"/>
      <c r="BA1242" s="85"/>
      <c r="BB1242" s="85"/>
      <c r="BC1242" s="85"/>
      <c r="BD1242" s="85"/>
      <c r="BE1242" s="85"/>
      <c r="BF1242" s="88"/>
      <c r="BG1242" s="85"/>
      <c r="BH1242" s="85"/>
      <c r="BI1242" s="85"/>
      <c r="BJ1242" s="85"/>
      <c r="BK1242" s="85"/>
      <c r="BL1242" s="85"/>
      <c r="BM1242" s="85"/>
      <c r="BN1242" s="85"/>
      <c r="BO1242" s="85"/>
      <c r="BP1242" s="85"/>
      <c r="BQ1242" s="85"/>
      <c r="BR1242" s="85"/>
      <c r="BS1242" s="85"/>
      <c r="BT1242" s="85"/>
      <c r="BU1242" s="85"/>
      <c r="BV1242" s="85"/>
      <c r="BW1242" s="85"/>
      <c r="BX1242" s="85"/>
      <c r="BY1242" s="85"/>
      <c r="BZ1242" s="85"/>
      <c r="CA1242" s="85"/>
      <c r="CB1242" s="85"/>
      <c r="CC1242" s="85"/>
      <c r="CD1242" s="85"/>
      <c r="CE1242" s="85"/>
      <c r="CF1242" s="85"/>
      <c r="CG1242" s="85"/>
      <c r="CH1242" s="85"/>
      <c r="CI1242" s="85"/>
      <c r="CJ1242" s="85"/>
      <c r="CK1242" s="85"/>
      <c r="CL1242" s="85"/>
      <c r="CM1242" s="85"/>
      <c r="CN1242" s="85"/>
      <c r="CO1242" s="85"/>
      <c r="CP1242" s="85"/>
      <c r="CQ1242" s="85"/>
      <c r="CR1242" s="85"/>
      <c r="CS1242" s="85"/>
      <c r="CT1242" s="85"/>
      <c r="CU1242" s="85"/>
      <c r="CV1242" s="85"/>
      <c r="CW1242" s="85"/>
      <c r="CX1242" s="85"/>
      <c r="CY1242" s="85"/>
      <c r="CZ1242" s="85"/>
      <c r="DA1242" s="85"/>
      <c r="DB1242" s="85"/>
      <c r="DC1242" s="85"/>
      <c r="DD1242" s="85"/>
      <c r="DE1242" s="85"/>
    </row>
    <row r="1243" spans="1:109" x14ac:dyDescent="0.2">
      <c r="A1243" s="85"/>
      <c r="B1243" s="85"/>
      <c r="C1243" s="85"/>
      <c r="D1243" s="85"/>
      <c r="E1243" s="86"/>
      <c r="F1243" s="85"/>
      <c r="G1243" s="87"/>
      <c r="H1243" s="85"/>
      <c r="I1243" s="85"/>
      <c r="J1243" s="85"/>
      <c r="K1243" s="85"/>
      <c r="L1243" s="85"/>
      <c r="M1243" s="85"/>
      <c r="N1243" s="85"/>
      <c r="O1243" s="85"/>
      <c r="P1243" s="85"/>
      <c r="Q1243" s="85"/>
      <c r="R1243" s="85"/>
      <c r="S1243" s="85"/>
      <c r="T1243" s="85"/>
      <c r="U1243" s="85"/>
      <c r="V1243" s="85"/>
      <c r="W1243" s="85"/>
      <c r="X1243" s="85"/>
      <c r="Y1243" s="85"/>
      <c r="Z1243" s="85"/>
      <c r="AA1243" s="85"/>
      <c r="AB1243" s="85"/>
      <c r="AC1243" s="85"/>
      <c r="AD1243" s="85"/>
      <c r="AE1243" s="85"/>
      <c r="AF1243" s="85"/>
      <c r="AG1243" s="85"/>
      <c r="AH1243" s="85"/>
      <c r="AI1243" s="85"/>
      <c r="AJ1243" s="85"/>
      <c r="AK1243" s="85"/>
      <c r="AL1243" s="85"/>
      <c r="AM1243" s="85"/>
      <c r="AN1243" s="85"/>
      <c r="AO1243" s="85"/>
      <c r="AP1243" s="85"/>
      <c r="AQ1243" s="85"/>
      <c r="AR1243" s="85"/>
      <c r="AS1243" s="85"/>
      <c r="AT1243" s="85"/>
      <c r="AU1243" s="85"/>
      <c r="AV1243" s="85"/>
      <c r="AW1243" s="85"/>
      <c r="AX1243" s="85"/>
      <c r="AY1243" s="85"/>
      <c r="AZ1243" s="85"/>
      <c r="BA1243" s="85"/>
      <c r="BB1243" s="85"/>
      <c r="BC1243" s="85"/>
      <c r="BD1243" s="85"/>
      <c r="BE1243" s="85"/>
      <c r="BF1243" s="88"/>
      <c r="BG1243" s="85"/>
      <c r="BH1243" s="85"/>
      <c r="BI1243" s="85"/>
      <c r="BJ1243" s="85"/>
      <c r="BK1243" s="85"/>
      <c r="BL1243" s="85"/>
      <c r="BM1243" s="85"/>
      <c r="BN1243" s="85"/>
      <c r="BO1243" s="85"/>
      <c r="BP1243" s="85"/>
      <c r="BQ1243" s="85"/>
      <c r="BR1243" s="85"/>
      <c r="BS1243" s="85"/>
      <c r="BT1243" s="85"/>
      <c r="BU1243" s="85"/>
      <c r="BV1243" s="85"/>
      <c r="BW1243" s="85"/>
      <c r="BX1243" s="85"/>
      <c r="BY1243" s="85"/>
      <c r="BZ1243" s="85"/>
      <c r="CA1243" s="85"/>
      <c r="CB1243" s="85"/>
      <c r="CC1243" s="85"/>
      <c r="CD1243" s="85"/>
      <c r="CE1243" s="85"/>
      <c r="CF1243" s="85"/>
      <c r="CG1243" s="85"/>
      <c r="CH1243" s="85"/>
      <c r="CI1243" s="85"/>
      <c r="CJ1243" s="85"/>
      <c r="CK1243" s="85"/>
      <c r="CL1243" s="85"/>
      <c r="CM1243" s="85"/>
      <c r="CN1243" s="85"/>
      <c r="CO1243" s="85"/>
      <c r="CP1243" s="85"/>
      <c r="CQ1243" s="85"/>
      <c r="CR1243" s="85"/>
      <c r="CS1243" s="85"/>
      <c r="CT1243" s="85"/>
      <c r="CU1243" s="85"/>
      <c r="CV1243" s="85"/>
      <c r="CW1243" s="85"/>
      <c r="CX1243" s="85"/>
      <c r="CY1243" s="85"/>
      <c r="CZ1243" s="85"/>
      <c r="DA1243" s="85"/>
      <c r="DB1243" s="85"/>
      <c r="DC1243" s="85"/>
      <c r="DD1243" s="85"/>
      <c r="DE1243" s="85"/>
    </row>
    <row r="1244" spans="1:109" x14ac:dyDescent="0.2">
      <c r="A1244" s="85"/>
      <c r="B1244" s="85"/>
      <c r="C1244" s="85"/>
      <c r="D1244" s="85"/>
      <c r="E1244" s="86"/>
      <c r="F1244" s="85"/>
      <c r="G1244" s="87"/>
      <c r="H1244" s="85"/>
      <c r="I1244" s="85"/>
      <c r="J1244" s="85"/>
      <c r="K1244" s="85"/>
      <c r="L1244" s="85"/>
      <c r="M1244" s="85"/>
      <c r="N1244" s="85"/>
      <c r="O1244" s="85"/>
      <c r="P1244" s="85"/>
      <c r="Q1244" s="85"/>
      <c r="R1244" s="85"/>
      <c r="S1244" s="85"/>
      <c r="T1244" s="85"/>
      <c r="U1244" s="85"/>
      <c r="V1244" s="85"/>
      <c r="W1244" s="85"/>
      <c r="X1244" s="85"/>
      <c r="Y1244" s="85"/>
      <c r="Z1244" s="85"/>
      <c r="AA1244" s="85"/>
      <c r="AB1244" s="85"/>
      <c r="AC1244" s="85"/>
      <c r="AD1244" s="85"/>
      <c r="AE1244" s="85"/>
      <c r="AF1244" s="85"/>
      <c r="AG1244" s="85"/>
      <c r="AH1244" s="85"/>
      <c r="AI1244" s="85"/>
      <c r="AJ1244" s="85"/>
      <c r="AK1244" s="85"/>
      <c r="AL1244" s="85"/>
      <c r="AM1244" s="85"/>
      <c r="AN1244" s="85"/>
      <c r="AO1244" s="85"/>
      <c r="AP1244" s="85"/>
      <c r="AQ1244" s="85"/>
      <c r="AR1244" s="85"/>
      <c r="AS1244" s="85"/>
      <c r="AT1244" s="85"/>
      <c r="AU1244" s="85"/>
      <c r="AV1244" s="85"/>
      <c r="AW1244" s="85"/>
      <c r="AX1244" s="85"/>
      <c r="AY1244" s="85"/>
      <c r="AZ1244" s="85"/>
      <c r="BA1244" s="85"/>
      <c r="BB1244" s="85"/>
      <c r="BC1244" s="85"/>
      <c r="BD1244" s="85"/>
      <c r="BE1244" s="85"/>
      <c r="BF1244" s="88"/>
      <c r="BG1244" s="85"/>
      <c r="BH1244" s="85"/>
      <c r="BI1244" s="85"/>
      <c r="BJ1244" s="85"/>
      <c r="BK1244" s="85"/>
      <c r="BL1244" s="85"/>
      <c r="BM1244" s="85"/>
      <c r="BN1244" s="85"/>
      <c r="BO1244" s="85"/>
      <c r="BP1244" s="85"/>
      <c r="BQ1244" s="85"/>
      <c r="BR1244" s="85"/>
      <c r="BS1244" s="85"/>
      <c r="BT1244" s="85"/>
      <c r="BU1244" s="85"/>
      <c r="BV1244" s="85"/>
      <c r="BW1244" s="85"/>
      <c r="BX1244" s="85"/>
      <c r="BY1244" s="85"/>
      <c r="BZ1244" s="85"/>
      <c r="CA1244" s="85"/>
      <c r="CB1244" s="85"/>
      <c r="CC1244" s="85"/>
      <c r="CD1244" s="85"/>
      <c r="CE1244" s="85"/>
      <c r="CF1244" s="85"/>
      <c r="CG1244" s="85"/>
      <c r="CH1244" s="85"/>
      <c r="CI1244" s="85"/>
      <c r="CJ1244" s="85"/>
      <c r="CK1244" s="85"/>
      <c r="CL1244" s="85"/>
      <c r="CM1244" s="85"/>
      <c r="CN1244" s="85"/>
      <c r="CO1244" s="85"/>
      <c r="CP1244" s="85"/>
      <c r="CQ1244" s="85"/>
      <c r="CR1244" s="85"/>
      <c r="CS1244" s="85"/>
      <c r="CT1244" s="85"/>
      <c r="CU1244" s="85"/>
      <c r="CV1244" s="85"/>
      <c r="CW1244" s="85"/>
      <c r="CX1244" s="85"/>
      <c r="CY1244" s="85"/>
      <c r="CZ1244" s="85"/>
      <c r="DA1244" s="85"/>
      <c r="DB1244" s="85"/>
      <c r="DC1244" s="85"/>
      <c r="DD1244" s="85"/>
      <c r="DE1244" s="85"/>
    </row>
    <row r="1245" spans="1:109" x14ac:dyDescent="0.2">
      <c r="A1245" s="85"/>
      <c r="B1245" s="85"/>
      <c r="C1245" s="85"/>
      <c r="D1245" s="85"/>
      <c r="E1245" s="86"/>
      <c r="F1245" s="85"/>
      <c r="G1245" s="87"/>
      <c r="H1245" s="85"/>
      <c r="I1245" s="85"/>
      <c r="J1245" s="85"/>
      <c r="K1245" s="85"/>
      <c r="L1245" s="85"/>
      <c r="M1245" s="85"/>
      <c r="N1245" s="85"/>
      <c r="O1245" s="85"/>
      <c r="P1245" s="85"/>
      <c r="Q1245" s="85"/>
      <c r="R1245" s="85"/>
      <c r="S1245" s="85"/>
      <c r="T1245" s="85"/>
      <c r="U1245" s="85"/>
      <c r="V1245" s="85"/>
      <c r="W1245" s="85"/>
      <c r="X1245" s="85"/>
      <c r="Y1245" s="85"/>
      <c r="Z1245" s="85"/>
      <c r="AA1245" s="85"/>
      <c r="AB1245" s="85"/>
      <c r="AC1245" s="85"/>
      <c r="AD1245" s="85"/>
      <c r="AE1245" s="85"/>
      <c r="AF1245" s="85"/>
      <c r="AG1245" s="85"/>
      <c r="AH1245" s="85"/>
      <c r="AI1245" s="85"/>
      <c r="AJ1245" s="85"/>
      <c r="AK1245" s="85"/>
      <c r="AL1245" s="85"/>
      <c r="AM1245" s="85"/>
      <c r="AN1245" s="85"/>
      <c r="AO1245" s="85"/>
      <c r="AP1245" s="85"/>
      <c r="AQ1245" s="85"/>
      <c r="AR1245" s="85"/>
      <c r="AS1245" s="85"/>
      <c r="AT1245" s="85"/>
      <c r="AU1245" s="85"/>
      <c r="AV1245" s="85"/>
      <c r="AW1245" s="85"/>
      <c r="AX1245" s="85"/>
      <c r="AY1245" s="85"/>
      <c r="AZ1245" s="85"/>
      <c r="BA1245" s="85"/>
      <c r="BB1245" s="85"/>
      <c r="BC1245" s="85"/>
      <c r="BD1245" s="85"/>
      <c r="BE1245" s="85"/>
      <c r="BF1245" s="88"/>
      <c r="BG1245" s="85"/>
      <c r="BH1245" s="85"/>
      <c r="BI1245" s="85"/>
      <c r="BJ1245" s="85"/>
      <c r="BK1245" s="85"/>
      <c r="BL1245" s="85"/>
      <c r="BM1245" s="85"/>
      <c r="BN1245" s="85"/>
      <c r="BO1245" s="85"/>
      <c r="BP1245" s="85"/>
      <c r="BQ1245" s="85"/>
      <c r="BR1245" s="85"/>
      <c r="BS1245" s="85"/>
      <c r="BT1245" s="85"/>
      <c r="BU1245" s="85"/>
      <c r="BV1245" s="85"/>
      <c r="BW1245" s="85"/>
      <c r="BX1245" s="85"/>
      <c r="BY1245" s="85"/>
      <c r="BZ1245" s="85"/>
      <c r="CA1245" s="85"/>
      <c r="CB1245" s="85"/>
      <c r="CC1245" s="85"/>
      <c r="CD1245" s="85"/>
      <c r="CE1245" s="85"/>
      <c r="CF1245" s="85"/>
      <c r="CG1245" s="85"/>
      <c r="CH1245" s="85"/>
      <c r="CI1245" s="85"/>
      <c r="CJ1245" s="85"/>
      <c r="CK1245" s="85"/>
      <c r="CL1245" s="85"/>
      <c r="CM1245" s="85"/>
      <c r="CN1245" s="85"/>
      <c r="CO1245" s="85"/>
      <c r="CP1245" s="85"/>
      <c r="CQ1245" s="85"/>
      <c r="CR1245" s="85"/>
      <c r="CS1245" s="85"/>
      <c r="CT1245" s="85"/>
      <c r="CU1245" s="85"/>
      <c r="CV1245" s="85"/>
      <c r="CW1245" s="85"/>
      <c r="CX1245" s="85"/>
      <c r="CY1245" s="85"/>
      <c r="CZ1245" s="85"/>
      <c r="DA1245" s="85"/>
      <c r="DB1245" s="85"/>
      <c r="DC1245" s="85"/>
      <c r="DD1245" s="85"/>
      <c r="DE1245" s="85"/>
    </row>
    <row r="1246" spans="1:109" x14ac:dyDescent="0.2">
      <c r="A1246" s="85"/>
      <c r="B1246" s="85"/>
      <c r="C1246" s="85"/>
      <c r="D1246" s="85"/>
      <c r="E1246" s="86"/>
      <c r="F1246" s="85"/>
      <c r="G1246" s="87"/>
      <c r="H1246" s="85"/>
      <c r="I1246" s="85"/>
      <c r="J1246" s="85"/>
      <c r="K1246" s="85"/>
      <c r="L1246" s="85"/>
      <c r="M1246" s="85"/>
      <c r="N1246" s="85"/>
      <c r="O1246" s="85"/>
      <c r="P1246" s="85"/>
      <c r="Q1246" s="85"/>
      <c r="R1246" s="85"/>
      <c r="S1246" s="85"/>
      <c r="T1246" s="85"/>
      <c r="U1246" s="85"/>
      <c r="V1246" s="85"/>
      <c r="W1246" s="85"/>
      <c r="X1246" s="85"/>
      <c r="Y1246" s="85"/>
      <c r="Z1246" s="85"/>
      <c r="AA1246" s="85"/>
      <c r="AB1246" s="85"/>
      <c r="AC1246" s="85"/>
      <c r="AD1246" s="85"/>
      <c r="AE1246" s="85"/>
      <c r="AF1246" s="85"/>
      <c r="AG1246" s="85"/>
      <c r="AH1246" s="85"/>
      <c r="AI1246" s="85"/>
      <c r="AJ1246" s="85"/>
      <c r="AK1246" s="85"/>
      <c r="AL1246" s="85"/>
      <c r="AM1246" s="85"/>
      <c r="AN1246" s="85"/>
      <c r="AO1246" s="85"/>
      <c r="AP1246" s="85"/>
      <c r="AQ1246" s="85"/>
      <c r="AR1246" s="85"/>
      <c r="AS1246" s="85"/>
      <c r="AT1246" s="85"/>
      <c r="AU1246" s="85"/>
      <c r="AV1246" s="85"/>
      <c r="AW1246" s="85"/>
      <c r="AX1246" s="85"/>
      <c r="AY1246" s="85"/>
      <c r="AZ1246" s="85"/>
      <c r="BA1246" s="85"/>
      <c r="BB1246" s="85"/>
      <c r="BC1246" s="85"/>
      <c r="BD1246" s="85"/>
      <c r="BE1246" s="85"/>
      <c r="BF1246" s="88"/>
      <c r="BG1246" s="85"/>
      <c r="BH1246" s="85"/>
      <c r="BI1246" s="85"/>
      <c r="BJ1246" s="85"/>
      <c r="BK1246" s="85"/>
      <c r="BL1246" s="85"/>
      <c r="BM1246" s="85"/>
      <c r="BN1246" s="85"/>
      <c r="BO1246" s="85"/>
      <c r="BP1246" s="85"/>
      <c r="BQ1246" s="85"/>
      <c r="BR1246" s="85"/>
      <c r="BS1246" s="85"/>
      <c r="BT1246" s="85"/>
      <c r="BU1246" s="85"/>
      <c r="BV1246" s="85"/>
      <c r="BW1246" s="85"/>
      <c r="BX1246" s="85"/>
      <c r="BY1246" s="85"/>
      <c r="BZ1246" s="85"/>
      <c r="CA1246" s="85"/>
      <c r="CB1246" s="85"/>
      <c r="CC1246" s="85"/>
      <c r="CD1246" s="85"/>
      <c r="CE1246" s="85"/>
      <c r="CF1246" s="85"/>
      <c r="CG1246" s="85"/>
      <c r="CH1246" s="85"/>
      <c r="CI1246" s="85"/>
      <c r="CJ1246" s="85"/>
      <c r="CK1246" s="85"/>
      <c r="CL1246" s="85"/>
      <c r="CM1246" s="85"/>
      <c r="CN1246" s="85"/>
      <c r="CO1246" s="85"/>
      <c r="CP1246" s="85"/>
      <c r="CQ1246" s="85"/>
      <c r="CR1246" s="85"/>
      <c r="CS1246" s="85"/>
      <c r="CT1246" s="85"/>
      <c r="CU1246" s="85"/>
      <c r="CV1246" s="85"/>
      <c r="CW1246" s="85"/>
      <c r="CX1246" s="85"/>
      <c r="CY1246" s="85"/>
      <c r="CZ1246" s="85"/>
      <c r="DA1246" s="85"/>
      <c r="DB1246" s="85"/>
      <c r="DC1246" s="85"/>
      <c r="DD1246" s="85"/>
      <c r="DE1246" s="85"/>
    </row>
    <row r="1247" spans="1:109" x14ac:dyDescent="0.2">
      <c r="A1247" s="85"/>
      <c r="B1247" s="85"/>
      <c r="C1247" s="85"/>
      <c r="D1247" s="85"/>
      <c r="E1247" s="86"/>
      <c r="F1247" s="85"/>
      <c r="G1247" s="87"/>
      <c r="H1247" s="85"/>
      <c r="I1247" s="85"/>
      <c r="J1247" s="85"/>
      <c r="K1247" s="85"/>
      <c r="L1247" s="85"/>
      <c r="M1247" s="85"/>
      <c r="N1247" s="85"/>
      <c r="O1247" s="85"/>
      <c r="P1247" s="85"/>
      <c r="Q1247" s="85"/>
      <c r="R1247" s="85"/>
      <c r="S1247" s="85"/>
      <c r="T1247" s="85"/>
      <c r="U1247" s="85"/>
      <c r="V1247" s="85"/>
      <c r="W1247" s="85"/>
      <c r="X1247" s="85"/>
      <c r="Y1247" s="85"/>
      <c r="Z1247" s="85"/>
      <c r="AA1247" s="85"/>
      <c r="AB1247" s="85"/>
      <c r="AC1247" s="85"/>
      <c r="AD1247" s="85"/>
      <c r="AE1247" s="85"/>
      <c r="AF1247" s="85"/>
      <c r="AG1247" s="85"/>
      <c r="AH1247" s="85"/>
      <c r="AI1247" s="85"/>
      <c r="AJ1247" s="85"/>
      <c r="AK1247" s="85"/>
      <c r="AL1247" s="85"/>
      <c r="AM1247" s="85"/>
      <c r="AN1247" s="85"/>
      <c r="AO1247" s="85"/>
      <c r="AP1247" s="85"/>
      <c r="AQ1247" s="85"/>
      <c r="AR1247" s="85"/>
      <c r="AS1247" s="85"/>
      <c r="AT1247" s="85"/>
      <c r="AU1247" s="85"/>
      <c r="AV1247" s="85"/>
      <c r="AW1247" s="85"/>
      <c r="AX1247" s="85"/>
      <c r="AY1247" s="85"/>
      <c r="AZ1247" s="85"/>
      <c r="BA1247" s="85"/>
      <c r="BB1247" s="85"/>
      <c r="BC1247" s="85"/>
      <c r="BD1247" s="85"/>
      <c r="BE1247" s="85"/>
      <c r="BF1247" s="88"/>
      <c r="BG1247" s="85"/>
      <c r="BH1247" s="85"/>
      <c r="BI1247" s="85"/>
      <c r="BJ1247" s="85"/>
      <c r="BK1247" s="85"/>
      <c r="BL1247" s="85"/>
      <c r="BM1247" s="85"/>
      <c r="BN1247" s="85"/>
      <c r="BO1247" s="85"/>
      <c r="BP1247" s="85"/>
      <c r="BQ1247" s="85"/>
      <c r="BR1247" s="85"/>
      <c r="BS1247" s="85"/>
      <c r="BT1247" s="85"/>
      <c r="BU1247" s="85"/>
      <c r="BV1247" s="85"/>
      <c r="BW1247" s="85"/>
      <c r="BX1247" s="85"/>
      <c r="BY1247" s="85"/>
      <c r="BZ1247" s="85"/>
      <c r="CA1247" s="85"/>
      <c r="CB1247" s="85"/>
      <c r="CC1247" s="85"/>
      <c r="CD1247" s="85"/>
      <c r="CE1247" s="85"/>
      <c r="CF1247" s="85"/>
      <c r="CG1247" s="85"/>
      <c r="CH1247" s="85"/>
      <c r="CI1247" s="85"/>
      <c r="CJ1247" s="85"/>
      <c r="CK1247" s="85"/>
      <c r="CL1247" s="85"/>
      <c r="CM1247" s="85"/>
      <c r="CN1247" s="85"/>
      <c r="CO1247" s="85"/>
      <c r="CP1247" s="85"/>
      <c r="CQ1247" s="85"/>
      <c r="CR1247" s="85"/>
      <c r="CS1247" s="85"/>
      <c r="CT1247" s="85"/>
      <c r="CU1247" s="85"/>
      <c r="CV1247" s="85"/>
      <c r="CW1247" s="85"/>
      <c r="CX1247" s="85"/>
      <c r="CY1247" s="85"/>
      <c r="CZ1247" s="85"/>
      <c r="DA1247" s="85"/>
      <c r="DB1247" s="85"/>
      <c r="DC1247" s="85"/>
      <c r="DD1247" s="85"/>
      <c r="DE1247" s="85"/>
    </row>
    <row r="1248" spans="1:109" x14ac:dyDescent="0.2">
      <c r="A1248" s="85"/>
      <c r="B1248" s="85"/>
      <c r="C1248" s="85"/>
      <c r="D1248" s="85"/>
      <c r="E1248" s="86"/>
      <c r="F1248" s="85"/>
      <c r="G1248" s="87"/>
      <c r="H1248" s="85"/>
      <c r="I1248" s="85"/>
      <c r="J1248" s="85"/>
      <c r="K1248" s="85"/>
      <c r="L1248" s="85"/>
      <c r="M1248" s="85"/>
      <c r="N1248" s="85"/>
      <c r="O1248" s="85"/>
      <c r="P1248" s="85"/>
      <c r="Q1248" s="85"/>
      <c r="R1248" s="85"/>
      <c r="S1248" s="85"/>
      <c r="T1248" s="85"/>
      <c r="U1248" s="85"/>
      <c r="V1248" s="85"/>
      <c r="W1248" s="85"/>
      <c r="X1248" s="85"/>
      <c r="Y1248" s="85"/>
      <c r="Z1248" s="85"/>
      <c r="AA1248" s="85"/>
      <c r="AB1248" s="85"/>
      <c r="AC1248" s="85"/>
      <c r="AD1248" s="85"/>
      <c r="AE1248" s="85"/>
      <c r="AF1248" s="85"/>
      <c r="AG1248" s="85"/>
      <c r="AH1248" s="85"/>
      <c r="AI1248" s="85"/>
      <c r="AJ1248" s="85"/>
      <c r="AK1248" s="85"/>
      <c r="AL1248" s="85"/>
      <c r="AM1248" s="85"/>
      <c r="AN1248" s="85"/>
      <c r="AO1248" s="85"/>
      <c r="AP1248" s="85"/>
      <c r="AQ1248" s="85"/>
      <c r="AR1248" s="85"/>
      <c r="AS1248" s="85"/>
      <c r="AT1248" s="85"/>
      <c r="AU1248" s="85"/>
      <c r="AV1248" s="85"/>
      <c r="AW1248" s="85"/>
      <c r="AX1248" s="85"/>
      <c r="AY1248" s="85"/>
      <c r="AZ1248" s="85"/>
      <c r="BA1248" s="85"/>
      <c r="BB1248" s="85"/>
      <c r="BC1248" s="85"/>
      <c r="BD1248" s="85"/>
      <c r="BE1248" s="85"/>
      <c r="BF1248" s="88"/>
      <c r="BG1248" s="85"/>
      <c r="BH1248" s="85"/>
      <c r="BI1248" s="85"/>
      <c r="BJ1248" s="85"/>
      <c r="BK1248" s="85"/>
      <c r="BL1248" s="85"/>
      <c r="BM1248" s="85"/>
      <c r="BN1248" s="85"/>
      <c r="BO1248" s="85"/>
      <c r="BP1248" s="85"/>
      <c r="BQ1248" s="85"/>
      <c r="BR1248" s="85"/>
      <c r="BS1248" s="85"/>
      <c r="BT1248" s="85"/>
      <c r="BU1248" s="85"/>
      <c r="BV1248" s="85"/>
      <c r="BW1248" s="85"/>
      <c r="BX1248" s="85"/>
      <c r="BY1248" s="85"/>
      <c r="BZ1248" s="85"/>
      <c r="CA1248" s="85"/>
      <c r="CB1248" s="85"/>
      <c r="CC1248" s="85"/>
      <c r="CD1248" s="85"/>
      <c r="CE1248" s="85"/>
      <c r="CF1248" s="85"/>
      <c r="CG1248" s="85"/>
      <c r="CH1248" s="85"/>
      <c r="CI1248" s="85"/>
      <c r="CJ1248" s="85"/>
      <c r="CK1248" s="85"/>
      <c r="CL1248" s="85"/>
      <c r="CM1248" s="85"/>
      <c r="CN1248" s="85"/>
      <c r="CO1248" s="85"/>
      <c r="CP1248" s="85"/>
      <c r="CQ1248" s="85"/>
      <c r="CR1248" s="85"/>
      <c r="CS1248" s="85"/>
      <c r="CT1248" s="85"/>
      <c r="CU1248" s="85"/>
      <c r="CV1248" s="85"/>
      <c r="CW1248" s="85"/>
      <c r="CX1248" s="85"/>
      <c r="CY1248" s="85"/>
      <c r="CZ1248" s="85"/>
      <c r="DA1248" s="85"/>
      <c r="DB1248" s="85"/>
      <c r="DC1248" s="85"/>
      <c r="DD1248" s="85"/>
      <c r="DE1248" s="85"/>
    </row>
    <row r="1249" spans="1:109" x14ac:dyDescent="0.2">
      <c r="A1249" s="85"/>
      <c r="B1249" s="85"/>
      <c r="C1249" s="85"/>
      <c r="D1249" s="85"/>
      <c r="E1249" s="86"/>
      <c r="F1249" s="85"/>
      <c r="G1249" s="87"/>
      <c r="H1249" s="85"/>
      <c r="I1249" s="85"/>
      <c r="J1249" s="85"/>
      <c r="K1249" s="85"/>
      <c r="L1249" s="85"/>
      <c r="M1249" s="85"/>
      <c r="N1249" s="85"/>
      <c r="O1249" s="85"/>
      <c r="P1249" s="85"/>
      <c r="Q1249" s="85"/>
      <c r="R1249" s="85"/>
      <c r="S1249" s="85"/>
      <c r="T1249" s="85"/>
      <c r="U1249" s="85"/>
      <c r="V1249" s="85"/>
      <c r="W1249" s="85"/>
      <c r="X1249" s="85"/>
      <c r="Y1249" s="85"/>
      <c r="Z1249" s="85"/>
      <c r="AA1249" s="85"/>
      <c r="AB1249" s="85"/>
      <c r="AC1249" s="85"/>
      <c r="AD1249" s="85"/>
      <c r="AE1249" s="85"/>
      <c r="AF1249" s="85"/>
      <c r="AG1249" s="85"/>
      <c r="AH1249" s="85"/>
      <c r="AI1249" s="85"/>
      <c r="AJ1249" s="85"/>
      <c r="AK1249" s="85"/>
      <c r="AL1249" s="85"/>
      <c r="AM1249" s="85"/>
      <c r="AN1249" s="85"/>
      <c r="AO1249" s="85"/>
      <c r="AP1249" s="85"/>
      <c r="AQ1249" s="85"/>
      <c r="AR1249" s="85"/>
      <c r="AS1249" s="85"/>
      <c r="AT1249" s="85"/>
      <c r="AU1249" s="85"/>
      <c r="AV1249" s="85"/>
      <c r="AW1249" s="85"/>
      <c r="AX1249" s="85"/>
      <c r="AY1249" s="85"/>
      <c r="AZ1249" s="85"/>
      <c r="BA1249" s="85"/>
      <c r="BB1249" s="85"/>
      <c r="BC1249" s="85"/>
      <c r="BD1249" s="85"/>
      <c r="BE1249" s="85"/>
      <c r="BF1249" s="88"/>
      <c r="BG1249" s="85"/>
      <c r="BH1249" s="85"/>
      <c r="BI1249" s="85"/>
      <c r="BJ1249" s="85"/>
      <c r="BK1249" s="85"/>
      <c r="BL1249" s="85"/>
      <c r="BM1249" s="85"/>
      <c r="BN1249" s="85"/>
      <c r="BO1249" s="85"/>
      <c r="BP1249" s="85"/>
      <c r="BQ1249" s="85"/>
      <c r="BR1249" s="85"/>
      <c r="BS1249" s="85"/>
      <c r="BT1249" s="85"/>
      <c r="BU1249" s="85"/>
      <c r="BV1249" s="85"/>
      <c r="BW1249" s="85"/>
      <c r="BX1249" s="85"/>
      <c r="BY1249" s="85"/>
      <c r="BZ1249" s="85"/>
      <c r="CA1249" s="85"/>
      <c r="CB1249" s="85"/>
      <c r="CC1249" s="85"/>
      <c r="CD1249" s="85"/>
      <c r="CE1249" s="85"/>
      <c r="CF1249" s="85"/>
      <c r="CG1249" s="85"/>
      <c r="CH1249" s="85"/>
      <c r="CI1249" s="85"/>
      <c r="CJ1249" s="85"/>
      <c r="CK1249" s="85"/>
      <c r="CL1249" s="85"/>
      <c r="CM1249" s="85"/>
      <c r="CN1249" s="85"/>
      <c r="CO1249" s="85"/>
      <c r="CP1249" s="85"/>
      <c r="CQ1249" s="85"/>
      <c r="CR1249" s="85"/>
      <c r="CS1249" s="85"/>
      <c r="CT1249" s="85"/>
      <c r="CU1249" s="85"/>
      <c r="CV1249" s="85"/>
      <c r="CW1249" s="85"/>
      <c r="CX1249" s="85"/>
      <c r="CY1249" s="85"/>
      <c r="CZ1249" s="85"/>
      <c r="DA1249" s="85"/>
      <c r="DB1249" s="85"/>
      <c r="DC1249" s="85"/>
      <c r="DD1249" s="85"/>
      <c r="DE1249" s="85"/>
    </row>
    <row r="1250" spans="1:109" x14ac:dyDescent="0.2">
      <c r="A1250" s="85"/>
      <c r="B1250" s="85"/>
      <c r="C1250" s="85"/>
      <c r="D1250" s="85"/>
      <c r="E1250" s="86"/>
      <c r="F1250" s="85"/>
      <c r="G1250" s="87"/>
      <c r="H1250" s="85"/>
      <c r="I1250" s="85"/>
      <c r="J1250" s="85"/>
      <c r="K1250" s="85"/>
      <c r="L1250" s="85"/>
      <c r="M1250" s="85"/>
      <c r="N1250" s="85"/>
      <c r="O1250" s="85"/>
      <c r="P1250" s="85"/>
      <c r="Q1250" s="85"/>
      <c r="R1250" s="85"/>
      <c r="S1250" s="85"/>
      <c r="T1250" s="85"/>
      <c r="U1250" s="85"/>
      <c r="V1250" s="85"/>
      <c r="W1250" s="85"/>
      <c r="X1250" s="85"/>
      <c r="Y1250" s="85"/>
      <c r="Z1250" s="85"/>
      <c r="AA1250" s="85"/>
      <c r="AB1250" s="85"/>
      <c r="AC1250" s="85"/>
      <c r="AD1250" s="85"/>
      <c r="AE1250" s="85"/>
      <c r="AF1250" s="85"/>
      <c r="AG1250" s="85"/>
      <c r="AH1250" s="85"/>
      <c r="AI1250" s="85"/>
      <c r="AJ1250" s="85"/>
      <c r="AK1250" s="85"/>
      <c r="AL1250" s="85"/>
      <c r="AM1250" s="85"/>
      <c r="AN1250" s="85"/>
      <c r="AO1250" s="85"/>
      <c r="AP1250" s="85"/>
      <c r="AQ1250" s="85"/>
      <c r="AR1250" s="85"/>
      <c r="AS1250" s="85"/>
      <c r="AT1250" s="85"/>
      <c r="AU1250" s="85"/>
      <c r="AV1250" s="85"/>
      <c r="AW1250" s="85"/>
      <c r="AX1250" s="85"/>
      <c r="AY1250" s="85"/>
      <c r="AZ1250" s="85"/>
      <c r="BA1250" s="85"/>
      <c r="BB1250" s="85"/>
      <c r="BC1250" s="85"/>
      <c r="BD1250" s="85"/>
      <c r="BE1250" s="85"/>
      <c r="BF1250" s="88"/>
      <c r="BG1250" s="85"/>
      <c r="BH1250" s="85"/>
      <c r="BI1250" s="85"/>
      <c r="BJ1250" s="85"/>
      <c r="BK1250" s="85"/>
      <c r="BL1250" s="85"/>
      <c r="BM1250" s="85"/>
      <c r="BN1250" s="85"/>
      <c r="BO1250" s="85"/>
      <c r="BP1250" s="85"/>
      <c r="BQ1250" s="85"/>
      <c r="BR1250" s="85"/>
      <c r="BS1250" s="85"/>
      <c r="BT1250" s="85"/>
      <c r="BU1250" s="85"/>
      <c r="BV1250" s="85"/>
      <c r="BW1250" s="85"/>
      <c r="BX1250" s="85"/>
      <c r="BY1250" s="85"/>
      <c r="BZ1250" s="85"/>
      <c r="CA1250" s="85"/>
      <c r="CB1250" s="85"/>
      <c r="CC1250" s="85"/>
      <c r="CD1250" s="85"/>
      <c r="CE1250" s="85"/>
      <c r="CF1250" s="85"/>
      <c r="CG1250" s="85"/>
      <c r="CH1250" s="85"/>
      <c r="CI1250" s="85"/>
      <c r="CJ1250" s="85"/>
      <c r="CK1250" s="85"/>
      <c r="CL1250" s="85"/>
      <c r="CM1250" s="85"/>
      <c r="CN1250" s="85"/>
      <c r="CO1250" s="85"/>
      <c r="CP1250" s="85"/>
      <c r="CQ1250" s="85"/>
      <c r="CR1250" s="85"/>
      <c r="CS1250" s="85"/>
      <c r="CT1250" s="85"/>
      <c r="CU1250" s="85"/>
      <c r="CV1250" s="85"/>
      <c r="CW1250" s="85"/>
      <c r="CX1250" s="85"/>
      <c r="CY1250" s="85"/>
      <c r="CZ1250" s="85"/>
      <c r="DA1250" s="85"/>
      <c r="DB1250" s="85"/>
      <c r="DC1250" s="85"/>
      <c r="DD1250" s="85"/>
      <c r="DE1250" s="85"/>
    </row>
    <row r="1251" spans="1:109" x14ac:dyDescent="0.2">
      <c r="A1251" s="85"/>
      <c r="B1251" s="85"/>
      <c r="C1251" s="85"/>
      <c r="D1251" s="85"/>
      <c r="E1251" s="86"/>
      <c r="F1251" s="85"/>
      <c r="G1251" s="87"/>
      <c r="H1251" s="85"/>
      <c r="I1251" s="85"/>
      <c r="J1251" s="85"/>
      <c r="K1251" s="85"/>
      <c r="L1251" s="85"/>
      <c r="M1251" s="85"/>
      <c r="N1251" s="85"/>
      <c r="O1251" s="85"/>
      <c r="P1251" s="85"/>
      <c r="Q1251" s="85"/>
      <c r="R1251" s="85"/>
      <c r="S1251" s="85"/>
      <c r="T1251" s="85"/>
      <c r="U1251" s="85"/>
      <c r="V1251" s="85"/>
      <c r="W1251" s="85"/>
      <c r="X1251" s="85"/>
      <c r="Y1251" s="85"/>
      <c r="Z1251" s="85"/>
      <c r="AA1251" s="85"/>
      <c r="AB1251" s="85"/>
      <c r="AC1251" s="85"/>
      <c r="AD1251" s="85"/>
      <c r="AE1251" s="85"/>
      <c r="AF1251" s="85"/>
      <c r="AG1251" s="85"/>
      <c r="AH1251" s="85"/>
      <c r="AI1251" s="85"/>
      <c r="AJ1251" s="85"/>
      <c r="AK1251" s="85"/>
      <c r="AL1251" s="85"/>
      <c r="AM1251" s="85"/>
      <c r="AN1251" s="85"/>
      <c r="AO1251" s="85"/>
      <c r="AP1251" s="85"/>
      <c r="AQ1251" s="85"/>
      <c r="AR1251" s="85"/>
      <c r="AS1251" s="85"/>
      <c r="AT1251" s="85"/>
      <c r="AU1251" s="85"/>
      <c r="AV1251" s="85"/>
      <c r="AW1251" s="85"/>
      <c r="AX1251" s="85"/>
      <c r="AY1251" s="85"/>
      <c r="AZ1251" s="85"/>
      <c r="BA1251" s="85"/>
      <c r="BB1251" s="85"/>
      <c r="BC1251" s="85"/>
      <c r="BD1251" s="85"/>
      <c r="BE1251" s="85"/>
      <c r="BF1251" s="88"/>
      <c r="BG1251" s="85"/>
      <c r="BH1251" s="85"/>
      <c r="BI1251" s="85"/>
      <c r="BJ1251" s="85"/>
      <c r="BK1251" s="85"/>
      <c r="BL1251" s="85"/>
      <c r="BM1251" s="85"/>
      <c r="BN1251" s="85"/>
      <c r="BO1251" s="85"/>
      <c r="BP1251" s="85"/>
      <c r="BQ1251" s="85"/>
      <c r="BR1251" s="85"/>
      <c r="BS1251" s="85"/>
      <c r="BT1251" s="85"/>
      <c r="BU1251" s="85"/>
      <c r="BV1251" s="85"/>
      <c r="BW1251" s="85"/>
      <c r="BX1251" s="85"/>
      <c r="BY1251" s="85"/>
      <c r="BZ1251" s="85"/>
      <c r="CA1251" s="85"/>
      <c r="CB1251" s="85"/>
      <c r="CC1251" s="85"/>
      <c r="CD1251" s="85"/>
      <c r="CE1251" s="85"/>
      <c r="CF1251" s="85"/>
      <c r="CG1251" s="85"/>
      <c r="CH1251" s="85"/>
      <c r="CI1251" s="85"/>
      <c r="CJ1251" s="85"/>
      <c r="CK1251" s="85"/>
      <c r="CL1251" s="85"/>
      <c r="CM1251" s="85"/>
      <c r="CN1251" s="85"/>
      <c r="CO1251" s="85"/>
      <c r="CP1251" s="85"/>
      <c r="CQ1251" s="85"/>
      <c r="CR1251" s="85"/>
      <c r="CS1251" s="85"/>
      <c r="CT1251" s="85"/>
      <c r="CU1251" s="85"/>
      <c r="CV1251" s="85"/>
      <c r="CW1251" s="85"/>
      <c r="CX1251" s="85"/>
      <c r="CY1251" s="85"/>
      <c r="CZ1251" s="85"/>
      <c r="DA1251" s="85"/>
      <c r="DB1251" s="85"/>
      <c r="DC1251" s="85"/>
      <c r="DD1251" s="85"/>
      <c r="DE1251" s="85"/>
    </row>
    <row r="1252" spans="1:109" x14ac:dyDescent="0.2">
      <c r="A1252" s="85"/>
      <c r="B1252" s="85"/>
      <c r="C1252" s="85"/>
      <c r="D1252" s="85"/>
      <c r="E1252" s="86"/>
      <c r="F1252" s="85"/>
      <c r="G1252" s="87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85"/>
      <c r="V1252" s="85"/>
      <c r="W1252" s="85"/>
      <c r="X1252" s="85"/>
      <c r="Y1252" s="85"/>
      <c r="Z1252" s="85"/>
      <c r="AA1252" s="85"/>
      <c r="AB1252" s="85"/>
      <c r="AC1252" s="85"/>
      <c r="AD1252" s="85"/>
      <c r="AE1252" s="85"/>
      <c r="AF1252" s="85"/>
      <c r="AG1252" s="85"/>
      <c r="AH1252" s="85"/>
      <c r="AI1252" s="85"/>
      <c r="AJ1252" s="85"/>
      <c r="AK1252" s="85"/>
      <c r="AL1252" s="85"/>
      <c r="AM1252" s="85"/>
      <c r="AN1252" s="85"/>
      <c r="AO1252" s="85"/>
      <c r="AP1252" s="85"/>
      <c r="AQ1252" s="85"/>
      <c r="AR1252" s="85"/>
      <c r="AS1252" s="85"/>
      <c r="AT1252" s="85"/>
      <c r="AU1252" s="85"/>
      <c r="AV1252" s="85"/>
      <c r="AW1252" s="85"/>
      <c r="AX1252" s="85"/>
      <c r="AY1252" s="85"/>
      <c r="AZ1252" s="85"/>
      <c r="BA1252" s="85"/>
      <c r="BB1252" s="85"/>
      <c r="BC1252" s="85"/>
      <c r="BD1252" s="85"/>
      <c r="BE1252" s="85"/>
      <c r="BF1252" s="88"/>
      <c r="BG1252" s="85"/>
      <c r="BH1252" s="85"/>
      <c r="BI1252" s="85"/>
      <c r="BJ1252" s="85"/>
      <c r="BK1252" s="85"/>
      <c r="BL1252" s="85"/>
      <c r="BM1252" s="85"/>
      <c r="BN1252" s="85"/>
      <c r="BO1252" s="85"/>
      <c r="BP1252" s="85"/>
      <c r="BQ1252" s="85"/>
      <c r="BR1252" s="85"/>
      <c r="BS1252" s="85"/>
      <c r="BT1252" s="85"/>
      <c r="BU1252" s="85"/>
      <c r="BV1252" s="85"/>
      <c r="BW1252" s="85"/>
      <c r="BX1252" s="85"/>
      <c r="BY1252" s="85"/>
      <c r="BZ1252" s="85"/>
      <c r="CA1252" s="85"/>
      <c r="CB1252" s="85"/>
      <c r="CC1252" s="85"/>
      <c r="CD1252" s="85"/>
      <c r="CE1252" s="85"/>
      <c r="CF1252" s="85"/>
      <c r="CG1252" s="85"/>
      <c r="CH1252" s="85"/>
      <c r="CI1252" s="85"/>
      <c r="CJ1252" s="85"/>
      <c r="CK1252" s="85"/>
      <c r="CL1252" s="85"/>
      <c r="CM1252" s="85"/>
      <c r="CN1252" s="85"/>
      <c r="CO1252" s="85"/>
      <c r="CP1252" s="85"/>
      <c r="CQ1252" s="85"/>
      <c r="CR1252" s="85"/>
      <c r="CS1252" s="85"/>
      <c r="CT1252" s="85"/>
      <c r="CU1252" s="85"/>
      <c r="CV1252" s="85"/>
      <c r="CW1252" s="85"/>
      <c r="CX1252" s="85"/>
      <c r="CY1252" s="85"/>
      <c r="CZ1252" s="85"/>
      <c r="DA1252" s="85"/>
      <c r="DB1252" s="85"/>
      <c r="DC1252" s="85"/>
      <c r="DD1252" s="85"/>
      <c r="DE1252" s="85"/>
    </row>
    <row r="1253" spans="1:109" x14ac:dyDescent="0.2">
      <c r="A1253" s="85"/>
      <c r="B1253" s="85"/>
      <c r="C1253" s="85"/>
      <c r="D1253" s="85"/>
      <c r="E1253" s="86"/>
      <c r="F1253" s="85"/>
      <c r="G1253" s="87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85"/>
      <c r="V1253" s="85"/>
      <c r="W1253" s="85"/>
      <c r="X1253" s="85"/>
      <c r="Y1253" s="85"/>
      <c r="Z1253" s="85"/>
      <c r="AA1253" s="85"/>
      <c r="AB1253" s="85"/>
      <c r="AC1253" s="85"/>
      <c r="AD1253" s="85"/>
      <c r="AE1253" s="85"/>
      <c r="AF1253" s="85"/>
      <c r="AG1253" s="85"/>
      <c r="AH1253" s="85"/>
      <c r="AI1253" s="85"/>
      <c r="AJ1253" s="85"/>
      <c r="AK1253" s="85"/>
      <c r="AL1253" s="85"/>
      <c r="AM1253" s="85"/>
      <c r="AN1253" s="85"/>
      <c r="AO1253" s="85"/>
      <c r="AP1253" s="85"/>
      <c r="AQ1253" s="85"/>
      <c r="AR1253" s="85"/>
      <c r="AS1253" s="85"/>
      <c r="AT1253" s="85"/>
      <c r="AU1253" s="85"/>
      <c r="AV1253" s="85"/>
      <c r="AW1253" s="85"/>
      <c r="AX1253" s="85"/>
      <c r="AY1253" s="85"/>
      <c r="AZ1253" s="85"/>
      <c r="BA1253" s="85"/>
      <c r="BB1253" s="85"/>
      <c r="BC1253" s="85"/>
      <c r="BD1253" s="85"/>
      <c r="BE1253" s="85"/>
      <c r="BF1253" s="88"/>
      <c r="BG1253" s="85"/>
      <c r="BH1253" s="85"/>
      <c r="BI1253" s="85"/>
      <c r="BJ1253" s="85"/>
      <c r="BK1253" s="85"/>
      <c r="BL1253" s="85"/>
      <c r="BM1253" s="85"/>
      <c r="BN1253" s="85"/>
      <c r="BO1253" s="85"/>
      <c r="BP1253" s="85"/>
      <c r="BQ1253" s="85"/>
      <c r="BR1253" s="85"/>
      <c r="BS1253" s="85"/>
      <c r="BT1253" s="85"/>
      <c r="BU1253" s="85"/>
      <c r="BV1253" s="85"/>
      <c r="BW1253" s="85"/>
      <c r="BX1253" s="85"/>
      <c r="BY1253" s="85"/>
      <c r="BZ1253" s="85"/>
      <c r="CA1253" s="85"/>
      <c r="CB1253" s="85"/>
      <c r="CC1253" s="85"/>
      <c r="CD1253" s="85"/>
      <c r="CE1253" s="85"/>
      <c r="CF1253" s="85"/>
      <c r="CG1253" s="85"/>
      <c r="CH1253" s="85"/>
      <c r="CI1253" s="85"/>
      <c r="CJ1253" s="85"/>
      <c r="CK1253" s="85"/>
      <c r="CL1253" s="85"/>
      <c r="CM1253" s="85"/>
      <c r="CN1253" s="85"/>
      <c r="CO1253" s="85"/>
      <c r="CP1253" s="85"/>
      <c r="CQ1253" s="85"/>
      <c r="CR1253" s="85"/>
      <c r="CS1253" s="85"/>
      <c r="CT1253" s="85"/>
      <c r="CU1253" s="85"/>
      <c r="CV1253" s="85"/>
      <c r="CW1253" s="85"/>
      <c r="CX1253" s="85"/>
      <c r="CY1253" s="85"/>
      <c r="CZ1253" s="85"/>
      <c r="DA1253" s="85"/>
      <c r="DB1253" s="85"/>
      <c r="DC1253" s="85"/>
      <c r="DD1253" s="85"/>
      <c r="DE1253" s="85"/>
    </row>
    <row r="1254" spans="1:109" x14ac:dyDescent="0.2">
      <c r="A1254" s="85"/>
      <c r="B1254" s="85"/>
      <c r="C1254" s="85"/>
      <c r="D1254" s="85"/>
      <c r="E1254" s="86"/>
      <c r="F1254" s="85"/>
      <c r="G1254" s="87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85"/>
      <c r="V1254" s="85"/>
      <c r="W1254" s="85"/>
      <c r="X1254" s="85"/>
      <c r="Y1254" s="85"/>
      <c r="Z1254" s="85"/>
      <c r="AA1254" s="85"/>
      <c r="AB1254" s="85"/>
      <c r="AC1254" s="85"/>
      <c r="AD1254" s="85"/>
      <c r="AE1254" s="85"/>
      <c r="AF1254" s="85"/>
      <c r="AG1254" s="85"/>
      <c r="AH1254" s="85"/>
      <c r="AI1254" s="85"/>
      <c r="AJ1254" s="85"/>
      <c r="AK1254" s="85"/>
      <c r="AL1254" s="85"/>
      <c r="AM1254" s="85"/>
      <c r="AN1254" s="85"/>
      <c r="AO1254" s="85"/>
      <c r="AP1254" s="85"/>
      <c r="AQ1254" s="85"/>
      <c r="AR1254" s="85"/>
      <c r="AS1254" s="85"/>
      <c r="AT1254" s="85"/>
      <c r="AU1254" s="85"/>
      <c r="AV1254" s="85"/>
      <c r="AW1254" s="85"/>
      <c r="AX1254" s="85"/>
      <c r="AY1254" s="85"/>
      <c r="AZ1254" s="85"/>
      <c r="BA1254" s="85"/>
      <c r="BB1254" s="85"/>
      <c r="BC1254" s="85"/>
      <c r="BD1254" s="85"/>
      <c r="BE1254" s="85"/>
      <c r="BF1254" s="88"/>
      <c r="BG1254" s="85"/>
      <c r="BH1254" s="85"/>
      <c r="BI1254" s="85"/>
      <c r="BJ1254" s="85"/>
      <c r="BK1254" s="85"/>
      <c r="BL1254" s="85"/>
      <c r="BM1254" s="85"/>
      <c r="BN1254" s="85"/>
      <c r="BO1254" s="85"/>
      <c r="BP1254" s="85"/>
      <c r="BQ1254" s="85"/>
      <c r="BR1254" s="85"/>
      <c r="BS1254" s="85"/>
      <c r="BT1254" s="85"/>
      <c r="BU1254" s="85"/>
      <c r="BV1254" s="85"/>
      <c r="BW1254" s="85"/>
      <c r="BX1254" s="85"/>
      <c r="BY1254" s="85"/>
      <c r="BZ1254" s="85"/>
      <c r="CA1254" s="85"/>
      <c r="CB1254" s="85"/>
      <c r="CC1254" s="85"/>
      <c r="CD1254" s="85"/>
      <c r="CE1254" s="85"/>
      <c r="CF1254" s="85"/>
      <c r="CG1254" s="85"/>
      <c r="CH1254" s="85"/>
      <c r="CI1254" s="85"/>
      <c r="CJ1254" s="85"/>
      <c r="CK1254" s="85"/>
      <c r="CL1254" s="85"/>
      <c r="CM1254" s="85"/>
      <c r="CN1254" s="85"/>
      <c r="CO1254" s="85"/>
      <c r="CP1254" s="85"/>
      <c r="CQ1254" s="85"/>
      <c r="CR1254" s="85"/>
      <c r="CS1254" s="85"/>
      <c r="CT1254" s="85"/>
      <c r="CU1254" s="85"/>
      <c r="CV1254" s="85"/>
      <c r="CW1254" s="85"/>
      <c r="CX1254" s="85"/>
      <c r="CY1254" s="85"/>
      <c r="CZ1254" s="85"/>
      <c r="DA1254" s="85"/>
      <c r="DB1254" s="85"/>
      <c r="DC1254" s="85"/>
      <c r="DD1254" s="85"/>
      <c r="DE1254" s="85"/>
    </row>
    <row r="1255" spans="1:109" x14ac:dyDescent="0.2">
      <c r="A1255" s="85"/>
      <c r="B1255" s="85"/>
      <c r="C1255" s="85"/>
      <c r="D1255" s="85"/>
      <c r="E1255" s="86"/>
      <c r="F1255" s="85"/>
      <c r="G1255" s="87"/>
      <c r="H1255" s="85"/>
      <c r="I1255" s="85"/>
      <c r="J1255" s="85"/>
      <c r="K1255" s="85"/>
      <c r="L1255" s="85"/>
      <c r="M1255" s="85"/>
      <c r="N1255" s="85"/>
      <c r="O1255" s="85"/>
      <c r="P1255" s="85"/>
      <c r="Q1255" s="85"/>
      <c r="R1255" s="85"/>
      <c r="S1255" s="85"/>
      <c r="T1255" s="85"/>
      <c r="U1255" s="85"/>
      <c r="V1255" s="85"/>
      <c r="W1255" s="85"/>
      <c r="X1255" s="85"/>
      <c r="Y1255" s="85"/>
      <c r="Z1255" s="85"/>
      <c r="AA1255" s="85"/>
      <c r="AB1255" s="85"/>
      <c r="AC1255" s="85"/>
      <c r="AD1255" s="85"/>
      <c r="AE1255" s="85"/>
      <c r="AF1255" s="85"/>
      <c r="AG1255" s="85"/>
      <c r="AH1255" s="85"/>
      <c r="AI1255" s="85"/>
      <c r="AJ1255" s="85"/>
      <c r="AK1255" s="85"/>
      <c r="AL1255" s="85"/>
      <c r="AM1255" s="85"/>
      <c r="AN1255" s="85"/>
      <c r="AO1255" s="85"/>
      <c r="AP1255" s="85"/>
      <c r="AQ1255" s="85"/>
      <c r="AR1255" s="85"/>
      <c r="AS1255" s="85"/>
      <c r="AT1255" s="85"/>
      <c r="AU1255" s="85"/>
      <c r="AV1255" s="85"/>
      <c r="AW1255" s="85"/>
      <c r="AX1255" s="85"/>
      <c r="AY1255" s="85"/>
      <c r="AZ1255" s="85"/>
      <c r="BA1255" s="85"/>
      <c r="BB1255" s="85"/>
      <c r="BC1255" s="85"/>
      <c r="BD1255" s="85"/>
      <c r="BE1255" s="85"/>
      <c r="BF1255" s="88"/>
      <c r="BG1255" s="85"/>
      <c r="BH1255" s="85"/>
      <c r="BI1255" s="85"/>
      <c r="BJ1255" s="85"/>
      <c r="BK1255" s="85"/>
      <c r="BL1255" s="85"/>
      <c r="BM1255" s="85"/>
      <c r="BN1255" s="85"/>
      <c r="BO1255" s="85"/>
      <c r="BP1255" s="85"/>
      <c r="BQ1255" s="85"/>
      <c r="BR1255" s="85"/>
      <c r="BS1255" s="85"/>
      <c r="BT1255" s="85"/>
      <c r="BU1255" s="85"/>
      <c r="BV1255" s="85"/>
      <c r="BW1255" s="85"/>
      <c r="BX1255" s="85"/>
      <c r="BY1255" s="85"/>
      <c r="BZ1255" s="85"/>
      <c r="CA1255" s="85"/>
      <c r="CB1255" s="85"/>
      <c r="CC1255" s="85"/>
      <c r="CD1255" s="85"/>
      <c r="CE1255" s="85"/>
      <c r="CF1255" s="85"/>
      <c r="CG1255" s="85"/>
      <c r="CH1255" s="85"/>
      <c r="CI1255" s="85"/>
      <c r="CJ1255" s="85"/>
      <c r="CK1255" s="85"/>
      <c r="CL1255" s="85"/>
      <c r="CM1255" s="85"/>
      <c r="CN1255" s="85"/>
      <c r="CO1255" s="85"/>
      <c r="CP1255" s="85"/>
      <c r="CQ1255" s="85"/>
      <c r="CR1255" s="85"/>
      <c r="CS1255" s="85"/>
      <c r="CT1255" s="85"/>
      <c r="CU1255" s="85"/>
      <c r="CV1255" s="85"/>
      <c r="CW1255" s="85"/>
      <c r="CX1255" s="85"/>
      <c r="CY1255" s="85"/>
      <c r="CZ1255" s="85"/>
      <c r="DA1255" s="85"/>
      <c r="DB1255" s="85"/>
      <c r="DC1255" s="85"/>
      <c r="DD1255" s="85"/>
      <c r="DE1255" s="85"/>
    </row>
    <row r="1256" spans="1:109" x14ac:dyDescent="0.2">
      <c r="A1256" s="85"/>
      <c r="B1256" s="85"/>
      <c r="C1256" s="85"/>
      <c r="D1256" s="85"/>
      <c r="E1256" s="86"/>
      <c r="F1256" s="85"/>
      <c r="G1256" s="87"/>
      <c r="H1256" s="85"/>
      <c r="I1256" s="85"/>
      <c r="J1256" s="85"/>
      <c r="K1256" s="85"/>
      <c r="L1256" s="85"/>
      <c r="M1256" s="85"/>
      <c r="N1256" s="85"/>
      <c r="O1256" s="85"/>
      <c r="P1256" s="85"/>
      <c r="Q1256" s="85"/>
      <c r="R1256" s="85"/>
      <c r="S1256" s="85"/>
      <c r="T1256" s="85"/>
      <c r="U1256" s="85"/>
      <c r="V1256" s="85"/>
      <c r="W1256" s="85"/>
      <c r="X1256" s="85"/>
      <c r="Y1256" s="85"/>
      <c r="Z1256" s="85"/>
      <c r="AA1256" s="85"/>
      <c r="AB1256" s="85"/>
      <c r="AC1256" s="85"/>
      <c r="AD1256" s="85"/>
      <c r="AE1256" s="85"/>
      <c r="AF1256" s="85"/>
      <c r="AG1256" s="85"/>
      <c r="AH1256" s="85"/>
      <c r="AI1256" s="85"/>
      <c r="AJ1256" s="85"/>
      <c r="AK1256" s="85"/>
      <c r="AL1256" s="85"/>
      <c r="AM1256" s="85"/>
      <c r="AN1256" s="85"/>
      <c r="AO1256" s="85"/>
      <c r="AP1256" s="85"/>
      <c r="AQ1256" s="85"/>
      <c r="AR1256" s="85"/>
      <c r="AS1256" s="85"/>
      <c r="AT1256" s="85"/>
      <c r="AU1256" s="85"/>
      <c r="AV1256" s="85"/>
      <c r="AW1256" s="85"/>
      <c r="AX1256" s="85"/>
      <c r="AY1256" s="85"/>
      <c r="AZ1256" s="85"/>
      <c r="BA1256" s="85"/>
      <c r="BB1256" s="85"/>
      <c r="BC1256" s="85"/>
      <c r="BD1256" s="85"/>
      <c r="BE1256" s="85"/>
      <c r="BF1256" s="88"/>
      <c r="BG1256" s="85"/>
      <c r="BH1256" s="85"/>
      <c r="BI1256" s="85"/>
      <c r="BJ1256" s="85"/>
      <c r="BK1256" s="85"/>
      <c r="BL1256" s="85"/>
      <c r="BM1256" s="85"/>
      <c r="BN1256" s="85"/>
      <c r="BO1256" s="85"/>
      <c r="BP1256" s="85"/>
      <c r="BQ1256" s="85"/>
      <c r="BR1256" s="85"/>
      <c r="BS1256" s="85"/>
      <c r="BT1256" s="85"/>
      <c r="BU1256" s="85"/>
      <c r="BV1256" s="85"/>
      <c r="BW1256" s="85"/>
      <c r="BX1256" s="85"/>
      <c r="BY1256" s="85"/>
      <c r="BZ1256" s="85"/>
      <c r="CA1256" s="85"/>
      <c r="CB1256" s="85"/>
      <c r="CC1256" s="85"/>
      <c r="CD1256" s="85"/>
      <c r="CE1256" s="85"/>
      <c r="CF1256" s="85"/>
      <c r="CG1256" s="85"/>
      <c r="CH1256" s="85"/>
      <c r="CI1256" s="85"/>
      <c r="CJ1256" s="85"/>
      <c r="CK1256" s="85"/>
      <c r="CL1256" s="85"/>
      <c r="CM1256" s="85"/>
      <c r="CN1256" s="85"/>
      <c r="CO1256" s="85"/>
      <c r="CP1256" s="85"/>
      <c r="CQ1256" s="85"/>
      <c r="CR1256" s="85"/>
      <c r="CS1256" s="85"/>
      <c r="CT1256" s="85"/>
      <c r="CU1256" s="85"/>
      <c r="CV1256" s="85"/>
      <c r="CW1256" s="85"/>
      <c r="CX1256" s="85"/>
      <c r="CY1256" s="85"/>
      <c r="CZ1256" s="85"/>
      <c r="DA1256" s="85"/>
      <c r="DB1256" s="85"/>
      <c r="DC1256" s="85"/>
      <c r="DD1256" s="85"/>
      <c r="DE1256" s="85"/>
    </row>
    <row r="1257" spans="1:109" x14ac:dyDescent="0.2">
      <c r="A1257" s="85"/>
      <c r="B1257" s="85"/>
      <c r="C1257" s="85"/>
      <c r="D1257" s="85"/>
      <c r="E1257" s="86"/>
      <c r="F1257" s="85"/>
      <c r="G1257" s="87"/>
      <c r="H1257" s="85"/>
      <c r="I1257" s="85"/>
      <c r="J1257" s="85"/>
      <c r="K1257" s="85"/>
      <c r="L1257" s="85"/>
      <c r="M1257" s="85"/>
      <c r="N1257" s="85"/>
      <c r="O1257" s="85"/>
      <c r="P1257" s="85"/>
      <c r="Q1257" s="85"/>
      <c r="R1257" s="85"/>
      <c r="S1257" s="85"/>
      <c r="T1257" s="85"/>
      <c r="U1257" s="85"/>
      <c r="V1257" s="85"/>
      <c r="W1257" s="85"/>
      <c r="X1257" s="85"/>
      <c r="Y1257" s="85"/>
      <c r="Z1257" s="85"/>
      <c r="AA1257" s="85"/>
      <c r="AB1257" s="85"/>
      <c r="AC1257" s="85"/>
      <c r="AD1257" s="85"/>
      <c r="AE1257" s="85"/>
      <c r="AF1257" s="85"/>
      <c r="AG1257" s="85"/>
      <c r="AH1257" s="85"/>
      <c r="AI1257" s="85"/>
      <c r="AJ1257" s="85"/>
      <c r="AK1257" s="85"/>
      <c r="AL1257" s="85"/>
      <c r="AM1257" s="85"/>
      <c r="AN1257" s="85"/>
      <c r="AO1257" s="85"/>
      <c r="AP1257" s="85"/>
      <c r="AQ1257" s="85"/>
      <c r="AR1257" s="85"/>
      <c r="AS1257" s="85"/>
      <c r="AT1257" s="85"/>
      <c r="AU1257" s="85"/>
      <c r="AV1257" s="85"/>
      <c r="AW1257" s="85"/>
      <c r="AX1257" s="85"/>
      <c r="AY1257" s="85"/>
      <c r="AZ1257" s="85"/>
      <c r="BA1257" s="85"/>
      <c r="BB1257" s="85"/>
      <c r="BC1257" s="85"/>
      <c r="BD1257" s="85"/>
      <c r="BE1257" s="85"/>
      <c r="BF1257" s="88"/>
      <c r="BG1257" s="85"/>
      <c r="BH1257" s="85"/>
      <c r="BI1257" s="85"/>
      <c r="BJ1257" s="85"/>
      <c r="BK1257" s="85"/>
      <c r="BL1257" s="85"/>
      <c r="BM1257" s="85"/>
      <c r="BN1257" s="85"/>
      <c r="BO1257" s="85"/>
      <c r="BP1257" s="85"/>
      <c r="BQ1257" s="85"/>
      <c r="BR1257" s="85"/>
      <c r="BS1257" s="85"/>
      <c r="BT1257" s="85"/>
      <c r="BU1257" s="85"/>
      <c r="BV1257" s="85"/>
      <c r="BW1257" s="85"/>
      <c r="BX1257" s="85"/>
      <c r="BY1257" s="85"/>
      <c r="BZ1257" s="85"/>
      <c r="CA1257" s="85"/>
      <c r="CB1257" s="85"/>
      <c r="CC1257" s="85"/>
      <c r="CD1257" s="85"/>
      <c r="CE1257" s="85"/>
      <c r="CF1257" s="85"/>
      <c r="CG1257" s="85"/>
      <c r="CH1257" s="85"/>
      <c r="CI1257" s="85"/>
      <c r="CJ1257" s="85"/>
      <c r="CK1257" s="85"/>
      <c r="CL1257" s="85"/>
      <c r="CM1257" s="85"/>
      <c r="CN1257" s="85"/>
      <c r="CO1257" s="85"/>
      <c r="CP1257" s="85"/>
      <c r="CQ1257" s="85"/>
      <c r="CR1257" s="85"/>
      <c r="CS1257" s="85"/>
      <c r="CT1257" s="85"/>
      <c r="CU1257" s="85"/>
      <c r="CV1257" s="85"/>
      <c r="CW1257" s="85"/>
      <c r="CX1257" s="85"/>
      <c r="CY1257" s="85"/>
      <c r="CZ1257" s="85"/>
      <c r="DA1257" s="85"/>
      <c r="DB1257" s="85"/>
      <c r="DC1257" s="85"/>
      <c r="DD1257" s="85"/>
      <c r="DE1257" s="85"/>
    </row>
    <row r="1258" spans="1:109" x14ac:dyDescent="0.2">
      <c r="A1258" s="85"/>
      <c r="B1258" s="85"/>
      <c r="C1258" s="85"/>
      <c r="D1258" s="85"/>
      <c r="E1258" s="86"/>
      <c r="F1258" s="85"/>
      <c r="G1258" s="87"/>
      <c r="H1258" s="85"/>
      <c r="I1258" s="85"/>
      <c r="J1258" s="85"/>
      <c r="K1258" s="85"/>
      <c r="L1258" s="85"/>
      <c r="M1258" s="85"/>
      <c r="N1258" s="85"/>
      <c r="O1258" s="85"/>
      <c r="P1258" s="85"/>
      <c r="Q1258" s="85"/>
      <c r="R1258" s="85"/>
      <c r="S1258" s="85"/>
      <c r="T1258" s="85"/>
      <c r="U1258" s="85"/>
      <c r="V1258" s="85"/>
      <c r="W1258" s="85"/>
      <c r="X1258" s="85"/>
      <c r="Y1258" s="85"/>
      <c r="Z1258" s="85"/>
      <c r="AA1258" s="85"/>
      <c r="AB1258" s="85"/>
      <c r="AC1258" s="85"/>
      <c r="AD1258" s="85"/>
      <c r="AE1258" s="85"/>
      <c r="AF1258" s="85"/>
      <c r="AG1258" s="85"/>
      <c r="AH1258" s="85"/>
      <c r="AI1258" s="85"/>
      <c r="AJ1258" s="85"/>
      <c r="AK1258" s="85"/>
      <c r="AL1258" s="85"/>
      <c r="AM1258" s="85"/>
      <c r="AN1258" s="85"/>
      <c r="AO1258" s="85"/>
      <c r="AP1258" s="85"/>
      <c r="AQ1258" s="85"/>
      <c r="AR1258" s="85"/>
      <c r="AS1258" s="85"/>
      <c r="AT1258" s="85"/>
      <c r="AU1258" s="85"/>
      <c r="AV1258" s="85"/>
      <c r="AW1258" s="85"/>
      <c r="AX1258" s="85"/>
      <c r="AY1258" s="85"/>
      <c r="AZ1258" s="85"/>
      <c r="BA1258" s="85"/>
      <c r="BB1258" s="85"/>
      <c r="BC1258" s="85"/>
      <c r="BD1258" s="85"/>
      <c r="BE1258" s="85"/>
      <c r="BF1258" s="88"/>
      <c r="BG1258" s="85"/>
      <c r="BH1258" s="85"/>
      <c r="BI1258" s="85"/>
      <c r="BJ1258" s="85"/>
      <c r="BK1258" s="85"/>
      <c r="BL1258" s="85"/>
      <c r="BM1258" s="85"/>
      <c r="BN1258" s="85"/>
      <c r="BO1258" s="85"/>
      <c r="BP1258" s="85"/>
      <c r="BQ1258" s="85"/>
      <c r="BR1258" s="85"/>
      <c r="BS1258" s="85"/>
      <c r="BT1258" s="85"/>
      <c r="BU1258" s="85"/>
      <c r="BV1258" s="85"/>
      <c r="BW1258" s="85"/>
      <c r="BX1258" s="85"/>
      <c r="BY1258" s="85"/>
      <c r="BZ1258" s="85"/>
      <c r="CA1258" s="85"/>
      <c r="CB1258" s="85"/>
      <c r="CC1258" s="85"/>
      <c r="CD1258" s="85"/>
      <c r="CE1258" s="85"/>
      <c r="CF1258" s="85"/>
      <c r="CG1258" s="85"/>
      <c r="CH1258" s="85"/>
      <c r="CI1258" s="85"/>
      <c r="CJ1258" s="85"/>
      <c r="CK1258" s="85"/>
      <c r="CL1258" s="85"/>
      <c r="CM1258" s="85"/>
      <c r="CN1258" s="85"/>
      <c r="CO1258" s="85"/>
      <c r="CP1258" s="85"/>
      <c r="CQ1258" s="85"/>
      <c r="CR1258" s="85"/>
      <c r="CS1258" s="85"/>
      <c r="CT1258" s="85"/>
      <c r="CU1258" s="85"/>
      <c r="CV1258" s="85"/>
      <c r="CW1258" s="85"/>
      <c r="CX1258" s="85"/>
      <c r="CY1258" s="85"/>
      <c r="CZ1258" s="85"/>
      <c r="DA1258" s="85"/>
      <c r="DB1258" s="85"/>
      <c r="DC1258" s="85"/>
      <c r="DD1258" s="85"/>
      <c r="DE1258" s="85"/>
    </row>
    <row r="1259" spans="1:109" x14ac:dyDescent="0.2">
      <c r="A1259" s="85"/>
      <c r="B1259" s="85"/>
      <c r="C1259" s="85"/>
      <c r="D1259" s="85"/>
      <c r="E1259" s="86"/>
      <c r="F1259" s="85"/>
      <c r="G1259" s="87"/>
      <c r="H1259" s="85"/>
      <c r="I1259" s="85"/>
      <c r="J1259" s="85"/>
      <c r="K1259" s="85"/>
      <c r="L1259" s="85"/>
      <c r="M1259" s="85"/>
      <c r="N1259" s="85"/>
      <c r="O1259" s="85"/>
      <c r="P1259" s="85"/>
      <c r="Q1259" s="85"/>
      <c r="R1259" s="85"/>
      <c r="S1259" s="85"/>
      <c r="T1259" s="85"/>
      <c r="U1259" s="85"/>
      <c r="V1259" s="85"/>
      <c r="W1259" s="85"/>
      <c r="X1259" s="85"/>
      <c r="Y1259" s="85"/>
      <c r="Z1259" s="85"/>
      <c r="AA1259" s="85"/>
      <c r="AB1259" s="85"/>
      <c r="AC1259" s="85"/>
      <c r="AD1259" s="85"/>
      <c r="AE1259" s="85"/>
      <c r="AF1259" s="85"/>
      <c r="AG1259" s="85"/>
      <c r="AH1259" s="85"/>
      <c r="AI1259" s="85"/>
      <c r="AJ1259" s="85"/>
      <c r="AK1259" s="85"/>
      <c r="AL1259" s="85"/>
      <c r="AM1259" s="85"/>
      <c r="AN1259" s="85"/>
      <c r="AO1259" s="85"/>
      <c r="AP1259" s="85"/>
      <c r="AQ1259" s="85"/>
      <c r="AR1259" s="85"/>
      <c r="AS1259" s="85"/>
      <c r="AT1259" s="85"/>
      <c r="AU1259" s="85"/>
      <c r="AV1259" s="85"/>
      <c r="AW1259" s="85"/>
      <c r="AX1259" s="85"/>
      <c r="AY1259" s="85"/>
      <c r="AZ1259" s="85"/>
      <c r="BA1259" s="85"/>
      <c r="BB1259" s="85"/>
      <c r="BC1259" s="85"/>
      <c r="BD1259" s="85"/>
      <c r="BE1259" s="85"/>
      <c r="BF1259" s="88"/>
      <c r="BG1259" s="85"/>
      <c r="BH1259" s="85"/>
      <c r="BI1259" s="85"/>
      <c r="BJ1259" s="85"/>
      <c r="BK1259" s="85"/>
      <c r="BL1259" s="85"/>
      <c r="BM1259" s="85"/>
      <c r="BN1259" s="85"/>
      <c r="BO1259" s="85"/>
      <c r="BP1259" s="85"/>
      <c r="BQ1259" s="85"/>
      <c r="BR1259" s="85"/>
      <c r="BS1259" s="85"/>
      <c r="BT1259" s="85"/>
      <c r="BU1259" s="85"/>
      <c r="BV1259" s="85"/>
      <c r="BW1259" s="85"/>
      <c r="BX1259" s="85"/>
      <c r="BY1259" s="85"/>
      <c r="BZ1259" s="85"/>
      <c r="CA1259" s="85"/>
      <c r="CB1259" s="85"/>
      <c r="CC1259" s="85"/>
      <c r="CD1259" s="85"/>
      <c r="CE1259" s="85"/>
      <c r="CF1259" s="85"/>
      <c r="CG1259" s="85"/>
      <c r="CH1259" s="85"/>
      <c r="CI1259" s="85"/>
      <c r="CJ1259" s="85"/>
      <c r="CK1259" s="85"/>
      <c r="CL1259" s="85"/>
      <c r="CM1259" s="85"/>
      <c r="CN1259" s="85"/>
      <c r="CO1259" s="85"/>
      <c r="CP1259" s="85"/>
      <c r="CQ1259" s="85"/>
      <c r="CR1259" s="85"/>
      <c r="CS1259" s="85"/>
      <c r="CT1259" s="85"/>
      <c r="CU1259" s="85"/>
      <c r="CV1259" s="85"/>
      <c r="CW1259" s="85"/>
      <c r="CX1259" s="85"/>
      <c r="CY1259" s="85"/>
      <c r="CZ1259" s="85"/>
      <c r="DA1259" s="85"/>
      <c r="DB1259" s="85"/>
      <c r="DC1259" s="85"/>
      <c r="DD1259" s="85"/>
      <c r="DE1259" s="85"/>
    </row>
    <row r="1260" spans="1:109" x14ac:dyDescent="0.2">
      <c r="A1260" s="85"/>
      <c r="B1260" s="85"/>
      <c r="C1260" s="85"/>
      <c r="D1260" s="85"/>
      <c r="E1260" s="86"/>
      <c r="F1260" s="85"/>
      <c r="G1260" s="87"/>
      <c r="H1260" s="85"/>
      <c r="I1260" s="85"/>
      <c r="J1260" s="85"/>
      <c r="K1260" s="85"/>
      <c r="L1260" s="85"/>
      <c r="M1260" s="85"/>
      <c r="N1260" s="85"/>
      <c r="O1260" s="85"/>
      <c r="P1260" s="85"/>
      <c r="Q1260" s="85"/>
      <c r="R1260" s="85"/>
      <c r="S1260" s="85"/>
      <c r="T1260" s="85"/>
      <c r="U1260" s="85"/>
      <c r="V1260" s="85"/>
      <c r="W1260" s="85"/>
      <c r="X1260" s="85"/>
      <c r="Y1260" s="85"/>
      <c r="Z1260" s="85"/>
      <c r="AA1260" s="85"/>
      <c r="AB1260" s="85"/>
      <c r="AC1260" s="85"/>
      <c r="AD1260" s="85"/>
      <c r="AE1260" s="85"/>
      <c r="AF1260" s="85"/>
      <c r="AG1260" s="85"/>
      <c r="AH1260" s="85"/>
      <c r="AI1260" s="85"/>
      <c r="AJ1260" s="85"/>
      <c r="AK1260" s="85"/>
      <c r="AL1260" s="85"/>
      <c r="AM1260" s="85"/>
      <c r="AN1260" s="85"/>
      <c r="AO1260" s="85"/>
      <c r="AP1260" s="85"/>
      <c r="AQ1260" s="85"/>
      <c r="AR1260" s="85"/>
      <c r="AS1260" s="85"/>
      <c r="AT1260" s="85"/>
      <c r="AU1260" s="85"/>
      <c r="AV1260" s="85"/>
      <c r="AW1260" s="85"/>
      <c r="AX1260" s="85"/>
      <c r="AY1260" s="85"/>
      <c r="AZ1260" s="85"/>
      <c r="BA1260" s="85"/>
      <c r="BB1260" s="85"/>
      <c r="BC1260" s="85"/>
      <c r="BD1260" s="85"/>
      <c r="BE1260" s="85"/>
      <c r="BF1260" s="88"/>
      <c r="BG1260" s="85"/>
      <c r="BH1260" s="85"/>
      <c r="BI1260" s="85"/>
      <c r="BJ1260" s="85"/>
      <c r="BK1260" s="85"/>
      <c r="BL1260" s="85"/>
      <c r="BM1260" s="85"/>
      <c r="BN1260" s="85"/>
      <c r="BO1260" s="85"/>
      <c r="BP1260" s="85"/>
      <c r="BQ1260" s="85"/>
      <c r="BR1260" s="85"/>
      <c r="BS1260" s="85"/>
      <c r="BT1260" s="85"/>
      <c r="BU1260" s="85"/>
      <c r="BV1260" s="85"/>
      <c r="BW1260" s="85"/>
      <c r="BX1260" s="85"/>
      <c r="BY1260" s="85"/>
      <c r="BZ1260" s="85"/>
      <c r="CA1260" s="85"/>
      <c r="CB1260" s="85"/>
      <c r="CC1260" s="85"/>
      <c r="CD1260" s="85"/>
      <c r="CE1260" s="85"/>
      <c r="CF1260" s="85"/>
      <c r="CG1260" s="85"/>
      <c r="CH1260" s="85"/>
      <c r="CI1260" s="85"/>
      <c r="CJ1260" s="85"/>
      <c r="CK1260" s="85"/>
      <c r="CL1260" s="85"/>
      <c r="CM1260" s="85"/>
      <c r="CN1260" s="85"/>
      <c r="CO1260" s="85"/>
      <c r="CP1260" s="85"/>
      <c r="CQ1260" s="85"/>
      <c r="CR1260" s="85"/>
      <c r="CS1260" s="85"/>
      <c r="CT1260" s="85"/>
      <c r="CU1260" s="85"/>
      <c r="CV1260" s="85"/>
      <c r="CW1260" s="85"/>
      <c r="CX1260" s="85"/>
      <c r="CY1260" s="85"/>
      <c r="CZ1260" s="85"/>
      <c r="DA1260" s="85"/>
      <c r="DB1260" s="85"/>
      <c r="DC1260" s="85"/>
      <c r="DD1260" s="85"/>
      <c r="DE1260" s="85"/>
    </row>
    <row r="1261" spans="1:109" x14ac:dyDescent="0.2">
      <c r="A1261" s="85"/>
      <c r="B1261" s="85"/>
      <c r="C1261" s="85"/>
      <c r="D1261" s="85"/>
      <c r="E1261" s="86"/>
      <c r="F1261" s="85"/>
      <c r="G1261" s="87"/>
      <c r="H1261" s="85"/>
      <c r="I1261" s="85"/>
      <c r="J1261" s="85"/>
      <c r="K1261" s="85"/>
      <c r="L1261" s="85"/>
      <c r="M1261" s="85"/>
      <c r="N1261" s="85"/>
      <c r="O1261" s="85"/>
      <c r="P1261" s="85"/>
      <c r="Q1261" s="85"/>
      <c r="R1261" s="85"/>
      <c r="S1261" s="85"/>
      <c r="T1261" s="85"/>
      <c r="U1261" s="85"/>
      <c r="V1261" s="85"/>
      <c r="W1261" s="85"/>
      <c r="X1261" s="85"/>
      <c r="Y1261" s="85"/>
      <c r="Z1261" s="85"/>
      <c r="AA1261" s="85"/>
      <c r="AB1261" s="85"/>
      <c r="AC1261" s="85"/>
      <c r="AD1261" s="85"/>
      <c r="AE1261" s="85"/>
      <c r="AF1261" s="85"/>
      <c r="AG1261" s="85"/>
      <c r="AH1261" s="85"/>
      <c r="AI1261" s="85"/>
      <c r="AJ1261" s="85"/>
      <c r="AK1261" s="85"/>
      <c r="AL1261" s="85"/>
      <c r="AM1261" s="85"/>
      <c r="AN1261" s="85"/>
      <c r="AO1261" s="85"/>
      <c r="AP1261" s="85"/>
      <c r="AQ1261" s="85"/>
      <c r="AR1261" s="85"/>
      <c r="AS1261" s="85"/>
      <c r="AT1261" s="85"/>
      <c r="AU1261" s="85"/>
      <c r="AV1261" s="85"/>
      <c r="AW1261" s="85"/>
      <c r="AX1261" s="85"/>
      <c r="AY1261" s="85"/>
      <c r="AZ1261" s="85"/>
      <c r="BA1261" s="85"/>
      <c r="BB1261" s="85"/>
      <c r="BC1261" s="85"/>
      <c r="BD1261" s="85"/>
      <c r="BE1261" s="85"/>
      <c r="BF1261" s="88"/>
      <c r="BG1261" s="85"/>
      <c r="BH1261" s="85"/>
      <c r="BI1261" s="85"/>
      <c r="BJ1261" s="85"/>
      <c r="BK1261" s="85"/>
      <c r="BL1261" s="85"/>
      <c r="BM1261" s="85"/>
      <c r="BN1261" s="85"/>
      <c r="BO1261" s="85"/>
      <c r="BP1261" s="85"/>
      <c r="BQ1261" s="85"/>
      <c r="BR1261" s="85"/>
      <c r="BS1261" s="85"/>
      <c r="BT1261" s="85"/>
      <c r="BU1261" s="85"/>
      <c r="BV1261" s="85"/>
      <c r="BW1261" s="85"/>
      <c r="BX1261" s="85"/>
      <c r="BY1261" s="85"/>
      <c r="BZ1261" s="85"/>
      <c r="CA1261" s="85"/>
      <c r="CB1261" s="85"/>
      <c r="CC1261" s="85"/>
      <c r="CD1261" s="85"/>
      <c r="CE1261" s="85"/>
      <c r="CF1261" s="85"/>
      <c r="CG1261" s="85"/>
      <c r="CH1261" s="85"/>
      <c r="CI1261" s="85"/>
      <c r="CJ1261" s="85"/>
      <c r="CK1261" s="85"/>
      <c r="CL1261" s="85"/>
      <c r="CM1261" s="85"/>
      <c r="CN1261" s="85"/>
      <c r="CO1261" s="85"/>
      <c r="CP1261" s="85"/>
      <c r="CQ1261" s="85"/>
      <c r="CR1261" s="85"/>
      <c r="CS1261" s="85"/>
      <c r="CT1261" s="85"/>
      <c r="CU1261" s="85"/>
      <c r="CV1261" s="85"/>
      <c r="CW1261" s="85"/>
      <c r="CX1261" s="85"/>
      <c r="CY1261" s="85"/>
      <c r="CZ1261" s="85"/>
      <c r="DA1261" s="85"/>
      <c r="DB1261" s="85"/>
      <c r="DC1261" s="85"/>
      <c r="DD1261" s="85"/>
      <c r="DE1261" s="85"/>
    </row>
    <row r="1262" spans="1:109" x14ac:dyDescent="0.2">
      <c r="A1262" s="85"/>
      <c r="B1262" s="85"/>
      <c r="C1262" s="85"/>
      <c r="D1262" s="85"/>
      <c r="E1262" s="86"/>
      <c r="F1262" s="85"/>
      <c r="G1262" s="87"/>
      <c r="H1262" s="85"/>
      <c r="I1262" s="85"/>
      <c r="J1262" s="85"/>
      <c r="K1262" s="85"/>
      <c r="L1262" s="85"/>
      <c r="M1262" s="85"/>
      <c r="N1262" s="85"/>
      <c r="O1262" s="85"/>
      <c r="P1262" s="85"/>
      <c r="Q1262" s="85"/>
      <c r="R1262" s="85"/>
      <c r="S1262" s="85"/>
      <c r="T1262" s="85"/>
      <c r="U1262" s="85"/>
      <c r="V1262" s="85"/>
      <c r="W1262" s="85"/>
      <c r="X1262" s="85"/>
      <c r="Y1262" s="85"/>
      <c r="Z1262" s="85"/>
      <c r="AA1262" s="85"/>
      <c r="AB1262" s="85"/>
      <c r="AC1262" s="85"/>
      <c r="AD1262" s="85"/>
      <c r="AE1262" s="85"/>
      <c r="AF1262" s="85"/>
      <c r="AG1262" s="85"/>
      <c r="AH1262" s="85"/>
      <c r="AI1262" s="85"/>
      <c r="AJ1262" s="85"/>
      <c r="AK1262" s="85"/>
      <c r="AL1262" s="85"/>
      <c r="AM1262" s="85"/>
      <c r="AN1262" s="85"/>
      <c r="AO1262" s="85"/>
      <c r="AP1262" s="85"/>
      <c r="AQ1262" s="85"/>
      <c r="AR1262" s="85"/>
      <c r="AS1262" s="85"/>
      <c r="AT1262" s="85"/>
      <c r="AU1262" s="85"/>
      <c r="AV1262" s="85"/>
      <c r="AW1262" s="85"/>
      <c r="AX1262" s="85"/>
      <c r="AY1262" s="85"/>
      <c r="AZ1262" s="85"/>
      <c r="BA1262" s="85"/>
      <c r="BB1262" s="85"/>
      <c r="BC1262" s="85"/>
      <c r="BD1262" s="85"/>
      <c r="BE1262" s="85"/>
      <c r="BF1262" s="88"/>
      <c r="BG1262" s="85"/>
      <c r="BH1262" s="85"/>
      <c r="BI1262" s="85"/>
      <c r="BJ1262" s="85"/>
      <c r="BK1262" s="85"/>
      <c r="BL1262" s="85"/>
      <c r="BM1262" s="85"/>
      <c r="BN1262" s="85"/>
      <c r="BO1262" s="85"/>
      <c r="BP1262" s="85"/>
      <c r="BQ1262" s="85"/>
      <c r="BR1262" s="85"/>
      <c r="BS1262" s="85"/>
      <c r="BT1262" s="85"/>
      <c r="BU1262" s="85"/>
      <c r="BV1262" s="85"/>
      <c r="BW1262" s="85"/>
      <c r="BX1262" s="85"/>
      <c r="BY1262" s="85"/>
      <c r="BZ1262" s="85"/>
      <c r="CA1262" s="85"/>
      <c r="CB1262" s="85"/>
      <c r="CC1262" s="85"/>
      <c r="CD1262" s="85"/>
      <c r="CE1262" s="85"/>
      <c r="CF1262" s="85"/>
      <c r="CG1262" s="85"/>
      <c r="CH1262" s="85"/>
      <c r="CI1262" s="85"/>
      <c r="CJ1262" s="85"/>
      <c r="CK1262" s="85"/>
      <c r="CL1262" s="85"/>
      <c r="CM1262" s="85"/>
      <c r="CN1262" s="85"/>
      <c r="CO1262" s="85"/>
      <c r="CP1262" s="85"/>
      <c r="CQ1262" s="85"/>
      <c r="CR1262" s="85"/>
      <c r="CS1262" s="85"/>
      <c r="CT1262" s="85"/>
      <c r="CU1262" s="85"/>
      <c r="CV1262" s="85"/>
      <c r="CW1262" s="85"/>
      <c r="CX1262" s="85"/>
      <c r="CY1262" s="85"/>
      <c r="CZ1262" s="85"/>
      <c r="DA1262" s="85"/>
      <c r="DB1262" s="85"/>
      <c r="DC1262" s="85"/>
      <c r="DD1262" s="85"/>
      <c r="DE1262" s="85"/>
    </row>
    <row r="1263" spans="1:109" x14ac:dyDescent="0.2">
      <c r="A1263" s="85"/>
      <c r="B1263" s="85"/>
      <c r="C1263" s="85"/>
      <c r="D1263" s="85"/>
      <c r="E1263" s="86"/>
      <c r="F1263" s="85"/>
      <c r="G1263" s="87"/>
      <c r="H1263" s="85"/>
      <c r="I1263" s="85"/>
      <c r="J1263" s="85"/>
      <c r="K1263" s="85"/>
      <c r="L1263" s="85"/>
      <c r="M1263" s="85"/>
      <c r="N1263" s="85"/>
      <c r="O1263" s="85"/>
      <c r="P1263" s="85"/>
      <c r="Q1263" s="85"/>
      <c r="R1263" s="85"/>
      <c r="S1263" s="85"/>
      <c r="T1263" s="85"/>
      <c r="U1263" s="85"/>
      <c r="V1263" s="85"/>
      <c r="W1263" s="85"/>
      <c r="X1263" s="85"/>
      <c r="Y1263" s="85"/>
      <c r="Z1263" s="85"/>
      <c r="AA1263" s="85"/>
      <c r="AB1263" s="85"/>
      <c r="AC1263" s="85"/>
      <c r="AD1263" s="85"/>
      <c r="AE1263" s="85"/>
      <c r="AF1263" s="85"/>
      <c r="AG1263" s="85"/>
      <c r="AH1263" s="85"/>
      <c r="AI1263" s="85"/>
      <c r="AJ1263" s="85"/>
      <c r="AK1263" s="85"/>
      <c r="AL1263" s="85"/>
      <c r="AM1263" s="85"/>
      <c r="AN1263" s="85"/>
      <c r="AO1263" s="85"/>
      <c r="AP1263" s="85"/>
      <c r="AQ1263" s="85"/>
      <c r="AR1263" s="85"/>
      <c r="AS1263" s="85"/>
      <c r="AT1263" s="85"/>
      <c r="AU1263" s="85"/>
      <c r="AV1263" s="85"/>
      <c r="AW1263" s="85"/>
      <c r="AX1263" s="85"/>
      <c r="AY1263" s="85"/>
      <c r="AZ1263" s="85"/>
      <c r="BA1263" s="85"/>
      <c r="BB1263" s="85"/>
      <c r="BC1263" s="85"/>
      <c r="BD1263" s="85"/>
      <c r="BE1263" s="85"/>
      <c r="BF1263" s="88"/>
      <c r="BG1263" s="85"/>
      <c r="BH1263" s="85"/>
      <c r="BI1263" s="85"/>
      <c r="BJ1263" s="85"/>
      <c r="BK1263" s="85"/>
      <c r="BL1263" s="85"/>
      <c r="BM1263" s="85"/>
      <c r="BN1263" s="85"/>
      <c r="BO1263" s="85"/>
      <c r="BP1263" s="85"/>
      <c r="BQ1263" s="85"/>
      <c r="BR1263" s="85"/>
      <c r="BS1263" s="85"/>
      <c r="BT1263" s="85"/>
      <c r="BU1263" s="85"/>
      <c r="BV1263" s="85"/>
      <c r="BW1263" s="85"/>
      <c r="BX1263" s="85"/>
      <c r="BY1263" s="85"/>
      <c r="BZ1263" s="85"/>
      <c r="CA1263" s="85"/>
      <c r="CB1263" s="85"/>
      <c r="CC1263" s="85"/>
      <c r="CD1263" s="85"/>
      <c r="CE1263" s="85"/>
      <c r="CF1263" s="85"/>
      <c r="CG1263" s="85"/>
      <c r="CH1263" s="85"/>
      <c r="CI1263" s="85"/>
      <c r="CJ1263" s="85"/>
      <c r="CK1263" s="85"/>
      <c r="CL1263" s="85"/>
      <c r="CM1263" s="85"/>
      <c r="CN1263" s="85"/>
      <c r="CO1263" s="85"/>
      <c r="CP1263" s="85"/>
      <c r="CQ1263" s="85"/>
      <c r="CR1263" s="85"/>
      <c r="CS1263" s="85"/>
      <c r="CT1263" s="85"/>
      <c r="CU1263" s="85"/>
      <c r="CV1263" s="85"/>
      <c r="CW1263" s="85"/>
      <c r="CX1263" s="85"/>
      <c r="CY1263" s="85"/>
      <c r="CZ1263" s="85"/>
      <c r="DA1263" s="85"/>
      <c r="DB1263" s="85"/>
      <c r="DC1263" s="85"/>
      <c r="DD1263" s="85"/>
      <c r="DE1263" s="85"/>
    </row>
    <row r="1264" spans="1:109" x14ac:dyDescent="0.2">
      <c r="A1264" s="85"/>
      <c r="B1264" s="85"/>
      <c r="C1264" s="85"/>
      <c r="D1264" s="85"/>
      <c r="E1264" s="86"/>
      <c r="F1264" s="85"/>
      <c r="G1264" s="87"/>
      <c r="H1264" s="85"/>
      <c r="I1264" s="85"/>
      <c r="J1264" s="85"/>
      <c r="K1264" s="85"/>
      <c r="L1264" s="85"/>
      <c r="M1264" s="85"/>
      <c r="N1264" s="85"/>
      <c r="O1264" s="85"/>
      <c r="P1264" s="85"/>
      <c r="Q1264" s="85"/>
      <c r="R1264" s="85"/>
      <c r="S1264" s="85"/>
      <c r="T1264" s="85"/>
      <c r="U1264" s="85"/>
      <c r="V1264" s="85"/>
      <c r="W1264" s="85"/>
      <c r="X1264" s="85"/>
      <c r="Y1264" s="85"/>
      <c r="Z1264" s="85"/>
      <c r="AA1264" s="85"/>
      <c r="AB1264" s="85"/>
      <c r="AC1264" s="85"/>
      <c r="AD1264" s="85"/>
      <c r="AE1264" s="85"/>
      <c r="AF1264" s="85"/>
      <c r="AG1264" s="85"/>
      <c r="AH1264" s="85"/>
      <c r="AI1264" s="85"/>
      <c r="AJ1264" s="85"/>
      <c r="AK1264" s="85"/>
      <c r="AL1264" s="85"/>
      <c r="AM1264" s="85"/>
      <c r="AN1264" s="85"/>
      <c r="AO1264" s="85"/>
      <c r="AP1264" s="85"/>
      <c r="AQ1264" s="85"/>
      <c r="AR1264" s="85"/>
      <c r="AS1264" s="85"/>
      <c r="AT1264" s="85"/>
      <c r="AU1264" s="85"/>
      <c r="AV1264" s="85"/>
      <c r="AW1264" s="85"/>
      <c r="AX1264" s="85"/>
      <c r="AY1264" s="85"/>
      <c r="AZ1264" s="85"/>
      <c r="BA1264" s="85"/>
      <c r="BB1264" s="85"/>
      <c r="BC1264" s="85"/>
      <c r="BD1264" s="85"/>
      <c r="BE1264" s="85"/>
      <c r="BF1264" s="88"/>
      <c r="BG1264" s="85"/>
      <c r="BH1264" s="85"/>
      <c r="BI1264" s="85"/>
      <c r="BJ1264" s="85"/>
      <c r="BK1264" s="85"/>
      <c r="BL1264" s="85"/>
      <c r="BM1264" s="85"/>
      <c r="BN1264" s="85"/>
      <c r="BO1264" s="85"/>
      <c r="BP1264" s="85"/>
      <c r="BQ1264" s="85"/>
      <c r="BR1264" s="85"/>
      <c r="BS1264" s="85"/>
      <c r="BT1264" s="85"/>
      <c r="BU1264" s="85"/>
      <c r="BV1264" s="85"/>
      <c r="BW1264" s="85"/>
      <c r="BX1264" s="85"/>
      <c r="BY1264" s="85"/>
      <c r="BZ1264" s="85"/>
      <c r="CA1264" s="85"/>
      <c r="CB1264" s="85"/>
      <c r="CC1264" s="85"/>
      <c r="CD1264" s="85"/>
      <c r="CE1264" s="85"/>
      <c r="CF1264" s="85"/>
      <c r="CG1264" s="85"/>
      <c r="CH1264" s="85"/>
      <c r="CI1264" s="85"/>
      <c r="CJ1264" s="85"/>
      <c r="CK1264" s="85"/>
      <c r="CL1264" s="85"/>
      <c r="CM1264" s="85"/>
      <c r="CN1264" s="85"/>
      <c r="CO1264" s="85"/>
      <c r="CP1264" s="85"/>
      <c r="CQ1264" s="85"/>
      <c r="CR1264" s="85"/>
      <c r="CS1264" s="85"/>
      <c r="CT1264" s="85"/>
      <c r="CU1264" s="85"/>
      <c r="CV1264" s="85"/>
      <c r="CW1264" s="85"/>
      <c r="CX1264" s="85"/>
      <c r="CY1264" s="85"/>
      <c r="CZ1264" s="85"/>
      <c r="DA1264" s="85"/>
      <c r="DB1264" s="85"/>
      <c r="DC1264" s="85"/>
      <c r="DD1264" s="85"/>
      <c r="DE1264" s="85"/>
    </row>
    <row r="1265" spans="1:109" x14ac:dyDescent="0.2">
      <c r="A1265" s="85"/>
      <c r="B1265" s="85"/>
      <c r="C1265" s="85"/>
      <c r="D1265" s="85"/>
      <c r="E1265" s="86"/>
      <c r="F1265" s="85"/>
      <c r="G1265" s="87"/>
      <c r="H1265" s="85"/>
      <c r="I1265" s="85"/>
      <c r="J1265" s="85"/>
      <c r="K1265" s="85"/>
      <c r="L1265" s="85"/>
      <c r="M1265" s="85"/>
      <c r="N1265" s="85"/>
      <c r="O1265" s="85"/>
      <c r="P1265" s="85"/>
      <c r="Q1265" s="85"/>
      <c r="R1265" s="85"/>
      <c r="S1265" s="85"/>
      <c r="T1265" s="85"/>
      <c r="U1265" s="85"/>
      <c r="V1265" s="85"/>
      <c r="W1265" s="85"/>
      <c r="X1265" s="85"/>
      <c r="Y1265" s="85"/>
      <c r="Z1265" s="85"/>
      <c r="AA1265" s="85"/>
      <c r="AB1265" s="85"/>
      <c r="AC1265" s="85"/>
      <c r="AD1265" s="85"/>
      <c r="AE1265" s="85"/>
      <c r="AF1265" s="85"/>
      <c r="AG1265" s="85"/>
      <c r="AH1265" s="85"/>
      <c r="AI1265" s="85"/>
      <c r="AJ1265" s="85"/>
      <c r="AK1265" s="85"/>
      <c r="AL1265" s="85"/>
      <c r="AM1265" s="85"/>
      <c r="AN1265" s="85"/>
      <c r="AO1265" s="85"/>
      <c r="AP1265" s="85"/>
      <c r="AQ1265" s="85"/>
      <c r="AR1265" s="85"/>
      <c r="AS1265" s="85"/>
      <c r="AT1265" s="85"/>
      <c r="AU1265" s="85"/>
      <c r="AV1265" s="85"/>
      <c r="AW1265" s="85"/>
      <c r="AX1265" s="85"/>
      <c r="AY1265" s="85"/>
      <c r="AZ1265" s="85"/>
      <c r="BA1265" s="85"/>
      <c r="BB1265" s="85"/>
      <c r="BC1265" s="85"/>
      <c r="BD1265" s="85"/>
      <c r="BE1265" s="85"/>
      <c r="BF1265" s="88"/>
      <c r="BG1265" s="85"/>
      <c r="BH1265" s="85"/>
      <c r="BI1265" s="85"/>
      <c r="BJ1265" s="85"/>
      <c r="BK1265" s="85"/>
      <c r="BL1265" s="85"/>
      <c r="BM1265" s="85"/>
      <c r="BN1265" s="85"/>
      <c r="BO1265" s="85"/>
      <c r="BP1265" s="85"/>
      <c r="BQ1265" s="85"/>
      <c r="BR1265" s="85"/>
      <c r="BS1265" s="85"/>
      <c r="BT1265" s="85"/>
      <c r="BU1265" s="85"/>
      <c r="BV1265" s="85"/>
      <c r="BW1265" s="85"/>
      <c r="BX1265" s="85"/>
      <c r="BY1265" s="85"/>
      <c r="BZ1265" s="85"/>
      <c r="CA1265" s="85"/>
      <c r="CB1265" s="85"/>
      <c r="CC1265" s="85"/>
      <c r="CD1265" s="85"/>
      <c r="CE1265" s="85"/>
      <c r="CF1265" s="85"/>
      <c r="CG1265" s="85"/>
      <c r="CH1265" s="85"/>
      <c r="CI1265" s="85"/>
      <c r="CJ1265" s="85"/>
      <c r="CK1265" s="85"/>
      <c r="CL1265" s="85"/>
      <c r="CM1265" s="85"/>
      <c r="CN1265" s="85"/>
      <c r="CO1265" s="85"/>
      <c r="CP1265" s="85"/>
      <c r="CQ1265" s="85"/>
      <c r="CR1265" s="85"/>
      <c r="CS1265" s="85"/>
      <c r="CT1265" s="85"/>
      <c r="CU1265" s="85"/>
      <c r="CV1265" s="85"/>
      <c r="CW1265" s="85"/>
      <c r="CX1265" s="85"/>
      <c r="CY1265" s="85"/>
      <c r="CZ1265" s="85"/>
      <c r="DA1265" s="85"/>
      <c r="DB1265" s="85"/>
      <c r="DC1265" s="85"/>
      <c r="DD1265" s="85"/>
      <c r="DE1265" s="85"/>
    </row>
    <row r="1266" spans="1:109" x14ac:dyDescent="0.2">
      <c r="A1266" s="85"/>
      <c r="B1266" s="85"/>
      <c r="C1266" s="85"/>
      <c r="D1266" s="85"/>
      <c r="E1266" s="86"/>
      <c r="F1266" s="85"/>
      <c r="G1266" s="87"/>
      <c r="H1266" s="85"/>
      <c r="I1266" s="85"/>
      <c r="J1266" s="85"/>
      <c r="K1266" s="85"/>
      <c r="L1266" s="85"/>
      <c r="M1266" s="85"/>
      <c r="N1266" s="85"/>
      <c r="O1266" s="85"/>
      <c r="P1266" s="85"/>
      <c r="Q1266" s="85"/>
      <c r="R1266" s="85"/>
      <c r="S1266" s="85"/>
      <c r="T1266" s="85"/>
      <c r="U1266" s="85"/>
      <c r="V1266" s="85"/>
      <c r="W1266" s="85"/>
      <c r="X1266" s="85"/>
      <c r="Y1266" s="85"/>
      <c r="Z1266" s="85"/>
      <c r="AA1266" s="85"/>
      <c r="AB1266" s="85"/>
      <c r="AC1266" s="85"/>
      <c r="AD1266" s="85"/>
      <c r="AE1266" s="85"/>
      <c r="AF1266" s="85"/>
      <c r="AG1266" s="85"/>
      <c r="AH1266" s="85"/>
      <c r="AI1266" s="85"/>
      <c r="AJ1266" s="85"/>
      <c r="AK1266" s="85"/>
      <c r="AL1266" s="85"/>
      <c r="AM1266" s="85"/>
      <c r="AN1266" s="85"/>
      <c r="AO1266" s="85"/>
      <c r="AP1266" s="85"/>
      <c r="AQ1266" s="85"/>
      <c r="AR1266" s="85"/>
      <c r="AS1266" s="85"/>
      <c r="AT1266" s="85"/>
      <c r="AU1266" s="85"/>
      <c r="AV1266" s="85"/>
      <c r="AW1266" s="85"/>
      <c r="AX1266" s="85"/>
      <c r="AY1266" s="85"/>
      <c r="AZ1266" s="85"/>
      <c r="BA1266" s="85"/>
      <c r="BB1266" s="85"/>
      <c r="BC1266" s="85"/>
      <c r="BD1266" s="85"/>
      <c r="BE1266" s="85"/>
      <c r="BF1266" s="88"/>
      <c r="BG1266" s="85"/>
      <c r="BH1266" s="85"/>
      <c r="BI1266" s="85"/>
      <c r="BJ1266" s="85"/>
      <c r="BK1266" s="85"/>
      <c r="BL1266" s="85"/>
      <c r="BM1266" s="85"/>
      <c r="BN1266" s="85"/>
      <c r="BO1266" s="85"/>
      <c r="BP1266" s="85"/>
      <c r="BQ1266" s="85"/>
      <c r="BR1266" s="85"/>
      <c r="BS1266" s="85"/>
      <c r="BT1266" s="85"/>
      <c r="BU1266" s="85"/>
      <c r="BV1266" s="85"/>
      <c r="BW1266" s="85"/>
      <c r="BX1266" s="85"/>
      <c r="BY1266" s="85"/>
      <c r="BZ1266" s="85"/>
      <c r="CA1266" s="85"/>
      <c r="CB1266" s="85"/>
      <c r="CC1266" s="85"/>
      <c r="CD1266" s="85"/>
      <c r="CE1266" s="85"/>
      <c r="CF1266" s="85"/>
      <c r="CG1266" s="85"/>
      <c r="CH1266" s="85"/>
      <c r="CI1266" s="85"/>
      <c r="CJ1266" s="85"/>
      <c r="CK1266" s="85"/>
      <c r="CL1266" s="85"/>
      <c r="CM1266" s="85"/>
      <c r="CN1266" s="85"/>
      <c r="CO1266" s="85"/>
      <c r="CP1266" s="85"/>
      <c r="CQ1266" s="85"/>
      <c r="CR1266" s="85"/>
      <c r="CS1266" s="85"/>
      <c r="CT1266" s="85"/>
      <c r="CU1266" s="85"/>
      <c r="CV1266" s="85"/>
      <c r="CW1266" s="85"/>
      <c r="CX1266" s="85"/>
      <c r="CY1266" s="85"/>
      <c r="CZ1266" s="85"/>
      <c r="DA1266" s="85"/>
      <c r="DB1266" s="85"/>
      <c r="DC1266" s="85"/>
      <c r="DD1266" s="85"/>
      <c r="DE1266" s="85"/>
    </row>
    <row r="1267" spans="1:109" x14ac:dyDescent="0.2">
      <c r="A1267" s="85"/>
      <c r="B1267" s="85"/>
      <c r="C1267" s="85"/>
      <c r="D1267" s="85"/>
      <c r="E1267" s="86"/>
      <c r="F1267" s="85"/>
      <c r="G1267" s="87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85"/>
      <c r="V1267" s="85"/>
      <c r="W1267" s="85"/>
      <c r="X1267" s="85"/>
      <c r="Y1267" s="85"/>
      <c r="Z1267" s="85"/>
      <c r="AA1267" s="85"/>
      <c r="AB1267" s="85"/>
      <c r="AC1267" s="85"/>
      <c r="AD1267" s="85"/>
      <c r="AE1267" s="85"/>
      <c r="AF1267" s="85"/>
      <c r="AG1267" s="85"/>
      <c r="AH1267" s="85"/>
      <c r="AI1267" s="85"/>
      <c r="AJ1267" s="85"/>
      <c r="AK1267" s="85"/>
      <c r="AL1267" s="85"/>
      <c r="AM1267" s="85"/>
      <c r="AN1267" s="85"/>
      <c r="AO1267" s="85"/>
      <c r="AP1267" s="85"/>
      <c r="AQ1267" s="85"/>
      <c r="AR1267" s="85"/>
      <c r="AS1267" s="85"/>
      <c r="AT1267" s="85"/>
      <c r="AU1267" s="85"/>
      <c r="AV1267" s="85"/>
      <c r="AW1267" s="85"/>
      <c r="AX1267" s="85"/>
      <c r="AY1267" s="85"/>
      <c r="AZ1267" s="85"/>
      <c r="BA1267" s="85"/>
      <c r="BB1267" s="85"/>
      <c r="BC1267" s="85"/>
      <c r="BD1267" s="85"/>
      <c r="BE1267" s="85"/>
      <c r="BF1267" s="88"/>
      <c r="BG1267" s="85"/>
      <c r="BH1267" s="85"/>
      <c r="BI1267" s="85"/>
      <c r="BJ1267" s="85"/>
      <c r="BK1267" s="85"/>
      <c r="BL1267" s="85"/>
      <c r="BM1267" s="85"/>
      <c r="BN1267" s="85"/>
      <c r="BO1267" s="85"/>
      <c r="BP1267" s="85"/>
      <c r="BQ1267" s="85"/>
      <c r="BR1267" s="85"/>
      <c r="BS1267" s="85"/>
      <c r="BT1267" s="85"/>
      <c r="BU1267" s="85"/>
      <c r="BV1267" s="85"/>
      <c r="BW1267" s="85"/>
      <c r="BX1267" s="85"/>
      <c r="BY1267" s="85"/>
      <c r="BZ1267" s="85"/>
      <c r="CA1267" s="85"/>
      <c r="CB1267" s="85"/>
      <c r="CC1267" s="85"/>
      <c r="CD1267" s="85"/>
      <c r="CE1267" s="85"/>
      <c r="CF1267" s="85"/>
      <c r="CG1267" s="85"/>
      <c r="CH1267" s="85"/>
      <c r="CI1267" s="85"/>
      <c r="CJ1267" s="85"/>
      <c r="CK1267" s="85"/>
      <c r="CL1267" s="85"/>
      <c r="CM1267" s="85"/>
      <c r="CN1267" s="85"/>
      <c r="CO1267" s="85"/>
      <c r="CP1267" s="85"/>
      <c r="CQ1267" s="85"/>
      <c r="CR1267" s="85"/>
      <c r="CS1267" s="85"/>
      <c r="CT1267" s="85"/>
      <c r="CU1267" s="85"/>
      <c r="CV1267" s="85"/>
      <c r="CW1267" s="85"/>
      <c r="CX1267" s="85"/>
      <c r="CY1267" s="85"/>
      <c r="CZ1267" s="85"/>
      <c r="DA1267" s="85"/>
      <c r="DB1267" s="85"/>
      <c r="DC1267" s="85"/>
      <c r="DD1267" s="85"/>
      <c r="DE1267" s="85"/>
    </row>
    <row r="1268" spans="1:109" x14ac:dyDescent="0.2">
      <c r="A1268" s="85"/>
      <c r="B1268" s="85"/>
      <c r="C1268" s="85"/>
      <c r="D1268" s="85"/>
      <c r="E1268" s="86"/>
      <c r="F1268" s="85"/>
      <c r="G1268" s="87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85"/>
      <c r="V1268" s="85"/>
      <c r="W1268" s="85"/>
      <c r="X1268" s="85"/>
      <c r="Y1268" s="85"/>
      <c r="Z1268" s="85"/>
      <c r="AA1268" s="85"/>
      <c r="AB1268" s="85"/>
      <c r="AC1268" s="85"/>
      <c r="AD1268" s="85"/>
      <c r="AE1268" s="85"/>
      <c r="AF1268" s="85"/>
      <c r="AG1268" s="85"/>
      <c r="AH1268" s="85"/>
      <c r="AI1268" s="85"/>
      <c r="AJ1268" s="85"/>
      <c r="AK1268" s="85"/>
      <c r="AL1268" s="85"/>
      <c r="AM1268" s="85"/>
      <c r="AN1268" s="85"/>
      <c r="AO1268" s="85"/>
      <c r="AP1268" s="85"/>
      <c r="AQ1268" s="85"/>
      <c r="AR1268" s="85"/>
      <c r="AS1268" s="85"/>
      <c r="AT1268" s="85"/>
      <c r="AU1268" s="85"/>
      <c r="AV1268" s="85"/>
      <c r="AW1268" s="85"/>
      <c r="AX1268" s="85"/>
      <c r="AY1268" s="85"/>
      <c r="AZ1268" s="85"/>
      <c r="BA1268" s="85"/>
      <c r="BB1268" s="85"/>
      <c r="BC1268" s="85"/>
      <c r="BD1268" s="85"/>
      <c r="BE1268" s="85"/>
      <c r="BF1268" s="88"/>
      <c r="BG1268" s="85"/>
      <c r="BH1268" s="85"/>
      <c r="BI1268" s="85"/>
      <c r="BJ1268" s="85"/>
      <c r="BK1268" s="85"/>
      <c r="BL1268" s="85"/>
      <c r="BM1268" s="85"/>
      <c r="BN1268" s="85"/>
      <c r="BO1268" s="85"/>
      <c r="BP1268" s="85"/>
      <c r="BQ1268" s="85"/>
      <c r="BR1268" s="85"/>
      <c r="BS1268" s="85"/>
      <c r="BT1268" s="85"/>
      <c r="BU1268" s="85"/>
      <c r="BV1268" s="85"/>
      <c r="BW1268" s="85"/>
      <c r="BX1268" s="85"/>
      <c r="BY1268" s="85"/>
      <c r="BZ1268" s="85"/>
      <c r="CA1268" s="85"/>
      <c r="CB1268" s="85"/>
      <c r="CC1268" s="85"/>
      <c r="CD1268" s="85"/>
      <c r="CE1268" s="85"/>
      <c r="CF1268" s="85"/>
      <c r="CG1268" s="85"/>
      <c r="CH1268" s="85"/>
      <c r="CI1268" s="85"/>
      <c r="CJ1268" s="85"/>
      <c r="CK1268" s="85"/>
      <c r="CL1268" s="85"/>
      <c r="CM1268" s="85"/>
      <c r="CN1268" s="85"/>
      <c r="CO1268" s="85"/>
      <c r="CP1268" s="85"/>
      <c r="CQ1268" s="85"/>
      <c r="CR1268" s="85"/>
      <c r="CS1268" s="85"/>
      <c r="CT1268" s="85"/>
      <c r="CU1268" s="85"/>
      <c r="CV1268" s="85"/>
      <c r="CW1268" s="85"/>
      <c r="CX1268" s="85"/>
      <c r="CY1268" s="85"/>
      <c r="CZ1268" s="85"/>
      <c r="DA1268" s="85"/>
      <c r="DB1268" s="85"/>
      <c r="DC1268" s="85"/>
      <c r="DD1268" s="85"/>
      <c r="DE1268" s="85"/>
    </row>
    <row r="1269" spans="1:109" x14ac:dyDescent="0.2">
      <c r="A1269" s="85"/>
      <c r="B1269" s="85"/>
      <c r="C1269" s="85"/>
      <c r="D1269" s="85"/>
      <c r="E1269" s="86"/>
      <c r="F1269" s="85"/>
      <c r="G1269" s="87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85"/>
      <c r="V1269" s="85"/>
      <c r="W1269" s="85"/>
      <c r="X1269" s="85"/>
      <c r="Y1269" s="85"/>
      <c r="Z1269" s="85"/>
      <c r="AA1269" s="85"/>
      <c r="AB1269" s="85"/>
      <c r="AC1269" s="85"/>
      <c r="AD1269" s="85"/>
      <c r="AE1269" s="85"/>
      <c r="AF1269" s="85"/>
      <c r="AG1269" s="85"/>
      <c r="AH1269" s="85"/>
      <c r="AI1269" s="85"/>
      <c r="AJ1269" s="85"/>
      <c r="AK1269" s="85"/>
      <c r="AL1269" s="85"/>
      <c r="AM1269" s="85"/>
      <c r="AN1269" s="85"/>
      <c r="AO1269" s="85"/>
      <c r="AP1269" s="85"/>
      <c r="AQ1269" s="85"/>
      <c r="AR1269" s="85"/>
      <c r="AS1269" s="85"/>
      <c r="AT1269" s="85"/>
      <c r="AU1269" s="85"/>
      <c r="AV1269" s="85"/>
      <c r="AW1269" s="85"/>
      <c r="AX1269" s="85"/>
      <c r="AY1269" s="85"/>
      <c r="AZ1269" s="85"/>
      <c r="BA1269" s="85"/>
      <c r="BB1269" s="85"/>
      <c r="BC1269" s="85"/>
      <c r="BD1269" s="85"/>
      <c r="BE1269" s="85"/>
      <c r="BF1269" s="88"/>
      <c r="BG1269" s="85"/>
      <c r="BH1269" s="85"/>
      <c r="BI1269" s="85"/>
      <c r="BJ1269" s="85"/>
      <c r="BK1269" s="85"/>
      <c r="BL1269" s="85"/>
      <c r="BM1269" s="85"/>
      <c r="BN1269" s="85"/>
      <c r="BO1269" s="85"/>
      <c r="BP1269" s="85"/>
      <c r="BQ1269" s="85"/>
      <c r="BR1269" s="85"/>
      <c r="BS1269" s="85"/>
      <c r="BT1269" s="85"/>
      <c r="BU1269" s="85"/>
      <c r="BV1269" s="85"/>
      <c r="BW1269" s="85"/>
      <c r="BX1269" s="85"/>
      <c r="BY1269" s="85"/>
      <c r="BZ1269" s="85"/>
      <c r="CA1269" s="85"/>
      <c r="CB1269" s="85"/>
      <c r="CC1269" s="85"/>
      <c r="CD1269" s="85"/>
      <c r="CE1269" s="85"/>
      <c r="CF1269" s="85"/>
      <c r="CG1269" s="85"/>
      <c r="CH1269" s="85"/>
      <c r="CI1269" s="85"/>
      <c r="CJ1269" s="85"/>
      <c r="CK1269" s="85"/>
      <c r="CL1269" s="85"/>
      <c r="CM1269" s="85"/>
      <c r="CN1269" s="85"/>
      <c r="CO1269" s="85"/>
      <c r="CP1269" s="85"/>
      <c r="CQ1269" s="85"/>
      <c r="CR1269" s="85"/>
      <c r="CS1269" s="85"/>
      <c r="CT1269" s="85"/>
      <c r="CU1269" s="85"/>
      <c r="CV1269" s="85"/>
      <c r="CW1269" s="85"/>
      <c r="CX1269" s="85"/>
      <c r="CY1269" s="85"/>
      <c r="CZ1269" s="85"/>
      <c r="DA1269" s="85"/>
      <c r="DB1269" s="85"/>
      <c r="DC1269" s="85"/>
      <c r="DD1269" s="85"/>
      <c r="DE1269" s="85"/>
    </row>
    <row r="1270" spans="1:109" x14ac:dyDescent="0.2">
      <c r="A1270" s="85"/>
      <c r="B1270" s="85"/>
      <c r="C1270" s="85"/>
      <c r="D1270" s="85"/>
      <c r="E1270" s="86"/>
      <c r="F1270" s="85"/>
      <c r="G1270" s="87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85"/>
      <c r="V1270" s="85"/>
      <c r="W1270" s="85"/>
      <c r="X1270" s="85"/>
      <c r="Y1270" s="85"/>
      <c r="Z1270" s="85"/>
      <c r="AA1270" s="85"/>
      <c r="AB1270" s="85"/>
      <c r="AC1270" s="85"/>
      <c r="AD1270" s="85"/>
      <c r="AE1270" s="85"/>
      <c r="AF1270" s="85"/>
      <c r="AG1270" s="85"/>
      <c r="AH1270" s="85"/>
      <c r="AI1270" s="85"/>
      <c r="AJ1270" s="85"/>
      <c r="AK1270" s="85"/>
      <c r="AL1270" s="85"/>
      <c r="AM1270" s="85"/>
      <c r="AN1270" s="85"/>
      <c r="AO1270" s="85"/>
      <c r="AP1270" s="85"/>
      <c r="AQ1270" s="85"/>
      <c r="AR1270" s="85"/>
      <c r="AS1270" s="85"/>
      <c r="AT1270" s="85"/>
      <c r="AU1270" s="85"/>
      <c r="AV1270" s="85"/>
      <c r="AW1270" s="85"/>
      <c r="AX1270" s="85"/>
      <c r="AY1270" s="85"/>
      <c r="AZ1270" s="85"/>
      <c r="BA1270" s="85"/>
      <c r="BB1270" s="85"/>
      <c r="BC1270" s="85"/>
      <c r="BD1270" s="85"/>
      <c r="BE1270" s="85"/>
      <c r="BF1270" s="88"/>
      <c r="BG1270" s="85"/>
      <c r="BH1270" s="85"/>
      <c r="BI1270" s="85"/>
      <c r="BJ1270" s="85"/>
      <c r="BK1270" s="85"/>
      <c r="BL1270" s="85"/>
      <c r="BM1270" s="85"/>
      <c r="BN1270" s="85"/>
      <c r="BO1270" s="85"/>
      <c r="BP1270" s="85"/>
      <c r="BQ1270" s="85"/>
      <c r="BR1270" s="85"/>
      <c r="BS1270" s="85"/>
      <c r="BT1270" s="85"/>
      <c r="BU1270" s="85"/>
      <c r="BV1270" s="85"/>
      <c r="BW1270" s="85"/>
      <c r="BX1270" s="85"/>
      <c r="BY1270" s="85"/>
      <c r="BZ1270" s="85"/>
      <c r="CA1270" s="85"/>
      <c r="CB1270" s="85"/>
      <c r="CC1270" s="85"/>
      <c r="CD1270" s="85"/>
      <c r="CE1270" s="85"/>
      <c r="CF1270" s="85"/>
      <c r="CG1270" s="85"/>
      <c r="CH1270" s="85"/>
      <c r="CI1270" s="85"/>
      <c r="CJ1270" s="85"/>
      <c r="CK1270" s="85"/>
      <c r="CL1270" s="85"/>
      <c r="CM1270" s="85"/>
      <c r="CN1270" s="85"/>
      <c r="CO1270" s="85"/>
      <c r="CP1270" s="85"/>
      <c r="CQ1270" s="85"/>
      <c r="CR1270" s="85"/>
      <c r="CS1270" s="85"/>
      <c r="CT1270" s="85"/>
      <c r="CU1270" s="85"/>
      <c r="CV1270" s="85"/>
      <c r="CW1270" s="85"/>
      <c r="CX1270" s="85"/>
      <c r="CY1270" s="85"/>
      <c r="CZ1270" s="85"/>
      <c r="DA1270" s="85"/>
      <c r="DB1270" s="85"/>
      <c r="DC1270" s="85"/>
      <c r="DD1270" s="85"/>
      <c r="DE1270" s="85"/>
    </row>
    <row r="1271" spans="1:109" x14ac:dyDescent="0.2">
      <c r="A1271" s="85"/>
      <c r="B1271" s="85"/>
      <c r="C1271" s="85"/>
      <c r="D1271" s="85"/>
      <c r="E1271" s="86"/>
      <c r="F1271" s="85"/>
      <c r="G1271" s="87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85"/>
      <c r="V1271" s="85"/>
      <c r="W1271" s="85"/>
      <c r="X1271" s="85"/>
      <c r="Y1271" s="85"/>
      <c r="Z1271" s="85"/>
      <c r="AA1271" s="85"/>
      <c r="AB1271" s="85"/>
      <c r="AC1271" s="85"/>
      <c r="AD1271" s="85"/>
      <c r="AE1271" s="85"/>
      <c r="AF1271" s="85"/>
      <c r="AG1271" s="85"/>
      <c r="AH1271" s="85"/>
      <c r="AI1271" s="85"/>
      <c r="AJ1271" s="85"/>
      <c r="AK1271" s="85"/>
      <c r="AL1271" s="85"/>
      <c r="AM1271" s="85"/>
      <c r="AN1271" s="85"/>
      <c r="AO1271" s="85"/>
      <c r="AP1271" s="85"/>
      <c r="AQ1271" s="85"/>
      <c r="AR1271" s="85"/>
      <c r="AS1271" s="85"/>
      <c r="AT1271" s="85"/>
      <c r="AU1271" s="85"/>
      <c r="AV1271" s="85"/>
      <c r="AW1271" s="85"/>
      <c r="AX1271" s="85"/>
      <c r="AY1271" s="85"/>
      <c r="AZ1271" s="85"/>
      <c r="BA1271" s="85"/>
      <c r="BB1271" s="85"/>
      <c r="BC1271" s="85"/>
      <c r="BD1271" s="85"/>
      <c r="BE1271" s="85"/>
      <c r="BF1271" s="88"/>
      <c r="BG1271" s="85"/>
      <c r="BH1271" s="85"/>
      <c r="BI1271" s="85"/>
      <c r="BJ1271" s="85"/>
      <c r="BK1271" s="85"/>
      <c r="BL1271" s="85"/>
      <c r="BM1271" s="85"/>
      <c r="BN1271" s="85"/>
      <c r="BO1271" s="85"/>
      <c r="BP1271" s="85"/>
      <c r="BQ1271" s="85"/>
      <c r="BR1271" s="85"/>
      <c r="BS1271" s="85"/>
      <c r="BT1271" s="85"/>
      <c r="BU1271" s="85"/>
      <c r="BV1271" s="85"/>
      <c r="BW1271" s="85"/>
      <c r="BX1271" s="85"/>
      <c r="BY1271" s="85"/>
      <c r="BZ1271" s="85"/>
      <c r="CA1271" s="85"/>
      <c r="CB1271" s="85"/>
      <c r="CC1271" s="85"/>
      <c r="CD1271" s="85"/>
      <c r="CE1271" s="85"/>
      <c r="CF1271" s="85"/>
      <c r="CG1271" s="85"/>
      <c r="CH1271" s="85"/>
      <c r="CI1271" s="85"/>
      <c r="CJ1271" s="85"/>
      <c r="CK1271" s="85"/>
      <c r="CL1271" s="85"/>
      <c r="CM1271" s="85"/>
      <c r="CN1271" s="85"/>
      <c r="CO1271" s="85"/>
      <c r="CP1271" s="85"/>
      <c r="CQ1271" s="85"/>
      <c r="CR1271" s="85"/>
      <c r="CS1271" s="85"/>
      <c r="CT1271" s="85"/>
      <c r="CU1271" s="85"/>
      <c r="CV1271" s="85"/>
      <c r="CW1271" s="85"/>
      <c r="CX1271" s="85"/>
      <c r="CY1271" s="85"/>
      <c r="CZ1271" s="85"/>
      <c r="DA1271" s="85"/>
      <c r="DB1271" s="85"/>
      <c r="DC1271" s="85"/>
      <c r="DD1271" s="85"/>
      <c r="DE1271" s="85"/>
    </row>
    <row r="1272" spans="1:109" x14ac:dyDescent="0.2">
      <c r="A1272" s="85"/>
      <c r="B1272" s="85"/>
      <c r="C1272" s="85"/>
      <c r="D1272" s="85"/>
      <c r="E1272" s="86"/>
      <c r="F1272" s="85"/>
      <c r="G1272" s="87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85"/>
      <c r="V1272" s="85"/>
      <c r="W1272" s="85"/>
      <c r="X1272" s="85"/>
      <c r="Y1272" s="85"/>
      <c r="Z1272" s="85"/>
      <c r="AA1272" s="85"/>
      <c r="AB1272" s="85"/>
      <c r="AC1272" s="85"/>
      <c r="AD1272" s="85"/>
      <c r="AE1272" s="85"/>
      <c r="AF1272" s="85"/>
      <c r="AG1272" s="85"/>
      <c r="AH1272" s="85"/>
      <c r="AI1272" s="85"/>
      <c r="AJ1272" s="85"/>
      <c r="AK1272" s="85"/>
      <c r="AL1272" s="85"/>
      <c r="AM1272" s="85"/>
      <c r="AN1272" s="85"/>
      <c r="AO1272" s="85"/>
      <c r="AP1272" s="85"/>
      <c r="AQ1272" s="85"/>
      <c r="AR1272" s="85"/>
      <c r="AS1272" s="85"/>
      <c r="AT1272" s="85"/>
      <c r="AU1272" s="85"/>
      <c r="AV1272" s="85"/>
      <c r="AW1272" s="85"/>
      <c r="AX1272" s="85"/>
      <c r="AY1272" s="85"/>
      <c r="AZ1272" s="85"/>
      <c r="BA1272" s="85"/>
      <c r="BB1272" s="85"/>
      <c r="BC1272" s="85"/>
      <c r="BD1272" s="85"/>
      <c r="BE1272" s="85"/>
      <c r="BF1272" s="88"/>
      <c r="BG1272" s="85"/>
      <c r="BH1272" s="85"/>
      <c r="BI1272" s="85"/>
      <c r="BJ1272" s="85"/>
      <c r="BK1272" s="85"/>
      <c r="BL1272" s="85"/>
      <c r="BM1272" s="85"/>
      <c r="BN1272" s="85"/>
      <c r="BO1272" s="85"/>
      <c r="BP1272" s="85"/>
      <c r="BQ1272" s="85"/>
      <c r="BR1272" s="85"/>
      <c r="BS1272" s="85"/>
      <c r="BT1272" s="85"/>
      <c r="BU1272" s="85"/>
      <c r="BV1272" s="85"/>
      <c r="BW1272" s="85"/>
      <c r="BX1272" s="85"/>
      <c r="BY1272" s="85"/>
      <c r="BZ1272" s="85"/>
      <c r="CA1272" s="85"/>
      <c r="CB1272" s="85"/>
      <c r="CC1272" s="85"/>
      <c r="CD1272" s="85"/>
      <c r="CE1272" s="85"/>
      <c r="CF1272" s="85"/>
      <c r="CG1272" s="85"/>
      <c r="CH1272" s="85"/>
      <c r="CI1272" s="85"/>
      <c r="CJ1272" s="85"/>
      <c r="CK1272" s="85"/>
      <c r="CL1272" s="85"/>
      <c r="CM1272" s="85"/>
      <c r="CN1272" s="85"/>
      <c r="CO1272" s="85"/>
      <c r="CP1272" s="85"/>
      <c r="CQ1272" s="85"/>
      <c r="CR1272" s="85"/>
      <c r="CS1272" s="85"/>
      <c r="CT1272" s="85"/>
      <c r="CU1272" s="85"/>
      <c r="CV1272" s="85"/>
      <c r="CW1272" s="85"/>
      <c r="CX1272" s="85"/>
      <c r="CY1272" s="85"/>
      <c r="CZ1272" s="85"/>
      <c r="DA1272" s="85"/>
      <c r="DB1272" s="85"/>
      <c r="DC1272" s="85"/>
      <c r="DD1272" s="85"/>
      <c r="DE1272" s="85"/>
    </row>
    <row r="1273" spans="1:109" x14ac:dyDescent="0.2">
      <c r="A1273" s="85"/>
      <c r="B1273" s="85"/>
      <c r="C1273" s="85"/>
      <c r="D1273" s="85"/>
      <c r="E1273" s="86"/>
      <c r="F1273" s="85"/>
      <c r="G1273" s="87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85"/>
      <c r="V1273" s="85"/>
      <c r="W1273" s="85"/>
      <c r="X1273" s="85"/>
      <c r="Y1273" s="85"/>
      <c r="Z1273" s="85"/>
      <c r="AA1273" s="85"/>
      <c r="AB1273" s="85"/>
      <c r="AC1273" s="85"/>
      <c r="AD1273" s="85"/>
      <c r="AE1273" s="85"/>
      <c r="AF1273" s="85"/>
      <c r="AG1273" s="85"/>
      <c r="AH1273" s="85"/>
      <c r="AI1273" s="85"/>
      <c r="AJ1273" s="85"/>
      <c r="AK1273" s="85"/>
      <c r="AL1273" s="85"/>
      <c r="AM1273" s="85"/>
      <c r="AN1273" s="85"/>
      <c r="AO1273" s="85"/>
      <c r="AP1273" s="85"/>
      <c r="AQ1273" s="85"/>
      <c r="AR1273" s="85"/>
      <c r="AS1273" s="85"/>
      <c r="AT1273" s="85"/>
      <c r="AU1273" s="85"/>
      <c r="AV1273" s="85"/>
      <c r="AW1273" s="85"/>
      <c r="AX1273" s="85"/>
      <c r="AY1273" s="85"/>
      <c r="AZ1273" s="85"/>
      <c r="BA1273" s="85"/>
      <c r="BB1273" s="85"/>
      <c r="BC1273" s="85"/>
      <c r="BD1273" s="85"/>
      <c r="BE1273" s="85"/>
      <c r="BF1273" s="88"/>
      <c r="BG1273" s="85"/>
      <c r="BH1273" s="85"/>
      <c r="BI1273" s="85"/>
      <c r="BJ1273" s="85"/>
      <c r="BK1273" s="85"/>
      <c r="BL1273" s="85"/>
      <c r="BM1273" s="85"/>
      <c r="BN1273" s="85"/>
      <c r="BO1273" s="85"/>
      <c r="BP1273" s="85"/>
      <c r="BQ1273" s="85"/>
      <c r="BR1273" s="85"/>
      <c r="BS1273" s="85"/>
      <c r="BT1273" s="85"/>
      <c r="BU1273" s="85"/>
      <c r="BV1273" s="85"/>
      <c r="BW1273" s="85"/>
      <c r="BX1273" s="85"/>
      <c r="BY1273" s="85"/>
      <c r="BZ1273" s="85"/>
      <c r="CA1273" s="85"/>
      <c r="CB1273" s="85"/>
      <c r="CC1273" s="85"/>
      <c r="CD1273" s="85"/>
      <c r="CE1273" s="85"/>
      <c r="CF1273" s="85"/>
      <c r="CG1273" s="85"/>
      <c r="CH1273" s="85"/>
      <c r="CI1273" s="85"/>
      <c r="CJ1273" s="85"/>
      <c r="CK1273" s="85"/>
      <c r="CL1273" s="85"/>
      <c r="CM1273" s="85"/>
      <c r="CN1273" s="85"/>
      <c r="CO1273" s="85"/>
      <c r="CP1273" s="85"/>
      <c r="CQ1273" s="85"/>
      <c r="CR1273" s="85"/>
      <c r="CS1273" s="85"/>
      <c r="CT1273" s="85"/>
      <c r="CU1273" s="85"/>
      <c r="CV1273" s="85"/>
      <c r="CW1273" s="85"/>
      <c r="CX1273" s="85"/>
      <c r="CY1273" s="85"/>
      <c r="CZ1273" s="85"/>
      <c r="DA1273" s="85"/>
      <c r="DB1273" s="85"/>
      <c r="DC1273" s="85"/>
      <c r="DD1273" s="85"/>
      <c r="DE1273" s="85"/>
    </row>
    <row r="1274" spans="1:109" x14ac:dyDescent="0.2">
      <c r="A1274" s="85"/>
      <c r="B1274" s="85"/>
      <c r="C1274" s="85"/>
      <c r="D1274" s="85"/>
      <c r="E1274" s="86"/>
      <c r="F1274" s="85"/>
      <c r="G1274" s="87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85"/>
      <c r="V1274" s="85"/>
      <c r="W1274" s="85"/>
      <c r="X1274" s="85"/>
      <c r="Y1274" s="85"/>
      <c r="Z1274" s="85"/>
      <c r="AA1274" s="85"/>
      <c r="AB1274" s="85"/>
      <c r="AC1274" s="85"/>
      <c r="AD1274" s="85"/>
      <c r="AE1274" s="85"/>
      <c r="AF1274" s="85"/>
      <c r="AG1274" s="85"/>
      <c r="AH1274" s="85"/>
      <c r="AI1274" s="85"/>
      <c r="AJ1274" s="85"/>
      <c r="AK1274" s="85"/>
      <c r="AL1274" s="85"/>
      <c r="AM1274" s="85"/>
      <c r="AN1274" s="85"/>
      <c r="AO1274" s="85"/>
      <c r="AP1274" s="85"/>
      <c r="AQ1274" s="85"/>
      <c r="AR1274" s="85"/>
      <c r="AS1274" s="85"/>
      <c r="AT1274" s="85"/>
      <c r="AU1274" s="85"/>
      <c r="AV1274" s="85"/>
      <c r="AW1274" s="85"/>
      <c r="AX1274" s="85"/>
      <c r="AY1274" s="85"/>
      <c r="AZ1274" s="85"/>
      <c r="BA1274" s="85"/>
      <c r="BB1274" s="85"/>
      <c r="BC1274" s="85"/>
      <c r="BD1274" s="85"/>
      <c r="BE1274" s="85"/>
      <c r="BF1274" s="88"/>
      <c r="BG1274" s="85"/>
      <c r="BH1274" s="85"/>
      <c r="BI1274" s="85"/>
      <c r="BJ1274" s="85"/>
      <c r="BK1274" s="85"/>
      <c r="BL1274" s="85"/>
      <c r="BM1274" s="85"/>
      <c r="BN1274" s="85"/>
      <c r="BO1274" s="85"/>
      <c r="BP1274" s="85"/>
      <c r="BQ1274" s="85"/>
      <c r="BR1274" s="85"/>
      <c r="BS1274" s="85"/>
      <c r="BT1274" s="85"/>
      <c r="BU1274" s="85"/>
      <c r="BV1274" s="85"/>
      <c r="BW1274" s="85"/>
      <c r="BX1274" s="85"/>
      <c r="BY1274" s="85"/>
      <c r="BZ1274" s="85"/>
      <c r="CA1274" s="85"/>
      <c r="CB1274" s="85"/>
      <c r="CC1274" s="85"/>
      <c r="CD1274" s="85"/>
      <c r="CE1274" s="85"/>
      <c r="CF1274" s="85"/>
      <c r="CG1274" s="85"/>
      <c r="CH1274" s="85"/>
      <c r="CI1274" s="85"/>
      <c r="CJ1274" s="85"/>
      <c r="CK1274" s="85"/>
      <c r="CL1274" s="85"/>
      <c r="CM1274" s="85"/>
      <c r="CN1274" s="85"/>
      <c r="CO1274" s="85"/>
      <c r="CP1274" s="85"/>
      <c r="CQ1274" s="85"/>
      <c r="CR1274" s="85"/>
      <c r="CS1274" s="85"/>
      <c r="CT1274" s="85"/>
      <c r="CU1274" s="85"/>
      <c r="CV1274" s="85"/>
      <c r="CW1274" s="85"/>
      <c r="CX1274" s="85"/>
      <c r="CY1274" s="85"/>
      <c r="CZ1274" s="85"/>
      <c r="DA1274" s="85"/>
      <c r="DB1274" s="85"/>
      <c r="DC1274" s="85"/>
      <c r="DD1274" s="85"/>
      <c r="DE1274" s="85"/>
    </row>
    <row r="1275" spans="1:109" x14ac:dyDescent="0.2">
      <c r="A1275" s="85"/>
      <c r="B1275" s="85"/>
      <c r="C1275" s="85"/>
      <c r="D1275" s="85"/>
      <c r="E1275" s="86"/>
      <c r="F1275" s="85"/>
      <c r="G1275" s="87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85"/>
      <c r="V1275" s="85"/>
      <c r="W1275" s="85"/>
      <c r="X1275" s="85"/>
      <c r="Y1275" s="85"/>
      <c r="Z1275" s="85"/>
      <c r="AA1275" s="85"/>
      <c r="AB1275" s="85"/>
      <c r="AC1275" s="85"/>
      <c r="AD1275" s="85"/>
      <c r="AE1275" s="85"/>
      <c r="AF1275" s="85"/>
      <c r="AG1275" s="85"/>
      <c r="AH1275" s="85"/>
      <c r="AI1275" s="85"/>
      <c r="AJ1275" s="85"/>
      <c r="AK1275" s="85"/>
      <c r="AL1275" s="85"/>
      <c r="AM1275" s="85"/>
      <c r="AN1275" s="85"/>
      <c r="AO1275" s="85"/>
      <c r="AP1275" s="85"/>
      <c r="AQ1275" s="85"/>
      <c r="AR1275" s="85"/>
      <c r="AS1275" s="85"/>
      <c r="AT1275" s="85"/>
      <c r="AU1275" s="85"/>
      <c r="AV1275" s="85"/>
      <c r="AW1275" s="85"/>
      <c r="AX1275" s="85"/>
      <c r="AY1275" s="85"/>
      <c r="AZ1275" s="85"/>
      <c r="BA1275" s="85"/>
      <c r="BB1275" s="85"/>
      <c r="BC1275" s="85"/>
      <c r="BD1275" s="85"/>
      <c r="BE1275" s="85"/>
      <c r="BF1275" s="88"/>
      <c r="BG1275" s="85"/>
      <c r="BH1275" s="85"/>
      <c r="BI1275" s="85"/>
      <c r="BJ1275" s="85"/>
      <c r="BK1275" s="85"/>
      <c r="BL1275" s="85"/>
      <c r="BM1275" s="85"/>
      <c r="BN1275" s="85"/>
      <c r="BO1275" s="85"/>
      <c r="BP1275" s="85"/>
      <c r="BQ1275" s="85"/>
      <c r="BR1275" s="85"/>
      <c r="BS1275" s="85"/>
      <c r="BT1275" s="85"/>
      <c r="BU1275" s="85"/>
      <c r="BV1275" s="85"/>
      <c r="BW1275" s="85"/>
      <c r="BX1275" s="85"/>
      <c r="BY1275" s="85"/>
      <c r="BZ1275" s="85"/>
      <c r="CA1275" s="85"/>
      <c r="CB1275" s="85"/>
      <c r="CC1275" s="85"/>
      <c r="CD1275" s="85"/>
      <c r="CE1275" s="85"/>
      <c r="CF1275" s="85"/>
      <c r="CG1275" s="85"/>
      <c r="CH1275" s="85"/>
      <c r="CI1275" s="85"/>
      <c r="CJ1275" s="85"/>
      <c r="CK1275" s="85"/>
      <c r="CL1275" s="85"/>
      <c r="CM1275" s="85"/>
      <c r="CN1275" s="85"/>
      <c r="CO1275" s="85"/>
      <c r="CP1275" s="85"/>
      <c r="CQ1275" s="85"/>
      <c r="CR1275" s="85"/>
      <c r="CS1275" s="85"/>
      <c r="CT1275" s="85"/>
      <c r="CU1275" s="85"/>
      <c r="CV1275" s="85"/>
      <c r="CW1275" s="85"/>
      <c r="CX1275" s="85"/>
      <c r="CY1275" s="85"/>
      <c r="CZ1275" s="85"/>
      <c r="DA1275" s="85"/>
      <c r="DB1275" s="85"/>
      <c r="DC1275" s="85"/>
      <c r="DD1275" s="85"/>
      <c r="DE1275" s="85"/>
    </row>
    <row r="1276" spans="1:109" x14ac:dyDescent="0.2">
      <c r="A1276" s="85"/>
      <c r="B1276" s="85"/>
      <c r="C1276" s="85"/>
      <c r="D1276" s="85"/>
      <c r="E1276" s="86"/>
      <c r="F1276" s="85"/>
      <c r="G1276" s="87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85"/>
      <c r="V1276" s="85"/>
      <c r="W1276" s="85"/>
      <c r="X1276" s="85"/>
      <c r="Y1276" s="85"/>
      <c r="Z1276" s="85"/>
      <c r="AA1276" s="85"/>
      <c r="AB1276" s="85"/>
      <c r="AC1276" s="85"/>
      <c r="AD1276" s="85"/>
      <c r="AE1276" s="85"/>
      <c r="AF1276" s="85"/>
      <c r="AG1276" s="85"/>
      <c r="AH1276" s="85"/>
      <c r="AI1276" s="85"/>
      <c r="AJ1276" s="85"/>
      <c r="AK1276" s="85"/>
      <c r="AL1276" s="85"/>
      <c r="AM1276" s="85"/>
      <c r="AN1276" s="85"/>
      <c r="AO1276" s="85"/>
      <c r="AP1276" s="85"/>
      <c r="AQ1276" s="85"/>
      <c r="AR1276" s="85"/>
      <c r="AS1276" s="85"/>
      <c r="AT1276" s="85"/>
      <c r="AU1276" s="85"/>
      <c r="AV1276" s="85"/>
      <c r="AW1276" s="85"/>
      <c r="AX1276" s="85"/>
      <c r="AY1276" s="85"/>
      <c r="AZ1276" s="85"/>
      <c r="BA1276" s="85"/>
      <c r="BB1276" s="85"/>
      <c r="BC1276" s="85"/>
      <c r="BD1276" s="85"/>
      <c r="BE1276" s="85"/>
      <c r="BF1276" s="88"/>
      <c r="BG1276" s="85"/>
      <c r="BH1276" s="85"/>
      <c r="BI1276" s="85"/>
      <c r="BJ1276" s="85"/>
      <c r="BK1276" s="85"/>
      <c r="BL1276" s="85"/>
      <c r="BM1276" s="85"/>
      <c r="BN1276" s="85"/>
      <c r="BO1276" s="85"/>
      <c r="BP1276" s="85"/>
      <c r="BQ1276" s="85"/>
      <c r="BR1276" s="85"/>
      <c r="BS1276" s="85"/>
      <c r="BT1276" s="85"/>
      <c r="BU1276" s="85"/>
      <c r="BV1276" s="85"/>
      <c r="BW1276" s="85"/>
      <c r="BX1276" s="85"/>
      <c r="BY1276" s="85"/>
      <c r="BZ1276" s="85"/>
      <c r="CA1276" s="85"/>
      <c r="CB1276" s="85"/>
      <c r="CC1276" s="85"/>
      <c r="CD1276" s="85"/>
      <c r="CE1276" s="85"/>
      <c r="CF1276" s="85"/>
      <c r="CG1276" s="85"/>
      <c r="CH1276" s="85"/>
      <c r="CI1276" s="85"/>
      <c r="CJ1276" s="85"/>
      <c r="CK1276" s="85"/>
      <c r="CL1276" s="85"/>
      <c r="CM1276" s="85"/>
      <c r="CN1276" s="85"/>
      <c r="CO1276" s="85"/>
      <c r="CP1276" s="85"/>
      <c r="CQ1276" s="85"/>
      <c r="CR1276" s="85"/>
      <c r="CS1276" s="85"/>
      <c r="CT1276" s="85"/>
      <c r="CU1276" s="85"/>
      <c r="CV1276" s="85"/>
      <c r="CW1276" s="85"/>
      <c r="CX1276" s="85"/>
      <c r="CY1276" s="85"/>
      <c r="CZ1276" s="85"/>
      <c r="DA1276" s="85"/>
      <c r="DB1276" s="85"/>
      <c r="DC1276" s="85"/>
      <c r="DD1276" s="85"/>
      <c r="DE1276" s="85"/>
    </row>
    <row r="1277" spans="1:109" x14ac:dyDescent="0.2">
      <c r="A1277" s="85"/>
      <c r="B1277" s="85"/>
      <c r="C1277" s="85"/>
      <c r="D1277" s="85"/>
      <c r="E1277" s="86"/>
      <c r="F1277" s="85"/>
      <c r="G1277" s="87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85"/>
      <c r="V1277" s="85"/>
      <c r="W1277" s="85"/>
      <c r="X1277" s="85"/>
      <c r="Y1277" s="85"/>
      <c r="Z1277" s="85"/>
      <c r="AA1277" s="85"/>
      <c r="AB1277" s="85"/>
      <c r="AC1277" s="85"/>
      <c r="AD1277" s="85"/>
      <c r="AE1277" s="85"/>
      <c r="AF1277" s="85"/>
      <c r="AG1277" s="85"/>
      <c r="AH1277" s="85"/>
      <c r="AI1277" s="85"/>
      <c r="AJ1277" s="85"/>
      <c r="AK1277" s="85"/>
      <c r="AL1277" s="85"/>
      <c r="AM1277" s="85"/>
      <c r="AN1277" s="85"/>
      <c r="AO1277" s="85"/>
      <c r="AP1277" s="85"/>
      <c r="AQ1277" s="85"/>
      <c r="AR1277" s="85"/>
      <c r="AS1277" s="85"/>
      <c r="AT1277" s="85"/>
      <c r="AU1277" s="85"/>
      <c r="AV1277" s="85"/>
      <c r="AW1277" s="85"/>
      <c r="AX1277" s="85"/>
      <c r="AY1277" s="85"/>
      <c r="AZ1277" s="85"/>
      <c r="BA1277" s="85"/>
      <c r="BB1277" s="85"/>
      <c r="BC1277" s="85"/>
      <c r="BD1277" s="85"/>
      <c r="BE1277" s="85"/>
      <c r="BF1277" s="88"/>
      <c r="BG1277" s="85"/>
      <c r="BH1277" s="85"/>
      <c r="BI1277" s="85"/>
      <c r="BJ1277" s="85"/>
      <c r="BK1277" s="85"/>
      <c r="BL1277" s="85"/>
      <c r="BM1277" s="85"/>
      <c r="BN1277" s="85"/>
      <c r="BO1277" s="85"/>
      <c r="BP1277" s="85"/>
      <c r="BQ1277" s="85"/>
      <c r="BR1277" s="85"/>
      <c r="BS1277" s="85"/>
      <c r="BT1277" s="85"/>
      <c r="BU1277" s="85"/>
      <c r="BV1277" s="85"/>
      <c r="BW1277" s="85"/>
      <c r="BX1277" s="85"/>
      <c r="BY1277" s="85"/>
      <c r="BZ1277" s="85"/>
      <c r="CA1277" s="85"/>
      <c r="CB1277" s="85"/>
      <c r="CC1277" s="85"/>
      <c r="CD1277" s="85"/>
      <c r="CE1277" s="85"/>
      <c r="CF1277" s="85"/>
      <c r="CG1277" s="85"/>
      <c r="CH1277" s="85"/>
      <c r="CI1277" s="85"/>
      <c r="CJ1277" s="85"/>
      <c r="CK1277" s="85"/>
      <c r="CL1277" s="85"/>
      <c r="CM1277" s="85"/>
      <c r="CN1277" s="85"/>
      <c r="CO1277" s="85"/>
      <c r="CP1277" s="85"/>
      <c r="CQ1277" s="85"/>
      <c r="CR1277" s="85"/>
      <c r="CS1277" s="85"/>
      <c r="CT1277" s="85"/>
      <c r="CU1277" s="85"/>
      <c r="CV1277" s="85"/>
      <c r="CW1277" s="85"/>
      <c r="CX1277" s="85"/>
      <c r="CY1277" s="85"/>
      <c r="CZ1277" s="85"/>
      <c r="DA1277" s="85"/>
      <c r="DB1277" s="85"/>
      <c r="DC1277" s="85"/>
      <c r="DD1277" s="85"/>
      <c r="DE1277" s="85"/>
    </row>
    <row r="1278" spans="1:109" x14ac:dyDescent="0.2">
      <c r="A1278" s="85"/>
      <c r="B1278" s="85"/>
      <c r="C1278" s="85"/>
      <c r="D1278" s="85"/>
      <c r="E1278" s="86"/>
      <c r="F1278" s="85"/>
      <c r="G1278" s="87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85"/>
      <c r="V1278" s="85"/>
      <c r="W1278" s="85"/>
      <c r="X1278" s="85"/>
      <c r="Y1278" s="85"/>
      <c r="Z1278" s="85"/>
      <c r="AA1278" s="85"/>
      <c r="AB1278" s="85"/>
      <c r="AC1278" s="85"/>
      <c r="AD1278" s="85"/>
      <c r="AE1278" s="85"/>
      <c r="AF1278" s="85"/>
      <c r="AG1278" s="85"/>
      <c r="AH1278" s="85"/>
      <c r="AI1278" s="85"/>
      <c r="AJ1278" s="85"/>
      <c r="AK1278" s="85"/>
      <c r="AL1278" s="85"/>
      <c r="AM1278" s="85"/>
      <c r="AN1278" s="85"/>
      <c r="AO1278" s="85"/>
      <c r="AP1278" s="85"/>
      <c r="AQ1278" s="85"/>
      <c r="AR1278" s="85"/>
      <c r="AS1278" s="85"/>
      <c r="AT1278" s="85"/>
      <c r="AU1278" s="85"/>
      <c r="AV1278" s="85"/>
      <c r="AW1278" s="85"/>
      <c r="AX1278" s="85"/>
      <c r="AY1278" s="85"/>
      <c r="AZ1278" s="85"/>
      <c r="BA1278" s="85"/>
      <c r="BB1278" s="85"/>
      <c r="BC1278" s="85"/>
      <c r="BD1278" s="85"/>
      <c r="BE1278" s="85"/>
      <c r="BF1278" s="88"/>
      <c r="BG1278" s="85"/>
      <c r="BH1278" s="85"/>
      <c r="BI1278" s="85"/>
      <c r="BJ1278" s="85"/>
      <c r="BK1278" s="85"/>
      <c r="BL1278" s="85"/>
      <c r="BM1278" s="85"/>
      <c r="BN1278" s="85"/>
      <c r="BO1278" s="85"/>
      <c r="BP1278" s="85"/>
      <c r="BQ1278" s="85"/>
      <c r="BR1278" s="85"/>
      <c r="BS1278" s="85"/>
      <c r="BT1278" s="85"/>
      <c r="BU1278" s="85"/>
      <c r="BV1278" s="85"/>
      <c r="BW1278" s="85"/>
      <c r="BX1278" s="85"/>
      <c r="BY1278" s="85"/>
      <c r="BZ1278" s="85"/>
      <c r="CA1278" s="85"/>
      <c r="CB1278" s="85"/>
      <c r="CC1278" s="85"/>
      <c r="CD1278" s="85"/>
      <c r="CE1278" s="85"/>
      <c r="CF1278" s="85"/>
      <c r="CG1278" s="85"/>
      <c r="CH1278" s="85"/>
      <c r="CI1278" s="85"/>
      <c r="CJ1278" s="85"/>
      <c r="CK1278" s="85"/>
      <c r="CL1278" s="85"/>
      <c r="CM1278" s="85"/>
      <c r="CN1278" s="85"/>
      <c r="CO1278" s="85"/>
      <c r="CP1278" s="85"/>
      <c r="CQ1278" s="85"/>
      <c r="CR1278" s="85"/>
      <c r="CS1278" s="85"/>
      <c r="CT1278" s="85"/>
      <c r="CU1278" s="85"/>
      <c r="CV1278" s="85"/>
      <c r="CW1278" s="85"/>
      <c r="CX1278" s="85"/>
      <c r="CY1278" s="85"/>
      <c r="CZ1278" s="85"/>
      <c r="DA1278" s="85"/>
      <c r="DB1278" s="85"/>
      <c r="DC1278" s="85"/>
      <c r="DD1278" s="85"/>
      <c r="DE1278" s="85"/>
    </row>
    <row r="1279" spans="1:109" x14ac:dyDescent="0.2">
      <c r="A1279" s="85"/>
      <c r="B1279" s="85"/>
      <c r="C1279" s="85"/>
      <c r="D1279" s="85"/>
      <c r="E1279" s="86"/>
      <c r="F1279" s="85"/>
      <c r="G1279" s="87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85"/>
      <c r="V1279" s="85"/>
      <c r="W1279" s="85"/>
      <c r="X1279" s="85"/>
      <c r="Y1279" s="85"/>
      <c r="Z1279" s="85"/>
      <c r="AA1279" s="85"/>
      <c r="AB1279" s="85"/>
      <c r="AC1279" s="85"/>
      <c r="AD1279" s="85"/>
      <c r="AE1279" s="85"/>
      <c r="AF1279" s="85"/>
      <c r="AG1279" s="85"/>
      <c r="AH1279" s="85"/>
      <c r="AI1279" s="85"/>
      <c r="AJ1279" s="85"/>
      <c r="AK1279" s="85"/>
      <c r="AL1279" s="85"/>
      <c r="AM1279" s="85"/>
      <c r="AN1279" s="85"/>
      <c r="AO1279" s="85"/>
      <c r="AP1279" s="85"/>
      <c r="AQ1279" s="85"/>
      <c r="AR1279" s="85"/>
      <c r="AS1279" s="85"/>
      <c r="AT1279" s="85"/>
      <c r="AU1279" s="85"/>
      <c r="AV1279" s="85"/>
      <c r="AW1279" s="85"/>
      <c r="AX1279" s="85"/>
      <c r="AY1279" s="85"/>
      <c r="AZ1279" s="85"/>
      <c r="BA1279" s="85"/>
      <c r="BB1279" s="85"/>
      <c r="BC1279" s="85"/>
      <c r="BD1279" s="85"/>
      <c r="BE1279" s="85"/>
      <c r="BF1279" s="88"/>
      <c r="BG1279" s="85"/>
      <c r="BH1279" s="85"/>
      <c r="BI1279" s="85"/>
      <c r="BJ1279" s="85"/>
      <c r="BK1279" s="85"/>
      <c r="BL1279" s="85"/>
      <c r="BM1279" s="85"/>
      <c r="BN1279" s="85"/>
      <c r="BO1279" s="85"/>
      <c r="BP1279" s="85"/>
      <c r="BQ1279" s="85"/>
      <c r="BR1279" s="85"/>
      <c r="BS1279" s="85"/>
      <c r="BT1279" s="85"/>
      <c r="BU1279" s="85"/>
      <c r="BV1279" s="85"/>
      <c r="BW1279" s="85"/>
      <c r="BX1279" s="85"/>
      <c r="BY1279" s="85"/>
      <c r="BZ1279" s="85"/>
      <c r="CA1279" s="85"/>
      <c r="CB1279" s="85"/>
      <c r="CC1279" s="85"/>
      <c r="CD1279" s="85"/>
      <c r="CE1279" s="85"/>
      <c r="CF1279" s="85"/>
      <c r="CG1279" s="85"/>
      <c r="CH1279" s="85"/>
      <c r="CI1279" s="85"/>
      <c r="CJ1279" s="85"/>
      <c r="CK1279" s="85"/>
      <c r="CL1279" s="85"/>
      <c r="CM1279" s="85"/>
      <c r="CN1279" s="85"/>
      <c r="CO1279" s="85"/>
      <c r="CP1279" s="85"/>
      <c r="CQ1279" s="85"/>
      <c r="CR1279" s="85"/>
      <c r="CS1279" s="85"/>
      <c r="CT1279" s="85"/>
      <c r="CU1279" s="85"/>
      <c r="CV1279" s="85"/>
      <c r="CW1279" s="85"/>
      <c r="CX1279" s="85"/>
      <c r="CY1279" s="85"/>
      <c r="CZ1279" s="85"/>
      <c r="DA1279" s="85"/>
      <c r="DB1279" s="85"/>
      <c r="DC1279" s="85"/>
      <c r="DD1279" s="85"/>
      <c r="DE1279" s="85"/>
    </row>
    <row r="1280" spans="1:109" x14ac:dyDescent="0.2">
      <c r="A1280" s="85"/>
      <c r="B1280" s="85"/>
      <c r="C1280" s="85"/>
      <c r="D1280" s="85"/>
      <c r="E1280" s="86"/>
      <c r="F1280" s="85"/>
      <c r="G1280" s="87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85"/>
      <c r="V1280" s="85"/>
      <c r="W1280" s="85"/>
      <c r="X1280" s="85"/>
      <c r="Y1280" s="85"/>
      <c r="Z1280" s="85"/>
      <c r="AA1280" s="85"/>
      <c r="AB1280" s="85"/>
      <c r="AC1280" s="85"/>
      <c r="AD1280" s="85"/>
      <c r="AE1280" s="85"/>
      <c r="AF1280" s="85"/>
      <c r="AG1280" s="85"/>
      <c r="AH1280" s="85"/>
      <c r="AI1280" s="85"/>
      <c r="AJ1280" s="85"/>
      <c r="AK1280" s="85"/>
      <c r="AL1280" s="85"/>
      <c r="AM1280" s="85"/>
      <c r="AN1280" s="85"/>
      <c r="AO1280" s="85"/>
      <c r="AP1280" s="85"/>
      <c r="AQ1280" s="85"/>
      <c r="AR1280" s="85"/>
      <c r="AS1280" s="85"/>
      <c r="AT1280" s="85"/>
      <c r="AU1280" s="85"/>
      <c r="AV1280" s="85"/>
      <c r="AW1280" s="85"/>
      <c r="AX1280" s="85"/>
      <c r="AY1280" s="85"/>
      <c r="AZ1280" s="85"/>
      <c r="BA1280" s="85"/>
      <c r="BB1280" s="85"/>
      <c r="BC1280" s="85"/>
      <c r="BD1280" s="85"/>
      <c r="BE1280" s="85"/>
      <c r="BF1280" s="88"/>
      <c r="BG1280" s="85"/>
      <c r="BH1280" s="85"/>
      <c r="BI1280" s="85"/>
      <c r="BJ1280" s="85"/>
      <c r="BK1280" s="85"/>
      <c r="BL1280" s="85"/>
      <c r="BM1280" s="85"/>
      <c r="BN1280" s="85"/>
      <c r="BO1280" s="85"/>
      <c r="BP1280" s="85"/>
      <c r="BQ1280" s="85"/>
      <c r="BR1280" s="85"/>
      <c r="BS1280" s="85"/>
      <c r="BT1280" s="85"/>
      <c r="BU1280" s="85"/>
      <c r="BV1280" s="85"/>
      <c r="BW1280" s="85"/>
      <c r="BX1280" s="85"/>
      <c r="BY1280" s="85"/>
      <c r="BZ1280" s="85"/>
      <c r="CA1280" s="85"/>
      <c r="CB1280" s="85"/>
      <c r="CC1280" s="85"/>
      <c r="CD1280" s="85"/>
      <c r="CE1280" s="85"/>
      <c r="CF1280" s="85"/>
      <c r="CG1280" s="85"/>
      <c r="CH1280" s="85"/>
      <c r="CI1280" s="85"/>
      <c r="CJ1280" s="85"/>
      <c r="CK1280" s="85"/>
      <c r="CL1280" s="85"/>
      <c r="CM1280" s="85"/>
      <c r="CN1280" s="85"/>
      <c r="CO1280" s="85"/>
      <c r="CP1280" s="85"/>
      <c r="CQ1280" s="85"/>
      <c r="CR1280" s="85"/>
      <c r="CS1280" s="85"/>
      <c r="CT1280" s="85"/>
      <c r="CU1280" s="85"/>
      <c r="CV1280" s="85"/>
      <c r="CW1280" s="85"/>
      <c r="CX1280" s="85"/>
      <c r="CY1280" s="85"/>
      <c r="CZ1280" s="85"/>
      <c r="DA1280" s="85"/>
      <c r="DB1280" s="85"/>
      <c r="DC1280" s="85"/>
      <c r="DD1280" s="85"/>
      <c r="DE1280" s="85"/>
    </row>
    <row r="1281" spans="1:109" x14ac:dyDescent="0.2">
      <c r="A1281" s="85"/>
      <c r="B1281" s="85"/>
      <c r="C1281" s="85"/>
      <c r="D1281" s="85"/>
      <c r="E1281" s="86"/>
      <c r="F1281" s="85"/>
      <c r="G1281" s="87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85"/>
      <c r="V1281" s="85"/>
      <c r="W1281" s="85"/>
      <c r="X1281" s="85"/>
      <c r="Y1281" s="85"/>
      <c r="Z1281" s="85"/>
      <c r="AA1281" s="85"/>
      <c r="AB1281" s="85"/>
      <c r="AC1281" s="85"/>
      <c r="AD1281" s="85"/>
      <c r="AE1281" s="85"/>
      <c r="AF1281" s="85"/>
      <c r="AG1281" s="85"/>
      <c r="AH1281" s="85"/>
      <c r="AI1281" s="85"/>
      <c r="AJ1281" s="85"/>
      <c r="AK1281" s="85"/>
      <c r="AL1281" s="85"/>
      <c r="AM1281" s="85"/>
      <c r="AN1281" s="85"/>
      <c r="AO1281" s="85"/>
      <c r="AP1281" s="85"/>
      <c r="AQ1281" s="85"/>
      <c r="AR1281" s="85"/>
      <c r="AS1281" s="85"/>
      <c r="AT1281" s="85"/>
      <c r="AU1281" s="85"/>
      <c r="AV1281" s="85"/>
      <c r="AW1281" s="85"/>
      <c r="AX1281" s="85"/>
      <c r="AY1281" s="85"/>
      <c r="AZ1281" s="85"/>
      <c r="BA1281" s="85"/>
      <c r="BB1281" s="85"/>
      <c r="BC1281" s="85"/>
      <c r="BD1281" s="85"/>
      <c r="BE1281" s="85"/>
      <c r="BF1281" s="88"/>
      <c r="BG1281" s="85"/>
      <c r="BH1281" s="85"/>
      <c r="BI1281" s="85"/>
      <c r="BJ1281" s="85"/>
      <c r="BK1281" s="85"/>
      <c r="BL1281" s="85"/>
      <c r="BM1281" s="85"/>
      <c r="BN1281" s="85"/>
      <c r="BO1281" s="85"/>
      <c r="BP1281" s="85"/>
      <c r="BQ1281" s="85"/>
      <c r="BR1281" s="85"/>
      <c r="BS1281" s="85"/>
      <c r="BT1281" s="85"/>
      <c r="BU1281" s="85"/>
      <c r="BV1281" s="85"/>
      <c r="BW1281" s="85"/>
      <c r="BX1281" s="85"/>
      <c r="BY1281" s="85"/>
      <c r="BZ1281" s="85"/>
      <c r="CA1281" s="85"/>
      <c r="CB1281" s="85"/>
      <c r="CC1281" s="85"/>
      <c r="CD1281" s="85"/>
      <c r="CE1281" s="85"/>
      <c r="CF1281" s="85"/>
      <c r="CG1281" s="85"/>
      <c r="CH1281" s="85"/>
      <c r="CI1281" s="85"/>
      <c r="CJ1281" s="85"/>
      <c r="CK1281" s="85"/>
      <c r="CL1281" s="85"/>
      <c r="CM1281" s="85"/>
      <c r="CN1281" s="85"/>
      <c r="CO1281" s="85"/>
      <c r="CP1281" s="85"/>
      <c r="CQ1281" s="85"/>
      <c r="CR1281" s="85"/>
      <c r="CS1281" s="85"/>
      <c r="CT1281" s="85"/>
      <c r="CU1281" s="85"/>
      <c r="CV1281" s="85"/>
      <c r="CW1281" s="85"/>
      <c r="CX1281" s="85"/>
      <c r="CY1281" s="85"/>
      <c r="CZ1281" s="85"/>
      <c r="DA1281" s="85"/>
      <c r="DB1281" s="85"/>
      <c r="DC1281" s="85"/>
      <c r="DD1281" s="85"/>
      <c r="DE1281" s="85"/>
    </row>
    <row r="1282" spans="1:109" x14ac:dyDescent="0.2">
      <c r="A1282" s="85"/>
      <c r="B1282" s="85"/>
      <c r="C1282" s="85"/>
      <c r="D1282" s="85"/>
      <c r="E1282" s="86"/>
      <c r="F1282" s="85"/>
      <c r="G1282" s="87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85"/>
      <c r="V1282" s="85"/>
      <c r="W1282" s="85"/>
      <c r="X1282" s="85"/>
      <c r="Y1282" s="85"/>
      <c r="Z1282" s="85"/>
      <c r="AA1282" s="85"/>
      <c r="AB1282" s="85"/>
      <c r="AC1282" s="85"/>
      <c r="AD1282" s="85"/>
      <c r="AE1282" s="85"/>
      <c r="AF1282" s="85"/>
      <c r="AG1282" s="85"/>
      <c r="AH1282" s="85"/>
      <c r="AI1282" s="85"/>
      <c r="AJ1282" s="85"/>
      <c r="AK1282" s="85"/>
      <c r="AL1282" s="85"/>
      <c r="AM1282" s="85"/>
      <c r="AN1282" s="85"/>
      <c r="AO1282" s="85"/>
      <c r="AP1282" s="85"/>
      <c r="AQ1282" s="85"/>
      <c r="AR1282" s="85"/>
      <c r="AS1282" s="85"/>
      <c r="AT1282" s="85"/>
      <c r="AU1282" s="85"/>
      <c r="AV1282" s="85"/>
      <c r="AW1282" s="85"/>
      <c r="AX1282" s="85"/>
      <c r="AY1282" s="85"/>
      <c r="AZ1282" s="85"/>
      <c r="BA1282" s="85"/>
      <c r="BB1282" s="85"/>
      <c r="BC1282" s="85"/>
      <c r="BD1282" s="85"/>
      <c r="BE1282" s="85"/>
      <c r="BF1282" s="88"/>
      <c r="BG1282" s="85"/>
      <c r="BH1282" s="85"/>
      <c r="BI1282" s="85"/>
      <c r="BJ1282" s="85"/>
      <c r="BK1282" s="85"/>
      <c r="BL1282" s="85"/>
      <c r="BM1282" s="85"/>
      <c r="BN1282" s="85"/>
      <c r="BO1282" s="85"/>
      <c r="BP1282" s="85"/>
      <c r="BQ1282" s="85"/>
      <c r="BR1282" s="85"/>
      <c r="BS1282" s="85"/>
      <c r="BT1282" s="85"/>
      <c r="BU1282" s="85"/>
      <c r="BV1282" s="85"/>
      <c r="BW1282" s="85"/>
      <c r="BX1282" s="85"/>
      <c r="BY1282" s="85"/>
      <c r="BZ1282" s="85"/>
      <c r="CA1282" s="85"/>
      <c r="CB1282" s="85"/>
      <c r="CC1282" s="85"/>
      <c r="CD1282" s="85"/>
      <c r="CE1282" s="85"/>
      <c r="CF1282" s="85"/>
      <c r="CG1282" s="85"/>
      <c r="CH1282" s="85"/>
      <c r="CI1282" s="85"/>
      <c r="CJ1282" s="85"/>
      <c r="CK1282" s="85"/>
      <c r="CL1282" s="85"/>
      <c r="CM1282" s="85"/>
      <c r="CN1282" s="85"/>
      <c r="CO1282" s="85"/>
      <c r="CP1282" s="85"/>
      <c r="CQ1282" s="85"/>
      <c r="CR1282" s="85"/>
      <c r="CS1282" s="85"/>
      <c r="CT1282" s="85"/>
      <c r="CU1282" s="85"/>
      <c r="CV1282" s="85"/>
      <c r="CW1282" s="85"/>
      <c r="CX1282" s="85"/>
      <c r="CY1282" s="85"/>
      <c r="CZ1282" s="85"/>
      <c r="DA1282" s="85"/>
      <c r="DB1282" s="85"/>
      <c r="DC1282" s="85"/>
      <c r="DD1282" s="85"/>
      <c r="DE1282" s="85"/>
    </row>
    <row r="1283" spans="1:109" x14ac:dyDescent="0.2">
      <c r="A1283" s="85"/>
      <c r="B1283" s="85"/>
      <c r="C1283" s="85"/>
      <c r="D1283" s="85"/>
      <c r="E1283" s="86"/>
      <c r="F1283" s="85"/>
      <c r="G1283" s="87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85"/>
      <c r="V1283" s="85"/>
      <c r="W1283" s="85"/>
      <c r="X1283" s="85"/>
      <c r="Y1283" s="85"/>
      <c r="Z1283" s="85"/>
      <c r="AA1283" s="85"/>
      <c r="AB1283" s="85"/>
      <c r="AC1283" s="85"/>
      <c r="AD1283" s="85"/>
      <c r="AE1283" s="85"/>
      <c r="AF1283" s="85"/>
      <c r="AG1283" s="85"/>
      <c r="AH1283" s="85"/>
      <c r="AI1283" s="85"/>
      <c r="AJ1283" s="85"/>
      <c r="AK1283" s="85"/>
      <c r="AL1283" s="85"/>
      <c r="AM1283" s="85"/>
      <c r="AN1283" s="85"/>
      <c r="AO1283" s="85"/>
      <c r="AP1283" s="85"/>
      <c r="AQ1283" s="85"/>
      <c r="AR1283" s="85"/>
      <c r="AS1283" s="85"/>
      <c r="AT1283" s="85"/>
      <c r="AU1283" s="85"/>
      <c r="AV1283" s="85"/>
      <c r="AW1283" s="85"/>
      <c r="AX1283" s="85"/>
      <c r="AY1283" s="85"/>
      <c r="AZ1283" s="85"/>
      <c r="BA1283" s="85"/>
      <c r="BB1283" s="85"/>
      <c r="BC1283" s="85"/>
      <c r="BD1283" s="85"/>
      <c r="BE1283" s="85"/>
      <c r="BF1283" s="88"/>
      <c r="BG1283" s="85"/>
      <c r="BH1283" s="85"/>
      <c r="BI1283" s="85"/>
      <c r="BJ1283" s="85"/>
      <c r="BK1283" s="85"/>
      <c r="BL1283" s="85"/>
      <c r="BM1283" s="85"/>
      <c r="BN1283" s="85"/>
      <c r="BO1283" s="85"/>
      <c r="BP1283" s="85"/>
      <c r="BQ1283" s="85"/>
      <c r="BR1283" s="85"/>
      <c r="BS1283" s="85"/>
      <c r="BT1283" s="85"/>
      <c r="BU1283" s="85"/>
      <c r="BV1283" s="85"/>
      <c r="BW1283" s="85"/>
      <c r="BX1283" s="85"/>
      <c r="BY1283" s="85"/>
      <c r="BZ1283" s="85"/>
      <c r="CA1283" s="85"/>
      <c r="CB1283" s="85"/>
      <c r="CC1283" s="85"/>
      <c r="CD1283" s="85"/>
      <c r="CE1283" s="85"/>
      <c r="CF1283" s="85"/>
      <c r="CG1283" s="85"/>
      <c r="CH1283" s="85"/>
      <c r="CI1283" s="85"/>
      <c r="CJ1283" s="85"/>
      <c r="CK1283" s="85"/>
      <c r="CL1283" s="85"/>
      <c r="CM1283" s="85"/>
      <c r="CN1283" s="85"/>
      <c r="CO1283" s="85"/>
      <c r="CP1283" s="85"/>
      <c r="CQ1283" s="85"/>
      <c r="CR1283" s="85"/>
      <c r="CS1283" s="85"/>
      <c r="CT1283" s="85"/>
      <c r="CU1283" s="85"/>
      <c r="CV1283" s="85"/>
      <c r="CW1283" s="85"/>
      <c r="CX1283" s="85"/>
      <c r="CY1283" s="85"/>
      <c r="CZ1283" s="85"/>
      <c r="DA1283" s="85"/>
      <c r="DB1283" s="85"/>
      <c r="DC1283" s="85"/>
      <c r="DD1283" s="85"/>
      <c r="DE1283" s="85"/>
    </row>
    <row r="1284" spans="1:109" x14ac:dyDescent="0.2">
      <c r="A1284" s="85"/>
      <c r="B1284" s="85"/>
      <c r="C1284" s="85"/>
      <c r="D1284" s="85"/>
      <c r="E1284" s="86"/>
      <c r="F1284" s="85"/>
      <c r="G1284" s="87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85"/>
      <c r="V1284" s="85"/>
      <c r="W1284" s="85"/>
      <c r="X1284" s="85"/>
      <c r="Y1284" s="85"/>
      <c r="Z1284" s="85"/>
      <c r="AA1284" s="85"/>
      <c r="AB1284" s="85"/>
      <c r="AC1284" s="85"/>
      <c r="AD1284" s="85"/>
      <c r="AE1284" s="85"/>
      <c r="AF1284" s="85"/>
      <c r="AG1284" s="85"/>
      <c r="AH1284" s="85"/>
      <c r="AI1284" s="85"/>
      <c r="AJ1284" s="85"/>
      <c r="AK1284" s="85"/>
      <c r="AL1284" s="85"/>
      <c r="AM1284" s="85"/>
      <c r="AN1284" s="85"/>
      <c r="AO1284" s="85"/>
      <c r="AP1284" s="85"/>
      <c r="AQ1284" s="85"/>
      <c r="AR1284" s="85"/>
      <c r="AS1284" s="85"/>
      <c r="AT1284" s="85"/>
      <c r="AU1284" s="85"/>
      <c r="AV1284" s="85"/>
      <c r="AW1284" s="85"/>
      <c r="AX1284" s="85"/>
      <c r="AY1284" s="85"/>
      <c r="AZ1284" s="85"/>
      <c r="BA1284" s="85"/>
      <c r="BB1284" s="85"/>
      <c r="BC1284" s="85"/>
      <c r="BD1284" s="85"/>
      <c r="BE1284" s="85"/>
      <c r="BF1284" s="88"/>
      <c r="BG1284" s="85"/>
      <c r="BH1284" s="85"/>
      <c r="BI1284" s="85"/>
      <c r="BJ1284" s="85"/>
      <c r="BK1284" s="85"/>
      <c r="BL1284" s="85"/>
      <c r="BM1284" s="85"/>
      <c r="BN1284" s="85"/>
      <c r="BO1284" s="85"/>
      <c r="BP1284" s="85"/>
      <c r="BQ1284" s="85"/>
      <c r="BR1284" s="85"/>
      <c r="BS1284" s="85"/>
      <c r="BT1284" s="85"/>
      <c r="BU1284" s="85"/>
      <c r="BV1284" s="85"/>
      <c r="BW1284" s="85"/>
      <c r="BX1284" s="85"/>
      <c r="BY1284" s="85"/>
      <c r="BZ1284" s="85"/>
      <c r="CA1284" s="85"/>
      <c r="CB1284" s="85"/>
      <c r="CC1284" s="85"/>
      <c r="CD1284" s="85"/>
      <c r="CE1284" s="85"/>
      <c r="CF1284" s="85"/>
      <c r="CG1284" s="85"/>
      <c r="CH1284" s="85"/>
      <c r="CI1284" s="85"/>
      <c r="CJ1284" s="85"/>
      <c r="CK1284" s="85"/>
      <c r="CL1284" s="85"/>
      <c r="CM1284" s="85"/>
      <c r="CN1284" s="85"/>
      <c r="CO1284" s="85"/>
      <c r="CP1284" s="85"/>
      <c r="CQ1284" s="85"/>
      <c r="CR1284" s="85"/>
      <c r="CS1284" s="85"/>
      <c r="CT1284" s="85"/>
      <c r="CU1284" s="85"/>
      <c r="CV1284" s="85"/>
      <c r="CW1284" s="85"/>
      <c r="CX1284" s="85"/>
      <c r="CY1284" s="85"/>
      <c r="CZ1284" s="85"/>
      <c r="DA1284" s="85"/>
      <c r="DB1284" s="85"/>
      <c r="DC1284" s="85"/>
      <c r="DD1284" s="85"/>
      <c r="DE1284" s="85"/>
    </row>
    <row r="1285" spans="1:109" x14ac:dyDescent="0.2">
      <c r="A1285" s="85"/>
      <c r="B1285" s="85"/>
      <c r="C1285" s="85"/>
      <c r="D1285" s="85"/>
      <c r="E1285" s="86"/>
      <c r="F1285" s="85"/>
      <c r="G1285" s="87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85"/>
      <c r="V1285" s="85"/>
      <c r="W1285" s="85"/>
      <c r="X1285" s="85"/>
      <c r="Y1285" s="85"/>
      <c r="Z1285" s="85"/>
      <c r="AA1285" s="85"/>
      <c r="AB1285" s="85"/>
      <c r="AC1285" s="85"/>
      <c r="AD1285" s="85"/>
      <c r="AE1285" s="85"/>
      <c r="AF1285" s="85"/>
      <c r="AG1285" s="85"/>
      <c r="AH1285" s="85"/>
      <c r="AI1285" s="85"/>
      <c r="AJ1285" s="85"/>
      <c r="AK1285" s="85"/>
      <c r="AL1285" s="85"/>
      <c r="AM1285" s="85"/>
      <c r="AN1285" s="85"/>
      <c r="AO1285" s="85"/>
      <c r="AP1285" s="85"/>
      <c r="AQ1285" s="85"/>
      <c r="AR1285" s="85"/>
      <c r="AS1285" s="85"/>
      <c r="AT1285" s="85"/>
      <c r="AU1285" s="85"/>
      <c r="AV1285" s="85"/>
      <c r="AW1285" s="85"/>
      <c r="AX1285" s="85"/>
      <c r="AY1285" s="85"/>
      <c r="AZ1285" s="85"/>
      <c r="BA1285" s="85"/>
      <c r="BB1285" s="85"/>
      <c r="BC1285" s="85"/>
      <c r="BD1285" s="85"/>
      <c r="BE1285" s="85"/>
      <c r="BF1285" s="88"/>
      <c r="BG1285" s="85"/>
      <c r="BH1285" s="85"/>
      <c r="BI1285" s="85"/>
      <c r="BJ1285" s="85"/>
      <c r="BK1285" s="85"/>
      <c r="BL1285" s="85"/>
      <c r="BM1285" s="85"/>
      <c r="BN1285" s="85"/>
      <c r="BO1285" s="85"/>
      <c r="BP1285" s="85"/>
      <c r="BQ1285" s="85"/>
      <c r="BR1285" s="85"/>
      <c r="BS1285" s="85"/>
      <c r="BT1285" s="85"/>
      <c r="BU1285" s="85"/>
      <c r="BV1285" s="85"/>
      <c r="BW1285" s="85"/>
      <c r="BX1285" s="85"/>
      <c r="BY1285" s="85"/>
      <c r="BZ1285" s="85"/>
      <c r="CA1285" s="85"/>
      <c r="CB1285" s="85"/>
      <c r="CC1285" s="85"/>
      <c r="CD1285" s="85"/>
      <c r="CE1285" s="85"/>
      <c r="CF1285" s="85"/>
      <c r="CG1285" s="85"/>
      <c r="CH1285" s="85"/>
      <c r="CI1285" s="85"/>
      <c r="CJ1285" s="85"/>
      <c r="CK1285" s="85"/>
      <c r="CL1285" s="85"/>
      <c r="CM1285" s="85"/>
      <c r="CN1285" s="85"/>
      <c r="CO1285" s="85"/>
      <c r="CP1285" s="85"/>
      <c r="CQ1285" s="85"/>
      <c r="CR1285" s="85"/>
      <c r="CS1285" s="85"/>
      <c r="CT1285" s="85"/>
      <c r="CU1285" s="85"/>
      <c r="CV1285" s="85"/>
      <c r="CW1285" s="85"/>
      <c r="CX1285" s="85"/>
      <c r="CY1285" s="85"/>
      <c r="CZ1285" s="85"/>
      <c r="DA1285" s="85"/>
      <c r="DB1285" s="85"/>
      <c r="DC1285" s="85"/>
      <c r="DD1285" s="85"/>
      <c r="DE1285" s="85"/>
    </row>
    <row r="1286" spans="1:109" x14ac:dyDescent="0.2">
      <c r="A1286" s="85"/>
      <c r="B1286" s="85"/>
      <c r="C1286" s="85"/>
      <c r="D1286" s="85"/>
      <c r="E1286" s="86"/>
      <c r="F1286" s="85"/>
      <c r="G1286" s="87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85"/>
      <c r="V1286" s="85"/>
      <c r="W1286" s="85"/>
      <c r="X1286" s="85"/>
      <c r="Y1286" s="85"/>
      <c r="Z1286" s="85"/>
      <c r="AA1286" s="85"/>
      <c r="AB1286" s="85"/>
      <c r="AC1286" s="85"/>
      <c r="AD1286" s="85"/>
      <c r="AE1286" s="85"/>
      <c r="AF1286" s="85"/>
      <c r="AG1286" s="85"/>
      <c r="AH1286" s="85"/>
      <c r="AI1286" s="85"/>
      <c r="AJ1286" s="85"/>
      <c r="AK1286" s="85"/>
      <c r="AL1286" s="85"/>
      <c r="AM1286" s="85"/>
      <c r="AN1286" s="85"/>
      <c r="AO1286" s="85"/>
      <c r="AP1286" s="85"/>
      <c r="AQ1286" s="85"/>
      <c r="AR1286" s="85"/>
      <c r="AS1286" s="85"/>
      <c r="AT1286" s="85"/>
      <c r="AU1286" s="85"/>
      <c r="AV1286" s="85"/>
      <c r="AW1286" s="85"/>
      <c r="AX1286" s="85"/>
      <c r="AY1286" s="85"/>
      <c r="AZ1286" s="85"/>
      <c r="BA1286" s="85"/>
      <c r="BB1286" s="85"/>
      <c r="BC1286" s="85"/>
      <c r="BD1286" s="85"/>
      <c r="BE1286" s="85"/>
      <c r="BF1286" s="88"/>
      <c r="BG1286" s="85"/>
      <c r="BH1286" s="85"/>
      <c r="BI1286" s="85"/>
      <c r="BJ1286" s="85"/>
      <c r="BK1286" s="85"/>
      <c r="BL1286" s="85"/>
      <c r="BM1286" s="85"/>
      <c r="BN1286" s="85"/>
      <c r="BO1286" s="85"/>
      <c r="BP1286" s="85"/>
      <c r="BQ1286" s="85"/>
      <c r="BR1286" s="85"/>
      <c r="BS1286" s="85"/>
      <c r="BT1286" s="85"/>
      <c r="BU1286" s="85"/>
      <c r="BV1286" s="85"/>
      <c r="BW1286" s="85"/>
      <c r="BX1286" s="85"/>
      <c r="BY1286" s="85"/>
      <c r="BZ1286" s="85"/>
      <c r="CA1286" s="85"/>
      <c r="CB1286" s="85"/>
      <c r="CC1286" s="85"/>
      <c r="CD1286" s="85"/>
      <c r="CE1286" s="85"/>
      <c r="CF1286" s="85"/>
      <c r="CG1286" s="85"/>
      <c r="CH1286" s="85"/>
      <c r="CI1286" s="85"/>
      <c r="CJ1286" s="85"/>
      <c r="CK1286" s="85"/>
      <c r="CL1286" s="85"/>
      <c r="CM1286" s="85"/>
      <c r="CN1286" s="85"/>
      <c r="CO1286" s="85"/>
      <c r="CP1286" s="85"/>
      <c r="CQ1286" s="85"/>
      <c r="CR1286" s="85"/>
      <c r="CS1286" s="85"/>
      <c r="CT1286" s="85"/>
      <c r="CU1286" s="85"/>
      <c r="CV1286" s="85"/>
      <c r="CW1286" s="85"/>
      <c r="CX1286" s="85"/>
      <c r="CY1286" s="85"/>
      <c r="CZ1286" s="85"/>
      <c r="DA1286" s="85"/>
      <c r="DB1286" s="85"/>
      <c r="DC1286" s="85"/>
      <c r="DD1286" s="85"/>
      <c r="DE1286" s="85"/>
    </row>
    <row r="1287" spans="1:109" x14ac:dyDescent="0.2">
      <c r="A1287" s="85"/>
      <c r="B1287" s="85"/>
      <c r="C1287" s="85"/>
      <c r="D1287" s="85"/>
      <c r="E1287" s="86"/>
      <c r="F1287" s="85"/>
      <c r="G1287" s="87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85"/>
      <c r="V1287" s="85"/>
      <c r="W1287" s="85"/>
      <c r="X1287" s="85"/>
      <c r="Y1287" s="85"/>
      <c r="Z1287" s="85"/>
      <c r="AA1287" s="85"/>
      <c r="AB1287" s="85"/>
      <c r="AC1287" s="85"/>
      <c r="AD1287" s="85"/>
      <c r="AE1287" s="85"/>
      <c r="AF1287" s="85"/>
      <c r="AG1287" s="85"/>
      <c r="AH1287" s="85"/>
      <c r="AI1287" s="85"/>
      <c r="AJ1287" s="85"/>
      <c r="AK1287" s="85"/>
      <c r="AL1287" s="85"/>
      <c r="AM1287" s="85"/>
      <c r="AN1287" s="85"/>
      <c r="AO1287" s="85"/>
      <c r="AP1287" s="85"/>
      <c r="AQ1287" s="85"/>
      <c r="AR1287" s="85"/>
      <c r="AS1287" s="85"/>
      <c r="AT1287" s="85"/>
      <c r="AU1287" s="85"/>
      <c r="AV1287" s="85"/>
      <c r="AW1287" s="85"/>
      <c r="AX1287" s="85"/>
      <c r="AY1287" s="85"/>
      <c r="AZ1287" s="85"/>
      <c r="BA1287" s="85"/>
      <c r="BB1287" s="85"/>
      <c r="BC1287" s="85"/>
      <c r="BD1287" s="85"/>
      <c r="BE1287" s="85"/>
      <c r="BF1287" s="88"/>
      <c r="BG1287" s="85"/>
      <c r="BH1287" s="85"/>
      <c r="BI1287" s="85"/>
      <c r="BJ1287" s="85"/>
      <c r="BK1287" s="85"/>
      <c r="BL1287" s="85"/>
      <c r="BM1287" s="85"/>
      <c r="BN1287" s="85"/>
      <c r="BO1287" s="85"/>
      <c r="BP1287" s="85"/>
      <c r="BQ1287" s="85"/>
      <c r="BR1287" s="85"/>
      <c r="BS1287" s="85"/>
      <c r="BT1287" s="85"/>
      <c r="BU1287" s="85"/>
      <c r="BV1287" s="85"/>
      <c r="BW1287" s="85"/>
      <c r="BX1287" s="85"/>
      <c r="BY1287" s="85"/>
      <c r="BZ1287" s="85"/>
      <c r="CA1287" s="85"/>
      <c r="CB1287" s="85"/>
      <c r="CC1287" s="85"/>
      <c r="CD1287" s="85"/>
      <c r="CE1287" s="85"/>
      <c r="CF1287" s="85"/>
      <c r="CG1287" s="85"/>
      <c r="CH1287" s="85"/>
      <c r="CI1287" s="85"/>
      <c r="CJ1287" s="85"/>
      <c r="CK1287" s="85"/>
      <c r="CL1287" s="85"/>
      <c r="CM1287" s="85"/>
      <c r="CN1287" s="85"/>
      <c r="CO1287" s="85"/>
      <c r="CP1287" s="85"/>
      <c r="CQ1287" s="85"/>
      <c r="CR1287" s="85"/>
      <c r="CS1287" s="85"/>
      <c r="CT1287" s="85"/>
      <c r="CU1287" s="85"/>
      <c r="CV1287" s="85"/>
      <c r="CW1287" s="85"/>
      <c r="CX1287" s="85"/>
      <c r="CY1287" s="85"/>
      <c r="CZ1287" s="85"/>
      <c r="DA1287" s="85"/>
      <c r="DB1287" s="85"/>
      <c r="DC1287" s="85"/>
      <c r="DD1287" s="85"/>
      <c r="DE1287" s="85"/>
    </row>
    <row r="1288" spans="1:109" x14ac:dyDescent="0.2">
      <c r="A1288" s="85"/>
      <c r="B1288" s="85"/>
      <c r="C1288" s="85"/>
      <c r="D1288" s="85"/>
      <c r="E1288" s="86"/>
      <c r="F1288" s="85"/>
      <c r="G1288" s="87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85"/>
      <c r="V1288" s="85"/>
      <c r="W1288" s="85"/>
      <c r="X1288" s="85"/>
      <c r="Y1288" s="85"/>
      <c r="Z1288" s="85"/>
      <c r="AA1288" s="85"/>
      <c r="AB1288" s="85"/>
      <c r="AC1288" s="85"/>
      <c r="AD1288" s="85"/>
      <c r="AE1288" s="85"/>
      <c r="AF1288" s="85"/>
      <c r="AG1288" s="85"/>
      <c r="AH1288" s="85"/>
      <c r="AI1288" s="85"/>
      <c r="AJ1288" s="85"/>
      <c r="AK1288" s="85"/>
      <c r="AL1288" s="85"/>
      <c r="AM1288" s="85"/>
      <c r="AN1288" s="85"/>
      <c r="AO1288" s="85"/>
      <c r="AP1288" s="85"/>
      <c r="AQ1288" s="85"/>
      <c r="AR1288" s="85"/>
      <c r="AS1288" s="85"/>
      <c r="AT1288" s="85"/>
      <c r="AU1288" s="85"/>
      <c r="AV1288" s="85"/>
      <c r="AW1288" s="85"/>
      <c r="AX1288" s="85"/>
      <c r="AY1288" s="85"/>
      <c r="AZ1288" s="85"/>
      <c r="BA1288" s="85"/>
      <c r="BB1288" s="85"/>
      <c r="BC1288" s="85"/>
      <c r="BD1288" s="85"/>
      <c r="BE1288" s="85"/>
      <c r="BF1288" s="88"/>
      <c r="BG1288" s="85"/>
      <c r="BH1288" s="85"/>
      <c r="BI1288" s="85"/>
      <c r="BJ1288" s="85"/>
      <c r="BK1288" s="85"/>
      <c r="BL1288" s="85"/>
      <c r="BM1288" s="85"/>
      <c r="BN1288" s="85"/>
      <c r="BO1288" s="85"/>
      <c r="BP1288" s="85"/>
      <c r="BQ1288" s="85"/>
      <c r="BR1288" s="85"/>
      <c r="BS1288" s="85"/>
      <c r="BT1288" s="85"/>
      <c r="BU1288" s="85"/>
      <c r="BV1288" s="85"/>
      <c r="BW1288" s="85"/>
      <c r="BX1288" s="85"/>
      <c r="BY1288" s="85"/>
      <c r="BZ1288" s="85"/>
      <c r="CA1288" s="85"/>
      <c r="CB1288" s="85"/>
      <c r="CC1288" s="85"/>
      <c r="CD1288" s="85"/>
      <c r="CE1288" s="85"/>
      <c r="CF1288" s="85"/>
      <c r="CG1288" s="85"/>
      <c r="CH1288" s="85"/>
      <c r="CI1288" s="85"/>
      <c r="CJ1288" s="85"/>
      <c r="CK1288" s="85"/>
      <c r="CL1288" s="85"/>
      <c r="CM1288" s="85"/>
      <c r="CN1288" s="85"/>
      <c r="CO1288" s="85"/>
      <c r="CP1288" s="85"/>
      <c r="CQ1288" s="85"/>
      <c r="CR1288" s="85"/>
      <c r="CS1288" s="85"/>
      <c r="CT1288" s="85"/>
      <c r="CU1288" s="85"/>
      <c r="CV1288" s="85"/>
      <c r="CW1288" s="85"/>
      <c r="CX1288" s="85"/>
      <c r="CY1288" s="85"/>
      <c r="CZ1288" s="85"/>
      <c r="DA1288" s="85"/>
      <c r="DB1288" s="85"/>
      <c r="DC1288" s="85"/>
      <c r="DD1288" s="85"/>
      <c r="DE1288" s="85"/>
    </row>
    <row r="1289" spans="1:109" x14ac:dyDescent="0.2">
      <c r="A1289" s="85"/>
      <c r="B1289" s="85"/>
      <c r="C1289" s="85"/>
      <c r="D1289" s="85"/>
      <c r="E1289" s="86"/>
      <c r="F1289" s="85"/>
      <c r="G1289" s="87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85"/>
      <c r="V1289" s="85"/>
      <c r="W1289" s="85"/>
      <c r="X1289" s="85"/>
      <c r="Y1289" s="85"/>
      <c r="Z1289" s="85"/>
      <c r="AA1289" s="85"/>
      <c r="AB1289" s="85"/>
      <c r="AC1289" s="85"/>
      <c r="AD1289" s="85"/>
      <c r="AE1289" s="85"/>
      <c r="AF1289" s="85"/>
      <c r="AG1289" s="85"/>
      <c r="AH1289" s="85"/>
      <c r="AI1289" s="85"/>
      <c r="AJ1289" s="85"/>
      <c r="AK1289" s="85"/>
      <c r="AL1289" s="85"/>
      <c r="AM1289" s="85"/>
      <c r="AN1289" s="85"/>
      <c r="AO1289" s="85"/>
      <c r="AP1289" s="85"/>
      <c r="AQ1289" s="85"/>
      <c r="AR1289" s="85"/>
      <c r="AS1289" s="85"/>
      <c r="AT1289" s="85"/>
      <c r="AU1289" s="85"/>
      <c r="AV1289" s="85"/>
      <c r="AW1289" s="85"/>
      <c r="AX1289" s="85"/>
      <c r="AY1289" s="85"/>
      <c r="AZ1289" s="85"/>
      <c r="BA1289" s="85"/>
      <c r="BB1289" s="85"/>
      <c r="BC1289" s="85"/>
      <c r="BD1289" s="85"/>
      <c r="BE1289" s="85"/>
      <c r="BF1289" s="88"/>
      <c r="BG1289" s="85"/>
      <c r="BH1289" s="85"/>
      <c r="BI1289" s="85"/>
      <c r="BJ1289" s="85"/>
      <c r="BK1289" s="85"/>
      <c r="BL1289" s="85"/>
      <c r="BM1289" s="85"/>
      <c r="BN1289" s="85"/>
      <c r="BO1289" s="85"/>
      <c r="BP1289" s="85"/>
      <c r="BQ1289" s="85"/>
      <c r="BR1289" s="85"/>
      <c r="BS1289" s="85"/>
      <c r="BT1289" s="85"/>
      <c r="BU1289" s="85"/>
      <c r="BV1289" s="85"/>
      <c r="BW1289" s="85"/>
      <c r="BX1289" s="85"/>
      <c r="BY1289" s="85"/>
      <c r="BZ1289" s="85"/>
      <c r="CA1289" s="85"/>
      <c r="CB1289" s="85"/>
      <c r="CC1289" s="85"/>
      <c r="CD1289" s="85"/>
      <c r="CE1289" s="85"/>
      <c r="CF1289" s="85"/>
      <c r="CG1289" s="85"/>
      <c r="CH1289" s="85"/>
      <c r="CI1289" s="85"/>
      <c r="CJ1289" s="85"/>
      <c r="CK1289" s="85"/>
      <c r="CL1289" s="85"/>
      <c r="CM1289" s="85"/>
      <c r="CN1289" s="85"/>
      <c r="CO1289" s="85"/>
      <c r="CP1289" s="85"/>
      <c r="CQ1289" s="85"/>
      <c r="CR1289" s="85"/>
      <c r="CS1289" s="85"/>
      <c r="CT1289" s="85"/>
      <c r="CU1289" s="85"/>
      <c r="CV1289" s="85"/>
      <c r="CW1289" s="85"/>
      <c r="CX1289" s="85"/>
      <c r="CY1289" s="85"/>
      <c r="CZ1289" s="85"/>
      <c r="DA1289" s="85"/>
      <c r="DB1289" s="85"/>
      <c r="DC1289" s="85"/>
      <c r="DD1289" s="85"/>
      <c r="DE1289" s="85"/>
    </row>
    <row r="1290" spans="1:109" x14ac:dyDescent="0.2">
      <c r="A1290" s="85"/>
      <c r="B1290" s="85"/>
      <c r="C1290" s="85"/>
      <c r="D1290" s="85"/>
      <c r="E1290" s="86"/>
      <c r="F1290" s="85"/>
      <c r="G1290" s="87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85"/>
      <c r="V1290" s="85"/>
      <c r="W1290" s="85"/>
      <c r="X1290" s="85"/>
      <c r="Y1290" s="85"/>
      <c r="Z1290" s="85"/>
      <c r="AA1290" s="85"/>
      <c r="AB1290" s="85"/>
      <c r="AC1290" s="85"/>
      <c r="AD1290" s="85"/>
      <c r="AE1290" s="85"/>
      <c r="AF1290" s="85"/>
      <c r="AG1290" s="85"/>
      <c r="AH1290" s="85"/>
      <c r="AI1290" s="85"/>
      <c r="AJ1290" s="85"/>
      <c r="AK1290" s="85"/>
      <c r="AL1290" s="85"/>
      <c r="AM1290" s="85"/>
      <c r="AN1290" s="85"/>
      <c r="AO1290" s="85"/>
      <c r="AP1290" s="85"/>
      <c r="AQ1290" s="85"/>
      <c r="AR1290" s="85"/>
      <c r="AS1290" s="85"/>
      <c r="AT1290" s="85"/>
      <c r="AU1290" s="85"/>
      <c r="AV1290" s="85"/>
      <c r="AW1290" s="85"/>
      <c r="AX1290" s="85"/>
      <c r="AY1290" s="85"/>
      <c r="AZ1290" s="85"/>
      <c r="BA1290" s="85"/>
      <c r="BB1290" s="85"/>
      <c r="BC1290" s="85"/>
      <c r="BD1290" s="85"/>
      <c r="BE1290" s="85"/>
      <c r="BF1290" s="88"/>
      <c r="BG1290" s="85"/>
      <c r="BH1290" s="85"/>
      <c r="BI1290" s="85"/>
      <c r="BJ1290" s="85"/>
      <c r="BK1290" s="85"/>
      <c r="BL1290" s="85"/>
      <c r="BM1290" s="85"/>
      <c r="BN1290" s="85"/>
      <c r="BO1290" s="85"/>
      <c r="BP1290" s="85"/>
      <c r="BQ1290" s="85"/>
      <c r="BR1290" s="85"/>
      <c r="BS1290" s="85"/>
      <c r="BT1290" s="85"/>
      <c r="BU1290" s="85"/>
      <c r="BV1290" s="85"/>
      <c r="BW1290" s="85"/>
      <c r="BX1290" s="85"/>
      <c r="BY1290" s="85"/>
      <c r="BZ1290" s="85"/>
      <c r="CA1290" s="85"/>
      <c r="CB1290" s="85"/>
      <c r="CC1290" s="85"/>
      <c r="CD1290" s="85"/>
      <c r="CE1290" s="85"/>
      <c r="CF1290" s="85"/>
      <c r="CG1290" s="85"/>
      <c r="CH1290" s="85"/>
      <c r="CI1290" s="85"/>
      <c r="CJ1290" s="85"/>
      <c r="CK1290" s="85"/>
      <c r="CL1290" s="85"/>
      <c r="CM1290" s="85"/>
      <c r="CN1290" s="85"/>
      <c r="CO1290" s="85"/>
      <c r="CP1290" s="85"/>
      <c r="CQ1290" s="85"/>
      <c r="CR1290" s="85"/>
      <c r="CS1290" s="85"/>
      <c r="CT1290" s="85"/>
      <c r="CU1290" s="85"/>
      <c r="CV1290" s="85"/>
      <c r="CW1290" s="85"/>
      <c r="CX1290" s="85"/>
      <c r="CY1290" s="85"/>
      <c r="CZ1290" s="85"/>
      <c r="DA1290" s="85"/>
      <c r="DB1290" s="85"/>
      <c r="DC1290" s="85"/>
      <c r="DD1290" s="85"/>
      <c r="DE1290" s="85"/>
    </row>
    <row r="1291" spans="1:109" x14ac:dyDescent="0.2">
      <c r="A1291" s="85"/>
      <c r="B1291" s="85"/>
      <c r="C1291" s="85"/>
      <c r="D1291" s="85"/>
      <c r="E1291" s="86"/>
      <c r="F1291" s="85"/>
      <c r="G1291" s="87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85"/>
      <c r="V1291" s="85"/>
      <c r="W1291" s="85"/>
      <c r="X1291" s="85"/>
      <c r="Y1291" s="85"/>
      <c r="Z1291" s="85"/>
      <c r="AA1291" s="85"/>
      <c r="AB1291" s="85"/>
      <c r="AC1291" s="85"/>
      <c r="AD1291" s="85"/>
      <c r="AE1291" s="85"/>
      <c r="AF1291" s="85"/>
      <c r="AG1291" s="85"/>
      <c r="AH1291" s="85"/>
      <c r="AI1291" s="85"/>
      <c r="AJ1291" s="85"/>
      <c r="AK1291" s="85"/>
      <c r="AL1291" s="85"/>
      <c r="AM1291" s="85"/>
      <c r="AN1291" s="85"/>
      <c r="AO1291" s="85"/>
      <c r="AP1291" s="85"/>
      <c r="AQ1291" s="85"/>
      <c r="AR1291" s="85"/>
      <c r="AS1291" s="85"/>
      <c r="AT1291" s="85"/>
      <c r="AU1291" s="85"/>
      <c r="AV1291" s="85"/>
      <c r="AW1291" s="85"/>
      <c r="AX1291" s="85"/>
      <c r="AY1291" s="85"/>
      <c r="AZ1291" s="85"/>
      <c r="BA1291" s="85"/>
      <c r="BB1291" s="85"/>
      <c r="BC1291" s="85"/>
      <c r="BD1291" s="85"/>
      <c r="BE1291" s="85"/>
      <c r="BF1291" s="88"/>
      <c r="BG1291" s="85"/>
      <c r="BH1291" s="85"/>
      <c r="BI1291" s="85"/>
      <c r="BJ1291" s="85"/>
      <c r="BK1291" s="85"/>
      <c r="BL1291" s="85"/>
      <c r="BM1291" s="85"/>
      <c r="BN1291" s="85"/>
      <c r="BO1291" s="85"/>
      <c r="BP1291" s="85"/>
      <c r="BQ1291" s="85"/>
      <c r="BR1291" s="85"/>
      <c r="BS1291" s="85"/>
      <c r="BT1291" s="85"/>
      <c r="BU1291" s="85"/>
      <c r="BV1291" s="85"/>
      <c r="BW1291" s="85"/>
      <c r="BX1291" s="85"/>
      <c r="BY1291" s="85"/>
      <c r="BZ1291" s="85"/>
      <c r="CA1291" s="85"/>
      <c r="CB1291" s="85"/>
      <c r="CC1291" s="85"/>
      <c r="CD1291" s="85"/>
      <c r="CE1291" s="85"/>
      <c r="CF1291" s="85"/>
      <c r="CG1291" s="85"/>
      <c r="CH1291" s="85"/>
      <c r="CI1291" s="85"/>
      <c r="CJ1291" s="85"/>
      <c r="CK1291" s="85"/>
      <c r="CL1291" s="85"/>
      <c r="CM1291" s="85"/>
      <c r="CN1291" s="85"/>
      <c r="CO1291" s="85"/>
      <c r="CP1291" s="85"/>
      <c r="CQ1291" s="85"/>
      <c r="CR1291" s="85"/>
      <c r="CS1291" s="85"/>
      <c r="CT1291" s="85"/>
      <c r="CU1291" s="85"/>
      <c r="CV1291" s="85"/>
      <c r="CW1291" s="85"/>
      <c r="CX1291" s="85"/>
      <c r="CY1291" s="85"/>
      <c r="CZ1291" s="85"/>
      <c r="DA1291" s="85"/>
      <c r="DB1291" s="85"/>
      <c r="DC1291" s="85"/>
      <c r="DD1291" s="85"/>
      <c r="DE1291" s="85"/>
    </row>
    <row r="1292" spans="1:109" x14ac:dyDescent="0.2">
      <c r="A1292" s="85"/>
      <c r="B1292" s="85"/>
      <c r="C1292" s="85"/>
      <c r="D1292" s="85"/>
      <c r="E1292" s="86"/>
      <c r="F1292" s="85"/>
      <c r="G1292" s="87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85"/>
      <c r="V1292" s="85"/>
      <c r="W1292" s="85"/>
      <c r="X1292" s="85"/>
      <c r="Y1292" s="85"/>
      <c r="Z1292" s="85"/>
      <c r="AA1292" s="85"/>
      <c r="AB1292" s="85"/>
      <c r="AC1292" s="85"/>
      <c r="AD1292" s="85"/>
      <c r="AE1292" s="85"/>
      <c r="AF1292" s="85"/>
      <c r="AG1292" s="85"/>
      <c r="AH1292" s="85"/>
      <c r="AI1292" s="85"/>
      <c r="AJ1292" s="85"/>
      <c r="AK1292" s="85"/>
      <c r="AL1292" s="85"/>
      <c r="AM1292" s="85"/>
      <c r="AN1292" s="85"/>
      <c r="AO1292" s="85"/>
      <c r="AP1292" s="85"/>
      <c r="AQ1292" s="85"/>
      <c r="AR1292" s="85"/>
      <c r="AS1292" s="85"/>
      <c r="AT1292" s="85"/>
      <c r="AU1292" s="85"/>
      <c r="AV1292" s="85"/>
      <c r="AW1292" s="85"/>
      <c r="AX1292" s="85"/>
      <c r="AY1292" s="85"/>
      <c r="AZ1292" s="85"/>
      <c r="BA1292" s="85"/>
      <c r="BB1292" s="85"/>
      <c r="BC1292" s="85"/>
      <c r="BD1292" s="85"/>
      <c r="BE1292" s="85"/>
      <c r="BF1292" s="88"/>
      <c r="BG1292" s="85"/>
      <c r="BH1292" s="85"/>
      <c r="BI1292" s="85"/>
      <c r="BJ1292" s="85"/>
      <c r="BK1292" s="85"/>
      <c r="BL1292" s="85"/>
      <c r="BM1292" s="85"/>
      <c r="BN1292" s="85"/>
      <c r="BO1292" s="85"/>
      <c r="BP1292" s="85"/>
      <c r="BQ1292" s="85"/>
      <c r="BR1292" s="85"/>
      <c r="BS1292" s="85"/>
      <c r="BT1292" s="85"/>
      <c r="BU1292" s="85"/>
      <c r="BV1292" s="85"/>
      <c r="BW1292" s="85"/>
      <c r="BX1292" s="85"/>
      <c r="BY1292" s="85"/>
      <c r="BZ1292" s="85"/>
      <c r="CA1292" s="85"/>
      <c r="CB1292" s="85"/>
      <c r="CC1292" s="85"/>
      <c r="CD1292" s="85"/>
      <c r="CE1292" s="85"/>
      <c r="CF1292" s="85"/>
      <c r="CG1292" s="85"/>
      <c r="CH1292" s="85"/>
      <c r="CI1292" s="85"/>
      <c r="CJ1292" s="85"/>
      <c r="CK1292" s="85"/>
      <c r="CL1292" s="85"/>
      <c r="CM1292" s="85"/>
      <c r="CN1292" s="85"/>
      <c r="CO1292" s="85"/>
      <c r="CP1292" s="85"/>
      <c r="CQ1292" s="85"/>
      <c r="CR1292" s="85"/>
      <c r="CS1292" s="85"/>
      <c r="CT1292" s="85"/>
      <c r="CU1292" s="85"/>
      <c r="CV1292" s="85"/>
      <c r="CW1292" s="85"/>
      <c r="CX1292" s="85"/>
      <c r="CY1292" s="85"/>
      <c r="CZ1292" s="85"/>
      <c r="DA1292" s="85"/>
      <c r="DB1292" s="85"/>
      <c r="DC1292" s="85"/>
      <c r="DD1292" s="85"/>
      <c r="DE1292" s="85"/>
    </row>
    <row r="1293" spans="1:109" x14ac:dyDescent="0.2">
      <c r="A1293" s="85"/>
      <c r="B1293" s="85"/>
      <c r="C1293" s="85"/>
      <c r="D1293" s="85"/>
      <c r="E1293" s="86"/>
      <c r="F1293" s="85"/>
      <c r="G1293" s="87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85"/>
      <c r="V1293" s="85"/>
      <c r="W1293" s="85"/>
      <c r="X1293" s="85"/>
      <c r="Y1293" s="85"/>
      <c r="Z1293" s="85"/>
      <c r="AA1293" s="85"/>
      <c r="AB1293" s="85"/>
      <c r="AC1293" s="85"/>
      <c r="AD1293" s="85"/>
      <c r="AE1293" s="85"/>
      <c r="AF1293" s="85"/>
      <c r="AG1293" s="85"/>
      <c r="AH1293" s="85"/>
      <c r="AI1293" s="85"/>
      <c r="AJ1293" s="85"/>
      <c r="AK1293" s="85"/>
      <c r="AL1293" s="85"/>
      <c r="AM1293" s="85"/>
      <c r="AN1293" s="85"/>
      <c r="AO1293" s="85"/>
      <c r="AP1293" s="85"/>
      <c r="AQ1293" s="85"/>
      <c r="AR1293" s="85"/>
      <c r="AS1293" s="85"/>
      <c r="AT1293" s="85"/>
      <c r="AU1293" s="85"/>
      <c r="AV1293" s="85"/>
      <c r="AW1293" s="85"/>
      <c r="AX1293" s="85"/>
      <c r="AY1293" s="85"/>
      <c r="AZ1293" s="85"/>
      <c r="BA1293" s="85"/>
      <c r="BB1293" s="85"/>
      <c r="BC1293" s="85"/>
      <c r="BD1293" s="85"/>
      <c r="BE1293" s="85"/>
      <c r="BF1293" s="88"/>
      <c r="BG1293" s="85"/>
      <c r="BH1293" s="85"/>
      <c r="BI1293" s="85"/>
      <c r="BJ1293" s="85"/>
      <c r="BK1293" s="85"/>
      <c r="BL1293" s="85"/>
      <c r="BM1293" s="85"/>
      <c r="BN1293" s="85"/>
      <c r="BO1293" s="85"/>
      <c r="BP1293" s="85"/>
      <c r="BQ1293" s="85"/>
      <c r="BR1293" s="85"/>
      <c r="BS1293" s="85"/>
      <c r="BT1293" s="85"/>
      <c r="BU1293" s="85"/>
      <c r="BV1293" s="85"/>
      <c r="BW1293" s="85"/>
      <c r="BX1293" s="85"/>
      <c r="BY1293" s="85"/>
      <c r="BZ1293" s="85"/>
      <c r="CA1293" s="85"/>
      <c r="CB1293" s="85"/>
      <c r="CC1293" s="85"/>
      <c r="CD1293" s="85"/>
      <c r="CE1293" s="85"/>
      <c r="CF1293" s="85"/>
      <c r="CG1293" s="85"/>
      <c r="CH1293" s="85"/>
      <c r="CI1293" s="85"/>
      <c r="CJ1293" s="85"/>
      <c r="CK1293" s="85"/>
      <c r="CL1293" s="85"/>
      <c r="CM1293" s="85"/>
      <c r="CN1293" s="85"/>
      <c r="CO1293" s="85"/>
      <c r="CP1293" s="85"/>
      <c r="CQ1293" s="85"/>
      <c r="CR1293" s="85"/>
      <c r="CS1293" s="85"/>
      <c r="CT1293" s="85"/>
      <c r="CU1293" s="85"/>
      <c r="CV1293" s="85"/>
      <c r="CW1293" s="85"/>
      <c r="CX1293" s="85"/>
      <c r="CY1293" s="85"/>
      <c r="CZ1293" s="85"/>
      <c r="DA1293" s="85"/>
      <c r="DB1293" s="85"/>
      <c r="DC1293" s="85"/>
      <c r="DD1293" s="85"/>
      <c r="DE1293" s="85"/>
    </row>
    <row r="1294" spans="1:109" x14ac:dyDescent="0.2">
      <c r="A1294" s="85"/>
      <c r="B1294" s="85"/>
      <c r="C1294" s="85"/>
      <c r="D1294" s="85"/>
      <c r="E1294" s="86"/>
      <c r="F1294" s="85"/>
      <c r="G1294" s="87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85"/>
      <c r="V1294" s="85"/>
      <c r="W1294" s="85"/>
      <c r="X1294" s="85"/>
      <c r="Y1294" s="85"/>
      <c r="Z1294" s="85"/>
      <c r="AA1294" s="85"/>
      <c r="AB1294" s="85"/>
      <c r="AC1294" s="85"/>
      <c r="AD1294" s="85"/>
      <c r="AE1294" s="85"/>
      <c r="AF1294" s="85"/>
      <c r="AG1294" s="85"/>
      <c r="AH1294" s="85"/>
      <c r="AI1294" s="85"/>
      <c r="AJ1294" s="85"/>
      <c r="AK1294" s="85"/>
      <c r="AL1294" s="85"/>
      <c r="AM1294" s="85"/>
      <c r="AN1294" s="85"/>
      <c r="AO1294" s="85"/>
      <c r="AP1294" s="85"/>
      <c r="AQ1294" s="85"/>
      <c r="AR1294" s="85"/>
      <c r="AS1294" s="85"/>
      <c r="AT1294" s="85"/>
      <c r="AU1294" s="85"/>
      <c r="AV1294" s="85"/>
      <c r="AW1294" s="85"/>
      <c r="AX1294" s="85"/>
      <c r="AY1294" s="85"/>
      <c r="AZ1294" s="85"/>
      <c r="BA1294" s="85"/>
      <c r="BB1294" s="85"/>
      <c r="BC1294" s="85"/>
      <c r="BD1294" s="85"/>
      <c r="BE1294" s="85"/>
      <c r="BF1294" s="88"/>
      <c r="BG1294" s="85"/>
      <c r="BH1294" s="85"/>
      <c r="BI1294" s="85"/>
      <c r="BJ1294" s="85"/>
      <c r="BK1294" s="85"/>
      <c r="BL1294" s="85"/>
      <c r="BM1294" s="85"/>
      <c r="BN1294" s="85"/>
      <c r="BO1294" s="85"/>
      <c r="BP1294" s="85"/>
      <c r="BQ1294" s="85"/>
      <c r="BR1294" s="85"/>
      <c r="BS1294" s="85"/>
      <c r="BT1294" s="85"/>
      <c r="BU1294" s="85"/>
      <c r="BV1294" s="85"/>
      <c r="BW1294" s="85"/>
      <c r="BX1294" s="85"/>
      <c r="BY1294" s="85"/>
      <c r="BZ1294" s="85"/>
      <c r="CA1294" s="85"/>
      <c r="CB1294" s="85"/>
      <c r="CC1294" s="85"/>
      <c r="CD1294" s="85"/>
      <c r="CE1294" s="85"/>
      <c r="CF1294" s="85"/>
      <c r="CG1294" s="85"/>
      <c r="CH1294" s="85"/>
      <c r="CI1294" s="85"/>
      <c r="CJ1294" s="85"/>
      <c r="CK1294" s="85"/>
      <c r="CL1294" s="85"/>
      <c r="CM1294" s="85"/>
      <c r="CN1294" s="85"/>
      <c r="CO1294" s="85"/>
      <c r="CP1294" s="85"/>
      <c r="CQ1294" s="85"/>
      <c r="CR1294" s="85"/>
      <c r="CS1294" s="85"/>
      <c r="CT1294" s="85"/>
      <c r="CU1294" s="85"/>
      <c r="CV1294" s="85"/>
      <c r="CW1294" s="85"/>
      <c r="CX1294" s="85"/>
      <c r="CY1294" s="85"/>
      <c r="CZ1294" s="85"/>
      <c r="DA1294" s="85"/>
      <c r="DB1294" s="85"/>
      <c r="DC1294" s="85"/>
      <c r="DD1294" s="85"/>
      <c r="DE1294" s="85"/>
    </row>
    <row r="1295" spans="1:109" x14ac:dyDescent="0.2">
      <c r="A1295" s="85"/>
      <c r="B1295" s="85"/>
      <c r="C1295" s="85"/>
      <c r="D1295" s="85"/>
      <c r="E1295" s="86"/>
      <c r="F1295" s="85"/>
      <c r="G1295" s="87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85"/>
      <c r="V1295" s="85"/>
      <c r="W1295" s="85"/>
      <c r="X1295" s="85"/>
      <c r="Y1295" s="85"/>
      <c r="Z1295" s="85"/>
      <c r="AA1295" s="85"/>
      <c r="AB1295" s="85"/>
      <c r="AC1295" s="85"/>
      <c r="AD1295" s="85"/>
      <c r="AE1295" s="85"/>
      <c r="AF1295" s="85"/>
      <c r="AG1295" s="85"/>
      <c r="AH1295" s="85"/>
      <c r="AI1295" s="85"/>
      <c r="AJ1295" s="85"/>
      <c r="AK1295" s="85"/>
      <c r="AL1295" s="85"/>
      <c r="AM1295" s="85"/>
      <c r="AN1295" s="85"/>
      <c r="AO1295" s="85"/>
      <c r="AP1295" s="85"/>
      <c r="AQ1295" s="85"/>
      <c r="AR1295" s="85"/>
      <c r="AS1295" s="85"/>
      <c r="AT1295" s="85"/>
      <c r="AU1295" s="85"/>
      <c r="AV1295" s="85"/>
      <c r="AW1295" s="85"/>
      <c r="AX1295" s="85"/>
      <c r="AY1295" s="85"/>
      <c r="AZ1295" s="85"/>
      <c r="BA1295" s="85"/>
      <c r="BB1295" s="85"/>
      <c r="BC1295" s="85"/>
      <c r="BD1295" s="85"/>
      <c r="BE1295" s="85"/>
      <c r="BF1295" s="88"/>
      <c r="BG1295" s="85"/>
      <c r="BH1295" s="85"/>
      <c r="BI1295" s="85"/>
      <c r="BJ1295" s="85"/>
      <c r="BK1295" s="85"/>
      <c r="BL1295" s="85"/>
      <c r="BM1295" s="85"/>
      <c r="BN1295" s="85"/>
      <c r="BO1295" s="85"/>
      <c r="BP1295" s="85"/>
      <c r="BQ1295" s="85"/>
      <c r="BR1295" s="85"/>
      <c r="BS1295" s="85"/>
      <c r="BT1295" s="85"/>
      <c r="BU1295" s="85"/>
      <c r="BV1295" s="85"/>
      <c r="BW1295" s="85"/>
      <c r="BX1295" s="85"/>
      <c r="BY1295" s="85"/>
      <c r="BZ1295" s="85"/>
      <c r="CA1295" s="85"/>
      <c r="CB1295" s="85"/>
      <c r="CC1295" s="85"/>
      <c r="CD1295" s="85"/>
      <c r="CE1295" s="85"/>
      <c r="CF1295" s="85"/>
      <c r="CG1295" s="85"/>
      <c r="CH1295" s="85"/>
      <c r="CI1295" s="85"/>
      <c r="CJ1295" s="85"/>
      <c r="CK1295" s="85"/>
      <c r="CL1295" s="85"/>
      <c r="CM1295" s="85"/>
      <c r="CN1295" s="85"/>
      <c r="CO1295" s="85"/>
      <c r="CP1295" s="85"/>
      <c r="CQ1295" s="85"/>
      <c r="CR1295" s="85"/>
      <c r="CS1295" s="85"/>
      <c r="CT1295" s="85"/>
      <c r="CU1295" s="85"/>
      <c r="CV1295" s="85"/>
      <c r="CW1295" s="85"/>
      <c r="CX1295" s="85"/>
      <c r="CY1295" s="85"/>
      <c r="CZ1295" s="85"/>
      <c r="DA1295" s="85"/>
      <c r="DB1295" s="85"/>
      <c r="DC1295" s="85"/>
      <c r="DD1295" s="85"/>
      <c r="DE1295" s="85"/>
    </row>
    <row r="1296" spans="1:109" x14ac:dyDescent="0.2">
      <c r="A1296" s="85"/>
      <c r="B1296" s="85"/>
      <c r="C1296" s="85"/>
      <c r="D1296" s="85"/>
      <c r="E1296" s="86"/>
      <c r="F1296" s="85"/>
      <c r="G1296" s="87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85"/>
      <c r="V1296" s="85"/>
      <c r="W1296" s="85"/>
      <c r="X1296" s="85"/>
      <c r="Y1296" s="85"/>
      <c r="Z1296" s="85"/>
      <c r="AA1296" s="85"/>
      <c r="AB1296" s="85"/>
      <c r="AC1296" s="85"/>
      <c r="AD1296" s="85"/>
      <c r="AE1296" s="85"/>
      <c r="AF1296" s="85"/>
      <c r="AG1296" s="85"/>
      <c r="AH1296" s="85"/>
      <c r="AI1296" s="85"/>
      <c r="AJ1296" s="85"/>
      <c r="AK1296" s="85"/>
      <c r="AL1296" s="85"/>
      <c r="AM1296" s="85"/>
      <c r="AN1296" s="85"/>
      <c r="AO1296" s="85"/>
      <c r="AP1296" s="85"/>
      <c r="AQ1296" s="85"/>
      <c r="AR1296" s="85"/>
      <c r="AS1296" s="85"/>
      <c r="AT1296" s="85"/>
      <c r="AU1296" s="85"/>
      <c r="AV1296" s="85"/>
      <c r="AW1296" s="85"/>
      <c r="AX1296" s="85"/>
      <c r="AY1296" s="85"/>
      <c r="AZ1296" s="85"/>
      <c r="BA1296" s="85"/>
      <c r="BB1296" s="85"/>
      <c r="BC1296" s="85"/>
      <c r="BD1296" s="85"/>
      <c r="BE1296" s="85"/>
      <c r="BF1296" s="88"/>
      <c r="BG1296" s="85"/>
      <c r="BH1296" s="85"/>
      <c r="BI1296" s="85"/>
      <c r="BJ1296" s="85"/>
      <c r="BK1296" s="85"/>
      <c r="BL1296" s="85"/>
      <c r="BM1296" s="85"/>
      <c r="BN1296" s="85"/>
      <c r="BO1296" s="85"/>
      <c r="BP1296" s="85"/>
      <c r="BQ1296" s="85"/>
      <c r="BR1296" s="85"/>
      <c r="BS1296" s="85"/>
      <c r="BT1296" s="85"/>
      <c r="BU1296" s="85"/>
      <c r="BV1296" s="85"/>
      <c r="BW1296" s="85"/>
      <c r="BX1296" s="85"/>
      <c r="BY1296" s="85"/>
      <c r="BZ1296" s="85"/>
      <c r="CA1296" s="85"/>
      <c r="CB1296" s="85"/>
      <c r="CC1296" s="85"/>
      <c r="CD1296" s="85"/>
      <c r="CE1296" s="85"/>
      <c r="CF1296" s="85"/>
      <c r="CG1296" s="85"/>
      <c r="CH1296" s="85"/>
      <c r="CI1296" s="85"/>
      <c r="CJ1296" s="85"/>
      <c r="CK1296" s="85"/>
      <c r="CL1296" s="85"/>
      <c r="CM1296" s="85"/>
      <c r="CN1296" s="85"/>
      <c r="CO1296" s="85"/>
      <c r="CP1296" s="85"/>
      <c r="CQ1296" s="85"/>
      <c r="CR1296" s="85"/>
      <c r="CS1296" s="85"/>
      <c r="CT1296" s="85"/>
      <c r="CU1296" s="85"/>
      <c r="CV1296" s="85"/>
      <c r="CW1296" s="85"/>
      <c r="CX1296" s="85"/>
      <c r="CY1296" s="85"/>
      <c r="CZ1296" s="85"/>
      <c r="DA1296" s="85"/>
      <c r="DB1296" s="85"/>
      <c r="DC1296" s="85"/>
      <c r="DD1296" s="85"/>
      <c r="DE1296" s="85"/>
    </row>
    <row r="1297" spans="1:109" x14ac:dyDescent="0.2">
      <c r="A1297" s="85"/>
      <c r="B1297" s="85"/>
      <c r="C1297" s="85"/>
      <c r="D1297" s="85"/>
      <c r="E1297" s="86"/>
      <c r="F1297" s="85"/>
      <c r="G1297" s="87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85"/>
      <c r="V1297" s="85"/>
      <c r="W1297" s="85"/>
      <c r="X1297" s="85"/>
      <c r="Y1297" s="85"/>
      <c r="Z1297" s="85"/>
      <c r="AA1297" s="85"/>
      <c r="AB1297" s="85"/>
      <c r="AC1297" s="85"/>
      <c r="AD1297" s="85"/>
      <c r="AE1297" s="85"/>
      <c r="AF1297" s="85"/>
      <c r="AG1297" s="85"/>
      <c r="AH1297" s="85"/>
      <c r="AI1297" s="85"/>
      <c r="AJ1297" s="85"/>
      <c r="AK1297" s="85"/>
      <c r="AL1297" s="85"/>
      <c r="AM1297" s="85"/>
      <c r="AN1297" s="85"/>
      <c r="AO1297" s="85"/>
      <c r="AP1297" s="85"/>
      <c r="AQ1297" s="85"/>
      <c r="AR1297" s="85"/>
      <c r="AS1297" s="85"/>
      <c r="AT1297" s="85"/>
      <c r="AU1297" s="85"/>
      <c r="AV1297" s="85"/>
      <c r="AW1297" s="85"/>
      <c r="AX1297" s="85"/>
      <c r="AY1297" s="85"/>
      <c r="AZ1297" s="85"/>
      <c r="BA1297" s="85"/>
      <c r="BB1297" s="85"/>
      <c r="BC1297" s="85"/>
      <c r="BD1297" s="85"/>
      <c r="BE1297" s="85"/>
      <c r="BF1297" s="88"/>
      <c r="BG1297" s="85"/>
      <c r="BH1297" s="85"/>
      <c r="BI1297" s="85"/>
      <c r="BJ1297" s="85"/>
      <c r="BK1297" s="85"/>
      <c r="BL1297" s="85"/>
      <c r="BM1297" s="85"/>
      <c r="BN1297" s="85"/>
      <c r="BO1297" s="85"/>
      <c r="BP1297" s="85"/>
      <c r="BQ1297" s="85"/>
      <c r="BR1297" s="85"/>
      <c r="BS1297" s="85"/>
      <c r="BT1297" s="85"/>
      <c r="BU1297" s="85"/>
      <c r="BV1297" s="85"/>
      <c r="BW1297" s="85"/>
      <c r="BX1297" s="85"/>
      <c r="BY1297" s="85"/>
      <c r="BZ1297" s="85"/>
      <c r="CA1297" s="85"/>
      <c r="CB1297" s="85"/>
      <c r="CC1297" s="85"/>
      <c r="CD1297" s="85"/>
      <c r="CE1297" s="85"/>
      <c r="CF1297" s="85"/>
      <c r="CG1297" s="85"/>
      <c r="CH1297" s="85"/>
      <c r="CI1297" s="85"/>
      <c r="CJ1297" s="85"/>
      <c r="CK1297" s="85"/>
      <c r="CL1297" s="85"/>
      <c r="CM1297" s="85"/>
      <c r="CN1297" s="85"/>
      <c r="CO1297" s="85"/>
      <c r="CP1297" s="85"/>
      <c r="CQ1297" s="85"/>
      <c r="CR1297" s="85"/>
      <c r="CS1297" s="85"/>
      <c r="CT1297" s="85"/>
      <c r="CU1297" s="85"/>
      <c r="CV1297" s="85"/>
      <c r="CW1297" s="85"/>
      <c r="CX1297" s="85"/>
      <c r="CY1297" s="85"/>
      <c r="CZ1297" s="85"/>
      <c r="DA1297" s="85"/>
      <c r="DB1297" s="85"/>
      <c r="DC1297" s="85"/>
      <c r="DD1297" s="85"/>
      <c r="DE1297" s="85"/>
    </row>
    <row r="1298" spans="1:109" x14ac:dyDescent="0.2">
      <c r="A1298" s="85"/>
      <c r="B1298" s="85"/>
      <c r="C1298" s="85"/>
      <c r="D1298" s="85"/>
      <c r="E1298" s="86"/>
      <c r="F1298" s="85"/>
      <c r="G1298" s="87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85"/>
      <c r="V1298" s="85"/>
      <c r="W1298" s="85"/>
      <c r="X1298" s="85"/>
      <c r="Y1298" s="85"/>
      <c r="Z1298" s="85"/>
      <c r="AA1298" s="85"/>
      <c r="AB1298" s="85"/>
      <c r="AC1298" s="85"/>
      <c r="AD1298" s="85"/>
      <c r="AE1298" s="85"/>
      <c r="AF1298" s="85"/>
      <c r="AG1298" s="85"/>
      <c r="AH1298" s="85"/>
      <c r="AI1298" s="85"/>
      <c r="AJ1298" s="85"/>
      <c r="AK1298" s="85"/>
      <c r="AL1298" s="85"/>
      <c r="AM1298" s="85"/>
      <c r="AN1298" s="85"/>
      <c r="AO1298" s="85"/>
      <c r="AP1298" s="85"/>
      <c r="AQ1298" s="85"/>
      <c r="AR1298" s="85"/>
      <c r="AS1298" s="85"/>
      <c r="AT1298" s="85"/>
      <c r="AU1298" s="85"/>
      <c r="AV1298" s="85"/>
      <c r="AW1298" s="85"/>
      <c r="AX1298" s="85"/>
      <c r="AY1298" s="85"/>
      <c r="AZ1298" s="85"/>
      <c r="BA1298" s="85"/>
      <c r="BB1298" s="85"/>
      <c r="BC1298" s="85"/>
      <c r="BD1298" s="85"/>
      <c r="BE1298" s="85"/>
      <c r="BF1298" s="88"/>
      <c r="BG1298" s="85"/>
      <c r="BH1298" s="85"/>
      <c r="BI1298" s="85"/>
      <c r="BJ1298" s="85"/>
      <c r="BK1298" s="85"/>
      <c r="BL1298" s="85"/>
      <c r="BM1298" s="85"/>
      <c r="BN1298" s="85"/>
      <c r="BO1298" s="85"/>
      <c r="BP1298" s="85"/>
      <c r="BQ1298" s="85"/>
      <c r="BR1298" s="85"/>
      <c r="BS1298" s="85"/>
      <c r="BT1298" s="85"/>
      <c r="BU1298" s="85"/>
      <c r="BV1298" s="85"/>
      <c r="BW1298" s="85"/>
      <c r="BX1298" s="85"/>
      <c r="BY1298" s="85"/>
      <c r="BZ1298" s="85"/>
      <c r="CA1298" s="85"/>
      <c r="CB1298" s="85"/>
      <c r="CC1298" s="85"/>
      <c r="CD1298" s="85"/>
      <c r="CE1298" s="85"/>
      <c r="CF1298" s="85"/>
      <c r="CG1298" s="85"/>
      <c r="CH1298" s="85"/>
      <c r="CI1298" s="85"/>
      <c r="CJ1298" s="85"/>
      <c r="CK1298" s="85"/>
      <c r="CL1298" s="85"/>
      <c r="CM1298" s="85"/>
      <c r="CN1298" s="85"/>
      <c r="CO1298" s="85"/>
      <c r="CP1298" s="85"/>
      <c r="CQ1298" s="85"/>
      <c r="CR1298" s="85"/>
      <c r="CS1298" s="85"/>
      <c r="CT1298" s="85"/>
      <c r="CU1298" s="85"/>
      <c r="CV1298" s="85"/>
      <c r="CW1298" s="85"/>
      <c r="CX1298" s="85"/>
      <c r="CY1298" s="85"/>
      <c r="CZ1298" s="85"/>
      <c r="DA1298" s="85"/>
      <c r="DB1298" s="85"/>
      <c r="DC1298" s="85"/>
      <c r="DD1298" s="85"/>
      <c r="DE1298" s="85"/>
    </row>
    <row r="1299" spans="1:109" x14ac:dyDescent="0.2">
      <c r="A1299" s="85"/>
      <c r="B1299" s="85"/>
      <c r="C1299" s="85"/>
      <c r="D1299" s="85"/>
      <c r="E1299" s="86"/>
      <c r="F1299" s="85"/>
      <c r="G1299" s="87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85"/>
      <c r="V1299" s="85"/>
      <c r="W1299" s="85"/>
      <c r="X1299" s="85"/>
      <c r="Y1299" s="85"/>
      <c r="Z1299" s="85"/>
      <c r="AA1299" s="85"/>
      <c r="AB1299" s="85"/>
      <c r="AC1299" s="85"/>
      <c r="AD1299" s="85"/>
      <c r="AE1299" s="85"/>
      <c r="AF1299" s="85"/>
      <c r="AG1299" s="85"/>
      <c r="AH1299" s="85"/>
      <c r="AI1299" s="85"/>
      <c r="AJ1299" s="85"/>
      <c r="AK1299" s="85"/>
      <c r="AL1299" s="85"/>
      <c r="AM1299" s="85"/>
      <c r="AN1299" s="85"/>
      <c r="AO1299" s="85"/>
      <c r="AP1299" s="85"/>
      <c r="AQ1299" s="85"/>
      <c r="AR1299" s="85"/>
      <c r="AS1299" s="85"/>
      <c r="AT1299" s="85"/>
      <c r="AU1299" s="85"/>
      <c r="AV1299" s="85"/>
      <c r="AW1299" s="85"/>
      <c r="AX1299" s="85"/>
      <c r="AY1299" s="85"/>
      <c r="AZ1299" s="85"/>
      <c r="BA1299" s="85"/>
      <c r="BB1299" s="85"/>
      <c r="BC1299" s="85"/>
      <c r="BD1299" s="85"/>
      <c r="BE1299" s="85"/>
      <c r="BF1299" s="88"/>
      <c r="BG1299" s="85"/>
      <c r="BH1299" s="85"/>
      <c r="BI1299" s="85"/>
      <c r="BJ1299" s="85"/>
      <c r="BK1299" s="85"/>
      <c r="BL1299" s="85"/>
      <c r="BM1299" s="85"/>
      <c r="BN1299" s="85"/>
      <c r="BO1299" s="85"/>
      <c r="BP1299" s="85"/>
      <c r="BQ1299" s="85"/>
      <c r="BR1299" s="85"/>
      <c r="BS1299" s="85"/>
      <c r="BT1299" s="85"/>
      <c r="BU1299" s="85"/>
      <c r="BV1299" s="85"/>
      <c r="BW1299" s="85"/>
      <c r="BX1299" s="85"/>
      <c r="BY1299" s="85"/>
      <c r="BZ1299" s="85"/>
      <c r="CA1299" s="85"/>
      <c r="CB1299" s="85"/>
      <c r="CC1299" s="85"/>
      <c r="CD1299" s="85"/>
      <c r="CE1299" s="85"/>
      <c r="CF1299" s="85"/>
      <c r="CG1299" s="85"/>
      <c r="CH1299" s="85"/>
      <c r="CI1299" s="85"/>
      <c r="CJ1299" s="85"/>
      <c r="CK1299" s="85"/>
      <c r="CL1299" s="85"/>
      <c r="CM1299" s="85"/>
      <c r="CN1299" s="85"/>
      <c r="CO1299" s="85"/>
      <c r="CP1299" s="85"/>
      <c r="CQ1299" s="85"/>
      <c r="CR1299" s="85"/>
      <c r="CS1299" s="85"/>
      <c r="CT1299" s="85"/>
      <c r="CU1299" s="85"/>
      <c r="CV1299" s="85"/>
      <c r="CW1299" s="85"/>
      <c r="CX1299" s="85"/>
      <c r="CY1299" s="85"/>
      <c r="CZ1299" s="85"/>
      <c r="DA1299" s="85"/>
      <c r="DB1299" s="85"/>
      <c r="DC1299" s="85"/>
      <c r="DD1299" s="85"/>
      <c r="DE1299" s="85"/>
    </row>
    <row r="1300" spans="1:109" x14ac:dyDescent="0.2">
      <c r="A1300" s="85"/>
      <c r="B1300" s="85"/>
      <c r="C1300" s="85"/>
      <c r="D1300" s="85"/>
      <c r="E1300" s="86"/>
      <c r="F1300" s="85"/>
      <c r="G1300" s="87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85"/>
      <c r="V1300" s="85"/>
      <c r="W1300" s="85"/>
      <c r="X1300" s="85"/>
      <c r="Y1300" s="85"/>
      <c r="Z1300" s="85"/>
      <c r="AA1300" s="85"/>
      <c r="AB1300" s="85"/>
      <c r="AC1300" s="85"/>
      <c r="AD1300" s="85"/>
      <c r="AE1300" s="85"/>
      <c r="AF1300" s="85"/>
      <c r="AG1300" s="85"/>
      <c r="AH1300" s="85"/>
      <c r="AI1300" s="85"/>
      <c r="AJ1300" s="85"/>
      <c r="AK1300" s="85"/>
      <c r="AL1300" s="85"/>
      <c r="AM1300" s="85"/>
      <c r="AN1300" s="85"/>
      <c r="AO1300" s="85"/>
      <c r="AP1300" s="85"/>
      <c r="AQ1300" s="85"/>
      <c r="AR1300" s="85"/>
      <c r="AS1300" s="85"/>
      <c r="AT1300" s="85"/>
      <c r="AU1300" s="85"/>
      <c r="AV1300" s="85"/>
      <c r="AW1300" s="85"/>
      <c r="AX1300" s="85"/>
      <c r="AY1300" s="85"/>
      <c r="AZ1300" s="85"/>
      <c r="BA1300" s="85"/>
      <c r="BB1300" s="85"/>
      <c r="BC1300" s="85"/>
      <c r="BD1300" s="85"/>
      <c r="BE1300" s="85"/>
      <c r="BF1300" s="88"/>
      <c r="BG1300" s="85"/>
      <c r="BH1300" s="85"/>
      <c r="BI1300" s="85"/>
      <c r="BJ1300" s="85"/>
      <c r="BK1300" s="85"/>
      <c r="BL1300" s="85"/>
      <c r="BM1300" s="85"/>
      <c r="BN1300" s="85"/>
      <c r="BO1300" s="85"/>
      <c r="BP1300" s="85"/>
      <c r="BQ1300" s="85"/>
      <c r="BR1300" s="85"/>
      <c r="BS1300" s="85"/>
      <c r="BT1300" s="85"/>
      <c r="BU1300" s="85"/>
      <c r="BV1300" s="85"/>
      <c r="BW1300" s="85"/>
      <c r="BX1300" s="85"/>
      <c r="BY1300" s="85"/>
      <c r="BZ1300" s="85"/>
      <c r="CA1300" s="85"/>
      <c r="CB1300" s="85"/>
      <c r="CC1300" s="85"/>
      <c r="CD1300" s="85"/>
      <c r="CE1300" s="85"/>
      <c r="CF1300" s="85"/>
      <c r="CG1300" s="85"/>
      <c r="CH1300" s="85"/>
      <c r="CI1300" s="85"/>
      <c r="CJ1300" s="85"/>
      <c r="CK1300" s="85"/>
      <c r="CL1300" s="85"/>
      <c r="CM1300" s="85"/>
      <c r="CN1300" s="85"/>
      <c r="CO1300" s="85"/>
      <c r="CP1300" s="85"/>
      <c r="CQ1300" s="85"/>
      <c r="CR1300" s="85"/>
      <c r="CS1300" s="85"/>
      <c r="CT1300" s="85"/>
      <c r="CU1300" s="85"/>
      <c r="CV1300" s="85"/>
      <c r="CW1300" s="85"/>
      <c r="CX1300" s="85"/>
      <c r="CY1300" s="85"/>
      <c r="CZ1300" s="85"/>
      <c r="DA1300" s="85"/>
      <c r="DB1300" s="85"/>
      <c r="DC1300" s="85"/>
      <c r="DD1300" s="85"/>
      <c r="DE1300" s="85"/>
    </row>
    <row r="1301" spans="1:109" x14ac:dyDescent="0.2">
      <c r="A1301" s="85"/>
      <c r="B1301" s="85"/>
      <c r="C1301" s="85"/>
      <c r="D1301" s="85"/>
      <c r="E1301" s="86"/>
      <c r="F1301" s="85"/>
      <c r="G1301" s="87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85"/>
      <c r="V1301" s="85"/>
      <c r="W1301" s="85"/>
      <c r="X1301" s="85"/>
      <c r="Y1301" s="85"/>
      <c r="Z1301" s="85"/>
      <c r="AA1301" s="85"/>
      <c r="AB1301" s="85"/>
      <c r="AC1301" s="85"/>
      <c r="AD1301" s="85"/>
      <c r="AE1301" s="85"/>
      <c r="AF1301" s="85"/>
      <c r="AG1301" s="85"/>
      <c r="AH1301" s="85"/>
      <c r="AI1301" s="85"/>
      <c r="AJ1301" s="85"/>
      <c r="AK1301" s="85"/>
      <c r="AL1301" s="85"/>
      <c r="AM1301" s="85"/>
      <c r="AN1301" s="85"/>
      <c r="AO1301" s="85"/>
      <c r="AP1301" s="85"/>
      <c r="AQ1301" s="85"/>
      <c r="AR1301" s="85"/>
      <c r="AS1301" s="85"/>
      <c r="AT1301" s="85"/>
      <c r="AU1301" s="85"/>
      <c r="AV1301" s="85"/>
      <c r="AW1301" s="85"/>
      <c r="AX1301" s="85"/>
      <c r="AY1301" s="85"/>
      <c r="AZ1301" s="85"/>
      <c r="BA1301" s="85"/>
      <c r="BB1301" s="85"/>
      <c r="BC1301" s="85"/>
      <c r="BD1301" s="85"/>
      <c r="BE1301" s="85"/>
      <c r="BF1301" s="88"/>
      <c r="BG1301" s="85"/>
      <c r="BH1301" s="85"/>
      <c r="BI1301" s="85"/>
      <c r="BJ1301" s="85"/>
      <c r="BK1301" s="85"/>
      <c r="BL1301" s="85"/>
      <c r="BM1301" s="85"/>
      <c r="BN1301" s="85"/>
      <c r="BO1301" s="85"/>
      <c r="BP1301" s="85"/>
      <c r="BQ1301" s="85"/>
      <c r="BR1301" s="85"/>
      <c r="BS1301" s="85"/>
      <c r="BT1301" s="85"/>
      <c r="BU1301" s="85"/>
      <c r="BV1301" s="85"/>
      <c r="BW1301" s="85"/>
      <c r="BX1301" s="85"/>
      <c r="BY1301" s="85"/>
      <c r="BZ1301" s="85"/>
      <c r="CA1301" s="85"/>
      <c r="CB1301" s="85"/>
      <c r="CC1301" s="85"/>
      <c r="CD1301" s="85"/>
      <c r="CE1301" s="85"/>
      <c r="CF1301" s="85"/>
      <c r="CG1301" s="85"/>
      <c r="CH1301" s="85"/>
      <c r="CI1301" s="85"/>
      <c r="CJ1301" s="85"/>
      <c r="CK1301" s="85"/>
      <c r="CL1301" s="85"/>
      <c r="CM1301" s="85"/>
      <c r="CN1301" s="85"/>
      <c r="CO1301" s="85"/>
      <c r="CP1301" s="85"/>
      <c r="CQ1301" s="85"/>
      <c r="CR1301" s="85"/>
      <c r="CS1301" s="85"/>
      <c r="CT1301" s="85"/>
      <c r="CU1301" s="85"/>
      <c r="CV1301" s="85"/>
      <c r="CW1301" s="85"/>
      <c r="CX1301" s="85"/>
      <c r="CY1301" s="85"/>
      <c r="CZ1301" s="85"/>
      <c r="DA1301" s="85"/>
      <c r="DB1301" s="85"/>
      <c r="DC1301" s="85"/>
      <c r="DD1301" s="85"/>
      <c r="DE1301" s="85"/>
    </row>
    <row r="1302" spans="1:109" x14ac:dyDescent="0.2">
      <c r="A1302" s="85"/>
      <c r="B1302" s="85"/>
      <c r="C1302" s="85"/>
      <c r="D1302" s="85"/>
      <c r="E1302" s="86"/>
      <c r="F1302" s="85"/>
      <c r="G1302" s="87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E1302" s="85"/>
      <c r="AF1302" s="85"/>
      <c r="AG1302" s="85"/>
      <c r="AH1302" s="85"/>
      <c r="AI1302" s="85"/>
      <c r="AJ1302" s="85"/>
      <c r="AK1302" s="85"/>
      <c r="AL1302" s="85"/>
      <c r="AM1302" s="85"/>
      <c r="AN1302" s="85"/>
      <c r="AO1302" s="85"/>
      <c r="AP1302" s="85"/>
      <c r="AQ1302" s="85"/>
      <c r="AR1302" s="85"/>
      <c r="AS1302" s="85"/>
      <c r="AT1302" s="85"/>
      <c r="AU1302" s="85"/>
      <c r="AV1302" s="85"/>
      <c r="AW1302" s="85"/>
      <c r="AX1302" s="85"/>
      <c r="AY1302" s="85"/>
      <c r="AZ1302" s="85"/>
      <c r="BA1302" s="85"/>
      <c r="BB1302" s="85"/>
      <c r="BC1302" s="85"/>
      <c r="BD1302" s="85"/>
      <c r="BE1302" s="85"/>
      <c r="BF1302" s="88"/>
      <c r="BG1302" s="85"/>
      <c r="BH1302" s="85"/>
      <c r="BI1302" s="85"/>
      <c r="BJ1302" s="85"/>
      <c r="BK1302" s="85"/>
      <c r="BL1302" s="85"/>
      <c r="BM1302" s="85"/>
      <c r="BN1302" s="85"/>
      <c r="BO1302" s="85"/>
      <c r="BP1302" s="85"/>
      <c r="BQ1302" s="85"/>
      <c r="BR1302" s="85"/>
      <c r="BS1302" s="85"/>
      <c r="BT1302" s="85"/>
      <c r="BU1302" s="85"/>
      <c r="BV1302" s="85"/>
      <c r="BW1302" s="85"/>
      <c r="BX1302" s="85"/>
      <c r="BY1302" s="85"/>
      <c r="BZ1302" s="85"/>
      <c r="CA1302" s="85"/>
      <c r="CB1302" s="85"/>
      <c r="CC1302" s="85"/>
      <c r="CD1302" s="85"/>
      <c r="CE1302" s="85"/>
      <c r="CF1302" s="85"/>
      <c r="CG1302" s="85"/>
      <c r="CH1302" s="85"/>
      <c r="CI1302" s="85"/>
      <c r="CJ1302" s="85"/>
      <c r="CK1302" s="85"/>
      <c r="CL1302" s="85"/>
      <c r="CM1302" s="85"/>
      <c r="CN1302" s="85"/>
      <c r="CO1302" s="85"/>
      <c r="CP1302" s="85"/>
      <c r="CQ1302" s="85"/>
      <c r="CR1302" s="85"/>
      <c r="CS1302" s="85"/>
      <c r="CT1302" s="85"/>
      <c r="CU1302" s="85"/>
      <c r="CV1302" s="85"/>
      <c r="CW1302" s="85"/>
      <c r="CX1302" s="85"/>
      <c r="CY1302" s="85"/>
      <c r="CZ1302" s="85"/>
      <c r="DA1302" s="85"/>
      <c r="DB1302" s="85"/>
      <c r="DC1302" s="85"/>
      <c r="DD1302" s="85"/>
      <c r="DE1302" s="85"/>
    </row>
    <row r="1303" spans="1:109" x14ac:dyDescent="0.2">
      <c r="A1303" s="85"/>
      <c r="B1303" s="85"/>
      <c r="C1303" s="85"/>
      <c r="D1303" s="85"/>
      <c r="E1303" s="86"/>
      <c r="F1303" s="85"/>
      <c r="G1303" s="87"/>
      <c r="H1303" s="85"/>
      <c r="I1303" s="85"/>
      <c r="J1303" s="85"/>
      <c r="K1303" s="85"/>
      <c r="L1303" s="85"/>
      <c r="M1303" s="85"/>
      <c r="N1303" s="85"/>
      <c r="O1303" s="85"/>
      <c r="P1303" s="85"/>
      <c r="Q1303" s="85"/>
      <c r="R1303" s="85"/>
      <c r="S1303" s="85"/>
      <c r="T1303" s="85"/>
      <c r="U1303" s="85"/>
      <c r="V1303" s="85"/>
      <c r="W1303" s="85"/>
      <c r="X1303" s="85"/>
      <c r="Y1303" s="85"/>
      <c r="Z1303" s="85"/>
      <c r="AA1303" s="85"/>
      <c r="AB1303" s="85"/>
      <c r="AC1303" s="85"/>
      <c r="AD1303" s="85"/>
      <c r="AE1303" s="85"/>
      <c r="AF1303" s="85"/>
      <c r="AG1303" s="85"/>
      <c r="AH1303" s="85"/>
      <c r="AI1303" s="85"/>
      <c r="AJ1303" s="85"/>
      <c r="AK1303" s="85"/>
      <c r="AL1303" s="85"/>
      <c r="AM1303" s="85"/>
      <c r="AN1303" s="85"/>
      <c r="AO1303" s="85"/>
      <c r="AP1303" s="85"/>
      <c r="AQ1303" s="85"/>
      <c r="AR1303" s="85"/>
      <c r="AS1303" s="85"/>
      <c r="AT1303" s="85"/>
      <c r="AU1303" s="85"/>
      <c r="AV1303" s="85"/>
      <c r="AW1303" s="85"/>
      <c r="AX1303" s="85"/>
      <c r="AY1303" s="85"/>
      <c r="AZ1303" s="85"/>
      <c r="BA1303" s="85"/>
      <c r="BB1303" s="85"/>
      <c r="BC1303" s="85"/>
      <c r="BD1303" s="85"/>
      <c r="BE1303" s="85"/>
      <c r="BF1303" s="88"/>
      <c r="BG1303" s="85"/>
      <c r="BH1303" s="85"/>
      <c r="BI1303" s="85"/>
      <c r="BJ1303" s="85"/>
      <c r="BK1303" s="85"/>
      <c r="BL1303" s="85"/>
      <c r="BM1303" s="85"/>
      <c r="BN1303" s="85"/>
      <c r="BO1303" s="85"/>
      <c r="BP1303" s="85"/>
      <c r="BQ1303" s="85"/>
      <c r="BR1303" s="85"/>
      <c r="BS1303" s="85"/>
      <c r="BT1303" s="85"/>
      <c r="BU1303" s="85"/>
      <c r="BV1303" s="85"/>
      <c r="BW1303" s="85"/>
      <c r="BX1303" s="85"/>
      <c r="BY1303" s="85"/>
      <c r="BZ1303" s="85"/>
      <c r="CA1303" s="85"/>
      <c r="CB1303" s="85"/>
      <c r="CC1303" s="85"/>
      <c r="CD1303" s="85"/>
      <c r="CE1303" s="85"/>
      <c r="CF1303" s="85"/>
      <c r="CG1303" s="85"/>
      <c r="CH1303" s="85"/>
      <c r="CI1303" s="85"/>
      <c r="CJ1303" s="85"/>
      <c r="CK1303" s="85"/>
      <c r="CL1303" s="85"/>
      <c r="CM1303" s="85"/>
      <c r="CN1303" s="85"/>
      <c r="CO1303" s="85"/>
      <c r="CP1303" s="85"/>
      <c r="CQ1303" s="85"/>
      <c r="CR1303" s="85"/>
      <c r="CS1303" s="85"/>
      <c r="CT1303" s="85"/>
      <c r="CU1303" s="85"/>
      <c r="CV1303" s="85"/>
      <c r="CW1303" s="85"/>
      <c r="CX1303" s="85"/>
      <c r="CY1303" s="85"/>
      <c r="CZ1303" s="85"/>
      <c r="DA1303" s="85"/>
      <c r="DB1303" s="85"/>
      <c r="DC1303" s="85"/>
      <c r="DD1303" s="85"/>
      <c r="DE1303" s="85"/>
    </row>
    <row r="1304" spans="1:109" x14ac:dyDescent="0.2">
      <c r="A1304" s="85"/>
      <c r="B1304" s="85"/>
      <c r="C1304" s="85"/>
      <c r="D1304" s="85"/>
      <c r="E1304" s="86"/>
      <c r="F1304" s="85"/>
      <c r="G1304" s="87"/>
      <c r="H1304" s="85"/>
      <c r="I1304" s="85"/>
      <c r="J1304" s="85"/>
      <c r="K1304" s="85"/>
      <c r="L1304" s="85"/>
      <c r="M1304" s="85"/>
      <c r="N1304" s="85"/>
      <c r="O1304" s="85"/>
      <c r="P1304" s="85"/>
      <c r="Q1304" s="85"/>
      <c r="R1304" s="85"/>
      <c r="S1304" s="85"/>
      <c r="T1304" s="85"/>
      <c r="U1304" s="85"/>
      <c r="V1304" s="85"/>
      <c r="W1304" s="85"/>
      <c r="X1304" s="85"/>
      <c r="Y1304" s="85"/>
      <c r="Z1304" s="85"/>
      <c r="AA1304" s="85"/>
      <c r="AB1304" s="85"/>
      <c r="AC1304" s="85"/>
      <c r="AD1304" s="85"/>
      <c r="AE1304" s="85"/>
      <c r="AF1304" s="85"/>
      <c r="AG1304" s="85"/>
      <c r="AH1304" s="85"/>
      <c r="AI1304" s="85"/>
      <c r="AJ1304" s="85"/>
      <c r="AK1304" s="85"/>
      <c r="AL1304" s="85"/>
      <c r="AM1304" s="85"/>
      <c r="AN1304" s="85"/>
      <c r="AO1304" s="85"/>
      <c r="AP1304" s="85"/>
      <c r="AQ1304" s="85"/>
      <c r="AR1304" s="85"/>
      <c r="AS1304" s="85"/>
      <c r="AT1304" s="85"/>
      <c r="AU1304" s="85"/>
      <c r="AV1304" s="85"/>
      <c r="AW1304" s="85"/>
      <c r="AX1304" s="85"/>
      <c r="AY1304" s="85"/>
      <c r="AZ1304" s="85"/>
      <c r="BA1304" s="85"/>
      <c r="BB1304" s="85"/>
      <c r="BC1304" s="85"/>
      <c r="BD1304" s="85"/>
      <c r="BE1304" s="85"/>
      <c r="BF1304" s="88"/>
      <c r="BG1304" s="85"/>
      <c r="BH1304" s="85"/>
      <c r="BI1304" s="85"/>
      <c r="BJ1304" s="85"/>
      <c r="BK1304" s="85"/>
      <c r="BL1304" s="85"/>
      <c r="BM1304" s="85"/>
      <c r="BN1304" s="85"/>
      <c r="BO1304" s="85"/>
      <c r="BP1304" s="85"/>
      <c r="BQ1304" s="85"/>
      <c r="BR1304" s="85"/>
      <c r="BS1304" s="85"/>
      <c r="BT1304" s="85"/>
      <c r="BU1304" s="85"/>
      <c r="BV1304" s="85"/>
      <c r="BW1304" s="85"/>
      <c r="BX1304" s="85"/>
      <c r="BY1304" s="85"/>
      <c r="BZ1304" s="85"/>
      <c r="CA1304" s="85"/>
      <c r="CB1304" s="85"/>
      <c r="CC1304" s="85"/>
      <c r="CD1304" s="85"/>
      <c r="CE1304" s="85"/>
      <c r="CF1304" s="85"/>
      <c r="CG1304" s="85"/>
      <c r="CH1304" s="85"/>
      <c r="CI1304" s="85"/>
      <c r="CJ1304" s="85"/>
      <c r="CK1304" s="85"/>
      <c r="CL1304" s="85"/>
      <c r="CM1304" s="85"/>
      <c r="CN1304" s="85"/>
      <c r="CO1304" s="85"/>
      <c r="CP1304" s="85"/>
      <c r="CQ1304" s="85"/>
      <c r="CR1304" s="85"/>
      <c r="CS1304" s="85"/>
      <c r="CT1304" s="85"/>
      <c r="CU1304" s="85"/>
      <c r="CV1304" s="85"/>
      <c r="CW1304" s="85"/>
      <c r="CX1304" s="85"/>
      <c r="CY1304" s="85"/>
      <c r="CZ1304" s="85"/>
      <c r="DA1304" s="85"/>
      <c r="DB1304" s="85"/>
      <c r="DC1304" s="85"/>
      <c r="DD1304" s="85"/>
      <c r="DE1304" s="85"/>
    </row>
    <row r="1305" spans="1:109" x14ac:dyDescent="0.2">
      <c r="A1305" s="85"/>
      <c r="B1305" s="85"/>
      <c r="C1305" s="85"/>
      <c r="D1305" s="85"/>
      <c r="E1305" s="86"/>
      <c r="F1305" s="85"/>
      <c r="G1305" s="87"/>
      <c r="H1305" s="85"/>
      <c r="I1305" s="85"/>
      <c r="J1305" s="85"/>
      <c r="K1305" s="85"/>
      <c r="L1305" s="85"/>
      <c r="M1305" s="85"/>
      <c r="N1305" s="85"/>
      <c r="O1305" s="85"/>
      <c r="P1305" s="85"/>
      <c r="Q1305" s="85"/>
      <c r="R1305" s="85"/>
      <c r="S1305" s="85"/>
      <c r="T1305" s="85"/>
      <c r="U1305" s="85"/>
      <c r="V1305" s="85"/>
      <c r="W1305" s="85"/>
      <c r="X1305" s="85"/>
      <c r="Y1305" s="85"/>
      <c r="Z1305" s="85"/>
      <c r="AA1305" s="85"/>
      <c r="AB1305" s="85"/>
      <c r="AC1305" s="85"/>
      <c r="AD1305" s="85"/>
      <c r="AE1305" s="85"/>
      <c r="AF1305" s="85"/>
      <c r="AG1305" s="85"/>
      <c r="AH1305" s="85"/>
      <c r="AI1305" s="85"/>
      <c r="AJ1305" s="85"/>
      <c r="AK1305" s="85"/>
      <c r="AL1305" s="85"/>
      <c r="AM1305" s="85"/>
      <c r="AN1305" s="85"/>
      <c r="AO1305" s="85"/>
      <c r="AP1305" s="85"/>
      <c r="AQ1305" s="85"/>
      <c r="AR1305" s="85"/>
      <c r="AS1305" s="85"/>
      <c r="AT1305" s="85"/>
      <c r="AU1305" s="85"/>
      <c r="AV1305" s="85"/>
      <c r="AW1305" s="85"/>
      <c r="AX1305" s="85"/>
      <c r="AY1305" s="85"/>
      <c r="AZ1305" s="85"/>
      <c r="BA1305" s="85"/>
      <c r="BB1305" s="85"/>
      <c r="BC1305" s="85"/>
      <c r="BD1305" s="85"/>
      <c r="BE1305" s="85"/>
      <c r="BF1305" s="88"/>
      <c r="BG1305" s="85"/>
      <c r="BH1305" s="85"/>
      <c r="BI1305" s="85"/>
      <c r="BJ1305" s="85"/>
      <c r="BK1305" s="85"/>
      <c r="BL1305" s="85"/>
      <c r="BM1305" s="85"/>
      <c r="BN1305" s="85"/>
      <c r="BO1305" s="85"/>
      <c r="BP1305" s="85"/>
      <c r="BQ1305" s="85"/>
      <c r="BR1305" s="85"/>
      <c r="BS1305" s="85"/>
      <c r="BT1305" s="85"/>
      <c r="BU1305" s="85"/>
      <c r="BV1305" s="85"/>
      <c r="BW1305" s="85"/>
      <c r="BX1305" s="85"/>
      <c r="BY1305" s="85"/>
      <c r="BZ1305" s="85"/>
      <c r="CA1305" s="85"/>
      <c r="CB1305" s="85"/>
      <c r="CC1305" s="85"/>
      <c r="CD1305" s="85"/>
      <c r="CE1305" s="85"/>
      <c r="CF1305" s="85"/>
      <c r="CG1305" s="85"/>
      <c r="CH1305" s="85"/>
      <c r="CI1305" s="85"/>
      <c r="CJ1305" s="85"/>
      <c r="CK1305" s="85"/>
      <c r="CL1305" s="85"/>
      <c r="CM1305" s="85"/>
      <c r="CN1305" s="85"/>
      <c r="CO1305" s="85"/>
      <c r="CP1305" s="85"/>
      <c r="CQ1305" s="85"/>
      <c r="CR1305" s="85"/>
      <c r="CS1305" s="85"/>
      <c r="CT1305" s="85"/>
      <c r="CU1305" s="85"/>
      <c r="CV1305" s="85"/>
      <c r="CW1305" s="85"/>
      <c r="CX1305" s="85"/>
      <c r="CY1305" s="85"/>
      <c r="CZ1305" s="85"/>
      <c r="DA1305" s="85"/>
      <c r="DB1305" s="85"/>
      <c r="DC1305" s="85"/>
      <c r="DD1305" s="85"/>
      <c r="DE1305" s="85"/>
    </row>
    <row r="1306" spans="1:109" x14ac:dyDescent="0.2">
      <c r="A1306" s="85"/>
      <c r="B1306" s="85"/>
      <c r="C1306" s="85"/>
      <c r="D1306" s="85"/>
      <c r="E1306" s="86"/>
      <c r="F1306" s="85"/>
      <c r="G1306" s="87"/>
      <c r="H1306" s="85"/>
      <c r="I1306" s="85"/>
      <c r="J1306" s="85"/>
      <c r="K1306" s="85"/>
      <c r="L1306" s="85"/>
      <c r="M1306" s="85"/>
      <c r="N1306" s="85"/>
      <c r="O1306" s="85"/>
      <c r="P1306" s="85"/>
      <c r="Q1306" s="85"/>
      <c r="R1306" s="85"/>
      <c r="S1306" s="85"/>
      <c r="T1306" s="85"/>
      <c r="U1306" s="85"/>
      <c r="V1306" s="85"/>
      <c r="W1306" s="85"/>
      <c r="X1306" s="85"/>
      <c r="Y1306" s="85"/>
      <c r="Z1306" s="85"/>
      <c r="AA1306" s="85"/>
      <c r="AB1306" s="85"/>
      <c r="AC1306" s="85"/>
      <c r="AD1306" s="85"/>
      <c r="AE1306" s="85"/>
      <c r="AF1306" s="85"/>
      <c r="AG1306" s="85"/>
      <c r="AH1306" s="85"/>
      <c r="AI1306" s="85"/>
      <c r="AJ1306" s="85"/>
      <c r="AK1306" s="85"/>
      <c r="AL1306" s="85"/>
      <c r="AM1306" s="85"/>
      <c r="AN1306" s="85"/>
      <c r="AO1306" s="85"/>
      <c r="AP1306" s="85"/>
      <c r="AQ1306" s="85"/>
      <c r="AR1306" s="85"/>
      <c r="AS1306" s="85"/>
      <c r="AT1306" s="85"/>
      <c r="AU1306" s="85"/>
      <c r="AV1306" s="85"/>
      <c r="AW1306" s="85"/>
      <c r="AX1306" s="85"/>
      <c r="AY1306" s="85"/>
      <c r="AZ1306" s="85"/>
      <c r="BA1306" s="85"/>
      <c r="BB1306" s="85"/>
      <c r="BC1306" s="85"/>
      <c r="BD1306" s="85"/>
      <c r="BE1306" s="85"/>
      <c r="BF1306" s="88"/>
      <c r="BG1306" s="85"/>
      <c r="BH1306" s="85"/>
      <c r="BI1306" s="85"/>
      <c r="BJ1306" s="85"/>
      <c r="BK1306" s="85"/>
      <c r="BL1306" s="85"/>
      <c r="BM1306" s="85"/>
      <c r="BN1306" s="85"/>
      <c r="BO1306" s="85"/>
      <c r="BP1306" s="85"/>
      <c r="BQ1306" s="85"/>
      <c r="BR1306" s="85"/>
      <c r="BS1306" s="85"/>
      <c r="BT1306" s="85"/>
      <c r="BU1306" s="85"/>
      <c r="BV1306" s="85"/>
      <c r="BW1306" s="85"/>
      <c r="BX1306" s="85"/>
      <c r="BY1306" s="85"/>
      <c r="BZ1306" s="85"/>
      <c r="CA1306" s="85"/>
      <c r="CB1306" s="85"/>
      <c r="CC1306" s="85"/>
      <c r="CD1306" s="85"/>
      <c r="CE1306" s="85"/>
      <c r="CF1306" s="85"/>
      <c r="CG1306" s="85"/>
      <c r="CH1306" s="85"/>
      <c r="CI1306" s="85"/>
      <c r="CJ1306" s="85"/>
      <c r="CK1306" s="85"/>
      <c r="CL1306" s="85"/>
      <c r="CM1306" s="85"/>
      <c r="CN1306" s="85"/>
      <c r="CO1306" s="85"/>
      <c r="CP1306" s="85"/>
      <c r="CQ1306" s="85"/>
      <c r="CR1306" s="85"/>
      <c r="CS1306" s="85"/>
      <c r="CT1306" s="85"/>
      <c r="CU1306" s="85"/>
      <c r="CV1306" s="85"/>
      <c r="CW1306" s="85"/>
      <c r="CX1306" s="85"/>
      <c r="CY1306" s="85"/>
      <c r="CZ1306" s="85"/>
      <c r="DA1306" s="85"/>
      <c r="DB1306" s="85"/>
      <c r="DC1306" s="85"/>
      <c r="DD1306" s="85"/>
      <c r="DE1306" s="85"/>
    </row>
    <row r="1307" spans="1:109" x14ac:dyDescent="0.2">
      <c r="A1307" s="85"/>
      <c r="B1307" s="85"/>
      <c r="C1307" s="85"/>
      <c r="D1307" s="85"/>
      <c r="E1307" s="86"/>
      <c r="F1307" s="85"/>
      <c r="G1307" s="87"/>
      <c r="H1307" s="85"/>
      <c r="I1307" s="85"/>
      <c r="J1307" s="85"/>
      <c r="K1307" s="85"/>
      <c r="L1307" s="85"/>
      <c r="M1307" s="85"/>
      <c r="N1307" s="85"/>
      <c r="O1307" s="85"/>
      <c r="P1307" s="85"/>
      <c r="Q1307" s="85"/>
      <c r="R1307" s="85"/>
      <c r="S1307" s="85"/>
      <c r="T1307" s="85"/>
      <c r="U1307" s="85"/>
      <c r="V1307" s="85"/>
      <c r="W1307" s="85"/>
      <c r="X1307" s="85"/>
      <c r="Y1307" s="85"/>
      <c r="Z1307" s="85"/>
      <c r="AA1307" s="85"/>
      <c r="AB1307" s="85"/>
      <c r="AC1307" s="85"/>
      <c r="AD1307" s="85"/>
      <c r="AE1307" s="85"/>
      <c r="AF1307" s="85"/>
      <c r="AG1307" s="85"/>
      <c r="AH1307" s="85"/>
      <c r="AI1307" s="85"/>
      <c r="AJ1307" s="85"/>
      <c r="AK1307" s="85"/>
      <c r="AL1307" s="85"/>
      <c r="AM1307" s="85"/>
      <c r="AN1307" s="85"/>
      <c r="AO1307" s="85"/>
      <c r="AP1307" s="85"/>
      <c r="AQ1307" s="85"/>
      <c r="AR1307" s="85"/>
      <c r="AS1307" s="85"/>
      <c r="AT1307" s="85"/>
      <c r="AU1307" s="85"/>
      <c r="AV1307" s="85"/>
      <c r="AW1307" s="85"/>
      <c r="AX1307" s="85"/>
      <c r="AY1307" s="85"/>
      <c r="AZ1307" s="85"/>
      <c r="BA1307" s="85"/>
      <c r="BB1307" s="85"/>
      <c r="BC1307" s="85"/>
      <c r="BD1307" s="85"/>
      <c r="BE1307" s="85"/>
      <c r="BF1307" s="88"/>
      <c r="BG1307" s="85"/>
      <c r="BH1307" s="85"/>
      <c r="BI1307" s="85"/>
      <c r="BJ1307" s="85"/>
      <c r="BK1307" s="85"/>
      <c r="BL1307" s="85"/>
      <c r="BM1307" s="85"/>
      <c r="BN1307" s="85"/>
      <c r="BO1307" s="85"/>
      <c r="BP1307" s="85"/>
      <c r="BQ1307" s="85"/>
      <c r="BR1307" s="85"/>
      <c r="BS1307" s="85"/>
      <c r="BT1307" s="85"/>
      <c r="BU1307" s="85"/>
      <c r="BV1307" s="85"/>
      <c r="BW1307" s="85"/>
      <c r="BX1307" s="85"/>
      <c r="BY1307" s="85"/>
      <c r="BZ1307" s="85"/>
      <c r="CA1307" s="85"/>
      <c r="CB1307" s="85"/>
      <c r="CC1307" s="85"/>
      <c r="CD1307" s="85"/>
      <c r="CE1307" s="85"/>
      <c r="CF1307" s="85"/>
      <c r="CG1307" s="85"/>
      <c r="CH1307" s="85"/>
      <c r="CI1307" s="85"/>
      <c r="CJ1307" s="85"/>
      <c r="CK1307" s="85"/>
      <c r="CL1307" s="85"/>
      <c r="CM1307" s="85"/>
      <c r="CN1307" s="85"/>
      <c r="CO1307" s="85"/>
      <c r="CP1307" s="85"/>
      <c r="CQ1307" s="85"/>
      <c r="CR1307" s="85"/>
      <c r="CS1307" s="85"/>
      <c r="CT1307" s="85"/>
      <c r="CU1307" s="85"/>
      <c r="CV1307" s="85"/>
      <c r="CW1307" s="85"/>
      <c r="CX1307" s="85"/>
      <c r="CY1307" s="85"/>
      <c r="CZ1307" s="85"/>
      <c r="DA1307" s="85"/>
      <c r="DB1307" s="85"/>
      <c r="DC1307" s="85"/>
      <c r="DD1307" s="85"/>
      <c r="DE1307" s="85"/>
    </row>
    <row r="1308" spans="1:109" x14ac:dyDescent="0.2">
      <c r="A1308" s="85"/>
      <c r="B1308" s="85"/>
      <c r="C1308" s="85"/>
      <c r="D1308" s="85"/>
      <c r="E1308" s="86"/>
      <c r="F1308" s="85"/>
      <c r="G1308" s="87"/>
      <c r="H1308" s="85"/>
      <c r="I1308" s="85"/>
      <c r="J1308" s="85"/>
      <c r="K1308" s="85"/>
      <c r="L1308" s="85"/>
      <c r="M1308" s="85"/>
      <c r="N1308" s="85"/>
      <c r="O1308" s="85"/>
      <c r="P1308" s="85"/>
      <c r="Q1308" s="85"/>
      <c r="R1308" s="85"/>
      <c r="S1308" s="85"/>
      <c r="T1308" s="85"/>
      <c r="U1308" s="85"/>
      <c r="V1308" s="85"/>
      <c r="W1308" s="85"/>
      <c r="X1308" s="85"/>
      <c r="Y1308" s="85"/>
      <c r="Z1308" s="85"/>
      <c r="AA1308" s="85"/>
      <c r="AB1308" s="85"/>
      <c r="AC1308" s="85"/>
      <c r="AD1308" s="85"/>
      <c r="AE1308" s="85"/>
      <c r="AF1308" s="85"/>
      <c r="AG1308" s="85"/>
      <c r="AH1308" s="85"/>
      <c r="AI1308" s="85"/>
      <c r="AJ1308" s="85"/>
      <c r="AK1308" s="85"/>
      <c r="AL1308" s="85"/>
      <c r="AM1308" s="85"/>
      <c r="AN1308" s="85"/>
      <c r="AO1308" s="85"/>
      <c r="AP1308" s="85"/>
      <c r="AQ1308" s="85"/>
      <c r="AR1308" s="85"/>
      <c r="AS1308" s="85"/>
      <c r="AT1308" s="85"/>
      <c r="AU1308" s="85"/>
      <c r="AV1308" s="85"/>
      <c r="AW1308" s="85"/>
      <c r="AX1308" s="85"/>
      <c r="AY1308" s="85"/>
      <c r="AZ1308" s="85"/>
      <c r="BA1308" s="85"/>
      <c r="BB1308" s="85"/>
      <c r="BC1308" s="85"/>
      <c r="BD1308" s="85"/>
      <c r="BE1308" s="85"/>
      <c r="BF1308" s="88"/>
      <c r="BG1308" s="85"/>
      <c r="BH1308" s="85"/>
      <c r="BI1308" s="85"/>
      <c r="BJ1308" s="85"/>
      <c r="BK1308" s="85"/>
      <c r="BL1308" s="85"/>
      <c r="BM1308" s="85"/>
      <c r="BN1308" s="85"/>
      <c r="BO1308" s="85"/>
      <c r="BP1308" s="85"/>
      <c r="BQ1308" s="85"/>
      <c r="BR1308" s="85"/>
      <c r="BS1308" s="85"/>
      <c r="BT1308" s="85"/>
      <c r="BU1308" s="85"/>
      <c r="BV1308" s="85"/>
      <c r="BW1308" s="85"/>
      <c r="BX1308" s="85"/>
      <c r="BY1308" s="85"/>
      <c r="BZ1308" s="85"/>
      <c r="CA1308" s="85"/>
      <c r="CB1308" s="85"/>
      <c r="CC1308" s="85"/>
      <c r="CD1308" s="85"/>
      <c r="CE1308" s="85"/>
      <c r="CF1308" s="85"/>
      <c r="CG1308" s="85"/>
      <c r="CH1308" s="85"/>
      <c r="CI1308" s="85"/>
      <c r="CJ1308" s="85"/>
      <c r="CK1308" s="85"/>
      <c r="CL1308" s="85"/>
      <c r="CM1308" s="85"/>
      <c r="CN1308" s="85"/>
      <c r="CO1308" s="85"/>
      <c r="CP1308" s="85"/>
      <c r="CQ1308" s="85"/>
      <c r="CR1308" s="85"/>
      <c r="CS1308" s="85"/>
      <c r="CT1308" s="85"/>
      <c r="CU1308" s="85"/>
      <c r="CV1308" s="85"/>
      <c r="CW1308" s="85"/>
      <c r="CX1308" s="85"/>
      <c r="CY1308" s="85"/>
      <c r="CZ1308" s="85"/>
      <c r="DA1308" s="85"/>
      <c r="DB1308" s="85"/>
      <c r="DC1308" s="85"/>
      <c r="DD1308" s="85"/>
      <c r="DE1308" s="85"/>
    </row>
    <row r="1309" spans="1:109" x14ac:dyDescent="0.2">
      <c r="A1309" s="85"/>
      <c r="B1309" s="85"/>
      <c r="C1309" s="85"/>
      <c r="D1309" s="85"/>
      <c r="E1309" s="86"/>
      <c r="F1309" s="85"/>
      <c r="G1309" s="87"/>
      <c r="H1309" s="85"/>
      <c r="I1309" s="85"/>
      <c r="J1309" s="85"/>
      <c r="K1309" s="85"/>
      <c r="L1309" s="85"/>
      <c r="M1309" s="85"/>
      <c r="N1309" s="85"/>
      <c r="O1309" s="85"/>
      <c r="P1309" s="85"/>
      <c r="Q1309" s="85"/>
      <c r="R1309" s="85"/>
      <c r="S1309" s="85"/>
      <c r="T1309" s="85"/>
      <c r="U1309" s="85"/>
      <c r="V1309" s="85"/>
      <c r="W1309" s="85"/>
      <c r="X1309" s="85"/>
      <c r="Y1309" s="85"/>
      <c r="Z1309" s="85"/>
      <c r="AA1309" s="85"/>
      <c r="AB1309" s="85"/>
      <c r="AC1309" s="85"/>
      <c r="AD1309" s="85"/>
      <c r="AE1309" s="85"/>
      <c r="AF1309" s="85"/>
      <c r="AG1309" s="85"/>
      <c r="AH1309" s="85"/>
      <c r="AI1309" s="85"/>
      <c r="AJ1309" s="85"/>
      <c r="AK1309" s="85"/>
      <c r="AL1309" s="85"/>
      <c r="AM1309" s="85"/>
      <c r="AN1309" s="85"/>
      <c r="AO1309" s="85"/>
      <c r="AP1309" s="85"/>
      <c r="AQ1309" s="85"/>
      <c r="AR1309" s="85"/>
      <c r="AS1309" s="85"/>
      <c r="AT1309" s="85"/>
      <c r="AU1309" s="85"/>
      <c r="AV1309" s="85"/>
      <c r="AW1309" s="85"/>
      <c r="AX1309" s="85"/>
      <c r="AY1309" s="85"/>
      <c r="AZ1309" s="85"/>
      <c r="BA1309" s="85"/>
      <c r="BB1309" s="85"/>
      <c r="BC1309" s="85"/>
      <c r="BD1309" s="85"/>
      <c r="BE1309" s="85"/>
      <c r="BF1309" s="88"/>
      <c r="BG1309" s="85"/>
      <c r="BH1309" s="85"/>
      <c r="BI1309" s="85"/>
      <c r="BJ1309" s="85"/>
      <c r="BK1309" s="85"/>
      <c r="BL1309" s="85"/>
      <c r="BM1309" s="85"/>
      <c r="BN1309" s="85"/>
      <c r="BO1309" s="85"/>
      <c r="BP1309" s="85"/>
      <c r="BQ1309" s="85"/>
      <c r="BR1309" s="85"/>
      <c r="BS1309" s="85"/>
      <c r="BT1309" s="85"/>
      <c r="BU1309" s="85"/>
      <c r="BV1309" s="85"/>
      <c r="BW1309" s="85"/>
      <c r="BX1309" s="85"/>
      <c r="BY1309" s="85"/>
      <c r="BZ1309" s="85"/>
      <c r="CA1309" s="85"/>
      <c r="CB1309" s="85"/>
      <c r="CC1309" s="85"/>
      <c r="CD1309" s="85"/>
      <c r="CE1309" s="85"/>
      <c r="CF1309" s="85"/>
      <c r="CG1309" s="85"/>
      <c r="CH1309" s="85"/>
      <c r="CI1309" s="85"/>
      <c r="CJ1309" s="85"/>
      <c r="CK1309" s="85"/>
      <c r="CL1309" s="85"/>
      <c r="CM1309" s="85"/>
      <c r="CN1309" s="85"/>
      <c r="CO1309" s="85"/>
      <c r="CP1309" s="85"/>
      <c r="CQ1309" s="85"/>
      <c r="CR1309" s="85"/>
      <c r="CS1309" s="85"/>
      <c r="CT1309" s="85"/>
      <c r="CU1309" s="85"/>
      <c r="CV1309" s="85"/>
      <c r="CW1309" s="85"/>
      <c r="CX1309" s="85"/>
      <c r="CY1309" s="85"/>
      <c r="CZ1309" s="85"/>
      <c r="DA1309" s="85"/>
      <c r="DB1309" s="85"/>
      <c r="DC1309" s="85"/>
      <c r="DD1309" s="85"/>
      <c r="DE1309" s="85"/>
    </row>
    <row r="1310" spans="1:109" x14ac:dyDescent="0.2">
      <c r="A1310" s="85"/>
      <c r="B1310" s="85"/>
      <c r="C1310" s="85"/>
      <c r="D1310" s="85"/>
      <c r="E1310" s="86"/>
      <c r="F1310" s="85"/>
      <c r="G1310" s="87"/>
      <c r="H1310" s="85"/>
      <c r="I1310" s="85"/>
      <c r="J1310" s="85"/>
      <c r="K1310" s="85"/>
      <c r="L1310" s="85"/>
      <c r="M1310" s="85"/>
      <c r="N1310" s="85"/>
      <c r="O1310" s="85"/>
      <c r="P1310" s="85"/>
      <c r="Q1310" s="85"/>
      <c r="R1310" s="85"/>
      <c r="S1310" s="85"/>
      <c r="T1310" s="85"/>
      <c r="U1310" s="85"/>
      <c r="V1310" s="85"/>
      <c r="W1310" s="85"/>
      <c r="X1310" s="85"/>
      <c r="Y1310" s="85"/>
      <c r="Z1310" s="85"/>
      <c r="AA1310" s="85"/>
      <c r="AB1310" s="85"/>
      <c r="AC1310" s="85"/>
      <c r="AD1310" s="85"/>
      <c r="AE1310" s="85"/>
      <c r="AF1310" s="85"/>
      <c r="AG1310" s="85"/>
      <c r="AH1310" s="85"/>
      <c r="AI1310" s="85"/>
      <c r="AJ1310" s="85"/>
      <c r="AK1310" s="85"/>
      <c r="AL1310" s="85"/>
      <c r="AM1310" s="85"/>
      <c r="AN1310" s="85"/>
      <c r="AO1310" s="85"/>
      <c r="AP1310" s="85"/>
      <c r="AQ1310" s="85"/>
      <c r="AR1310" s="85"/>
      <c r="AS1310" s="85"/>
      <c r="AT1310" s="85"/>
      <c r="AU1310" s="85"/>
      <c r="AV1310" s="85"/>
      <c r="AW1310" s="85"/>
      <c r="AX1310" s="85"/>
      <c r="AY1310" s="85"/>
      <c r="AZ1310" s="85"/>
      <c r="BA1310" s="85"/>
      <c r="BB1310" s="85"/>
      <c r="BC1310" s="85"/>
      <c r="BD1310" s="85"/>
      <c r="BE1310" s="85"/>
      <c r="BF1310" s="88"/>
      <c r="BG1310" s="85"/>
      <c r="BH1310" s="85"/>
      <c r="BI1310" s="85"/>
      <c r="BJ1310" s="85"/>
      <c r="BK1310" s="85"/>
      <c r="BL1310" s="85"/>
      <c r="BM1310" s="85"/>
      <c r="BN1310" s="85"/>
      <c r="BO1310" s="85"/>
      <c r="BP1310" s="85"/>
      <c r="BQ1310" s="85"/>
      <c r="BR1310" s="85"/>
      <c r="BS1310" s="85"/>
      <c r="BT1310" s="85"/>
      <c r="BU1310" s="85"/>
      <c r="BV1310" s="85"/>
      <c r="BW1310" s="85"/>
      <c r="BX1310" s="85"/>
      <c r="BY1310" s="85"/>
      <c r="BZ1310" s="85"/>
      <c r="CA1310" s="85"/>
      <c r="CB1310" s="85"/>
      <c r="CC1310" s="85"/>
      <c r="CD1310" s="85"/>
      <c r="CE1310" s="85"/>
      <c r="CF1310" s="85"/>
      <c r="CG1310" s="85"/>
      <c r="CH1310" s="85"/>
      <c r="CI1310" s="85"/>
      <c r="CJ1310" s="85"/>
      <c r="CK1310" s="85"/>
      <c r="CL1310" s="85"/>
      <c r="CM1310" s="85"/>
      <c r="CN1310" s="85"/>
      <c r="CO1310" s="85"/>
      <c r="CP1310" s="85"/>
      <c r="CQ1310" s="85"/>
      <c r="CR1310" s="85"/>
      <c r="CS1310" s="85"/>
      <c r="CT1310" s="85"/>
      <c r="CU1310" s="85"/>
      <c r="CV1310" s="85"/>
      <c r="CW1310" s="85"/>
      <c r="CX1310" s="85"/>
      <c r="CY1310" s="85"/>
      <c r="CZ1310" s="85"/>
      <c r="DA1310" s="85"/>
      <c r="DB1310" s="85"/>
      <c r="DC1310" s="85"/>
      <c r="DD1310" s="85"/>
      <c r="DE1310" s="85"/>
    </row>
    <row r="1311" spans="1:109" x14ac:dyDescent="0.2">
      <c r="A1311" s="85"/>
      <c r="B1311" s="85"/>
      <c r="C1311" s="85"/>
      <c r="D1311" s="85"/>
      <c r="E1311" s="86"/>
      <c r="F1311" s="85"/>
      <c r="G1311" s="87"/>
      <c r="H1311" s="85"/>
      <c r="I1311" s="85"/>
      <c r="J1311" s="85"/>
      <c r="K1311" s="85"/>
      <c r="L1311" s="85"/>
      <c r="M1311" s="85"/>
      <c r="N1311" s="85"/>
      <c r="O1311" s="85"/>
      <c r="P1311" s="85"/>
      <c r="Q1311" s="85"/>
      <c r="R1311" s="85"/>
      <c r="S1311" s="85"/>
      <c r="T1311" s="85"/>
      <c r="U1311" s="85"/>
      <c r="V1311" s="85"/>
      <c r="W1311" s="85"/>
      <c r="X1311" s="85"/>
      <c r="Y1311" s="85"/>
      <c r="Z1311" s="85"/>
      <c r="AA1311" s="85"/>
      <c r="AB1311" s="85"/>
      <c r="AC1311" s="85"/>
      <c r="AD1311" s="85"/>
      <c r="AE1311" s="85"/>
      <c r="AF1311" s="85"/>
      <c r="AG1311" s="85"/>
      <c r="AH1311" s="85"/>
      <c r="AI1311" s="85"/>
      <c r="AJ1311" s="85"/>
      <c r="AK1311" s="85"/>
      <c r="AL1311" s="85"/>
      <c r="AM1311" s="85"/>
      <c r="AN1311" s="85"/>
      <c r="AO1311" s="85"/>
      <c r="AP1311" s="85"/>
      <c r="AQ1311" s="85"/>
      <c r="AR1311" s="85"/>
      <c r="AS1311" s="85"/>
      <c r="AT1311" s="85"/>
      <c r="AU1311" s="85"/>
      <c r="AV1311" s="85"/>
      <c r="AW1311" s="85"/>
      <c r="AX1311" s="85"/>
      <c r="AY1311" s="85"/>
      <c r="AZ1311" s="85"/>
      <c r="BA1311" s="85"/>
      <c r="BB1311" s="85"/>
      <c r="BC1311" s="85"/>
      <c r="BD1311" s="85"/>
      <c r="BE1311" s="85"/>
      <c r="BF1311" s="88"/>
      <c r="BG1311" s="85"/>
      <c r="BH1311" s="85"/>
      <c r="BI1311" s="85"/>
      <c r="BJ1311" s="85"/>
      <c r="BK1311" s="85"/>
      <c r="BL1311" s="85"/>
      <c r="BM1311" s="85"/>
      <c r="BN1311" s="85"/>
      <c r="BO1311" s="85"/>
      <c r="BP1311" s="85"/>
      <c r="BQ1311" s="85"/>
      <c r="BR1311" s="85"/>
      <c r="BS1311" s="85"/>
      <c r="BT1311" s="85"/>
      <c r="BU1311" s="85"/>
      <c r="BV1311" s="85"/>
      <c r="BW1311" s="85"/>
      <c r="BX1311" s="85"/>
      <c r="BY1311" s="85"/>
      <c r="BZ1311" s="85"/>
      <c r="CA1311" s="85"/>
      <c r="CB1311" s="85"/>
      <c r="CC1311" s="85"/>
      <c r="CD1311" s="85"/>
      <c r="CE1311" s="85"/>
      <c r="CF1311" s="85"/>
      <c r="CG1311" s="85"/>
      <c r="CH1311" s="85"/>
      <c r="CI1311" s="85"/>
      <c r="CJ1311" s="85"/>
      <c r="CK1311" s="85"/>
      <c r="CL1311" s="85"/>
      <c r="CM1311" s="85"/>
      <c r="CN1311" s="85"/>
      <c r="CO1311" s="85"/>
      <c r="CP1311" s="85"/>
      <c r="CQ1311" s="85"/>
      <c r="CR1311" s="85"/>
      <c r="CS1311" s="85"/>
      <c r="CT1311" s="85"/>
      <c r="CU1311" s="85"/>
      <c r="CV1311" s="85"/>
      <c r="CW1311" s="85"/>
      <c r="CX1311" s="85"/>
      <c r="CY1311" s="85"/>
      <c r="CZ1311" s="85"/>
      <c r="DA1311" s="85"/>
      <c r="DB1311" s="85"/>
      <c r="DC1311" s="85"/>
      <c r="DD1311" s="85"/>
      <c r="DE1311" s="85"/>
    </row>
    <row r="1312" spans="1:109" x14ac:dyDescent="0.2">
      <c r="A1312" s="85"/>
      <c r="B1312" s="85"/>
      <c r="C1312" s="85"/>
      <c r="D1312" s="85"/>
      <c r="E1312" s="86"/>
      <c r="F1312" s="85"/>
      <c r="G1312" s="87"/>
      <c r="H1312" s="85"/>
      <c r="I1312" s="85"/>
      <c r="J1312" s="85"/>
      <c r="K1312" s="85"/>
      <c r="L1312" s="85"/>
      <c r="M1312" s="85"/>
      <c r="N1312" s="85"/>
      <c r="O1312" s="85"/>
      <c r="P1312" s="85"/>
      <c r="Q1312" s="85"/>
      <c r="R1312" s="85"/>
      <c r="S1312" s="85"/>
      <c r="T1312" s="85"/>
      <c r="U1312" s="85"/>
      <c r="V1312" s="85"/>
      <c r="W1312" s="85"/>
      <c r="X1312" s="85"/>
      <c r="Y1312" s="85"/>
      <c r="Z1312" s="85"/>
      <c r="AA1312" s="85"/>
      <c r="AB1312" s="85"/>
      <c r="AC1312" s="85"/>
      <c r="AD1312" s="85"/>
      <c r="AE1312" s="85"/>
      <c r="AF1312" s="85"/>
      <c r="AG1312" s="85"/>
      <c r="AH1312" s="85"/>
      <c r="AI1312" s="85"/>
      <c r="AJ1312" s="85"/>
      <c r="AK1312" s="85"/>
      <c r="AL1312" s="85"/>
      <c r="AM1312" s="85"/>
      <c r="AN1312" s="85"/>
      <c r="AO1312" s="85"/>
      <c r="AP1312" s="85"/>
      <c r="AQ1312" s="85"/>
      <c r="AR1312" s="85"/>
      <c r="AS1312" s="85"/>
      <c r="AT1312" s="85"/>
      <c r="AU1312" s="85"/>
      <c r="AV1312" s="85"/>
      <c r="AW1312" s="85"/>
      <c r="AX1312" s="85"/>
      <c r="AY1312" s="85"/>
      <c r="AZ1312" s="85"/>
      <c r="BA1312" s="85"/>
      <c r="BB1312" s="85"/>
      <c r="BC1312" s="85"/>
      <c r="BD1312" s="85"/>
      <c r="BE1312" s="85"/>
      <c r="BF1312" s="88"/>
      <c r="BG1312" s="85"/>
      <c r="BH1312" s="85"/>
      <c r="BI1312" s="85"/>
      <c r="BJ1312" s="85"/>
      <c r="BK1312" s="85"/>
      <c r="BL1312" s="85"/>
      <c r="BM1312" s="85"/>
      <c r="BN1312" s="85"/>
      <c r="BO1312" s="85"/>
      <c r="BP1312" s="85"/>
      <c r="BQ1312" s="85"/>
      <c r="BR1312" s="85"/>
      <c r="BS1312" s="85"/>
      <c r="BT1312" s="85"/>
      <c r="BU1312" s="85"/>
      <c r="BV1312" s="85"/>
      <c r="BW1312" s="85"/>
      <c r="BX1312" s="85"/>
      <c r="BY1312" s="85"/>
      <c r="BZ1312" s="85"/>
      <c r="CA1312" s="85"/>
      <c r="CB1312" s="85"/>
      <c r="CC1312" s="85"/>
      <c r="CD1312" s="85"/>
      <c r="CE1312" s="85"/>
      <c r="CF1312" s="85"/>
      <c r="CG1312" s="85"/>
      <c r="CH1312" s="85"/>
      <c r="CI1312" s="85"/>
      <c r="CJ1312" s="85"/>
      <c r="CK1312" s="85"/>
      <c r="CL1312" s="85"/>
      <c r="CM1312" s="85"/>
      <c r="CN1312" s="85"/>
      <c r="CO1312" s="85"/>
      <c r="CP1312" s="85"/>
      <c r="CQ1312" s="85"/>
      <c r="CR1312" s="85"/>
      <c r="CS1312" s="85"/>
      <c r="CT1312" s="85"/>
      <c r="CU1312" s="85"/>
      <c r="CV1312" s="85"/>
      <c r="CW1312" s="85"/>
      <c r="CX1312" s="85"/>
      <c r="CY1312" s="85"/>
      <c r="CZ1312" s="85"/>
      <c r="DA1312" s="85"/>
      <c r="DB1312" s="85"/>
      <c r="DC1312" s="85"/>
      <c r="DD1312" s="85"/>
      <c r="DE1312" s="85"/>
    </row>
    <row r="1313" spans="1:109" x14ac:dyDescent="0.2">
      <c r="A1313" s="85"/>
      <c r="B1313" s="85"/>
      <c r="C1313" s="85"/>
      <c r="D1313" s="85"/>
      <c r="E1313" s="86"/>
      <c r="F1313" s="85"/>
      <c r="G1313" s="87"/>
      <c r="H1313" s="85"/>
      <c r="I1313" s="85"/>
      <c r="J1313" s="85"/>
      <c r="K1313" s="85"/>
      <c r="L1313" s="85"/>
      <c r="M1313" s="85"/>
      <c r="N1313" s="85"/>
      <c r="O1313" s="85"/>
      <c r="P1313" s="85"/>
      <c r="Q1313" s="85"/>
      <c r="R1313" s="85"/>
      <c r="S1313" s="85"/>
      <c r="T1313" s="85"/>
      <c r="U1313" s="85"/>
      <c r="V1313" s="85"/>
      <c r="W1313" s="85"/>
      <c r="X1313" s="85"/>
      <c r="Y1313" s="85"/>
      <c r="Z1313" s="85"/>
      <c r="AA1313" s="85"/>
      <c r="AB1313" s="85"/>
      <c r="AC1313" s="85"/>
      <c r="AD1313" s="85"/>
      <c r="AE1313" s="85"/>
      <c r="AF1313" s="85"/>
      <c r="AG1313" s="85"/>
      <c r="AH1313" s="85"/>
      <c r="AI1313" s="85"/>
      <c r="AJ1313" s="85"/>
      <c r="AK1313" s="85"/>
      <c r="AL1313" s="85"/>
      <c r="AM1313" s="85"/>
      <c r="AN1313" s="85"/>
      <c r="AO1313" s="85"/>
      <c r="AP1313" s="85"/>
      <c r="AQ1313" s="85"/>
      <c r="AR1313" s="85"/>
      <c r="AS1313" s="85"/>
      <c r="AT1313" s="85"/>
      <c r="AU1313" s="85"/>
      <c r="AV1313" s="85"/>
      <c r="AW1313" s="85"/>
      <c r="AX1313" s="85"/>
      <c r="AY1313" s="85"/>
      <c r="AZ1313" s="85"/>
      <c r="BA1313" s="85"/>
      <c r="BB1313" s="85"/>
      <c r="BC1313" s="85"/>
      <c r="BD1313" s="85"/>
      <c r="BE1313" s="85"/>
      <c r="BF1313" s="88"/>
      <c r="BG1313" s="85"/>
      <c r="BH1313" s="85"/>
      <c r="BI1313" s="85"/>
      <c r="BJ1313" s="85"/>
      <c r="BK1313" s="85"/>
      <c r="BL1313" s="85"/>
      <c r="BM1313" s="85"/>
      <c r="BN1313" s="85"/>
      <c r="BO1313" s="85"/>
      <c r="BP1313" s="85"/>
      <c r="BQ1313" s="85"/>
      <c r="BR1313" s="85"/>
      <c r="BS1313" s="85"/>
      <c r="BT1313" s="85"/>
      <c r="BU1313" s="85"/>
      <c r="BV1313" s="85"/>
      <c r="BW1313" s="85"/>
      <c r="BX1313" s="85"/>
      <c r="BY1313" s="85"/>
      <c r="BZ1313" s="85"/>
      <c r="CA1313" s="85"/>
      <c r="CB1313" s="85"/>
      <c r="CC1313" s="85"/>
      <c r="CD1313" s="85"/>
      <c r="CE1313" s="85"/>
      <c r="CF1313" s="85"/>
      <c r="CG1313" s="85"/>
      <c r="CH1313" s="85"/>
      <c r="CI1313" s="85"/>
      <c r="CJ1313" s="85"/>
      <c r="CK1313" s="85"/>
      <c r="CL1313" s="85"/>
      <c r="CM1313" s="85"/>
      <c r="CN1313" s="85"/>
      <c r="CO1313" s="85"/>
      <c r="CP1313" s="85"/>
      <c r="CQ1313" s="85"/>
      <c r="CR1313" s="85"/>
      <c r="CS1313" s="85"/>
      <c r="CT1313" s="85"/>
      <c r="CU1313" s="85"/>
      <c r="CV1313" s="85"/>
      <c r="CW1313" s="85"/>
      <c r="CX1313" s="85"/>
      <c r="CY1313" s="85"/>
      <c r="CZ1313" s="85"/>
      <c r="DA1313" s="85"/>
      <c r="DB1313" s="85"/>
      <c r="DC1313" s="85"/>
      <c r="DD1313" s="85"/>
      <c r="DE1313" s="85"/>
    </row>
    <row r="1314" spans="1:109" x14ac:dyDescent="0.2">
      <c r="A1314" s="85"/>
      <c r="B1314" s="85"/>
      <c r="C1314" s="85"/>
      <c r="D1314" s="85"/>
      <c r="E1314" s="86"/>
      <c r="F1314" s="85"/>
      <c r="G1314" s="87"/>
      <c r="H1314" s="85"/>
      <c r="I1314" s="85"/>
      <c r="J1314" s="85"/>
      <c r="K1314" s="85"/>
      <c r="L1314" s="85"/>
      <c r="M1314" s="85"/>
      <c r="N1314" s="85"/>
      <c r="O1314" s="85"/>
      <c r="P1314" s="85"/>
      <c r="Q1314" s="85"/>
      <c r="R1314" s="85"/>
      <c r="S1314" s="85"/>
      <c r="T1314" s="85"/>
      <c r="U1314" s="85"/>
      <c r="V1314" s="85"/>
      <c r="W1314" s="85"/>
      <c r="X1314" s="85"/>
      <c r="Y1314" s="85"/>
      <c r="Z1314" s="85"/>
      <c r="AA1314" s="85"/>
      <c r="AB1314" s="85"/>
      <c r="AC1314" s="85"/>
      <c r="AD1314" s="85"/>
      <c r="AE1314" s="85"/>
      <c r="AF1314" s="85"/>
      <c r="AG1314" s="85"/>
      <c r="AH1314" s="85"/>
      <c r="AI1314" s="85"/>
      <c r="AJ1314" s="85"/>
      <c r="AK1314" s="85"/>
      <c r="AL1314" s="85"/>
      <c r="AM1314" s="85"/>
      <c r="AN1314" s="85"/>
      <c r="AO1314" s="85"/>
      <c r="AP1314" s="85"/>
      <c r="AQ1314" s="85"/>
      <c r="AR1314" s="85"/>
      <c r="AS1314" s="85"/>
      <c r="AT1314" s="85"/>
      <c r="AU1314" s="85"/>
      <c r="AV1314" s="85"/>
      <c r="AW1314" s="85"/>
      <c r="AX1314" s="85"/>
      <c r="AY1314" s="85"/>
      <c r="AZ1314" s="85"/>
      <c r="BA1314" s="85"/>
      <c r="BB1314" s="85"/>
      <c r="BC1314" s="85"/>
      <c r="BD1314" s="85"/>
      <c r="BE1314" s="85"/>
      <c r="BF1314" s="88"/>
      <c r="BG1314" s="85"/>
      <c r="BH1314" s="85"/>
      <c r="BI1314" s="85"/>
      <c r="BJ1314" s="85"/>
      <c r="BK1314" s="85"/>
      <c r="BL1314" s="85"/>
      <c r="BM1314" s="85"/>
      <c r="BN1314" s="85"/>
      <c r="BO1314" s="85"/>
      <c r="BP1314" s="85"/>
      <c r="BQ1314" s="85"/>
      <c r="BR1314" s="85"/>
      <c r="BS1314" s="85"/>
      <c r="BT1314" s="85"/>
      <c r="BU1314" s="85"/>
      <c r="BV1314" s="85"/>
      <c r="BW1314" s="85"/>
      <c r="BX1314" s="85"/>
      <c r="BY1314" s="85"/>
      <c r="BZ1314" s="85"/>
      <c r="CA1314" s="85"/>
      <c r="CB1314" s="85"/>
      <c r="CC1314" s="85"/>
      <c r="CD1314" s="85"/>
      <c r="CE1314" s="85"/>
      <c r="CF1314" s="85"/>
      <c r="CG1314" s="85"/>
      <c r="CH1314" s="85"/>
      <c r="CI1314" s="85"/>
      <c r="CJ1314" s="85"/>
      <c r="CK1314" s="85"/>
      <c r="CL1314" s="85"/>
      <c r="CM1314" s="85"/>
      <c r="CN1314" s="85"/>
      <c r="CO1314" s="85"/>
      <c r="CP1314" s="85"/>
      <c r="CQ1314" s="85"/>
      <c r="CR1314" s="85"/>
      <c r="CS1314" s="85"/>
      <c r="CT1314" s="85"/>
      <c r="CU1314" s="85"/>
      <c r="CV1314" s="85"/>
      <c r="CW1314" s="85"/>
      <c r="CX1314" s="85"/>
      <c r="CY1314" s="85"/>
      <c r="CZ1314" s="85"/>
      <c r="DA1314" s="85"/>
      <c r="DB1314" s="85"/>
      <c r="DC1314" s="85"/>
      <c r="DD1314" s="85"/>
      <c r="DE1314" s="85"/>
    </row>
    <row r="1315" spans="1:109" x14ac:dyDescent="0.2">
      <c r="A1315" s="85"/>
      <c r="B1315" s="85"/>
      <c r="C1315" s="85"/>
      <c r="D1315" s="85"/>
      <c r="E1315" s="86"/>
      <c r="F1315" s="85"/>
      <c r="G1315" s="87"/>
      <c r="H1315" s="85"/>
      <c r="I1315" s="85"/>
      <c r="J1315" s="85"/>
      <c r="K1315" s="85"/>
      <c r="L1315" s="85"/>
      <c r="M1315" s="85"/>
      <c r="N1315" s="85"/>
      <c r="O1315" s="85"/>
      <c r="P1315" s="85"/>
      <c r="Q1315" s="85"/>
      <c r="R1315" s="85"/>
      <c r="S1315" s="85"/>
      <c r="T1315" s="85"/>
      <c r="U1315" s="85"/>
      <c r="V1315" s="85"/>
      <c r="W1315" s="85"/>
      <c r="X1315" s="85"/>
      <c r="Y1315" s="85"/>
      <c r="Z1315" s="85"/>
      <c r="AA1315" s="85"/>
      <c r="AB1315" s="85"/>
      <c r="AC1315" s="85"/>
      <c r="AD1315" s="85"/>
      <c r="AE1315" s="85"/>
      <c r="AF1315" s="85"/>
      <c r="AG1315" s="85"/>
      <c r="AH1315" s="85"/>
      <c r="AI1315" s="85"/>
      <c r="AJ1315" s="85"/>
      <c r="AK1315" s="85"/>
      <c r="AL1315" s="85"/>
      <c r="AM1315" s="85"/>
      <c r="AN1315" s="85"/>
      <c r="AO1315" s="85"/>
      <c r="AP1315" s="85"/>
      <c r="AQ1315" s="85"/>
      <c r="AR1315" s="85"/>
      <c r="AS1315" s="85"/>
      <c r="AT1315" s="85"/>
      <c r="AU1315" s="85"/>
      <c r="AV1315" s="85"/>
      <c r="AW1315" s="85"/>
      <c r="AX1315" s="85"/>
      <c r="AY1315" s="85"/>
      <c r="AZ1315" s="85"/>
      <c r="BA1315" s="85"/>
      <c r="BB1315" s="85"/>
      <c r="BC1315" s="85"/>
      <c r="BD1315" s="85"/>
      <c r="BE1315" s="85"/>
      <c r="BF1315" s="88"/>
      <c r="BG1315" s="85"/>
      <c r="BH1315" s="85"/>
      <c r="BI1315" s="85"/>
      <c r="BJ1315" s="85"/>
      <c r="BK1315" s="85"/>
      <c r="BL1315" s="85"/>
      <c r="BM1315" s="85"/>
      <c r="BN1315" s="85"/>
      <c r="BO1315" s="85"/>
      <c r="BP1315" s="85"/>
      <c r="BQ1315" s="85"/>
      <c r="BR1315" s="85"/>
      <c r="BS1315" s="85"/>
      <c r="BT1315" s="85"/>
      <c r="BU1315" s="85"/>
      <c r="BV1315" s="85"/>
      <c r="BW1315" s="85"/>
      <c r="BX1315" s="85"/>
      <c r="BY1315" s="85"/>
      <c r="BZ1315" s="85"/>
      <c r="CA1315" s="85"/>
      <c r="CB1315" s="85"/>
      <c r="CC1315" s="85"/>
      <c r="CD1315" s="85"/>
      <c r="CE1315" s="85"/>
      <c r="CF1315" s="85"/>
      <c r="CG1315" s="85"/>
      <c r="CH1315" s="85"/>
      <c r="CI1315" s="85"/>
      <c r="CJ1315" s="85"/>
      <c r="CK1315" s="85"/>
      <c r="CL1315" s="85"/>
      <c r="CM1315" s="85"/>
      <c r="CN1315" s="85"/>
      <c r="CO1315" s="85"/>
      <c r="CP1315" s="85"/>
      <c r="CQ1315" s="85"/>
      <c r="CR1315" s="85"/>
      <c r="CS1315" s="85"/>
      <c r="CT1315" s="85"/>
      <c r="CU1315" s="85"/>
      <c r="CV1315" s="85"/>
      <c r="CW1315" s="85"/>
      <c r="CX1315" s="85"/>
      <c r="CY1315" s="85"/>
      <c r="CZ1315" s="85"/>
      <c r="DA1315" s="85"/>
      <c r="DB1315" s="85"/>
      <c r="DC1315" s="85"/>
      <c r="DD1315" s="85"/>
      <c r="DE1315" s="85"/>
    </row>
    <row r="1316" spans="1:109" x14ac:dyDescent="0.2">
      <c r="A1316" s="85"/>
      <c r="B1316" s="85"/>
      <c r="C1316" s="85"/>
      <c r="D1316" s="85"/>
      <c r="E1316" s="86"/>
      <c r="F1316" s="85"/>
      <c r="G1316" s="87"/>
      <c r="H1316" s="85"/>
      <c r="I1316" s="85"/>
      <c r="J1316" s="85"/>
      <c r="K1316" s="85"/>
      <c r="L1316" s="85"/>
      <c r="M1316" s="85"/>
      <c r="N1316" s="85"/>
      <c r="O1316" s="85"/>
      <c r="P1316" s="85"/>
      <c r="Q1316" s="85"/>
      <c r="R1316" s="85"/>
      <c r="S1316" s="85"/>
      <c r="T1316" s="85"/>
      <c r="U1316" s="85"/>
      <c r="V1316" s="85"/>
      <c r="W1316" s="85"/>
      <c r="X1316" s="85"/>
      <c r="Y1316" s="85"/>
      <c r="Z1316" s="85"/>
      <c r="AA1316" s="85"/>
      <c r="AB1316" s="85"/>
      <c r="AC1316" s="85"/>
      <c r="AD1316" s="85"/>
      <c r="AE1316" s="85"/>
      <c r="AF1316" s="85"/>
      <c r="AG1316" s="85"/>
      <c r="AH1316" s="85"/>
      <c r="AI1316" s="85"/>
      <c r="AJ1316" s="85"/>
      <c r="AK1316" s="85"/>
      <c r="AL1316" s="85"/>
      <c r="AM1316" s="85"/>
      <c r="AN1316" s="85"/>
      <c r="AO1316" s="85"/>
      <c r="AP1316" s="85"/>
      <c r="AQ1316" s="85"/>
      <c r="AR1316" s="85"/>
      <c r="AS1316" s="85"/>
      <c r="AT1316" s="85"/>
      <c r="AU1316" s="85"/>
      <c r="AV1316" s="85"/>
      <c r="AW1316" s="85"/>
      <c r="AX1316" s="85"/>
      <c r="AY1316" s="85"/>
      <c r="AZ1316" s="85"/>
      <c r="BA1316" s="85"/>
      <c r="BB1316" s="85"/>
      <c r="BC1316" s="85"/>
      <c r="BD1316" s="85"/>
      <c r="BE1316" s="85"/>
      <c r="BF1316" s="88"/>
      <c r="BG1316" s="85"/>
      <c r="BH1316" s="85"/>
      <c r="BI1316" s="85"/>
      <c r="BJ1316" s="85"/>
      <c r="BK1316" s="85"/>
      <c r="BL1316" s="85"/>
      <c r="BM1316" s="85"/>
      <c r="BN1316" s="85"/>
      <c r="BO1316" s="85"/>
      <c r="BP1316" s="85"/>
      <c r="BQ1316" s="85"/>
      <c r="BR1316" s="85"/>
      <c r="BS1316" s="85"/>
      <c r="BT1316" s="85"/>
      <c r="BU1316" s="85"/>
      <c r="BV1316" s="85"/>
      <c r="BW1316" s="85"/>
      <c r="BX1316" s="85"/>
      <c r="BY1316" s="85"/>
      <c r="BZ1316" s="85"/>
      <c r="CA1316" s="85"/>
      <c r="CB1316" s="85"/>
      <c r="CC1316" s="85"/>
      <c r="CD1316" s="85"/>
      <c r="CE1316" s="85"/>
      <c r="CF1316" s="85"/>
      <c r="CG1316" s="85"/>
      <c r="CH1316" s="85"/>
      <c r="CI1316" s="85"/>
      <c r="CJ1316" s="85"/>
      <c r="CK1316" s="85"/>
      <c r="CL1316" s="85"/>
      <c r="CM1316" s="85"/>
      <c r="CN1316" s="85"/>
      <c r="CO1316" s="85"/>
      <c r="CP1316" s="85"/>
      <c r="CQ1316" s="85"/>
      <c r="CR1316" s="85"/>
      <c r="CS1316" s="85"/>
      <c r="CT1316" s="85"/>
      <c r="CU1316" s="85"/>
      <c r="CV1316" s="85"/>
      <c r="CW1316" s="85"/>
      <c r="CX1316" s="85"/>
      <c r="CY1316" s="85"/>
      <c r="CZ1316" s="85"/>
      <c r="DA1316" s="85"/>
      <c r="DB1316" s="85"/>
      <c r="DC1316" s="85"/>
      <c r="DD1316" s="85"/>
      <c r="DE1316" s="85"/>
    </row>
    <row r="1317" spans="1:109" x14ac:dyDescent="0.2">
      <c r="A1317" s="85"/>
      <c r="B1317" s="85"/>
      <c r="C1317" s="85"/>
      <c r="D1317" s="85"/>
      <c r="E1317" s="86"/>
      <c r="F1317" s="85"/>
      <c r="G1317" s="87"/>
      <c r="H1317" s="85"/>
      <c r="I1317" s="85"/>
      <c r="J1317" s="85"/>
      <c r="K1317" s="85"/>
      <c r="L1317" s="85"/>
      <c r="M1317" s="85"/>
      <c r="N1317" s="85"/>
      <c r="O1317" s="85"/>
      <c r="P1317" s="85"/>
      <c r="Q1317" s="85"/>
      <c r="R1317" s="85"/>
      <c r="S1317" s="85"/>
      <c r="T1317" s="85"/>
      <c r="U1317" s="85"/>
      <c r="V1317" s="85"/>
      <c r="W1317" s="85"/>
      <c r="X1317" s="85"/>
      <c r="Y1317" s="85"/>
      <c r="Z1317" s="85"/>
      <c r="AA1317" s="85"/>
      <c r="AB1317" s="85"/>
      <c r="AC1317" s="85"/>
      <c r="AD1317" s="85"/>
      <c r="AE1317" s="85"/>
      <c r="AF1317" s="85"/>
      <c r="AG1317" s="85"/>
      <c r="AH1317" s="85"/>
      <c r="AI1317" s="85"/>
      <c r="AJ1317" s="85"/>
      <c r="AK1317" s="85"/>
      <c r="AL1317" s="85"/>
      <c r="AM1317" s="85"/>
      <c r="AN1317" s="85"/>
      <c r="AO1317" s="85"/>
      <c r="AP1317" s="85"/>
      <c r="AQ1317" s="85"/>
      <c r="AR1317" s="85"/>
      <c r="AS1317" s="85"/>
      <c r="AT1317" s="85"/>
      <c r="AU1317" s="85"/>
      <c r="AV1317" s="85"/>
      <c r="AW1317" s="85"/>
      <c r="AX1317" s="85"/>
      <c r="AY1317" s="85"/>
      <c r="AZ1317" s="85"/>
      <c r="BA1317" s="85"/>
      <c r="BB1317" s="85"/>
      <c r="BC1317" s="85"/>
      <c r="BD1317" s="85"/>
      <c r="BE1317" s="85"/>
      <c r="BF1317" s="88"/>
      <c r="BG1317" s="85"/>
      <c r="BH1317" s="85"/>
      <c r="BI1317" s="85"/>
      <c r="BJ1317" s="85"/>
      <c r="BK1317" s="85"/>
      <c r="BL1317" s="85"/>
      <c r="BM1317" s="85"/>
      <c r="BN1317" s="85"/>
      <c r="BO1317" s="85"/>
      <c r="BP1317" s="85"/>
      <c r="BQ1317" s="85"/>
      <c r="BR1317" s="85"/>
      <c r="BS1317" s="85"/>
      <c r="BT1317" s="85"/>
      <c r="BU1317" s="85"/>
      <c r="BV1317" s="85"/>
      <c r="BW1317" s="85"/>
      <c r="BX1317" s="85"/>
      <c r="BY1317" s="85"/>
      <c r="BZ1317" s="85"/>
      <c r="CA1317" s="85"/>
      <c r="CB1317" s="85"/>
      <c r="CC1317" s="85"/>
      <c r="CD1317" s="85"/>
      <c r="CE1317" s="85"/>
      <c r="CF1317" s="85"/>
      <c r="CG1317" s="85"/>
      <c r="CH1317" s="85"/>
      <c r="CI1317" s="85"/>
      <c r="CJ1317" s="85"/>
      <c r="CK1317" s="85"/>
      <c r="CL1317" s="85"/>
      <c r="CM1317" s="85"/>
      <c r="CN1317" s="85"/>
      <c r="CO1317" s="85"/>
      <c r="CP1317" s="85"/>
      <c r="CQ1317" s="85"/>
      <c r="CR1317" s="85"/>
      <c r="CS1317" s="85"/>
      <c r="CT1317" s="85"/>
      <c r="CU1317" s="85"/>
      <c r="CV1317" s="85"/>
      <c r="CW1317" s="85"/>
      <c r="CX1317" s="85"/>
      <c r="CY1317" s="85"/>
      <c r="CZ1317" s="85"/>
      <c r="DA1317" s="85"/>
      <c r="DB1317" s="85"/>
      <c r="DC1317" s="85"/>
      <c r="DD1317" s="85"/>
      <c r="DE1317" s="85"/>
    </row>
    <row r="1318" spans="1:109" x14ac:dyDescent="0.2">
      <c r="A1318" s="85"/>
      <c r="B1318" s="85"/>
      <c r="C1318" s="85"/>
      <c r="D1318" s="85"/>
      <c r="E1318" s="86"/>
      <c r="F1318" s="85"/>
      <c r="G1318" s="87"/>
      <c r="H1318" s="85"/>
      <c r="I1318" s="85"/>
      <c r="J1318" s="85"/>
      <c r="K1318" s="85"/>
      <c r="L1318" s="85"/>
      <c r="M1318" s="85"/>
      <c r="N1318" s="85"/>
      <c r="O1318" s="85"/>
      <c r="P1318" s="85"/>
      <c r="Q1318" s="85"/>
      <c r="R1318" s="85"/>
      <c r="S1318" s="85"/>
      <c r="T1318" s="85"/>
      <c r="U1318" s="85"/>
      <c r="V1318" s="85"/>
      <c r="W1318" s="85"/>
      <c r="X1318" s="85"/>
      <c r="Y1318" s="85"/>
      <c r="Z1318" s="85"/>
      <c r="AA1318" s="85"/>
      <c r="AB1318" s="85"/>
      <c r="AC1318" s="85"/>
      <c r="AD1318" s="85"/>
      <c r="AE1318" s="85"/>
      <c r="AF1318" s="85"/>
      <c r="AG1318" s="85"/>
      <c r="AH1318" s="85"/>
      <c r="AI1318" s="85"/>
      <c r="AJ1318" s="85"/>
      <c r="AK1318" s="85"/>
      <c r="AL1318" s="85"/>
      <c r="AM1318" s="85"/>
      <c r="AN1318" s="85"/>
      <c r="AO1318" s="85"/>
      <c r="AP1318" s="85"/>
      <c r="AQ1318" s="85"/>
      <c r="AR1318" s="85"/>
      <c r="AS1318" s="85"/>
      <c r="AT1318" s="85"/>
      <c r="AU1318" s="85"/>
      <c r="AV1318" s="85"/>
      <c r="AW1318" s="85"/>
      <c r="AX1318" s="85"/>
      <c r="AY1318" s="85"/>
      <c r="AZ1318" s="85"/>
      <c r="BA1318" s="85"/>
      <c r="BB1318" s="85"/>
      <c r="BC1318" s="85"/>
      <c r="BD1318" s="85"/>
      <c r="BE1318" s="85"/>
      <c r="BF1318" s="88"/>
      <c r="BG1318" s="85"/>
      <c r="BH1318" s="85"/>
      <c r="BI1318" s="85"/>
      <c r="BJ1318" s="85"/>
      <c r="BK1318" s="85"/>
      <c r="BL1318" s="85"/>
      <c r="BM1318" s="85"/>
      <c r="BN1318" s="85"/>
      <c r="BO1318" s="85"/>
      <c r="BP1318" s="85"/>
      <c r="BQ1318" s="85"/>
      <c r="BR1318" s="85"/>
      <c r="BS1318" s="85"/>
      <c r="BT1318" s="85"/>
      <c r="BU1318" s="85"/>
      <c r="BV1318" s="85"/>
      <c r="BW1318" s="85"/>
      <c r="BX1318" s="85"/>
      <c r="BY1318" s="85"/>
      <c r="BZ1318" s="85"/>
      <c r="CA1318" s="85"/>
      <c r="CB1318" s="85"/>
      <c r="CC1318" s="85"/>
      <c r="CD1318" s="85"/>
      <c r="CE1318" s="85"/>
      <c r="CF1318" s="85"/>
      <c r="CG1318" s="85"/>
      <c r="CH1318" s="85"/>
      <c r="CI1318" s="85"/>
      <c r="CJ1318" s="85"/>
      <c r="CK1318" s="85"/>
      <c r="CL1318" s="85"/>
      <c r="CM1318" s="85"/>
      <c r="CN1318" s="85"/>
      <c r="CO1318" s="85"/>
      <c r="CP1318" s="85"/>
      <c r="CQ1318" s="85"/>
      <c r="CR1318" s="85"/>
      <c r="CS1318" s="85"/>
      <c r="CT1318" s="85"/>
      <c r="CU1318" s="85"/>
      <c r="CV1318" s="85"/>
      <c r="CW1318" s="85"/>
      <c r="CX1318" s="85"/>
      <c r="CY1318" s="85"/>
      <c r="CZ1318" s="85"/>
      <c r="DA1318" s="85"/>
      <c r="DB1318" s="85"/>
      <c r="DC1318" s="85"/>
      <c r="DD1318" s="85"/>
      <c r="DE1318" s="85"/>
    </row>
    <row r="1319" spans="1:109" x14ac:dyDescent="0.2">
      <c r="A1319" s="85"/>
      <c r="B1319" s="85"/>
      <c r="C1319" s="85"/>
      <c r="D1319" s="85"/>
      <c r="E1319" s="86"/>
      <c r="F1319" s="85"/>
      <c r="G1319" s="87"/>
      <c r="H1319" s="85"/>
      <c r="I1319" s="85"/>
      <c r="J1319" s="85"/>
      <c r="K1319" s="85"/>
      <c r="L1319" s="85"/>
      <c r="M1319" s="85"/>
      <c r="N1319" s="85"/>
      <c r="O1319" s="85"/>
      <c r="P1319" s="85"/>
      <c r="Q1319" s="85"/>
      <c r="R1319" s="85"/>
      <c r="S1319" s="85"/>
      <c r="T1319" s="85"/>
      <c r="U1319" s="85"/>
      <c r="V1319" s="85"/>
      <c r="W1319" s="85"/>
      <c r="X1319" s="85"/>
      <c r="Y1319" s="85"/>
      <c r="Z1319" s="85"/>
      <c r="AA1319" s="85"/>
      <c r="AB1319" s="85"/>
      <c r="AC1319" s="85"/>
      <c r="AD1319" s="85"/>
      <c r="AE1319" s="85"/>
      <c r="AF1319" s="85"/>
      <c r="AG1319" s="85"/>
      <c r="AH1319" s="85"/>
      <c r="AI1319" s="85"/>
      <c r="AJ1319" s="85"/>
      <c r="AK1319" s="85"/>
      <c r="AL1319" s="85"/>
      <c r="AM1319" s="85"/>
      <c r="AN1319" s="85"/>
      <c r="AO1319" s="85"/>
      <c r="AP1319" s="85"/>
      <c r="AQ1319" s="85"/>
      <c r="AR1319" s="85"/>
      <c r="AS1319" s="85"/>
      <c r="AT1319" s="85"/>
      <c r="AU1319" s="85"/>
      <c r="AV1319" s="85"/>
      <c r="AW1319" s="85"/>
      <c r="AX1319" s="85"/>
      <c r="AY1319" s="85"/>
      <c r="AZ1319" s="85"/>
      <c r="BA1319" s="85"/>
      <c r="BB1319" s="85"/>
      <c r="BC1319" s="85"/>
      <c r="BD1319" s="85"/>
      <c r="BE1319" s="85"/>
      <c r="BF1319" s="88"/>
      <c r="BG1319" s="85"/>
      <c r="BH1319" s="85"/>
      <c r="BI1319" s="85"/>
      <c r="BJ1319" s="85"/>
      <c r="BK1319" s="85"/>
      <c r="BL1319" s="85"/>
      <c r="BM1319" s="85"/>
      <c r="BN1319" s="85"/>
      <c r="BO1319" s="85"/>
      <c r="BP1319" s="85"/>
      <c r="BQ1319" s="85"/>
      <c r="BR1319" s="85"/>
      <c r="BS1319" s="85"/>
      <c r="BT1319" s="85"/>
      <c r="BU1319" s="85"/>
      <c r="BV1319" s="85"/>
      <c r="BW1319" s="85"/>
      <c r="BX1319" s="85"/>
      <c r="BY1319" s="85"/>
      <c r="BZ1319" s="85"/>
      <c r="CA1319" s="85"/>
      <c r="CB1319" s="85"/>
      <c r="CC1319" s="85"/>
      <c r="CD1319" s="85"/>
      <c r="CE1319" s="85"/>
      <c r="CF1319" s="85"/>
      <c r="CG1319" s="85"/>
      <c r="CH1319" s="85"/>
      <c r="CI1319" s="85"/>
      <c r="CJ1319" s="85"/>
      <c r="CK1319" s="85"/>
      <c r="CL1319" s="85"/>
      <c r="CM1319" s="85"/>
      <c r="CN1319" s="85"/>
      <c r="CO1319" s="85"/>
      <c r="CP1319" s="85"/>
      <c r="CQ1319" s="85"/>
      <c r="CR1319" s="85"/>
      <c r="CS1319" s="85"/>
      <c r="CT1319" s="85"/>
      <c r="CU1319" s="85"/>
      <c r="CV1319" s="85"/>
      <c r="CW1319" s="85"/>
      <c r="CX1319" s="85"/>
      <c r="CY1319" s="85"/>
      <c r="CZ1319" s="85"/>
      <c r="DA1319" s="85"/>
      <c r="DB1319" s="85"/>
      <c r="DC1319" s="85"/>
      <c r="DD1319" s="85"/>
      <c r="DE1319" s="85"/>
    </row>
    <row r="1320" spans="1:109" x14ac:dyDescent="0.2">
      <c r="A1320" s="85"/>
      <c r="B1320" s="85"/>
      <c r="C1320" s="85"/>
      <c r="D1320" s="85"/>
      <c r="E1320" s="86"/>
      <c r="F1320" s="85"/>
      <c r="G1320" s="87"/>
      <c r="H1320" s="85"/>
      <c r="I1320" s="85"/>
      <c r="J1320" s="85"/>
      <c r="K1320" s="85"/>
      <c r="L1320" s="85"/>
      <c r="M1320" s="85"/>
      <c r="N1320" s="85"/>
      <c r="O1320" s="85"/>
      <c r="P1320" s="85"/>
      <c r="Q1320" s="85"/>
      <c r="R1320" s="85"/>
      <c r="S1320" s="85"/>
      <c r="T1320" s="85"/>
      <c r="U1320" s="85"/>
      <c r="V1320" s="85"/>
      <c r="W1320" s="85"/>
      <c r="X1320" s="85"/>
      <c r="Y1320" s="85"/>
      <c r="Z1320" s="85"/>
      <c r="AA1320" s="85"/>
      <c r="AB1320" s="85"/>
      <c r="AC1320" s="85"/>
      <c r="AD1320" s="85"/>
      <c r="AE1320" s="85"/>
      <c r="AF1320" s="85"/>
      <c r="AG1320" s="85"/>
      <c r="AH1320" s="85"/>
      <c r="AI1320" s="85"/>
      <c r="AJ1320" s="85"/>
      <c r="AK1320" s="85"/>
      <c r="AL1320" s="85"/>
      <c r="AM1320" s="85"/>
      <c r="AN1320" s="85"/>
      <c r="AO1320" s="85"/>
      <c r="AP1320" s="85"/>
      <c r="AQ1320" s="85"/>
      <c r="AR1320" s="85"/>
      <c r="AS1320" s="85"/>
      <c r="AT1320" s="85"/>
      <c r="AU1320" s="85"/>
      <c r="AV1320" s="85"/>
      <c r="AW1320" s="85"/>
      <c r="AX1320" s="85"/>
      <c r="AY1320" s="85"/>
      <c r="AZ1320" s="85"/>
      <c r="BA1320" s="85"/>
      <c r="BB1320" s="85"/>
      <c r="BC1320" s="85"/>
      <c r="BD1320" s="85"/>
      <c r="BE1320" s="85"/>
      <c r="BF1320" s="88"/>
      <c r="BG1320" s="85"/>
      <c r="BH1320" s="85"/>
      <c r="BI1320" s="85"/>
      <c r="BJ1320" s="85"/>
      <c r="BK1320" s="85"/>
      <c r="BL1320" s="85"/>
      <c r="BM1320" s="85"/>
      <c r="BN1320" s="85"/>
      <c r="BO1320" s="85"/>
      <c r="BP1320" s="85"/>
      <c r="BQ1320" s="85"/>
      <c r="BR1320" s="85"/>
      <c r="BS1320" s="85"/>
      <c r="BT1320" s="85"/>
      <c r="BU1320" s="85"/>
      <c r="BV1320" s="85"/>
      <c r="BW1320" s="85"/>
      <c r="BX1320" s="85"/>
      <c r="BY1320" s="85"/>
      <c r="BZ1320" s="85"/>
      <c r="CA1320" s="85"/>
      <c r="CB1320" s="85"/>
      <c r="CC1320" s="85"/>
      <c r="CD1320" s="85"/>
      <c r="CE1320" s="85"/>
      <c r="CF1320" s="85"/>
      <c r="CG1320" s="85"/>
      <c r="CH1320" s="85"/>
      <c r="CI1320" s="85"/>
      <c r="CJ1320" s="85"/>
      <c r="CK1320" s="85"/>
      <c r="CL1320" s="85"/>
      <c r="CM1320" s="85"/>
      <c r="CN1320" s="85"/>
      <c r="CO1320" s="85"/>
      <c r="CP1320" s="85"/>
      <c r="CQ1320" s="85"/>
      <c r="CR1320" s="85"/>
      <c r="CS1320" s="85"/>
      <c r="CT1320" s="85"/>
      <c r="CU1320" s="85"/>
      <c r="CV1320" s="85"/>
      <c r="CW1320" s="85"/>
      <c r="CX1320" s="85"/>
      <c r="CY1320" s="85"/>
      <c r="CZ1320" s="85"/>
      <c r="DA1320" s="85"/>
      <c r="DB1320" s="85"/>
      <c r="DC1320" s="85"/>
      <c r="DD1320" s="85"/>
      <c r="DE1320" s="85"/>
    </row>
    <row r="1321" spans="1:109" x14ac:dyDescent="0.2">
      <c r="A1321" s="85"/>
      <c r="B1321" s="85"/>
      <c r="C1321" s="85"/>
      <c r="D1321" s="85"/>
      <c r="E1321" s="86"/>
      <c r="F1321" s="85"/>
      <c r="G1321" s="87"/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  <c r="S1321" s="85"/>
      <c r="T1321" s="85"/>
      <c r="U1321" s="85"/>
      <c r="V1321" s="85"/>
      <c r="W1321" s="85"/>
      <c r="X1321" s="85"/>
      <c r="Y1321" s="85"/>
      <c r="Z1321" s="85"/>
      <c r="AA1321" s="85"/>
      <c r="AB1321" s="85"/>
      <c r="AC1321" s="85"/>
      <c r="AD1321" s="85"/>
      <c r="AE1321" s="85"/>
      <c r="AF1321" s="85"/>
      <c r="AG1321" s="85"/>
      <c r="AH1321" s="85"/>
      <c r="AI1321" s="85"/>
      <c r="AJ1321" s="85"/>
      <c r="AK1321" s="85"/>
      <c r="AL1321" s="85"/>
      <c r="AM1321" s="85"/>
      <c r="AN1321" s="85"/>
      <c r="AO1321" s="85"/>
      <c r="AP1321" s="85"/>
      <c r="AQ1321" s="85"/>
      <c r="AR1321" s="85"/>
      <c r="AS1321" s="85"/>
      <c r="AT1321" s="85"/>
      <c r="AU1321" s="85"/>
      <c r="AV1321" s="85"/>
      <c r="AW1321" s="85"/>
      <c r="AX1321" s="85"/>
      <c r="AY1321" s="85"/>
      <c r="AZ1321" s="85"/>
      <c r="BA1321" s="85"/>
      <c r="BB1321" s="85"/>
      <c r="BC1321" s="85"/>
      <c r="BD1321" s="85"/>
      <c r="BE1321" s="85"/>
      <c r="BF1321" s="88"/>
      <c r="BG1321" s="85"/>
      <c r="BH1321" s="85"/>
      <c r="BI1321" s="85"/>
      <c r="BJ1321" s="85"/>
      <c r="BK1321" s="85"/>
      <c r="BL1321" s="85"/>
      <c r="BM1321" s="85"/>
      <c r="BN1321" s="85"/>
      <c r="BO1321" s="85"/>
      <c r="BP1321" s="85"/>
      <c r="BQ1321" s="85"/>
      <c r="BR1321" s="85"/>
      <c r="BS1321" s="85"/>
      <c r="BT1321" s="85"/>
      <c r="BU1321" s="85"/>
      <c r="BV1321" s="85"/>
      <c r="BW1321" s="85"/>
      <c r="BX1321" s="85"/>
      <c r="BY1321" s="85"/>
      <c r="BZ1321" s="85"/>
      <c r="CA1321" s="85"/>
      <c r="CB1321" s="85"/>
      <c r="CC1321" s="85"/>
      <c r="CD1321" s="85"/>
      <c r="CE1321" s="85"/>
      <c r="CF1321" s="85"/>
      <c r="CG1321" s="85"/>
      <c r="CH1321" s="85"/>
      <c r="CI1321" s="85"/>
      <c r="CJ1321" s="85"/>
      <c r="CK1321" s="85"/>
      <c r="CL1321" s="85"/>
      <c r="CM1321" s="85"/>
      <c r="CN1321" s="85"/>
      <c r="CO1321" s="85"/>
      <c r="CP1321" s="85"/>
      <c r="CQ1321" s="85"/>
      <c r="CR1321" s="85"/>
      <c r="CS1321" s="85"/>
      <c r="CT1321" s="85"/>
      <c r="CU1321" s="85"/>
      <c r="CV1321" s="85"/>
      <c r="CW1321" s="85"/>
      <c r="CX1321" s="85"/>
      <c r="CY1321" s="85"/>
      <c r="CZ1321" s="85"/>
      <c r="DA1321" s="85"/>
      <c r="DB1321" s="85"/>
      <c r="DC1321" s="85"/>
      <c r="DD1321" s="85"/>
      <c r="DE1321" s="85"/>
    </row>
    <row r="1322" spans="1:109" x14ac:dyDescent="0.2">
      <c r="A1322" s="85"/>
      <c r="B1322" s="85"/>
      <c r="C1322" s="85"/>
      <c r="D1322" s="85"/>
      <c r="E1322" s="86"/>
      <c r="F1322" s="85"/>
      <c r="G1322" s="87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85"/>
      <c r="V1322" s="85"/>
      <c r="W1322" s="85"/>
      <c r="X1322" s="85"/>
      <c r="Y1322" s="85"/>
      <c r="Z1322" s="85"/>
      <c r="AA1322" s="85"/>
      <c r="AB1322" s="85"/>
      <c r="AC1322" s="85"/>
      <c r="AD1322" s="85"/>
      <c r="AE1322" s="85"/>
      <c r="AF1322" s="85"/>
      <c r="AG1322" s="85"/>
      <c r="AH1322" s="85"/>
      <c r="AI1322" s="85"/>
      <c r="AJ1322" s="85"/>
      <c r="AK1322" s="85"/>
      <c r="AL1322" s="85"/>
      <c r="AM1322" s="85"/>
      <c r="AN1322" s="85"/>
      <c r="AO1322" s="85"/>
      <c r="AP1322" s="85"/>
      <c r="AQ1322" s="85"/>
      <c r="AR1322" s="85"/>
      <c r="AS1322" s="85"/>
      <c r="AT1322" s="85"/>
      <c r="AU1322" s="85"/>
      <c r="AV1322" s="85"/>
      <c r="AW1322" s="85"/>
      <c r="AX1322" s="85"/>
      <c r="AY1322" s="85"/>
      <c r="AZ1322" s="85"/>
      <c r="BA1322" s="85"/>
      <c r="BB1322" s="85"/>
      <c r="BC1322" s="85"/>
      <c r="BD1322" s="85"/>
      <c r="BE1322" s="85"/>
      <c r="BF1322" s="88"/>
      <c r="BG1322" s="85"/>
      <c r="BH1322" s="85"/>
      <c r="BI1322" s="85"/>
      <c r="BJ1322" s="85"/>
      <c r="BK1322" s="85"/>
      <c r="BL1322" s="85"/>
      <c r="BM1322" s="85"/>
      <c r="BN1322" s="85"/>
      <c r="BO1322" s="85"/>
      <c r="BP1322" s="85"/>
      <c r="BQ1322" s="85"/>
      <c r="BR1322" s="85"/>
      <c r="BS1322" s="85"/>
      <c r="BT1322" s="85"/>
      <c r="BU1322" s="85"/>
      <c r="BV1322" s="85"/>
      <c r="BW1322" s="85"/>
      <c r="BX1322" s="85"/>
      <c r="BY1322" s="85"/>
      <c r="BZ1322" s="85"/>
      <c r="CA1322" s="85"/>
      <c r="CB1322" s="85"/>
      <c r="CC1322" s="85"/>
      <c r="CD1322" s="85"/>
      <c r="CE1322" s="85"/>
      <c r="CF1322" s="85"/>
      <c r="CG1322" s="85"/>
      <c r="CH1322" s="85"/>
      <c r="CI1322" s="85"/>
      <c r="CJ1322" s="85"/>
      <c r="CK1322" s="85"/>
      <c r="CL1322" s="85"/>
      <c r="CM1322" s="85"/>
      <c r="CN1322" s="85"/>
      <c r="CO1322" s="85"/>
      <c r="CP1322" s="85"/>
      <c r="CQ1322" s="85"/>
      <c r="CR1322" s="85"/>
      <c r="CS1322" s="85"/>
      <c r="CT1322" s="85"/>
      <c r="CU1322" s="85"/>
      <c r="CV1322" s="85"/>
      <c r="CW1322" s="85"/>
      <c r="CX1322" s="85"/>
      <c r="CY1322" s="85"/>
      <c r="CZ1322" s="85"/>
      <c r="DA1322" s="85"/>
      <c r="DB1322" s="85"/>
      <c r="DC1322" s="85"/>
      <c r="DD1322" s="85"/>
      <c r="DE1322" s="85"/>
    </row>
    <row r="1323" spans="1:109" x14ac:dyDescent="0.2">
      <c r="A1323" s="85"/>
      <c r="B1323" s="85"/>
      <c r="C1323" s="85"/>
      <c r="D1323" s="85"/>
      <c r="E1323" s="86"/>
      <c r="F1323" s="85"/>
      <c r="G1323" s="87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85"/>
      <c r="V1323" s="85"/>
      <c r="W1323" s="85"/>
      <c r="X1323" s="85"/>
      <c r="Y1323" s="85"/>
      <c r="Z1323" s="85"/>
      <c r="AA1323" s="85"/>
      <c r="AB1323" s="85"/>
      <c r="AC1323" s="85"/>
      <c r="AD1323" s="85"/>
      <c r="AE1323" s="85"/>
      <c r="AF1323" s="85"/>
      <c r="AG1323" s="85"/>
      <c r="AH1323" s="85"/>
      <c r="AI1323" s="85"/>
      <c r="AJ1323" s="85"/>
      <c r="AK1323" s="85"/>
      <c r="AL1323" s="85"/>
      <c r="AM1323" s="85"/>
      <c r="AN1323" s="85"/>
      <c r="AO1323" s="85"/>
      <c r="AP1323" s="85"/>
      <c r="AQ1323" s="85"/>
      <c r="AR1323" s="85"/>
      <c r="AS1323" s="85"/>
      <c r="AT1323" s="85"/>
      <c r="AU1323" s="85"/>
      <c r="AV1323" s="85"/>
      <c r="AW1323" s="85"/>
      <c r="AX1323" s="85"/>
      <c r="AY1323" s="85"/>
      <c r="AZ1323" s="85"/>
      <c r="BA1323" s="85"/>
      <c r="BB1323" s="85"/>
      <c r="BC1323" s="85"/>
      <c r="BD1323" s="85"/>
      <c r="BE1323" s="85"/>
      <c r="BF1323" s="88"/>
      <c r="BG1323" s="85"/>
      <c r="BH1323" s="85"/>
      <c r="BI1323" s="85"/>
      <c r="BJ1323" s="85"/>
      <c r="BK1323" s="85"/>
      <c r="BL1323" s="85"/>
      <c r="BM1323" s="85"/>
      <c r="BN1323" s="85"/>
      <c r="BO1323" s="85"/>
      <c r="BP1323" s="85"/>
      <c r="BQ1323" s="85"/>
      <c r="BR1323" s="85"/>
      <c r="BS1323" s="85"/>
      <c r="BT1323" s="85"/>
      <c r="BU1323" s="85"/>
      <c r="BV1323" s="85"/>
      <c r="BW1323" s="85"/>
      <c r="BX1323" s="85"/>
      <c r="BY1323" s="85"/>
      <c r="BZ1323" s="85"/>
      <c r="CA1323" s="85"/>
      <c r="CB1323" s="85"/>
      <c r="CC1323" s="85"/>
      <c r="CD1323" s="85"/>
      <c r="CE1323" s="85"/>
      <c r="CF1323" s="85"/>
      <c r="CG1323" s="85"/>
      <c r="CH1323" s="85"/>
      <c r="CI1323" s="85"/>
      <c r="CJ1323" s="85"/>
      <c r="CK1323" s="85"/>
      <c r="CL1323" s="85"/>
      <c r="CM1323" s="85"/>
      <c r="CN1323" s="85"/>
      <c r="CO1323" s="85"/>
      <c r="CP1323" s="85"/>
      <c r="CQ1323" s="85"/>
      <c r="CR1323" s="85"/>
      <c r="CS1323" s="85"/>
      <c r="CT1323" s="85"/>
      <c r="CU1323" s="85"/>
      <c r="CV1323" s="85"/>
      <c r="CW1323" s="85"/>
      <c r="CX1323" s="85"/>
      <c r="CY1323" s="85"/>
      <c r="CZ1323" s="85"/>
      <c r="DA1323" s="85"/>
      <c r="DB1323" s="85"/>
      <c r="DC1323" s="85"/>
      <c r="DD1323" s="85"/>
      <c r="DE1323" s="85"/>
    </row>
    <row r="1324" spans="1:109" x14ac:dyDescent="0.2">
      <c r="A1324" s="85"/>
      <c r="B1324" s="85"/>
      <c r="C1324" s="85"/>
      <c r="D1324" s="85"/>
      <c r="E1324" s="86"/>
      <c r="F1324" s="85"/>
      <c r="G1324" s="87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85"/>
      <c r="V1324" s="85"/>
      <c r="W1324" s="85"/>
      <c r="X1324" s="85"/>
      <c r="Y1324" s="85"/>
      <c r="Z1324" s="85"/>
      <c r="AA1324" s="85"/>
      <c r="AB1324" s="85"/>
      <c r="AC1324" s="85"/>
      <c r="AD1324" s="85"/>
      <c r="AE1324" s="85"/>
      <c r="AF1324" s="85"/>
      <c r="AG1324" s="85"/>
      <c r="AH1324" s="85"/>
      <c r="AI1324" s="85"/>
      <c r="AJ1324" s="85"/>
      <c r="AK1324" s="85"/>
      <c r="AL1324" s="85"/>
      <c r="AM1324" s="85"/>
      <c r="AN1324" s="85"/>
      <c r="AO1324" s="85"/>
      <c r="AP1324" s="85"/>
      <c r="AQ1324" s="85"/>
      <c r="AR1324" s="85"/>
      <c r="AS1324" s="85"/>
      <c r="AT1324" s="85"/>
      <c r="AU1324" s="85"/>
      <c r="AV1324" s="85"/>
      <c r="AW1324" s="85"/>
      <c r="AX1324" s="85"/>
      <c r="AY1324" s="85"/>
      <c r="AZ1324" s="85"/>
      <c r="BA1324" s="85"/>
      <c r="BB1324" s="85"/>
      <c r="BC1324" s="85"/>
      <c r="BD1324" s="85"/>
      <c r="BE1324" s="85"/>
      <c r="BF1324" s="88"/>
      <c r="BG1324" s="85"/>
      <c r="BH1324" s="85"/>
      <c r="BI1324" s="85"/>
      <c r="BJ1324" s="85"/>
      <c r="BK1324" s="85"/>
      <c r="BL1324" s="85"/>
      <c r="BM1324" s="85"/>
      <c r="BN1324" s="85"/>
      <c r="BO1324" s="85"/>
      <c r="BP1324" s="85"/>
      <c r="BQ1324" s="85"/>
      <c r="BR1324" s="85"/>
      <c r="BS1324" s="85"/>
      <c r="BT1324" s="85"/>
      <c r="BU1324" s="85"/>
      <c r="BV1324" s="85"/>
      <c r="BW1324" s="85"/>
      <c r="BX1324" s="85"/>
      <c r="BY1324" s="85"/>
      <c r="BZ1324" s="85"/>
      <c r="CA1324" s="85"/>
      <c r="CB1324" s="85"/>
      <c r="CC1324" s="85"/>
      <c r="CD1324" s="85"/>
      <c r="CE1324" s="85"/>
      <c r="CF1324" s="85"/>
      <c r="CG1324" s="85"/>
      <c r="CH1324" s="85"/>
      <c r="CI1324" s="85"/>
      <c r="CJ1324" s="85"/>
      <c r="CK1324" s="85"/>
      <c r="CL1324" s="85"/>
      <c r="CM1324" s="85"/>
      <c r="CN1324" s="85"/>
      <c r="CO1324" s="85"/>
      <c r="CP1324" s="85"/>
      <c r="CQ1324" s="85"/>
      <c r="CR1324" s="85"/>
      <c r="CS1324" s="85"/>
      <c r="CT1324" s="85"/>
      <c r="CU1324" s="85"/>
      <c r="CV1324" s="85"/>
      <c r="CW1324" s="85"/>
      <c r="CX1324" s="85"/>
      <c r="CY1324" s="85"/>
      <c r="CZ1324" s="85"/>
      <c r="DA1324" s="85"/>
      <c r="DB1324" s="85"/>
      <c r="DC1324" s="85"/>
      <c r="DD1324" s="85"/>
      <c r="DE1324" s="85"/>
    </row>
    <row r="1325" spans="1:109" x14ac:dyDescent="0.2">
      <c r="A1325" s="85"/>
      <c r="B1325" s="85"/>
      <c r="C1325" s="85"/>
      <c r="D1325" s="85"/>
      <c r="E1325" s="86"/>
      <c r="F1325" s="85"/>
      <c r="G1325" s="87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85"/>
      <c r="V1325" s="85"/>
      <c r="W1325" s="85"/>
      <c r="X1325" s="85"/>
      <c r="Y1325" s="85"/>
      <c r="Z1325" s="85"/>
      <c r="AA1325" s="85"/>
      <c r="AB1325" s="85"/>
      <c r="AC1325" s="85"/>
      <c r="AD1325" s="85"/>
      <c r="AE1325" s="85"/>
      <c r="AF1325" s="85"/>
      <c r="AG1325" s="85"/>
      <c r="AH1325" s="85"/>
      <c r="AI1325" s="85"/>
      <c r="AJ1325" s="85"/>
      <c r="AK1325" s="85"/>
      <c r="AL1325" s="85"/>
      <c r="AM1325" s="85"/>
      <c r="AN1325" s="85"/>
      <c r="AO1325" s="85"/>
      <c r="AP1325" s="85"/>
      <c r="AQ1325" s="85"/>
      <c r="AR1325" s="85"/>
      <c r="AS1325" s="85"/>
      <c r="AT1325" s="85"/>
      <c r="AU1325" s="85"/>
      <c r="AV1325" s="85"/>
      <c r="AW1325" s="85"/>
      <c r="AX1325" s="85"/>
      <c r="AY1325" s="85"/>
      <c r="AZ1325" s="85"/>
      <c r="BA1325" s="85"/>
      <c r="BB1325" s="85"/>
      <c r="BC1325" s="85"/>
      <c r="BD1325" s="85"/>
      <c r="BE1325" s="85"/>
      <c r="BF1325" s="88"/>
      <c r="BG1325" s="85"/>
      <c r="BH1325" s="85"/>
      <c r="BI1325" s="85"/>
      <c r="BJ1325" s="85"/>
      <c r="BK1325" s="85"/>
      <c r="BL1325" s="85"/>
      <c r="BM1325" s="85"/>
      <c r="BN1325" s="85"/>
      <c r="BO1325" s="85"/>
      <c r="BP1325" s="85"/>
      <c r="BQ1325" s="85"/>
      <c r="BR1325" s="85"/>
      <c r="BS1325" s="85"/>
      <c r="BT1325" s="85"/>
      <c r="BU1325" s="85"/>
      <c r="BV1325" s="85"/>
      <c r="BW1325" s="85"/>
      <c r="BX1325" s="85"/>
      <c r="BY1325" s="85"/>
      <c r="BZ1325" s="85"/>
      <c r="CA1325" s="85"/>
      <c r="CB1325" s="85"/>
      <c r="CC1325" s="85"/>
      <c r="CD1325" s="85"/>
      <c r="CE1325" s="85"/>
      <c r="CF1325" s="85"/>
      <c r="CG1325" s="85"/>
      <c r="CH1325" s="85"/>
      <c r="CI1325" s="85"/>
      <c r="CJ1325" s="85"/>
      <c r="CK1325" s="85"/>
      <c r="CL1325" s="85"/>
      <c r="CM1325" s="85"/>
      <c r="CN1325" s="85"/>
      <c r="CO1325" s="85"/>
      <c r="CP1325" s="85"/>
      <c r="CQ1325" s="85"/>
      <c r="CR1325" s="85"/>
      <c r="CS1325" s="85"/>
      <c r="CT1325" s="85"/>
      <c r="CU1325" s="85"/>
      <c r="CV1325" s="85"/>
      <c r="CW1325" s="85"/>
      <c r="CX1325" s="85"/>
      <c r="CY1325" s="85"/>
      <c r="CZ1325" s="85"/>
      <c r="DA1325" s="85"/>
      <c r="DB1325" s="85"/>
      <c r="DC1325" s="85"/>
      <c r="DD1325" s="85"/>
      <c r="DE1325" s="85"/>
    </row>
    <row r="1326" spans="1:109" x14ac:dyDescent="0.2">
      <c r="A1326" s="85"/>
      <c r="B1326" s="85"/>
      <c r="C1326" s="85"/>
      <c r="D1326" s="85"/>
      <c r="E1326" s="86"/>
      <c r="F1326" s="85"/>
      <c r="G1326" s="87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85"/>
      <c r="V1326" s="85"/>
      <c r="W1326" s="85"/>
      <c r="X1326" s="85"/>
      <c r="Y1326" s="85"/>
      <c r="Z1326" s="85"/>
      <c r="AA1326" s="85"/>
      <c r="AB1326" s="85"/>
      <c r="AC1326" s="85"/>
      <c r="AD1326" s="85"/>
      <c r="AE1326" s="85"/>
      <c r="AF1326" s="85"/>
      <c r="AG1326" s="85"/>
      <c r="AH1326" s="85"/>
      <c r="AI1326" s="85"/>
      <c r="AJ1326" s="85"/>
      <c r="AK1326" s="85"/>
      <c r="AL1326" s="85"/>
      <c r="AM1326" s="85"/>
      <c r="AN1326" s="85"/>
      <c r="AO1326" s="85"/>
      <c r="AP1326" s="85"/>
      <c r="AQ1326" s="85"/>
      <c r="AR1326" s="85"/>
      <c r="AS1326" s="85"/>
      <c r="AT1326" s="85"/>
      <c r="AU1326" s="85"/>
      <c r="AV1326" s="85"/>
      <c r="AW1326" s="85"/>
      <c r="AX1326" s="85"/>
      <c r="AY1326" s="85"/>
      <c r="AZ1326" s="85"/>
      <c r="BA1326" s="85"/>
      <c r="BB1326" s="85"/>
      <c r="BC1326" s="85"/>
      <c r="BD1326" s="85"/>
      <c r="BE1326" s="85"/>
      <c r="BF1326" s="88"/>
      <c r="BG1326" s="85"/>
      <c r="BH1326" s="85"/>
      <c r="BI1326" s="85"/>
      <c r="BJ1326" s="85"/>
      <c r="BK1326" s="85"/>
      <c r="BL1326" s="85"/>
      <c r="BM1326" s="85"/>
      <c r="BN1326" s="85"/>
      <c r="BO1326" s="85"/>
      <c r="BP1326" s="85"/>
      <c r="BQ1326" s="85"/>
      <c r="BR1326" s="85"/>
      <c r="BS1326" s="85"/>
      <c r="BT1326" s="85"/>
      <c r="BU1326" s="85"/>
      <c r="BV1326" s="85"/>
      <c r="BW1326" s="85"/>
      <c r="BX1326" s="85"/>
      <c r="BY1326" s="85"/>
      <c r="BZ1326" s="85"/>
      <c r="CA1326" s="85"/>
      <c r="CB1326" s="85"/>
      <c r="CC1326" s="85"/>
      <c r="CD1326" s="85"/>
      <c r="CE1326" s="85"/>
      <c r="CF1326" s="85"/>
      <c r="CG1326" s="85"/>
      <c r="CH1326" s="85"/>
      <c r="CI1326" s="85"/>
      <c r="CJ1326" s="85"/>
      <c r="CK1326" s="85"/>
      <c r="CL1326" s="85"/>
      <c r="CM1326" s="85"/>
      <c r="CN1326" s="85"/>
      <c r="CO1326" s="85"/>
      <c r="CP1326" s="85"/>
      <c r="CQ1326" s="85"/>
      <c r="CR1326" s="85"/>
      <c r="CS1326" s="85"/>
      <c r="CT1326" s="85"/>
      <c r="CU1326" s="85"/>
      <c r="CV1326" s="85"/>
      <c r="CW1326" s="85"/>
      <c r="CX1326" s="85"/>
      <c r="CY1326" s="85"/>
      <c r="CZ1326" s="85"/>
      <c r="DA1326" s="85"/>
      <c r="DB1326" s="85"/>
      <c r="DC1326" s="85"/>
      <c r="DD1326" s="85"/>
      <c r="DE1326" s="85"/>
    </row>
    <row r="1327" spans="1:109" x14ac:dyDescent="0.2">
      <c r="A1327" s="85"/>
      <c r="B1327" s="85"/>
      <c r="C1327" s="85"/>
      <c r="D1327" s="85"/>
      <c r="E1327" s="86"/>
      <c r="F1327" s="85"/>
      <c r="G1327" s="87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85"/>
      <c r="V1327" s="85"/>
      <c r="W1327" s="85"/>
      <c r="X1327" s="85"/>
      <c r="Y1327" s="85"/>
      <c r="Z1327" s="85"/>
      <c r="AA1327" s="85"/>
      <c r="AB1327" s="85"/>
      <c r="AC1327" s="85"/>
      <c r="AD1327" s="85"/>
      <c r="AE1327" s="85"/>
      <c r="AF1327" s="85"/>
      <c r="AG1327" s="85"/>
      <c r="AH1327" s="85"/>
      <c r="AI1327" s="85"/>
      <c r="AJ1327" s="85"/>
      <c r="AK1327" s="85"/>
      <c r="AL1327" s="85"/>
      <c r="AM1327" s="85"/>
      <c r="AN1327" s="85"/>
      <c r="AO1327" s="85"/>
      <c r="AP1327" s="85"/>
      <c r="AQ1327" s="85"/>
      <c r="AR1327" s="85"/>
      <c r="AS1327" s="85"/>
      <c r="AT1327" s="85"/>
      <c r="AU1327" s="85"/>
      <c r="AV1327" s="85"/>
      <c r="AW1327" s="85"/>
      <c r="AX1327" s="85"/>
      <c r="AY1327" s="85"/>
      <c r="AZ1327" s="85"/>
      <c r="BA1327" s="85"/>
      <c r="BB1327" s="85"/>
      <c r="BC1327" s="85"/>
      <c r="BD1327" s="85"/>
      <c r="BE1327" s="85"/>
      <c r="BF1327" s="88"/>
      <c r="BG1327" s="85"/>
      <c r="BH1327" s="85"/>
      <c r="BI1327" s="85"/>
      <c r="BJ1327" s="85"/>
      <c r="BK1327" s="85"/>
      <c r="BL1327" s="85"/>
      <c r="BM1327" s="85"/>
      <c r="BN1327" s="85"/>
      <c r="BO1327" s="85"/>
      <c r="BP1327" s="85"/>
      <c r="BQ1327" s="85"/>
      <c r="BR1327" s="85"/>
      <c r="BS1327" s="85"/>
      <c r="BT1327" s="85"/>
      <c r="BU1327" s="85"/>
      <c r="BV1327" s="85"/>
      <c r="BW1327" s="85"/>
      <c r="BX1327" s="85"/>
      <c r="BY1327" s="85"/>
      <c r="BZ1327" s="85"/>
      <c r="CA1327" s="85"/>
      <c r="CB1327" s="85"/>
      <c r="CC1327" s="85"/>
      <c r="CD1327" s="85"/>
      <c r="CE1327" s="85"/>
      <c r="CF1327" s="85"/>
      <c r="CG1327" s="85"/>
      <c r="CH1327" s="85"/>
      <c r="CI1327" s="85"/>
      <c r="CJ1327" s="85"/>
      <c r="CK1327" s="85"/>
      <c r="CL1327" s="85"/>
      <c r="CM1327" s="85"/>
      <c r="CN1327" s="85"/>
      <c r="CO1327" s="85"/>
      <c r="CP1327" s="85"/>
      <c r="CQ1327" s="85"/>
      <c r="CR1327" s="85"/>
      <c r="CS1327" s="85"/>
      <c r="CT1327" s="85"/>
      <c r="CU1327" s="85"/>
      <c r="CV1327" s="85"/>
      <c r="CW1327" s="85"/>
      <c r="CX1327" s="85"/>
      <c r="CY1327" s="85"/>
      <c r="CZ1327" s="85"/>
      <c r="DA1327" s="85"/>
      <c r="DB1327" s="85"/>
      <c r="DC1327" s="85"/>
      <c r="DD1327" s="85"/>
      <c r="DE1327" s="85"/>
    </row>
    <row r="1328" spans="1:109" x14ac:dyDescent="0.2">
      <c r="A1328" s="85"/>
      <c r="B1328" s="85"/>
      <c r="C1328" s="85"/>
      <c r="D1328" s="85"/>
      <c r="E1328" s="86"/>
      <c r="F1328" s="85"/>
      <c r="G1328" s="87"/>
      <c r="H1328" s="85"/>
      <c r="I1328" s="85"/>
      <c r="J1328" s="85"/>
      <c r="K1328" s="85"/>
      <c r="L1328" s="85"/>
      <c r="M1328" s="85"/>
      <c r="N1328" s="85"/>
      <c r="O1328" s="85"/>
      <c r="P1328" s="85"/>
      <c r="Q1328" s="85"/>
      <c r="R1328" s="85"/>
      <c r="S1328" s="85"/>
      <c r="T1328" s="85"/>
      <c r="U1328" s="85"/>
      <c r="V1328" s="85"/>
      <c r="W1328" s="85"/>
      <c r="X1328" s="85"/>
      <c r="Y1328" s="85"/>
      <c r="Z1328" s="85"/>
      <c r="AA1328" s="85"/>
      <c r="AB1328" s="85"/>
      <c r="AC1328" s="85"/>
      <c r="AD1328" s="85"/>
      <c r="AE1328" s="85"/>
      <c r="AF1328" s="85"/>
      <c r="AG1328" s="85"/>
      <c r="AH1328" s="85"/>
      <c r="AI1328" s="85"/>
      <c r="AJ1328" s="85"/>
      <c r="AK1328" s="85"/>
      <c r="AL1328" s="85"/>
      <c r="AM1328" s="85"/>
      <c r="AN1328" s="85"/>
      <c r="AO1328" s="85"/>
      <c r="AP1328" s="85"/>
      <c r="AQ1328" s="85"/>
      <c r="AR1328" s="85"/>
      <c r="AS1328" s="85"/>
      <c r="AT1328" s="85"/>
      <c r="AU1328" s="85"/>
      <c r="AV1328" s="85"/>
      <c r="AW1328" s="85"/>
      <c r="AX1328" s="85"/>
      <c r="AY1328" s="85"/>
      <c r="AZ1328" s="85"/>
      <c r="BA1328" s="85"/>
      <c r="BB1328" s="85"/>
      <c r="BC1328" s="85"/>
      <c r="BD1328" s="85"/>
      <c r="BE1328" s="85"/>
      <c r="BF1328" s="88"/>
      <c r="BG1328" s="85"/>
      <c r="BH1328" s="85"/>
      <c r="BI1328" s="85"/>
      <c r="BJ1328" s="85"/>
      <c r="BK1328" s="85"/>
      <c r="BL1328" s="85"/>
      <c r="BM1328" s="85"/>
      <c r="BN1328" s="85"/>
      <c r="BO1328" s="85"/>
      <c r="BP1328" s="85"/>
      <c r="BQ1328" s="85"/>
      <c r="BR1328" s="85"/>
      <c r="BS1328" s="85"/>
      <c r="BT1328" s="85"/>
      <c r="BU1328" s="85"/>
      <c r="BV1328" s="85"/>
      <c r="BW1328" s="85"/>
      <c r="BX1328" s="85"/>
      <c r="BY1328" s="85"/>
      <c r="BZ1328" s="85"/>
      <c r="CA1328" s="85"/>
      <c r="CB1328" s="85"/>
      <c r="CC1328" s="85"/>
      <c r="CD1328" s="85"/>
      <c r="CE1328" s="85"/>
      <c r="CF1328" s="85"/>
      <c r="CG1328" s="85"/>
      <c r="CH1328" s="85"/>
      <c r="CI1328" s="85"/>
      <c r="CJ1328" s="85"/>
      <c r="CK1328" s="85"/>
      <c r="CL1328" s="85"/>
      <c r="CM1328" s="85"/>
      <c r="CN1328" s="85"/>
      <c r="CO1328" s="85"/>
      <c r="CP1328" s="85"/>
      <c r="CQ1328" s="85"/>
      <c r="CR1328" s="85"/>
      <c r="CS1328" s="85"/>
      <c r="CT1328" s="85"/>
      <c r="CU1328" s="85"/>
      <c r="CV1328" s="85"/>
      <c r="CW1328" s="85"/>
      <c r="CX1328" s="85"/>
      <c r="CY1328" s="85"/>
      <c r="CZ1328" s="85"/>
      <c r="DA1328" s="85"/>
      <c r="DB1328" s="85"/>
      <c r="DC1328" s="85"/>
      <c r="DD1328" s="85"/>
      <c r="DE1328" s="85"/>
    </row>
    <row r="1329" spans="1:109" x14ac:dyDescent="0.2">
      <c r="A1329" s="85"/>
      <c r="B1329" s="85"/>
      <c r="C1329" s="85"/>
      <c r="D1329" s="85"/>
      <c r="E1329" s="86"/>
      <c r="F1329" s="85"/>
      <c r="G1329" s="87"/>
      <c r="H1329" s="85"/>
      <c r="I1329" s="85"/>
      <c r="J1329" s="85"/>
      <c r="K1329" s="85"/>
      <c r="L1329" s="85"/>
      <c r="M1329" s="85"/>
      <c r="N1329" s="85"/>
      <c r="O1329" s="85"/>
      <c r="P1329" s="85"/>
      <c r="Q1329" s="85"/>
      <c r="R1329" s="85"/>
      <c r="S1329" s="85"/>
      <c r="T1329" s="85"/>
      <c r="U1329" s="85"/>
      <c r="V1329" s="85"/>
      <c r="W1329" s="85"/>
      <c r="X1329" s="85"/>
      <c r="Y1329" s="85"/>
      <c r="Z1329" s="85"/>
      <c r="AA1329" s="85"/>
      <c r="AB1329" s="85"/>
      <c r="AC1329" s="85"/>
      <c r="AD1329" s="85"/>
      <c r="AE1329" s="85"/>
      <c r="AF1329" s="85"/>
      <c r="AG1329" s="85"/>
      <c r="AH1329" s="85"/>
      <c r="AI1329" s="85"/>
      <c r="AJ1329" s="85"/>
      <c r="AK1329" s="85"/>
      <c r="AL1329" s="85"/>
      <c r="AM1329" s="85"/>
      <c r="AN1329" s="85"/>
      <c r="AO1329" s="85"/>
      <c r="AP1329" s="85"/>
      <c r="AQ1329" s="85"/>
      <c r="AR1329" s="85"/>
      <c r="AS1329" s="85"/>
      <c r="AT1329" s="85"/>
      <c r="AU1329" s="85"/>
      <c r="AV1329" s="85"/>
      <c r="AW1329" s="85"/>
      <c r="AX1329" s="85"/>
      <c r="AY1329" s="85"/>
      <c r="AZ1329" s="85"/>
      <c r="BA1329" s="85"/>
      <c r="BB1329" s="85"/>
      <c r="BC1329" s="85"/>
      <c r="BD1329" s="85"/>
      <c r="BE1329" s="85"/>
      <c r="BF1329" s="88"/>
      <c r="BG1329" s="85"/>
      <c r="BH1329" s="85"/>
      <c r="BI1329" s="85"/>
      <c r="BJ1329" s="85"/>
      <c r="BK1329" s="85"/>
      <c r="BL1329" s="85"/>
      <c r="BM1329" s="85"/>
      <c r="BN1329" s="85"/>
      <c r="BO1329" s="85"/>
      <c r="BP1329" s="85"/>
      <c r="BQ1329" s="85"/>
      <c r="BR1329" s="85"/>
      <c r="BS1329" s="85"/>
      <c r="BT1329" s="85"/>
      <c r="BU1329" s="85"/>
      <c r="BV1329" s="85"/>
      <c r="BW1329" s="85"/>
      <c r="BX1329" s="85"/>
      <c r="BY1329" s="85"/>
      <c r="BZ1329" s="85"/>
      <c r="CA1329" s="85"/>
      <c r="CB1329" s="85"/>
      <c r="CC1329" s="85"/>
      <c r="CD1329" s="85"/>
      <c r="CE1329" s="85"/>
      <c r="CF1329" s="85"/>
      <c r="CG1329" s="85"/>
      <c r="CH1329" s="85"/>
      <c r="CI1329" s="85"/>
      <c r="CJ1329" s="85"/>
      <c r="CK1329" s="85"/>
      <c r="CL1329" s="85"/>
      <c r="CM1329" s="85"/>
      <c r="CN1329" s="85"/>
      <c r="CO1329" s="85"/>
      <c r="CP1329" s="85"/>
      <c r="CQ1329" s="85"/>
      <c r="CR1329" s="85"/>
      <c r="CS1329" s="85"/>
      <c r="CT1329" s="85"/>
      <c r="CU1329" s="85"/>
      <c r="CV1329" s="85"/>
      <c r="CW1329" s="85"/>
      <c r="CX1329" s="85"/>
      <c r="CY1329" s="85"/>
      <c r="CZ1329" s="85"/>
      <c r="DA1329" s="85"/>
      <c r="DB1329" s="85"/>
      <c r="DC1329" s="85"/>
      <c r="DD1329" s="85"/>
      <c r="DE1329" s="85"/>
    </row>
    <row r="1330" spans="1:109" x14ac:dyDescent="0.2">
      <c r="A1330" s="85"/>
      <c r="B1330" s="85"/>
      <c r="C1330" s="85"/>
      <c r="D1330" s="85"/>
      <c r="E1330" s="86"/>
      <c r="F1330" s="85"/>
      <c r="G1330" s="87"/>
      <c r="H1330" s="85"/>
      <c r="I1330" s="85"/>
      <c r="J1330" s="85"/>
      <c r="K1330" s="85"/>
      <c r="L1330" s="85"/>
      <c r="M1330" s="85"/>
      <c r="N1330" s="85"/>
      <c r="O1330" s="85"/>
      <c r="P1330" s="85"/>
      <c r="Q1330" s="85"/>
      <c r="R1330" s="85"/>
      <c r="S1330" s="85"/>
      <c r="T1330" s="85"/>
      <c r="U1330" s="85"/>
      <c r="V1330" s="85"/>
      <c r="W1330" s="85"/>
      <c r="X1330" s="85"/>
      <c r="Y1330" s="85"/>
      <c r="Z1330" s="85"/>
      <c r="AA1330" s="85"/>
      <c r="AB1330" s="85"/>
      <c r="AC1330" s="85"/>
      <c r="AD1330" s="85"/>
      <c r="AE1330" s="85"/>
      <c r="AF1330" s="85"/>
      <c r="AG1330" s="85"/>
      <c r="AH1330" s="85"/>
      <c r="AI1330" s="85"/>
      <c r="AJ1330" s="85"/>
      <c r="AK1330" s="85"/>
      <c r="AL1330" s="85"/>
      <c r="AM1330" s="85"/>
      <c r="AN1330" s="85"/>
      <c r="AO1330" s="85"/>
      <c r="AP1330" s="85"/>
      <c r="AQ1330" s="85"/>
      <c r="AR1330" s="85"/>
      <c r="AS1330" s="85"/>
      <c r="AT1330" s="85"/>
      <c r="AU1330" s="85"/>
      <c r="AV1330" s="85"/>
      <c r="AW1330" s="85"/>
      <c r="AX1330" s="85"/>
      <c r="AY1330" s="85"/>
      <c r="AZ1330" s="85"/>
      <c r="BA1330" s="85"/>
      <c r="BB1330" s="85"/>
      <c r="BC1330" s="85"/>
      <c r="BD1330" s="85"/>
      <c r="BE1330" s="85"/>
      <c r="BF1330" s="88"/>
      <c r="BG1330" s="85"/>
      <c r="BH1330" s="85"/>
      <c r="BI1330" s="85"/>
      <c r="BJ1330" s="85"/>
      <c r="BK1330" s="85"/>
      <c r="BL1330" s="85"/>
      <c r="BM1330" s="85"/>
      <c r="BN1330" s="85"/>
      <c r="BO1330" s="85"/>
      <c r="BP1330" s="85"/>
      <c r="BQ1330" s="85"/>
      <c r="BR1330" s="85"/>
      <c r="BS1330" s="85"/>
      <c r="BT1330" s="85"/>
      <c r="BU1330" s="85"/>
      <c r="BV1330" s="85"/>
      <c r="BW1330" s="85"/>
      <c r="BX1330" s="85"/>
      <c r="BY1330" s="85"/>
      <c r="BZ1330" s="85"/>
      <c r="CA1330" s="85"/>
      <c r="CB1330" s="85"/>
      <c r="CC1330" s="85"/>
      <c r="CD1330" s="85"/>
      <c r="CE1330" s="85"/>
      <c r="CF1330" s="85"/>
      <c r="CG1330" s="85"/>
      <c r="CH1330" s="85"/>
      <c r="CI1330" s="85"/>
      <c r="CJ1330" s="85"/>
      <c r="CK1330" s="85"/>
      <c r="CL1330" s="85"/>
      <c r="CM1330" s="85"/>
      <c r="CN1330" s="85"/>
      <c r="CO1330" s="85"/>
      <c r="CP1330" s="85"/>
      <c r="CQ1330" s="85"/>
      <c r="CR1330" s="85"/>
      <c r="CS1330" s="85"/>
      <c r="CT1330" s="85"/>
      <c r="CU1330" s="85"/>
      <c r="CV1330" s="85"/>
      <c r="CW1330" s="85"/>
      <c r="CX1330" s="85"/>
      <c r="CY1330" s="85"/>
      <c r="CZ1330" s="85"/>
      <c r="DA1330" s="85"/>
      <c r="DB1330" s="85"/>
      <c r="DC1330" s="85"/>
      <c r="DD1330" s="85"/>
      <c r="DE1330" s="85"/>
    </row>
    <row r="1331" spans="1:109" x14ac:dyDescent="0.2">
      <c r="A1331" s="85"/>
      <c r="B1331" s="85"/>
      <c r="C1331" s="85"/>
      <c r="D1331" s="85"/>
      <c r="E1331" s="86"/>
      <c r="F1331" s="85"/>
      <c r="G1331" s="87"/>
      <c r="H1331" s="85"/>
      <c r="I1331" s="85"/>
      <c r="J1331" s="85"/>
      <c r="K1331" s="85"/>
      <c r="L1331" s="85"/>
      <c r="M1331" s="85"/>
      <c r="N1331" s="85"/>
      <c r="O1331" s="85"/>
      <c r="P1331" s="85"/>
      <c r="Q1331" s="85"/>
      <c r="R1331" s="85"/>
      <c r="S1331" s="85"/>
      <c r="T1331" s="85"/>
      <c r="U1331" s="85"/>
      <c r="V1331" s="85"/>
      <c r="W1331" s="85"/>
      <c r="X1331" s="85"/>
      <c r="Y1331" s="85"/>
      <c r="Z1331" s="85"/>
      <c r="AA1331" s="85"/>
      <c r="AB1331" s="85"/>
      <c r="AC1331" s="85"/>
      <c r="AD1331" s="85"/>
      <c r="AE1331" s="85"/>
      <c r="AF1331" s="85"/>
      <c r="AG1331" s="85"/>
      <c r="AH1331" s="85"/>
      <c r="AI1331" s="85"/>
      <c r="AJ1331" s="85"/>
      <c r="AK1331" s="85"/>
      <c r="AL1331" s="85"/>
      <c r="AM1331" s="85"/>
      <c r="AN1331" s="85"/>
      <c r="AO1331" s="85"/>
      <c r="AP1331" s="85"/>
      <c r="AQ1331" s="85"/>
      <c r="AR1331" s="85"/>
      <c r="AS1331" s="85"/>
      <c r="AT1331" s="85"/>
      <c r="AU1331" s="85"/>
      <c r="AV1331" s="85"/>
      <c r="AW1331" s="85"/>
      <c r="AX1331" s="85"/>
      <c r="AY1331" s="85"/>
      <c r="AZ1331" s="85"/>
      <c r="BA1331" s="85"/>
      <c r="BB1331" s="85"/>
      <c r="BC1331" s="85"/>
      <c r="BD1331" s="85"/>
      <c r="BE1331" s="85"/>
      <c r="BF1331" s="88"/>
      <c r="BG1331" s="85"/>
      <c r="BH1331" s="85"/>
      <c r="BI1331" s="85"/>
      <c r="BJ1331" s="85"/>
      <c r="BK1331" s="85"/>
      <c r="BL1331" s="85"/>
      <c r="BM1331" s="85"/>
      <c r="BN1331" s="85"/>
      <c r="BO1331" s="85"/>
      <c r="BP1331" s="85"/>
      <c r="BQ1331" s="85"/>
      <c r="BR1331" s="85"/>
      <c r="BS1331" s="85"/>
      <c r="BT1331" s="85"/>
      <c r="BU1331" s="85"/>
      <c r="BV1331" s="85"/>
      <c r="BW1331" s="85"/>
      <c r="BX1331" s="85"/>
      <c r="BY1331" s="85"/>
      <c r="BZ1331" s="85"/>
      <c r="CA1331" s="85"/>
      <c r="CB1331" s="85"/>
      <c r="CC1331" s="85"/>
      <c r="CD1331" s="85"/>
      <c r="CE1331" s="85"/>
      <c r="CF1331" s="85"/>
      <c r="CG1331" s="85"/>
      <c r="CH1331" s="85"/>
      <c r="CI1331" s="85"/>
      <c r="CJ1331" s="85"/>
      <c r="CK1331" s="85"/>
      <c r="CL1331" s="85"/>
      <c r="CM1331" s="85"/>
      <c r="CN1331" s="85"/>
      <c r="CO1331" s="85"/>
      <c r="CP1331" s="85"/>
      <c r="CQ1331" s="85"/>
      <c r="CR1331" s="85"/>
      <c r="CS1331" s="85"/>
      <c r="CT1331" s="85"/>
      <c r="CU1331" s="85"/>
      <c r="CV1331" s="85"/>
      <c r="CW1331" s="85"/>
      <c r="CX1331" s="85"/>
      <c r="CY1331" s="85"/>
      <c r="CZ1331" s="85"/>
      <c r="DA1331" s="85"/>
      <c r="DB1331" s="85"/>
      <c r="DC1331" s="85"/>
      <c r="DD1331" s="85"/>
      <c r="DE1331" s="85"/>
    </row>
    <row r="1332" spans="1:109" x14ac:dyDescent="0.2">
      <c r="A1332" s="85"/>
      <c r="B1332" s="85"/>
      <c r="C1332" s="85"/>
      <c r="D1332" s="85"/>
      <c r="E1332" s="86"/>
      <c r="F1332" s="85"/>
      <c r="G1332" s="87"/>
      <c r="H1332" s="85"/>
      <c r="I1332" s="85"/>
      <c r="J1332" s="85"/>
      <c r="K1332" s="85"/>
      <c r="L1332" s="85"/>
      <c r="M1332" s="85"/>
      <c r="N1332" s="85"/>
      <c r="O1332" s="85"/>
      <c r="P1332" s="85"/>
      <c r="Q1332" s="85"/>
      <c r="R1332" s="85"/>
      <c r="S1332" s="85"/>
      <c r="T1332" s="85"/>
      <c r="U1332" s="85"/>
      <c r="V1332" s="85"/>
      <c r="W1332" s="85"/>
      <c r="X1332" s="85"/>
      <c r="Y1332" s="85"/>
      <c r="Z1332" s="85"/>
      <c r="AA1332" s="85"/>
      <c r="AB1332" s="85"/>
      <c r="AC1332" s="85"/>
      <c r="AD1332" s="85"/>
      <c r="AE1332" s="85"/>
      <c r="AF1332" s="85"/>
      <c r="AG1332" s="85"/>
      <c r="AH1332" s="85"/>
      <c r="AI1332" s="85"/>
      <c r="AJ1332" s="85"/>
      <c r="AK1332" s="85"/>
      <c r="AL1332" s="85"/>
      <c r="AM1332" s="85"/>
      <c r="AN1332" s="85"/>
      <c r="AO1332" s="85"/>
      <c r="AP1332" s="85"/>
      <c r="AQ1332" s="85"/>
      <c r="AR1332" s="85"/>
      <c r="AS1332" s="85"/>
      <c r="AT1332" s="85"/>
      <c r="AU1332" s="85"/>
      <c r="AV1332" s="85"/>
      <c r="AW1332" s="85"/>
      <c r="AX1332" s="85"/>
      <c r="AY1332" s="85"/>
      <c r="AZ1332" s="85"/>
      <c r="BA1332" s="85"/>
      <c r="BB1332" s="85"/>
      <c r="BC1332" s="85"/>
      <c r="BD1332" s="85"/>
      <c r="BE1332" s="85"/>
      <c r="BF1332" s="88"/>
      <c r="BG1332" s="85"/>
      <c r="BH1332" s="85"/>
      <c r="BI1332" s="85"/>
      <c r="BJ1332" s="85"/>
      <c r="BK1332" s="85"/>
      <c r="BL1332" s="85"/>
      <c r="BM1332" s="85"/>
      <c r="BN1332" s="85"/>
      <c r="BO1332" s="85"/>
      <c r="BP1332" s="85"/>
      <c r="BQ1332" s="85"/>
      <c r="BR1332" s="85"/>
      <c r="BS1332" s="85"/>
      <c r="BT1332" s="85"/>
      <c r="BU1332" s="85"/>
      <c r="BV1332" s="85"/>
      <c r="BW1332" s="85"/>
      <c r="BX1332" s="85"/>
      <c r="BY1332" s="85"/>
      <c r="BZ1332" s="85"/>
      <c r="CA1332" s="85"/>
      <c r="CB1332" s="85"/>
      <c r="CC1332" s="85"/>
      <c r="CD1332" s="85"/>
      <c r="CE1332" s="85"/>
      <c r="CF1332" s="85"/>
      <c r="CG1332" s="85"/>
      <c r="CH1332" s="85"/>
      <c r="CI1332" s="85"/>
      <c r="CJ1332" s="85"/>
      <c r="CK1332" s="85"/>
      <c r="CL1332" s="85"/>
      <c r="CM1332" s="85"/>
      <c r="CN1332" s="85"/>
      <c r="CO1332" s="85"/>
      <c r="CP1332" s="85"/>
      <c r="CQ1332" s="85"/>
      <c r="CR1332" s="85"/>
      <c r="CS1332" s="85"/>
      <c r="CT1332" s="85"/>
      <c r="CU1332" s="85"/>
      <c r="CV1332" s="85"/>
      <c r="CW1332" s="85"/>
      <c r="CX1332" s="85"/>
      <c r="CY1332" s="85"/>
      <c r="CZ1332" s="85"/>
      <c r="DA1332" s="85"/>
      <c r="DB1332" s="85"/>
      <c r="DC1332" s="85"/>
      <c r="DD1332" s="85"/>
      <c r="DE1332" s="85"/>
    </row>
    <row r="1333" spans="1:109" x14ac:dyDescent="0.2">
      <c r="A1333" s="85"/>
      <c r="B1333" s="85"/>
      <c r="C1333" s="85"/>
      <c r="D1333" s="85"/>
      <c r="E1333" s="86"/>
      <c r="F1333" s="85"/>
      <c r="G1333" s="87"/>
      <c r="H1333" s="85"/>
      <c r="I1333" s="85"/>
      <c r="J1333" s="85"/>
      <c r="K1333" s="85"/>
      <c r="L1333" s="85"/>
      <c r="M1333" s="85"/>
      <c r="N1333" s="85"/>
      <c r="O1333" s="85"/>
      <c r="P1333" s="85"/>
      <c r="Q1333" s="85"/>
      <c r="R1333" s="85"/>
      <c r="S1333" s="85"/>
      <c r="T1333" s="85"/>
      <c r="U1333" s="85"/>
      <c r="V1333" s="85"/>
      <c r="W1333" s="85"/>
      <c r="X1333" s="85"/>
      <c r="Y1333" s="85"/>
      <c r="Z1333" s="85"/>
      <c r="AA1333" s="85"/>
      <c r="AB1333" s="85"/>
      <c r="AC1333" s="85"/>
      <c r="AD1333" s="85"/>
      <c r="AE1333" s="85"/>
      <c r="AF1333" s="85"/>
      <c r="AG1333" s="85"/>
      <c r="AH1333" s="85"/>
      <c r="AI1333" s="85"/>
      <c r="AJ1333" s="85"/>
      <c r="AK1333" s="85"/>
      <c r="AL1333" s="85"/>
      <c r="AM1333" s="85"/>
      <c r="AN1333" s="85"/>
      <c r="AO1333" s="85"/>
      <c r="AP1333" s="85"/>
      <c r="AQ1333" s="85"/>
      <c r="AR1333" s="85"/>
      <c r="AS1333" s="85"/>
      <c r="AT1333" s="85"/>
      <c r="AU1333" s="85"/>
      <c r="AV1333" s="85"/>
      <c r="AW1333" s="85"/>
      <c r="AX1333" s="85"/>
      <c r="AY1333" s="85"/>
      <c r="AZ1333" s="85"/>
      <c r="BA1333" s="85"/>
      <c r="BB1333" s="85"/>
      <c r="BC1333" s="85"/>
      <c r="BD1333" s="85"/>
      <c r="BE1333" s="85"/>
      <c r="BF1333" s="88"/>
      <c r="BG1333" s="85"/>
      <c r="BH1333" s="85"/>
      <c r="BI1333" s="85"/>
      <c r="BJ1333" s="85"/>
      <c r="BK1333" s="85"/>
      <c r="BL1333" s="85"/>
      <c r="BM1333" s="85"/>
      <c r="BN1333" s="85"/>
      <c r="BO1333" s="85"/>
      <c r="BP1333" s="85"/>
      <c r="BQ1333" s="85"/>
      <c r="BR1333" s="85"/>
      <c r="BS1333" s="85"/>
      <c r="BT1333" s="85"/>
      <c r="BU1333" s="85"/>
      <c r="BV1333" s="85"/>
      <c r="BW1333" s="85"/>
      <c r="BX1333" s="85"/>
      <c r="BY1333" s="85"/>
      <c r="BZ1333" s="85"/>
      <c r="CA1333" s="85"/>
      <c r="CB1333" s="85"/>
      <c r="CC1333" s="85"/>
      <c r="CD1333" s="85"/>
      <c r="CE1333" s="85"/>
      <c r="CF1333" s="85"/>
      <c r="CG1333" s="85"/>
      <c r="CH1333" s="85"/>
      <c r="CI1333" s="85"/>
      <c r="CJ1333" s="85"/>
      <c r="CK1333" s="85"/>
      <c r="CL1333" s="85"/>
      <c r="CM1333" s="85"/>
      <c r="CN1333" s="85"/>
      <c r="CO1333" s="85"/>
      <c r="CP1333" s="85"/>
      <c r="CQ1333" s="85"/>
      <c r="CR1333" s="85"/>
      <c r="CS1333" s="85"/>
      <c r="CT1333" s="85"/>
      <c r="CU1333" s="85"/>
      <c r="CV1333" s="85"/>
      <c r="CW1333" s="85"/>
      <c r="CX1333" s="85"/>
      <c r="CY1333" s="85"/>
      <c r="CZ1333" s="85"/>
      <c r="DA1333" s="85"/>
      <c r="DB1333" s="85"/>
      <c r="DC1333" s="85"/>
      <c r="DD1333" s="85"/>
      <c r="DE1333" s="85"/>
    </row>
    <row r="1334" spans="1:109" x14ac:dyDescent="0.2">
      <c r="A1334" s="85"/>
      <c r="B1334" s="85"/>
      <c r="C1334" s="85"/>
      <c r="D1334" s="85"/>
      <c r="E1334" s="86"/>
      <c r="F1334" s="85"/>
      <c r="G1334" s="87"/>
      <c r="H1334" s="85"/>
      <c r="I1334" s="85"/>
      <c r="J1334" s="85"/>
      <c r="K1334" s="85"/>
      <c r="L1334" s="85"/>
      <c r="M1334" s="85"/>
      <c r="N1334" s="85"/>
      <c r="O1334" s="85"/>
      <c r="P1334" s="85"/>
      <c r="Q1334" s="85"/>
      <c r="R1334" s="85"/>
      <c r="S1334" s="85"/>
      <c r="T1334" s="85"/>
      <c r="U1334" s="85"/>
      <c r="V1334" s="85"/>
      <c r="W1334" s="85"/>
      <c r="X1334" s="85"/>
      <c r="Y1334" s="85"/>
      <c r="Z1334" s="85"/>
      <c r="AA1334" s="85"/>
      <c r="AB1334" s="85"/>
      <c r="AC1334" s="85"/>
      <c r="AD1334" s="85"/>
      <c r="AE1334" s="85"/>
      <c r="AF1334" s="85"/>
      <c r="AG1334" s="85"/>
      <c r="AH1334" s="85"/>
      <c r="AI1334" s="85"/>
      <c r="AJ1334" s="85"/>
      <c r="AK1334" s="85"/>
      <c r="AL1334" s="85"/>
      <c r="AM1334" s="85"/>
      <c r="AN1334" s="85"/>
      <c r="AO1334" s="85"/>
      <c r="AP1334" s="85"/>
      <c r="AQ1334" s="85"/>
      <c r="AR1334" s="85"/>
      <c r="AS1334" s="85"/>
      <c r="AT1334" s="85"/>
      <c r="AU1334" s="85"/>
      <c r="AV1334" s="85"/>
      <c r="AW1334" s="85"/>
      <c r="AX1334" s="85"/>
      <c r="AY1334" s="85"/>
      <c r="AZ1334" s="85"/>
      <c r="BA1334" s="85"/>
      <c r="BB1334" s="85"/>
      <c r="BC1334" s="85"/>
      <c r="BD1334" s="85"/>
      <c r="BE1334" s="85"/>
      <c r="BF1334" s="88"/>
      <c r="BG1334" s="85"/>
      <c r="BH1334" s="85"/>
      <c r="BI1334" s="85"/>
      <c r="BJ1334" s="85"/>
      <c r="BK1334" s="85"/>
      <c r="BL1334" s="85"/>
      <c r="BM1334" s="85"/>
      <c r="BN1334" s="85"/>
      <c r="BO1334" s="85"/>
      <c r="BP1334" s="85"/>
      <c r="BQ1334" s="85"/>
      <c r="BR1334" s="85"/>
      <c r="BS1334" s="85"/>
      <c r="BT1334" s="85"/>
      <c r="BU1334" s="85"/>
      <c r="BV1334" s="85"/>
      <c r="BW1334" s="85"/>
      <c r="BX1334" s="85"/>
      <c r="BY1334" s="85"/>
      <c r="BZ1334" s="85"/>
      <c r="CA1334" s="85"/>
      <c r="CB1334" s="85"/>
      <c r="CC1334" s="85"/>
      <c r="CD1334" s="85"/>
      <c r="CE1334" s="85"/>
      <c r="CF1334" s="85"/>
      <c r="CG1334" s="85"/>
      <c r="CH1334" s="85"/>
      <c r="CI1334" s="85"/>
      <c r="CJ1334" s="85"/>
      <c r="CK1334" s="85"/>
      <c r="CL1334" s="85"/>
      <c r="CM1334" s="85"/>
      <c r="CN1334" s="85"/>
      <c r="CO1334" s="85"/>
      <c r="CP1334" s="85"/>
      <c r="CQ1334" s="85"/>
      <c r="CR1334" s="85"/>
      <c r="CS1334" s="85"/>
      <c r="CT1334" s="85"/>
      <c r="CU1334" s="85"/>
      <c r="CV1334" s="85"/>
      <c r="CW1334" s="85"/>
      <c r="CX1334" s="85"/>
      <c r="CY1334" s="85"/>
      <c r="CZ1334" s="85"/>
      <c r="DA1334" s="85"/>
      <c r="DB1334" s="85"/>
      <c r="DC1334" s="85"/>
      <c r="DD1334" s="85"/>
      <c r="DE1334" s="85"/>
    </row>
    <row r="1335" spans="1:109" x14ac:dyDescent="0.2">
      <c r="A1335" s="85"/>
      <c r="B1335" s="85"/>
      <c r="C1335" s="85"/>
      <c r="D1335" s="85"/>
      <c r="E1335" s="86"/>
      <c r="F1335" s="85"/>
      <c r="G1335" s="87"/>
      <c r="H1335" s="85"/>
      <c r="I1335" s="85"/>
      <c r="J1335" s="85"/>
      <c r="K1335" s="85"/>
      <c r="L1335" s="85"/>
      <c r="M1335" s="85"/>
      <c r="N1335" s="85"/>
      <c r="O1335" s="85"/>
      <c r="P1335" s="85"/>
      <c r="Q1335" s="85"/>
      <c r="R1335" s="85"/>
      <c r="S1335" s="85"/>
      <c r="T1335" s="85"/>
      <c r="U1335" s="85"/>
      <c r="V1335" s="85"/>
      <c r="W1335" s="85"/>
      <c r="X1335" s="85"/>
      <c r="Y1335" s="85"/>
      <c r="Z1335" s="85"/>
      <c r="AA1335" s="85"/>
      <c r="AB1335" s="85"/>
      <c r="AC1335" s="85"/>
      <c r="AD1335" s="85"/>
      <c r="AE1335" s="85"/>
      <c r="AF1335" s="85"/>
      <c r="AG1335" s="85"/>
      <c r="AH1335" s="85"/>
      <c r="AI1335" s="85"/>
      <c r="AJ1335" s="85"/>
      <c r="AK1335" s="85"/>
      <c r="AL1335" s="85"/>
      <c r="AM1335" s="85"/>
      <c r="AN1335" s="85"/>
      <c r="AO1335" s="85"/>
      <c r="AP1335" s="85"/>
      <c r="AQ1335" s="85"/>
      <c r="AR1335" s="85"/>
      <c r="AS1335" s="85"/>
      <c r="AT1335" s="85"/>
      <c r="AU1335" s="85"/>
      <c r="AV1335" s="85"/>
      <c r="AW1335" s="85"/>
      <c r="AX1335" s="85"/>
      <c r="AY1335" s="85"/>
      <c r="AZ1335" s="85"/>
      <c r="BA1335" s="85"/>
      <c r="BB1335" s="85"/>
      <c r="BC1335" s="85"/>
      <c r="BD1335" s="85"/>
      <c r="BE1335" s="85"/>
      <c r="BF1335" s="88"/>
      <c r="BG1335" s="85"/>
      <c r="BH1335" s="85"/>
      <c r="BI1335" s="85"/>
      <c r="BJ1335" s="85"/>
      <c r="BK1335" s="85"/>
      <c r="BL1335" s="85"/>
      <c r="BM1335" s="85"/>
      <c r="BN1335" s="85"/>
      <c r="BO1335" s="85"/>
      <c r="BP1335" s="85"/>
      <c r="BQ1335" s="85"/>
      <c r="BR1335" s="85"/>
      <c r="BS1335" s="85"/>
      <c r="BT1335" s="85"/>
      <c r="BU1335" s="85"/>
      <c r="BV1335" s="85"/>
      <c r="BW1335" s="85"/>
      <c r="BX1335" s="85"/>
      <c r="BY1335" s="85"/>
      <c r="BZ1335" s="85"/>
      <c r="CA1335" s="85"/>
      <c r="CB1335" s="85"/>
      <c r="CC1335" s="85"/>
      <c r="CD1335" s="85"/>
      <c r="CE1335" s="85"/>
      <c r="CF1335" s="85"/>
      <c r="CG1335" s="85"/>
      <c r="CH1335" s="85"/>
      <c r="CI1335" s="85"/>
      <c r="CJ1335" s="85"/>
      <c r="CK1335" s="85"/>
      <c r="CL1335" s="85"/>
      <c r="CM1335" s="85"/>
      <c r="CN1335" s="85"/>
      <c r="CO1335" s="85"/>
      <c r="CP1335" s="85"/>
      <c r="CQ1335" s="85"/>
      <c r="CR1335" s="85"/>
      <c r="CS1335" s="85"/>
      <c r="CT1335" s="85"/>
      <c r="CU1335" s="85"/>
      <c r="CV1335" s="85"/>
      <c r="CW1335" s="85"/>
      <c r="CX1335" s="85"/>
      <c r="CY1335" s="85"/>
      <c r="CZ1335" s="85"/>
      <c r="DA1335" s="85"/>
      <c r="DB1335" s="85"/>
      <c r="DC1335" s="85"/>
      <c r="DD1335" s="85"/>
      <c r="DE1335" s="85"/>
    </row>
    <row r="1336" spans="1:109" x14ac:dyDescent="0.2">
      <c r="A1336" s="85"/>
      <c r="B1336" s="85"/>
      <c r="C1336" s="85"/>
      <c r="D1336" s="85"/>
      <c r="E1336" s="86"/>
      <c r="F1336" s="85"/>
      <c r="G1336" s="87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85"/>
      <c r="V1336" s="85"/>
      <c r="W1336" s="85"/>
      <c r="X1336" s="85"/>
      <c r="Y1336" s="85"/>
      <c r="Z1336" s="85"/>
      <c r="AA1336" s="85"/>
      <c r="AB1336" s="85"/>
      <c r="AC1336" s="85"/>
      <c r="AD1336" s="85"/>
      <c r="AE1336" s="85"/>
      <c r="AF1336" s="85"/>
      <c r="AG1336" s="85"/>
      <c r="AH1336" s="85"/>
      <c r="AI1336" s="85"/>
      <c r="AJ1336" s="85"/>
      <c r="AK1336" s="85"/>
      <c r="AL1336" s="85"/>
      <c r="AM1336" s="85"/>
      <c r="AN1336" s="85"/>
      <c r="AO1336" s="85"/>
      <c r="AP1336" s="85"/>
      <c r="AQ1336" s="85"/>
      <c r="AR1336" s="85"/>
      <c r="AS1336" s="85"/>
      <c r="AT1336" s="85"/>
      <c r="AU1336" s="85"/>
      <c r="AV1336" s="85"/>
      <c r="AW1336" s="85"/>
      <c r="AX1336" s="85"/>
      <c r="AY1336" s="85"/>
      <c r="AZ1336" s="85"/>
      <c r="BA1336" s="85"/>
      <c r="BB1336" s="85"/>
      <c r="BC1336" s="85"/>
      <c r="BD1336" s="85"/>
      <c r="BE1336" s="85"/>
      <c r="BF1336" s="88"/>
      <c r="BG1336" s="85"/>
      <c r="BH1336" s="85"/>
      <c r="BI1336" s="85"/>
      <c r="BJ1336" s="85"/>
      <c r="BK1336" s="85"/>
      <c r="BL1336" s="85"/>
      <c r="BM1336" s="85"/>
      <c r="BN1336" s="85"/>
      <c r="BO1336" s="85"/>
      <c r="BP1336" s="85"/>
      <c r="BQ1336" s="85"/>
      <c r="BR1336" s="85"/>
      <c r="BS1336" s="85"/>
      <c r="BT1336" s="85"/>
      <c r="BU1336" s="85"/>
      <c r="BV1336" s="85"/>
      <c r="BW1336" s="85"/>
      <c r="BX1336" s="85"/>
      <c r="BY1336" s="85"/>
      <c r="BZ1336" s="85"/>
      <c r="CA1336" s="85"/>
      <c r="CB1336" s="85"/>
      <c r="CC1336" s="85"/>
      <c r="CD1336" s="85"/>
      <c r="CE1336" s="85"/>
      <c r="CF1336" s="85"/>
      <c r="CG1336" s="85"/>
      <c r="CH1336" s="85"/>
      <c r="CI1336" s="85"/>
      <c r="CJ1336" s="85"/>
      <c r="CK1336" s="85"/>
      <c r="CL1336" s="85"/>
      <c r="CM1336" s="85"/>
      <c r="CN1336" s="85"/>
      <c r="CO1336" s="85"/>
      <c r="CP1336" s="85"/>
      <c r="CQ1336" s="85"/>
      <c r="CR1336" s="85"/>
      <c r="CS1336" s="85"/>
      <c r="CT1336" s="85"/>
      <c r="CU1336" s="85"/>
      <c r="CV1336" s="85"/>
      <c r="CW1336" s="85"/>
      <c r="CX1336" s="85"/>
      <c r="CY1336" s="85"/>
      <c r="CZ1336" s="85"/>
      <c r="DA1336" s="85"/>
      <c r="DB1336" s="85"/>
      <c r="DC1336" s="85"/>
      <c r="DD1336" s="85"/>
      <c r="DE1336" s="85"/>
    </row>
    <row r="1337" spans="1:109" x14ac:dyDescent="0.2">
      <c r="A1337" s="85"/>
      <c r="B1337" s="85"/>
      <c r="C1337" s="85"/>
      <c r="D1337" s="85"/>
      <c r="E1337" s="86"/>
      <c r="F1337" s="85"/>
      <c r="G1337" s="87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85"/>
      <c r="V1337" s="85"/>
      <c r="W1337" s="85"/>
      <c r="X1337" s="85"/>
      <c r="Y1337" s="85"/>
      <c r="Z1337" s="85"/>
      <c r="AA1337" s="85"/>
      <c r="AB1337" s="85"/>
      <c r="AC1337" s="85"/>
      <c r="AD1337" s="85"/>
      <c r="AE1337" s="85"/>
      <c r="AF1337" s="85"/>
      <c r="AG1337" s="85"/>
      <c r="AH1337" s="85"/>
      <c r="AI1337" s="85"/>
      <c r="AJ1337" s="85"/>
      <c r="AK1337" s="85"/>
      <c r="AL1337" s="85"/>
      <c r="AM1337" s="85"/>
      <c r="AN1337" s="85"/>
      <c r="AO1337" s="85"/>
      <c r="AP1337" s="85"/>
      <c r="AQ1337" s="85"/>
      <c r="AR1337" s="85"/>
      <c r="AS1337" s="85"/>
      <c r="AT1337" s="85"/>
      <c r="AU1337" s="85"/>
      <c r="AV1337" s="85"/>
      <c r="AW1337" s="85"/>
      <c r="AX1337" s="85"/>
      <c r="AY1337" s="85"/>
      <c r="AZ1337" s="85"/>
      <c r="BA1337" s="85"/>
      <c r="BB1337" s="85"/>
      <c r="BC1337" s="85"/>
      <c r="BD1337" s="85"/>
      <c r="BE1337" s="85"/>
      <c r="BF1337" s="88"/>
      <c r="BG1337" s="85"/>
      <c r="BH1337" s="85"/>
      <c r="BI1337" s="85"/>
      <c r="BJ1337" s="85"/>
      <c r="BK1337" s="85"/>
      <c r="BL1337" s="85"/>
      <c r="BM1337" s="85"/>
      <c r="BN1337" s="85"/>
      <c r="BO1337" s="85"/>
      <c r="BP1337" s="85"/>
      <c r="BQ1337" s="85"/>
      <c r="BR1337" s="85"/>
      <c r="BS1337" s="85"/>
      <c r="BT1337" s="85"/>
      <c r="BU1337" s="85"/>
      <c r="BV1337" s="85"/>
      <c r="BW1337" s="85"/>
      <c r="BX1337" s="85"/>
      <c r="BY1337" s="85"/>
      <c r="BZ1337" s="85"/>
      <c r="CA1337" s="85"/>
      <c r="CB1337" s="85"/>
      <c r="CC1337" s="85"/>
      <c r="CD1337" s="85"/>
      <c r="CE1337" s="85"/>
      <c r="CF1337" s="85"/>
      <c r="CG1337" s="85"/>
      <c r="CH1337" s="85"/>
      <c r="CI1337" s="85"/>
      <c r="CJ1337" s="85"/>
      <c r="CK1337" s="85"/>
      <c r="CL1337" s="85"/>
      <c r="CM1337" s="85"/>
      <c r="CN1337" s="85"/>
      <c r="CO1337" s="85"/>
      <c r="CP1337" s="85"/>
      <c r="CQ1337" s="85"/>
      <c r="CR1337" s="85"/>
      <c r="CS1337" s="85"/>
      <c r="CT1337" s="85"/>
      <c r="CU1337" s="85"/>
      <c r="CV1337" s="85"/>
      <c r="CW1337" s="85"/>
      <c r="CX1337" s="85"/>
      <c r="CY1337" s="85"/>
      <c r="CZ1337" s="85"/>
      <c r="DA1337" s="85"/>
      <c r="DB1337" s="85"/>
      <c r="DC1337" s="85"/>
      <c r="DD1337" s="85"/>
      <c r="DE1337" s="85"/>
    </row>
    <row r="1338" spans="1:109" x14ac:dyDescent="0.2">
      <c r="A1338" s="85"/>
      <c r="B1338" s="85"/>
      <c r="C1338" s="85"/>
      <c r="D1338" s="85"/>
      <c r="E1338" s="86"/>
      <c r="F1338" s="85"/>
      <c r="G1338" s="87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85"/>
      <c r="V1338" s="85"/>
      <c r="W1338" s="85"/>
      <c r="X1338" s="85"/>
      <c r="Y1338" s="85"/>
      <c r="Z1338" s="85"/>
      <c r="AA1338" s="85"/>
      <c r="AB1338" s="85"/>
      <c r="AC1338" s="85"/>
      <c r="AD1338" s="85"/>
      <c r="AE1338" s="85"/>
      <c r="AF1338" s="85"/>
      <c r="AG1338" s="85"/>
      <c r="AH1338" s="85"/>
      <c r="AI1338" s="85"/>
      <c r="AJ1338" s="85"/>
      <c r="AK1338" s="85"/>
      <c r="AL1338" s="85"/>
      <c r="AM1338" s="85"/>
      <c r="AN1338" s="85"/>
      <c r="AO1338" s="85"/>
      <c r="AP1338" s="85"/>
      <c r="AQ1338" s="85"/>
      <c r="AR1338" s="85"/>
      <c r="AS1338" s="85"/>
      <c r="AT1338" s="85"/>
      <c r="AU1338" s="85"/>
      <c r="AV1338" s="85"/>
      <c r="AW1338" s="85"/>
      <c r="AX1338" s="85"/>
      <c r="AY1338" s="85"/>
      <c r="AZ1338" s="85"/>
      <c r="BA1338" s="85"/>
      <c r="BB1338" s="85"/>
      <c r="BC1338" s="85"/>
      <c r="BD1338" s="85"/>
      <c r="BE1338" s="85"/>
      <c r="BF1338" s="88"/>
      <c r="BG1338" s="85"/>
      <c r="BH1338" s="85"/>
      <c r="BI1338" s="85"/>
      <c r="BJ1338" s="85"/>
      <c r="BK1338" s="85"/>
      <c r="BL1338" s="85"/>
      <c r="BM1338" s="85"/>
      <c r="BN1338" s="85"/>
      <c r="BO1338" s="85"/>
      <c r="BP1338" s="85"/>
      <c r="BQ1338" s="85"/>
      <c r="BR1338" s="85"/>
      <c r="BS1338" s="85"/>
      <c r="BT1338" s="85"/>
      <c r="BU1338" s="85"/>
      <c r="BV1338" s="85"/>
      <c r="BW1338" s="85"/>
      <c r="BX1338" s="85"/>
      <c r="BY1338" s="85"/>
      <c r="BZ1338" s="85"/>
      <c r="CA1338" s="85"/>
      <c r="CB1338" s="85"/>
      <c r="CC1338" s="85"/>
      <c r="CD1338" s="85"/>
      <c r="CE1338" s="85"/>
      <c r="CF1338" s="85"/>
      <c r="CG1338" s="85"/>
      <c r="CH1338" s="85"/>
      <c r="CI1338" s="85"/>
      <c r="CJ1338" s="85"/>
      <c r="CK1338" s="85"/>
      <c r="CL1338" s="85"/>
      <c r="CM1338" s="85"/>
      <c r="CN1338" s="85"/>
      <c r="CO1338" s="85"/>
      <c r="CP1338" s="85"/>
      <c r="CQ1338" s="85"/>
      <c r="CR1338" s="85"/>
      <c r="CS1338" s="85"/>
      <c r="CT1338" s="85"/>
      <c r="CU1338" s="85"/>
      <c r="CV1338" s="85"/>
      <c r="CW1338" s="85"/>
      <c r="CX1338" s="85"/>
      <c r="CY1338" s="85"/>
      <c r="CZ1338" s="85"/>
      <c r="DA1338" s="85"/>
      <c r="DB1338" s="85"/>
      <c r="DC1338" s="85"/>
      <c r="DD1338" s="85"/>
      <c r="DE1338" s="85"/>
    </row>
    <row r="1339" spans="1:109" x14ac:dyDescent="0.2">
      <c r="A1339" s="85"/>
      <c r="B1339" s="85"/>
      <c r="C1339" s="85"/>
      <c r="D1339" s="85"/>
      <c r="E1339" s="86"/>
      <c r="F1339" s="85"/>
      <c r="G1339" s="87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85"/>
      <c r="V1339" s="85"/>
      <c r="W1339" s="85"/>
      <c r="X1339" s="85"/>
      <c r="Y1339" s="85"/>
      <c r="Z1339" s="85"/>
      <c r="AA1339" s="85"/>
      <c r="AB1339" s="85"/>
      <c r="AC1339" s="85"/>
      <c r="AD1339" s="85"/>
      <c r="AE1339" s="85"/>
      <c r="AF1339" s="85"/>
      <c r="AG1339" s="85"/>
      <c r="AH1339" s="85"/>
      <c r="AI1339" s="85"/>
      <c r="AJ1339" s="85"/>
      <c r="AK1339" s="85"/>
      <c r="AL1339" s="85"/>
      <c r="AM1339" s="85"/>
      <c r="AN1339" s="85"/>
      <c r="AO1339" s="85"/>
      <c r="AP1339" s="85"/>
      <c r="AQ1339" s="85"/>
      <c r="AR1339" s="85"/>
      <c r="AS1339" s="85"/>
      <c r="AT1339" s="85"/>
      <c r="AU1339" s="85"/>
      <c r="AV1339" s="85"/>
      <c r="AW1339" s="85"/>
      <c r="AX1339" s="85"/>
      <c r="AY1339" s="85"/>
      <c r="AZ1339" s="85"/>
      <c r="BA1339" s="85"/>
      <c r="BB1339" s="85"/>
      <c r="BC1339" s="85"/>
      <c r="BD1339" s="85"/>
      <c r="BE1339" s="85"/>
      <c r="BF1339" s="88"/>
      <c r="BG1339" s="85"/>
      <c r="BH1339" s="85"/>
      <c r="BI1339" s="85"/>
      <c r="BJ1339" s="85"/>
      <c r="BK1339" s="85"/>
      <c r="BL1339" s="85"/>
      <c r="BM1339" s="85"/>
      <c r="BN1339" s="85"/>
      <c r="BO1339" s="85"/>
      <c r="BP1339" s="85"/>
      <c r="BQ1339" s="85"/>
      <c r="BR1339" s="85"/>
      <c r="BS1339" s="85"/>
      <c r="BT1339" s="85"/>
      <c r="BU1339" s="85"/>
      <c r="BV1339" s="85"/>
      <c r="BW1339" s="85"/>
      <c r="BX1339" s="85"/>
      <c r="BY1339" s="85"/>
      <c r="BZ1339" s="85"/>
      <c r="CA1339" s="85"/>
      <c r="CB1339" s="85"/>
      <c r="CC1339" s="85"/>
      <c r="CD1339" s="85"/>
      <c r="CE1339" s="85"/>
      <c r="CF1339" s="85"/>
      <c r="CG1339" s="85"/>
      <c r="CH1339" s="85"/>
      <c r="CI1339" s="85"/>
      <c r="CJ1339" s="85"/>
      <c r="CK1339" s="85"/>
      <c r="CL1339" s="85"/>
      <c r="CM1339" s="85"/>
      <c r="CN1339" s="85"/>
      <c r="CO1339" s="85"/>
      <c r="CP1339" s="85"/>
      <c r="CQ1339" s="85"/>
      <c r="CR1339" s="85"/>
      <c r="CS1339" s="85"/>
      <c r="CT1339" s="85"/>
      <c r="CU1339" s="85"/>
      <c r="CV1339" s="85"/>
      <c r="CW1339" s="85"/>
      <c r="CX1339" s="85"/>
      <c r="CY1339" s="85"/>
      <c r="CZ1339" s="85"/>
      <c r="DA1339" s="85"/>
      <c r="DB1339" s="85"/>
      <c r="DC1339" s="85"/>
      <c r="DD1339" s="85"/>
      <c r="DE1339" s="85"/>
    </row>
    <row r="1340" spans="1:109" x14ac:dyDescent="0.2">
      <c r="A1340" s="85"/>
      <c r="B1340" s="85"/>
      <c r="C1340" s="85"/>
      <c r="D1340" s="85"/>
      <c r="E1340" s="86"/>
      <c r="F1340" s="85"/>
      <c r="G1340" s="87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85"/>
      <c r="V1340" s="85"/>
      <c r="W1340" s="85"/>
      <c r="X1340" s="85"/>
      <c r="Y1340" s="85"/>
      <c r="Z1340" s="85"/>
      <c r="AA1340" s="85"/>
      <c r="AB1340" s="85"/>
      <c r="AC1340" s="85"/>
      <c r="AD1340" s="85"/>
      <c r="AE1340" s="85"/>
      <c r="AF1340" s="85"/>
      <c r="AG1340" s="85"/>
      <c r="AH1340" s="85"/>
      <c r="AI1340" s="85"/>
      <c r="AJ1340" s="85"/>
      <c r="AK1340" s="85"/>
      <c r="AL1340" s="85"/>
      <c r="AM1340" s="85"/>
      <c r="AN1340" s="85"/>
      <c r="AO1340" s="85"/>
      <c r="AP1340" s="85"/>
      <c r="AQ1340" s="85"/>
      <c r="AR1340" s="85"/>
      <c r="AS1340" s="85"/>
      <c r="AT1340" s="85"/>
      <c r="AU1340" s="85"/>
      <c r="AV1340" s="85"/>
      <c r="AW1340" s="85"/>
      <c r="AX1340" s="85"/>
      <c r="AY1340" s="85"/>
      <c r="AZ1340" s="85"/>
      <c r="BA1340" s="85"/>
      <c r="BB1340" s="85"/>
      <c r="BC1340" s="85"/>
      <c r="BD1340" s="85"/>
      <c r="BE1340" s="85"/>
      <c r="BF1340" s="88"/>
      <c r="BG1340" s="85"/>
      <c r="BH1340" s="85"/>
      <c r="BI1340" s="85"/>
      <c r="BJ1340" s="85"/>
      <c r="BK1340" s="85"/>
      <c r="BL1340" s="85"/>
      <c r="BM1340" s="85"/>
      <c r="BN1340" s="85"/>
      <c r="BO1340" s="85"/>
      <c r="BP1340" s="85"/>
      <c r="BQ1340" s="85"/>
      <c r="BR1340" s="85"/>
      <c r="BS1340" s="85"/>
      <c r="BT1340" s="85"/>
      <c r="BU1340" s="85"/>
      <c r="BV1340" s="85"/>
      <c r="BW1340" s="85"/>
      <c r="BX1340" s="85"/>
      <c r="BY1340" s="85"/>
      <c r="BZ1340" s="85"/>
      <c r="CA1340" s="85"/>
      <c r="CB1340" s="85"/>
      <c r="CC1340" s="85"/>
      <c r="CD1340" s="85"/>
      <c r="CE1340" s="85"/>
      <c r="CF1340" s="85"/>
      <c r="CG1340" s="85"/>
      <c r="CH1340" s="85"/>
      <c r="CI1340" s="85"/>
      <c r="CJ1340" s="85"/>
      <c r="CK1340" s="85"/>
      <c r="CL1340" s="85"/>
      <c r="CM1340" s="85"/>
      <c r="CN1340" s="85"/>
      <c r="CO1340" s="85"/>
      <c r="CP1340" s="85"/>
      <c r="CQ1340" s="85"/>
      <c r="CR1340" s="85"/>
      <c r="CS1340" s="85"/>
      <c r="CT1340" s="85"/>
      <c r="CU1340" s="85"/>
      <c r="CV1340" s="85"/>
      <c r="CW1340" s="85"/>
      <c r="CX1340" s="85"/>
      <c r="CY1340" s="85"/>
      <c r="CZ1340" s="85"/>
      <c r="DA1340" s="85"/>
      <c r="DB1340" s="85"/>
      <c r="DC1340" s="85"/>
      <c r="DD1340" s="85"/>
      <c r="DE1340" s="85"/>
    </row>
    <row r="1341" spans="1:109" x14ac:dyDescent="0.2">
      <c r="A1341" s="85"/>
      <c r="B1341" s="85"/>
      <c r="C1341" s="85"/>
      <c r="D1341" s="85"/>
      <c r="E1341" s="86"/>
      <c r="F1341" s="85"/>
      <c r="G1341" s="87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85"/>
      <c r="V1341" s="85"/>
      <c r="W1341" s="85"/>
      <c r="X1341" s="85"/>
      <c r="Y1341" s="85"/>
      <c r="Z1341" s="85"/>
      <c r="AA1341" s="85"/>
      <c r="AB1341" s="85"/>
      <c r="AC1341" s="85"/>
      <c r="AD1341" s="85"/>
      <c r="AE1341" s="85"/>
      <c r="AF1341" s="85"/>
      <c r="AG1341" s="85"/>
      <c r="AH1341" s="85"/>
      <c r="AI1341" s="85"/>
      <c r="AJ1341" s="85"/>
      <c r="AK1341" s="85"/>
      <c r="AL1341" s="85"/>
      <c r="AM1341" s="85"/>
      <c r="AN1341" s="85"/>
      <c r="AO1341" s="85"/>
      <c r="AP1341" s="85"/>
      <c r="AQ1341" s="85"/>
      <c r="AR1341" s="85"/>
      <c r="AS1341" s="85"/>
      <c r="AT1341" s="85"/>
      <c r="AU1341" s="85"/>
      <c r="AV1341" s="85"/>
      <c r="AW1341" s="85"/>
      <c r="AX1341" s="85"/>
      <c r="AY1341" s="85"/>
      <c r="AZ1341" s="85"/>
      <c r="BA1341" s="85"/>
      <c r="BB1341" s="85"/>
      <c r="BC1341" s="85"/>
      <c r="BD1341" s="85"/>
      <c r="BE1341" s="85"/>
      <c r="BF1341" s="88"/>
      <c r="BG1341" s="85"/>
      <c r="BH1341" s="85"/>
      <c r="BI1341" s="85"/>
      <c r="BJ1341" s="85"/>
      <c r="BK1341" s="85"/>
      <c r="BL1341" s="85"/>
      <c r="BM1341" s="85"/>
      <c r="BN1341" s="85"/>
      <c r="BO1341" s="85"/>
      <c r="BP1341" s="85"/>
      <c r="BQ1341" s="85"/>
      <c r="BR1341" s="85"/>
      <c r="BS1341" s="85"/>
      <c r="BT1341" s="85"/>
      <c r="BU1341" s="85"/>
      <c r="BV1341" s="85"/>
      <c r="BW1341" s="85"/>
      <c r="BX1341" s="85"/>
      <c r="BY1341" s="85"/>
      <c r="BZ1341" s="85"/>
      <c r="CA1341" s="85"/>
      <c r="CB1341" s="85"/>
      <c r="CC1341" s="85"/>
      <c r="CD1341" s="85"/>
      <c r="CE1341" s="85"/>
      <c r="CF1341" s="85"/>
      <c r="CG1341" s="85"/>
      <c r="CH1341" s="85"/>
      <c r="CI1341" s="85"/>
      <c r="CJ1341" s="85"/>
      <c r="CK1341" s="85"/>
      <c r="CL1341" s="85"/>
      <c r="CM1341" s="85"/>
      <c r="CN1341" s="85"/>
      <c r="CO1341" s="85"/>
      <c r="CP1341" s="85"/>
      <c r="CQ1341" s="85"/>
      <c r="CR1341" s="85"/>
      <c r="CS1341" s="85"/>
      <c r="CT1341" s="85"/>
      <c r="CU1341" s="85"/>
      <c r="CV1341" s="85"/>
      <c r="CW1341" s="85"/>
      <c r="CX1341" s="85"/>
      <c r="CY1341" s="85"/>
      <c r="CZ1341" s="85"/>
      <c r="DA1341" s="85"/>
      <c r="DB1341" s="85"/>
      <c r="DC1341" s="85"/>
      <c r="DD1341" s="85"/>
      <c r="DE1341" s="85"/>
    </row>
    <row r="1342" spans="1:109" x14ac:dyDescent="0.2">
      <c r="A1342" s="85"/>
      <c r="B1342" s="85"/>
      <c r="C1342" s="85"/>
      <c r="D1342" s="85"/>
      <c r="E1342" s="86"/>
      <c r="F1342" s="85"/>
      <c r="G1342" s="87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85"/>
      <c r="V1342" s="85"/>
      <c r="W1342" s="85"/>
      <c r="X1342" s="85"/>
      <c r="Y1342" s="85"/>
      <c r="Z1342" s="85"/>
      <c r="AA1342" s="85"/>
      <c r="AB1342" s="85"/>
      <c r="AC1342" s="85"/>
      <c r="AD1342" s="85"/>
      <c r="AE1342" s="85"/>
      <c r="AF1342" s="85"/>
      <c r="AG1342" s="85"/>
      <c r="AH1342" s="85"/>
      <c r="AI1342" s="85"/>
      <c r="AJ1342" s="85"/>
      <c r="AK1342" s="85"/>
      <c r="AL1342" s="85"/>
      <c r="AM1342" s="85"/>
      <c r="AN1342" s="85"/>
      <c r="AO1342" s="85"/>
      <c r="AP1342" s="85"/>
      <c r="AQ1342" s="85"/>
      <c r="AR1342" s="85"/>
      <c r="AS1342" s="85"/>
      <c r="AT1342" s="85"/>
      <c r="AU1342" s="85"/>
      <c r="AV1342" s="85"/>
      <c r="AW1342" s="85"/>
      <c r="AX1342" s="85"/>
      <c r="AY1342" s="85"/>
      <c r="AZ1342" s="85"/>
      <c r="BA1342" s="85"/>
      <c r="BB1342" s="85"/>
      <c r="BC1342" s="85"/>
      <c r="BD1342" s="85"/>
      <c r="BE1342" s="85"/>
      <c r="BF1342" s="88"/>
      <c r="BG1342" s="85"/>
      <c r="BH1342" s="85"/>
      <c r="BI1342" s="85"/>
      <c r="BJ1342" s="85"/>
      <c r="BK1342" s="85"/>
      <c r="BL1342" s="85"/>
      <c r="BM1342" s="85"/>
      <c r="BN1342" s="85"/>
      <c r="BO1342" s="85"/>
      <c r="BP1342" s="85"/>
      <c r="BQ1342" s="85"/>
      <c r="BR1342" s="85"/>
      <c r="BS1342" s="85"/>
      <c r="BT1342" s="85"/>
      <c r="BU1342" s="85"/>
      <c r="BV1342" s="85"/>
      <c r="BW1342" s="85"/>
      <c r="BX1342" s="85"/>
      <c r="BY1342" s="85"/>
      <c r="BZ1342" s="85"/>
      <c r="CA1342" s="85"/>
      <c r="CB1342" s="85"/>
      <c r="CC1342" s="85"/>
      <c r="CD1342" s="85"/>
      <c r="CE1342" s="85"/>
      <c r="CF1342" s="85"/>
      <c r="CG1342" s="85"/>
      <c r="CH1342" s="85"/>
      <c r="CI1342" s="85"/>
      <c r="CJ1342" s="85"/>
      <c r="CK1342" s="85"/>
      <c r="CL1342" s="85"/>
      <c r="CM1342" s="85"/>
      <c r="CN1342" s="85"/>
      <c r="CO1342" s="85"/>
      <c r="CP1342" s="85"/>
      <c r="CQ1342" s="85"/>
      <c r="CR1342" s="85"/>
      <c r="CS1342" s="85"/>
      <c r="CT1342" s="85"/>
      <c r="CU1342" s="85"/>
      <c r="CV1342" s="85"/>
      <c r="CW1342" s="85"/>
      <c r="CX1342" s="85"/>
      <c r="CY1342" s="85"/>
      <c r="CZ1342" s="85"/>
      <c r="DA1342" s="85"/>
      <c r="DB1342" s="85"/>
      <c r="DC1342" s="85"/>
      <c r="DD1342" s="85"/>
      <c r="DE1342" s="85"/>
    </row>
    <row r="1343" spans="1:109" x14ac:dyDescent="0.2">
      <c r="A1343" s="85"/>
      <c r="B1343" s="85"/>
      <c r="C1343" s="85"/>
      <c r="D1343" s="85"/>
      <c r="E1343" s="86"/>
      <c r="F1343" s="85"/>
      <c r="G1343" s="87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85"/>
      <c r="V1343" s="85"/>
      <c r="W1343" s="85"/>
      <c r="X1343" s="85"/>
      <c r="Y1343" s="85"/>
      <c r="Z1343" s="85"/>
      <c r="AA1343" s="85"/>
      <c r="AB1343" s="85"/>
      <c r="AC1343" s="85"/>
      <c r="AD1343" s="85"/>
      <c r="AE1343" s="85"/>
      <c r="AF1343" s="85"/>
      <c r="AG1343" s="85"/>
      <c r="AH1343" s="85"/>
      <c r="AI1343" s="85"/>
      <c r="AJ1343" s="85"/>
      <c r="AK1343" s="85"/>
      <c r="AL1343" s="85"/>
      <c r="AM1343" s="85"/>
      <c r="AN1343" s="85"/>
      <c r="AO1343" s="85"/>
      <c r="AP1343" s="85"/>
      <c r="AQ1343" s="85"/>
      <c r="AR1343" s="85"/>
      <c r="AS1343" s="85"/>
      <c r="AT1343" s="85"/>
      <c r="AU1343" s="85"/>
      <c r="AV1343" s="85"/>
      <c r="AW1343" s="85"/>
      <c r="AX1343" s="85"/>
      <c r="AY1343" s="85"/>
      <c r="AZ1343" s="85"/>
      <c r="BA1343" s="85"/>
      <c r="BB1343" s="85"/>
      <c r="BC1343" s="85"/>
      <c r="BD1343" s="85"/>
      <c r="BE1343" s="85"/>
      <c r="BF1343" s="88"/>
      <c r="BG1343" s="85"/>
      <c r="BH1343" s="85"/>
      <c r="BI1343" s="85"/>
      <c r="BJ1343" s="85"/>
      <c r="BK1343" s="85"/>
      <c r="BL1343" s="85"/>
      <c r="BM1343" s="85"/>
      <c r="BN1343" s="85"/>
      <c r="BO1343" s="85"/>
      <c r="BP1343" s="85"/>
      <c r="BQ1343" s="85"/>
      <c r="BR1343" s="85"/>
      <c r="BS1343" s="85"/>
      <c r="BT1343" s="85"/>
      <c r="BU1343" s="85"/>
      <c r="BV1343" s="85"/>
      <c r="BW1343" s="85"/>
      <c r="BX1343" s="85"/>
      <c r="BY1343" s="85"/>
      <c r="BZ1343" s="85"/>
      <c r="CA1343" s="85"/>
      <c r="CB1343" s="85"/>
      <c r="CC1343" s="85"/>
      <c r="CD1343" s="85"/>
      <c r="CE1343" s="85"/>
      <c r="CF1343" s="85"/>
      <c r="CG1343" s="85"/>
      <c r="CH1343" s="85"/>
      <c r="CI1343" s="85"/>
      <c r="CJ1343" s="85"/>
      <c r="CK1343" s="85"/>
      <c r="CL1343" s="85"/>
      <c r="CM1343" s="85"/>
      <c r="CN1343" s="85"/>
      <c r="CO1343" s="85"/>
      <c r="CP1343" s="85"/>
      <c r="CQ1343" s="85"/>
      <c r="CR1343" s="85"/>
      <c r="CS1343" s="85"/>
      <c r="CT1343" s="85"/>
      <c r="CU1343" s="85"/>
      <c r="CV1343" s="85"/>
      <c r="CW1343" s="85"/>
      <c r="CX1343" s="85"/>
      <c r="CY1343" s="85"/>
      <c r="CZ1343" s="85"/>
      <c r="DA1343" s="85"/>
      <c r="DB1343" s="85"/>
      <c r="DC1343" s="85"/>
      <c r="DD1343" s="85"/>
      <c r="DE1343" s="85"/>
    </row>
    <row r="1344" spans="1:109" x14ac:dyDescent="0.2">
      <c r="A1344" s="85"/>
      <c r="B1344" s="85"/>
      <c r="C1344" s="85"/>
      <c r="D1344" s="85"/>
      <c r="E1344" s="86"/>
      <c r="F1344" s="85"/>
      <c r="G1344" s="87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85"/>
      <c r="V1344" s="85"/>
      <c r="W1344" s="85"/>
      <c r="X1344" s="85"/>
      <c r="Y1344" s="85"/>
      <c r="Z1344" s="85"/>
      <c r="AA1344" s="85"/>
      <c r="AB1344" s="85"/>
      <c r="AC1344" s="85"/>
      <c r="AD1344" s="85"/>
      <c r="AE1344" s="85"/>
      <c r="AF1344" s="85"/>
      <c r="AG1344" s="85"/>
      <c r="AH1344" s="85"/>
      <c r="AI1344" s="85"/>
      <c r="AJ1344" s="85"/>
      <c r="AK1344" s="85"/>
      <c r="AL1344" s="85"/>
      <c r="AM1344" s="85"/>
      <c r="AN1344" s="85"/>
      <c r="AO1344" s="85"/>
      <c r="AP1344" s="85"/>
      <c r="AQ1344" s="85"/>
      <c r="AR1344" s="85"/>
      <c r="AS1344" s="85"/>
      <c r="AT1344" s="85"/>
      <c r="AU1344" s="85"/>
      <c r="AV1344" s="85"/>
      <c r="AW1344" s="85"/>
      <c r="AX1344" s="85"/>
      <c r="AY1344" s="85"/>
      <c r="AZ1344" s="85"/>
      <c r="BA1344" s="85"/>
      <c r="BB1344" s="85"/>
      <c r="BC1344" s="85"/>
      <c r="BD1344" s="85"/>
      <c r="BE1344" s="85"/>
      <c r="BF1344" s="88"/>
      <c r="BG1344" s="85"/>
      <c r="BH1344" s="85"/>
      <c r="BI1344" s="85"/>
      <c r="BJ1344" s="85"/>
      <c r="BK1344" s="85"/>
      <c r="BL1344" s="85"/>
      <c r="BM1344" s="85"/>
      <c r="BN1344" s="85"/>
      <c r="BO1344" s="85"/>
      <c r="BP1344" s="85"/>
      <c r="BQ1344" s="85"/>
      <c r="BR1344" s="85"/>
      <c r="BS1344" s="85"/>
      <c r="BT1344" s="85"/>
      <c r="BU1344" s="85"/>
      <c r="BV1344" s="85"/>
      <c r="BW1344" s="85"/>
      <c r="BX1344" s="85"/>
      <c r="BY1344" s="85"/>
      <c r="BZ1344" s="85"/>
      <c r="CA1344" s="85"/>
      <c r="CB1344" s="85"/>
      <c r="CC1344" s="85"/>
      <c r="CD1344" s="85"/>
      <c r="CE1344" s="85"/>
      <c r="CF1344" s="85"/>
      <c r="CG1344" s="85"/>
      <c r="CH1344" s="85"/>
      <c r="CI1344" s="85"/>
      <c r="CJ1344" s="85"/>
      <c r="CK1344" s="85"/>
      <c r="CL1344" s="85"/>
      <c r="CM1344" s="85"/>
      <c r="CN1344" s="85"/>
      <c r="CO1344" s="85"/>
      <c r="CP1344" s="85"/>
      <c r="CQ1344" s="85"/>
      <c r="CR1344" s="85"/>
      <c r="CS1344" s="85"/>
      <c r="CT1344" s="85"/>
      <c r="CU1344" s="85"/>
      <c r="CV1344" s="85"/>
      <c r="CW1344" s="85"/>
      <c r="CX1344" s="85"/>
      <c r="CY1344" s="85"/>
      <c r="CZ1344" s="85"/>
      <c r="DA1344" s="85"/>
      <c r="DB1344" s="85"/>
      <c r="DC1344" s="85"/>
      <c r="DD1344" s="85"/>
      <c r="DE1344" s="85"/>
    </row>
    <row r="1345" spans="1:109" x14ac:dyDescent="0.2">
      <c r="A1345" s="85"/>
      <c r="B1345" s="85"/>
      <c r="C1345" s="85"/>
      <c r="D1345" s="85"/>
      <c r="E1345" s="86"/>
      <c r="F1345" s="85"/>
      <c r="G1345" s="87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85"/>
      <c r="V1345" s="85"/>
      <c r="W1345" s="85"/>
      <c r="X1345" s="85"/>
      <c r="Y1345" s="85"/>
      <c r="Z1345" s="85"/>
      <c r="AA1345" s="85"/>
      <c r="AB1345" s="85"/>
      <c r="AC1345" s="85"/>
      <c r="AD1345" s="85"/>
      <c r="AE1345" s="85"/>
      <c r="AF1345" s="85"/>
      <c r="AG1345" s="85"/>
      <c r="AH1345" s="85"/>
      <c r="AI1345" s="85"/>
      <c r="AJ1345" s="85"/>
      <c r="AK1345" s="85"/>
      <c r="AL1345" s="85"/>
      <c r="AM1345" s="85"/>
      <c r="AN1345" s="85"/>
      <c r="AO1345" s="85"/>
      <c r="AP1345" s="85"/>
      <c r="AQ1345" s="85"/>
      <c r="AR1345" s="85"/>
      <c r="AS1345" s="85"/>
      <c r="AT1345" s="85"/>
      <c r="AU1345" s="85"/>
      <c r="AV1345" s="85"/>
      <c r="AW1345" s="85"/>
      <c r="AX1345" s="85"/>
      <c r="AY1345" s="85"/>
      <c r="AZ1345" s="85"/>
      <c r="BA1345" s="85"/>
      <c r="BB1345" s="85"/>
      <c r="BC1345" s="85"/>
      <c r="BD1345" s="85"/>
      <c r="BE1345" s="85"/>
      <c r="BF1345" s="88"/>
      <c r="BG1345" s="85"/>
      <c r="BH1345" s="85"/>
      <c r="BI1345" s="85"/>
      <c r="BJ1345" s="85"/>
      <c r="BK1345" s="85"/>
      <c r="BL1345" s="85"/>
      <c r="BM1345" s="85"/>
      <c r="BN1345" s="85"/>
      <c r="BO1345" s="85"/>
      <c r="BP1345" s="85"/>
      <c r="BQ1345" s="85"/>
      <c r="BR1345" s="85"/>
      <c r="BS1345" s="85"/>
      <c r="BT1345" s="85"/>
      <c r="BU1345" s="85"/>
      <c r="BV1345" s="85"/>
      <c r="BW1345" s="85"/>
      <c r="BX1345" s="85"/>
      <c r="BY1345" s="85"/>
      <c r="BZ1345" s="85"/>
      <c r="CA1345" s="85"/>
      <c r="CB1345" s="85"/>
      <c r="CC1345" s="85"/>
      <c r="CD1345" s="85"/>
      <c r="CE1345" s="85"/>
      <c r="CF1345" s="85"/>
      <c r="CG1345" s="85"/>
      <c r="CH1345" s="85"/>
      <c r="CI1345" s="85"/>
      <c r="CJ1345" s="85"/>
      <c r="CK1345" s="85"/>
      <c r="CL1345" s="85"/>
      <c r="CM1345" s="85"/>
      <c r="CN1345" s="85"/>
      <c r="CO1345" s="85"/>
      <c r="CP1345" s="85"/>
      <c r="CQ1345" s="85"/>
      <c r="CR1345" s="85"/>
      <c r="CS1345" s="85"/>
      <c r="CT1345" s="85"/>
      <c r="CU1345" s="85"/>
      <c r="CV1345" s="85"/>
      <c r="CW1345" s="85"/>
      <c r="CX1345" s="85"/>
      <c r="CY1345" s="85"/>
      <c r="CZ1345" s="85"/>
      <c r="DA1345" s="85"/>
      <c r="DB1345" s="85"/>
      <c r="DC1345" s="85"/>
      <c r="DD1345" s="85"/>
      <c r="DE1345" s="85"/>
    </row>
    <row r="1346" spans="1:109" x14ac:dyDescent="0.2">
      <c r="A1346" s="85"/>
      <c r="B1346" s="85"/>
      <c r="C1346" s="85"/>
      <c r="D1346" s="85"/>
      <c r="E1346" s="86"/>
      <c r="F1346" s="85"/>
      <c r="G1346" s="87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85"/>
      <c r="V1346" s="85"/>
      <c r="W1346" s="85"/>
      <c r="X1346" s="85"/>
      <c r="Y1346" s="85"/>
      <c r="Z1346" s="85"/>
      <c r="AA1346" s="85"/>
      <c r="AB1346" s="85"/>
      <c r="AC1346" s="85"/>
      <c r="AD1346" s="85"/>
      <c r="AE1346" s="85"/>
      <c r="AF1346" s="85"/>
      <c r="AG1346" s="85"/>
      <c r="AH1346" s="85"/>
      <c r="AI1346" s="85"/>
      <c r="AJ1346" s="85"/>
      <c r="AK1346" s="85"/>
      <c r="AL1346" s="85"/>
      <c r="AM1346" s="85"/>
      <c r="AN1346" s="85"/>
      <c r="AO1346" s="85"/>
      <c r="AP1346" s="85"/>
      <c r="AQ1346" s="85"/>
      <c r="AR1346" s="85"/>
      <c r="AS1346" s="85"/>
      <c r="AT1346" s="85"/>
      <c r="AU1346" s="85"/>
      <c r="AV1346" s="85"/>
      <c r="AW1346" s="85"/>
      <c r="AX1346" s="85"/>
      <c r="AY1346" s="85"/>
      <c r="AZ1346" s="85"/>
      <c r="BA1346" s="85"/>
      <c r="BB1346" s="85"/>
      <c r="BC1346" s="85"/>
      <c r="BD1346" s="85"/>
      <c r="BE1346" s="85"/>
      <c r="BF1346" s="88"/>
      <c r="BG1346" s="85"/>
      <c r="BH1346" s="85"/>
      <c r="BI1346" s="85"/>
      <c r="BJ1346" s="85"/>
      <c r="BK1346" s="85"/>
      <c r="BL1346" s="85"/>
      <c r="BM1346" s="85"/>
      <c r="BN1346" s="85"/>
      <c r="BO1346" s="85"/>
      <c r="BP1346" s="85"/>
      <c r="BQ1346" s="85"/>
      <c r="BR1346" s="85"/>
      <c r="BS1346" s="85"/>
      <c r="BT1346" s="85"/>
      <c r="BU1346" s="85"/>
      <c r="BV1346" s="85"/>
      <c r="BW1346" s="85"/>
      <c r="BX1346" s="85"/>
      <c r="BY1346" s="85"/>
      <c r="BZ1346" s="85"/>
      <c r="CA1346" s="85"/>
      <c r="CB1346" s="85"/>
      <c r="CC1346" s="85"/>
      <c r="CD1346" s="85"/>
      <c r="CE1346" s="85"/>
      <c r="CF1346" s="85"/>
      <c r="CG1346" s="85"/>
      <c r="CH1346" s="85"/>
      <c r="CI1346" s="85"/>
      <c r="CJ1346" s="85"/>
      <c r="CK1346" s="85"/>
      <c r="CL1346" s="85"/>
      <c r="CM1346" s="85"/>
      <c r="CN1346" s="85"/>
      <c r="CO1346" s="85"/>
      <c r="CP1346" s="85"/>
      <c r="CQ1346" s="85"/>
      <c r="CR1346" s="85"/>
      <c r="CS1346" s="85"/>
      <c r="CT1346" s="85"/>
      <c r="CU1346" s="85"/>
      <c r="CV1346" s="85"/>
      <c r="CW1346" s="85"/>
      <c r="CX1346" s="85"/>
      <c r="CY1346" s="85"/>
      <c r="CZ1346" s="85"/>
      <c r="DA1346" s="85"/>
      <c r="DB1346" s="85"/>
      <c r="DC1346" s="85"/>
      <c r="DD1346" s="85"/>
      <c r="DE1346" s="85"/>
    </row>
    <row r="1347" spans="1:109" x14ac:dyDescent="0.2">
      <c r="A1347" s="85"/>
      <c r="B1347" s="85"/>
      <c r="C1347" s="85"/>
      <c r="D1347" s="85"/>
      <c r="E1347" s="86"/>
      <c r="F1347" s="85"/>
      <c r="G1347" s="87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85"/>
      <c r="V1347" s="85"/>
      <c r="W1347" s="85"/>
      <c r="X1347" s="85"/>
      <c r="Y1347" s="85"/>
      <c r="Z1347" s="85"/>
      <c r="AA1347" s="85"/>
      <c r="AB1347" s="85"/>
      <c r="AC1347" s="85"/>
      <c r="AD1347" s="85"/>
      <c r="AE1347" s="85"/>
      <c r="AF1347" s="85"/>
      <c r="AG1347" s="85"/>
      <c r="AH1347" s="85"/>
      <c r="AI1347" s="85"/>
      <c r="AJ1347" s="85"/>
      <c r="AK1347" s="85"/>
      <c r="AL1347" s="85"/>
      <c r="AM1347" s="85"/>
      <c r="AN1347" s="85"/>
      <c r="AO1347" s="85"/>
      <c r="AP1347" s="85"/>
      <c r="AQ1347" s="85"/>
      <c r="AR1347" s="85"/>
      <c r="AS1347" s="85"/>
      <c r="AT1347" s="85"/>
      <c r="AU1347" s="85"/>
      <c r="AV1347" s="85"/>
      <c r="AW1347" s="85"/>
      <c r="AX1347" s="85"/>
      <c r="AY1347" s="85"/>
      <c r="AZ1347" s="85"/>
      <c r="BA1347" s="85"/>
      <c r="BB1347" s="85"/>
      <c r="BC1347" s="85"/>
      <c r="BD1347" s="85"/>
      <c r="BE1347" s="85"/>
      <c r="BF1347" s="88"/>
      <c r="BG1347" s="85"/>
      <c r="BH1347" s="85"/>
      <c r="BI1347" s="85"/>
      <c r="BJ1347" s="85"/>
      <c r="BK1347" s="85"/>
      <c r="BL1347" s="85"/>
      <c r="BM1347" s="85"/>
      <c r="BN1347" s="85"/>
      <c r="BO1347" s="85"/>
      <c r="BP1347" s="85"/>
      <c r="BQ1347" s="85"/>
      <c r="BR1347" s="85"/>
      <c r="BS1347" s="85"/>
      <c r="BT1347" s="85"/>
      <c r="BU1347" s="85"/>
      <c r="BV1347" s="85"/>
      <c r="BW1347" s="85"/>
      <c r="BX1347" s="85"/>
      <c r="BY1347" s="85"/>
      <c r="BZ1347" s="85"/>
      <c r="CA1347" s="85"/>
      <c r="CB1347" s="85"/>
      <c r="CC1347" s="85"/>
      <c r="CD1347" s="85"/>
      <c r="CE1347" s="85"/>
      <c r="CF1347" s="85"/>
      <c r="CG1347" s="85"/>
      <c r="CH1347" s="85"/>
      <c r="CI1347" s="85"/>
      <c r="CJ1347" s="85"/>
      <c r="CK1347" s="85"/>
      <c r="CL1347" s="85"/>
      <c r="CM1347" s="85"/>
      <c r="CN1347" s="85"/>
      <c r="CO1347" s="85"/>
      <c r="CP1347" s="85"/>
      <c r="CQ1347" s="85"/>
      <c r="CR1347" s="85"/>
      <c r="CS1347" s="85"/>
      <c r="CT1347" s="85"/>
      <c r="CU1347" s="85"/>
      <c r="CV1347" s="85"/>
      <c r="CW1347" s="85"/>
      <c r="CX1347" s="85"/>
      <c r="CY1347" s="85"/>
      <c r="CZ1347" s="85"/>
      <c r="DA1347" s="85"/>
      <c r="DB1347" s="85"/>
      <c r="DC1347" s="85"/>
      <c r="DD1347" s="85"/>
      <c r="DE1347" s="85"/>
    </row>
    <row r="1348" spans="1:109" x14ac:dyDescent="0.2">
      <c r="A1348" s="85"/>
      <c r="B1348" s="85"/>
      <c r="C1348" s="85"/>
      <c r="D1348" s="85"/>
      <c r="E1348" s="86"/>
      <c r="F1348" s="85"/>
      <c r="G1348" s="87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85"/>
      <c r="V1348" s="85"/>
      <c r="W1348" s="85"/>
      <c r="X1348" s="85"/>
      <c r="Y1348" s="85"/>
      <c r="Z1348" s="85"/>
      <c r="AA1348" s="85"/>
      <c r="AB1348" s="85"/>
      <c r="AC1348" s="85"/>
      <c r="AD1348" s="85"/>
      <c r="AE1348" s="85"/>
      <c r="AF1348" s="85"/>
      <c r="AG1348" s="85"/>
      <c r="AH1348" s="85"/>
      <c r="AI1348" s="85"/>
      <c r="AJ1348" s="85"/>
      <c r="AK1348" s="85"/>
      <c r="AL1348" s="85"/>
      <c r="AM1348" s="85"/>
      <c r="AN1348" s="85"/>
      <c r="AO1348" s="85"/>
      <c r="AP1348" s="85"/>
      <c r="AQ1348" s="85"/>
      <c r="AR1348" s="85"/>
      <c r="AS1348" s="85"/>
      <c r="AT1348" s="85"/>
      <c r="AU1348" s="85"/>
      <c r="AV1348" s="85"/>
      <c r="AW1348" s="85"/>
      <c r="AX1348" s="85"/>
      <c r="AY1348" s="85"/>
      <c r="AZ1348" s="85"/>
      <c r="BA1348" s="85"/>
      <c r="BB1348" s="85"/>
      <c r="BC1348" s="85"/>
      <c r="BD1348" s="85"/>
      <c r="BE1348" s="85"/>
      <c r="BF1348" s="88"/>
      <c r="BG1348" s="85"/>
      <c r="BH1348" s="85"/>
      <c r="BI1348" s="85"/>
      <c r="BJ1348" s="85"/>
      <c r="BK1348" s="85"/>
      <c r="BL1348" s="85"/>
      <c r="BM1348" s="85"/>
      <c r="BN1348" s="85"/>
      <c r="BO1348" s="85"/>
      <c r="BP1348" s="85"/>
      <c r="BQ1348" s="85"/>
      <c r="BR1348" s="85"/>
      <c r="BS1348" s="85"/>
      <c r="BT1348" s="85"/>
      <c r="BU1348" s="85"/>
      <c r="BV1348" s="85"/>
      <c r="BW1348" s="85"/>
      <c r="BX1348" s="85"/>
      <c r="BY1348" s="85"/>
      <c r="BZ1348" s="85"/>
      <c r="CA1348" s="85"/>
      <c r="CB1348" s="85"/>
      <c r="CC1348" s="85"/>
      <c r="CD1348" s="85"/>
      <c r="CE1348" s="85"/>
      <c r="CF1348" s="85"/>
      <c r="CG1348" s="85"/>
      <c r="CH1348" s="85"/>
      <c r="CI1348" s="85"/>
      <c r="CJ1348" s="85"/>
      <c r="CK1348" s="85"/>
      <c r="CL1348" s="85"/>
      <c r="CM1348" s="85"/>
      <c r="CN1348" s="85"/>
      <c r="CO1348" s="85"/>
      <c r="CP1348" s="85"/>
      <c r="CQ1348" s="85"/>
      <c r="CR1348" s="85"/>
      <c r="CS1348" s="85"/>
      <c r="CT1348" s="85"/>
      <c r="CU1348" s="85"/>
      <c r="CV1348" s="85"/>
      <c r="CW1348" s="85"/>
      <c r="CX1348" s="85"/>
      <c r="CY1348" s="85"/>
      <c r="CZ1348" s="85"/>
      <c r="DA1348" s="85"/>
      <c r="DB1348" s="85"/>
      <c r="DC1348" s="85"/>
      <c r="DD1348" s="85"/>
      <c r="DE1348" s="85"/>
    </row>
    <row r="1349" spans="1:109" x14ac:dyDescent="0.2">
      <c r="A1349" s="85"/>
      <c r="B1349" s="85"/>
      <c r="C1349" s="85"/>
      <c r="D1349" s="85"/>
      <c r="E1349" s="86"/>
      <c r="F1349" s="85"/>
      <c r="G1349" s="87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85"/>
      <c r="V1349" s="85"/>
      <c r="W1349" s="85"/>
      <c r="X1349" s="85"/>
      <c r="Y1349" s="85"/>
      <c r="Z1349" s="85"/>
      <c r="AA1349" s="85"/>
      <c r="AB1349" s="85"/>
      <c r="AC1349" s="85"/>
      <c r="AD1349" s="85"/>
      <c r="AE1349" s="85"/>
      <c r="AF1349" s="85"/>
      <c r="AG1349" s="85"/>
      <c r="AH1349" s="85"/>
      <c r="AI1349" s="85"/>
      <c r="AJ1349" s="85"/>
      <c r="AK1349" s="85"/>
      <c r="AL1349" s="85"/>
      <c r="AM1349" s="85"/>
      <c r="AN1349" s="85"/>
      <c r="AO1349" s="85"/>
      <c r="AP1349" s="85"/>
      <c r="AQ1349" s="85"/>
      <c r="AR1349" s="85"/>
      <c r="AS1349" s="85"/>
      <c r="AT1349" s="85"/>
      <c r="AU1349" s="85"/>
      <c r="AV1349" s="85"/>
      <c r="AW1349" s="85"/>
      <c r="AX1349" s="85"/>
      <c r="AY1349" s="85"/>
      <c r="AZ1349" s="85"/>
      <c r="BA1349" s="85"/>
      <c r="BB1349" s="85"/>
      <c r="BC1349" s="85"/>
      <c r="BD1349" s="85"/>
      <c r="BE1349" s="85"/>
      <c r="BF1349" s="88"/>
      <c r="BG1349" s="85"/>
      <c r="BH1349" s="85"/>
      <c r="BI1349" s="85"/>
      <c r="BJ1349" s="85"/>
      <c r="BK1349" s="85"/>
      <c r="BL1349" s="85"/>
      <c r="BM1349" s="85"/>
      <c r="BN1349" s="85"/>
      <c r="BO1349" s="85"/>
      <c r="BP1349" s="85"/>
      <c r="BQ1349" s="85"/>
      <c r="BR1349" s="85"/>
      <c r="BS1349" s="85"/>
      <c r="BT1349" s="85"/>
      <c r="BU1349" s="85"/>
      <c r="BV1349" s="85"/>
      <c r="BW1349" s="85"/>
      <c r="BX1349" s="85"/>
      <c r="BY1349" s="85"/>
      <c r="BZ1349" s="85"/>
      <c r="CA1349" s="85"/>
      <c r="CB1349" s="85"/>
      <c r="CC1349" s="85"/>
      <c r="CD1349" s="85"/>
      <c r="CE1349" s="85"/>
      <c r="CF1349" s="85"/>
      <c r="CG1349" s="85"/>
      <c r="CH1349" s="85"/>
      <c r="CI1349" s="85"/>
      <c r="CJ1349" s="85"/>
      <c r="CK1349" s="85"/>
      <c r="CL1349" s="85"/>
      <c r="CM1349" s="85"/>
      <c r="CN1349" s="85"/>
      <c r="CO1349" s="85"/>
      <c r="CP1349" s="85"/>
      <c r="CQ1349" s="85"/>
      <c r="CR1349" s="85"/>
      <c r="CS1349" s="85"/>
      <c r="CT1349" s="85"/>
      <c r="CU1349" s="85"/>
      <c r="CV1349" s="85"/>
      <c r="CW1349" s="85"/>
      <c r="CX1349" s="85"/>
      <c r="CY1349" s="85"/>
      <c r="CZ1349" s="85"/>
      <c r="DA1349" s="85"/>
      <c r="DB1349" s="85"/>
      <c r="DC1349" s="85"/>
      <c r="DD1349" s="85"/>
      <c r="DE1349" s="85"/>
    </row>
    <row r="1350" spans="1:109" x14ac:dyDescent="0.2">
      <c r="A1350" s="85"/>
      <c r="B1350" s="85"/>
      <c r="C1350" s="85"/>
      <c r="D1350" s="85"/>
      <c r="E1350" s="86"/>
      <c r="F1350" s="85"/>
      <c r="G1350" s="87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85"/>
      <c r="V1350" s="85"/>
      <c r="W1350" s="85"/>
      <c r="X1350" s="85"/>
      <c r="Y1350" s="85"/>
      <c r="Z1350" s="85"/>
      <c r="AA1350" s="85"/>
      <c r="AB1350" s="85"/>
      <c r="AC1350" s="85"/>
      <c r="AD1350" s="85"/>
      <c r="AE1350" s="85"/>
      <c r="AF1350" s="85"/>
      <c r="AG1350" s="85"/>
      <c r="AH1350" s="85"/>
      <c r="AI1350" s="85"/>
      <c r="AJ1350" s="85"/>
      <c r="AK1350" s="85"/>
      <c r="AL1350" s="85"/>
      <c r="AM1350" s="85"/>
      <c r="AN1350" s="85"/>
      <c r="AO1350" s="85"/>
      <c r="AP1350" s="85"/>
      <c r="AQ1350" s="85"/>
      <c r="AR1350" s="85"/>
      <c r="AS1350" s="85"/>
      <c r="AT1350" s="85"/>
      <c r="AU1350" s="85"/>
      <c r="AV1350" s="85"/>
      <c r="AW1350" s="85"/>
      <c r="AX1350" s="85"/>
      <c r="AY1350" s="85"/>
      <c r="AZ1350" s="85"/>
      <c r="BA1350" s="85"/>
      <c r="BB1350" s="85"/>
      <c r="BC1350" s="85"/>
      <c r="BD1350" s="85"/>
      <c r="BE1350" s="85"/>
      <c r="BF1350" s="88"/>
      <c r="BG1350" s="85"/>
      <c r="BH1350" s="85"/>
      <c r="BI1350" s="85"/>
      <c r="BJ1350" s="85"/>
      <c r="BK1350" s="85"/>
      <c r="BL1350" s="85"/>
      <c r="BM1350" s="85"/>
      <c r="BN1350" s="85"/>
      <c r="BO1350" s="85"/>
      <c r="BP1350" s="85"/>
      <c r="BQ1350" s="85"/>
      <c r="BR1350" s="85"/>
      <c r="BS1350" s="85"/>
      <c r="BT1350" s="85"/>
      <c r="BU1350" s="85"/>
      <c r="BV1350" s="85"/>
      <c r="BW1350" s="85"/>
      <c r="BX1350" s="85"/>
      <c r="BY1350" s="85"/>
      <c r="BZ1350" s="85"/>
      <c r="CA1350" s="85"/>
      <c r="CB1350" s="85"/>
      <c r="CC1350" s="85"/>
      <c r="CD1350" s="85"/>
      <c r="CE1350" s="85"/>
      <c r="CF1350" s="85"/>
      <c r="CG1350" s="85"/>
      <c r="CH1350" s="85"/>
      <c r="CI1350" s="85"/>
      <c r="CJ1350" s="85"/>
      <c r="CK1350" s="85"/>
      <c r="CL1350" s="85"/>
      <c r="CM1350" s="85"/>
      <c r="CN1350" s="85"/>
      <c r="CO1350" s="85"/>
      <c r="CP1350" s="85"/>
      <c r="CQ1350" s="85"/>
      <c r="CR1350" s="85"/>
      <c r="CS1350" s="85"/>
      <c r="CT1350" s="85"/>
      <c r="CU1350" s="85"/>
      <c r="CV1350" s="85"/>
      <c r="CW1350" s="85"/>
      <c r="CX1350" s="85"/>
      <c r="CY1350" s="85"/>
      <c r="CZ1350" s="85"/>
      <c r="DA1350" s="85"/>
      <c r="DB1350" s="85"/>
      <c r="DC1350" s="85"/>
      <c r="DD1350" s="85"/>
      <c r="DE1350" s="85"/>
    </row>
    <row r="1351" spans="1:109" x14ac:dyDescent="0.2">
      <c r="A1351" s="85"/>
      <c r="B1351" s="85"/>
      <c r="C1351" s="85"/>
      <c r="D1351" s="85"/>
      <c r="E1351" s="86"/>
      <c r="F1351" s="85"/>
      <c r="G1351" s="87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85"/>
      <c r="V1351" s="85"/>
      <c r="W1351" s="85"/>
      <c r="X1351" s="85"/>
      <c r="Y1351" s="85"/>
      <c r="Z1351" s="85"/>
      <c r="AA1351" s="85"/>
      <c r="AB1351" s="85"/>
      <c r="AC1351" s="85"/>
      <c r="AD1351" s="85"/>
      <c r="AE1351" s="85"/>
      <c r="AF1351" s="85"/>
      <c r="AG1351" s="85"/>
      <c r="AH1351" s="85"/>
      <c r="AI1351" s="85"/>
      <c r="AJ1351" s="85"/>
      <c r="AK1351" s="85"/>
      <c r="AL1351" s="85"/>
      <c r="AM1351" s="85"/>
      <c r="AN1351" s="85"/>
      <c r="AO1351" s="85"/>
      <c r="AP1351" s="85"/>
      <c r="AQ1351" s="85"/>
      <c r="AR1351" s="85"/>
      <c r="AS1351" s="85"/>
      <c r="AT1351" s="85"/>
      <c r="AU1351" s="85"/>
      <c r="AV1351" s="85"/>
      <c r="AW1351" s="85"/>
      <c r="AX1351" s="85"/>
      <c r="AY1351" s="85"/>
      <c r="AZ1351" s="85"/>
      <c r="BA1351" s="85"/>
      <c r="BB1351" s="85"/>
      <c r="BC1351" s="85"/>
      <c r="BD1351" s="85"/>
      <c r="BE1351" s="85"/>
      <c r="BF1351" s="88"/>
      <c r="BG1351" s="85"/>
      <c r="BH1351" s="85"/>
      <c r="BI1351" s="85"/>
      <c r="BJ1351" s="85"/>
      <c r="BK1351" s="85"/>
      <c r="BL1351" s="85"/>
      <c r="BM1351" s="85"/>
      <c r="BN1351" s="85"/>
      <c r="BO1351" s="85"/>
      <c r="BP1351" s="85"/>
      <c r="BQ1351" s="85"/>
      <c r="BR1351" s="85"/>
      <c r="BS1351" s="85"/>
      <c r="BT1351" s="85"/>
      <c r="BU1351" s="85"/>
      <c r="BV1351" s="85"/>
      <c r="BW1351" s="85"/>
      <c r="BX1351" s="85"/>
      <c r="BY1351" s="85"/>
      <c r="BZ1351" s="85"/>
      <c r="CA1351" s="85"/>
      <c r="CB1351" s="85"/>
      <c r="CC1351" s="85"/>
      <c r="CD1351" s="85"/>
      <c r="CE1351" s="85"/>
      <c r="CF1351" s="85"/>
      <c r="CG1351" s="85"/>
      <c r="CH1351" s="85"/>
      <c r="CI1351" s="85"/>
      <c r="CJ1351" s="85"/>
      <c r="CK1351" s="85"/>
      <c r="CL1351" s="85"/>
      <c r="CM1351" s="85"/>
      <c r="CN1351" s="85"/>
      <c r="CO1351" s="85"/>
      <c r="CP1351" s="85"/>
      <c r="CQ1351" s="85"/>
      <c r="CR1351" s="85"/>
      <c r="CS1351" s="85"/>
      <c r="CT1351" s="85"/>
      <c r="CU1351" s="85"/>
      <c r="CV1351" s="85"/>
      <c r="CW1351" s="85"/>
      <c r="CX1351" s="85"/>
      <c r="CY1351" s="85"/>
      <c r="CZ1351" s="85"/>
      <c r="DA1351" s="85"/>
      <c r="DB1351" s="85"/>
      <c r="DC1351" s="85"/>
      <c r="DD1351" s="85"/>
      <c r="DE1351" s="85"/>
    </row>
    <row r="1352" spans="1:109" x14ac:dyDescent="0.2">
      <c r="A1352" s="85"/>
      <c r="B1352" s="85"/>
      <c r="C1352" s="85"/>
      <c r="D1352" s="85"/>
      <c r="E1352" s="86"/>
      <c r="F1352" s="85"/>
      <c r="G1352" s="87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85"/>
      <c r="V1352" s="85"/>
      <c r="W1352" s="85"/>
      <c r="X1352" s="85"/>
      <c r="Y1352" s="85"/>
      <c r="Z1352" s="85"/>
      <c r="AA1352" s="85"/>
      <c r="AB1352" s="85"/>
      <c r="AC1352" s="85"/>
      <c r="AD1352" s="85"/>
      <c r="AE1352" s="85"/>
      <c r="AF1352" s="85"/>
      <c r="AG1352" s="85"/>
      <c r="AH1352" s="85"/>
      <c r="AI1352" s="85"/>
      <c r="AJ1352" s="85"/>
      <c r="AK1352" s="85"/>
      <c r="AL1352" s="85"/>
      <c r="AM1352" s="85"/>
      <c r="AN1352" s="85"/>
      <c r="AO1352" s="85"/>
      <c r="AP1352" s="85"/>
      <c r="AQ1352" s="85"/>
      <c r="AR1352" s="85"/>
      <c r="AS1352" s="85"/>
      <c r="AT1352" s="85"/>
      <c r="AU1352" s="85"/>
      <c r="AV1352" s="85"/>
      <c r="AW1352" s="85"/>
      <c r="AX1352" s="85"/>
      <c r="AY1352" s="85"/>
      <c r="AZ1352" s="85"/>
      <c r="BA1352" s="85"/>
      <c r="BB1352" s="85"/>
      <c r="BC1352" s="85"/>
      <c r="BD1352" s="85"/>
      <c r="BE1352" s="85"/>
      <c r="BF1352" s="88"/>
      <c r="BG1352" s="85"/>
      <c r="BH1352" s="85"/>
      <c r="BI1352" s="85"/>
      <c r="BJ1352" s="85"/>
      <c r="BK1352" s="85"/>
      <c r="BL1352" s="85"/>
      <c r="BM1352" s="85"/>
      <c r="BN1352" s="85"/>
      <c r="BO1352" s="85"/>
      <c r="BP1352" s="85"/>
      <c r="BQ1352" s="85"/>
      <c r="BR1352" s="85"/>
      <c r="BS1352" s="85"/>
      <c r="BT1352" s="85"/>
      <c r="BU1352" s="85"/>
      <c r="BV1352" s="85"/>
      <c r="BW1352" s="85"/>
      <c r="BX1352" s="85"/>
      <c r="BY1352" s="85"/>
      <c r="BZ1352" s="85"/>
      <c r="CA1352" s="85"/>
      <c r="CB1352" s="85"/>
      <c r="CC1352" s="85"/>
      <c r="CD1352" s="85"/>
      <c r="CE1352" s="85"/>
      <c r="CF1352" s="85"/>
      <c r="CG1352" s="85"/>
      <c r="CH1352" s="85"/>
      <c r="CI1352" s="85"/>
      <c r="CJ1352" s="85"/>
      <c r="CK1352" s="85"/>
      <c r="CL1352" s="85"/>
      <c r="CM1352" s="85"/>
      <c r="CN1352" s="85"/>
      <c r="CO1352" s="85"/>
      <c r="CP1352" s="85"/>
      <c r="CQ1352" s="85"/>
      <c r="CR1352" s="85"/>
      <c r="CS1352" s="85"/>
      <c r="CT1352" s="85"/>
      <c r="CU1352" s="85"/>
      <c r="CV1352" s="85"/>
      <c r="CW1352" s="85"/>
      <c r="CX1352" s="85"/>
      <c r="CY1352" s="85"/>
      <c r="CZ1352" s="85"/>
      <c r="DA1352" s="85"/>
      <c r="DB1352" s="85"/>
      <c r="DC1352" s="85"/>
      <c r="DD1352" s="85"/>
      <c r="DE1352" s="85"/>
    </row>
    <row r="1353" spans="1:109" x14ac:dyDescent="0.2">
      <c r="A1353" s="85"/>
      <c r="B1353" s="85"/>
      <c r="C1353" s="85"/>
      <c r="D1353" s="85"/>
      <c r="E1353" s="86"/>
      <c r="F1353" s="85"/>
      <c r="G1353" s="87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85"/>
      <c r="V1353" s="85"/>
      <c r="W1353" s="85"/>
      <c r="X1353" s="85"/>
      <c r="Y1353" s="85"/>
      <c r="Z1353" s="85"/>
      <c r="AA1353" s="85"/>
      <c r="AB1353" s="85"/>
      <c r="AC1353" s="85"/>
      <c r="AD1353" s="85"/>
      <c r="AE1353" s="85"/>
      <c r="AF1353" s="85"/>
      <c r="AG1353" s="85"/>
      <c r="AH1353" s="85"/>
      <c r="AI1353" s="85"/>
      <c r="AJ1353" s="85"/>
      <c r="AK1353" s="85"/>
      <c r="AL1353" s="85"/>
      <c r="AM1353" s="85"/>
      <c r="AN1353" s="85"/>
      <c r="AO1353" s="85"/>
      <c r="AP1353" s="85"/>
      <c r="AQ1353" s="85"/>
      <c r="AR1353" s="85"/>
      <c r="AS1353" s="85"/>
      <c r="AT1353" s="85"/>
      <c r="AU1353" s="85"/>
      <c r="AV1353" s="85"/>
      <c r="AW1353" s="85"/>
      <c r="AX1353" s="85"/>
      <c r="AY1353" s="85"/>
      <c r="AZ1353" s="85"/>
      <c r="BA1353" s="85"/>
      <c r="BB1353" s="85"/>
      <c r="BC1353" s="85"/>
      <c r="BD1353" s="85"/>
      <c r="BE1353" s="85"/>
      <c r="BF1353" s="88"/>
      <c r="BG1353" s="85"/>
      <c r="BH1353" s="85"/>
      <c r="BI1353" s="85"/>
      <c r="BJ1353" s="85"/>
      <c r="BK1353" s="85"/>
      <c r="BL1353" s="85"/>
      <c r="BM1353" s="85"/>
      <c r="BN1353" s="85"/>
      <c r="BO1353" s="85"/>
      <c r="BP1353" s="85"/>
      <c r="BQ1353" s="85"/>
      <c r="BR1353" s="85"/>
      <c r="BS1353" s="85"/>
      <c r="BT1353" s="85"/>
      <c r="BU1353" s="85"/>
      <c r="BV1353" s="85"/>
      <c r="BW1353" s="85"/>
      <c r="BX1353" s="85"/>
      <c r="BY1353" s="85"/>
      <c r="BZ1353" s="85"/>
      <c r="CA1353" s="85"/>
      <c r="CB1353" s="85"/>
      <c r="CC1353" s="85"/>
      <c r="CD1353" s="85"/>
      <c r="CE1353" s="85"/>
      <c r="CF1353" s="85"/>
      <c r="CG1353" s="85"/>
      <c r="CH1353" s="85"/>
      <c r="CI1353" s="85"/>
      <c r="CJ1353" s="85"/>
      <c r="CK1353" s="85"/>
      <c r="CL1353" s="85"/>
      <c r="CM1353" s="85"/>
      <c r="CN1353" s="85"/>
      <c r="CO1353" s="85"/>
      <c r="CP1353" s="85"/>
      <c r="CQ1353" s="85"/>
      <c r="CR1353" s="85"/>
      <c r="CS1353" s="85"/>
      <c r="CT1353" s="85"/>
      <c r="CU1353" s="85"/>
      <c r="CV1353" s="85"/>
      <c r="CW1353" s="85"/>
      <c r="CX1353" s="85"/>
      <c r="CY1353" s="85"/>
      <c r="CZ1353" s="85"/>
      <c r="DA1353" s="85"/>
      <c r="DB1353" s="85"/>
      <c r="DC1353" s="85"/>
      <c r="DD1353" s="85"/>
      <c r="DE1353" s="85"/>
    </row>
    <row r="1354" spans="1:109" x14ac:dyDescent="0.2">
      <c r="A1354" s="85"/>
      <c r="B1354" s="85"/>
      <c r="C1354" s="85"/>
      <c r="D1354" s="85"/>
      <c r="E1354" s="86"/>
      <c r="F1354" s="85"/>
      <c r="G1354" s="87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85"/>
      <c r="V1354" s="85"/>
      <c r="W1354" s="85"/>
      <c r="X1354" s="85"/>
      <c r="Y1354" s="85"/>
      <c r="Z1354" s="85"/>
      <c r="AA1354" s="85"/>
      <c r="AB1354" s="85"/>
      <c r="AC1354" s="85"/>
      <c r="AD1354" s="85"/>
      <c r="AE1354" s="85"/>
      <c r="AF1354" s="85"/>
      <c r="AG1354" s="85"/>
      <c r="AH1354" s="85"/>
      <c r="AI1354" s="85"/>
      <c r="AJ1354" s="85"/>
      <c r="AK1354" s="85"/>
      <c r="AL1354" s="85"/>
      <c r="AM1354" s="85"/>
      <c r="AN1354" s="85"/>
      <c r="AO1354" s="85"/>
      <c r="AP1354" s="85"/>
      <c r="AQ1354" s="85"/>
      <c r="AR1354" s="85"/>
      <c r="AS1354" s="85"/>
      <c r="AT1354" s="85"/>
      <c r="AU1354" s="85"/>
      <c r="AV1354" s="85"/>
      <c r="AW1354" s="85"/>
      <c r="AX1354" s="85"/>
      <c r="AY1354" s="85"/>
      <c r="AZ1354" s="85"/>
      <c r="BA1354" s="85"/>
      <c r="BB1354" s="85"/>
      <c r="BC1354" s="85"/>
      <c r="BD1354" s="85"/>
      <c r="BE1354" s="85"/>
      <c r="BF1354" s="88"/>
      <c r="BG1354" s="85"/>
      <c r="BH1354" s="85"/>
      <c r="BI1354" s="85"/>
      <c r="BJ1354" s="85"/>
      <c r="BK1354" s="85"/>
      <c r="BL1354" s="85"/>
      <c r="BM1354" s="85"/>
      <c r="BN1354" s="85"/>
      <c r="BO1354" s="85"/>
      <c r="BP1354" s="85"/>
      <c r="BQ1354" s="85"/>
      <c r="BR1354" s="85"/>
      <c r="BS1354" s="85"/>
      <c r="BT1354" s="85"/>
      <c r="BU1354" s="85"/>
      <c r="BV1354" s="85"/>
      <c r="BW1354" s="85"/>
      <c r="BX1354" s="85"/>
      <c r="BY1354" s="85"/>
      <c r="BZ1354" s="85"/>
      <c r="CA1354" s="85"/>
      <c r="CB1354" s="85"/>
      <c r="CC1354" s="85"/>
      <c r="CD1354" s="85"/>
      <c r="CE1354" s="85"/>
      <c r="CF1354" s="85"/>
      <c r="CG1354" s="85"/>
      <c r="CH1354" s="85"/>
      <c r="CI1354" s="85"/>
      <c r="CJ1354" s="85"/>
      <c r="CK1354" s="85"/>
      <c r="CL1354" s="85"/>
      <c r="CM1354" s="85"/>
      <c r="CN1354" s="85"/>
      <c r="CO1354" s="85"/>
      <c r="CP1354" s="85"/>
      <c r="CQ1354" s="85"/>
      <c r="CR1354" s="85"/>
      <c r="CS1354" s="85"/>
      <c r="CT1354" s="85"/>
      <c r="CU1354" s="85"/>
      <c r="CV1354" s="85"/>
      <c r="CW1354" s="85"/>
      <c r="CX1354" s="85"/>
      <c r="CY1354" s="85"/>
      <c r="CZ1354" s="85"/>
      <c r="DA1354" s="85"/>
      <c r="DB1354" s="85"/>
      <c r="DC1354" s="85"/>
      <c r="DD1354" s="85"/>
      <c r="DE1354" s="85"/>
    </row>
    <row r="1355" spans="1:109" x14ac:dyDescent="0.2">
      <c r="A1355" s="85"/>
      <c r="B1355" s="85"/>
      <c r="C1355" s="85"/>
      <c r="D1355" s="85"/>
      <c r="E1355" s="86"/>
      <c r="F1355" s="85"/>
      <c r="G1355" s="87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85"/>
      <c r="V1355" s="85"/>
      <c r="W1355" s="85"/>
      <c r="X1355" s="85"/>
      <c r="Y1355" s="85"/>
      <c r="Z1355" s="85"/>
      <c r="AA1355" s="85"/>
      <c r="AB1355" s="85"/>
      <c r="AC1355" s="85"/>
      <c r="AD1355" s="85"/>
      <c r="AE1355" s="85"/>
      <c r="AF1355" s="85"/>
      <c r="AG1355" s="85"/>
      <c r="AH1355" s="85"/>
      <c r="AI1355" s="85"/>
      <c r="AJ1355" s="85"/>
      <c r="AK1355" s="85"/>
      <c r="AL1355" s="85"/>
      <c r="AM1355" s="85"/>
      <c r="AN1355" s="85"/>
      <c r="AO1355" s="85"/>
      <c r="AP1355" s="85"/>
      <c r="AQ1355" s="85"/>
      <c r="AR1355" s="85"/>
      <c r="AS1355" s="85"/>
      <c r="AT1355" s="85"/>
      <c r="AU1355" s="85"/>
      <c r="AV1355" s="85"/>
      <c r="AW1355" s="85"/>
      <c r="AX1355" s="85"/>
      <c r="AY1355" s="85"/>
      <c r="AZ1355" s="85"/>
      <c r="BA1355" s="85"/>
      <c r="BB1355" s="85"/>
      <c r="BC1355" s="85"/>
      <c r="BD1355" s="85"/>
      <c r="BE1355" s="85"/>
      <c r="BF1355" s="88"/>
      <c r="BG1355" s="85"/>
      <c r="BH1355" s="85"/>
      <c r="BI1355" s="85"/>
      <c r="BJ1355" s="85"/>
      <c r="BK1355" s="85"/>
      <c r="BL1355" s="85"/>
      <c r="BM1355" s="85"/>
      <c r="BN1355" s="85"/>
      <c r="BO1355" s="85"/>
      <c r="BP1355" s="85"/>
      <c r="BQ1355" s="85"/>
      <c r="BR1355" s="85"/>
      <c r="BS1355" s="85"/>
      <c r="BT1355" s="85"/>
      <c r="BU1355" s="85"/>
      <c r="BV1355" s="85"/>
      <c r="BW1355" s="85"/>
      <c r="BX1355" s="85"/>
      <c r="BY1355" s="85"/>
      <c r="BZ1355" s="85"/>
      <c r="CA1355" s="85"/>
      <c r="CB1355" s="85"/>
      <c r="CC1355" s="85"/>
      <c r="CD1355" s="85"/>
      <c r="CE1355" s="85"/>
      <c r="CF1355" s="85"/>
      <c r="CG1355" s="85"/>
      <c r="CH1355" s="85"/>
      <c r="CI1355" s="85"/>
      <c r="CJ1355" s="85"/>
      <c r="CK1355" s="85"/>
      <c r="CL1355" s="85"/>
      <c r="CM1355" s="85"/>
      <c r="CN1355" s="85"/>
      <c r="CO1355" s="85"/>
      <c r="CP1355" s="85"/>
      <c r="CQ1355" s="85"/>
      <c r="CR1355" s="85"/>
      <c r="CS1355" s="85"/>
      <c r="CT1355" s="85"/>
      <c r="CU1355" s="85"/>
      <c r="CV1355" s="85"/>
      <c r="CW1355" s="85"/>
      <c r="CX1355" s="85"/>
      <c r="CY1355" s="85"/>
      <c r="CZ1355" s="85"/>
      <c r="DA1355" s="85"/>
      <c r="DB1355" s="85"/>
      <c r="DC1355" s="85"/>
      <c r="DD1355" s="85"/>
      <c r="DE1355" s="85"/>
    </row>
    <row r="1356" spans="1:109" x14ac:dyDescent="0.2">
      <c r="A1356" s="85"/>
      <c r="B1356" s="85"/>
      <c r="C1356" s="85"/>
      <c r="D1356" s="85"/>
      <c r="E1356" s="86"/>
      <c r="F1356" s="85"/>
      <c r="G1356" s="87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85"/>
      <c r="V1356" s="85"/>
      <c r="W1356" s="85"/>
      <c r="X1356" s="85"/>
      <c r="Y1356" s="85"/>
      <c r="Z1356" s="85"/>
      <c r="AA1356" s="85"/>
      <c r="AB1356" s="85"/>
      <c r="AC1356" s="85"/>
      <c r="AD1356" s="85"/>
      <c r="AE1356" s="85"/>
      <c r="AF1356" s="85"/>
      <c r="AG1356" s="85"/>
      <c r="AH1356" s="85"/>
      <c r="AI1356" s="85"/>
      <c r="AJ1356" s="85"/>
      <c r="AK1356" s="85"/>
      <c r="AL1356" s="85"/>
      <c r="AM1356" s="85"/>
      <c r="AN1356" s="85"/>
      <c r="AO1356" s="85"/>
      <c r="AP1356" s="85"/>
      <c r="AQ1356" s="85"/>
      <c r="AR1356" s="85"/>
      <c r="AS1356" s="85"/>
      <c r="AT1356" s="85"/>
      <c r="AU1356" s="85"/>
      <c r="AV1356" s="85"/>
      <c r="AW1356" s="85"/>
      <c r="AX1356" s="85"/>
      <c r="AY1356" s="85"/>
      <c r="AZ1356" s="85"/>
      <c r="BA1356" s="85"/>
      <c r="BB1356" s="85"/>
      <c r="BC1356" s="85"/>
      <c r="BD1356" s="85"/>
      <c r="BE1356" s="85"/>
      <c r="BF1356" s="88"/>
      <c r="BG1356" s="85"/>
      <c r="BH1356" s="85"/>
      <c r="BI1356" s="85"/>
      <c r="BJ1356" s="85"/>
      <c r="BK1356" s="85"/>
      <c r="BL1356" s="85"/>
      <c r="BM1356" s="85"/>
      <c r="BN1356" s="85"/>
      <c r="BO1356" s="85"/>
      <c r="BP1356" s="85"/>
      <c r="BQ1356" s="85"/>
      <c r="BR1356" s="85"/>
      <c r="BS1356" s="85"/>
      <c r="BT1356" s="85"/>
      <c r="BU1356" s="85"/>
      <c r="BV1356" s="85"/>
      <c r="BW1356" s="85"/>
      <c r="BX1356" s="85"/>
      <c r="BY1356" s="85"/>
      <c r="BZ1356" s="85"/>
      <c r="CA1356" s="85"/>
      <c r="CB1356" s="85"/>
      <c r="CC1356" s="85"/>
      <c r="CD1356" s="85"/>
      <c r="CE1356" s="85"/>
      <c r="CF1356" s="85"/>
      <c r="CG1356" s="85"/>
      <c r="CH1356" s="85"/>
      <c r="CI1356" s="85"/>
      <c r="CJ1356" s="85"/>
      <c r="CK1356" s="85"/>
      <c r="CL1356" s="85"/>
      <c r="CM1356" s="85"/>
      <c r="CN1356" s="85"/>
      <c r="CO1356" s="85"/>
      <c r="CP1356" s="85"/>
      <c r="CQ1356" s="85"/>
      <c r="CR1356" s="85"/>
      <c r="CS1356" s="85"/>
      <c r="CT1356" s="85"/>
      <c r="CU1356" s="85"/>
      <c r="CV1356" s="85"/>
      <c r="CW1356" s="85"/>
      <c r="CX1356" s="85"/>
      <c r="CY1356" s="85"/>
      <c r="CZ1356" s="85"/>
      <c r="DA1356" s="85"/>
      <c r="DB1356" s="85"/>
      <c r="DC1356" s="85"/>
      <c r="DD1356" s="85"/>
      <c r="DE1356" s="85"/>
    </row>
    <row r="1357" spans="1:109" x14ac:dyDescent="0.2">
      <c r="A1357" s="85"/>
      <c r="B1357" s="85"/>
      <c r="C1357" s="85"/>
      <c r="D1357" s="85"/>
      <c r="E1357" s="86"/>
      <c r="F1357" s="85"/>
      <c r="G1357" s="87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85"/>
      <c r="V1357" s="85"/>
      <c r="W1357" s="85"/>
      <c r="X1357" s="85"/>
      <c r="Y1357" s="85"/>
      <c r="Z1357" s="85"/>
      <c r="AA1357" s="85"/>
      <c r="AB1357" s="85"/>
      <c r="AC1357" s="85"/>
      <c r="AD1357" s="85"/>
      <c r="AE1357" s="85"/>
      <c r="AF1357" s="85"/>
      <c r="AG1357" s="85"/>
      <c r="AH1357" s="85"/>
      <c r="AI1357" s="85"/>
      <c r="AJ1357" s="85"/>
      <c r="AK1357" s="85"/>
      <c r="AL1357" s="85"/>
      <c r="AM1357" s="85"/>
      <c r="AN1357" s="85"/>
      <c r="AO1357" s="85"/>
      <c r="AP1357" s="85"/>
      <c r="AQ1357" s="85"/>
      <c r="AR1357" s="85"/>
      <c r="AS1357" s="85"/>
      <c r="AT1357" s="85"/>
      <c r="AU1357" s="85"/>
      <c r="AV1357" s="85"/>
      <c r="AW1357" s="85"/>
      <c r="AX1357" s="85"/>
      <c r="AY1357" s="85"/>
      <c r="AZ1357" s="85"/>
      <c r="BA1357" s="85"/>
      <c r="BB1357" s="85"/>
      <c r="BC1357" s="85"/>
      <c r="BD1357" s="85"/>
      <c r="BE1357" s="85"/>
      <c r="BF1357" s="88"/>
      <c r="BG1357" s="85"/>
      <c r="BH1357" s="85"/>
      <c r="BI1357" s="85"/>
      <c r="BJ1357" s="85"/>
      <c r="BK1357" s="85"/>
      <c r="BL1357" s="85"/>
      <c r="BM1357" s="85"/>
      <c r="BN1357" s="85"/>
      <c r="BO1357" s="85"/>
      <c r="BP1357" s="85"/>
      <c r="BQ1357" s="85"/>
      <c r="BR1357" s="85"/>
      <c r="BS1357" s="85"/>
      <c r="BT1357" s="85"/>
      <c r="BU1357" s="85"/>
      <c r="BV1357" s="85"/>
      <c r="BW1357" s="85"/>
      <c r="BX1357" s="85"/>
      <c r="BY1357" s="85"/>
      <c r="BZ1357" s="85"/>
      <c r="CA1357" s="85"/>
      <c r="CB1357" s="85"/>
      <c r="CC1357" s="85"/>
      <c r="CD1357" s="85"/>
      <c r="CE1357" s="85"/>
      <c r="CF1357" s="85"/>
      <c r="CG1357" s="85"/>
      <c r="CH1357" s="85"/>
      <c r="CI1357" s="85"/>
      <c r="CJ1357" s="85"/>
      <c r="CK1357" s="85"/>
      <c r="CL1357" s="85"/>
      <c r="CM1357" s="85"/>
      <c r="CN1357" s="85"/>
      <c r="CO1357" s="85"/>
      <c r="CP1357" s="85"/>
      <c r="CQ1357" s="85"/>
      <c r="CR1357" s="85"/>
      <c r="CS1357" s="85"/>
      <c r="CT1357" s="85"/>
      <c r="CU1357" s="85"/>
      <c r="CV1357" s="85"/>
      <c r="CW1357" s="85"/>
      <c r="CX1357" s="85"/>
      <c r="CY1357" s="85"/>
      <c r="CZ1357" s="85"/>
      <c r="DA1357" s="85"/>
      <c r="DB1357" s="85"/>
      <c r="DC1357" s="85"/>
      <c r="DD1357" s="85"/>
      <c r="DE1357" s="85"/>
    </row>
    <row r="1358" spans="1:109" x14ac:dyDescent="0.2">
      <c r="A1358" s="85"/>
      <c r="B1358" s="85"/>
      <c r="C1358" s="85"/>
      <c r="D1358" s="85"/>
      <c r="E1358" s="86"/>
      <c r="F1358" s="85"/>
      <c r="G1358" s="87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85"/>
      <c r="V1358" s="85"/>
      <c r="W1358" s="85"/>
      <c r="X1358" s="85"/>
      <c r="Y1358" s="85"/>
      <c r="Z1358" s="85"/>
      <c r="AA1358" s="85"/>
      <c r="AB1358" s="85"/>
      <c r="AC1358" s="85"/>
      <c r="AD1358" s="85"/>
      <c r="AE1358" s="85"/>
      <c r="AF1358" s="85"/>
      <c r="AG1358" s="85"/>
      <c r="AH1358" s="85"/>
      <c r="AI1358" s="85"/>
      <c r="AJ1358" s="85"/>
      <c r="AK1358" s="85"/>
      <c r="AL1358" s="85"/>
      <c r="AM1358" s="85"/>
      <c r="AN1358" s="85"/>
      <c r="AO1358" s="85"/>
      <c r="AP1358" s="85"/>
      <c r="AQ1358" s="85"/>
      <c r="AR1358" s="85"/>
      <c r="AS1358" s="85"/>
      <c r="AT1358" s="85"/>
      <c r="AU1358" s="85"/>
      <c r="AV1358" s="85"/>
      <c r="AW1358" s="85"/>
      <c r="AX1358" s="85"/>
      <c r="AY1358" s="85"/>
      <c r="AZ1358" s="85"/>
      <c r="BA1358" s="85"/>
      <c r="BB1358" s="85"/>
      <c r="BC1358" s="85"/>
      <c r="BD1358" s="85"/>
      <c r="BE1358" s="85"/>
      <c r="BF1358" s="88"/>
      <c r="BG1358" s="85"/>
      <c r="BH1358" s="85"/>
      <c r="BI1358" s="85"/>
      <c r="BJ1358" s="85"/>
      <c r="BK1358" s="85"/>
      <c r="BL1358" s="85"/>
      <c r="BM1358" s="85"/>
      <c r="BN1358" s="85"/>
      <c r="BO1358" s="85"/>
      <c r="BP1358" s="85"/>
      <c r="BQ1358" s="85"/>
      <c r="BR1358" s="85"/>
      <c r="BS1358" s="85"/>
      <c r="BT1358" s="85"/>
      <c r="BU1358" s="85"/>
      <c r="BV1358" s="85"/>
      <c r="BW1358" s="85"/>
      <c r="BX1358" s="85"/>
      <c r="BY1358" s="85"/>
      <c r="BZ1358" s="85"/>
      <c r="CA1358" s="85"/>
      <c r="CB1358" s="85"/>
      <c r="CC1358" s="85"/>
      <c r="CD1358" s="85"/>
      <c r="CE1358" s="85"/>
      <c r="CF1358" s="85"/>
      <c r="CG1358" s="85"/>
      <c r="CH1358" s="85"/>
      <c r="CI1358" s="85"/>
      <c r="CJ1358" s="85"/>
      <c r="CK1358" s="85"/>
      <c r="CL1358" s="85"/>
      <c r="CM1358" s="85"/>
      <c r="CN1358" s="85"/>
      <c r="CO1358" s="85"/>
      <c r="CP1358" s="85"/>
      <c r="CQ1358" s="85"/>
      <c r="CR1358" s="85"/>
      <c r="CS1358" s="85"/>
      <c r="CT1358" s="85"/>
      <c r="CU1358" s="85"/>
      <c r="CV1358" s="85"/>
      <c r="CW1358" s="85"/>
      <c r="CX1358" s="85"/>
      <c r="CY1358" s="85"/>
      <c r="CZ1358" s="85"/>
      <c r="DA1358" s="85"/>
      <c r="DB1358" s="85"/>
      <c r="DC1358" s="85"/>
      <c r="DD1358" s="85"/>
      <c r="DE1358" s="85"/>
    </row>
    <row r="1359" spans="1:109" x14ac:dyDescent="0.2">
      <c r="A1359" s="85"/>
      <c r="B1359" s="85"/>
      <c r="C1359" s="85"/>
      <c r="D1359" s="85"/>
      <c r="E1359" s="86"/>
      <c r="F1359" s="85"/>
      <c r="G1359" s="87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85"/>
      <c r="V1359" s="85"/>
      <c r="W1359" s="85"/>
      <c r="X1359" s="85"/>
      <c r="Y1359" s="85"/>
      <c r="Z1359" s="85"/>
      <c r="AA1359" s="85"/>
      <c r="AB1359" s="85"/>
      <c r="AC1359" s="85"/>
      <c r="AD1359" s="85"/>
      <c r="AE1359" s="85"/>
      <c r="AF1359" s="85"/>
      <c r="AG1359" s="85"/>
      <c r="AH1359" s="85"/>
      <c r="AI1359" s="85"/>
      <c r="AJ1359" s="85"/>
      <c r="AK1359" s="85"/>
      <c r="AL1359" s="85"/>
      <c r="AM1359" s="85"/>
      <c r="AN1359" s="85"/>
      <c r="AO1359" s="85"/>
      <c r="AP1359" s="85"/>
      <c r="AQ1359" s="85"/>
      <c r="AR1359" s="85"/>
      <c r="AS1359" s="85"/>
      <c r="AT1359" s="85"/>
      <c r="AU1359" s="85"/>
      <c r="AV1359" s="85"/>
      <c r="AW1359" s="85"/>
      <c r="AX1359" s="85"/>
      <c r="AY1359" s="85"/>
      <c r="AZ1359" s="85"/>
      <c r="BA1359" s="85"/>
      <c r="BB1359" s="85"/>
      <c r="BC1359" s="85"/>
      <c r="BD1359" s="85"/>
      <c r="BE1359" s="85"/>
      <c r="BF1359" s="88"/>
      <c r="BG1359" s="85"/>
      <c r="BH1359" s="85"/>
      <c r="BI1359" s="85"/>
      <c r="BJ1359" s="85"/>
      <c r="BK1359" s="85"/>
      <c r="BL1359" s="85"/>
      <c r="BM1359" s="85"/>
      <c r="BN1359" s="85"/>
      <c r="BO1359" s="85"/>
      <c r="BP1359" s="85"/>
      <c r="BQ1359" s="85"/>
      <c r="BR1359" s="85"/>
      <c r="BS1359" s="85"/>
      <c r="BT1359" s="85"/>
      <c r="BU1359" s="85"/>
      <c r="BV1359" s="85"/>
      <c r="BW1359" s="85"/>
      <c r="BX1359" s="85"/>
      <c r="BY1359" s="85"/>
      <c r="BZ1359" s="85"/>
      <c r="CA1359" s="85"/>
      <c r="CB1359" s="85"/>
      <c r="CC1359" s="85"/>
      <c r="CD1359" s="85"/>
      <c r="CE1359" s="85"/>
      <c r="CF1359" s="85"/>
      <c r="CG1359" s="85"/>
      <c r="CH1359" s="85"/>
      <c r="CI1359" s="85"/>
      <c r="CJ1359" s="85"/>
      <c r="CK1359" s="85"/>
      <c r="CL1359" s="85"/>
      <c r="CM1359" s="85"/>
      <c r="CN1359" s="85"/>
      <c r="CO1359" s="85"/>
      <c r="CP1359" s="85"/>
      <c r="CQ1359" s="85"/>
      <c r="CR1359" s="85"/>
      <c r="CS1359" s="85"/>
      <c r="CT1359" s="85"/>
      <c r="CU1359" s="85"/>
      <c r="CV1359" s="85"/>
      <c r="CW1359" s="85"/>
      <c r="CX1359" s="85"/>
      <c r="CY1359" s="85"/>
      <c r="CZ1359" s="85"/>
      <c r="DA1359" s="85"/>
      <c r="DB1359" s="85"/>
      <c r="DC1359" s="85"/>
      <c r="DD1359" s="85"/>
      <c r="DE1359" s="85"/>
    </row>
    <row r="1360" spans="1:109" x14ac:dyDescent="0.2">
      <c r="A1360" s="85"/>
      <c r="B1360" s="85"/>
      <c r="C1360" s="85"/>
      <c r="D1360" s="85"/>
      <c r="E1360" s="86"/>
      <c r="F1360" s="85"/>
      <c r="G1360" s="87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85"/>
      <c r="V1360" s="85"/>
      <c r="W1360" s="85"/>
      <c r="X1360" s="85"/>
      <c r="Y1360" s="85"/>
      <c r="Z1360" s="85"/>
      <c r="AA1360" s="85"/>
      <c r="AB1360" s="85"/>
      <c r="AC1360" s="85"/>
      <c r="AD1360" s="85"/>
      <c r="AE1360" s="85"/>
      <c r="AF1360" s="85"/>
      <c r="AG1360" s="85"/>
      <c r="AH1360" s="85"/>
      <c r="AI1360" s="85"/>
      <c r="AJ1360" s="85"/>
      <c r="AK1360" s="85"/>
      <c r="AL1360" s="85"/>
      <c r="AM1360" s="85"/>
      <c r="AN1360" s="85"/>
      <c r="AO1360" s="85"/>
      <c r="AP1360" s="85"/>
      <c r="AQ1360" s="85"/>
      <c r="AR1360" s="85"/>
      <c r="AS1360" s="85"/>
      <c r="AT1360" s="85"/>
      <c r="AU1360" s="85"/>
      <c r="AV1360" s="85"/>
      <c r="AW1360" s="85"/>
      <c r="AX1360" s="85"/>
      <c r="AY1360" s="85"/>
      <c r="AZ1360" s="85"/>
      <c r="BA1360" s="85"/>
      <c r="BB1360" s="85"/>
      <c r="BC1360" s="85"/>
      <c r="BD1360" s="85"/>
      <c r="BE1360" s="85"/>
      <c r="BF1360" s="88"/>
      <c r="BG1360" s="85"/>
      <c r="BH1360" s="85"/>
      <c r="BI1360" s="85"/>
      <c r="BJ1360" s="85"/>
      <c r="BK1360" s="85"/>
      <c r="BL1360" s="85"/>
      <c r="BM1360" s="85"/>
      <c r="BN1360" s="85"/>
      <c r="BO1360" s="85"/>
      <c r="BP1360" s="85"/>
      <c r="BQ1360" s="85"/>
      <c r="BR1360" s="85"/>
      <c r="BS1360" s="85"/>
      <c r="BT1360" s="85"/>
      <c r="BU1360" s="85"/>
      <c r="BV1360" s="85"/>
      <c r="BW1360" s="85"/>
      <c r="BX1360" s="85"/>
      <c r="BY1360" s="85"/>
      <c r="BZ1360" s="85"/>
      <c r="CA1360" s="85"/>
      <c r="CB1360" s="85"/>
      <c r="CC1360" s="85"/>
      <c r="CD1360" s="85"/>
      <c r="CE1360" s="85"/>
      <c r="CF1360" s="85"/>
      <c r="CG1360" s="85"/>
      <c r="CH1360" s="85"/>
      <c r="CI1360" s="85"/>
      <c r="CJ1360" s="85"/>
      <c r="CK1360" s="85"/>
      <c r="CL1360" s="85"/>
      <c r="CM1360" s="85"/>
      <c r="CN1360" s="85"/>
      <c r="CO1360" s="85"/>
      <c r="CP1360" s="85"/>
      <c r="CQ1360" s="85"/>
      <c r="CR1360" s="85"/>
      <c r="CS1360" s="85"/>
      <c r="CT1360" s="85"/>
      <c r="CU1360" s="85"/>
      <c r="CV1360" s="85"/>
      <c r="CW1360" s="85"/>
      <c r="CX1360" s="85"/>
      <c r="CY1360" s="85"/>
      <c r="CZ1360" s="85"/>
      <c r="DA1360" s="85"/>
      <c r="DB1360" s="85"/>
      <c r="DC1360" s="85"/>
      <c r="DD1360" s="85"/>
      <c r="DE1360" s="85"/>
    </row>
    <row r="1361" spans="1:109" x14ac:dyDescent="0.2">
      <c r="A1361" s="85"/>
      <c r="B1361" s="85"/>
      <c r="C1361" s="85"/>
      <c r="D1361" s="85"/>
      <c r="E1361" s="86"/>
      <c r="F1361" s="85"/>
      <c r="G1361" s="87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85"/>
      <c r="V1361" s="85"/>
      <c r="W1361" s="85"/>
      <c r="X1361" s="85"/>
      <c r="Y1361" s="85"/>
      <c r="Z1361" s="85"/>
      <c r="AA1361" s="85"/>
      <c r="AB1361" s="85"/>
      <c r="AC1361" s="85"/>
      <c r="AD1361" s="85"/>
      <c r="AE1361" s="85"/>
      <c r="AF1361" s="85"/>
      <c r="AG1361" s="85"/>
      <c r="AH1361" s="85"/>
      <c r="AI1361" s="85"/>
      <c r="AJ1361" s="85"/>
      <c r="AK1361" s="85"/>
      <c r="AL1361" s="85"/>
      <c r="AM1361" s="85"/>
      <c r="AN1361" s="85"/>
      <c r="AO1361" s="85"/>
      <c r="AP1361" s="85"/>
      <c r="AQ1361" s="85"/>
      <c r="AR1361" s="85"/>
      <c r="AS1361" s="85"/>
      <c r="AT1361" s="85"/>
      <c r="AU1361" s="85"/>
      <c r="AV1361" s="85"/>
      <c r="AW1361" s="85"/>
      <c r="AX1361" s="85"/>
      <c r="AY1361" s="85"/>
      <c r="AZ1361" s="85"/>
      <c r="BA1361" s="85"/>
      <c r="BB1361" s="85"/>
      <c r="BC1361" s="85"/>
      <c r="BD1361" s="85"/>
      <c r="BE1361" s="85"/>
      <c r="BF1361" s="88"/>
      <c r="BG1361" s="85"/>
      <c r="BH1361" s="85"/>
      <c r="BI1361" s="85"/>
      <c r="BJ1361" s="85"/>
      <c r="BK1361" s="85"/>
      <c r="BL1361" s="85"/>
      <c r="BM1361" s="85"/>
      <c r="BN1361" s="85"/>
      <c r="BO1361" s="85"/>
      <c r="BP1361" s="85"/>
      <c r="BQ1361" s="85"/>
      <c r="BR1361" s="85"/>
      <c r="BS1361" s="85"/>
      <c r="BT1361" s="85"/>
      <c r="BU1361" s="85"/>
      <c r="BV1361" s="85"/>
      <c r="BW1361" s="85"/>
      <c r="BX1361" s="85"/>
      <c r="BY1361" s="85"/>
      <c r="BZ1361" s="85"/>
      <c r="CA1361" s="85"/>
      <c r="CB1361" s="85"/>
      <c r="CC1361" s="85"/>
      <c r="CD1361" s="85"/>
      <c r="CE1361" s="85"/>
      <c r="CF1361" s="85"/>
      <c r="CG1361" s="85"/>
      <c r="CH1361" s="85"/>
      <c r="CI1361" s="85"/>
      <c r="CJ1361" s="85"/>
      <c r="CK1361" s="85"/>
      <c r="CL1361" s="85"/>
      <c r="CM1361" s="85"/>
      <c r="CN1361" s="85"/>
      <c r="CO1361" s="85"/>
      <c r="CP1361" s="85"/>
      <c r="CQ1361" s="85"/>
      <c r="CR1361" s="85"/>
      <c r="CS1361" s="85"/>
      <c r="CT1361" s="85"/>
      <c r="CU1361" s="85"/>
      <c r="CV1361" s="85"/>
      <c r="CW1361" s="85"/>
      <c r="CX1361" s="85"/>
      <c r="CY1361" s="85"/>
      <c r="CZ1361" s="85"/>
      <c r="DA1361" s="85"/>
      <c r="DB1361" s="85"/>
      <c r="DC1361" s="85"/>
      <c r="DD1361" s="85"/>
      <c r="DE1361" s="85"/>
    </row>
    <row r="1362" spans="1:109" x14ac:dyDescent="0.2">
      <c r="A1362" s="85"/>
      <c r="B1362" s="85"/>
      <c r="C1362" s="85"/>
      <c r="D1362" s="85"/>
      <c r="E1362" s="86"/>
      <c r="F1362" s="85"/>
      <c r="G1362" s="87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85"/>
      <c r="V1362" s="85"/>
      <c r="W1362" s="85"/>
      <c r="X1362" s="85"/>
      <c r="Y1362" s="85"/>
      <c r="Z1362" s="85"/>
      <c r="AA1362" s="85"/>
      <c r="AB1362" s="85"/>
      <c r="AC1362" s="85"/>
      <c r="AD1362" s="85"/>
      <c r="AE1362" s="85"/>
      <c r="AF1362" s="85"/>
      <c r="AG1362" s="85"/>
      <c r="AH1362" s="85"/>
      <c r="AI1362" s="85"/>
      <c r="AJ1362" s="85"/>
      <c r="AK1362" s="85"/>
      <c r="AL1362" s="85"/>
      <c r="AM1362" s="85"/>
      <c r="AN1362" s="85"/>
      <c r="AO1362" s="85"/>
      <c r="AP1362" s="85"/>
      <c r="AQ1362" s="85"/>
      <c r="AR1362" s="85"/>
      <c r="AS1362" s="85"/>
      <c r="AT1362" s="85"/>
      <c r="AU1362" s="85"/>
      <c r="AV1362" s="85"/>
      <c r="AW1362" s="85"/>
      <c r="AX1362" s="85"/>
      <c r="AY1362" s="85"/>
      <c r="AZ1362" s="85"/>
      <c r="BA1362" s="85"/>
      <c r="BB1362" s="85"/>
      <c r="BC1362" s="85"/>
      <c r="BD1362" s="85"/>
      <c r="BE1362" s="85"/>
      <c r="BF1362" s="88"/>
      <c r="BG1362" s="85"/>
      <c r="BH1362" s="85"/>
      <c r="BI1362" s="85"/>
      <c r="BJ1362" s="85"/>
      <c r="BK1362" s="85"/>
      <c r="BL1362" s="85"/>
      <c r="BM1362" s="85"/>
      <c r="BN1362" s="85"/>
      <c r="BO1362" s="85"/>
      <c r="BP1362" s="85"/>
      <c r="BQ1362" s="85"/>
      <c r="BR1362" s="85"/>
      <c r="BS1362" s="85"/>
      <c r="BT1362" s="85"/>
      <c r="BU1362" s="85"/>
      <c r="BV1362" s="85"/>
      <c r="BW1362" s="85"/>
      <c r="BX1362" s="85"/>
      <c r="BY1362" s="85"/>
      <c r="BZ1362" s="85"/>
      <c r="CA1362" s="85"/>
      <c r="CB1362" s="85"/>
      <c r="CC1362" s="85"/>
      <c r="CD1362" s="85"/>
      <c r="CE1362" s="85"/>
      <c r="CF1362" s="85"/>
      <c r="CG1362" s="85"/>
      <c r="CH1362" s="85"/>
      <c r="CI1362" s="85"/>
      <c r="CJ1362" s="85"/>
      <c r="CK1362" s="85"/>
      <c r="CL1362" s="85"/>
      <c r="CM1362" s="85"/>
      <c r="CN1362" s="85"/>
      <c r="CO1362" s="85"/>
      <c r="CP1362" s="85"/>
      <c r="CQ1362" s="85"/>
      <c r="CR1362" s="85"/>
      <c r="CS1362" s="85"/>
      <c r="CT1362" s="85"/>
      <c r="CU1362" s="85"/>
      <c r="CV1362" s="85"/>
      <c r="CW1362" s="85"/>
      <c r="CX1362" s="85"/>
      <c r="CY1362" s="85"/>
      <c r="CZ1362" s="85"/>
      <c r="DA1362" s="85"/>
      <c r="DB1362" s="85"/>
      <c r="DC1362" s="85"/>
      <c r="DD1362" s="85"/>
      <c r="DE1362" s="85"/>
    </row>
    <row r="1363" spans="1:109" x14ac:dyDescent="0.2">
      <c r="A1363" s="85"/>
      <c r="B1363" s="85"/>
      <c r="C1363" s="85"/>
      <c r="D1363" s="85"/>
      <c r="E1363" s="86"/>
      <c r="F1363" s="85"/>
      <c r="G1363" s="87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85"/>
      <c r="V1363" s="85"/>
      <c r="W1363" s="85"/>
      <c r="X1363" s="85"/>
      <c r="Y1363" s="85"/>
      <c r="Z1363" s="85"/>
      <c r="AA1363" s="85"/>
      <c r="AB1363" s="85"/>
      <c r="AC1363" s="85"/>
      <c r="AD1363" s="85"/>
      <c r="AE1363" s="85"/>
      <c r="AF1363" s="85"/>
      <c r="AG1363" s="85"/>
      <c r="AH1363" s="85"/>
      <c r="AI1363" s="85"/>
      <c r="AJ1363" s="85"/>
      <c r="AK1363" s="85"/>
      <c r="AL1363" s="85"/>
      <c r="AM1363" s="85"/>
      <c r="AN1363" s="85"/>
      <c r="AO1363" s="85"/>
      <c r="AP1363" s="85"/>
      <c r="AQ1363" s="85"/>
      <c r="AR1363" s="85"/>
      <c r="AS1363" s="85"/>
      <c r="AT1363" s="85"/>
      <c r="AU1363" s="85"/>
      <c r="AV1363" s="85"/>
      <c r="AW1363" s="85"/>
      <c r="AX1363" s="85"/>
      <c r="AY1363" s="85"/>
      <c r="AZ1363" s="85"/>
      <c r="BA1363" s="85"/>
      <c r="BB1363" s="85"/>
      <c r="BC1363" s="85"/>
      <c r="BD1363" s="85"/>
      <c r="BE1363" s="85"/>
      <c r="BF1363" s="88"/>
      <c r="BG1363" s="85"/>
      <c r="BH1363" s="85"/>
      <c r="BI1363" s="85"/>
      <c r="BJ1363" s="85"/>
      <c r="BK1363" s="85"/>
      <c r="BL1363" s="85"/>
      <c r="BM1363" s="85"/>
      <c r="BN1363" s="85"/>
      <c r="BO1363" s="85"/>
      <c r="BP1363" s="85"/>
      <c r="BQ1363" s="85"/>
      <c r="BR1363" s="85"/>
      <c r="BS1363" s="85"/>
      <c r="BT1363" s="85"/>
      <c r="BU1363" s="85"/>
      <c r="BV1363" s="85"/>
      <c r="BW1363" s="85"/>
      <c r="BX1363" s="85"/>
      <c r="BY1363" s="85"/>
      <c r="BZ1363" s="85"/>
      <c r="CA1363" s="85"/>
      <c r="CB1363" s="85"/>
      <c r="CC1363" s="85"/>
      <c r="CD1363" s="85"/>
      <c r="CE1363" s="85"/>
      <c r="CF1363" s="85"/>
      <c r="CG1363" s="85"/>
      <c r="CH1363" s="85"/>
      <c r="CI1363" s="85"/>
      <c r="CJ1363" s="85"/>
      <c r="CK1363" s="85"/>
      <c r="CL1363" s="85"/>
      <c r="CM1363" s="85"/>
      <c r="CN1363" s="85"/>
      <c r="CO1363" s="85"/>
      <c r="CP1363" s="85"/>
      <c r="CQ1363" s="85"/>
      <c r="CR1363" s="85"/>
      <c r="CS1363" s="85"/>
      <c r="CT1363" s="85"/>
      <c r="CU1363" s="85"/>
      <c r="CV1363" s="85"/>
      <c r="CW1363" s="85"/>
      <c r="CX1363" s="85"/>
      <c r="CY1363" s="85"/>
      <c r="CZ1363" s="85"/>
      <c r="DA1363" s="85"/>
      <c r="DB1363" s="85"/>
      <c r="DC1363" s="85"/>
      <c r="DD1363" s="85"/>
      <c r="DE1363" s="85"/>
    </row>
    <row r="1364" spans="1:109" x14ac:dyDescent="0.2">
      <c r="A1364" s="85"/>
      <c r="B1364" s="85"/>
      <c r="C1364" s="85"/>
      <c r="D1364" s="85"/>
      <c r="E1364" s="86"/>
      <c r="F1364" s="85"/>
      <c r="G1364" s="87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85"/>
      <c r="V1364" s="85"/>
      <c r="W1364" s="85"/>
      <c r="X1364" s="85"/>
      <c r="Y1364" s="85"/>
      <c r="Z1364" s="85"/>
      <c r="AA1364" s="85"/>
      <c r="AB1364" s="85"/>
      <c r="AC1364" s="85"/>
      <c r="AD1364" s="85"/>
      <c r="AE1364" s="85"/>
      <c r="AF1364" s="85"/>
      <c r="AG1364" s="85"/>
      <c r="AH1364" s="85"/>
      <c r="AI1364" s="85"/>
      <c r="AJ1364" s="85"/>
      <c r="AK1364" s="85"/>
      <c r="AL1364" s="85"/>
      <c r="AM1364" s="85"/>
      <c r="AN1364" s="85"/>
      <c r="AO1364" s="85"/>
      <c r="AP1364" s="85"/>
      <c r="AQ1364" s="85"/>
      <c r="AR1364" s="85"/>
      <c r="AS1364" s="85"/>
      <c r="AT1364" s="85"/>
      <c r="AU1364" s="85"/>
      <c r="AV1364" s="85"/>
      <c r="AW1364" s="85"/>
      <c r="AX1364" s="85"/>
      <c r="AY1364" s="85"/>
      <c r="AZ1364" s="85"/>
      <c r="BA1364" s="85"/>
      <c r="BB1364" s="85"/>
      <c r="BC1364" s="85"/>
      <c r="BD1364" s="85"/>
      <c r="BE1364" s="85"/>
      <c r="BF1364" s="88"/>
      <c r="BG1364" s="85"/>
      <c r="BH1364" s="85"/>
      <c r="BI1364" s="85"/>
      <c r="BJ1364" s="85"/>
      <c r="BK1364" s="85"/>
      <c r="BL1364" s="85"/>
      <c r="BM1364" s="85"/>
      <c r="BN1364" s="85"/>
      <c r="BO1364" s="85"/>
      <c r="BP1364" s="85"/>
      <c r="BQ1364" s="85"/>
      <c r="BR1364" s="85"/>
      <c r="BS1364" s="85"/>
      <c r="BT1364" s="85"/>
      <c r="BU1364" s="85"/>
      <c r="BV1364" s="85"/>
      <c r="BW1364" s="85"/>
      <c r="BX1364" s="85"/>
      <c r="BY1364" s="85"/>
      <c r="BZ1364" s="85"/>
      <c r="CA1364" s="85"/>
      <c r="CB1364" s="85"/>
      <c r="CC1364" s="85"/>
      <c r="CD1364" s="85"/>
      <c r="CE1364" s="85"/>
      <c r="CF1364" s="85"/>
      <c r="CG1364" s="85"/>
      <c r="CH1364" s="85"/>
      <c r="CI1364" s="85"/>
      <c r="CJ1364" s="85"/>
      <c r="CK1364" s="85"/>
      <c r="CL1364" s="85"/>
      <c r="CM1364" s="85"/>
      <c r="CN1364" s="85"/>
      <c r="CO1364" s="85"/>
      <c r="CP1364" s="85"/>
      <c r="CQ1364" s="85"/>
      <c r="CR1364" s="85"/>
      <c r="CS1364" s="85"/>
      <c r="CT1364" s="85"/>
      <c r="CU1364" s="85"/>
      <c r="CV1364" s="85"/>
      <c r="CW1364" s="85"/>
      <c r="CX1364" s="85"/>
      <c r="CY1364" s="85"/>
      <c r="CZ1364" s="85"/>
      <c r="DA1364" s="85"/>
      <c r="DB1364" s="85"/>
      <c r="DC1364" s="85"/>
      <c r="DD1364" s="85"/>
      <c r="DE1364" s="85"/>
    </row>
    <row r="1365" spans="1:109" x14ac:dyDescent="0.2">
      <c r="A1365" s="85"/>
      <c r="B1365" s="85"/>
      <c r="C1365" s="85"/>
      <c r="D1365" s="85"/>
      <c r="E1365" s="86"/>
      <c r="F1365" s="85"/>
      <c r="G1365" s="87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85"/>
      <c r="V1365" s="85"/>
      <c r="W1365" s="85"/>
      <c r="X1365" s="85"/>
      <c r="Y1365" s="85"/>
      <c r="Z1365" s="85"/>
      <c r="AA1365" s="85"/>
      <c r="AB1365" s="85"/>
      <c r="AC1365" s="85"/>
      <c r="AD1365" s="85"/>
      <c r="AE1365" s="85"/>
      <c r="AF1365" s="85"/>
      <c r="AG1365" s="85"/>
      <c r="AH1365" s="85"/>
      <c r="AI1365" s="85"/>
      <c r="AJ1365" s="85"/>
      <c r="AK1365" s="85"/>
      <c r="AL1365" s="85"/>
      <c r="AM1365" s="85"/>
      <c r="AN1365" s="85"/>
      <c r="AO1365" s="85"/>
      <c r="AP1365" s="85"/>
      <c r="AQ1365" s="85"/>
      <c r="AR1365" s="85"/>
      <c r="AS1365" s="85"/>
      <c r="AT1365" s="85"/>
      <c r="AU1365" s="85"/>
      <c r="AV1365" s="85"/>
      <c r="AW1365" s="85"/>
      <c r="AX1365" s="85"/>
      <c r="AY1365" s="85"/>
      <c r="AZ1365" s="85"/>
      <c r="BA1365" s="85"/>
      <c r="BB1365" s="85"/>
      <c r="BC1365" s="85"/>
      <c r="BD1365" s="85"/>
      <c r="BE1365" s="85"/>
      <c r="BF1365" s="88"/>
      <c r="BG1365" s="85"/>
      <c r="BH1365" s="85"/>
      <c r="BI1365" s="85"/>
      <c r="BJ1365" s="85"/>
      <c r="BK1365" s="85"/>
      <c r="BL1365" s="85"/>
      <c r="BM1365" s="85"/>
      <c r="BN1365" s="85"/>
      <c r="BO1365" s="85"/>
      <c r="BP1365" s="85"/>
      <c r="BQ1365" s="85"/>
      <c r="BR1365" s="85"/>
      <c r="BS1365" s="85"/>
      <c r="BT1365" s="85"/>
      <c r="BU1365" s="85"/>
      <c r="BV1365" s="85"/>
      <c r="BW1365" s="85"/>
      <c r="BX1365" s="85"/>
      <c r="BY1365" s="85"/>
      <c r="BZ1365" s="85"/>
      <c r="CA1365" s="85"/>
      <c r="CB1365" s="85"/>
      <c r="CC1365" s="85"/>
      <c r="CD1365" s="85"/>
      <c r="CE1365" s="85"/>
      <c r="CF1365" s="85"/>
      <c r="CG1365" s="85"/>
      <c r="CH1365" s="85"/>
      <c r="CI1365" s="85"/>
      <c r="CJ1365" s="85"/>
      <c r="CK1365" s="85"/>
      <c r="CL1365" s="85"/>
      <c r="CM1365" s="85"/>
      <c r="CN1365" s="85"/>
      <c r="CO1365" s="85"/>
      <c r="CP1365" s="85"/>
      <c r="CQ1365" s="85"/>
      <c r="CR1365" s="85"/>
      <c r="CS1365" s="85"/>
      <c r="CT1365" s="85"/>
      <c r="CU1365" s="85"/>
      <c r="CV1365" s="85"/>
      <c r="CW1365" s="85"/>
      <c r="CX1365" s="85"/>
      <c r="CY1365" s="85"/>
      <c r="CZ1365" s="85"/>
      <c r="DA1365" s="85"/>
      <c r="DB1365" s="85"/>
      <c r="DC1365" s="85"/>
      <c r="DD1365" s="85"/>
      <c r="DE1365" s="85"/>
    </row>
    <row r="1366" spans="1:109" x14ac:dyDescent="0.2">
      <c r="A1366" s="85"/>
      <c r="B1366" s="85"/>
      <c r="C1366" s="85"/>
      <c r="D1366" s="85"/>
      <c r="E1366" s="86"/>
      <c r="F1366" s="85"/>
      <c r="G1366" s="87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85"/>
      <c r="V1366" s="85"/>
      <c r="W1366" s="85"/>
      <c r="X1366" s="85"/>
      <c r="Y1366" s="85"/>
      <c r="Z1366" s="85"/>
      <c r="AA1366" s="85"/>
      <c r="AB1366" s="85"/>
      <c r="AC1366" s="85"/>
      <c r="AD1366" s="85"/>
      <c r="AE1366" s="85"/>
      <c r="AF1366" s="85"/>
      <c r="AG1366" s="85"/>
      <c r="AH1366" s="85"/>
      <c r="AI1366" s="85"/>
      <c r="AJ1366" s="85"/>
      <c r="AK1366" s="85"/>
      <c r="AL1366" s="85"/>
      <c r="AM1366" s="85"/>
      <c r="AN1366" s="85"/>
      <c r="AO1366" s="85"/>
      <c r="AP1366" s="85"/>
      <c r="AQ1366" s="85"/>
      <c r="AR1366" s="85"/>
      <c r="AS1366" s="85"/>
      <c r="AT1366" s="85"/>
      <c r="AU1366" s="85"/>
      <c r="AV1366" s="85"/>
      <c r="AW1366" s="85"/>
      <c r="AX1366" s="85"/>
      <c r="AY1366" s="85"/>
      <c r="AZ1366" s="85"/>
      <c r="BA1366" s="85"/>
      <c r="BB1366" s="85"/>
      <c r="BC1366" s="85"/>
      <c r="BD1366" s="85"/>
      <c r="BE1366" s="85"/>
      <c r="BF1366" s="88"/>
      <c r="BG1366" s="85"/>
      <c r="BH1366" s="85"/>
      <c r="BI1366" s="85"/>
      <c r="BJ1366" s="85"/>
      <c r="BK1366" s="85"/>
      <c r="BL1366" s="85"/>
      <c r="BM1366" s="85"/>
      <c r="BN1366" s="85"/>
      <c r="BO1366" s="85"/>
      <c r="BP1366" s="85"/>
      <c r="BQ1366" s="85"/>
      <c r="BR1366" s="85"/>
      <c r="BS1366" s="85"/>
      <c r="BT1366" s="85"/>
      <c r="BU1366" s="85"/>
      <c r="BV1366" s="85"/>
      <c r="BW1366" s="85"/>
      <c r="BX1366" s="85"/>
      <c r="BY1366" s="85"/>
      <c r="BZ1366" s="85"/>
      <c r="CA1366" s="85"/>
      <c r="CB1366" s="85"/>
      <c r="CC1366" s="85"/>
      <c r="CD1366" s="85"/>
      <c r="CE1366" s="85"/>
      <c r="CF1366" s="85"/>
      <c r="CG1366" s="85"/>
      <c r="CH1366" s="85"/>
      <c r="CI1366" s="85"/>
      <c r="CJ1366" s="85"/>
      <c r="CK1366" s="85"/>
      <c r="CL1366" s="85"/>
      <c r="CM1366" s="85"/>
      <c r="CN1366" s="85"/>
      <c r="CO1366" s="85"/>
      <c r="CP1366" s="85"/>
      <c r="CQ1366" s="85"/>
      <c r="CR1366" s="85"/>
      <c r="CS1366" s="85"/>
      <c r="CT1366" s="85"/>
      <c r="CU1366" s="85"/>
      <c r="CV1366" s="85"/>
      <c r="CW1366" s="85"/>
      <c r="CX1366" s="85"/>
      <c r="CY1366" s="85"/>
      <c r="CZ1366" s="85"/>
      <c r="DA1366" s="85"/>
      <c r="DB1366" s="85"/>
      <c r="DC1366" s="85"/>
      <c r="DD1366" s="85"/>
      <c r="DE1366" s="85"/>
    </row>
    <row r="1367" spans="1:109" x14ac:dyDescent="0.2">
      <c r="A1367" s="85"/>
      <c r="B1367" s="85"/>
      <c r="C1367" s="85"/>
      <c r="D1367" s="85"/>
      <c r="E1367" s="86"/>
      <c r="F1367" s="85"/>
      <c r="G1367" s="87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85"/>
      <c r="V1367" s="85"/>
      <c r="W1367" s="85"/>
      <c r="X1367" s="85"/>
      <c r="Y1367" s="85"/>
      <c r="Z1367" s="85"/>
      <c r="AA1367" s="85"/>
      <c r="AB1367" s="85"/>
      <c r="AC1367" s="85"/>
      <c r="AD1367" s="85"/>
      <c r="AE1367" s="85"/>
      <c r="AF1367" s="85"/>
      <c r="AG1367" s="85"/>
      <c r="AH1367" s="85"/>
      <c r="AI1367" s="85"/>
      <c r="AJ1367" s="85"/>
      <c r="AK1367" s="85"/>
      <c r="AL1367" s="85"/>
      <c r="AM1367" s="85"/>
      <c r="AN1367" s="85"/>
      <c r="AO1367" s="85"/>
      <c r="AP1367" s="85"/>
      <c r="AQ1367" s="85"/>
      <c r="AR1367" s="85"/>
      <c r="AS1367" s="85"/>
      <c r="AT1367" s="85"/>
      <c r="AU1367" s="85"/>
      <c r="AV1367" s="85"/>
      <c r="AW1367" s="85"/>
      <c r="AX1367" s="85"/>
      <c r="AY1367" s="85"/>
      <c r="AZ1367" s="85"/>
      <c r="BA1367" s="85"/>
      <c r="BB1367" s="85"/>
      <c r="BC1367" s="85"/>
      <c r="BD1367" s="85"/>
      <c r="BE1367" s="85"/>
      <c r="BF1367" s="88"/>
      <c r="BG1367" s="85"/>
      <c r="BH1367" s="85"/>
      <c r="BI1367" s="85"/>
      <c r="BJ1367" s="85"/>
      <c r="BK1367" s="85"/>
      <c r="BL1367" s="85"/>
      <c r="BM1367" s="85"/>
      <c r="BN1367" s="85"/>
      <c r="BO1367" s="85"/>
      <c r="BP1367" s="85"/>
      <c r="BQ1367" s="85"/>
      <c r="BR1367" s="85"/>
      <c r="BS1367" s="85"/>
      <c r="BT1367" s="85"/>
      <c r="BU1367" s="85"/>
      <c r="BV1367" s="85"/>
      <c r="BW1367" s="85"/>
      <c r="BX1367" s="85"/>
      <c r="BY1367" s="85"/>
      <c r="BZ1367" s="85"/>
      <c r="CA1367" s="85"/>
      <c r="CB1367" s="85"/>
      <c r="CC1367" s="85"/>
      <c r="CD1367" s="85"/>
      <c r="CE1367" s="85"/>
      <c r="CF1367" s="85"/>
      <c r="CG1367" s="85"/>
      <c r="CH1367" s="85"/>
      <c r="CI1367" s="85"/>
      <c r="CJ1367" s="85"/>
      <c r="CK1367" s="85"/>
      <c r="CL1367" s="85"/>
      <c r="CM1367" s="85"/>
      <c r="CN1367" s="85"/>
      <c r="CO1367" s="85"/>
      <c r="CP1367" s="85"/>
      <c r="CQ1367" s="85"/>
      <c r="CR1367" s="85"/>
      <c r="CS1367" s="85"/>
      <c r="CT1367" s="85"/>
      <c r="CU1367" s="85"/>
      <c r="CV1367" s="85"/>
      <c r="CW1367" s="85"/>
      <c r="CX1367" s="85"/>
      <c r="CY1367" s="85"/>
      <c r="CZ1367" s="85"/>
      <c r="DA1367" s="85"/>
      <c r="DB1367" s="85"/>
      <c r="DC1367" s="85"/>
      <c r="DD1367" s="85"/>
      <c r="DE1367" s="85"/>
    </row>
    <row r="1368" spans="1:109" x14ac:dyDescent="0.2">
      <c r="A1368" s="85"/>
      <c r="B1368" s="85"/>
      <c r="C1368" s="85"/>
      <c r="D1368" s="85"/>
      <c r="E1368" s="86"/>
      <c r="F1368" s="85"/>
      <c r="G1368" s="87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85"/>
      <c r="V1368" s="85"/>
      <c r="W1368" s="85"/>
      <c r="X1368" s="85"/>
      <c r="Y1368" s="85"/>
      <c r="Z1368" s="85"/>
      <c r="AA1368" s="85"/>
      <c r="AB1368" s="85"/>
      <c r="AC1368" s="85"/>
      <c r="AD1368" s="85"/>
      <c r="AE1368" s="85"/>
      <c r="AF1368" s="85"/>
      <c r="AG1368" s="85"/>
      <c r="AH1368" s="85"/>
      <c r="AI1368" s="85"/>
      <c r="AJ1368" s="85"/>
      <c r="AK1368" s="85"/>
      <c r="AL1368" s="85"/>
      <c r="AM1368" s="85"/>
      <c r="AN1368" s="85"/>
      <c r="AO1368" s="85"/>
      <c r="AP1368" s="85"/>
      <c r="AQ1368" s="85"/>
      <c r="AR1368" s="85"/>
      <c r="AS1368" s="85"/>
      <c r="AT1368" s="85"/>
      <c r="AU1368" s="85"/>
      <c r="AV1368" s="85"/>
      <c r="AW1368" s="85"/>
      <c r="AX1368" s="85"/>
      <c r="AY1368" s="85"/>
      <c r="AZ1368" s="85"/>
      <c r="BA1368" s="85"/>
      <c r="BB1368" s="85"/>
      <c r="BC1368" s="85"/>
      <c r="BD1368" s="85"/>
      <c r="BE1368" s="85"/>
      <c r="BF1368" s="88"/>
      <c r="BG1368" s="85"/>
      <c r="BH1368" s="85"/>
      <c r="BI1368" s="85"/>
      <c r="BJ1368" s="85"/>
      <c r="BK1368" s="85"/>
      <c r="BL1368" s="85"/>
      <c r="BM1368" s="85"/>
      <c r="BN1368" s="85"/>
      <c r="BO1368" s="85"/>
      <c r="BP1368" s="85"/>
      <c r="BQ1368" s="85"/>
      <c r="BR1368" s="85"/>
      <c r="BS1368" s="85"/>
      <c r="BT1368" s="85"/>
      <c r="BU1368" s="85"/>
      <c r="BV1368" s="85"/>
      <c r="BW1368" s="85"/>
      <c r="BX1368" s="85"/>
      <c r="BY1368" s="85"/>
      <c r="BZ1368" s="85"/>
      <c r="CA1368" s="85"/>
      <c r="CB1368" s="85"/>
      <c r="CC1368" s="85"/>
      <c r="CD1368" s="85"/>
      <c r="CE1368" s="85"/>
      <c r="CF1368" s="85"/>
      <c r="CG1368" s="85"/>
      <c r="CH1368" s="85"/>
      <c r="CI1368" s="85"/>
      <c r="CJ1368" s="85"/>
      <c r="CK1368" s="85"/>
      <c r="CL1368" s="85"/>
      <c r="CM1368" s="85"/>
      <c r="CN1368" s="85"/>
      <c r="CO1368" s="85"/>
      <c r="CP1368" s="85"/>
      <c r="CQ1368" s="85"/>
      <c r="CR1368" s="85"/>
      <c r="CS1368" s="85"/>
      <c r="CT1368" s="85"/>
      <c r="CU1368" s="85"/>
      <c r="CV1368" s="85"/>
      <c r="CW1368" s="85"/>
      <c r="CX1368" s="85"/>
      <c r="CY1368" s="85"/>
      <c r="CZ1368" s="85"/>
      <c r="DA1368" s="85"/>
      <c r="DB1368" s="85"/>
      <c r="DC1368" s="85"/>
      <c r="DD1368" s="85"/>
      <c r="DE1368" s="85"/>
    </row>
    <row r="1369" spans="1:109" x14ac:dyDescent="0.2">
      <c r="A1369" s="85"/>
      <c r="B1369" s="85"/>
      <c r="C1369" s="85"/>
      <c r="D1369" s="85"/>
      <c r="E1369" s="86"/>
      <c r="F1369" s="85"/>
      <c r="G1369" s="87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85"/>
      <c r="V1369" s="85"/>
      <c r="W1369" s="85"/>
      <c r="X1369" s="85"/>
      <c r="Y1369" s="85"/>
      <c r="Z1369" s="85"/>
      <c r="AA1369" s="85"/>
      <c r="AB1369" s="85"/>
      <c r="AC1369" s="85"/>
      <c r="AD1369" s="85"/>
      <c r="AE1369" s="85"/>
      <c r="AF1369" s="85"/>
      <c r="AG1369" s="85"/>
      <c r="AH1369" s="85"/>
      <c r="AI1369" s="85"/>
      <c r="AJ1369" s="85"/>
      <c r="AK1369" s="85"/>
      <c r="AL1369" s="85"/>
      <c r="AM1369" s="85"/>
      <c r="AN1369" s="85"/>
      <c r="AO1369" s="85"/>
      <c r="AP1369" s="85"/>
      <c r="AQ1369" s="85"/>
      <c r="AR1369" s="85"/>
      <c r="AS1369" s="85"/>
      <c r="AT1369" s="85"/>
      <c r="AU1369" s="85"/>
      <c r="AV1369" s="85"/>
      <c r="AW1369" s="85"/>
      <c r="AX1369" s="85"/>
      <c r="AY1369" s="85"/>
      <c r="AZ1369" s="85"/>
      <c r="BA1369" s="85"/>
      <c r="BB1369" s="85"/>
      <c r="BC1369" s="85"/>
      <c r="BD1369" s="85"/>
      <c r="BE1369" s="85"/>
      <c r="BF1369" s="88"/>
      <c r="BG1369" s="85"/>
      <c r="BH1369" s="85"/>
      <c r="BI1369" s="85"/>
      <c r="BJ1369" s="85"/>
      <c r="BK1369" s="85"/>
      <c r="BL1369" s="85"/>
      <c r="BM1369" s="85"/>
      <c r="BN1369" s="85"/>
      <c r="BO1369" s="85"/>
      <c r="BP1369" s="85"/>
      <c r="BQ1369" s="85"/>
      <c r="BR1369" s="85"/>
      <c r="BS1369" s="85"/>
      <c r="BT1369" s="85"/>
      <c r="BU1369" s="85"/>
      <c r="BV1369" s="85"/>
      <c r="BW1369" s="85"/>
      <c r="BX1369" s="85"/>
      <c r="BY1369" s="85"/>
      <c r="BZ1369" s="85"/>
      <c r="CA1369" s="85"/>
      <c r="CB1369" s="85"/>
      <c r="CC1369" s="85"/>
      <c r="CD1369" s="85"/>
      <c r="CE1369" s="85"/>
      <c r="CF1369" s="85"/>
      <c r="CG1369" s="85"/>
      <c r="CH1369" s="85"/>
      <c r="CI1369" s="85"/>
      <c r="CJ1369" s="85"/>
      <c r="CK1369" s="85"/>
      <c r="CL1369" s="85"/>
      <c r="CM1369" s="85"/>
      <c r="CN1369" s="85"/>
      <c r="CO1369" s="85"/>
      <c r="CP1369" s="85"/>
      <c r="CQ1369" s="85"/>
      <c r="CR1369" s="85"/>
      <c r="CS1369" s="85"/>
      <c r="CT1369" s="85"/>
      <c r="CU1369" s="85"/>
      <c r="CV1369" s="85"/>
      <c r="CW1369" s="85"/>
      <c r="CX1369" s="85"/>
      <c r="CY1369" s="85"/>
      <c r="CZ1369" s="85"/>
      <c r="DA1369" s="85"/>
      <c r="DB1369" s="85"/>
      <c r="DC1369" s="85"/>
      <c r="DD1369" s="85"/>
      <c r="DE1369" s="85"/>
    </row>
    <row r="1370" spans="1:109" x14ac:dyDescent="0.2">
      <c r="A1370" s="85"/>
      <c r="B1370" s="85"/>
      <c r="C1370" s="85"/>
      <c r="D1370" s="85"/>
      <c r="E1370" s="86"/>
      <c r="F1370" s="85"/>
      <c r="G1370" s="87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85"/>
      <c r="V1370" s="85"/>
      <c r="W1370" s="85"/>
      <c r="X1370" s="85"/>
      <c r="Y1370" s="85"/>
      <c r="Z1370" s="85"/>
      <c r="AA1370" s="85"/>
      <c r="AB1370" s="85"/>
      <c r="AC1370" s="85"/>
      <c r="AD1370" s="85"/>
      <c r="AE1370" s="85"/>
      <c r="AF1370" s="85"/>
      <c r="AG1370" s="85"/>
      <c r="AH1370" s="85"/>
      <c r="AI1370" s="85"/>
      <c r="AJ1370" s="85"/>
      <c r="AK1370" s="85"/>
      <c r="AL1370" s="85"/>
      <c r="AM1370" s="85"/>
      <c r="AN1370" s="85"/>
      <c r="AO1370" s="85"/>
      <c r="AP1370" s="85"/>
      <c r="AQ1370" s="85"/>
      <c r="AR1370" s="85"/>
      <c r="AS1370" s="85"/>
      <c r="AT1370" s="85"/>
      <c r="AU1370" s="85"/>
      <c r="AV1370" s="85"/>
      <c r="AW1370" s="85"/>
      <c r="AX1370" s="85"/>
      <c r="AY1370" s="85"/>
      <c r="AZ1370" s="85"/>
      <c r="BA1370" s="85"/>
      <c r="BB1370" s="85"/>
      <c r="BC1370" s="85"/>
      <c r="BD1370" s="85"/>
      <c r="BE1370" s="85"/>
      <c r="BF1370" s="88"/>
      <c r="BG1370" s="85"/>
      <c r="BH1370" s="85"/>
      <c r="BI1370" s="85"/>
      <c r="BJ1370" s="85"/>
      <c r="BK1370" s="85"/>
      <c r="BL1370" s="85"/>
      <c r="BM1370" s="85"/>
      <c r="BN1370" s="85"/>
      <c r="BO1370" s="85"/>
      <c r="BP1370" s="85"/>
      <c r="BQ1370" s="85"/>
      <c r="BR1370" s="85"/>
      <c r="BS1370" s="85"/>
      <c r="BT1370" s="85"/>
      <c r="BU1370" s="85"/>
      <c r="BV1370" s="85"/>
      <c r="BW1370" s="85"/>
      <c r="BX1370" s="85"/>
      <c r="BY1370" s="85"/>
      <c r="BZ1370" s="85"/>
      <c r="CA1370" s="85"/>
      <c r="CB1370" s="85"/>
      <c r="CC1370" s="85"/>
      <c r="CD1370" s="85"/>
      <c r="CE1370" s="85"/>
      <c r="CF1370" s="85"/>
      <c r="CG1370" s="85"/>
      <c r="CH1370" s="85"/>
      <c r="CI1370" s="85"/>
      <c r="CJ1370" s="85"/>
      <c r="CK1370" s="85"/>
      <c r="CL1370" s="85"/>
      <c r="CM1370" s="85"/>
      <c r="CN1370" s="85"/>
      <c r="CO1370" s="85"/>
      <c r="CP1370" s="85"/>
      <c r="CQ1370" s="85"/>
      <c r="CR1370" s="85"/>
      <c r="CS1370" s="85"/>
      <c r="CT1370" s="85"/>
      <c r="CU1370" s="85"/>
      <c r="CV1370" s="85"/>
      <c r="CW1370" s="85"/>
      <c r="CX1370" s="85"/>
      <c r="CY1370" s="85"/>
      <c r="CZ1370" s="85"/>
      <c r="DA1370" s="85"/>
      <c r="DB1370" s="85"/>
      <c r="DC1370" s="85"/>
      <c r="DD1370" s="85"/>
      <c r="DE1370" s="85"/>
    </row>
    <row r="1371" spans="1:109" x14ac:dyDescent="0.2">
      <c r="A1371" s="85"/>
      <c r="B1371" s="85"/>
      <c r="C1371" s="85"/>
      <c r="D1371" s="85"/>
      <c r="E1371" s="86"/>
      <c r="F1371" s="85"/>
      <c r="G1371" s="87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85"/>
      <c r="V1371" s="85"/>
      <c r="W1371" s="85"/>
      <c r="X1371" s="85"/>
      <c r="Y1371" s="85"/>
      <c r="Z1371" s="85"/>
      <c r="AA1371" s="85"/>
      <c r="AB1371" s="85"/>
      <c r="AC1371" s="85"/>
      <c r="AD1371" s="85"/>
      <c r="AE1371" s="85"/>
      <c r="AF1371" s="85"/>
      <c r="AG1371" s="85"/>
      <c r="AH1371" s="85"/>
      <c r="AI1371" s="85"/>
      <c r="AJ1371" s="85"/>
      <c r="AK1371" s="85"/>
      <c r="AL1371" s="85"/>
      <c r="AM1371" s="85"/>
      <c r="AN1371" s="85"/>
      <c r="AO1371" s="85"/>
      <c r="AP1371" s="85"/>
      <c r="AQ1371" s="85"/>
      <c r="AR1371" s="85"/>
      <c r="AS1371" s="85"/>
      <c r="AT1371" s="85"/>
      <c r="AU1371" s="85"/>
      <c r="AV1371" s="85"/>
      <c r="AW1371" s="85"/>
      <c r="AX1371" s="85"/>
      <c r="AY1371" s="85"/>
      <c r="AZ1371" s="85"/>
      <c r="BA1371" s="85"/>
      <c r="BB1371" s="85"/>
      <c r="BC1371" s="85"/>
      <c r="BD1371" s="85"/>
      <c r="BE1371" s="85"/>
      <c r="BF1371" s="88"/>
      <c r="BG1371" s="85"/>
      <c r="BH1371" s="85"/>
      <c r="BI1371" s="85"/>
      <c r="BJ1371" s="85"/>
      <c r="BK1371" s="85"/>
      <c r="BL1371" s="85"/>
      <c r="BM1371" s="85"/>
      <c r="BN1371" s="85"/>
      <c r="BO1371" s="85"/>
      <c r="BP1371" s="85"/>
      <c r="BQ1371" s="85"/>
      <c r="BR1371" s="85"/>
      <c r="BS1371" s="85"/>
      <c r="BT1371" s="85"/>
      <c r="BU1371" s="85"/>
      <c r="BV1371" s="85"/>
      <c r="BW1371" s="85"/>
      <c r="BX1371" s="85"/>
      <c r="BY1371" s="85"/>
      <c r="BZ1371" s="85"/>
      <c r="CA1371" s="85"/>
      <c r="CB1371" s="85"/>
      <c r="CC1371" s="85"/>
      <c r="CD1371" s="85"/>
      <c r="CE1371" s="85"/>
      <c r="CF1371" s="85"/>
      <c r="CG1371" s="85"/>
      <c r="CH1371" s="85"/>
      <c r="CI1371" s="85"/>
      <c r="CJ1371" s="85"/>
      <c r="CK1371" s="85"/>
      <c r="CL1371" s="85"/>
      <c r="CM1371" s="85"/>
      <c r="CN1371" s="85"/>
      <c r="CO1371" s="85"/>
      <c r="CP1371" s="85"/>
      <c r="CQ1371" s="85"/>
      <c r="CR1371" s="85"/>
      <c r="CS1371" s="85"/>
      <c r="CT1371" s="85"/>
      <c r="CU1371" s="85"/>
      <c r="CV1371" s="85"/>
      <c r="CW1371" s="85"/>
      <c r="CX1371" s="85"/>
      <c r="CY1371" s="85"/>
      <c r="CZ1371" s="85"/>
      <c r="DA1371" s="85"/>
      <c r="DB1371" s="85"/>
      <c r="DC1371" s="85"/>
      <c r="DD1371" s="85"/>
      <c r="DE1371" s="85"/>
    </row>
    <row r="1372" spans="1:109" x14ac:dyDescent="0.2">
      <c r="A1372" s="85"/>
      <c r="B1372" s="85"/>
      <c r="C1372" s="85"/>
      <c r="D1372" s="85"/>
      <c r="E1372" s="86"/>
      <c r="F1372" s="85"/>
      <c r="G1372" s="87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85"/>
      <c r="V1372" s="85"/>
      <c r="W1372" s="85"/>
      <c r="X1372" s="85"/>
      <c r="Y1372" s="85"/>
      <c r="Z1372" s="85"/>
      <c r="AA1372" s="85"/>
      <c r="AB1372" s="85"/>
      <c r="AC1372" s="85"/>
      <c r="AD1372" s="85"/>
      <c r="AE1372" s="85"/>
      <c r="AF1372" s="85"/>
      <c r="AG1372" s="85"/>
      <c r="AH1372" s="85"/>
      <c r="AI1372" s="85"/>
      <c r="AJ1372" s="85"/>
      <c r="AK1372" s="85"/>
      <c r="AL1372" s="85"/>
      <c r="AM1372" s="85"/>
      <c r="AN1372" s="85"/>
      <c r="AO1372" s="85"/>
      <c r="AP1372" s="85"/>
      <c r="AQ1372" s="85"/>
      <c r="AR1372" s="85"/>
      <c r="AS1372" s="85"/>
      <c r="AT1372" s="85"/>
      <c r="AU1372" s="85"/>
      <c r="AV1372" s="85"/>
      <c r="AW1372" s="85"/>
      <c r="AX1372" s="85"/>
      <c r="AY1372" s="85"/>
      <c r="AZ1372" s="85"/>
      <c r="BA1372" s="85"/>
      <c r="BB1372" s="85"/>
      <c r="BC1372" s="85"/>
      <c r="BD1372" s="85"/>
      <c r="BE1372" s="85"/>
      <c r="BF1372" s="88"/>
      <c r="BG1372" s="85"/>
      <c r="BH1372" s="85"/>
      <c r="BI1372" s="85"/>
      <c r="BJ1372" s="85"/>
      <c r="BK1372" s="85"/>
      <c r="BL1372" s="85"/>
      <c r="BM1372" s="85"/>
      <c r="BN1372" s="85"/>
      <c r="BO1372" s="85"/>
      <c r="BP1372" s="85"/>
      <c r="BQ1372" s="85"/>
      <c r="BR1372" s="85"/>
      <c r="BS1372" s="85"/>
      <c r="BT1372" s="85"/>
      <c r="BU1372" s="85"/>
      <c r="BV1372" s="85"/>
      <c r="BW1372" s="85"/>
      <c r="BX1372" s="85"/>
      <c r="BY1372" s="85"/>
      <c r="BZ1372" s="85"/>
      <c r="CA1372" s="85"/>
      <c r="CB1372" s="85"/>
      <c r="CC1372" s="85"/>
      <c r="CD1372" s="85"/>
      <c r="CE1372" s="85"/>
      <c r="CF1372" s="85"/>
      <c r="CG1372" s="85"/>
      <c r="CH1372" s="85"/>
      <c r="CI1372" s="85"/>
      <c r="CJ1372" s="85"/>
      <c r="CK1372" s="85"/>
      <c r="CL1372" s="85"/>
      <c r="CM1372" s="85"/>
      <c r="CN1372" s="85"/>
      <c r="CO1372" s="85"/>
      <c r="CP1372" s="85"/>
      <c r="CQ1372" s="85"/>
      <c r="CR1372" s="85"/>
      <c r="CS1372" s="85"/>
      <c r="CT1372" s="85"/>
      <c r="CU1372" s="85"/>
      <c r="CV1372" s="85"/>
      <c r="CW1372" s="85"/>
      <c r="CX1372" s="85"/>
      <c r="CY1372" s="85"/>
      <c r="CZ1372" s="85"/>
      <c r="DA1372" s="85"/>
      <c r="DB1372" s="85"/>
      <c r="DC1372" s="85"/>
      <c r="DD1372" s="85"/>
      <c r="DE1372" s="85"/>
    </row>
    <row r="1373" spans="1:109" x14ac:dyDescent="0.2">
      <c r="A1373" s="85"/>
      <c r="B1373" s="85"/>
      <c r="C1373" s="85"/>
      <c r="D1373" s="85"/>
      <c r="E1373" s="86"/>
      <c r="F1373" s="85"/>
      <c r="G1373" s="87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85"/>
      <c r="V1373" s="85"/>
      <c r="W1373" s="85"/>
      <c r="X1373" s="85"/>
      <c r="Y1373" s="85"/>
      <c r="Z1373" s="85"/>
      <c r="AA1373" s="85"/>
      <c r="AB1373" s="85"/>
      <c r="AC1373" s="85"/>
      <c r="AD1373" s="85"/>
      <c r="AE1373" s="85"/>
      <c r="AF1373" s="85"/>
      <c r="AG1373" s="85"/>
      <c r="AH1373" s="85"/>
      <c r="AI1373" s="85"/>
      <c r="AJ1373" s="85"/>
      <c r="AK1373" s="85"/>
      <c r="AL1373" s="85"/>
      <c r="AM1373" s="85"/>
      <c r="AN1373" s="85"/>
      <c r="AO1373" s="85"/>
      <c r="AP1373" s="85"/>
      <c r="AQ1373" s="85"/>
      <c r="AR1373" s="85"/>
      <c r="AS1373" s="85"/>
      <c r="AT1373" s="85"/>
      <c r="AU1373" s="85"/>
      <c r="AV1373" s="85"/>
      <c r="AW1373" s="85"/>
      <c r="AX1373" s="85"/>
      <c r="AY1373" s="85"/>
      <c r="AZ1373" s="85"/>
      <c r="BA1373" s="85"/>
      <c r="BB1373" s="85"/>
      <c r="BC1373" s="85"/>
      <c r="BD1373" s="85"/>
      <c r="BE1373" s="85"/>
      <c r="BF1373" s="88"/>
      <c r="BG1373" s="85"/>
      <c r="BH1373" s="85"/>
      <c r="BI1373" s="85"/>
      <c r="BJ1373" s="85"/>
      <c r="BK1373" s="85"/>
      <c r="BL1373" s="85"/>
      <c r="BM1373" s="85"/>
      <c r="BN1373" s="85"/>
      <c r="BO1373" s="85"/>
      <c r="BP1373" s="85"/>
      <c r="BQ1373" s="85"/>
      <c r="BR1373" s="85"/>
      <c r="BS1373" s="85"/>
      <c r="BT1373" s="85"/>
      <c r="BU1373" s="85"/>
      <c r="BV1373" s="85"/>
      <c r="BW1373" s="85"/>
      <c r="BX1373" s="85"/>
      <c r="BY1373" s="85"/>
      <c r="BZ1373" s="85"/>
      <c r="CA1373" s="85"/>
      <c r="CB1373" s="85"/>
      <c r="CC1373" s="85"/>
      <c r="CD1373" s="85"/>
      <c r="CE1373" s="85"/>
      <c r="CF1373" s="85"/>
      <c r="CG1373" s="85"/>
      <c r="CH1373" s="85"/>
      <c r="CI1373" s="85"/>
      <c r="CJ1373" s="85"/>
      <c r="CK1373" s="85"/>
      <c r="CL1373" s="85"/>
      <c r="CM1373" s="85"/>
      <c r="CN1373" s="85"/>
      <c r="CO1373" s="85"/>
      <c r="CP1373" s="85"/>
      <c r="CQ1373" s="85"/>
      <c r="CR1373" s="85"/>
      <c r="CS1373" s="85"/>
      <c r="CT1373" s="85"/>
      <c r="CU1373" s="85"/>
      <c r="CV1373" s="85"/>
      <c r="CW1373" s="85"/>
      <c r="CX1373" s="85"/>
      <c r="CY1373" s="85"/>
      <c r="CZ1373" s="85"/>
      <c r="DA1373" s="85"/>
      <c r="DB1373" s="85"/>
      <c r="DC1373" s="85"/>
      <c r="DD1373" s="85"/>
      <c r="DE1373" s="85"/>
    </row>
    <row r="1374" spans="1:109" x14ac:dyDescent="0.2">
      <c r="A1374" s="85"/>
      <c r="B1374" s="85"/>
      <c r="C1374" s="85"/>
      <c r="D1374" s="85"/>
      <c r="E1374" s="86"/>
      <c r="F1374" s="85"/>
      <c r="G1374" s="87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85"/>
      <c r="V1374" s="85"/>
      <c r="W1374" s="85"/>
      <c r="X1374" s="85"/>
      <c r="Y1374" s="85"/>
      <c r="Z1374" s="85"/>
      <c r="AA1374" s="85"/>
      <c r="AB1374" s="85"/>
      <c r="AC1374" s="85"/>
      <c r="AD1374" s="85"/>
      <c r="AE1374" s="85"/>
      <c r="AF1374" s="85"/>
      <c r="AG1374" s="85"/>
      <c r="AH1374" s="85"/>
      <c r="AI1374" s="85"/>
      <c r="AJ1374" s="85"/>
      <c r="AK1374" s="85"/>
      <c r="AL1374" s="85"/>
      <c r="AM1374" s="85"/>
      <c r="AN1374" s="85"/>
      <c r="AO1374" s="85"/>
      <c r="AP1374" s="85"/>
      <c r="AQ1374" s="85"/>
      <c r="AR1374" s="85"/>
      <c r="AS1374" s="85"/>
      <c r="AT1374" s="85"/>
      <c r="AU1374" s="85"/>
      <c r="AV1374" s="85"/>
      <c r="AW1374" s="85"/>
      <c r="AX1374" s="85"/>
      <c r="AY1374" s="85"/>
      <c r="AZ1374" s="85"/>
      <c r="BA1374" s="85"/>
      <c r="BB1374" s="85"/>
      <c r="BC1374" s="85"/>
      <c r="BD1374" s="85"/>
      <c r="BE1374" s="85"/>
      <c r="BF1374" s="88"/>
      <c r="BG1374" s="85"/>
      <c r="BH1374" s="85"/>
      <c r="BI1374" s="85"/>
      <c r="BJ1374" s="85"/>
      <c r="BK1374" s="85"/>
      <c r="BL1374" s="85"/>
      <c r="BM1374" s="85"/>
      <c r="BN1374" s="85"/>
      <c r="BO1374" s="85"/>
      <c r="BP1374" s="85"/>
      <c r="BQ1374" s="85"/>
      <c r="BR1374" s="85"/>
      <c r="BS1374" s="85"/>
      <c r="BT1374" s="85"/>
      <c r="BU1374" s="85"/>
      <c r="BV1374" s="85"/>
      <c r="BW1374" s="85"/>
      <c r="BX1374" s="85"/>
      <c r="BY1374" s="85"/>
      <c r="BZ1374" s="85"/>
      <c r="CA1374" s="85"/>
      <c r="CB1374" s="85"/>
      <c r="CC1374" s="85"/>
      <c r="CD1374" s="85"/>
      <c r="CE1374" s="85"/>
      <c r="CF1374" s="85"/>
      <c r="CG1374" s="85"/>
      <c r="CH1374" s="85"/>
      <c r="CI1374" s="85"/>
      <c r="CJ1374" s="85"/>
      <c r="CK1374" s="85"/>
      <c r="CL1374" s="85"/>
      <c r="CM1374" s="85"/>
      <c r="CN1374" s="85"/>
      <c r="CO1374" s="85"/>
      <c r="CP1374" s="85"/>
      <c r="CQ1374" s="85"/>
      <c r="CR1374" s="85"/>
      <c r="CS1374" s="85"/>
      <c r="CT1374" s="85"/>
      <c r="CU1374" s="85"/>
      <c r="CV1374" s="85"/>
      <c r="CW1374" s="85"/>
      <c r="CX1374" s="85"/>
      <c r="CY1374" s="85"/>
      <c r="CZ1374" s="85"/>
      <c r="DA1374" s="85"/>
      <c r="DB1374" s="85"/>
      <c r="DC1374" s="85"/>
      <c r="DD1374" s="85"/>
      <c r="DE1374" s="85"/>
    </row>
    <row r="1375" spans="1:109" x14ac:dyDescent="0.2">
      <c r="A1375" s="85"/>
      <c r="B1375" s="85"/>
      <c r="C1375" s="85"/>
      <c r="D1375" s="85"/>
      <c r="E1375" s="86"/>
      <c r="F1375" s="85"/>
      <c r="G1375" s="87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85"/>
      <c r="V1375" s="85"/>
      <c r="W1375" s="85"/>
      <c r="X1375" s="85"/>
      <c r="Y1375" s="85"/>
      <c r="Z1375" s="85"/>
      <c r="AA1375" s="85"/>
      <c r="AB1375" s="85"/>
      <c r="AC1375" s="85"/>
      <c r="AD1375" s="85"/>
      <c r="AE1375" s="85"/>
      <c r="AF1375" s="85"/>
      <c r="AG1375" s="85"/>
      <c r="AH1375" s="85"/>
      <c r="AI1375" s="85"/>
      <c r="AJ1375" s="85"/>
      <c r="AK1375" s="85"/>
      <c r="AL1375" s="85"/>
      <c r="AM1375" s="85"/>
      <c r="AN1375" s="85"/>
      <c r="AO1375" s="85"/>
      <c r="AP1375" s="85"/>
      <c r="AQ1375" s="85"/>
      <c r="AR1375" s="85"/>
      <c r="AS1375" s="85"/>
      <c r="AT1375" s="85"/>
      <c r="AU1375" s="85"/>
      <c r="AV1375" s="85"/>
      <c r="AW1375" s="85"/>
      <c r="AX1375" s="85"/>
      <c r="AY1375" s="85"/>
      <c r="AZ1375" s="85"/>
      <c r="BA1375" s="85"/>
      <c r="BB1375" s="85"/>
      <c r="BC1375" s="85"/>
      <c r="BD1375" s="85"/>
      <c r="BE1375" s="85"/>
      <c r="BF1375" s="88"/>
      <c r="BG1375" s="85"/>
      <c r="BH1375" s="85"/>
      <c r="BI1375" s="85"/>
      <c r="BJ1375" s="85"/>
      <c r="BK1375" s="85"/>
      <c r="BL1375" s="85"/>
      <c r="BM1375" s="85"/>
      <c r="BN1375" s="85"/>
      <c r="BO1375" s="85"/>
      <c r="BP1375" s="85"/>
      <c r="BQ1375" s="85"/>
      <c r="BR1375" s="85"/>
      <c r="BS1375" s="85"/>
      <c r="BT1375" s="85"/>
      <c r="BU1375" s="85"/>
      <c r="BV1375" s="85"/>
      <c r="BW1375" s="85"/>
      <c r="BX1375" s="85"/>
      <c r="BY1375" s="85"/>
      <c r="BZ1375" s="85"/>
      <c r="CA1375" s="85"/>
      <c r="CB1375" s="85"/>
      <c r="CC1375" s="85"/>
      <c r="CD1375" s="85"/>
      <c r="CE1375" s="85"/>
      <c r="CF1375" s="85"/>
      <c r="CG1375" s="85"/>
      <c r="CH1375" s="85"/>
      <c r="CI1375" s="85"/>
      <c r="CJ1375" s="85"/>
      <c r="CK1375" s="85"/>
      <c r="CL1375" s="85"/>
      <c r="CM1375" s="85"/>
      <c r="CN1375" s="85"/>
      <c r="CO1375" s="85"/>
      <c r="CP1375" s="85"/>
      <c r="CQ1375" s="85"/>
      <c r="CR1375" s="85"/>
      <c r="CS1375" s="85"/>
      <c r="CT1375" s="85"/>
      <c r="CU1375" s="85"/>
      <c r="CV1375" s="85"/>
      <c r="CW1375" s="85"/>
      <c r="CX1375" s="85"/>
      <c r="CY1375" s="85"/>
      <c r="CZ1375" s="85"/>
      <c r="DA1375" s="85"/>
      <c r="DB1375" s="85"/>
      <c r="DC1375" s="85"/>
      <c r="DD1375" s="85"/>
      <c r="DE1375" s="85"/>
    </row>
    <row r="1376" spans="1:109" x14ac:dyDescent="0.2">
      <c r="A1376" s="85"/>
      <c r="B1376" s="85"/>
      <c r="C1376" s="85"/>
      <c r="D1376" s="85"/>
      <c r="E1376" s="86"/>
      <c r="F1376" s="85"/>
      <c r="G1376" s="87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85"/>
      <c r="V1376" s="85"/>
      <c r="W1376" s="85"/>
      <c r="X1376" s="85"/>
      <c r="Y1376" s="85"/>
      <c r="Z1376" s="85"/>
      <c r="AA1376" s="85"/>
      <c r="AB1376" s="85"/>
      <c r="AC1376" s="85"/>
      <c r="AD1376" s="85"/>
      <c r="AE1376" s="85"/>
      <c r="AF1376" s="85"/>
      <c r="AG1376" s="85"/>
      <c r="AH1376" s="85"/>
      <c r="AI1376" s="85"/>
      <c r="AJ1376" s="85"/>
      <c r="AK1376" s="85"/>
      <c r="AL1376" s="85"/>
      <c r="AM1376" s="85"/>
      <c r="AN1376" s="85"/>
      <c r="AO1376" s="85"/>
      <c r="AP1376" s="85"/>
      <c r="AQ1376" s="85"/>
      <c r="AR1376" s="85"/>
      <c r="AS1376" s="85"/>
      <c r="AT1376" s="85"/>
      <c r="AU1376" s="85"/>
      <c r="AV1376" s="85"/>
      <c r="AW1376" s="85"/>
      <c r="AX1376" s="85"/>
      <c r="AY1376" s="85"/>
      <c r="AZ1376" s="85"/>
      <c r="BA1376" s="85"/>
      <c r="BB1376" s="85"/>
      <c r="BC1376" s="85"/>
      <c r="BD1376" s="85"/>
      <c r="BE1376" s="85"/>
      <c r="BF1376" s="88"/>
      <c r="BG1376" s="85"/>
      <c r="BH1376" s="85"/>
      <c r="BI1376" s="85"/>
      <c r="BJ1376" s="85"/>
      <c r="BK1376" s="85"/>
      <c r="BL1376" s="85"/>
      <c r="BM1376" s="85"/>
      <c r="BN1376" s="85"/>
      <c r="BO1376" s="85"/>
      <c r="BP1376" s="85"/>
      <c r="BQ1376" s="85"/>
      <c r="BR1376" s="85"/>
      <c r="BS1376" s="85"/>
      <c r="BT1376" s="85"/>
      <c r="BU1376" s="85"/>
      <c r="BV1376" s="85"/>
      <c r="BW1376" s="85"/>
      <c r="BX1376" s="85"/>
      <c r="BY1376" s="85"/>
      <c r="BZ1376" s="85"/>
      <c r="CA1376" s="85"/>
      <c r="CB1376" s="85"/>
      <c r="CC1376" s="85"/>
      <c r="CD1376" s="85"/>
      <c r="CE1376" s="85"/>
      <c r="CF1376" s="85"/>
      <c r="CG1376" s="85"/>
      <c r="CH1376" s="85"/>
      <c r="CI1376" s="85"/>
      <c r="CJ1376" s="85"/>
      <c r="CK1376" s="85"/>
      <c r="CL1376" s="85"/>
      <c r="CM1376" s="85"/>
      <c r="CN1376" s="85"/>
      <c r="CO1376" s="85"/>
      <c r="CP1376" s="85"/>
      <c r="CQ1376" s="85"/>
      <c r="CR1376" s="85"/>
      <c r="CS1376" s="85"/>
      <c r="CT1376" s="85"/>
      <c r="CU1376" s="85"/>
      <c r="CV1376" s="85"/>
      <c r="CW1376" s="85"/>
      <c r="CX1376" s="85"/>
      <c r="CY1376" s="85"/>
      <c r="CZ1376" s="85"/>
      <c r="DA1376" s="85"/>
      <c r="DB1376" s="85"/>
      <c r="DC1376" s="85"/>
      <c r="DD1376" s="85"/>
      <c r="DE1376" s="85"/>
    </row>
    <row r="1377" spans="1:109" x14ac:dyDescent="0.2">
      <c r="A1377" s="85"/>
      <c r="B1377" s="85"/>
      <c r="C1377" s="85"/>
      <c r="D1377" s="85"/>
      <c r="E1377" s="86"/>
      <c r="F1377" s="85"/>
      <c r="G1377" s="87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85"/>
      <c r="V1377" s="85"/>
      <c r="W1377" s="85"/>
      <c r="X1377" s="85"/>
      <c r="Y1377" s="85"/>
      <c r="Z1377" s="85"/>
      <c r="AA1377" s="85"/>
      <c r="AB1377" s="85"/>
      <c r="AC1377" s="85"/>
      <c r="AD1377" s="85"/>
      <c r="AE1377" s="85"/>
      <c r="AF1377" s="85"/>
      <c r="AG1377" s="85"/>
      <c r="AH1377" s="85"/>
      <c r="AI1377" s="85"/>
      <c r="AJ1377" s="85"/>
      <c r="AK1377" s="85"/>
      <c r="AL1377" s="85"/>
      <c r="AM1377" s="85"/>
      <c r="AN1377" s="85"/>
      <c r="AO1377" s="85"/>
      <c r="AP1377" s="85"/>
      <c r="AQ1377" s="85"/>
      <c r="AR1377" s="85"/>
      <c r="AS1377" s="85"/>
      <c r="AT1377" s="85"/>
      <c r="AU1377" s="85"/>
      <c r="AV1377" s="85"/>
      <c r="AW1377" s="85"/>
      <c r="AX1377" s="85"/>
      <c r="AY1377" s="85"/>
      <c r="AZ1377" s="85"/>
      <c r="BA1377" s="85"/>
      <c r="BB1377" s="85"/>
      <c r="BC1377" s="85"/>
      <c r="BD1377" s="85"/>
      <c r="BE1377" s="85"/>
      <c r="BF1377" s="88"/>
      <c r="BG1377" s="85"/>
      <c r="BH1377" s="85"/>
      <c r="BI1377" s="85"/>
      <c r="BJ1377" s="85"/>
      <c r="BK1377" s="85"/>
      <c r="BL1377" s="85"/>
      <c r="BM1377" s="85"/>
      <c r="BN1377" s="85"/>
      <c r="BO1377" s="85"/>
      <c r="BP1377" s="85"/>
      <c r="BQ1377" s="85"/>
      <c r="BR1377" s="85"/>
      <c r="BS1377" s="85"/>
      <c r="BT1377" s="85"/>
      <c r="BU1377" s="85"/>
      <c r="BV1377" s="85"/>
      <c r="BW1377" s="85"/>
      <c r="BX1377" s="85"/>
      <c r="BY1377" s="85"/>
      <c r="BZ1377" s="85"/>
      <c r="CA1377" s="85"/>
      <c r="CB1377" s="85"/>
      <c r="CC1377" s="85"/>
      <c r="CD1377" s="85"/>
      <c r="CE1377" s="85"/>
      <c r="CF1377" s="85"/>
      <c r="CG1377" s="85"/>
      <c r="CH1377" s="85"/>
      <c r="CI1377" s="85"/>
      <c r="CJ1377" s="85"/>
      <c r="CK1377" s="85"/>
      <c r="CL1377" s="85"/>
      <c r="CM1377" s="85"/>
      <c r="CN1377" s="85"/>
      <c r="CO1377" s="85"/>
      <c r="CP1377" s="85"/>
      <c r="CQ1377" s="85"/>
      <c r="CR1377" s="85"/>
      <c r="CS1377" s="85"/>
      <c r="CT1377" s="85"/>
      <c r="CU1377" s="85"/>
      <c r="CV1377" s="85"/>
      <c r="CW1377" s="85"/>
      <c r="CX1377" s="85"/>
      <c r="CY1377" s="85"/>
      <c r="CZ1377" s="85"/>
      <c r="DA1377" s="85"/>
      <c r="DB1377" s="85"/>
      <c r="DC1377" s="85"/>
      <c r="DD1377" s="85"/>
      <c r="DE1377" s="85"/>
    </row>
    <row r="1378" spans="1:109" x14ac:dyDescent="0.2">
      <c r="A1378" s="85"/>
      <c r="B1378" s="85"/>
      <c r="C1378" s="85"/>
      <c r="D1378" s="85"/>
      <c r="E1378" s="86"/>
      <c r="F1378" s="85"/>
      <c r="G1378" s="87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85"/>
      <c r="V1378" s="85"/>
      <c r="W1378" s="85"/>
      <c r="X1378" s="85"/>
      <c r="Y1378" s="85"/>
      <c r="Z1378" s="85"/>
      <c r="AA1378" s="85"/>
      <c r="AB1378" s="85"/>
      <c r="AC1378" s="85"/>
      <c r="AD1378" s="85"/>
      <c r="AE1378" s="85"/>
      <c r="AF1378" s="85"/>
      <c r="AG1378" s="85"/>
      <c r="AH1378" s="85"/>
      <c r="AI1378" s="85"/>
      <c r="AJ1378" s="85"/>
      <c r="AK1378" s="85"/>
      <c r="AL1378" s="85"/>
      <c r="AM1378" s="85"/>
      <c r="AN1378" s="85"/>
      <c r="AO1378" s="85"/>
      <c r="AP1378" s="85"/>
      <c r="AQ1378" s="85"/>
      <c r="AR1378" s="85"/>
      <c r="AS1378" s="85"/>
      <c r="AT1378" s="85"/>
      <c r="AU1378" s="85"/>
      <c r="AV1378" s="85"/>
      <c r="AW1378" s="85"/>
      <c r="AX1378" s="85"/>
      <c r="AY1378" s="85"/>
      <c r="AZ1378" s="85"/>
      <c r="BA1378" s="85"/>
      <c r="BB1378" s="85"/>
      <c r="BC1378" s="85"/>
      <c r="BD1378" s="85"/>
      <c r="BE1378" s="85"/>
      <c r="BF1378" s="88"/>
      <c r="BG1378" s="85"/>
      <c r="BH1378" s="85"/>
      <c r="BI1378" s="85"/>
      <c r="BJ1378" s="85"/>
      <c r="BK1378" s="85"/>
      <c r="BL1378" s="85"/>
      <c r="BM1378" s="85"/>
      <c r="BN1378" s="85"/>
      <c r="BO1378" s="85"/>
      <c r="BP1378" s="85"/>
      <c r="BQ1378" s="85"/>
      <c r="BR1378" s="85"/>
      <c r="BS1378" s="85"/>
      <c r="BT1378" s="85"/>
      <c r="BU1378" s="85"/>
      <c r="BV1378" s="85"/>
      <c r="BW1378" s="85"/>
      <c r="BX1378" s="85"/>
      <c r="BY1378" s="85"/>
      <c r="BZ1378" s="85"/>
      <c r="CA1378" s="85"/>
      <c r="CB1378" s="85"/>
      <c r="CC1378" s="85"/>
      <c r="CD1378" s="85"/>
      <c r="CE1378" s="85"/>
      <c r="CF1378" s="85"/>
      <c r="CG1378" s="85"/>
      <c r="CH1378" s="85"/>
      <c r="CI1378" s="85"/>
      <c r="CJ1378" s="85"/>
      <c r="CK1378" s="85"/>
      <c r="CL1378" s="85"/>
      <c r="CM1378" s="85"/>
      <c r="CN1378" s="85"/>
      <c r="CO1378" s="85"/>
      <c r="CP1378" s="85"/>
      <c r="CQ1378" s="85"/>
      <c r="CR1378" s="85"/>
      <c r="CS1378" s="85"/>
      <c r="CT1378" s="85"/>
      <c r="CU1378" s="85"/>
      <c r="CV1378" s="85"/>
      <c r="CW1378" s="85"/>
      <c r="CX1378" s="85"/>
      <c r="CY1378" s="85"/>
      <c r="CZ1378" s="85"/>
      <c r="DA1378" s="85"/>
      <c r="DB1378" s="85"/>
      <c r="DC1378" s="85"/>
      <c r="DD1378" s="85"/>
      <c r="DE1378" s="85"/>
    </row>
    <row r="1379" spans="1:109" x14ac:dyDescent="0.2">
      <c r="A1379" s="85"/>
      <c r="B1379" s="85"/>
      <c r="C1379" s="85"/>
      <c r="D1379" s="85"/>
      <c r="E1379" s="86"/>
      <c r="F1379" s="85"/>
      <c r="G1379" s="87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85"/>
      <c r="V1379" s="85"/>
      <c r="W1379" s="85"/>
      <c r="X1379" s="85"/>
      <c r="Y1379" s="85"/>
      <c r="Z1379" s="85"/>
      <c r="AA1379" s="85"/>
      <c r="AB1379" s="85"/>
      <c r="AC1379" s="85"/>
      <c r="AD1379" s="85"/>
      <c r="AE1379" s="85"/>
      <c r="AF1379" s="85"/>
      <c r="AG1379" s="85"/>
      <c r="AH1379" s="85"/>
      <c r="AI1379" s="85"/>
      <c r="AJ1379" s="85"/>
      <c r="AK1379" s="85"/>
      <c r="AL1379" s="85"/>
      <c r="AM1379" s="85"/>
      <c r="AN1379" s="85"/>
      <c r="AO1379" s="85"/>
      <c r="AP1379" s="85"/>
      <c r="AQ1379" s="85"/>
      <c r="AR1379" s="85"/>
      <c r="AS1379" s="85"/>
      <c r="AT1379" s="85"/>
      <c r="AU1379" s="85"/>
      <c r="AV1379" s="85"/>
      <c r="AW1379" s="85"/>
      <c r="AX1379" s="85"/>
      <c r="AY1379" s="85"/>
      <c r="AZ1379" s="85"/>
      <c r="BA1379" s="85"/>
      <c r="BB1379" s="85"/>
      <c r="BC1379" s="85"/>
      <c r="BD1379" s="85"/>
      <c r="BE1379" s="85"/>
      <c r="BF1379" s="88"/>
      <c r="BG1379" s="85"/>
      <c r="BH1379" s="85"/>
      <c r="BI1379" s="85"/>
      <c r="BJ1379" s="85"/>
      <c r="BK1379" s="85"/>
      <c r="BL1379" s="85"/>
      <c r="BM1379" s="85"/>
      <c r="BN1379" s="85"/>
      <c r="BO1379" s="85"/>
      <c r="BP1379" s="85"/>
      <c r="BQ1379" s="85"/>
      <c r="BR1379" s="85"/>
      <c r="BS1379" s="85"/>
      <c r="BT1379" s="85"/>
      <c r="BU1379" s="85"/>
      <c r="BV1379" s="85"/>
      <c r="BW1379" s="85"/>
      <c r="BX1379" s="85"/>
      <c r="BY1379" s="85"/>
      <c r="BZ1379" s="85"/>
      <c r="CA1379" s="85"/>
      <c r="CB1379" s="85"/>
      <c r="CC1379" s="85"/>
      <c r="CD1379" s="85"/>
      <c r="CE1379" s="85"/>
      <c r="CF1379" s="85"/>
      <c r="CG1379" s="85"/>
      <c r="CH1379" s="85"/>
      <c r="CI1379" s="85"/>
      <c r="CJ1379" s="85"/>
      <c r="CK1379" s="85"/>
      <c r="CL1379" s="85"/>
      <c r="CM1379" s="85"/>
      <c r="CN1379" s="85"/>
      <c r="CO1379" s="85"/>
      <c r="CP1379" s="85"/>
      <c r="CQ1379" s="85"/>
      <c r="CR1379" s="85"/>
      <c r="CS1379" s="85"/>
      <c r="CT1379" s="85"/>
      <c r="CU1379" s="85"/>
      <c r="CV1379" s="85"/>
      <c r="CW1379" s="85"/>
      <c r="CX1379" s="85"/>
      <c r="CY1379" s="85"/>
      <c r="CZ1379" s="85"/>
      <c r="DA1379" s="85"/>
      <c r="DB1379" s="85"/>
      <c r="DC1379" s="85"/>
      <c r="DD1379" s="85"/>
      <c r="DE1379" s="85"/>
    </row>
    <row r="1380" spans="1:109" x14ac:dyDescent="0.2">
      <c r="A1380" s="85"/>
      <c r="B1380" s="85"/>
      <c r="C1380" s="85"/>
      <c r="D1380" s="85"/>
      <c r="E1380" s="86"/>
      <c r="F1380" s="85"/>
      <c r="G1380" s="87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85"/>
      <c r="V1380" s="85"/>
      <c r="W1380" s="85"/>
      <c r="X1380" s="85"/>
      <c r="Y1380" s="85"/>
      <c r="Z1380" s="85"/>
      <c r="AA1380" s="85"/>
      <c r="AB1380" s="85"/>
      <c r="AC1380" s="85"/>
      <c r="AD1380" s="85"/>
      <c r="AE1380" s="85"/>
      <c r="AF1380" s="85"/>
      <c r="AG1380" s="85"/>
      <c r="AH1380" s="85"/>
      <c r="AI1380" s="85"/>
      <c r="AJ1380" s="85"/>
      <c r="AK1380" s="85"/>
      <c r="AL1380" s="85"/>
      <c r="AM1380" s="85"/>
      <c r="AN1380" s="85"/>
      <c r="AO1380" s="85"/>
      <c r="AP1380" s="85"/>
      <c r="AQ1380" s="85"/>
      <c r="AR1380" s="85"/>
      <c r="AS1380" s="85"/>
      <c r="AT1380" s="85"/>
      <c r="AU1380" s="85"/>
      <c r="AV1380" s="85"/>
      <c r="AW1380" s="85"/>
      <c r="AX1380" s="85"/>
      <c r="AY1380" s="85"/>
      <c r="AZ1380" s="85"/>
      <c r="BA1380" s="85"/>
      <c r="BB1380" s="85"/>
      <c r="BC1380" s="85"/>
      <c r="BD1380" s="85"/>
      <c r="BE1380" s="85"/>
      <c r="BF1380" s="88"/>
      <c r="BG1380" s="85"/>
      <c r="BH1380" s="85"/>
      <c r="BI1380" s="85"/>
      <c r="BJ1380" s="85"/>
      <c r="BK1380" s="85"/>
      <c r="BL1380" s="85"/>
      <c r="BM1380" s="85"/>
      <c r="BN1380" s="85"/>
      <c r="BO1380" s="85"/>
      <c r="BP1380" s="85"/>
      <c r="BQ1380" s="85"/>
      <c r="BR1380" s="85"/>
      <c r="BS1380" s="85"/>
      <c r="BT1380" s="85"/>
      <c r="BU1380" s="85"/>
      <c r="BV1380" s="85"/>
      <c r="BW1380" s="85"/>
      <c r="BX1380" s="85"/>
      <c r="BY1380" s="85"/>
      <c r="BZ1380" s="85"/>
      <c r="CA1380" s="85"/>
      <c r="CB1380" s="85"/>
      <c r="CC1380" s="85"/>
      <c r="CD1380" s="85"/>
      <c r="CE1380" s="85"/>
      <c r="CF1380" s="85"/>
      <c r="CG1380" s="85"/>
      <c r="CH1380" s="85"/>
      <c r="CI1380" s="85"/>
      <c r="CJ1380" s="85"/>
      <c r="CK1380" s="85"/>
      <c r="CL1380" s="85"/>
      <c r="CM1380" s="85"/>
      <c r="CN1380" s="85"/>
      <c r="CO1380" s="85"/>
      <c r="CP1380" s="85"/>
      <c r="CQ1380" s="85"/>
      <c r="CR1380" s="85"/>
      <c r="CS1380" s="85"/>
      <c r="CT1380" s="85"/>
      <c r="CU1380" s="85"/>
      <c r="CV1380" s="85"/>
      <c r="CW1380" s="85"/>
      <c r="CX1380" s="85"/>
      <c r="CY1380" s="85"/>
      <c r="CZ1380" s="85"/>
      <c r="DA1380" s="85"/>
      <c r="DB1380" s="85"/>
      <c r="DC1380" s="85"/>
      <c r="DD1380" s="85"/>
      <c r="DE1380" s="85"/>
    </row>
    <row r="1381" spans="1:109" x14ac:dyDescent="0.2">
      <c r="A1381" s="85"/>
      <c r="B1381" s="85"/>
      <c r="C1381" s="85"/>
      <c r="D1381" s="85"/>
      <c r="E1381" s="86"/>
      <c r="F1381" s="85"/>
      <c r="G1381" s="87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85"/>
      <c r="V1381" s="85"/>
      <c r="W1381" s="85"/>
      <c r="X1381" s="85"/>
      <c r="Y1381" s="85"/>
      <c r="Z1381" s="85"/>
      <c r="AA1381" s="85"/>
      <c r="AB1381" s="85"/>
      <c r="AC1381" s="85"/>
      <c r="AD1381" s="85"/>
      <c r="AE1381" s="85"/>
      <c r="AF1381" s="85"/>
      <c r="AG1381" s="85"/>
      <c r="AH1381" s="85"/>
      <c r="AI1381" s="85"/>
      <c r="AJ1381" s="85"/>
      <c r="AK1381" s="85"/>
      <c r="AL1381" s="85"/>
      <c r="AM1381" s="85"/>
      <c r="AN1381" s="85"/>
      <c r="AO1381" s="85"/>
      <c r="AP1381" s="85"/>
      <c r="AQ1381" s="85"/>
      <c r="AR1381" s="85"/>
      <c r="AS1381" s="85"/>
      <c r="AT1381" s="85"/>
      <c r="AU1381" s="85"/>
      <c r="AV1381" s="85"/>
      <c r="AW1381" s="85"/>
      <c r="AX1381" s="85"/>
      <c r="AY1381" s="85"/>
      <c r="AZ1381" s="85"/>
      <c r="BA1381" s="85"/>
      <c r="BB1381" s="85"/>
      <c r="BC1381" s="85"/>
      <c r="BD1381" s="85"/>
      <c r="BE1381" s="85"/>
      <c r="BF1381" s="88"/>
      <c r="BG1381" s="85"/>
      <c r="BH1381" s="85"/>
      <c r="BI1381" s="85"/>
      <c r="BJ1381" s="85"/>
      <c r="BK1381" s="85"/>
      <c r="BL1381" s="85"/>
      <c r="BM1381" s="85"/>
      <c r="BN1381" s="85"/>
      <c r="BO1381" s="85"/>
      <c r="BP1381" s="85"/>
      <c r="BQ1381" s="85"/>
      <c r="BR1381" s="85"/>
      <c r="BS1381" s="85"/>
      <c r="BT1381" s="85"/>
      <c r="BU1381" s="85"/>
      <c r="BV1381" s="85"/>
      <c r="BW1381" s="85"/>
      <c r="BX1381" s="85"/>
      <c r="BY1381" s="85"/>
      <c r="BZ1381" s="85"/>
      <c r="CA1381" s="85"/>
      <c r="CB1381" s="85"/>
      <c r="CC1381" s="85"/>
      <c r="CD1381" s="85"/>
      <c r="CE1381" s="85"/>
      <c r="CF1381" s="85"/>
      <c r="CG1381" s="85"/>
      <c r="CH1381" s="85"/>
      <c r="CI1381" s="85"/>
      <c r="CJ1381" s="85"/>
      <c r="CK1381" s="85"/>
      <c r="CL1381" s="85"/>
      <c r="CM1381" s="85"/>
      <c r="CN1381" s="85"/>
      <c r="CO1381" s="85"/>
      <c r="CP1381" s="85"/>
      <c r="CQ1381" s="85"/>
      <c r="CR1381" s="85"/>
      <c r="CS1381" s="85"/>
      <c r="CT1381" s="85"/>
      <c r="CU1381" s="85"/>
      <c r="CV1381" s="85"/>
      <c r="CW1381" s="85"/>
      <c r="CX1381" s="85"/>
      <c r="CY1381" s="85"/>
      <c r="CZ1381" s="85"/>
      <c r="DA1381" s="85"/>
      <c r="DB1381" s="85"/>
      <c r="DC1381" s="85"/>
      <c r="DD1381" s="85"/>
      <c r="DE1381" s="85"/>
    </row>
    <row r="1382" spans="1:109" x14ac:dyDescent="0.2">
      <c r="A1382" s="85"/>
      <c r="B1382" s="85"/>
      <c r="C1382" s="85"/>
      <c r="D1382" s="85"/>
      <c r="E1382" s="86"/>
      <c r="F1382" s="85"/>
      <c r="G1382" s="87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85"/>
      <c r="V1382" s="85"/>
      <c r="W1382" s="85"/>
      <c r="X1382" s="85"/>
      <c r="Y1382" s="85"/>
      <c r="Z1382" s="85"/>
      <c r="AA1382" s="85"/>
      <c r="AB1382" s="85"/>
      <c r="AC1382" s="85"/>
      <c r="AD1382" s="85"/>
      <c r="AE1382" s="85"/>
      <c r="AF1382" s="85"/>
      <c r="AG1382" s="85"/>
      <c r="AH1382" s="85"/>
      <c r="AI1382" s="85"/>
      <c r="AJ1382" s="85"/>
      <c r="AK1382" s="85"/>
      <c r="AL1382" s="85"/>
      <c r="AM1382" s="85"/>
      <c r="AN1382" s="85"/>
      <c r="AO1382" s="85"/>
      <c r="AP1382" s="85"/>
      <c r="AQ1382" s="85"/>
      <c r="AR1382" s="85"/>
      <c r="AS1382" s="85"/>
      <c r="AT1382" s="85"/>
      <c r="AU1382" s="85"/>
      <c r="AV1382" s="85"/>
      <c r="AW1382" s="85"/>
      <c r="AX1382" s="85"/>
      <c r="AY1382" s="85"/>
      <c r="AZ1382" s="85"/>
      <c r="BA1382" s="85"/>
      <c r="BB1382" s="85"/>
      <c r="BC1382" s="85"/>
      <c r="BD1382" s="85"/>
      <c r="BE1382" s="85"/>
      <c r="BF1382" s="88"/>
      <c r="BG1382" s="85"/>
      <c r="BH1382" s="85"/>
      <c r="BI1382" s="85"/>
      <c r="BJ1382" s="85"/>
      <c r="BK1382" s="85"/>
      <c r="BL1382" s="85"/>
      <c r="BM1382" s="85"/>
      <c r="BN1382" s="85"/>
      <c r="BO1382" s="85"/>
      <c r="BP1382" s="85"/>
      <c r="BQ1382" s="85"/>
      <c r="BR1382" s="85"/>
      <c r="BS1382" s="85"/>
      <c r="BT1382" s="85"/>
      <c r="BU1382" s="85"/>
      <c r="BV1382" s="85"/>
      <c r="BW1382" s="85"/>
      <c r="BX1382" s="85"/>
      <c r="BY1382" s="85"/>
      <c r="BZ1382" s="85"/>
      <c r="CA1382" s="85"/>
      <c r="CB1382" s="85"/>
      <c r="CC1382" s="85"/>
      <c r="CD1382" s="85"/>
      <c r="CE1382" s="85"/>
      <c r="CF1382" s="85"/>
      <c r="CG1382" s="85"/>
      <c r="CH1382" s="85"/>
      <c r="CI1382" s="85"/>
      <c r="CJ1382" s="85"/>
      <c r="CK1382" s="85"/>
      <c r="CL1382" s="85"/>
      <c r="CM1382" s="85"/>
      <c r="CN1382" s="85"/>
      <c r="CO1382" s="85"/>
      <c r="CP1382" s="85"/>
      <c r="CQ1382" s="85"/>
      <c r="CR1382" s="85"/>
      <c r="CS1382" s="85"/>
      <c r="CT1382" s="85"/>
      <c r="CU1382" s="85"/>
      <c r="CV1382" s="85"/>
      <c r="CW1382" s="85"/>
      <c r="CX1382" s="85"/>
      <c r="CY1382" s="85"/>
      <c r="CZ1382" s="85"/>
      <c r="DA1382" s="85"/>
      <c r="DB1382" s="85"/>
      <c r="DC1382" s="85"/>
      <c r="DD1382" s="85"/>
      <c r="DE1382" s="85"/>
    </row>
    <row r="1383" spans="1:109" x14ac:dyDescent="0.2">
      <c r="A1383" s="85"/>
      <c r="B1383" s="85"/>
      <c r="C1383" s="85"/>
      <c r="D1383" s="85"/>
      <c r="E1383" s="86"/>
      <c r="F1383" s="85"/>
      <c r="G1383" s="87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85"/>
      <c r="V1383" s="85"/>
      <c r="W1383" s="85"/>
      <c r="X1383" s="85"/>
      <c r="Y1383" s="85"/>
      <c r="Z1383" s="85"/>
      <c r="AA1383" s="85"/>
      <c r="AB1383" s="85"/>
      <c r="AC1383" s="85"/>
      <c r="AD1383" s="85"/>
      <c r="AE1383" s="85"/>
      <c r="AF1383" s="85"/>
      <c r="AG1383" s="85"/>
      <c r="AH1383" s="85"/>
      <c r="AI1383" s="85"/>
      <c r="AJ1383" s="85"/>
      <c r="AK1383" s="85"/>
      <c r="AL1383" s="85"/>
      <c r="AM1383" s="85"/>
      <c r="AN1383" s="85"/>
      <c r="AO1383" s="85"/>
      <c r="AP1383" s="85"/>
      <c r="AQ1383" s="85"/>
      <c r="AR1383" s="85"/>
      <c r="AS1383" s="85"/>
      <c r="AT1383" s="85"/>
      <c r="AU1383" s="85"/>
      <c r="AV1383" s="85"/>
      <c r="AW1383" s="85"/>
      <c r="AX1383" s="85"/>
      <c r="AY1383" s="85"/>
      <c r="AZ1383" s="85"/>
      <c r="BA1383" s="85"/>
      <c r="BB1383" s="85"/>
      <c r="BC1383" s="85"/>
      <c r="BD1383" s="85"/>
      <c r="BE1383" s="85"/>
      <c r="BF1383" s="88"/>
      <c r="BG1383" s="85"/>
      <c r="BH1383" s="85"/>
      <c r="BI1383" s="85"/>
      <c r="BJ1383" s="85"/>
      <c r="BK1383" s="85"/>
      <c r="BL1383" s="85"/>
      <c r="BM1383" s="85"/>
      <c r="BN1383" s="85"/>
      <c r="BO1383" s="85"/>
      <c r="BP1383" s="85"/>
      <c r="BQ1383" s="85"/>
      <c r="BR1383" s="85"/>
      <c r="BS1383" s="85"/>
      <c r="BT1383" s="85"/>
      <c r="BU1383" s="85"/>
      <c r="BV1383" s="85"/>
      <c r="BW1383" s="85"/>
      <c r="BX1383" s="85"/>
      <c r="BY1383" s="85"/>
      <c r="BZ1383" s="85"/>
      <c r="CA1383" s="85"/>
      <c r="CB1383" s="85"/>
      <c r="CC1383" s="85"/>
      <c r="CD1383" s="85"/>
      <c r="CE1383" s="85"/>
      <c r="CF1383" s="85"/>
      <c r="CG1383" s="85"/>
      <c r="CH1383" s="85"/>
      <c r="CI1383" s="85"/>
      <c r="CJ1383" s="85"/>
      <c r="CK1383" s="85"/>
      <c r="CL1383" s="85"/>
      <c r="CM1383" s="85"/>
      <c r="CN1383" s="85"/>
      <c r="CO1383" s="85"/>
      <c r="CP1383" s="85"/>
      <c r="CQ1383" s="85"/>
      <c r="CR1383" s="85"/>
      <c r="CS1383" s="85"/>
      <c r="CT1383" s="85"/>
      <c r="CU1383" s="85"/>
      <c r="CV1383" s="85"/>
      <c r="CW1383" s="85"/>
      <c r="CX1383" s="85"/>
      <c r="CY1383" s="85"/>
      <c r="CZ1383" s="85"/>
      <c r="DA1383" s="85"/>
      <c r="DB1383" s="85"/>
      <c r="DC1383" s="85"/>
      <c r="DD1383" s="85"/>
      <c r="DE1383" s="85"/>
    </row>
    <row r="1384" spans="1:109" x14ac:dyDescent="0.2">
      <c r="A1384" s="85"/>
      <c r="B1384" s="85"/>
      <c r="C1384" s="85"/>
      <c r="D1384" s="85"/>
      <c r="E1384" s="86"/>
      <c r="F1384" s="85"/>
      <c r="G1384" s="87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85"/>
      <c r="V1384" s="85"/>
      <c r="W1384" s="85"/>
      <c r="X1384" s="85"/>
      <c r="Y1384" s="85"/>
      <c r="Z1384" s="85"/>
      <c r="AA1384" s="85"/>
      <c r="AB1384" s="85"/>
      <c r="AC1384" s="85"/>
      <c r="AD1384" s="85"/>
      <c r="AE1384" s="85"/>
      <c r="AF1384" s="85"/>
      <c r="AG1384" s="85"/>
      <c r="AH1384" s="85"/>
      <c r="AI1384" s="85"/>
      <c r="AJ1384" s="85"/>
      <c r="AK1384" s="85"/>
      <c r="AL1384" s="85"/>
      <c r="AM1384" s="85"/>
      <c r="AN1384" s="85"/>
      <c r="AO1384" s="85"/>
      <c r="AP1384" s="85"/>
      <c r="AQ1384" s="85"/>
      <c r="AR1384" s="85"/>
      <c r="AS1384" s="85"/>
      <c r="AT1384" s="85"/>
      <c r="AU1384" s="85"/>
      <c r="AV1384" s="85"/>
      <c r="AW1384" s="85"/>
      <c r="AX1384" s="85"/>
      <c r="AY1384" s="85"/>
      <c r="AZ1384" s="85"/>
      <c r="BA1384" s="85"/>
      <c r="BB1384" s="85"/>
      <c r="BC1384" s="85"/>
      <c r="BD1384" s="85"/>
      <c r="BE1384" s="85"/>
      <c r="BF1384" s="88"/>
      <c r="BG1384" s="85"/>
      <c r="BH1384" s="85"/>
      <c r="BI1384" s="85"/>
      <c r="BJ1384" s="85"/>
      <c r="BK1384" s="85"/>
      <c r="BL1384" s="85"/>
      <c r="BM1384" s="85"/>
      <c r="BN1384" s="85"/>
      <c r="BO1384" s="85"/>
      <c r="BP1384" s="85"/>
      <c r="BQ1384" s="85"/>
      <c r="BR1384" s="85"/>
      <c r="BS1384" s="85"/>
      <c r="BT1384" s="85"/>
      <c r="BU1384" s="85"/>
      <c r="BV1384" s="85"/>
      <c r="BW1384" s="85"/>
      <c r="BX1384" s="85"/>
      <c r="BY1384" s="85"/>
      <c r="BZ1384" s="85"/>
      <c r="CA1384" s="85"/>
      <c r="CB1384" s="85"/>
      <c r="CC1384" s="85"/>
      <c r="CD1384" s="85"/>
      <c r="CE1384" s="85"/>
      <c r="CF1384" s="85"/>
      <c r="CG1384" s="85"/>
      <c r="CH1384" s="85"/>
      <c r="CI1384" s="85"/>
      <c r="CJ1384" s="85"/>
      <c r="CK1384" s="85"/>
      <c r="CL1384" s="85"/>
      <c r="CM1384" s="85"/>
      <c r="CN1384" s="85"/>
      <c r="CO1384" s="85"/>
      <c r="CP1384" s="85"/>
      <c r="CQ1384" s="85"/>
      <c r="CR1384" s="85"/>
      <c r="CS1384" s="85"/>
      <c r="CT1384" s="85"/>
      <c r="CU1384" s="85"/>
      <c r="CV1384" s="85"/>
      <c r="CW1384" s="85"/>
      <c r="CX1384" s="85"/>
      <c r="CY1384" s="85"/>
      <c r="CZ1384" s="85"/>
      <c r="DA1384" s="85"/>
      <c r="DB1384" s="85"/>
      <c r="DC1384" s="85"/>
      <c r="DD1384" s="85"/>
      <c r="DE1384" s="85"/>
    </row>
    <row r="1385" spans="1:109" x14ac:dyDescent="0.2">
      <c r="A1385" s="85"/>
      <c r="B1385" s="85"/>
      <c r="C1385" s="85"/>
      <c r="D1385" s="85"/>
      <c r="E1385" s="86"/>
      <c r="F1385" s="85"/>
      <c r="G1385" s="87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85"/>
      <c r="V1385" s="85"/>
      <c r="W1385" s="85"/>
      <c r="X1385" s="85"/>
      <c r="Y1385" s="85"/>
      <c r="Z1385" s="85"/>
      <c r="AA1385" s="85"/>
      <c r="AB1385" s="85"/>
      <c r="AC1385" s="85"/>
      <c r="AD1385" s="85"/>
      <c r="AE1385" s="85"/>
      <c r="AF1385" s="85"/>
      <c r="AG1385" s="85"/>
      <c r="AH1385" s="85"/>
      <c r="AI1385" s="85"/>
      <c r="AJ1385" s="85"/>
      <c r="AK1385" s="85"/>
      <c r="AL1385" s="85"/>
      <c r="AM1385" s="85"/>
      <c r="AN1385" s="85"/>
      <c r="AO1385" s="85"/>
      <c r="AP1385" s="85"/>
      <c r="AQ1385" s="85"/>
      <c r="AR1385" s="85"/>
      <c r="AS1385" s="85"/>
      <c r="AT1385" s="85"/>
      <c r="AU1385" s="85"/>
      <c r="AV1385" s="85"/>
      <c r="AW1385" s="85"/>
      <c r="AX1385" s="85"/>
      <c r="AY1385" s="85"/>
      <c r="AZ1385" s="85"/>
      <c r="BA1385" s="85"/>
      <c r="BB1385" s="85"/>
      <c r="BC1385" s="85"/>
      <c r="BD1385" s="85"/>
      <c r="BE1385" s="85"/>
      <c r="BF1385" s="88"/>
      <c r="BG1385" s="85"/>
      <c r="BH1385" s="85"/>
      <c r="BI1385" s="85"/>
      <c r="BJ1385" s="85"/>
      <c r="BK1385" s="85"/>
      <c r="BL1385" s="85"/>
      <c r="BM1385" s="85"/>
      <c r="BN1385" s="85"/>
      <c r="BO1385" s="85"/>
      <c r="BP1385" s="85"/>
      <c r="BQ1385" s="85"/>
      <c r="BR1385" s="85"/>
      <c r="BS1385" s="85"/>
      <c r="BT1385" s="85"/>
      <c r="BU1385" s="85"/>
      <c r="BV1385" s="85"/>
      <c r="BW1385" s="85"/>
      <c r="BX1385" s="85"/>
      <c r="BY1385" s="85"/>
      <c r="BZ1385" s="85"/>
      <c r="CA1385" s="85"/>
      <c r="CB1385" s="85"/>
      <c r="CC1385" s="85"/>
      <c r="CD1385" s="85"/>
      <c r="CE1385" s="85"/>
      <c r="CF1385" s="85"/>
      <c r="CG1385" s="85"/>
      <c r="CH1385" s="85"/>
      <c r="CI1385" s="85"/>
      <c r="CJ1385" s="85"/>
      <c r="CK1385" s="85"/>
      <c r="CL1385" s="85"/>
      <c r="CM1385" s="85"/>
      <c r="CN1385" s="85"/>
      <c r="CO1385" s="85"/>
      <c r="CP1385" s="85"/>
      <c r="CQ1385" s="85"/>
      <c r="CR1385" s="85"/>
      <c r="CS1385" s="85"/>
      <c r="CT1385" s="85"/>
      <c r="CU1385" s="85"/>
      <c r="CV1385" s="85"/>
      <c r="CW1385" s="85"/>
      <c r="CX1385" s="85"/>
      <c r="CY1385" s="85"/>
      <c r="CZ1385" s="85"/>
      <c r="DA1385" s="85"/>
      <c r="DB1385" s="85"/>
      <c r="DC1385" s="85"/>
      <c r="DD1385" s="85"/>
      <c r="DE1385" s="85"/>
    </row>
    <row r="1386" spans="1:109" x14ac:dyDescent="0.2">
      <c r="A1386" s="85"/>
      <c r="B1386" s="85"/>
      <c r="C1386" s="85"/>
      <c r="D1386" s="85"/>
      <c r="E1386" s="86"/>
      <c r="F1386" s="85"/>
      <c r="G1386" s="87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85"/>
      <c r="V1386" s="85"/>
      <c r="W1386" s="85"/>
      <c r="X1386" s="85"/>
      <c r="Y1386" s="85"/>
      <c r="Z1386" s="85"/>
      <c r="AA1386" s="85"/>
      <c r="AB1386" s="85"/>
      <c r="AC1386" s="85"/>
      <c r="AD1386" s="85"/>
      <c r="AE1386" s="85"/>
      <c r="AF1386" s="85"/>
      <c r="AG1386" s="85"/>
      <c r="AH1386" s="85"/>
      <c r="AI1386" s="85"/>
      <c r="AJ1386" s="85"/>
      <c r="AK1386" s="85"/>
      <c r="AL1386" s="85"/>
      <c r="AM1386" s="85"/>
      <c r="AN1386" s="85"/>
      <c r="AO1386" s="85"/>
      <c r="AP1386" s="85"/>
      <c r="AQ1386" s="85"/>
      <c r="AR1386" s="85"/>
      <c r="AS1386" s="85"/>
      <c r="AT1386" s="85"/>
      <c r="AU1386" s="85"/>
      <c r="AV1386" s="85"/>
      <c r="AW1386" s="85"/>
      <c r="AX1386" s="85"/>
      <c r="AY1386" s="85"/>
      <c r="AZ1386" s="85"/>
      <c r="BA1386" s="85"/>
      <c r="BB1386" s="85"/>
      <c r="BC1386" s="85"/>
      <c r="BD1386" s="85"/>
      <c r="BE1386" s="85"/>
      <c r="BF1386" s="88"/>
      <c r="BG1386" s="85"/>
      <c r="BH1386" s="85"/>
      <c r="BI1386" s="85"/>
      <c r="BJ1386" s="85"/>
      <c r="BK1386" s="85"/>
      <c r="BL1386" s="85"/>
      <c r="BM1386" s="85"/>
      <c r="BN1386" s="85"/>
      <c r="BO1386" s="85"/>
      <c r="BP1386" s="85"/>
      <c r="BQ1386" s="85"/>
      <c r="BR1386" s="85"/>
      <c r="BS1386" s="85"/>
      <c r="BT1386" s="85"/>
      <c r="BU1386" s="85"/>
      <c r="BV1386" s="85"/>
      <c r="BW1386" s="85"/>
      <c r="BX1386" s="85"/>
      <c r="BY1386" s="85"/>
      <c r="BZ1386" s="85"/>
      <c r="CA1386" s="85"/>
      <c r="CB1386" s="85"/>
      <c r="CC1386" s="85"/>
      <c r="CD1386" s="85"/>
      <c r="CE1386" s="85"/>
      <c r="CF1386" s="85"/>
      <c r="CG1386" s="85"/>
      <c r="CH1386" s="85"/>
      <c r="CI1386" s="85"/>
      <c r="CJ1386" s="85"/>
      <c r="CK1386" s="85"/>
      <c r="CL1386" s="85"/>
      <c r="CM1386" s="85"/>
      <c r="CN1386" s="85"/>
      <c r="CO1386" s="85"/>
      <c r="CP1386" s="85"/>
      <c r="CQ1386" s="85"/>
      <c r="CR1386" s="85"/>
      <c r="CS1386" s="85"/>
      <c r="CT1386" s="85"/>
      <c r="CU1386" s="85"/>
      <c r="CV1386" s="85"/>
      <c r="CW1386" s="85"/>
      <c r="CX1386" s="85"/>
      <c r="CY1386" s="85"/>
      <c r="CZ1386" s="85"/>
      <c r="DA1386" s="85"/>
      <c r="DB1386" s="85"/>
      <c r="DC1386" s="85"/>
      <c r="DD1386" s="85"/>
      <c r="DE1386" s="85"/>
    </row>
    <row r="1387" spans="1:109" x14ac:dyDescent="0.2">
      <c r="A1387" s="85"/>
      <c r="B1387" s="85"/>
      <c r="C1387" s="85"/>
      <c r="D1387" s="85"/>
      <c r="E1387" s="86"/>
      <c r="F1387" s="85"/>
      <c r="G1387" s="87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85"/>
      <c r="V1387" s="85"/>
      <c r="W1387" s="85"/>
      <c r="X1387" s="85"/>
      <c r="Y1387" s="85"/>
      <c r="Z1387" s="85"/>
      <c r="AA1387" s="85"/>
      <c r="AB1387" s="85"/>
      <c r="AC1387" s="85"/>
      <c r="AD1387" s="85"/>
      <c r="AE1387" s="85"/>
      <c r="AF1387" s="85"/>
      <c r="AG1387" s="85"/>
      <c r="AH1387" s="85"/>
      <c r="AI1387" s="85"/>
      <c r="AJ1387" s="85"/>
      <c r="AK1387" s="85"/>
      <c r="AL1387" s="85"/>
      <c r="AM1387" s="85"/>
      <c r="AN1387" s="85"/>
      <c r="AO1387" s="85"/>
      <c r="AP1387" s="85"/>
      <c r="AQ1387" s="85"/>
      <c r="AR1387" s="85"/>
      <c r="AS1387" s="85"/>
      <c r="AT1387" s="85"/>
      <c r="AU1387" s="85"/>
      <c r="AV1387" s="85"/>
      <c r="AW1387" s="85"/>
      <c r="AX1387" s="85"/>
      <c r="AY1387" s="85"/>
      <c r="AZ1387" s="85"/>
      <c r="BA1387" s="85"/>
      <c r="BB1387" s="85"/>
      <c r="BC1387" s="85"/>
      <c r="BD1387" s="85"/>
      <c r="BE1387" s="85"/>
      <c r="BF1387" s="88"/>
      <c r="BG1387" s="85"/>
      <c r="BH1387" s="85"/>
      <c r="BI1387" s="85"/>
      <c r="BJ1387" s="85"/>
      <c r="BK1387" s="85"/>
      <c r="BL1387" s="85"/>
      <c r="BM1387" s="85"/>
      <c r="BN1387" s="85"/>
      <c r="BO1387" s="85"/>
      <c r="BP1387" s="85"/>
      <c r="BQ1387" s="85"/>
      <c r="BR1387" s="85"/>
      <c r="BS1387" s="85"/>
      <c r="BT1387" s="85"/>
      <c r="BU1387" s="85"/>
      <c r="BV1387" s="85"/>
      <c r="BW1387" s="85"/>
      <c r="BX1387" s="85"/>
      <c r="BY1387" s="85"/>
      <c r="BZ1387" s="85"/>
      <c r="CA1387" s="85"/>
      <c r="CB1387" s="85"/>
      <c r="CC1387" s="85"/>
      <c r="CD1387" s="85"/>
      <c r="CE1387" s="85"/>
      <c r="CF1387" s="85"/>
      <c r="CG1387" s="85"/>
      <c r="CH1387" s="85"/>
      <c r="CI1387" s="85"/>
      <c r="CJ1387" s="85"/>
      <c r="CK1387" s="85"/>
      <c r="CL1387" s="85"/>
      <c r="CM1387" s="85"/>
      <c r="CN1387" s="85"/>
      <c r="CO1387" s="85"/>
      <c r="CP1387" s="85"/>
      <c r="CQ1387" s="85"/>
      <c r="CR1387" s="85"/>
      <c r="CS1387" s="85"/>
      <c r="CT1387" s="85"/>
      <c r="CU1387" s="85"/>
      <c r="CV1387" s="85"/>
      <c r="CW1387" s="85"/>
      <c r="CX1387" s="85"/>
      <c r="CY1387" s="85"/>
      <c r="CZ1387" s="85"/>
      <c r="DA1387" s="85"/>
      <c r="DB1387" s="85"/>
      <c r="DC1387" s="85"/>
      <c r="DD1387" s="85"/>
      <c r="DE1387" s="85"/>
    </row>
    <row r="1388" spans="1:109" x14ac:dyDescent="0.2">
      <c r="A1388" s="85"/>
      <c r="B1388" s="85"/>
      <c r="C1388" s="85"/>
      <c r="D1388" s="85"/>
      <c r="E1388" s="86"/>
      <c r="F1388" s="85"/>
      <c r="G1388" s="87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85"/>
      <c r="V1388" s="85"/>
      <c r="W1388" s="85"/>
      <c r="X1388" s="85"/>
      <c r="Y1388" s="85"/>
      <c r="Z1388" s="85"/>
      <c r="AA1388" s="85"/>
      <c r="AB1388" s="85"/>
      <c r="AC1388" s="85"/>
      <c r="AD1388" s="85"/>
      <c r="AE1388" s="85"/>
      <c r="AF1388" s="85"/>
      <c r="AG1388" s="85"/>
      <c r="AH1388" s="85"/>
      <c r="AI1388" s="85"/>
      <c r="AJ1388" s="85"/>
      <c r="AK1388" s="85"/>
      <c r="AL1388" s="85"/>
      <c r="AM1388" s="85"/>
      <c r="AN1388" s="85"/>
      <c r="AO1388" s="85"/>
      <c r="AP1388" s="85"/>
      <c r="AQ1388" s="85"/>
      <c r="AR1388" s="85"/>
      <c r="AS1388" s="85"/>
      <c r="AT1388" s="85"/>
      <c r="AU1388" s="85"/>
      <c r="AV1388" s="85"/>
      <c r="AW1388" s="85"/>
      <c r="AX1388" s="85"/>
      <c r="AY1388" s="85"/>
      <c r="AZ1388" s="85"/>
      <c r="BA1388" s="85"/>
      <c r="BB1388" s="85"/>
      <c r="BC1388" s="85"/>
      <c r="BD1388" s="85"/>
      <c r="BE1388" s="85"/>
      <c r="BF1388" s="88"/>
      <c r="BG1388" s="85"/>
      <c r="BH1388" s="85"/>
      <c r="BI1388" s="85"/>
      <c r="BJ1388" s="85"/>
      <c r="BK1388" s="85"/>
      <c r="BL1388" s="85"/>
      <c r="BM1388" s="85"/>
      <c r="BN1388" s="85"/>
      <c r="BO1388" s="85"/>
      <c r="BP1388" s="85"/>
      <c r="BQ1388" s="85"/>
      <c r="BR1388" s="85"/>
      <c r="BS1388" s="85"/>
      <c r="BT1388" s="85"/>
      <c r="BU1388" s="85"/>
      <c r="BV1388" s="85"/>
      <c r="BW1388" s="85"/>
      <c r="BX1388" s="85"/>
      <c r="BY1388" s="85"/>
      <c r="BZ1388" s="85"/>
      <c r="CA1388" s="85"/>
      <c r="CB1388" s="85"/>
      <c r="CC1388" s="85"/>
      <c r="CD1388" s="85"/>
      <c r="CE1388" s="85"/>
      <c r="CF1388" s="85"/>
      <c r="CG1388" s="85"/>
      <c r="CH1388" s="85"/>
      <c r="CI1388" s="85"/>
      <c r="CJ1388" s="85"/>
      <c r="CK1388" s="85"/>
      <c r="CL1388" s="85"/>
      <c r="CM1388" s="85"/>
      <c r="CN1388" s="85"/>
      <c r="CO1388" s="85"/>
      <c r="CP1388" s="85"/>
      <c r="CQ1388" s="85"/>
      <c r="CR1388" s="85"/>
      <c r="CS1388" s="85"/>
      <c r="CT1388" s="85"/>
      <c r="CU1388" s="85"/>
      <c r="CV1388" s="85"/>
      <c r="CW1388" s="85"/>
      <c r="CX1388" s="85"/>
      <c r="CY1388" s="85"/>
      <c r="CZ1388" s="85"/>
      <c r="DA1388" s="85"/>
      <c r="DB1388" s="85"/>
      <c r="DC1388" s="85"/>
      <c r="DD1388" s="85"/>
      <c r="DE1388" s="85"/>
    </row>
    <row r="1389" spans="1:109" x14ac:dyDescent="0.2">
      <c r="A1389" s="85"/>
      <c r="B1389" s="85"/>
      <c r="C1389" s="85"/>
      <c r="D1389" s="85"/>
      <c r="E1389" s="86"/>
      <c r="F1389" s="85"/>
      <c r="G1389" s="87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85"/>
      <c r="V1389" s="85"/>
      <c r="W1389" s="85"/>
      <c r="X1389" s="85"/>
      <c r="Y1389" s="85"/>
      <c r="Z1389" s="85"/>
      <c r="AA1389" s="85"/>
      <c r="AB1389" s="85"/>
      <c r="AC1389" s="85"/>
      <c r="AD1389" s="85"/>
      <c r="AE1389" s="85"/>
      <c r="AF1389" s="85"/>
      <c r="AG1389" s="85"/>
      <c r="AH1389" s="85"/>
      <c r="AI1389" s="85"/>
      <c r="AJ1389" s="85"/>
      <c r="AK1389" s="85"/>
      <c r="AL1389" s="85"/>
      <c r="AM1389" s="85"/>
      <c r="AN1389" s="85"/>
      <c r="AO1389" s="85"/>
      <c r="AP1389" s="85"/>
      <c r="AQ1389" s="85"/>
      <c r="AR1389" s="85"/>
      <c r="AS1389" s="85"/>
      <c r="AT1389" s="85"/>
      <c r="AU1389" s="85"/>
      <c r="AV1389" s="85"/>
      <c r="AW1389" s="85"/>
      <c r="AX1389" s="85"/>
      <c r="AY1389" s="85"/>
      <c r="AZ1389" s="85"/>
      <c r="BA1389" s="85"/>
      <c r="BB1389" s="85"/>
      <c r="BC1389" s="85"/>
      <c r="BD1389" s="85"/>
      <c r="BE1389" s="85"/>
      <c r="BF1389" s="88"/>
      <c r="BG1389" s="85"/>
      <c r="BH1389" s="85"/>
      <c r="BI1389" s="85"/>
      <c r="BJ1389" s="85"/>
      <c r="BK1389" s="85"/>
      <c r="BL1389" s="85"/>
      <c r="BM1389" s="85"/>
      <c r="BN1389" s="85"/>
      <c r="BO1389" s="85"/>
      <c r="BP1389" s="85"/>
      <c r="BQ1389" s="85"/>
      <c r="BR1389" s="85"/>
      <c r="BS1389" s="85"/>
      <c r="BT1389" s="85"/>
      <c r="BU1389" s="85"/>
      <c r="BV1389" s="85"/>
      <c r="BW1389" s="85"/>
      <c r="BX1389" s="85"/>
      <c r="BY1389" s="85"/>
      <c r="BZ1389" s="85"/>
      <c r="CA1389" s="85"/>
      <c r="CB1389" s="85"/>
      <c r="CC1389" s="85"/>
      <c r="CD1389" s="85"/>
      <c r="CE1389" s="85"/>
      <c r="CF1389" s="85"/>
      <c r="CG1389" s="85"/>
      <c r="CH1389" s="85"/>
      <c r="CI1389" s="85"/>
      <c r="CJ1389" s="85"/>
      <c r="CK1389" s="85"/>
      <c r="CL1389" s="85"/>
      <c r="CM1389" s="85"/>
      <c r="CN1389" s="85"/>
      <c r="CO1389" s="85"/>
      <c r="CP1389" s="85"/>
      <c r="CQ1389" s="85"/>
      <c r="CR1389" s="85"/>
      <c r="CS1389" s="85"/>
      <c r="CT1389" s="85"/>
      <c r="CU1389" s="85"/>
      <c r="CV1389" s="85"/>
      <c r="CW1389" s="85"/>
      <c r="CX1389" s="85"/>
      <c r="CY1389" s="85"/>
      <c r="CZ1389" s="85"/>
      <c r="DA1389" s="85"/>
      <c r="DB1389" s="85"/>
      <c r="DC1389" s="85"/>
      <c r="DD1389" s="85"/>
      <c r="DE1389" s="85"/>
    </row>
    <row r="1390" spans="1:109" x14ac:dyDescent="0.2">
      <c r="A1390" s="85"/>
      <c r="B1390" s="85"/>
      <c r="C1390" s="85"/>
      <c r="D1390" s="85"/>
      <c r="E1390" s="86"/>
      <c r="F1390" s="85"/>
      <c r="G1390" s="87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85"/>
      <c r="V1390" s="85"/>
      <c r="W1390" s="85"/>
      <c r="X1390" s="85"/>
      <c r="Y1390" s="85"/>
      <c r="Z1390" s="85"/>
      <c r="AA1390" s="85"/>
      <c r="AB1390" s="85"/>
      <c r="AC1390" s="85"/>
      <c r="AD1390" s="85"/>
      <c r="AE1390" s="85"/>
      <c r="AF1390" s="85"/>
      <c r="AG1390" s="85"/>
      <c r="AH1390" s="85"/>
      <c r="AI1390" s="85"/>
      <c r="AJ1390" s="85"/>
      <c r="AK1390" s="85"/>
      <c r="AL1390" s="85"/>
      <c r="AM1390" s="85"/>
      <c r="AN1390" s="85"/>
      <c r="AO1390" s="85"/>
      <c r="AP1390" s="85"/>
      <c r="AQ1390" s="85"/>
      <c r="AR1390" s="85"/>
      <c r="AS1390" s="85"/>
      <c r="AT1390" s="85"/>
      <c r="AU1390" s="85"/>
      <c r="AV1390" s="85"/>
      <c r="AW1390" s="85"/>
      <c r="AX1390" s="85"/>
      <c r="AY1390" s="85"/>
      <c r="AZ1390" s="85"/>
      <c r="BA1390" s="85"/>
      <c r="BB1390" s="85"/>
      <c r="BC1390" s="85"/>
      <c r="BD1390" s="85"/>
      <c r="BE1390" s="85"/>
      <c r="BF1390" s="88"/>
      <c r="BG1390" s="85"/>
      <c r="BH1390" s="85"/>
      <c r="BI1390" s="85"/>
      <c r="BJ1390" s="85"/>
      <c r="BK1390" s="85"/>
      <c r="BL1390" s="85"/>
      <c r="BM1390" s="85"/>
      <c r="BN1390" s="85"/>
      <c r="BO1390" s="85"/>
      <c r="BP1390" s="85"/>
      <c r="BQ1390" s="85"/>
      <c r="BR1390" s="85"/>
      <c r="BS1390" s="85"/>
      <c r="BT1390" s="85"/>
      <c r="BU1390" s="85"/>
      <c r="BV1390" s="85"/>
      <c r="BW1390" s="85"/>
      <c r="BX1390" s="85"/>
      <c r="BY1390" s="85"/>
      <c r="BZ1390" s="85"/>
      <c r="CA1390" s="85"/>
      <c r="CB1390" s="85"/>
      <c r="CC1390" s="85"/>
      <c r="CD1390" s="85"/>
      <c r="CE1390" s="85"/>
      <c r="CF1390" s="85"/>
      <c r="CG1390" s="85"/>
      <c r="CH1390" s="85"/>
      <c r="CI1390" s="85"/>
      <c r="CJ1390" s="85"/>
      <c r="CK1390" s="85"/>
      <c r="CL1390" s="85"/>
      <c r="CM1390" s="85"/>
      <c r="CN1390" s="85"/>
      <c r="CO1390" s="85"/>
      <c r="CP1390" s="85"/>
      <c r="CQ1390" s="85"/>
      <c r="CR1390" s="85"/>
      <c r="CS1390" s="85"/>
      <c r="CT1390" s="85"/>
      <c r="CU1390" s="85"/>
      <c r="CV1390" s="85"/>
      <c r="CW1390" s="85"/>
      <c r="CX1390" s="85"/>
      <c r="CY1390" s="85"/>
      <c r="CZ1390" s="85"/>
      <c r="DA1390" s="85"/>
      <c r="DB1390" s="85"/>
      <c r="DC1390" s="85"/>
      <c r="DD1390" s="85"/>
      <c r="DE1390" s="85"/>
    </row>
    <row r="1391" spans="1:109" x14ac:dyDescent="0.2">
      <c r="A1391" s="85"/>
      <c r="B1391" s="85"/>
      <c r="C1391" s="85"/>
      <c r="D1391" s="85"/>
      <c r="E1391" s="86"/>
      <c r="F1391" s="85"/>
      <c r="G1391" s="87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85"/>
      <c r="V1391" s="85"/>
      <c r="W1391" s="85"/>
      <c r="X1391" s="85"/>
      <c r="Y1391" s="85"/>
      <c r="Z1391" s="85"/>
      <c r="AA1391" s="85"/>
      <c r="AB1391" s="85"/>
      <c r="AC1391" s="85"/>
      <c r="AD1391" s="85"/>
      <c r="AE1391" s="85"/>
      <c r="AF1391" s="85"/>
      <c r="AG1391" s="85"/>
      <c r="AH1391" s="85"/>
      <c r="AI1391" s="85"/>
      <c r="AJ1391" s="85"/>
      <c r="AK1391" s="85"/>
      <c r="AL1391" s="85"/>
      <c r="AM1391" s="85"/>
      <c r="AN1391" s="85"/>
      <c r="AO1391" s="85"/>
      <c r="AP1391" s="85"/>
      <c r="AQ1391" s="85"/>
      <c r="AR1391" s="85"/>
      <c r="AS1391" s="85"/>
      <c r="AT1391" s="85"/>
      <c r="AU1391" s="85"/>
      <c r="AV1391" s="85"/>
      <c r="AW1391" s="85"/>
      <c r="AX1391" s="85"/>
      <c r="AY1391" s="85"/>
      <c r="AZ1391" s="85"/>
      <c r="BA1391" s="85"/>
      <c r="BB1391" s="85"/>
      <c r="BC1391" s="85"/>
      <c r="BD1391" s="85"/>
      <c r="BE1391" s="85"/>
      <c r="BF1391" s="88"/>
      <c r="BG1391" s="85"/>
      <c r="BH1391" s="85"/>
      <c r="BI1391" s="85"/>
      <c r="BJ1391" s="85"/>
      <c r="BK1391" s="85"/>
      <c r="BL1391" s="85"/>
      <c r="BM1391" s="85"/>
      <c r="BN1391" s="85"/>
      <c r="BO1391" s="85"/>
      <c r="BP1391" s="85"/>
      <c r="BQ1391" s="85"/>
      <c r="BR1391" s="85"/>
      <c r="BS1391" s="85"/>
      <c r="BT1391" s="85"/>
      <c r="BU1391" s="85"/>
      <c r="BV1391" s="85"/>
      <c r="BW1391" s="85"/>
      <c r="BX1391" s="85"/>
      <c r="BY1391" s="85"/>
      <c r="BZ1391" s="85"/>
      <c r="CA1391" s="85"/>
      <c r="CB1391" s="85"/>
      <c r="CC1391" s="85"/>
      <c r="CD1391" s="85"/>
      <c r="CE1391" s="85"/>
      <c r="CF1391" s="85"/>
      <c r="CG1391" s="85"/>
      <c r="CH1391" s="85"/>
      <c r="CI1391" s="85"/>
      <c r="CJ1391" s="85"/>
      <c r="CK1391" s="85"/>
      <c r="CL1391" s="85"/>
      <c r="CM1391" s="85"/>
      <c r="CN1391" s="85"/>
      <c r="CO1391" s="85"/>
      <c r="CP1391" s="85"/>
      <c r="CQ1391" s="85"/>
      <c r="CR1391" s="85"/>
      <c r="CS1391" s="85"/>
      <c r="CT1391" s="85"/>
      <c r="CU1391" s="85"/>
      <c r="CV1391" s="85"/>
      <c r="CW1391" s="85"/>
      <c r="CX1391" s="85"/>
      <c r="CY1391" s="85"/>
      <c r="CZ1391" s="85"/>
      <c r="DA1391" s="85"/>
      <c r="DB1391" s="85"/>
      <c r="DC1391" s="85"/>
      <c r="DD1391" s="85"/>
      <c r="DE1391" s="85"/>
    </row>
    <row r="1392" spans="1:109" x14ac:dyDescent="0.2">
      <c r="A1392" s="85"/>
      <c r="B1392" s="85"/>
      <c r="C1392" s="85"/>
      <c r="D1392" s="85"/>
      <c r="E1392" s="86"/>
      <c r="F1392" s="85"/>
      <c r="G1392" s="87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85"/>
      <c r="V1392" s="85"/>
      <c r="W1392" s="85"/>
      <c r="X1392" s="85"/>
      <c r="Y1392" s="85"/>
      <c r="Z1392" s="85"/>
      <c r="AA1392" s="85"/>
      <c r="AB1392" s="85"/>
      <c r="AC1392" s="85"/>
      <c r="AD1392" s="85"/>
      <c r="AE1392" s="85"/>
      <c r="AF1392" s="85"/>
      <c r="AG1392" s="85"/>
      <c r="AH1392" s="85"/>
      <c r="AI1392" s="85"/>
      <c r="AJ1392" s="85"/>
      <c r="AK1392" s="85"/>
      <c r="AL1392" s="85"/>
      <c r="AM1392" s="85"/>
      <c r="AN1392" s="85"/>
      <c r="AO1392" s="85"/>
      <c r="AP1392" s="85"/>
      <c r="AQ1392" s="85"/>
      <c r="AR1392" s="85"/>
      <c r="AS1392" s="85"/>
      <c r="AT1392" s="85"/>
      <c r="AU1392" s="85"/>
      <c r="AV1392" s="85"/>
      <c r="AW1392" s="85"/>
      <c r="AX1392" s="85"/>
      <c r="AY1392" s="85"/>
      <c r="AZ1392" s="85"/>
      <c r="BA1392" s="85"/>
      <c r="BB1392" s="85"/>
      <c r="BC1392" s="85"/>
      <c r="BD1392" s="85"/>
      <c r="BE1392" s="85"/>
      <c r="BF1392" s="88"/>
      <c r="BG1392" s="85"/>
      <c r="BH1392" s="85"/>
      <c r="BI1392" s="85"/>
      <c r="BJ1392" s="85"/>
      <c r="BK1392" s="85"/>
      <c r="BL1392" s="85"/>
      <c r="BM1392" s="85"/>
      <c r="BN1392" s="85"/>
      <c r="BO1392" s="85"/>
      <c r="BP1392" s="85"/>
      <c r="BQ1392" s="85"/>
      <c r="BR1392" s="85"/>
      <c r="BS1392" s="85"/>
      <c r="BT1392" s="85"/>
      <c r="BU1392" s="85"/>
      <c r="BV1392" s="85"/>
      <c r="BW1392" s="85"/>
      <c r="BX1392" s="85"/>
      <c r="BY1392" s="85"/>
      <c r="BZ1392" s="85"/>
      <c r="CA1392" s="85"/>
      <c r="CB1392" s="85"/>
      <c r="CC1392" s="85"/>
      <c r="CD1392" s="85"/>
      <c r="CE1392" s="85"/>
      <c r="CF1392" s="85"/>
      <c r="CG1392" s="85"/>
      <c r="CH1392" s="85"/>
      <c r="CI1392" s="85"/>
      <c r="CJ1392" s="85"/>
      <c r="CK1392" s="85"/>
      <c r="CL1392" s="85"/>
      <c r="CM1392" s="85"/>
      <c r="CN1392" s="85"/>
      <c r="CO1392" s="85"/>
      <c r="CP1392" s="85"/>
      <c r="CQ1392" s="85"/>
      <c r="CR1392" s="85"/>
      <c r="CS1392" s="85"/>
      <c r="CT1392" s="85"/>
      <c r="CU1392" s="85"/>
      <c r="CV1392" s="85"/>
      <c r="CW1392" s="85"/>
      <c r="CX1392" s="85"/>
      <c r="CY1392" s="85"/>
      <c r="CZ1392" s="85"/>
      <c r="DA1392" s="85"/>
      <c r="DB1392" s="85"/>
      <c r="DC1392" s="85"/>
      <c r="DD1392" s="85"/>
      <c r="DE1392" s="85"/>
    </row>
    <row r="1393" spans="1:109" x14ac:dyDescent="0.2">
      <c r="A1393" s="85"/>
      <c r="B1393" s="85"/>
      <c r="C1393" s="85"/>
      <c r="D1393" s="85"/>
      <c r="E1393" s="86"/>
      <c r="F1393" s="85"/>
      <c r="G1393" s="87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85"/>
      <c r="V1393" s="85"/>
      <c r="W1393" s="85"/>
      <c r="X1393" s="85"/>
      <c r="Y1393" s="85"/>
      <c r="Z1393" s="85"/>
      <c r="AA1393" s="85"/>
      <c r="AB1393" s="85"/>
      <c r="AC1393" s="85"/>
      <c r="AD1393" s="85"/>
      <c r="AE1393" s="85"/>
      <c r="AF1393" s="85"/>
      <c r="AG1393" s="85"/>
      <c r="AH1393" s="85"/>
      <c r="AI1393" s="85"/>
      <c r="AJ1393" s="85"/>
      <c r="AK1393" s="85"/>
      <c r="AL1393" s="85"/>
      <c r="AM1393" s="85"/>
      <c r="AN1393" s="85"/>
      <c r="AO1393" s="85"/>
      <c r="AP1393" s="85"/>
      <c r="AQ1393" s="85"/>
      <c r="AR1393" s="85"/>
      <c r="AS1393" s="85"/>
      <c r="AT1393" s="85"/>
      <c r="AU1393" s="85"/>
      <c r="AV1393" s="85"/>
      <c r="AW1393" s="85"/>
      <c r="AX1393" s="85"/>
      <c r="AY1393" s="85"/>
      <c r="AZ1393" s="85"/>
      <c r="BA1393" s="85"/>
      <c r="BB1393" s="85"/>
      <c r="BC1393" s="85"/>
      <c r="BD1393" s="85"/>
      <c r="BE1393" s="85"/>
      <c r="BF1393" s="88"/>
      <c r="BG1393" s="85"/>
      <c r="BH1393" s="85"/>
      <c r="BI1393" s="85"/>
      <c r="BJ1393" s="85"/>
      <c r="BK1393" s="85"/>
      <c r="BL1393" s="85"/>
      <c r="BM1393" s="85"/>
      <c r="BN1393" s="85"/>
      <c r="BO1393" s="85"/>
      <c r="BP1393" s="85"/>
      <c r="BQ1393" s="85"/>
      <c r="BR1393" s="85"/>
      <c r="BS1393" s="85"/>
      <c r="BT1393" s="85"/>
      <c r="BU1393" s="85"/>
      <c r="BV1393" s="85"/>
      <c r="BW1393" s="85"/>
      <c r="BX1393" s="85"/>
      <c r="BY1393" s="85"/>
      <c r="BZ1393" s="85"/>
      <c r="CA1393" s="85"/>
      <c r="CB1393" s="85"/>
      <c r="CC1393" s="85"/>
      <c r="CD1393" s="85"/>
      <c r="CE1393" s="85"/>
      <c r="CF1393" s="85"/>
      <c r="CG1393" s="85"/>
      <c r="CH1393" s="85"/>
      <c r="CI1393" s="85"/>
      <c r="CJ1393" s="85"/>
      <c r="CK1393" s="85"/>
      <c r="CL1393" s="85"/>
      <c r="CM1393" s="85"/>
      <c r="CN1393" s="85"/>
      <c r="CO1393" s="85"/>
      <c r="CP1393" s="85"/>
      <c r="CQ1393" s="85"/>
      <c r="CR1393" s="85"/>
      <c r="CS1393" s="85"/>
      <c r="CT1393" s="85"/>
      <c r="CU1393" s="85"/>
      <c r="CV1393" s="85"/>
      <c r="CW1393" s="85"/>
      <c r="CX1393" s="85"/>
      <c r="CY1393" s="85"/>
      <c r="CZ1393" s="85"/>
      <c r="DA1393" s="85"/>
      <c r="DB1393" s="85"/>
      <c r="DC1393" s="85"/>
      <c r="DD1393" s="85"/>
      <c r="DE1393" s="85"/>
    </row>
    <row r="1394" spans="1:109" x14ac:dyDescent="0.2">
      <c r="A1394" s="85"/>
      <c r="B1394" s="85"/>
      <c r="C1394" s="85"/>
      <c r="D1394" s="85"/>
      <c r="E1394" s="86"/>
      <c r="F1394" s="85"/>
      <c r="G1394" s="87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85"/>
      <c r="V1394" s="85"/>
      <c r="W1394" s="85"/>
      <c r="X1394" s="85"/>
      <c r="Y1394" s="85"/>
      <c r="Z1394" s="85"/>
      <c r="AA1394" s="85"/>
      <c r="AB1394" s="85"/>
      <c r="AC1394" s="85"/>
      <c r="AD1394" s="85"/>
      <c r="AE1394" s="85"/>
      <c r="AF1394" s="85"/>
      <c r="AG1394" s="85"/>
      <c r="AH1394" s="85"/>
      <c r="AI1394" s="85"/>
      <c r="AJ1394" s="85"/>
      <c r="AK1394" s="85"/>
      <c r="AL1394" s="85"/>
      <c r="AM1394" s="85"/>
      <c r="AN1394" s="85"/>
      <c r="AO1394" s="85"/>
      <c r="AP1394" s="85"/>
      <c r="AQ1394" s="85"/>
      <c r="AR1394" s="85"/>
      <c r="AS1394" s="85"/>
      <c r="AT1394" s="85"/>
      <c r="AU1394" s="85"/>
      <c r="AV1394" s="85"/>
      <c r="AW1394" s="85"/>
      <c r="AX1394" s="85"/>
      <c r="AY1394" s="85"/>
      <c r="AZ1394" s="85"/>
      <c r="BA1394" s="85"/>
      <c r="BB1394" s="85"/>
      <c r="BC1394" s="85"/>
      <c r="BD1394" s="85"/>
      <c r="BE1394" s="85"/>
      <c r="BF1394" s="88"/>
      <c r="BG1394" s="85"/>
      <c r="BH1394" s="85"/>
      <c r="BI1394" s="85"/>
      <c r="BJ1394" s="85"/>
      <c r="BK1394" s="85"/>
      <c r="BL1394" s="85"/>
      <c r="BM1394" s="85"/>
      <c r="BN1394" s="85"/>
      <c r="BO1394" s="85"/>
      <c r="BP1394" s="85"/>
      <c r="BQ1394" s="85"/>
      <c r="BR1394" s="85"/>
      <c r="BS1394" s="85"/>
      <c r="BT1394" s="85"/>
      <c r="BU1394" s="85"/>
      <c r="BV1394" s="85"/>
      <c r="BW1394" s="85"/>
      <c r="BX1394" s="85"/>
      <c r="BY1394" s="85"/>
      <c r="BZ1394" s="85"/>
      <c r="CA1394" s="85"/>
      <c r="CB1394" s="85"/>
      <c r="CC1394" s="85"/>
      <c r="CD1394" s="85"/>
      <c r="CE1394" s="85"/>
      <c r="CF1394" s="85"/>
      <c r="CG1394" s="85"/>
      <c r="CH1394" s="85"/>
      <c r="CI1394" s="85"/>
      <c r="CJ1394" s="85"/>
      <c r="CK1394" s="85"/>
      <c r="CL1394" s="85"/>
      <c r="CM1394" s="85"/>
      <c r="CN1394" s="85"/>
      <c r="CO1394" s="85"/>
      <c r="CP1394" s="85"/>
      <c r="CQ1394" s="85"/>
      <c r="CR1394" s="85"/>
      <c r="CS1394" s="85"/>
      <c r="CT1394" s="85"/>
      <c r="CU1394" s="85"/>
      <c r="CV1394" s="85"/>
      <c r="CW1394" s="85"/>
      <c r="CX1394" s="85"/>
      <c r="CY1394" s="85"/>
      <c r="CZ1394" s="85"/>
      <c r="DA1394" s="85"/>
      <c r="DB1394" s="85"/>
      <c r="DC1394" s="85"/>
      <c r="DD1394" s="85"/>
      <c r="DE1394" s="85"/>
    </row>
    <row r="1395" spans="1:109" x14ac:dyDescent="0.2">
      <c r="A1395" s="85"/>
      <c r="B1395" s="85"/>
      <c r="C1395" s="85"/>
      <c r="D1395" s="85"/>
      <c r="E1395" s="86"/>
      <c r="F1395" s="85"/>
      <c r="G1395" s="87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85"/>
      <c r="V1395" s="85"/>
      <c r="W1395" s="85"/>
      <c r="X1395" s="85"/>
      <c r="Y1395" s="85"/>
      <c r="Z1395" s="85"/>
      <c r="AA1395" s="85"/>
      <c r="AB1395" s="85"/>
      <c r="AC1395" s="85"/>
      <c r="AD1395" s="85"/>
      <c r="AE1395" s="85"/>
      <c r="AF1395" s="85"/>
      <c r="AG1395" s="85"/>
      <c r="AH1395" s="85"/>
      <c r="AI1395" s="85"/>
      <c r="AJ1395" s="85"/>
      <c r="AK1395" s="85"/>
      <c r="AL1395" s="85"/>
      <c r="AM1395" s="85"/>
      <c r="AN1395" s="85"/>
      <c r="AO1395" s="85"/>
      <c r="AP1395" s="85"/>
      <c r="AQ1395" s="85"/>
      <c r="AR1395" s="85"/>
      <c r="AS1395" s="85"/>
      <c r="AT1395" s="85"/>
      <c r="AU1395" s="85"/>
      <c r="AV1395" s="85"/>
      <c r="AW1395" s="85"/>
      <c r="AX1395" s="85"/>
      <c r="AY1395" s="85"/>
      <c r="AZ1395" s="85"/>
      <c r="BA1395" s="85"/>
      <c r="BB1395" s="85"/>
      <c r="BC1395" s="85"/>
      <c r="BD1395" s="85"/>
      <c r="BE1395" s="85"/>
      <c r="BF1395" s="88"/>
      <c r="BG1395" s="85"/>
      <c r="BH1395" s="85"/>
      <c r="BI1395" s="85"/>
      <c r="BJ1395" s="85"/>
      <c r="BK1395" s="85"/>
      <c r="BL1395" s="85"/>
      <c r="BM1395" s="85"/>
      <c r="BN1395" s="85"/>
      <c r="BO1395" s="85"/>
      <c r="BP1395" s="85"/>
      <c r="BQ1395" s="85"/>
      <c r="BR1395" s="85"/>
      <c r="BS1395" s="85"/>
      <c r="BT1395" s="85"/>
      <c r="BU1395" s="85"/>
      <c r="BV1395" s="85"/>
      <c r="BW1395" s="85"/>
      <c r="BX1395" s="85"/>
      <c r="BY1395" s="85"/>
      <c r="BZ1395" s="85"/>
      <c r="CA1395" s="85"/>
      <c r="CB1395" s="85"/>
      <c r="CC1395" s="85"/>
      <c r="CD1395" s="85"/>
      <c r="CE1395" s="85"/>
      <c r="CF1395" s="85"/>
      <c r="CG1395" s="85"/>
      <c r="CH1395" s="85"/>
      <c r="CI1395" s="85"/>
      <c r="CJ1395" s="85"/>
      <c r="CK1395" s="85"/>
      <c r="CL1395" s="85"/>
      <c r="CM1395" s="85"/>
      <c r="CN1395" s="85"/>
      <c r="CO1395" s="85"/>
      <c r="CP1395" s="85"/>
      <c r="CQ1395" s="85"/>
      <c r="CR1395" s="85"/>
      <c r="CS1395" s="85"/>
      <c r="CT1395" s="85"/>
      <c r="CU1395" s="85"/>
      <c r="CV1395" s="85"/>
      <c r="CW1395" s="85"/>
      <c r="CX1395" s="85"/>
      <c r="CY1395" s="85"/>
      <c r="CZ1395" s="85"/>
      <c r="DA1395" s="85"/>
      <c r="DB1395" s="85"/>
      <c r="DC1395" s="85"/>
      <c r="DD1395" s="85"/>
      <c r="DE1395" s="85"/>
    </row>
    <row r="1396" spans="1:109" x14ac:dyDescent="0.2">
      <c r="A1396" s="85"/>
      <c r="B1396" s="85"/>
      <c r="C1396" s="85"/>
      <c r="D1396" s="85"/>
      <c r="E1396" s="86"/>
      <c r="F1396" s="85"/>
      <c r="G1396" s="87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85"/>
      <c r="V1396" s="85"/>
      <c r="W1396" s="85"/>
      <c r="X1396" s="85"/>
      <c r="Y1396" s="85"/>
      <c r="Z1396" s="85"/>
      <c r="AA1396" s="85"/>
      <c r="AB1396" s="85"/>
      <c r="AC1396" s="85"/>
      <c r="AD1396" s="85"/>
      <c r="AE1396" s="85"/>
      <c r="AF1396" s="85"/>
      <c r="AG1396" s="85"/>
      <c r="AH1396" s="85"/>
      <c r="AI1396" s="85"/>
      <c r="AJ1396" s="85"/>
      <c r="AK1396" s="85"/>
      <c r="AL1396" s="85"/>
      <c r="AM1396" s="85"/>
      <c r="AN1396" s="85"/>
      <c r="AO1396" s="85"/>
      <c r="AP1396" s="85"/>
      <c r="AQ1396" s="85"/>
      <c r="AR1396" s="85"/>
      <c r="AS1396" s="85"/>
      <c r="AT1396" s="85"/>
      <c r="AU1396" s="85"/>
      <c r="AV1396" s="85"/>
      <c r="AW1396" s="85"/>
      <c r="AX1396" s="85"/>
      <c r="AY1396" s="85"/>
      <c r="AZ1396" s="85"/>
      <c r="BA1396" s="85"/>
      <c r="BB1396" s="85"/>
      <c r="BC1396" s="85"/>
      <c r="BD1396" s="85"/>
      <c r="BE1396" s="85"/>
      <c r="BF1396" s="88"/>
      <c r="BG1396" s="85"/>
      <c r="BH1396" s="85"/>
      <c r="BI1396" s="85"/>
      <c r="BJ1396" s="85"/>
      <c r="BK1396" s="85"/>
      <c r="BL1396" s="85"/>
      <c r="BM1396" s="85"/>
      <c r="BN1396" s="85"/>
      <c r="BO1396" s="85"/>
      <c r="BP1396" s="85"/>
      <c r="BQ1396" s="85"/>
      <c r="BR1396" s="85"/>
      <c r="BS1396" s="85"/>
      <c r="BT1396" s="85"/>
      <c r="BU1396" s="85"/>
      <c r="BV1396" s="85"/>
      <c r="BW1396" s="85"/>
      <c r="BX1396" s="85"/>
      <c r="BY1396" s="85"/>
      <c r="BZ1396" s="85"/>
      <c r="CA1396" s="85"/>
      <c r="CB1396" s="85"/>
      <c r="CC1396" s="85"/>
      <c r="CD1396" s="85"/>
      <c r="CE1396" s="85"/>
      <c r="CF1396" s="85"/>
      <c r="CG1396" s="85"/>
      <c r="CH1396" s="85"/>
      <c r="CI1396" s="85"/>
      <c r="CJ1396" s="85"/>
      <c r="CK1396" s="85"/>
      <c r="CL1396" s="85"/>
      <c r="CM1396" s="85"/>
      <c r="CN1396" s="85"/>
      <c r="CO1396" s="85"/>
      <c r="CP1396" s="85"/>
      <c r="CQ1396" s="85"/>
      <c r="CR1396" s="85"/>
      <c r="CS1396" s="85"/>
      <c r="CT1396" s="85"/>
      <c r="CU1396" s="85"/>
      <c r="CV1396" s="85"/>
      <c r="CW1396" s="85"/>
      <c r="CX1396" s="85"/>
      <c r="CY1396" s="85"/>
      <c r="CZ1396" s="85"/>
      <c r="DA1396" s="85"/>
      <c r="DB1396" s="85"/>
      <c r="DC1396" s="85"/>
      <c r="DD1396" s="85"/>
      <c r="DE1396" s="85"/>
    </row>
    <row r="1397" spans="1:109" x14ac:dyDescent="0.2">
      <c r="A1397" s="85"/>
      <c r="B1397" s="85"/>
      <c r="C1397" s="85"/>
      <c r="D1397" s="85"/>
      <c r="E1397" s="86"/>
      <c r="F1397" s="85"/>
      <c r="G1397" s="87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85"/>
      <c r="V1397" s="85"/>
      <c r="W1397" s="85"/>
      <c r="X1397" s="85"/>
      <c r="Y1397" s="85"/>
      <c r="Z1397" s="85"/>
      <c r="AA1397" s="85"/>
      <c r="AB1397" s="85"/>
      <c r="AC1397" s="85"/>
      <c r="AD1397" s="85"/>
      <c r="AE1397" s="85"/>
      <c r="AF1397" s="85"/>
      <c r="AG1397" s="85"/>
      <c r="AH1397" s="85"/>
      <c r="AI1397" s="85"/>
      <c r="AJ1397" s="85"/>
      <c r="AK1397" s="85"/>
      <c r="AL1397" s="85"/>
      <c r="AM1397" s="85"/>
      <c r="AN1397" s="85"/>
      <c r="AO1397" s="85"/>
      <c r="AP1397" s="85"/>
      <c r="AQ1397" s="85"/>
      <c r="AR1397" s="85"/>
      <c r="AS1397" s="85"/>
      <c r="AT1397" s="85"/>
      <c r="AU1397" s="85"/>
      <c r="AV1397" s="85"/>
      <c r="AW1397" s="85"/>
      <c r="AX1397" s="85"/>
      <c r="AY1397" s="85"/>
      <c r="AZ1397" s="85"/>
      <c r="BA1397" s="85"/>
      <c r="BB1397" s="85"/>
      <c r="BC1397" s="85"/>
      <c r="BD1397" s="85"/>
      <c r="BE1397" s="85"/>
      <c r="BF1397" s="88"/>
      <c r="BG1397" s="85"/>
      <c r="BH1397" s="85"/>
      <c r="BI1397" s="85"/>
      <c r="BJ1397" s="85"/>
      <c r="BK1397" s="85"/>
      <c r="BL1397" s="85"/>
      <c r="BM1397" s="85"/>
      <c r="BN1397" s="85"/>
      <c r="BO1397" s="85"/>
      <c r="BP1397" s="85"/>
      <c r="BQ1397" s="85"/>
      <c r="BR1397" s="85"/>
      <c r="BS1397" s="85"/>
      <c r="BT1397" s="85"/>
      <c r="BU1397" s="85"/>
      <c r="BV1397" s="85"/>
      <c r="BW1397" s="85"/>
      <c r="BX1397" s="85"/>
      <c r="BY1397" s="85"/>
      <c r="BZ1397" s="85"/>
      <c r="CA1397" s="85"/>
      <c r="CB1397" s="85"/>
      <c r="CC1397" s="85"/>
      <c r="CD1397" s="85"/>
      <c r="CE1397" s="85"/>
      <c r="CF1397" s="85"/>
      <c r="CG1397" s="85"/>
      <c r="CH1397" s="85"/>
      <c r="CI1397" s="85"/>
      <c r="CJ1397" s="85"/>
      <c r="CK1397" s="85"/>
      <c r="CL1397" s="85"/>
      <c r="CM1397" s="85"/>
      <c r="CN1397" s="85"/>
      <c r="CO1397" s="85"/>
      <c r="CP1397" s="85"/>
      <c r="CQ1397" s="85"/>
      <c r="CR1397" s="85"/>
      <c r="CS1397" s="85"/>
      <c r="CT1397" s="85"/>
      <c r="CU1397" s="85"/>
      <c r="CV1397" s="85"/>
      <c r="CW1397" s="85"/>
      <c r="CX1397" s="85"/>
      <c r="CY1397" s="85"/>
      <c r="CZ1397" s="85"/>
      <c r="DA1397" s="85"/>
      <c r="DB1397" s="85"/>
      <c r="DC1397" s="85"/>
      <c r="DD1397" s="85"/>
      <c r="DE1397" s="85"/>
    </row>
    <row r="1398" spans="1:109" x14ac:dyDescent="0.2">
      <c r="A1398" s="85"/>
      <c r="B1398" s="85"/>
      <c r="C1398" s="85"/>
      <c r="D1398" s="85"/>
      <c r="E1398" s="86"/>
      <c r="F1398" s="85"/>
      <c r="G1398" s="87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85"/>
      <c r="V1398" s="85"/>
      <c r="W1398" s="85"/>
      <c r="X1398" s="85"/>
      <c r="Y1398" s="85"/>
      <c r="Z1398" s="85"/>
      <c r="AA1398" s="85"/>
      <c r="AB1398" s="85"/>
      <c r="AC1398" s="85"/>
      <c r="AD1398" s="85"/>
      <c r="AE1398" s="85"/>
      <c r="AF1398" s="85"/>
      <c r="AG1398" s="85"/>
      <c r="AH1398" s="85"/>
      <c r="AI1398" s="85"/>
      <c r="AJ1398" s="85"/>
      <c r="AK1398" s="85"/>
      <c r="AL1398" s="85"/>
      <c r="AM1398" s="85"/>
      <c r="AN1398" s="85"/>
      <c r="AO1398" s="85"/>
      <c r="AP1398" s="85"/>
      <c r="AQ1398" s="85"/>
      <c r="AR1398" s="85"/>
      <c r="AS1398" s="85"/>
      <c r="AT1398" s="85"/>
      <c r="AU1398" s="85"/>
      <c r="AV1398" s="85"/>
      <c r="AW1398" s="85"/>
      <c r="AX1398" s="85"/>
      <c r="AY1398" s="85"/>
      <c r="AZ1398" s="85"/>
      <c r="BA1398" s="85"/>
      <c r="BB1398" s="85"/>
      <c r="BC1398" s="85"/>
      <c r="BD1398" s="85"/>
      <c r="BE1398" s="85"/>
      <c r="BF1398" s="88"/>
      <c r="BG1398" s="85"/>
      <c r="BH1398" s="85"/>
      <c r="BI1398" s="85"/>
      <c r="BJ1398" s="85"/>
      <c r="BK1398" s="85"/>
      <c r="BL1398" s="85"/>
      <c r="BM1398" s="85"/>
      <c r="BN1398" s="85"/>
      <c r="BO1398" s="85"/>
      <c r="BP1398" s="85"/>
      <c r="BQ1398" s="85"/>
      <c r="BR1398" s="85"/>
      <c r="BS1398" s="85"/>
      <c r="BT1398" s="85"/>
      <c r="BU1398" s="85"/>
      <c r="BV1398" s="85"/>
      <c r="BW1398" s="85"/>
      <c r="BX1398" s="85"/>
      <c r="BY1398" s="85"/>
      <c r="BZ1398" s="85"/>
      <c r="CA1398" s="85"/>
      <c r="CB1398" s="85"/>
      <c r="CC1398" s="85"/>
      <c r="CD1398" s="85"/>
      <c r="CE1398" s="85"/>
      <c r="CF1398" s="85"/>
      <c r="CG1398" s="85"/>
      <c r="CH1398" s="85"/>
      <c r="CI1398" s="85"/>
      <c r="CJ1398" s="85"/>
      <c r="CK1398" s="85"/>
      <c r="CL1398" s="85"/>
      <c r="CM1398" s="85"/>
      <c r="CN1398" s="85"/>
      <c r="CO1398" s="85"/>
      <c r="CP1398" s="85"/>
      <c r="CQ1398" s="85"/>
      <c r="CR1398" s="85"/>
      <c r="CS1398" s="85"/>
      <c r="CT1398" s="85"/>
      <c r="CU1398" s="85"/>
      <c r="CV1398" s="85"/>
      <c r="CW1398" s="85"/>
      <c r="CX1398" s="85"/>
      <c r="CY1398" s="85"/>
      <c r="CZ1398" s="85"/>
      <c r="DA1398" s="85"/>
      <c r="DB1398" s="85"/>
      <c r="DC1398" s="85"/>
      <c r="DD1398" s="85"/>
      <c r="DE1398" s="85"/>
    </row>
    <row r="1399" spans="1:109" x14ac:dyDescent="0.2">
      <c r="A1399" s="85"/>
      <c r="B1399" s="85"/>
      <c r="C1399" s="85"/>
      <c r="D1399" s="85"/>
      <c r="E1399" s="86"/>
      <c r="F1399" s="85"/>
      <c r="G1399" s="87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85"/>
      <c r="V1399" s="85"/>
      <c r="W1399" s="85"/>
      <c r="X1399" s="85"/>
      <c r="Y1399" s="85"/>
      <c r="Z1399" s="85"/>
      <c r="AA1399" s="85"/>
      <c r="AB1399" s="85"/>
      <c r="AC1399" s="85"/>
      <c r="AD1399" s="85"/>
      <c r="AE1399" s="85"/>
      <c r="AF1399" s="85"/>
      <c r="AG1399" s="85"/>
      <c r="AH1399" s="85"/>
      <c r="AI1399" s="85"/>
      <c r="AJ1399" s="85"/>
      <c r="AK1399" s="85"/>
      <c r="AL1399" s="85"/>
      <c r="AM1399" s="85"/>
      <c r="AN1399" s="85"/>
      <c r="AO1399" s="85"/>
      <c r="AP1399" s="85"/>
      <c r="AQ1399" s="85"/>
      <c r="AR1399" s="85"/>
      <c r="AS1399" s="85"/>
      <c r="AT1399" s="85"/>
      <c r="AU1399" s="85"/>
      <c r="AV1399" s="85"/>
      <c r="AW1399" s="85"/>
      <c r="AX1399" s="85"/>
      <c r="AY1399" s="85"/>
      <c r="AZ1399" s="85"/>
      <c r="BA1399" s="85"/>
      <c r="BB1399" s="85"/>
      <c r="BC1399" s="85"/>
      <c r="BD1399" s="85"/>
      <c r="BE1399" s="85"/>
      <c r="BF1399" s="88"/>
      <c r="BG1399" s="85"/>
      <c r="BH1399" s="85"/>
      <c r="BI1399" s="85"/>
      <c r="BJ1399" s="85"/>
      <c r="BK1399" s="85"/>
      <c r="BL1399" s="85"/>
      <c r="BM1399" s="85"/>
      <c r="BN1399" s="85"/>
      <c r="BO1399" s="85"/>
      <c r="BP1399" s="85"/>
      <c r="BQ1399" s="85"/>
      <c r="BR1399" s="85"/>
      <c r="BS1399" s="85"/>
      <c r="BT1399" s="85"/>
      <c r="BU1399" s="85"/>
      <c r="BV1399" s="85"/>
      <c r="BW1399" s="85"/>
      <c r="BX1399" s="85"/>
      <c r="BY1399" s="85"/>
      <c r="BZ1399" s="85"/>
      <c r="CA1399" s="85"/>
      <c r="CB1399" s="85"/>
      <c r="CC1399" s="85"/>
      <c r="CD1399" s="85"/>
      <c r="CE1399" s="85"/>
      <c r="CF1399" s="85"/>
      <c r="CG1399" s="85"/>
      <c r="CH1399" s="85"/>
      <c r="CI1399" s="85"/>
      <c r="CJ1399" s="85"/>
      <c r="CK1399" s="85"/>
      <c r="CL1399" s="85"/>
      <c r="CM1399" s="85"/>
      <c r="CN1399" s="85"/>
      <c r="CO1399" s="85"/>
      <c r="CP1399" s="85"/>
      <c r="CQ1399" s="85"/>
      <c r="CR1399" s="85"/>
      <c r="CS1399" s="85"/>
      <c r="CT1399" s="85"/>
      <c r="CU1399" s="85"/>
      <c r="CV1399" s="85"/>
      <c r="CW1399" s="85"/>
      <c r="CX1399" s="85"/>
      <c r="CY1399" s="85"/>
      <c r="CZ1399" s="85"/>
      <c r="DA1399" s="85"/>
      <c r="DB1399" s="85"/>
      <c r="DC1399" s="85"/>
      <c r="DD1399" s="85"/>
      <c r="DE1399" s="85"/>
    </row>
    <row r="1400" spans="1:109" x14ac:dyDescent="0.2">
      <c r="A1400" s="85"/>
      <c r="B1400" s="85"/>
      <c r="C1400" s="85"/>
      <c r="D1400" s="85"/>
      <c r="E1400" s="86"/>
      <c r="F1400" s="85"/>
      <c r="G1400" s="87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85"/>
      <c r="V1400" s="85"/>
      <c r="W1400" s="85"/>
      <c r="X1400" s="85"/>
      <c r="Y1400" s="85"/>
      <c r="Z1400" s="85"/>
      <c r="AA1400" s="85"/>
      <c r="AB1400" s="85"/>
      <c r="AC1400" s="85"/>
      <c r="AD1400" s="85"/>
      <c r="AE1400" s="85"/>
      <c r="AF1400" s="85"/>
      <c r="AG1400" s="85"/>
      <c r="AH1400" s="85"/>
      <c r="AI1400" s="85"/>
      <c r="AJ1400" s="85"/>
      <c r="AK1400" s="85"/>
      <c r="AL1400" s="85"/>
      <c r="AM1400" s="85"/>
      <c r="AN1400" s="85"/>
      <c r="AO1400" s="85"/>
      <c r="AP1400" s="85"/>
      <c r="AQ1400" s="85"/>
      <c r="AR1400" s="85"/>
      <c r="AS1400" s="85"/>
      <c r="AT1400" s="85"/>
      <c r="AU1400" s="85"/>
      <c r="AV1400" s="85"/>
      <c r="AW1400" s="85"/>
      <c r="AX1400" s="85"/>
      <c r="AY1400" s="85"/>
      <c r="AZ1400" s="85"/>
      <c r="BA1400" s="85"/>
      <c r="BB1400" s="85"/>
      <c r="BC1400" s="85"/>
      <c r="BD1400" s="85"/>
      <c r="BE1400" s="85"/>
      <c r="BF1400" s="88"/>
      <c r="BG1400" s="85"/>
      <c r="BH1400" s="85"/>
      <c r="BI1400" s="85"/>
      <c r="BJ1400" s="85"/>
      <c r="BK1400" s="85"/>
      <c r="BL1400" s="85"/>
      <c r="BM1400" s="85"/>
      <c r="BN1400" s="85"/>
      <c r="BO1400" s="85"/>
      <c r="BP1400" s="85"/>
      <c r="BQ1400" s="85"/>
      <c r="BR1400" s="85"/>
      <c r="BS1400" s="85"/>
      <c r="BT1400" s="85"/>
      <c r="BU1400" s="85"/>
      <c r="BV1400" s="85"/>
      <c r="BW1400" s="85"/>
      <c r="BX1400" s="85"/>
      <c r="BY1400" s="85"/>
      <c r="BZ1400" s="85"/>
      <c r="CA1400" s="85"/>
      <c r="CB1400" s="85"/>
      <c r="CC1400" s="85"/>
      <c r="CD1400" s="85"/>
      <c r="CE1400" s="85"/>
      <c r="CF1400" s="85"/>
      <c r="CG1400" s="85"/>
      <c r="CH1400" s="85"/>
      <c r="CI1400" s="85"/>
      <c r="CJ1400" s="85"/>
      <c r="CK1400" s="85"/>
      <c r="CL1400" s="85"/>
      <c r="CM1400" s="85"/>
      <c r="CN1400" s="85"/>
      <c r="CO1400" s="85"/>
      <c r="CP1400" s="85"/>
      <c r="CQ1400" s="85"/>
      <c r="CR1400" s="85"/>
      <c r="CS1400" s="85"/>
      <c r="CT1400" s="85"/>
      <c r="CU1400" s="85"/>
      <c r="CV1400" s="85"/>
      <c r="CW1400" s="85"/>
      <c r="CX1400" s="85"/>
      <c r="CY1400" s="85"/>
      <c r="CZ1400" s="85"/>
      <c r="DA1400" s="85"/>
      <c r="DB1400" s="85"/>
      <c r="DC1400" s="85"/>
      <c r="DD1400" s="85"/>
      <c r="DE1400" s="85"/>
    </row>
    <row r="1401" spans="1:109" x14ac:dyDescent="0.2">
      <c r="A1401" s="85"/>
      <c r="B1401" s="85"/>
      <c r="C1401" s="85"/>
      <c r="D1401" s="85"/>
      <c r="E1401" s="86"/>
      <c r="F1401" s="85"/>
      <c r="G1401" s="87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85"/>
      <c r="V1401" s="85"/>
      <c r="W1401" s="85"/>
      <c r="X1401" s="85"/>
      <c r="Y1401" s="85"/>
      <c r="Z1401" s="85"/>
      <c r="AA1401" s="85"/>
      <c r="AB1401" s="85"/>
      <c r="AC1401" s="85"/>
      <c r="AD1401" s="85"/>
      <c r="AE1401" s="85"/>
      <c r="AF1401" s="85"/>
      <c r="AG1401" s="85"/>
      <c r="AH1401" s="85"/>
      <c r="AI1401" s="85"/>
      <c r="AJ1401" s="85"/>
      <c r="AK1401" s="85"/>
      <c r="AL1401" s="85"/>
      <c r="AM1401" s="85"/>
      <c r="AN1401" s="85"/>
      <c r="AO1401" s="85"/>
      <c r="AP1401" s="85"/>
      <c r="AQ1401" s="85"/>
      <c r="AR1401" s="85"/>
      <c r="AS1401" s="85"/>
      <c r="AT1401" s="85"/>
      <c r="AU1401" s="85"/>
      <c r="AV1401" s="85"/>
      <c r="AW1401" s="85"/>
      <c r="AX1401" s="85"/>
      <c r="AY1401" s="85"/>
      <c r="AZ1401" s="85"/>
      <c r="BA1401" s="85"/>
      <c r="BB1401" s="85"/>
      <c r="BC1401" s="85"/>
      <c r="BD1401" s="85"/>
      <c r="BE1401" s="85"/>
      <c r="BF1401" s="88"/>
      <c r="BG1401" s="85"/>
      <c r="BH1401" s="85"/>
      <c r="BI1401" s="85"/>
      <c r="BJ1401" s="85"/>
      <c r="BK1401" s="85"/>
      <c r="BL1401" s="85"/>
      <c r="BM1401" s="85"/>
      <c r="BN1401" s="85"/>
      <c r="BO1401" s="85"/>
      <c r="BP1401" s="85"/>
      <c r="BQ1401" s="85"/>
      <c r="BR1401" s="85"/>
      <c r="BS1401" s="85"/>
      <c r="BT1401" s="85"/>
      <c r="BU1401" s="85"/>
      <c r="BV1401" s="85"/>
      <c r="BW1401" s="85"/>
      <c r="BX1401" s="85"/>
      <c r="BY1401" s="85"/>
      <c r="BZ1401" s="85"/>
      <c r="CA1401" s="85"/>
      <c r="CB1401" s="85"/>
      <c r="CC1401" s="85"/>
      <c r="CD1401" s="85"/>
      <c r="CE1401" s="85"/>
      <c r="CF1401" s="85"/>
      <c r="CG1401" s="85"/>
      <c r="CH1401" s="85"/>
      <c r="CI1401" s="85"/>
      <c r="CJ1401" s="85"/>
      <c r="CK1401" s="85"/>
      <c r="CL1401" s="85"/>
      <c r="CM1401" s="85"/>
      <c r="CN1401" s="85"/>
      <c r="CO1401" s="85"/>
      <c r="CP1401" s="85"/>
      <c r="CQ1401" s="85"/>
      <c r="CR1401" s="85"/>
      <c r="CS1401" s="85"/>
      <c r="CT1401" s="85"/>
      <c r="CU1401" s="85"/>
      <c r="CV1401" s="85"/>
      <c r="CW1401" s="85"/>
      <c r="CX1401" s="85"/>
      <c r="CY1401" s="85"/>
      <c r="CZ1401" s="85"/>
      <c r="DA1401" s="85"/>
      <c r="DB1401" s="85"/>
      <c r="DC1401" s="85"/>
      <c r="DD1401" s="85"/>
      <c r="DE1401" s="85"/>
    </row>
    <row r="1402" spans="1:109" x14ac:dyDescent="0.2">
      <c r="A1402" s="85"/>
      <c r="B1402" s="85"/>
      <c r="C1402" s="85"/>
      <c r="D1402" s="85"/>
      <c r="E1402" s="86"/>
      <c r="F1402" s="85"/>
      <c r="G1402" s="87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85"/>
      <c r="V1402" s="85"/>
      <c r="W1402" s="85"/>
      <c r="X1402" s="85"/>
      <c r="Y1402" s="85"/>
      <c r="Z1402" s="85"/>
      <c r="AA1402" s="85"/>
      <c r="AB1402" s="85"/>
      <c r="AC1402" s="85"/>
      <c r="AD1402" s="85"/>
      <c r="AE1402" s="85"/>
      <c r="AF1402" s="85"/>
      <c r="AG1402" s="85"/>
      <c r="AH1402" s="85"/>
      <c r="AI1402" s="85"/>
      <c r="AJ1402" s="85"/>
      <c r="AK1402" s="85"/>
      <c r="AL1402" s="85"/>
      <c r="AM1402" s="85"/>
      <c r="AN1402" s="85"/>
      <c r="AO1402" s="85"/>
      <c r="AP1402" s="85"/>
      <c r="AQ1402" s="85"/>
      <c r="AR1402" s="85"/>
      <c r="AS1402" s="85"/>
      <c r="AT1402" s="85"/>
      <c r="AU1402" s="85"/>
      <c r="AV1402" s="85"/>
      <c r="AW1402" s="85"/>
      <c r="AX1402" s="85"/>
      <c r="AY1402" s="85"/>
      <c r="AZ1402" s="85"/>
      <c r="BA1402" s="85"/>
      <c r="BB1402" s="85"/>
      <c r="BC1402" s="85"/>
      <c r="BD1402" s="85"/>
      <c r="BE1402" s="85"/>
      <c r="BF1402" s="88"/>
      <c r="BG1402" s="85"/>
      <c r="BH1402" s="85"/>
      <c r="BI1402" s="85"/>
      <c r="BJ1402" s="85"/>
      <c r="BK1402" s="85"/>
      <c r="BL1402" s="85"/>
      <c r="BM1402" s="85"/>
      <c r="BN1402" s="85"/>
      <c r="BO1402" s="85"/>
      <c r="BP1402" s="85"/>
      <c r="BQ1402" s="85"/>
      <c r="BR1402" s="85"/>
      <c r="BS1402" s="85"/>
      <c r="BT1402" s="85"/>
      <c r="BU1402" s="85"/>
      <c r="BV1402" s="85"/>
      <c r="BW1402" s="85"/>
      <c r="BX1402" s="85"/>
      <c r="BY1402" s="85"/>
      <c r="BZ1402" s="85"/>
      <c r="CA1402" s="85"/>
      <c r="CB1402" s="85"/>
      <c r="CC1402" s="85"/>
      <c r="CD1402" s="85"/>
      <c r="CE1402" s="85"/>
      <c r="CF1402" s="85"/>
      <c r="CG1402" s="85"/>
      <c r="CH1402" s="85"/>
      <c r="CI1402" s="85"/>
      <c r="CJ1402" s="85"/>
      <c r="CK1402" s="85"/>
      <c r="CL1402" s="85"/>
      <c r="CM1402" s="85"/>
      <c r="CN1402" s="85"/>
      <c r="CO1402" s="85"/>
      <c r="CP1402" s="85"/>
      <c r="CQ1402" s="85"/>
      <c r="CR1402" s="85"/>
      <c r="CS1402" s="85"/>
      <c r="CT1402" s="85"/>
      <c r="CU1402" s="85"/>
      <c r="CV1402" s="85"/>
      <c r="CW1402" s="85"/>
      <c r="CX1402" s="85"/>
      <c r="CY1402" s="85"/>
      <c r="CZ1402" s="85"/>
      <c r="DA1402" s="85"/>
      <c r="DB1402" s="85"/>
      <c r="DC1402" s="85"/>
      <c r="DD1402" s="85"/>
      <c r="DE1402" s="85"/>
    </row>
    <row r="1403" spans="1:109" x14ac:dyDescent="0.2">
      <c r="A1403" s="85"/>
      <c r="B1403" s="85"/>
      <c r="C1403" s="85"/>
      <c r="D1403" s="85"/>
      <c r="E1403" s="86"/>
      <c r="F1403" s="85"/>
      <c r="G1403" s="87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85"/>
      <c r="V1403" s="85"/>
      <c r="W1403" s="85"/>
      <c r="X1403" s="85"/>
      <c r="Y1403" s="85"/>
      <c r="Z1403" s="85"/>
      <c r="AA1403" s="85"/>
      <c r="AB1403" s="85"/>
      <c r="AC1403" s="85"/>
      <c r="AD1403" s="85"/>
      <c r="AE1403" s="85"/>
      <c r="AF1403" s="85"/>
      <c r="AG1403" s="85"/>
      <c r="AH1403" s="85"/>
      <c r="AI1403" s="85"/>
      <c r="AJ1403" s="85"/>
      <c r="AK1403" s="85"/>
      <c r="AL1403" s="85"/>
      <c r="AM1403" s="85"/>
      <c r="AN1403" s="85"/>
      <c r="AO1403" s="85"/>
      <c r="AP1403" s="85"/>
      <c r="AQ1403" s="85"/>
      <c r="AR1403" s="85"/>
      <c r="AS1403" s="85"/>
      <c r="AT1403" s="85"/>
      <c r="AU1403" s="85"/>
      <c r="AV1403" s="85"/>
      <c r="AW1403" s="85"/>
      <c r="AX1403" s="85"/>
      <c r="AY1403" s="85"/>
      <c r="AZ1403" s="85"/>
      <c r="BA1403" s="85"/>
      <c r="BB1403" s="85"/>
      <c r="BC1403" s="85"/>
      <c r="BD1403" s="85"/>
      <c r="BE1403" s="85"/>
      <c r="BF1403" s="88"/>
      <c r="BG1403" s="85"/>
      <c r="BH1403" s="85"/>
      <c r="BI1403" s="85"/>
      <c r="BJ1403" s="85"/>
      <c r="BK1403" s="85"/>
      <c r="BL1403" s="85"/>
      <c r="BM1403" s="85"/>
      <c r="BN1403" s="85"/>
      <c r="BO1403" s="85"/>
      <c r="BP1403" s="85"/>
      <c r="BQ1403" s="85"/>
      <c r="BR1403" s="85"/>
      <c r="BS1403" s="85"/>
      <c r="BT1403" s="85"/>
      <c r="BU1403" s="85"/>
      <c r="BV1403" s="85"/>
      <c r="BW1403" s="85"/>
      <c r="BX1403" s="85"/>
      <c r="BY1403" s="85"/>
      <c r="BZ1403" s="85"/>
      <c r="CA1403" s="85"/>
      <c r="CB1403" s="85"/>
      <c r="CC1403" s="85"/>
      <c r="CD1403" s="85"/>
      <c r="CE1403" s="85"/>
      <c r="CF1403" s="85"/>
      <c r="CG1403" s="85"/>
      <c r="CH1403" s="85"/>
      <c r="CI1403" s="85"/>
      <c r="CJ1403" s="85"/>
      <c r="CK1403" s="85"/>
      <c r="CL1403" s="85"/>
      <c r="CM1403" s="85"/>
      <c r="CN1403" s="85"/>
      <c r="CO1403" s="85"/>
      <c r="CP1403" s="85"/>
      <c r="CQ1403" s="85"/>
      <c r="CR1403" s="85"/>
      <c r="CS1403" s="85"/>
      <c r="CT1403" s="85"/>
      <c r="CU1403" s="85"/>
      <c r="CV1403" s="85"/>
      <c r="CW1403" s="85"/>
      <c r="CX1403" s="85"/>
      <c r="CY1403" s="85"/>
      <c r="CZ1403" s="85"/>
      <c r="DA1403" s="85"/>
      <c r="DB1403" s="85"/>
      <c r="DC1403" s="85"/>
      <c r="DD1403" s="85"/>
      <c r="DE1403" s="85"/>
    </row>
    <row r="1404" spans="1:109" x14ac:dyDescent="0.2">
      <c r="A1404" s="85"/>
      <c r="B1404" s="85"/>
      <c r="C1404" s="85"/>
      <c r="D1404" s="85"/>
      <c r="E1404" s="86"/>
      <c r="F1404" s="85"/>
      <c r="G1404" s="87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85"/>
      <c r="V1404" s="85"/>
      <c r="W1404" s="85"/>
      <c r="X1404" s="85"/>
      <c r="Y1404" s="85"/>
      <c r="Z1404" s="85"/>
      <c r="AA1404" s="85"/>
      <c r="AB1404" s="85"/>
      <c r="AC1404" s="85"/>
      <c r="AD1404" s="85"/>
      <c r="AE1404" s="85"/>
      <c r="AF1404" s="85"/>
      <c r="AG1404" s="85"/>
      <c r="AH1404" s="85"/>
      <c r="AI1404" s="85"/>
      <c r="AJ1404" s="85"/>
      <c r="AK1404" s="85"/>
      <c r="AL1404" s="85"/>
      <c r="AM1404" s="85"/>
      <c r="AN1404" s="85"/>
      <c r="AO1404" s="85"/>
      <c r="AP1404" s="85"/>
      <c r="AQ1404" s="85"/>
      <c r="AR1404" s="85"/>
      <c r="AS1404" s="85"/>
      <c r="AT1404" s="85"/>
      <c r="AU1404" s="85"/>
      <c r="AV1404" s="85"/>
      <c r="AW1404" s="85"/>
      <c r="AX1404" s="85"/>
      <c r="AY1404" s="85"/>
      <c r="AZ1404" s="85"/>
      <c r="BA1404" s="85"/>
      <c r="BB1404" s="85"/>
      <c r="BC1404" s="85"/>
      <c r="BD1404" s="85"/>
      <c r="BE1404" s="85"/>
      <c r="BF1404" s="88"/>
      <c r="BG1404" s="85"/>
      <c r="BH1404" s="85"/>
      <c r="BI1404" s="85"/>
      <c r="BJ1404" s="85"/>
      <c r="BK1404" s="85"/>
      <c r="BL1404" s="85"/>
      <c r="BM1404" s="85"/>
      <c r="BN1404" s="85"/>
      <c r="BO1404" s="85"/>
      <c r="BP1404" s="85"/>
      <c r="BQ1404" s="85"/>
      <c r="BR1404" s="85"/>
      <c r="BS1404" s="85"/>
      <c r="BT1404" s="85"/>
      <c r="BU1404" s="85"/>
      <c r="BV1404" s="85"/>
      <c r="BW1404" s="85"/>
      <c r="BX1404" s="85"/>
      <c r="BY1404" s="85"/>
      <c r="BZ1404" s="85"/>
      <c r="CA1404" s="85"/>
      <c r="CB1404" s="85"/>
      <c r="CC1404" s="85"/>
      <c r="CD1404" s="85"/>
      <c r="CE1404" s="85"/>
      <c r="CF1404" s="85"/>
      <c r="CG1404" s="85"/>
      <c r="CH1404" s="85"/>
      <c r="CI1404" s="85"/>
      <c r="CJ1404" s="85"/>
      <c r="CK1404" s="85"/>
      <c r="CL1404" s="85"/>
      <c r="CM1404" s="85"/>
      <c r="CN1404" s="85"/>
      <c r="CO1404" s="85"/>
      <c r="CP1404" s="85"/>
      <c r="CQ1404" s="85"/>
      <c r="CR1404" s="85"/>
      <c r="CS1404" s="85"/>
      <c r="CT1404" s="85"/>
      <c r="CU1404" s="85"/>
      <c r="CV1404" s="85"/>
      <c r="CW1404" s="85"/>
      <c r="CX1404" s="85"/>
      <c r="CY1404" s="85"/>
      <c r="CZ1404" s="85"/>
      <c r="DA1404" s="85"/>
      <c r="DB1404" s="85"/>
      <c r="DC1404" s="85"/>
      <c r="DD1404" s="85"/>
      <c r="DE1404" s="85"/>
    </row>
    <row r="1405" spans="1:109" x14ac:dyDescent="0.2">
      <c r="A1405" s="85"/>
      <c r="B1405" s="85"/>
      <c r="C1405" s="85"/>
      <c r="D1405" s="85"/>
      <c r="E1405" s="86"/>
      <c r="F1405" s="85"/>
      <c r="G1405" s="87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85"/>
      <c r="V1405" s="85"/>
      <c r="W1405" s="85"/>
      <c r="X1405" s="85"/>
      <c r="Y1405" s="85"/>
      <c r="Z1405" s="85"/>
      <c r="AA1405" s="85"/>
      <c r="AB1405" s="85"/>
      <c r="AC1405" s="85"/>
      <c r="AD1405" s="85"/>
      <c r="AE1405" s="85"/>
      <c r="AF1405" s="85"/>
      <c r="AG1405" s="85"/>
      <c r="AH1405" s="85"/>
      <c r="AI1405" s="85"/>
      <c r="AJ1405" s="85"/>
      <c r="AK1405" s="85"/>
      <c r="AL1405" s="85"/>
      <c r="AM1405" s="85"/>
      <c r="AN1405" s="85"/>
      <c r="AO1405" s="85"/>
      <c r="AP1405" s="85"/>
      <c r="AQ1405" s="85"/>
      <c r="AR1405" s="85"/>
      <c r="AS1405" s="85"/>
      <c r="AT1405" s="85"/>
      <c r="AU1405" s="85"/>
      <c r="AV1405" s="85"/>
      <c r="AW1405" s="85"/>
      <c r="AX1405" s="85"/>
      <c r="AY1405" s="85"/>
      <c r="AZ1405" s="85"/>
      <c r="BA1405" s="85"/>
      <c r="BB1405" s="85"/>
      <c r="BC1405" s="85"/>
      <c r="BD1405" s="85"/>
      <c r="BE1405" s="85"/>
      <c r="BF1405" s="88"/>
      <c r="BG1405" s="85"/>
      <c r="BH1405" s="85"/>
      <c r="BI1405" s="85"/>
      <c r="BJ1405" s="85"/>
      <c r="BK1405" s="85"/>
      <c r="BL1405" s="85"/>
      <c r="BM1405" s="85"/>
      <c r="BN1405" s="85"/>
      <c r="BO1405" s="85"/>
      <c r="BP1405" s="85"/>
      <c r="BQ1405" s="85"/>
      <c r="BR1405" s="85"/>
      <c r="BS1405" s="85"/>
      <c r="BT1405" s="85"/>
      <c r="BU1405" s="85"/>
      <c r="BV1405" s="85"/>
      <c r="BW1405" s="85"/>
      <c r="BX1405" s="85"/>
      <c r="BY1405" s="85"/>
      <c r="BZ1405" s="85"/>
      <c r="CA1405" s="85"/>
      <c r="CB1405" s="85"/>
      <c r="CC1405" s="85"/>
      <c r="CD1405" s="85"/>
      <c r="CE1405" s="85"/>
      <c r="CF1405" s="85"/>
      <c r="CG1405" s="85"/>
      <c r="CH1405" s="85"/>
      <c r="CI1405" s="85"/>
      <c r="CJ1405" s="85"/>
      <c r="CK1405" s="85"/>
      <c r="CL1405" s="85"/>
      <c r="CM1405" s="85"/>
      <c r="CN1405" s="85"/>
      <c r="CO1405" s="85"/>
      <c r="CP1405" s="85"/>
      <c r="CQ1405" s="85"/>
      <c r="CR1405" s="85"/>
      <c r="CS1405" s="85"/>
      <c r="CT1405" s="85"/>
      <c r="CU1405" s="85"/>
      <c r="CV1405" s="85"/>
      <c r="CW1405" s="85"/>
      <c r="CX1405" s="85"/>
      <c r="CY1405" s="85"/>
      <c r="CZ1405" s="85"/>
      <c r="DA1405" s="85"/>
      <c r="DB1405" s="85"/>
      <c r="DC1405" s="85"/>
      <c r="DD1405" s="85"/>
      <c r="DE1405" s="85"/>
    </row>
    <row r="1406" spans="1:109" x14ac:dyDescent="0.2">
      <c r="A1406" s="85"/>
      <c r="B1406" s="85"/>
      <c r="C1406" s="85"/>
      <c r="D1406" s="85"/>
      <c r="E1406" s="86"/>
      <c r="F1406" s="85"/>
      <c r="G1406" s="87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85"/>
      <c r="V1406" s="85"/>
      <c r="W1406" s="85"/>
      <c r="X1406" s="85"/>
      <c r="Y1406" s="85"/>
      <c r="Z1406" s="85"/>
      <c r="AA1406" s="85"/>
      <c r="AB1406" s="85"/>
      <c r="AC1406" s="85"/>
      <c r="AD1406" s="85"/>
      <c r="AE1406" s="85"/>
      <c r="AF1406" s="85"/>
      <c r="AG1406" s="85"/>
      <c r="AH1406" s="85"/>
      <c r="AI1406" s="85"/>
      <c r="AJ1406" s="85"/>
      <c r="AK1406" s="85"/>
      <c r="AL1406" s="85"/>
      <c r="AM1406" s="85"/>
      <c r="AN1406" s="85"/>
      <c r="AO1406" s="85"/>
      <c r="AP1406" s="85"/>
      <c r="AQ1406" s="85"/>
      <c r="AR1406" s="85"/>
      <c r="AS1406" s="85"/>
      <c r="AT1406" s="85"/>
      <c r="AU1406" s="85"/>
      <c r="AV1406" s="85"/>
      <c r="AW1406" s="85"/>
      <c r="AX1406" s="85"/>
      <c r="AY1406" s="85"/>
      <c r="AZ1406" s="85"/>
      <c r="BA1406" s="85"/>
      <c r="BB1406" s="85"/>
      <c r="BC1406" s="85"/>
      <c r="BD1406" s="85"/>
      <c r="BE1406" s="85"/>
      <c r="BF1406" s="88"/>
      <c r="BG1406" s="85"/>
      <c r="BH1406" s="85"/>
      <c r="BI1406" s="85"/>
      <c r="BJ1406" s="85"/>
      <c r="BK1406" s="85"/>
      <c r="BL1406" s="85"/>
      <c r="BM1406" s="85"/>
      <c r="BN1406" s="85"/>
      <c r="BO1406" s="85"/>
      <c r="BP1406" s="85"/>
      <c r="BQ1406" s="85"/>
      <c r="BR1406" s="85"/>
      <c r="BS1406" s="85"/>
      <c r="BT1406" s="85"/>
      <c r="BU1406" s="85"/>
      <c r="BV1406" s="85"/>
      <c r="BW1406" s="85"/>
      <c r="BX1406" s="85"/>
      <c r="BY1406" s="85"/>
      <c r="BZ1406" s="85"/>
      <c r="CA1406" s="85"/>
      <c r="CB1406" s="85"/>
      <c r="CC1406" s="85"/>
      <c r="CD1406" s="85"/>
      <c r="CE1406" s="85"/>
      <c r="CF1406" s="85"/>
      <c r="CG1406" s="85"/>
      <c r="CH1406" s="85"/>
      <c r="CI1406" s="85"/>
      <c r="CJ1406" s="85"/>
      <c r="CK1406" s="85"/>
      <c r="CL1406" s="85"/>
      <c r="CM1406" s="85"/>
      <c r="CN1406" s="85"/>
      <c r="CO1406" s="85"/>
      <c r="CP1406" s="85"/>
      <c r="CQ1406" s="85"/>
      <c r="CR1406" s="85"/>
      <c r="CS1406" s="85"/>
      <c r="CT1406" s="85"/>
      <c r="CU1406" s="85"/>
      <c r="CV1406" s="85"/>
      <c r="CW1406" s="85"/>
      <c r="CX1406" s="85"/>
      <c r="CY1406" s="85"/>
      <c r="CZ1406" s="85"/>
      <c r="DA1406" s="85"/>
      <c r="DB1406" s="85"/>
      <c r="DC1406" s="85"/>
      <c r="DD1406" s="85"/>
      <c r="DE1406" s="85"/>
    </row>
    <row r="1407" spans="1:109" x14ac:dyDescent="0.2">
      <c r="A1407" s="85"/>
      <c r="B1407" s="85"/>
      <c r="C1407" s="85"/>
      <c r="D1407" s="85"/>
      <c r="E1407" s="86"/>
      <c r="F1407" s="85"/>
      <c r="G1407" s="87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85"/>
      <c r="V1407" s="85"/>
      <c r="W1407" s="85"/>
      <c r="X1407" s="85"/>
      <c r="Y1407" s="85"/>
      <c r="Z1407" s="85"/>
      <c r="AA1407" s="85"/>
      <c r="AB1407" s="85"/>
      <c r="AC1407" s="85"/>
      <c r="AD1407" s="85"/>
      <c r="AE1407" s="85"/>
      <c r="AF1407" s="85"/>
      <c r="AG1407" s="85"/>
      <c r="AH1407" s="85"/>
      <c r="AI1407" s="85"/>
      <c r="AJ1407" s="85"/>
      <c r="AK1407" s="85"/>
      <c r="AL1407" s="85"/>
      <c r="AM1407" s="85"/>
      <c r="AN1407" s="85"/>
      <c r="AO1407" s="85"/>
      <c r="AP1407" s="85"/>
      <c r="AQ1407" s="85"/>
      <c r="AR1407" s="85"/>
      <c r="AS1407" s="85"/>
      <c r="AT1407" s="85"/>
      <c r="AU1407" s="85"/>
      <c r="AV1407" s="85"/>
      <c r="AW1407" s="85"/>
      <c r="AX1407" s="85"/>
      <c r="AY1407" s="85"/>
      <c r="AZ1407" s="85"/>
      <c r="BA1407" s="85"/>
      <c r="BB1407" s="85"/>
      <c r="BC1407" s="85"/>
      <c r="BD1407" s="85"/>
      <c r="BE1407" s="85"/>
      <c r="BF1407" s="88"/>
      <c r="BG1407" s="85"/>
      <c r="BH1407" s="85"/>
      <c r="BI1407" s="85"/>
      <c r="BJ1407" s="85"/>
      <c r="BK1407" s="85"/>
      <c r="BL1407" s="85"/>
      <c r="BM1407" s="85"/>
      <c r="BN1407" s="85"/>
      <c r="BO1407" s="85"/>
      <c r="BP1407" s="85"/>
      <c r="BQ1407" s="85"/>
      <c r="BR1407" s="85"/>
      <c r="BS1407" s="85"/>
      <c r="BT1407" s="85"/>
      <c r="BU1407" s="85"/>
      <c r="BV1407" s="85"/>
      <c r="BW1407" s="85"/>
      <c r="BX1407" s="85"/>
      <c r="BY1407" s="85"/>
      <c r="BZ1407" s="85"/>
      <c r="CA1407" s="85"/>
      <c r="CB1407" s="85"/>
      <c r="CC1407" s="85"/>
      <c r="CD1407" s="85"/>
      <c r="CE1407" s="85"/>
      <c r="CF1407" s="85"/>
      <c r="CG1407" s="85"/>
      <c r="CH1407" s="85"/>
      <c r="CI1407" s="85"/>
      <c r="CJ1407" s="85"/>
      <c r="CK1407" s="85"/>
      <c r="CL1407" s="85"/>
      <c r="CM1407" s="85"/>
      <c r="CN1407" s="85"/>
      <c r="CO1407" s="85"/>
      <c r="CP1407" s="85"/>
      <c r="CQ1407" s="85"/>
      <c r="CR1407" s="85"/>
      <c r="CS1407" s="85"/>
      <c r="CT1407" s="85"/>
      <c r="CU1407" s="85"/>
      <c r="CV1407" s="85"/>
      <c r="CW1407" s="85"/>
      <c r="CX1407" s="85"/>
      <c r="CY1407" s="85"/>
      <c r="CZ1407" s="85"/>
      <c r="DA1407" s="85"/>
      <c r="DB1407" s="85"/>
      <c r="DC1407" s="85"/>
      <c r="DD1407" s="85"/>
      <c r="DE1407" s="85"/>
    </row>
    <row r="1408" spans="1:109" x14ac:dyDescent="0.2">
      <c r="A1408" s="85"/>
      <c r="B1408" s="85"/>
      <c r="C1408" s="85"/>
      <c r="D1408" s="85"/>
      <c r="E1408" s="86"/>
      <c r="F1408" s="85"/>
      <c r="G1408" s="87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85"/>
      <c r="V1408" s="85"/>
      <c r="W1408" s="85"/>
      <c r="X1408" s="85"/>
      <c r="Y1408" s="85"/>
      <c r="Z1408" s="85"/>
      <c r="AA1408" s="85"/>
      <c r="AB1408" s="85"/>
      <c r="AC1408" s="85"/>
      <c r="AD1408" s="85"/>
      <c r="AE1408" s="85"/>
      <c r="AF1408" s="85"/>
      <c r="AG1408" s="85"/>
      <c r="AH1408" s="85"/>
      <c r="AI1408" s="85"/>
      <c r="AJ1408" s="85"/>
      <c r="AK1408" s="85"/>
      <c r="AL1408" s="85"/>
      <c r="AM1408" s="85"/>
      <c r="AN1408" s="85"/>
      <c r="AO1408" s="85"/>
      <c r="AP1408" s="85"/>
      <c r="AQ1408" s="85"/>
      <c r="AR1408" s="85"/>
      <c r="AS1408" s="85"/>
      <c r="AT1408" s="85"/>
      <c r="AU1408" s="85"/>
      <c r="AV1408" s="85"/>
      <c r="AW1408" s="85"/>
      <c r="AX1408" s="85"/>
      <c r="AY1408" s="85"/>
      <c r="AZ1408" s="85"/>
      <c r="BA1408" s="85"/>
      <c r="BB1408" s="85"/>
      <c r="BC1408" s="85"/>
      <c r="BD1408" s="85"/>
      <c r="BE1408" s="85"/>
      <c r="BF1408" s="88"/>
      <c r="BG1408" s="85"/>
      <c r="BH1408" s="85"/>
      <c r="BI1408" s="85"/>
      <c r="BJ1408" s="85"/>
      <c r="BK1408" s="85"/>
      <c r="BL1408" s="85"/>
      <c r="BM1408" s="85"/>
      <c r="BN1408" s="85"/>
      <c r="BO1408" s="85"/>
      <c r="BP1408" s="85"/>
      <c r="BQ1408" s="85"/>
      <c r="BR1408" s="85"/>
      <c r="BS1408" s="85"/>
      <c r="BT1408" s="85"/>
      <c r="BU1408" s="85"/>
      <c r="BV1408" s="85"/>
      <c r="BW1408" s="85"/>
      <c r="BX1408" s="85"/>
      <c r="BY1408" s="85"/>
      <c r="BZ1408" s="85"/>
      <c r="CA1408" s="85"/>
      <c r="CB1408" s="85"/>
      <c r="CC1408" s="85"/>
      <c r="CD1408" s="85"/>
      <c r="CE1408" s="85"/>
      <c r="CF1408" s="85"/>
      <c r="CG1408" s="85"/>
      <c r="CH1408" s="85"/>
      <c r="CI1408" s="85"/>
      <c r="CJ1408" s="85"/>
      <c r="CK1408" s="85"/>
      <c r="CL1408" s="85"/>
      <c r="CM1408" s="85"/>
      <c r="CN1408" s="85"/>
      <c r="CO1408" s="85"/>
      <c r="CP1408" s="85"/>
      <c r="CQ1408" s="85"/>
      <c r="CR1408" s="85"/>
      <c r="CS1408" s="85"/>
      <c r="CT1408" s="85"/>
      <c r="CU1408" s="85"/>
      <c r="CV1408" s="85"/>
      <c r="CW1408" s="85"/>
      <c r="CX1408" s="85"/>
      <c r="CY1408" s="85"/>
      <c r="CZ1408" s="85"/>
      <c r="DA1408" s="85"/>
      <c r="DB1408" s="85"/>
      <c r="DC1408" s="85"/>
      <c r="DD1408" s="85"/>
      <c r="DE1408" s="85"/>
    </row>
    <row r="1409" spans="1:109" x14ac:dyDescent="0.2">
      <c r="A1409" s="85"/>
      <c r="B1409" s="85"/>
      <c r="C1409" s="85"/>
      <c r="D1409" s="85"/>
      <c r="E1409" s="86"/>
      <c r="F1409" s="85"/>
      <c r="G1409" s="87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85"/>
      <c r="V1409" s="85"/>
      <c r="W1409" s="85"/>
      <c r="X1409" s="85"/>
      <c r="Y1409" s="85"/>
      <c r="Z1409" s="85"/>
      <c r="AA1409" s="85"/>
      <c r="AB1409" s="85"/>
      <c r="AC1409" s="85"/>
      <c r="AD1409" s="85"/>
      <c r="AE1409" s="85"/>
      <c r="AF1409" s="85"/>
      <c r="AG1409" s="85"/>
      <c r="AH1409" s="85"/>
      <c r="AI1409" s="85"/>
      <c r="AJ1409" s="85"/>
      <c r="AK1409" s="85"/>
      <c r="AL1409" s="85"/>
      <c r="AM1409" s="85"/>
      <c r="AN1409" s="85"/>
      <c r="AO1409" s="85"/>
      <c r="AP1409" s="85"/>
      <c r="AQ1409" s="85"/>
      <c r="AR1409" s="85"/>
      <c r="AS1409" s="85"/>
      <c r="AT1409" s="85"/>
      <c r="AU1409" s="85"/>
      <c r="AV1409" s="85"/>
      <c r="AW1409" s="85"/>
      <c r="AX1409" s="85"/>
      <c r="AY1409" s="85"/>
      <c r="AZ1409" s="85"/>
      <c r="BA1409" s="85"/>
      <c r="BB1409" s="85"/>
      <c r="BC1409" s="85"/>
      <c r="BD1409" s="85"/>
      <c r="BE1409" s="85"/>
      <c r="BF1409" s="88"/>
      <c r="BG1409" s="85"/>
      <c r="BH1409" s="85"/>
      <c r="BI1409" s="85"/>
      <c r="BJ1409" s="85"/>
      <c r="BK1409" s="85"/>
      <c r="BL1409" s="85"/>
      <c r="BM1409" s="85"/>
      <c r="BN1409" s="85"/>
      <c r="BO1409" s="85"/>
      <c r="BP1409" s="85"/>
      <c r="BQ1409" s="85"/>
      <c r="BR1409" s="85"/>
      <c r="BS1409" s="85"/>
      <c r="BT1409" s="85"/>
      <c r="BU1409" s="85"/>
      <c r="BV1409" s="85"/>
      <c r="BW1409" s="85"/>
      <c r="BX1409" s="85"/>
      <c r="BY1409" s="85"/>
      <c r="BZ1409" s="85"/>
      <c r="CA1409" s="85"/>
      <c r="CB1409" s="85"/>
      <c r="CC1409" s="85"/>
      <c r="CD1409" s="85"/>
      <c r="CE1409" s="85"/>
      <c r="CF1409" s="85"/>
      <c r="CG1409" s="85"/>
      <c r="CH1409" s="85"/>
      <c r="CI1409" s="85"/>
      <c r="CJ1409" s="85"/>
      <c r="CK1409" s="85"/>
      <c r="CL1409" s="85"/>
      <c r="CM1409" s="85"/>
      <c r="CN1409" s="85"/>
      <c r="CO1409" s="85"/>
      <c r="CP1409" s="85"/>
      <c r="CQ1409" s="85"/>
      <c r="CR1409" s="85"/>
      <c r="CS1409" s="85"/>
      <c r="CT1409" s="85"/>
      <c r="CU1409" s="85"/>
      <c r="CV1409" s="85"/>
      <c r="CW1409" s="85"/>
      <c r="CX1409" s="85"/>
      <c r="CY1409" s="85"/>
      <c r="CZ1409" s="85"/>
      <c r="DA1409" s="85"/>
      <c r="DB1409" s="85"/>
      <c r="DC1409" s="85"/>
      <c r="DD1409" s="85"/>
      <c r="DE1409" s="85"/>
    </row>
    <row r="1410" spans="1:109" x14ac:dyDescent="0.2">
      <c r="A1410" s="85"/>
      <c r="B1410" s="85"/>
      <c r="C1410" s="85"/>
      <c r="D1410" s="85"/>
      <c r="E1410" s="86"/>
      <c r="F1410" s="85"/>
      <c r="G1410" s="87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85"/>
      <c r="V1410" s="85"/>
      <c r="W1410" s="85"/>
      <c r="X1410" s="85"/>
      <c r="Y1410" s="85"/>
      <c r="Z1410" s="85"/>
      <c r="AA1410" s="85"/>
      <c r="AB1410" s="85"/>
      <c r="AC1410" s="85"/>
      <c r="AD1410" s="85"/>
      <c r="AE1410" s="85"/>
      <c r="AF1410" s="85"/>
      <c r="AG1410" s="85"/>
      <c r="AH1410" s="85"/>
      <c r="AI1410" s="85"/>
      <c r="AJ1410" s="85"/>
      <c r="AK1410" s="85"/>
      <c r="AL1410" s="85"/>
      <c r="AM1410" s="85"/>
      <c r="AN1410" s="85"/>
      <c r="AO1410" s="85"/>
      <c r="AP1410" s="85"/>
      <c r="AQ1410" s="85"/>
      <c r="AR1410" s="85"/>
      <c r="AS1410" s="85"/>
      <c r="AT1410" s="85"/>
      <c r="AU1410" s="85"/>
      <c r="AV1410" s="85"/>
      <c r="AW1410" s="85"/>
      <c r="AX1410" s="85"/>
      <c r="AY1410" s="85"/>
      <c r="AZ1410" s="85"/>
      <c r="BA1410" s="85"/>
      <c r="BB1410" s="85"/>
      <c r="BC1410" s="85"/>
      <c r="BD1410" s="85"/>
      <c r="BE1410" s="85"/>
      <c r="BF1410" s="88"/>
      <c r="BG1410" s="85"/>
      <c r="BH1410" s="85"/>
      <c r="BI1410" s="85"/>
      <c r="BJ1410" s="85"/>
      <c r="BK1410" s="85"/>
      <c r="BL1410" s="85"/>
      <c r="BM1410" s="85"/>
      <c r="BN1410" s="85"/>
      <c r="BO1410" s="85"/>
      <c r="BP1410" s="85"/>
      <c r="BQ1410" s="85"/>
      <c r="BR1410" s="85"/>
      <c r="BS1410" s="85"/>
      <c r="BT1410" s="85"/>
      <c r="BU1410" s="85"/>
      <c r="BV1410" s="85"/>
      <c r="BW1410" s="85"/>
      <c r="BX1410" s="85"/>
      <c r="BY1410" s="85"/>
      <c r="BZ1410" s="85"/>
      <c r="CA1410" s="85"/>
      <c r="CB1410" s="85"/>
      <c r="CC1410" s="85"/>
      <c r="CD1410" s="85"/>
      <c r="CE1410" s="85"/>
      <c r="CF1410" s="85"/>
      <c r="CG1410" s="85"/>
      <c r="CH1410" s="85"/>
      <c r="CI1410" s="85"/>
      <c r="CJ1410" s="85"/>
      <c r="CK1410" s="85"/>
      <c r="CL1410" s="85"/>
      <c r="CM1410" s="85"/>
      <c r="CN1410" s="85"/>
      <c r="CO1410" s="85"/>
      <c r="CP1410" s="85"/>
      <c r="CQ1410" s="85"/>
      <c r="CR1410" s="85"/>
      <c r="CS1410" s="85"/>
      <c r="CT1410" s="85"/>
      <c r="CU1410" s="85"/>
      <c r="CV1410" s="85"/>
      <c r="CW1410" s="85"/>
      <c r="CX1410" s="85"/>
      <c r="CY1410" s="85"/>
      <c r="CZ1410" s="85"/>
      <c r="DA1410" s="85"/>
      <c r="DB1410" s="85"/>
      <c r="DC1410" s="85"/>
      <c r="DD1410" s="85"/>
      <c r="DE1410" s="85"/>
    </row>
    <row r="1411" spans="1:109" x14ac:dyDescent="0.2">
      <c r="A1411" s="85"/>
      <c r="B1411" s="85"/>
      <c r="C1411" s="85"/>
      <c r="D1411" s="85"/>
      <c r="E1411" s="86"/>
      <c r="F1411" s="85"/>
      <c r="G1411" s="87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85"/>
      <c r="V1411" s="85"/>
      <c r="W1411" s="85"/>
      <c r="X1411" s="85"/>
      <c r="Y1411" s="85"/>
      <c r="Z1411" s="85"/>
      <c r="AA1411" s="85"/>
      <c r="AB1411" s="85"/>
      <c r="AC1411" s="85"/>
      <c r="AD1411" s="85"/>
      <c r="AE1411" s="85"/>
      <c r="AF1411" s="85"/>
      <c r="AG1411" s="85"/>
      <c r="AH1411" s="85"/>
      <c r="AI1411" s="85"/>
      <c r="AJ1411" s="85"/>
      <c r="AK1411" s="85"/>
      <c r="AL1411" s="85"/>
      <c r="AM1411" s="85"/>
      <c r="AN1411" s="85"/>
      <c r="AO1411" s="85"/>
      <c r="AP1411" s="85"/>
      <c r="AQ1411" s="85"/>
      <c r="AR1411" s="85"/>
      <c r="AS1411" s="85"/>
      <c r="AT1411" s="85"/>
      <c r="AU1411" s="85"/>
      <c r="AV1411" s="85"/>
      <c r="AW1411" s="85"/>
      <c r="AX1411" s="85"/>
      <c r="AY1411" s="85"/>
      <c r="AZ1411" s="85"/>
      <c r="BA1411" s="85"/>
      <c r="BB1411" s="85"/>
      <c r="BC1411" s="85"/>
      <c r="BD1411" s="85"/>
      <c r="BE1411" s="85"/>
      <c r="BF1411" s="88"/>
      <c r="BG1411" s="85"/>
      <c r="BH1411" s="85"/>
      <c r="BI1411" s="85"/>
      <c r="BJ1411" s="85"/>
      <c r="BK1411" s="85"/>
      <c r="BL1411" s="85"/>
      <c r="BM1411" s="85"/>
      <c r="BN1411" s="85"/>
      <c r="BO1411" s="85"/>
      <c r="BP1411" s="85"/>
      <c r="BQ1411" s="85"/>
      <c r="BR1411" s="85"/>
      <c r="BS1411" s="85"/>
      <c r="BT1411" s="85"/>
      <c r="BU1411" s="85"/>
      <c r="BV1411" s="85"/>
      <c r="BW1411" s="85"/>
      <c r="BX1411" s="85"/>
      <c r="BY1411" s="85"/>
      <c r="BZ1411" s="85"/>
      <c r="CA1411" s="85"/>
      <c r="CB1411" s="85"/>
      <c r="CC1411" s="85"/>
      <c r="CD1411" s="85"/>
      <c r="CE1411" s="85"/>
      <c r="CF1411" s="85"/>
      <c r="CG1411" s="85"/>
      <c r="CH1411" s="85"/>
      <c r="CI1411" s="85"/>
      <c r="CJ1411" s="85"/>
      <c r="CK1411" s="85"/>
      <c r="CL1411" s="85"/>
      <c r="CM1411" s="85"/>
      <c r="CN1411" s="85"/>
      <c r="CO1411" s="85"/>
      <c r="CP1411" s="85"/>
      <c r="CQ1411" s="85"/>
      <c r="CR1411" s="85"/>
      <c r="CS1411" s="85"/>
      <c r="CT1411" s="85"/>
      <c r="CU1411" s="85"/>
      <c r="CV1411" s="85"/>
      <c r="CW1411" s="85"/>
      <c r="CX1411" s="85"/>
      <c r="CY1411" s="85"/>
      <c r="CZ1411" s="85"/>
      <c r="DA1411" s="85"/>
      <c r="DB1411" s="85"/>
      <c r="DC1411" s="85"/>
      <c r="DD1411" s="85"/>
      <c r="DE1411" s="85"/>
    </row>
    <row r="1412" spans="1:109" x14ac:dyDescent="0.2">
      <c r="A1412" s="85"/>
      <c r="B1412" s="85"/>
      <c r="C1412" s="85"/>
      <c r="D1412" s="85"/>
      <c r="E1412" s="86"/>
      <c r="F1412" s="85"/>
      <c r="G1412" s="87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85"/>
      <c r="V1412" s="85"/>
      <c r="W1412" s="85"/>
      <c r="X1412" s="85"/>
      <c r="Y1412" s="85"/>
      <c r="Z1412" s="85"/>
      <c r="AA1412" s="85"/>
      <c r="AB1412" s="85"/>
      <c r="AC1412" s="85"/>
      <c r="AD1412" s="85"/>
      <c r="AE1412" s="85"/>
      <c r="AF1412" s="85"/>
      <c r="AG1412" s="85"/>
      <c r="AH1412" s="85"/>
      <c r="AI1412" s="85"/>
      <c r="AJ1412" s="85"/>
      <c r="AK1412" s="85"/>
      <c r="AL1412" s="85"/>
      <c r="AM1412" s="85"/>
      <c r="AN1412" s="85"/>
      <c r="AO1412" s="85"/>
      <c r="AP1412" s="85"/>
      <c r="AQ1412" s="85"/>
      <c r="AR1412" s="85"/>
      <c r="AS1412" s="85"/>
      <c r="AT1412" s="85"/>
      <c r="AU1412" s="85"/>
      <c r="AV1412" s="85"/>
      <c r="AW1412" s="85"/>
      <c r="AX1412" s="85"/>
      <c r="AY1412" s="85"/>
      <c r="AZ1412" s="85"/>
      <c r="BA1412" s="85"/>
      <c r="BB1412" s="85"/>
      <c r="BC1412" s="85"/>
      <c r="BD1412" s="85"/>
      <c r="BE1412" s="85"/>
      <c r="BF1412" s="88"/>
      <c r="BG1412" s="85"/>
      <c r="BH1412" s="85"/>
      <c r="BI1412" s="85"/>
      <c r="BJ1412" s="85"/>
      <c r="BK1412" s="85"/>
      <c r="BL1412" s="85"/>
      <c r="BM1412" s="85"/>
      <c r="BN1412" s="85"/>
      <c r="BO1412" s="85"/>
      <c r="BP1412" s="85"/>
      <c r="BQ1412" s="85"/>
      <c r="BR1412" s="85"/>
      <c r="BS1412" s="85"/>
      <c r="BT1412" s="85"/>
      <c r="BU1412" s="85"/>
      <c r="BV1412" s="85"/>
      <c r="BW1412" s="85"/>
      <c r="BX1412" s="85"/>
      <c r="BY1412" s="85"/>
      <c r="BZ1412" s="85"/>
      <c r="CA1412" s="85"/>
      <c r="CB1412" s="85"/>
      <c r="CC1412" s="85"/>
      <c r="CD1412" s="85"/>
      <c r="CE1412" s="85"/>
      <c r="CF1412" s="85"/>
      <c r="CG1412" s="85"/>
      <c r="CH1412" s="85"/>
      <c r="CI1412" s="85"/>
      <c r="CJ1412" s="85"/>
      <c r="CK1412" s="85"/>
      <c r="CL1412" s="85"/>
      <c r="CM1412" s="85"/>
      <c r="CN1412" s="85"/>
      <c r="CO1412" s="85"/>
      <c r="CP1412" s="85"/>
      <c r="CQ1412" s="85"/>
      <c r="CR1412" s="85"/>
      <c r="CS1412" s="85"/>
      <c r="CT1412" s="85"/>
      <c r="CU1412" s="85"/>
      <c r="CV1412" s="85"/>
      <c r="CW1412" s="85"/>
      <c r="CX1412" s="85"/>
      <c r="CY1412" s="85"/>
      <c r="CZ1412" s="85"/>
      <c r="DA1412" s="85"/>
      <c r="DB1412" s="85"/>
      <c r="DC1412" s="85"/>
      <c r="DD1412" s="85"/>
      <c r="DE1412" s="85"/>
    </row>
    <row r="1413" spans="1:109" x14ac:dyDescent="0.2">
      <c r="A1413" s="85"/>
      <c r="B1413" s="85"/>
      <c r="C1413" s="85"/>
      <c r="D1413" s="85"/>
      <c r="E1413" s="86"/>
      <c r="F1413" s="85"/>
      <c r="G1413" s="87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85"/>
      <c r="V1413" s="85"/>
      <c r="W1413" s="85"/>
      <c r="X1413" s="85"/>
      <c r="Y1413" s="85"/>
      <c r="Z1413" s="85"/>
      <c r="AA1413" s="85"/>
      <c r="AB1413" s="85"/>
      <c r="AC1413" s="85"/>
      <c r="AD1413" s="85"/>
      <c r="AE1413" s="85"/>
      <c r="AF1413" s="85"/>
      <c r="AG1413" s="85"/>
      <c r="AH1413" s="85"/>
      <c r="AI1413" s="85"/>
      <c r="AJ1413" s="85"/>
      <c r="AK1413" s="85"/>
      <c r="AL1413" s="85"/>
      <c r="AM1413" s="85"/>
      <c r="AN1413" s="85"/>
      <c r="AO1413" s="85"/>
      <c r="AP1413" s="85"/>
      <c r="AQ1413" s="85"/>
      <c r="AR1413" s="85"/>
      <c r="AS1413" s="85"/>
      <c r="AT1413" s="85"/>
      <c r="AU1413" s="85"/>
      <c r="AV1413" s="85"/>
      <c r="AW1413" s="85"/>
      <c r="AX1413" s="85"/>
      <c r="AY1413" s="85"/>
      <c r="AZ1413" s="85"/>
      <c r="BA1413" s="85"/>
      <c r="BB1413" s="85"/>
      <c r="BC1413" s="85"/>
      <c r="BD1413" s="85"/>
      <c r="BE1413" s="85"/>
      <c r="BF1413" s="88"/>
      <c r="BG1413" s="85"/>
      <c r="BH1413" s="85"/>
      <c r="BI1413" s="85"/>
      <c r="BJ1413" s="85"/>
      <c r="BK1413" s="85"/>
      <c r="BL1413" s="85"/>
      <c r="BM1413" s="85"/>
      <c r="BN1413" s="85"/>
      <c r="BO1413" s="85"/>
      <c r="BP1413" s="85"/>
      <c r="BQ1413" s="85"/>
      <c r="BR1413" s="85"/>
      <c r="BS1413" s="85"/>
      <c r="BT1413" s="85"/>
      <c r="BU1413" s="85"/>
      <c r="BV1413" s="85"/>
      <c r="BW1413" s="85"/>
      <c r="BX1413" s="85"/>
      <c r="BY1413" s="85"/>
      <c r="BZ1413" s="85"/>
      <c r="CA1413" s="85"/>
      <c r="CB1413" s="85"/>
      <c r="CC1413" s="85"/>
      <c r="CD1413" s="85"/>
      <c r="CE1413" s="85"/>
      <c r="CF1413" s="85"/>
      <c r="CG1413" s="85"/>
      <c r="CH1413" s="85"/>
      <c r="CI1413" s="85"/>
      <c r="CJ1413" s="85"/>
      <c r="CK1413" s="85"/>
      <c r="CL1413" s="85"/>
      <c r="CM1413" s="85"/>
      <c r="CN1413" s="85"/>
      <c r="CO1413" s="85"/>
      <c r="CP1413" s="85"/>
      <c r="CQ1413" s="85"/>
      <c r="CR1413" s="85"/>
      <c r="CS1413" s="85"/>
      <c r="CT1413" s="85"/>
      <c r="CU1413" s="85"/>
      <c r="CV1413" s="85"/>
      <c r="CW1413" s="85"/>
      <c r="CX1413" s="85"/>
      <c r="CY1413" s="85"/>
      <c r="CZ1413" s="85"/>
      <c r="DA1413" s="85"/>
      <c r="DB1413" s="85"/>
      <c r="DC1413" s="85"/>
      <c r="DD1413" s="85"/>
      <c r="DE1413" s="85"/>
    </row>
    <row r="1414" spans="1:109" x14ac:dyDescent="0.2">
      <c r="A1414" s="85"/>
      <c r="B1414" s="85"/>
      <c r="C1414" s="85"/>
      <c r="D1414" s="85"/>
      <c r="E1414" s="86"/>
      <c r="F1414" s="85"/>
      <c r="G1414" s="87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85"/>
      <c r="V1414" s="85"/>
      <c r="W1414" s="85"/>
      <c r="X1414" s="85"/>
      <c r="Y1414" s="85"/>
      <c r="Z1414" s="85"/>
      <c r="AA1414" s="85"/>
      <c r="AB1414" s="85"/>
      <c r="AC1414" s="85"/>
      <c r="AD1414" s="85"/>
      <c r="AE1414" s="85"/>
      <c r="AF1414" s="85"/>
      <c r="AG1414" s="85"/>
      <c r="AH1414" s="85"/>
      <c r="AI1414" s="85"/>
      <c r="AJ1414" s="85"/>
      <c r="AK1414" s="85"/>
      <c r="AL1414" s="85"/>
      <c r="AM1414" s="85"/>
      <c r="AN1414" s="85"/>
      <c r="AO1414" s="85"/>
      <c r="AP1414" s="85"/>
      <c r="AQ1414" s="85"/>
      <c r="AR1414" s="85"/>
      <c r="AS1414" s="85"/>
      <c r="AT1414" s="85"/>
      <c r="AU1414" s="85"/>
      <c r="AV1414" s="85"/>
      <c r="AW1414" s="85"/>
      <c r="AX1414" s="85"/>
      <c r="AY1414" s="85"/>
      <c r="AZ1414" s="85"/>
      <c r="BA1414" s="85"/>
      <c r="BB1414" s="85"/>
      <c r="BC1414" s="85"/>
      <c r="BD1414" s="85"/>
      <c r="BE1414" s="85"/>
      <c r="BF1414" s="88"/>
      <c r="BG1414" s="85"/>
      <c r="BH1414" s="85"/>
      <c r="BI1414" s="85"/>
      <c r="BJ1414" s="85"/>
      <c r="BK1414" s="85"/>
      <c r="BL1414" s="85"/>
      <c r="BM1414" s="85"/>
      <c r="BN1414" s="85"/>
      <c r="BO1414" s="85"/>
      <c r="BP1414" s="85"/>
      <c r="BQ1414" s="85"/>
      <c r="BR1414" s="85"/>
      <c r="BS1414" s="85"/>
      <c r="BT1414" s="85"/>
      <c r="BU1414" s="85"/>
      <c r="BV1414" s="85"/>
      <c r="BW1414" s="85"/>
      <c r="BX1414" s="85"/>
      <c r="BY1414" s="85"/>
      <c r="BZ1414" s="85"/>
      <c r="CA1414" s="85"/>
      <c r="CB1414" s="85"/>
      <c r="CC1414" s="85"/>
      <c r="CD1414" s="85"/>
      <c r="CE1414" s="85"/>
      <c r="CF1414" s="85"/>
      <c r="CG1414" s="85"/>
      <c r="CH1414" s="85"/>
      <c r="CI1414" s="85"/>
      <c r="CJ1414" s="85"/>
      <c r="CK1414" s="85"/>
      <c r="CL1414" s="85"/>
      <c r="CM1414" s="85"/>
      <c r="CN1414" s="85"/>
      <c r="CO1414" s="85"/>
      <c r="CP1414" s="85"/>
      <c r="CQ1414" s="85"/>
      <c r="CR1414" s="85"/>
      <c r="CS1414" s="85"/>
      <c r="CT1414" s="85"/>
      <c r="CU1414" s="85"/>
      <c r="CV1414" s="85"/>
      <c r="CW1414" s="85"/>
      <c r="CX1414" s="85"/>
      <c r="CY1414" s="85"/>
      <c r="CZ1414" s="85"/>
      <c r="DA1414" s="85"/>
      <c r="DB1414" s="85"/>
      <c r="DC1414" s="85"/>
      <c r="DD1414" s="85"/>
      <c r="DE1414" s="85"/>
    </row>
    <row r="1415" spans="1:109" x14ac:dyDescent="0.2">
      <c r="A1415" s="85"/>
      <c r="B1415" s="85"/>
      <c r="C1415" s="85"/>
      <c r="D1415" s="85"/>
      <c r="E1415" s="86"/>
      <c r="F1415" s="85"/>
      <c r="G1415" s="87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85"/>
      <c r="V1415" s="85"/>
      <c r="W1415" s="85"/>
      <c r="X1415" s="85"/>
      <c r="Y1415" s="85"/>
      <c r="Z1415" s="85"/>
      <c r="AA1415" s="85"/>
      <c r="AB1415" s="85"/>
      <c r="AC1415" s="85"/>
      <c r="AD1415" s="85"/>
      <c r="AE1415" s="85"/>
      <c r="AF1415" s="85"/>
      <c r="AG1415" s="85"/>
      <c r="AH1415" s="85"/>
      <c r="AI1415" s="85"/>
      <c r="AJ1415" s="85"/>
      <c r="AK1415" s="85"/>
      <c r="AL1415" s="85"/>
      <c r="AM1415" s="85"/>
      <c r="AN1415" s="85"/>
      <c r="AO1415" s="85"/>
      <c r="AP1415" s="85"/>
      <c r="AQ1415" s="85"/>
      <c r="AR1415" s="85"/>
      <c r="AS1415" s="85"/>
      <c r="AT1415" s="85"/>
      <c r="AU1415" s="85"/>
      <c r="AV1415" s="85"/>
      <c r="AW1415" s="85"/>
      <c r="AX1415" s="85"/>
      <c r="AY1415" s="85"/>
      <c r="AZ1415" s="85"/>
      <c r="BA1415" s="85"/>
      <c r="BB1415" s="85"/>
      <c r="BC1415" s="85"/>
      <c r="BD1415" s="85"/>
      <c r="BE1415" s="85"/>
      <c r="BF1415" s="88"/>
      <c r="BG1415" s="85"/>
      <c r="BH1415" s="85"/>
      <c r="BI1415" s="85"/>
      <c r="BJ1415" s="85"/>
      <c r="BK1415" s="85"/>
      <c r="BL1415" s="85"/>
      <c r="BM1415" s="85"/>
      <c r="BN1415" s="85"/>
      <c r="BO1415" s="85"/>
      <c r="BP1415" s="85"/>
      <c r="BQ1415" s="85"/>
      <c r="BR1415" s="85"/>
      <c r="BS1415" s="85"/>
      <c r="BT1415" s="85"/>
      <c r="BU1415" s="85"/>
      <c r="BV1415" s="85"/>
      <c r="BW1415" s="85"/>
      <c r="BX1415" s="85"/>
      <c r="BY1415" s="85"/>
      <c r="BZ1415" s="85"/>
      <c r="CA1415" s="85"/>
      <c r="CB1415" s="85"/>
      <c r="CC1415" s="85"/>
      <c r="CD1415" s="85"/>
      <c r="CE1415" s="85"/>
      <c r="CF1415" s="85"/>
      <c r="CG1415" s="85"/>
      <c r="CH1415" s="85"/>
      <c r="CI1415" s="85"/>
      <c r="CJ1415" s="85"/>
      <c r="CK1415" s="85"/>
      <c r="CL1415" s="85"/>
      <c r="CM1415" s="85"/>
      <c r="CN1415" s="85"/>
      <c r="CO1415" s="85"/>
      <c r="CP1415" s="85"/>
      <c r="CQ1415" s="85"/>
      <c r="CR1415" s="85"/>
      <c r="CS1415" s="85"/>
      <c r="CT1415" s="85"/>
      <c r="CU1415" s="85"/>
      <c r="CV1415" s="85"/>
      <c r="CW1415" s="85"/>
      <c r="CX1415" s="85"/>
      <c r="CY1415" s="85"/>
      <c r="CZ1415" s="85"/>
      <c r="DA1415" s="85"/>
      <c r="DB1415" s="85"/>
      <c r="DC1415" s="85"/>
      <c r="DD1415" s="85"/>
      <c r="DE1415" s="85"/>
    </row>
    <row r="1416" spans="1:109" x14ac:dyDescent="0.2">
      <c r="A1416" s="85"/>
      <c r="B1416" s="85"/>
      <c r="C1416" s="85"/>
      <c r="D1416" s="85"/>
      <c r="E1416" s="86"/>
      <c r="F1416" s="85"/>
      <c r="G1416" s="87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85"/>
      <c r="V1416" s="85"/>
      <c r="W1416" s="85"/>
      <c r="X1416" s="85"/>
      <c r="Y1416" s="85"/>
      <c r="Z1416" s="85"/>
      <c r="AA1416" s="85"/>
      <c r="AB1416" s="85"/>
      <c r="AC1416" s="85"/>
      <c r="AD1416" s="85"/>
      <c r="AE1416" s="85"/>
      <c r="AF1416" s="85"/>
      <c r="AG1416" s="85"/>
      <c r="AH1416" s="85"/>
      <c r="AI1416" s="85"/>
      <c r="AJ1416" s="85"/>
      <c r="AK1416" s="85"/>
      <c r="AL1416" s="85"/>
      <c r="AM1416" s="85"/>
      <c r="AN1416" s="85"/>
      <c r="AO1416" s="85"/>
      <c r="AP1416" s="85"/>
      <c r="AQ1416" s="85"/>
      <c r="AR1416" s="85"/>
      <c r="AS1416" s="85"/>
      <c r="AT1416" s="85"/>
      <c r="AU1416" s="85"/>
      <c r="AV1416" s="85"/>
      <c r="AW1416" s="85"/>
      <c r="AX1416" s="85"/>
      <c r="AY1416" s="85"/>
      <c r="AZ1416" s="85"/>
      <c r="BA1416" s="85"/>
      <c r="BB1416" s="85"/>
      <c r="BC1416" s="85"/>
      <c r="BD1416" s="85"/>
      <c r="BE1416" s="85"/>
      <c r="BF1416" s="88"/>
      <c r="BG1416" s="85"/>
      <c r="BH1416" s="85"/>
      <c r="BI1416" s="85"/>
      <c r="BJ1416" s="85"/>
      <c r="BK1416" s="85"/>
      <c r="BL1416" s="85"/>
      <c r="BM1416" s="85"/>
      <c r="BN1416" s="85"/>
      <c r="BO1416" s="85"/>
      <c r="BP1416" s="85"/>
      <c r="BQ1416" s="85"/>
      <c r="BR1416" s="85"/>
      <c r="BS1416" s="85"/>
      <c r="BT1416" s="85"/>
      <c r="BU1416" s="85"/>
      <c r="BV1416" s="85"/>
      <c r="BW1416" s="85"/>
      <c r="BX1416" s="85"/>
      <c r="BY1416" s="85"/>
      <c r="BZ1416" s="85"/>
      <c r="CA1416" s="85"/>
      <c r="CB1416" s="85"/>
      <c r="CC1416" s="85"/>
      <c r="CD1416" s="85"/>
      <c r="CE1416" s="85"/>
      <c r="CF1416" s="85"/>
      <c r="CG1416" s="85"/>
      <c r="CH1416" s="85"/>
      <c r="CI1416" s="85"/>
      <c r="CJ1416" s="85"/>
      <c r="CK1416" s="85"/>
      <c r="CL1416" s="85"/>
      <c r="CM1416" s="85"/>
      <c r="CN1416" s="85"/>
      <c r="CO1416" s="85"/>
      <c r="CP1416" s="85"/>
      <c r="CQ1416" s="85"/>
      <c r="CR1416" s="85"/>
      <c r="CS1416" s="85"/>
      <c r="CT1416" s="85"/>
      <c r="CU1416" s="85"/>
      <c r="CV1416" s="85"/>
      <c r="CW1416" s="85"/>
      <c r="CX1416" s="85"/>
      <c r="CY1416" s="85"/>
      <c r="CZ1416" s="85"/>
      <c r="DA1416" s="85"/>
      <c r="DB1416" s="85"/>
      <c r="DC1416" s="85"/>
      <c r="DD1416" s="85"/>
      <c r="DE1416" s="85"/>
    </row>
    <row r="1417" spans="1:109" x14ac:dyDescent="0.2">
      <c r="A1417" s="85"/>
      <c r="B1417" s="85"/>
      <c r="C1417" s="85"/>
      <c r="D1417" s="85"/>
      <c r="E1417" s="86"/>
      <c r="F1417" s="85"/>
      <c r="G1417" s="87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85"/>
      <c r="V1417" s="85"/>
      <c r="W1417" s="85"/>
      <c r="X1417" s="85"/>
      <c r="Y1417" s="85"/>
      <c r="Z1417" s="85"/>
      <c r="AA1417" s="85"/>
      <c r="AB1417" s="85"/>
      <c r="AC1417" s="85"/>
      <c r="AD1417" s="85"/>
      <c r="AE1417" s="85"/>
      <c r="AF1417" s="85"/>
      <c r="AG1417" s="85"/>
      <c r="AH1417" s="85"/>
      <c r="AI1417" s="85"/>
      <c r="AJ1417" s="85"/>
      <c r="AK1417" s="85"/>
      <c r="AL1417" s="85"/>
      <c r="AM1417" s="85"/>
      <c r="AN1417" s="85"/>
      <c r="AO1417" s="85"/>
      <c r="AP1417" s="85"/>
      <c r="AQ1417" s="85"/>
      <c r="AR1417" s="85"/>
      <c r="AS1417" s="85"/>
      <c r="AT1417" s="85"/>
      <c r="AU1417" s="85"/>
      <c r="AV1417" s="85"/>
      <c r="AW1417" s="85"/>
      <c r="AX1417" s="85"/>
      <c r="AY1417" s="85"/>
      <c r="AZ1417" s="85"/>
      <c r="BA1417" s="85"/>
      <c r="BB1417" s="85"/>
      <c r="BC1417" s="85"/>
      <c r="BD1417" s="85"/>
      <c r="BE1417" s="85"/>
      <c r="BF1417" s="88"/>
      <c r="BG1417" s="85"/>
      <c r="BH1417" s="85"/>
      <c r="BI1417" s="85"/>
      <c r="BJ1417" s="85"/>
      <c r="BK1417" s="85"/>
      <c r="BL1417" s="85"/>
      <c r="BM1417" s="85"/>
      <c r="BN1417" s="85"/>
      <c r="BO1417" s="85"/>
      <c r="BP1417" s="85"/>
      <c r="BQ1417" s="85"/>
      <c r="BR1417" s="85"/>
      <c r="BS1417" s="85"/>
      <c r="BT1417" s="85"/>
      <c r="BU1417" s="85"/>
      <c r="BV1417" s="85"/>
      <c r="BW1417" s="85"/>
      <c r="BX1417" s="85"/>
      <c r="BY1417" s="85"/>
      <c r="BZ1417" s="85"/>
      <c r="CA1417" s="85"/>
      <c r="CB1417" s="85"/>
      <c r="CC1417" s="85"/>
      <c r="CD1417" s="85"/>
      <c r="CE1417" s="85"/>
      <c r="CF1417" s="85"/>
      <c r="CG1417" s="85"/>
      <c r="CH1417" s="85"/>
      <c r="CI1417" s="85"/>
      <c r="CJ1417" s="85"/>
      <c r="CK1417" s="85"/>
      <c r="CL1417" s="85"/>
      <c r="CM1417" s="85"/>
      <c r="CN1417" s="85"/>
      <c r="CO1417" s="85"/>
      <c r="CP1417" s="85"/>
      <c r="CQ1417" s="85"/>
      <c r="CR1417" s="85"/>
      <c r="CS1417" s="85"/>
      <c r="CT1417" s="85"/>
      <c r="CU1417" s="85"/>
      <c r="CV1417" s="85"/>
      <c r="CW1417" s="85"/>
      <c r="CX1417" s="85"/>
      <c r="CY1417" s="85"/>
      <c r="CZ1417" s="85"/>
      <c r="DA1417" s="85"/>
      <c r="DB1417" s="85"/>
      <c r="DC1417" s="85"/>
      <c r="DD1417" s="85"/>
      <c r="DE1417" s="85"/>
    </row>
    <row r="1418" spans="1:109" x14ac:dyDescent="0.2">
      <c r="A1418" s="85"/>
      <c r="B1418" s="85"/>
      <c r="C1418" s="85"/>
      <c r="D1418" s="85"/>
      <c r="E1418" s="86"/>
      <c r="F1418" s="85"/>
      <c r="G1418" s="87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85"/>
      <c r="V1418" s="85"/>
      <c r="W1418" s="85"/>
      <c r="X1418" s="85"/>
      <c r="Y1418" s="85"/>
      <c r="Z1418" s="85"/>
      <c r="AA1418" s="85"/>
      <c r="AB1418" s="85"/>
      <c r="AC1418" s="85"/>
      <c r="AD1418" s="85"/>
      <c r="AE1418" s="85"/>
      <c r="AF1418" s="85"/>
      <c r="AG1418" s="85"/>
      <c r="AH1418" s="85"/>
      <c r="AI1418" s="85"/>
      <c r="AJ1418" s="85"/>
      <c r="AK1418" s="85"/>
      <c r="AL1418" s="85"/>
      <c r="AM1418" s="85"/>
      <c r="AN1418" s="85"/>
      <c r="AO1418" s="85"/>
      <c r="AP1418" s="85"/>
      <c r="AQ1418" s="85"/>
      <c r="AR1418" s="85"/>
      <c r="AS1418" s="85"/>
      <c r="AT1418" s="85"/>
      <c r="AU1418" s="85"/>
      <c r="AV1418" s="85"/>
      <c r="AW1418" s="85"/>
      <c r="AX1418" s="85"/>
      <c r="AY1418" s="85"/>
      <c r="AZ1418" s="85"/>
      <c r="BA1418" s="85"/>
      <c r="BB1418" s="85"/>
      <c r="BC1418" s="85"/>
      <c r="BD1418" s="85"/>
      <c r="BE1418" s="85"/>
      <c r="BF1418" s="88"/>
      <c r="BG1418" s="85"/>
      <c r="BH1418" s="85"/>
      <c r="BI1418" s="85"/>
      <c r="BJ1418" s="85"/>
      <c r="BK1418" s="85"/>
      <c r="BL1418" s="85"/>
      <c r="BM1418" s="85"/>
      <c r="BN1418" s="85"/>
      <c r="BO1418" s="85"/>
      <c r="BP1418" s="85"/>
      <c r="BQ1418" s="85"/>
      <c r="BR1418" s="85"/>
      <c r="BS1418" s="85"/>
      <c r="BT1418" s="85"/>
      <c r="BU1418" s="85"/>
      <c r="BV1418" s="85"/>
      <c r="BW1418" s="85"/>
      <c r="BX1418" s="85"/>
      <c r="BY1418" s="85"/>
      <c r="BZ1418" s="85"/>
      <c r="CA1418" s="85"/>
      <c r="CB1418" s="85"/>
      <c r="CC1418" s="85"/>
      <c r="CD1418" s="85"/>
      <c r="CE1418" s="85"/>
      <c r="CF1418" s="85"/>
      <c r="CG1418" s="85"/>
      <c r="CH1418" s="85"/>
      <c r="CI1418" s="85"/>
      <c r="CJ1418" s="85"/>
      <c r="CK1418" s="85"/>
      <c r="CL1418" s="85"/>
      <c r="CM1418" s="85"/>
      <c r="CN1418" s="85"/>
      <c r="CO1418" s="85"/>
      <c r="CP1418" s="85"/>
      <c r="CQ1418" s="85"/>
      <c r="CR1418" s="85"/>
      <c r="CS1418" s="85"/>
      <c r="CT1418" s="85"/>
      <c r="CU1418" s="85"/>
      <c r="CV1418" s="85"/>
      <c r="CW1418" s="85"/>
      <c r="CX1418" s="85"/>
      <c r="CY1418" s="85"/>
      <c r="CZ1418" s="85"/>
      <c r="DA1418" s="85"/>
      <c r="DB1418" s="85"/>
      <c r="DC1418" s="85"/>
      <c r="DD1418" s="85"/>
      <c r="DE1418" s="85"/>
    </row>
    <row r="1419" spans="1:109" x14ac:dyDescent="0.2">
      <c r="A1419" s="85"/>
      <c r="B1419" s="85"/>
      <c r="C1419" s="85"/>
      <c r="D1419" s="85"/>
      <c r="E1419" s="86"/>
      <c r="F1419" s="85"/>
      <c r="G1419" s="87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E1419" s="85"/>
      <c r="AF1419" s="85"/>
      <c r="AG1419" s="85"/>
      <c r="AH1419" s="85"/>
      <c r="AI1419" s="85"/>
      <c r="AJ1419" s="85"/>
      <c r="AK1419" s="85"/>
      <c r="AL1419" s="85"/>
      <c r="AM1419" s="85"/>
      <c r="AN1419" s="85"/>
      <c r="AO1419" s="85"/>
      <c r="AP1419" s="85"/>
      <c r="AQ1419" s="85"/>
      <c r="AR1419" s="85"/>
      <c r="AS1419" s="85"/>
      <c r="AT1419" s="85"/>
      <c r="AU1419" s="85"/>
      <c r="AV1419" s="85"/>
      <c r="AW1419" s="85"/>
      <c r="AX1419" s="85"/>
      <c r="AY1419" s="85"/>
      <c r="AZ1419" s="85"/>
      <c r="BA1419" s="85"/>
      <c r="BB1419" s="85"/>
      <c r="BC1419" s="85"/>
      <c r="BD1419" s="85"/>
      <c r="BE1419" s="85"/>
      <c r="BF1419" s="88"/>
      <c r="BG1419" s="85"/>
      <c r="BH1419" s="85"/>
      <c r="BI1419" s="85"/>
      <c r="BJ1419" s="85"/>
      <c r="BK1419" s="85"/>
      <c r="BL1419" s="85"/>
      <c r="BM1419" s="85"/>
      <c r="BN1419" s="85"/>
      <c r="BO1419" s="85"/>
      <c r="BP1419" s="85"/>
      <c r="BQ1419" s="85"/>
      <c r="BR1419" s="85"/>
      <c r="BS1419" s="85"/>
      <c r="BT1419" s="85"/>
      <c r="BU1419" s="85"/>
      <c r="BV1419" s="85"/>
      <c r="BW1419" s="85"/>
      <c r="BX1419" s="85"/>
      <c r="BY1419" s="85"/>
      <c r="BZ1419" s="85"/>
      <c r="CA1419" s="85"/>
      <c r="CB1419" s="85"/>
      <c r="CC1419" s="85"/>
      <c r="CD1419" s="85"/>
      <c r="CE1419" s="85"/>
      <c r="CF1419" s="85"/>
      <c r="CG1419" s="85"/>
      <c r="CH1419" s="85"/>
      <c r="CI1419" s="85"/>
      <c r="CJ1419" s="85"/>
      <c r="CK1419" s="85"/>
      <c r="CL1419" s="85"/>
      <c r="CM1419" s="85"/>
      <c r="CN1419" s="85"/>
      <c r="CO1419" s="85"/>
      <c r="CP1419" s="85"/>
      <c r="CQ1419" s="85"/>
      <c r="CR1419" s="85"/>
      <c r="CS1419" s="85"/>
      <c r="CT1419" s="85"/>
      <c r="CU1419" s="85"/>
      <c r="CV1419" s="85"/>
      <c r="CW1419" s="85"/>
      <c r="CX1419" s="85"/>
      <c r="CY1419" s="85"/>
      <c r="CZ1419" s="85"/>
      <c r="DA1419" s="85"/>
      <c r="DB1419" s="85"/>
      <c r="DC1419" s="85"/>
      <c r="DD1419" s="85"/>
      <c r="DE1419" s="85"/>
    </row>
    <row r="1420" spans="1:109" x14ac:dyDescent="0.2">
      <c r="A1420" s="85"/>
      <c r="B1420" s="85"/>
      <c r="C1420" s="85"/>
      <c r="D1420" s="85"/>
      <c r="E1420" s="86"/>
      <c r="F1420" s="85"/>
      <c r="G1420" s="87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85"/>
      <c r="V1420" s="85"/>
      <c r="W1420" s="85"/>
      <c r="X1420" s="85"/>
      <c r="Y1420" s="85"/>
      <c r="Z1420" s="85"/>
      <c r="AA1420" s="85"/>
      <c r="AB1420" s="85"/>
      <c r="AC1420" s="85"/>
      <c r="AD1420" s="85"/>
      <c r="AE1420" s="85"/>
      <c r="AF1420" s="85"/>
      <c r="AG1420" s="85"/>
      <c r="AH1420" s="85"/>
      <c r="AI1420" s="85"/>
      <c r="AJ1420" s="85"/>
      <c r="AK1420" s="85"/>
      <c r="AL1420" s="85"/>
      <c r="AM1420" s="85"/>
      <c r="AN1420" s="85"/>
      <c r="AO1420" s="85"/>
      <c r="AP1420" s="85"/>
      <c r="AQ1420" s="85"/>
      <c r="AR1420" s="85"/>
      <c r="AS1420" s="85"/>
      <c r="AT1420" s="85"/>
      <c r="AU1420" s="85"/>
      <c r="AV1420" s="85"/>
      <c r="AW1420" s="85"/>
      <c r="AX1420" s="85"/>
      <c r="AY1420" s="85"/>
      <c r="AZ1420" s="85"/>
      <c r="BA1420" s="85"/>
      <c r="BB1420" s="85"/>
      <c r="BC1420" s="85"/>
      <c r="BD1420" s="85"/>
      <c r="BE1420" s="85"/>
      <c r="BF1420" s="88"/>
      <c r="BG1420" s="85"/>
      <c r="BH1420" s="85"/>
      <c r="BI1420" s="85"/>
      <c r="BJ1420" s="85"/>
      <c r="BK1420" s="85"/>
      <c r="BL1420" s="85"/>
      <c r="BM1420" s="85"/>
      <c r="BN1420" s="85"/>
      <c r="BO1420" s="85"/>
      <c r="BP1420" s="85"/>
      <c r="BQ1420" s="85"/>
      <c r="BR1420" s="85"/>
      <c r="BS1420" s="85"/>
      <c r="BT1420" s="85"/>
      <c r="BU1420" s="85"/>
      <c r="BV1420" s="85"/>
      <c r="BW1420" s="85"/>
      <c r="BX1420" s="85"/>
      <c r="BY1420" s="85"/>
      <c r="BZ1420" s="85"/>
      <c r="CA1420" s="85"/>
      <c r="CB1420" s="85"/>
      <c r="CC1420" s="85"/>
      <c r="CD1420" s="85"/>
      <c r="CE1420" s="85"/>
      <c r="CF1420" s="85"/>
      <c r="CG1420" s="85"/>
      <c r="CH1420" s="85"/>
      <c r="CI1420" s="85"/>
      <c r="CJ1420" s="85"/>
      <c r="CK1420" s="85"/>
      <c r="CL1420" s="85"/>
      <c r="CM1420" s="85"/>
      <c r="CN1420" s="85"/>
      <c r="CO1420" s="85"/>
      <c r="CP1420" s="85"/>
      <c r="CQ1420" s="85"/>
      <c r="CR1420" s="85"/>
      <c r="CS1420" s="85"/>
      <c r="CT1420" s="85"/>
      <c r="CU1420" s="85"/>
      <c r="CV1420" s="85"/>
      <c r="CW1420" s="85"/>
      <c r="CX1420" s="85"/>
      <c r="CY1420" s="85"/>
      <c r="CZ1420" s="85"/>
      <c r="DA1420" s="85"/>
      <c r="DB1420" s="85"/>
      <c r="DC1420" s="85"/>
      <c r="DD1420" s="85"/>
      <c r="DE1420" s="85"/>
    </row>
    <row r="1421" spans="1:109" x14ac:dyDescent="0.2">
      <c r="A1421" s="85"/>
      <c r="B1421" s="85"/>
      <c r="C1421" s="85"/>
      <c r="D1421" s="85"/>
      <c r="E1421" s="86"/>
      <c r="F1421" s="85"/>
      <c r="G1421" s="87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85"/>
      <c r="V1421" s="85"/>
      <c r="W1421" s="85"/>
      <c r="X1421" s="85"/>
      <c r="Y1421" s="85"/>
      <c r="Z1421" s="85"/>
      <c r="AA1421" s="85"/>
      <c r="AB1421" s="85"/>
      <c r="AC1421" s="85"/>
      <c r="AD1421" s="85"/>
      <c r="AE1421" s="85"/>
      <c r="AF1421" s="85"/>
      <c r="AG1421" s="85"/>
      <c r="AH1421" s="85"/>
      <c r="AI1421" s="85"/>
      <c r="AJ1421" s="85"/>
      <c r="AK1421" s="85"/>
      <c r="AL1421" s="85"/>
      <c r="AM1421" s="85"/>
      <c r="AN1421" s="85"/>
      <c r="AO1421" s="85"/>
      <c r="AP1421" s="85"/>
      <c r="AQ1421" s="85"/>
      <c r="AR1421" s="85"/>
      <c r="AS1421" s="85"/>
      <c r="AT1421" s="85"/>
      <c r="AU1421" s="85"/>
      <c r="AV1421" s="85"/>
      <c r="AW1421" s="85"/>
      <c r="AX1421" s="85"/>
      <c r="AY1421" s="85"/>
      <c r="AZ1421" s="85"/>
      <c r="BA1421" s="85"/>
      <c r="BB1421" s="85"/>
      <c r="BC1421" s="85"/>
      <c r="BD1421" s="85"/>
      <c r="BE1421" s="85"/>
      <c r="BF1421" s="88"/>
      <c r="BG1421" s="85"/>
      <c r="BH1421" s="85"/>
      <c r="BI1421" s="85"/>
      <c r="BJ1421" s="85"/>
      <c r="BK1421" s="85"/>
      <c r="BL1421" s="85"/>
      <c r="BM1421" s="85"/>
      <c r="BN1421" s="85"/>
      <c r="BO1421" s="85"/>
      <c r="BP1421" s="85"/>
      <c r="BQ1421" s="85"/>
      <c r="BR1421" s="85"/>
      <c r="BS1421" s="85"/>
      <c r="BT1421" s="85"/>
      <c r="BU1421" s="85"/>
      <c r="BV1421" s="85"/>
      <c r="BW1421" s="85"/>
      <c r="BX1421" s="85"/>
      <c r="BY1421" s="85"/>
      <c r="BZ1421" s="85"/>
      <c r="CA1421" s="85"/>
      <c r="CB1421" s="85"/>
      <c r="CC1421" s="85"/>
      <c r="CD1421" s="85"/>
      <c r="CE1421" s="85"/>
      <c r="CF1421" s="85"/>
      <c r="CG1421" s="85"/>
      <c r="CH1421" s="85"/>
      <c r="CI1421" s="85"/>
      <c r="CJ1421" s="85"/>
      <c r="CK1421" s="85"/>
      <c r="CL1421" s="85"/>
      <c r="CM1421" s="85"/>
      <c r="CN1421" s="85"/>
      <c r="CO1421" s="85"/>
      <c r="CP1421" s="85"/>
      <c r="CQ1421" s="85"/>
      <c r="CR1421" s="85"/>
      <c r="CS1421" s="85"/>
      <c r="CT1421" s="85"/>
      <c r="CU1421" s="85"/>
      <c r="CV1421" s="85"/>
      <c r="CW1421" s="85"/>
      <c r="CX1421" s="85"/>
      <c r="CY1421" s="85"/>
      <c r="CZ1421" s="85"/>
      <c r="DA1421" s="85"/>
      <c r="DB1421" s="85"/>
      <c r="DC1421" s="85"/>
      <c r="DD1421" s="85"/>
      <c r="DE1421" s="85"/>
    </row>
    <row r="1422" spans="1:109" x14ac:dyDescent="0.2">
      <c r="A1422" s="85"/>
      <c r="B1422" s="85"/>
      <c r="C1422" s="85"/>
      <c r="D1422" s="85"/>
      <c r="E1422" s="86"/>
      <c r="F1422" s="85"/>
      <c r="G1422" s="87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85"/>
      <c r="V1422" s="85"/>
      <c r="W1422" s="85"/>
      <c r="X1422" s="85"/>
      <c r="Y1422" s="85"/>
      <c r="Z1422" s="85"/>
      <c r="AA1422" s="85"/>
      <c r="AB1422" s="85"/>
      <c r="AC1422" s="85"/>
      <c r="AD1422" s="85"/>
      <c r="AE1422" s="85"/>
      <c r="AF1422" s="85"/>
      <c r="AG1422" s="85"/>
      <c r="AH1422" s="85"/>
      <c r="AI1422" s="85"/>
      <c r="AJ1422" s="85"/>
      <c r="AK1422" s="85"/>
      <c r="AL1422" s="85"/>
      <c r="AM1422" s="85"/>
      <c r="AN1422" s="85"/>
      <c r="AO1422" s="85"/>
      <c r="AP1422" s="85"/>
      <c r="AQ1422" s="85"/>
      <c r="AR1422" s="85"/>
      <c r="AS1422" s="85"/>
      <c r="AT1422" s="85"/>
      <c r="AU1422" s="85"/>
      <c r="AV1422" s="85"/>
      <c r="AW1422" s="85"/>
      <c r="AX1422" s="85"/>
      <c r="AY1422" s="85"/>
      <c r="AZ1422" s="85"/>
      <c r="BA1422" s="85"/>
      <c r="BB1422" s="85"/>
      <c r="BC1422" s="85"/>
      <c r="BD1422" s="85"/>
      <c r="BE1422" s="85"/>
      <c r="BF1422" s="88"/>
      <c r="BG1422" s="85"/>
      <c r="BH1422" s="85"/>
      <c r="BI1422" s="85"/>
      <c r="BJ1422" s="85"/>
      <c r="BK1422" s="85"/>
      <c r="BL1422" s="85"/>
      <c r="BM1422" s="85"/>
      <c r="BN1422" s="85"/>
      <c r="BO1422" s="85"/>
      <c r="BP1422" s="85"/>
      <c r="BQ1422" s="85"/>
      <c r="BR1422" s="85"/>
      <c r="BS1422" s="85"/>
      <c r="BT1422" s="85"/>
      <c r="BU1422" s="85"/>
      <c r="BV1422" s="85"/>
      <c r="BW1422" s="85"/>
      <c r="BX1422" s="85"/>
      <c r="BY1422" s="85"/>
      <c r="BZ1422" s="85"/>
      <c r="CA1422" s="85"/>
      <c r="CB1422" s="85"/>
      <c r="CC1422" s="85"/>
      <c r="CD1422" s="85"/>
      <c r="CE1422" s="85"/>
      <c r="CF1422" s="85"/>
      <c r="CG1422" s="85"/>
      <c r="CH1422" s="85"/>
      <c r="CI1422" s="85"/>
      <c r="CJ1422" s="85"/>
      <c r="CK1422" s="85"/>
      <c r="CL1422" s="85"/>
      <c r="CM1422" s="85"/>
      <c r="CN1422" s="85"/>
      <c r="CO1422" s="85"/>
      <c r="CP1422" s="85"/>
      <c r="CQ1422" s="85"/>
      <c r="CR1422" s="85"/>
      <c r="CS1422" s="85"/>
      <c r="CT1422" s="85"/>
      <c r="CU1422" s="85"/>
      <c r="CV1422" s="85"/>
      <c r="CW1422" s="85"/>
      <c r="CX1422" s="85"/>
      <c r="CY1422" s="85"/>
      <c r="CZ1422" s="85"/>
      <c r="DA1422" s="85"/>
      <c r="DB1422" s="85"/>
      <c r="DC1422" s="85"/>
      <c r="DD1422" s="85"/>
      <c r="DE1422" s="85"/>
    </row>
    <row r="1423" spans="1:109" x14ac:dyDescent="0.2">
      <c r="A1423" s="85"/>
      <c r="B1423" s="85"/>
      <c r="C1423" s="85"/>
      <c r="D1423" s="85"/>
      <c r="E1423" s="86"/>
      <c r="F1423" s="85"/>
      <c r="G1423" s="87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85"/>
      <c r="V1423" s="85"/>
      <c r="W1423" s="85"/>
      <c r="X1423" s="85"/>
      <c r="Y1423" s="85"/>
      <c r="Z1423" s="85"/>
      <c r="AA1423" s="85"/>
      <c r="AB1423" s="85"/>
      <c r="AC1423" s="85"/>
      <c r="AD1423" s="85"/>
      <c r="AE1423" s="85"/>
      <c r="AF1423" s="85"/>
      <c r="AG1423" s="85"/>
      <c r="AH1423" s="85"/>
      <c r="AI1423" s="85"/>
      <c r="AJ1423" s="85"/>
      <c r="AK1423" s="85"/>
      <c r="AL1423" s="85"/>
      <c r="AM1423" s="85"/>
      <c r="AN1423" s="85"/>
      <c r="AO1423" s="85"/>
      <c r="AP1423" s="85"/>
      <c r="AQ1423" s="85"/>
      <c r="AR1423" s="85"/>
      <c r="AS1423" s="85"/>
      <c r="AT1423" s="85"/>
      <c r="AU1423" s="85"/>
      <c r="AV1423" s="85"/>
      <c r="AW1423" s="85"/>
      <c r="AX1423" s="85"/>
      <c r="AY1423" s="85"/>
      <c r="AZ1423" s="85"/>
      <c r="BA1423" s="85"/>
      <c r="BB1423" s="85"/>
      <c r="BC1423" s="85"/>
      <c r="BD1423" s="85"/>
      <c r="BE1423" s="85"/>
      <c r="BF1423" s="88"/>
      <c r="BG1423" s="85"/>
      <c r="BH1423" s="85"/>
      <c r="BI1423" s="85"/>
      <c r="BJ1423" s="85"/>
      <c r="BK1423" s="85"/>
      <c r="BL1423" s="85"/>
      <c r="BM1423" s="85"/>
      <c r="BN1423" s="85"/>
      <c r="BO1423" s="85"/>
      <c r="BP1423" s="85"/>
      <c r="BQ1423" s="85"/>
      <c r="BR1423" s="85"/>
      <c r="BS1423" s="85"/>
      <c r="BT1423" s="85"/>
      <c r="BU1423" s="85"/>
      <c r="BV1423" s="85"/>
      <c r="BW1423" s="85"/>
      <c r="BX1423" s="85"/>
      <c r="BY1423" s="85"/>
      <c r="BZ1423" s="85"/>
      <c r="CA1423" s="85"/>
      <c r="CB1423" s="85"/>
      <c r="CC1423" s="85"/>
      <c r="CD1423" s="85"/>
      <c r="CE1423" s="85"/>
      <c r="CF1423" s="85"/>
      <c r="CG1423" s="85"/>
      <c r="CH1423" s="85"/>
      <c r="CI1423" s="85"/>
      <c r="CJ1423" s="85"/>
      <c r="CK1423" s="85"/>
      <c r="CL1423" s="85"/>
      <c r="CM1423" s="85"/>
      <c r="CN1423" s="85"/>
      <c r="CO1423" s="85"/>
      <c r="CP1423" s="85"/>
      <c r="CQ1423" s="85"/>
      <c r="CR1423" s="85"/>
      <c r="CS1423" s="85"/>
      <c r="CT1423" s="85"/>
      <c r="CU1423" s="85"/>
      <c r="CV1423" s="85"/>
      <c r="CW1423" s="85"/>
      <c r="CX1423" s="85"/>
      <c r="CY1423" s="85"/>
      <c r="CZ1423" s="85"/>
      <c r="DA1423" s="85"/>
      <c r="DB1423" s="85"/>
      <c r="DC1423" s="85"/>
      <c r="DD1423" s="85"/>
      <c r="DE1423" s="85"/>
    </row>
    <row r="1424" spans="1:109" x14ac:dyDescent="0.2">
      <c r="A1424" s="85"/>
      <c r="B1424" s="85"/>
      <c r="C1424" s="85"/>
      <c r="D1424" s="85"/>
      <c r="E1424" s="86"/>
      <c r="F1424" s="85"/>
      <c r="G1424" s="87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85"/>
      <c r="V1424" s="85"/>
      <c r="W1424" s="85"/>
      <c r="X1424" s="85"/>
      <c r="Y1424" s="85"/>
      <c r="Z1424" s="85"/>
      <c r="AA1424" s="85"/>
      <c r="AB1424" s="85"/>
      <c r="AC1424" s="85"/>
      <c r="AD1424" s="85"/>
      <c r="AE1424" s="85"/>
      <c r="AF1424" s="85"/>
      <c r="AG1424" s="85"/>
      <c r="AH1424" s="85"/>
      <c r="AI1424" s="85"/>
      <c r="AJ1424" s="85"/>
      <c r="AK1424" s="85"/>
      <c r="AL1424" s="85"/>
      <c r="AM1424" s="85"/>
      <c r="AN1424" s="85"/>
      <c r="AO1424" s="85"/>
      <c r="AP1424" s="85"/>
      <c r="AQ1424" s="85"/>
      <c r="AR1424" s="85"/>
      <c r="AS1424" s="85"/>
      <c r="AT1424" s="85"/>
      <c r="AU1424" s="85"/>
      <c r="AV1424" s="85"/>
      <c r="AW1424" s="85"/>
      <c r="AX1424" s="85"/>
      <c r="AY1424" s="85"/>
      <c r="AZ1424" s="85"/>
      <c r="BA1424" s="85"/>
      <c r="BB1424" s="85"/>
      <c r="BC1424" s="85"/>
      <c r="BD1424" s="85"/>
      <c r="BE1424" s="85"/>
      <c r="BF1424" s="88"/>
      <c r="BG1424" s="85"/>
      <c r="BH1424" s="85"/>
      <c r="BI1424" s="85"/>
      <c r="BJ1424" s="85"/>
      <c r="BK1424" s="85"/>
      <c r="BL1424" s="85"/>
      <c r="BM1424" s="85"/>
      <c r="BN1424" s="85"/>
      <c r="BO1424" s="85"/>
      <c r="BP1424" s="85"/>
      <c r="BQ1424" s="85"/>
      <c r="BR1424" s="85"/>
      <c r="BS1424" s="85"/>
      <c r="BT1424" s="85"/>
      <c r="BU1424" s="85"/>
      <c r="BV1424" s="85"/>
      <c r="BW1424" s="85"/>
      <c r="BX1424" s="85"/>
      <c r="BY1424" s="85"/>
      <c r="BZ1424" s="85"/>
      <c r="CA1424" s="85"/>
      <c r="CB1424" s="85"/>
      <c r="CC1424" s="85"/>
      <c r="CD1424" s="85"/>
      <c r="CE1424" s="85"/>
      <c r="CF1424" s="85"/>
      <c r="CG1424" s="85"/>
      <c r="CH1424" s="85"/>
      <c r="CI1424" s="85"/>
      <c r="CJ1424" s="85"/>
      <c r="CK1424" s="85"/>
      <c r="CL1424" s="85"/>
      <c r="CM1424" s="85"/>
      <c r="CN1424" s="85"/>
      <c r="CO1424" s="85"/>
      <c r="CP1424" s="85"/>
      <c r="CQ1424" s="85"/>
      <c r="CR1424" s="85"/>
      <c r="CS1424" s="85"/>
      <c r="CT1424" s="85"/>
      <c r="CU1424" s="85"/>
      <c r="CV1424" s="85"/>
      <c r="CW1424" s="85"/>
      <c r="CX1424" s="85"/>
      <c r="CY1424" s="85"/>
      <c r="CZ1424" s="85"/>
      <c r="DA1424" s="85"/>
      <c r="DB1424" s="85"/>
      <c r="DC1424" s="85"/>
      <c r="DD1424" s="85"/>
      <c r="DE1424" s="85"/>
    </row>
    <row r="1425" spans="1:109" x14ac:dyDescent="0.2">
      <c r="A1425" s="85"/>
      <c r="B1425" s="85"/>
      <c r="C1425" s="85"/>
      <c r="D1425" s="85"/>
      <c r="E1425" s="86"/>
      <c r="F1425" s="85"/>
      <c r="G1425" s="87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85"/>
      <c r="V1425" s="85"/>
      <c r="W1425" s="85"/>
      <c r="X1425" s="85"/>
      <c r="Y1425" s="85"/>
      <c r="Z1425" s="85"/>
      <c r="AA1425" s="85"/>
      <c r="AB1425" s="85"/>
      <c r="AC1425" s="85"/>
      <c r="AD1425" s="85"/>
      <c r="AE1425" s="85"/>
      <c r="AF1425" s="85"/>
      <c r="AG1425" s="85"/>
      <c r="AH1425" s="85"/>
      <c r="AI1425" s="85"/>
      <c r="AJ1425" s="85"/>
      <c r="AK1425" s="85"/>
      <c r="AL1425" s="85"/>
      <c r="AM1425" s="85"/>
      <c r="AN1425" s="85"/>
      <c r="AO1425" s="85"/>
      <c r="AP1425" s="85"/>
      <c r="AQ1425" s="85"/>
      <c r="AR1425" s="85"/>
      <c r="AS1425" s="85"/>
      <c r="AT1425" s="85"/>
      <c r="AU1425" s="85"/>
      <c r="AV1425" s="85"/>
      <c r="AW1425" s="85"/>
      <c r="AX1425" s="85"/>
      <c r="AY1425" s="85"/>
      <c r="AZ1425" s="85"/>
      <c r="BA1425" s="85"/>
      <c r="BB1425" s="85"/>
      <c r="BC1425" s="85"/>
      <c r="BD1425" s="85"/>
      <c r="BE1425" s="85"/>
      <c r="BF1425" s="88"/>
      <c r="BG1425" s="85"/>
      <c r="BH1425" s="85"/>
      <c r="BI1425" s="85"/>
      <c r="BJ1425" s="85"/>
      <c r="BK1425" s="85"/>
      <c r="BL1425" s="85"/>
      <c r="BM1425" s="85"/>
      <c r="BN1425" s="85"/>
      <c r="BO1425" s="85"/>
      <c r="BP1425" s="85"/>
      <c r="BQ1425" s="85"/>
      <c r="BR1425" s="85"/>
      <c r="BS1425" s="85"/>
      <c r="BT1425" s="85"/>
      <c r="BU1425" s="85"/>
      <c r="BV1425" s="85"/>
      <c r="BW1425" s="85"/>
      <c r="BX1425" s="85"/>
      <c r="BY1425" s="85"/>
      <c r="BZ1425" s="85"/>
      <c r="CA1425" s="85"/>
      <c r="CB1425" s="85"/>
      <c r="CC1425" s="85"/>
      <c r="CD1425" s="85"/>
      <c r="CE1425" s="85"/>
      <c r="CF1425" s="85"/>
      <c r="CG1425" s="85"/>
      <c r="CH1425" s="85"/>
      <c r="CI1425" s="85"/>
      <c r="CJ1425" s="85"/>
      <c r="CK1425" s="85"/>
      <c r="CL1425" s="85"/>
      <c r="CM1425" s="85"/>
      <c r="CN1425" s="85"/>
      <c r="CO1425" s="85"/>
      <c r="CP1425" s="85"/>
      <c r="CQ1425" s="85"/>
      <c r="CR1425" s="85"/>
      <c r="CS1425" s="85"/>
      <c r="CT1425" s="85"/>
      <c r="CU1425" s="85"/>
      <c r="CV1425" s="85"/>
      <c r="CW1425" s="85"/>
      <c r="CX1425" s="85"/>
      <c r="CY1425" s="85"/>
      <c r="CZ1425" s="85"/>
      <c r="DA1425" s="85"/>
      <c r="DB1425" s="85"/>
      <c r="DC1425" s="85"/>
      <c r="DD1425" s="85"/>
      <c r="DE1425" s="85"/>
    </row>
    <row r="1426" spans="1:109" x14ac:dyDescent="0.2">
      <c r="A1426" s="85"/>
      <c r="B1426" s="85"/>
      <c r="C1426" s="85"/>
      <c r="D1426" s="85"/>
      <c r="E1426" s="86"/>
      <c r="F1426" s="85"/>
      <c r="G1426" s="87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85"/>
      <c r="V1426" s="85"/>
      <c r="W1426" s="85"/>
      <c r="X1426" s="85"/>
      <c r="Y1426" s="85"/>
      <c r="Z1426" s="85"/>
      <c r="AA1426" s="85"/>
      <c r="AB1426" s="85"/>
      <c r="AC1426" s="85"/>
      <c r="AD1426" s="85"/>
      <c r="AE1426" s="85"/>
      <c r="AF1426" s="85"/>
      <c r="AG1426" s="85"/>
      <c r="AH1426" s="85"/>
      <c r="AI1426" s="85"/>
      <c r="AJ1426" s="85"/>
      <c r="AK1426" s="85"/>
      <c r="AL1426" s="85"/>
      <c r="AM1426" s="85"/>
      <c r="AN1426" s="85"/>
      <c r="AO1426" s="85"/>
      <c r="AP1426" s="85"/>
      <c r="AQ1426" s="85"/>
      <c r="AR1426" s="85"/>
      <c r="AS1426" s="85"/>
      <c r="AT1426" s="85"/>
      <c r="AU1426" s="85"/>
      <c r="AV1426" s="85"/>
      <c r="AW1426" s="85"/>
      <c r="AX1426" s="85"/>
      <c r="AY1426" s="85"/>
      <c r="AZ1426" s="85"/>
      <c r="BA1426" s="85"/>
      <c r="BB1426" s="85"/>
      <c r="BC1426" s="85"/>
      <c r="BD1426" s="85"/>
      <c r="BE1426" s="85"/>
      <c r="BF1426" s="88"/>
      <c r="BG1426" s="85"/>
      <c r="BH1426" s="85"/>
      <c r="BI1426" s="85"/>
      <c r="BJ1426" s="85"/>
      <c r="BK1426" s="85"/>
      <c r="BL1426" s="85"/>
      <c r="BM1426" s="85"/>
      <c r="BN1426" s="85"/>
      <c r="BO1426" s="85"/>
      <c r="BP1426" s="85"/>
      <c r="BQ1426" s="85"/>
      <c r="BR1426" s="85"/>
      <c r="BS1426" s="85"/>
      <c r="BT1426" s="85"/>
      <c r="BU1426" s="85"/>
      <c r="BV1426" s="85"/>
      <c r="BW1426" s="85"/>
      <c r="BX1426" s="85"/>
      <c r="BY1426" s="85"/>
      <c r="BZ1426" s="85"/>
      <c r="CA1426" s="85"/>
      <c r="CB1426" s="85"/>
      <c r="CC1426" s="85"/>
      <c r="CD1426" s="85"/>
      <c r="CE1426" s="85"/>
      <c r="CF1426" s="85"/>
      <c r="CG1426" s="85"/>
      <c r="CH1426" s="85"/>
      <c r="CI1426" s="85"/>
      <c r="CJ1426" s="85"/>
      <c r="CK1426" s="85"/>
      <c r="CL1426" s="85"/>
      <c r="CM1426" s="85"/>
      <c r="CN1426" s="85"/>
      <c r="CO1426" s="85"/>
      <c r="CP1426" s="85"/>
      <c r="CQ1426" s="85"/>
      <c r="CR1426" s="85"/>
      <c r="CS1426" s="85"/>
      <c r="CT1426" s="85"/>
      <c r="CU1426" s="85"/>
      <c r="CV1426" s="85"/>
      <c r="CW1426" s="85"/>
      <c r="CX1426" s="85"/>
      <c r="CY1426" s="85"/>
      <c r="CZ1426" s="85"/>
      <c r="DA1426" s="85"/>
      <c r="DB1426" s="85"/>
      <c r="DC1426" s="85"/>
      <c r="DD1426" s="85"/>
      <c r="DE1426" s="85"/>
    </row>
    <row r="1427" spans="1:109" x14ac:dyDescent="0.2">
      <c r="A1427" s="85"/>
      <c r="B1427" s="85"/>
      <c r="C1427" s="85"/>
      <c r="D1427" s="85"/>
      <c r="E1427" s="86"/>
      <c r="F1427" s="85"/>
      <c r="G1427" s="87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85"/>
      <c r="V1427" s="85"/>
      <c r="W1427" s="85"/>
      <c r="X1427" s="85"/>
      <c r="Y1427" s="85"/>
      <c r="Z1427" s="85"/>
      <c r="AA1427" s="85"/>
      <c r="AB1427" s="85"/>
      <c r="AC1427" s="85"/>
      <c r="AD1427" s="85"/>
      <c r="AE1427" s="85"/>
      <c r="AF1427" s="85"/>
      <c r="AG1427" s="85"/>
      <c r="AH1427" s="85"/>
      <c r="AI1427" s="85"/>
      <c r="AJ1427" s="85"/>
      <c r="AK1427" s="85"/>
      <c r="AL1427" s="85"/>
      <c r="AM1427" s="85"/>
      <c r="AN1427" s="85"/>
      <c r="AO1427" s="85"/>
      <c r="AP1427" s="85"/>
      <c r="AQ1427" s="85"/>
      <c r="AR1427" s="85"/>
      <c r="AS1427" s="85"/>
      <c r="AT1427" s="85"/>
      <c r="AU1427" s="85"/>
      <c r="AV1427" s="85"/>
      <c r="AW1427" s="85"/>
      <c r="AX1427" s="85"/>
      <c r="AY1427" s="85"/>
      <c r="AZ1427" s="85"/>
      <c r="BA1427" s="85"/>
      <c r="BB1427" s="85"/>
      <c r="BC1427" s="85"/>
      <c r="BD1427" s="85"/>
      <c r="BE1427" s="85"/>
      <c r="BF1427" s="88"/>
      <c r="BG1427" s="85"/>
      <c r="BH1427" s="85"/>
      <c r="BI1427" s="85"/>
      <c r="BJ1427" s="85"/>
      <c r="BK1427" s="85"/>
      <c r="BL1427" s="85"/>
      <c r="BM1427" s="85"/>
      <c r="BN1427" s="85"/>
      <c r="BO1427" s="85"/>
      <c r="BP1427" s="85"/>
      <c r="BQ1427" s="85"/>
      <c r="BR1427" s="85"/>
      <c r="BS1427" s="85"/>
      <c r="BT1427" s="85"/>
      <c r="BU1427" s="85"/>
      <c r="BV1427" s="85"/>
      <c r="BW1427" s="85"/>
      <c r="BX1427" s="85"/>
      <c r="BY1427" s="85"/>
      <c r="BZ1427" s="85"/>
      <c r="CA1427" s="85"/>
      <c r="CB1427" s="85"/>
      <c r="CC1427" s="85"/>
      <c r="CD1427" s="85"/>
      <c r="CE1427" s="85"/>
      <c r="CF1427" s="85"/>
      <c r="CG1427" s="85"/>
      <c r="CH1427" s="85"/>
      <c r="CI1427" s="85"/>
      <c r="CJ1427" s="85"/>
      <c r="CK1427" s="85"/>
      <c r="CL1427" s="85"/>
      <c r="CM1427" s="85"/>
      <c r="CN1427" s="85"/>
      <c r="CO1427" s="85"/>
      <c r="CP1427" s="85"/>
      <c r="CQ1427" s="85"/>
      <c r="CR1427" s="85"/>
      <c r="CS1427" s="85"/>
      <c r="CT1427" s="85"/>
      <c r="CU1427" s="85"/>
      <c r="CV1427" s="85"/>
      <c r="CW1427" s="85"/>
      <c r="CX1427" s="85"/>
      <c r="CY1427" s="85"/>
      <c r="CZ1427" s="85"/>
      <c r="DA1427" s="85"/>
      <c r="DB1427" s="85"/>
      <c r="DC1427" s="85"/>
      <c r="DD1427" s="85"/>
      <c r="DE1427" s="85"/>
    </row>
    <row r="1428" spans="1:109" x14ac:dyDescent="0.2">
      <c r="A1428" s="85"/>
      <c r="B1428" s="85"/>
      <c r="C1428" s="85"/>
      <c r="D1428" s="85"/>
      <c r="E1428" s="86"/>
      <c r="F1428" s="85"/>
      <c r="G1428" s="87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85"/>
      <c r="V1428" s="85"/>
      <c r="W1428" s="85"/>
      <c r="X1428" s="85"/>
      <c r="Y1428" s="85"/>
      <c r="Z1428" s="85"/>
      <c r="AA1428" s="85"/>
      <c r="AB1428" s="85"/>
      <c r="AC1428" s="85"/>
      <c r="AD1428" s="85"/>
      <c r="AE1428" s="85"/>
      <c r="AF1428" s="85"/>
      <c r="AG1428" s="85"/>
      <c r="AH1428" s="85"/>
      <c r="AI1428" s="85"/>
      <c r="AJ1428" s="85"/>
      <c r="AK1428" s="85"/>
      <c r="AL1428" s="85"/>
      <c r="AM1428" s="85"/>
      <c r="AN1428" s="85"/>
      <c r="AO1428" s="85"/>
      <c r="AP1428" s="85"/>
      <c r="AQ1428" s="85"/>
      <c r="AR1428" s="85"/>
      <c r="AS1428" s="85"/>
      <c r="AT1428" s="85"/>
      <c r="AU1428" s="85"/>
      <c r="AV1428" s="85"/>
      <c r="AW1428" s="85"/>
      <c r="AX1428" s="85"/>
      <c r="AY1428" s="85"/>
      <c r="AZ1428" s="85"/>
      <c r="BA1428" s="85"/>
      <c r="BB1428" s="85"/>
      <c r="BC1428" s="85"/>
      <c r="BD1428" s="85"/>
      <c r="BE1428" s="85"/>
      <c r="BF1428" s="88"/>
      <c r="BG1428" s="85"/>
      <c r="BH1428" s="85"/>
      <c r="BI1428" s="85"/>
      <c r="BJ1428" s="85"/>
      <c r="BK1428" s="85"/>
      <c r="BL1428" s="85"/>
      <c r="BM1428" s="85"/>
      <c r="BN1428" s="85"/>
      <c r="BO1428" s="85"/>
      <c r="BP1428" s="85"/>
      <c r="BQ1428" s="85"/>
      <c r="BR1428" s="85"/>
      <c r="BS1428" s="85"/>
      <c r="BT1428" s="85"/>
      <c r="BU1428" s="85"/>
      <c r="BV1428" s="85"/>
      <c r="BW1428" s="85"/>
      <c r="BX1428" s="85"/>
      <c r="BY1428" s="85"/>
      <c r="BZ1428" s="85"/>
      <c r="CA1428" s="85"/>
      <c r="CB1428" s="85"/>
      <c r="CC1428" s="85"/>
      <c r="CD1428" s="85"/>
      <c r="CE1428" s="85"/>
      <c r="CF1428" s="85"/>
      <c r="CG1428" s="85"/>
      <c r="CH1428" s="85"/>
      <c r="CI1428" s="85"/>
      <c r="CJ1428" s="85"/>
      <c r="CK1428" s="85"/>
      <c r="CL1428" s="85"/>
      <c r="CM1428" s="85"/>
      <c r="CN1428" s="85"/>
      <c r="CO1428" s="85"/>
      <c r="CP1428" s="85"/>
      <c r="CQ1428" s="85"/>
      <c r="CR1428" s="85"/>
      <c r="CS1428" s="85"/>
      <c r="CT1428" s="85"/>
      <c r="CU1428" s="85"/>
      <c r="CV1428" s="85"/>
      <c r="CW1428" s="85"/>
      <c r="CX1428" s="85"/>
      <c r="CY1428" s="85"/>
      <c r="CZ1428" s="85"/>
      <c r="DA1428" s="85"/>
      <c r="DB1428" s="85"/>
      <c r="DC1428" s="85"/>
      <c r="DD1428" s="85"/>
      <c r="DE1428" s="85"/>
    </row>
    <row r="1429" spans="1:109" x14ac:dyDescent="0.2">
      <c r="A1429" s="85"/>
      <c r="B1429" s="85"/>
      <c r="C1429" s="85"/>
      <c r="D1429" s="85"/>
      <c r="E1429" s="86"/>
      <c r="F1429" s="85"/>
      <c r="G1429" s="87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85"/>
      <c r="V1429" s="85"/>
      <c r="W1429" s="85"/>
      <c r="X1429" s="85"/>
      <c r="Y1429" s="85"/>
      <c r="Z1429" s="85"/>
      <c r="AA1429" s="85"/>
      <c r="AB1429" s="85"/>
      <c r="AC1429" s="85"/>
      <c r="AD1429" s="85"/>
      <c r="AE1429" s="85"/>
      <c r="AF1429" s="85"/>
      <c r="AG1429" s="85"/>
      <c r="AH1429" s="85"/>
      <c r="AI1429" s="85"/>
      <c r="AJ1429" s="85"/>
      <c r="AK1429" s="85"/>
      <c r="AL1429" s="85"/>
      <c r="AM1429" s="85"/>
      <c r="AN1429" s="85"/>
      <c r="AO1429" s="85"/>
      <c r="AP1429" s="85"/>
      <c r="AQ1429" s="85"/>
      <c r="AR1429" s="85"/>
      <c r="AS1429" s="85"/>
      <c r="AT1429" s="85"/>
      <c r="AU1429" s="85"/>
      <c r="AV1429" s="85"/>
      <c r="AW1429" s="85"/>
      <c r="AX1429" s="85"/>
      <c r="AY1429" s="85"/>
      <c r="AZ1429" s="85"/>
      <c r="BA1429" s="85"/>
      <c r="BB1429" s="85"/>
      <c r="BC1429" s="85"/>
      <c r="BD1429" s="85"/>
      <c r="BE1429" s="85"/>
      <c r="BF1429" s="88"/>
      <c r="BG1429" s="85"/>
      <c r="BH1429" s="85"/>
      <c r="BI1429" s="85"/>
      <c r="BJ1429" s="85"/>
      <c r="BK1429" s="85"/>
      <c r="BL1429" s="85"/>
      <c r="BM1429" s="85"/>
      <c r="BN1429" s="85"/>
      <c r="BO1429" s="85"/>
      <c r="BP1429" s="85"/>
      <c r="BQ1429" s="85"/>
      <c r="BR1429" s="85"/>
      <c r="BS1429" s="85"/>
      <c r="BT1429" s="85"/>
      <c r="BU1429" s="85"/>
      <c r="BV1429" s="85"/>
      <c r="BW1429" s="85"/>
      <c r="BX1429" s="85"/>
      <c r="BY1429" s="85"/>
      <c r="BZ1429" s="85"/>
      <c r="CA1429" s="85"/>
      <c r="CB1429" s="85"/>
      <c r="CC1429" s="85"/>
      <c r="CD1429" s="85"/>
      <c r="CE1429" s="85"/>
      <c r="CF1429" s="85"/>
      <c r="CG1429" s="85"/>
      <c r="CH1429" s="85"/>
      <c r="CI1429" s="85"/>
      <c r="CJ1429" s="85"/>
      <c r="CK1429" s="85"/>
      <c r="CL1429" s="85"/>
      <c r="CM1429" s="85"/>
      <c r="CN1429" s="85"/>
      <c r="CO1429" s="85"/>
      <c r="CP1429" s="85"/>
      <c r="CQ1429" s="85"/>
      <c r="CR1429" s="85"/>
      <c r="CS1429" s="85"/>
      <c r="CT1429" s="85"/>
      <c r="CU1429" s="85"/>
      <c r="CV1429" s="85"/>
      <c r="CW1429" s="85"/>
      <c r="CX1429" s="85"/>
      <c r="CY1429" s="85"/>
      <c r="CZ1429" s="85"/>
      <c r="DA1429" s="85"/>
      <c r="DB1429" s="85"/>
      <c r="DC1429" s="85"/>
      <c r="DD1429" s="85"/>
      <c r="DE1429" s="85"/>
    </row>
    <row r="1430" spans="1:109" x14ac:dyDescent="0.2">
      <c r="A1430" s="85"/>
      <c r="B1430" s="85"/>
      <c r="C1430" s="85"/>
      <c r="D1430" s="85"/>
      <c r="E1430" s="86"/>
      <c r="F1430" s="85"/>
      <c r="G1430" s="87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85"/>
      <c r="V1430" s="85"/>
      <c r="W1430" s="85"/>
      <c r="X1430" s="85"/>
      <c r="Y1430" s="85"/>
      <c r="Z1430" s="85"/>
      <c r="AA1430" s="85"/>
      <c r="AB1430" s="85"/>
      <c r="AC1430" s="85"/>
      <c r="AD1430" s="85"/>
      <c r="AE1430" s="85"/>
      <c r="AF1430" s="85"/>
      <c r="AG1430" s="85"/>
      <c r="AH1430" s="85"/>
      <c r="AI1430" s="85"/>
      <c r="AJ1430" s="85"/>
      <c r="AK1430" s="85"/>
      <c r="AL1430" s="85"/>
      <c r="AM1430" s="85"/>
      <c r="AN1430" s="85"/>
      <c r="AO1430" s="85"/>
      <c r="AP1430" s="85"/>
      <c r="AQ1430" s="85"/>
      <c r="AR1430" s="85"/>
      <c r="AS1430" s="85"/>
      <c r="AT1430" s="85"/>
      <c r="AU1430" s="85"/>
      <c r="AV1430" s="85"/>
      <c r="AW1430" s="85"/>
      <c r="AX1430" s="85"/>
      <c r="AY1430" s="85"/>
      <c r="AZ1430" s="85"/>
      <c r="BA1430" s="85"/>
      <c r="BB1430" s="85"/>
      <c r="BC1430" s="85"/>
      <c r="BD1430" s="85"/>
      <c r="BE1430" s="85"/>
      <c r="BF1430" s="88"/>
      <c r="BG1430" s="85"/>
      <c r="BH1430" s="85"/>
      <c r="BI1430" s="85"/>
      <c r="BJ1430" s="85"/>
      <c r="BK1430" s="85"/>
      <c r="BL1430" s="85"/>
      <c r="BM1430" s="85"/>
      <c r="BN1430" s="85"/>
      <c r="BO1430" s="85"/>
      <c r="BP1430" s="85"/>
      <c r="BQ1430" s="85"/>
      <c r="BR1430" s="85"/>
      <c r="BS1430" s="85"/>
      <c r="BT1430" s="85"/>
      <c r="BU1430" s="85"/>
      <c r="BV1430" s="85"/>
      <c r="BW1430" s="85"/>
      <c r="BX1430" s="85"/>
      <c r="BY1430" s="85"/>
      <c r="BZ1430" s="85"/>
      <c r="CA1430" s="85"/>
      <c r="CB1430" s="85"/>
      <c r="CC1430" s="85"/>
      <c r="CD1430" s="85"/>
      <c r="CE1430" s="85"/>
      <c r="CF1430" s="85"/>
      <c r="CG1430" s="85"/>
      <c r="CH1430" s="85"/>
      <c r="CI1430" s="85"/>
      <c r="CJ1430" s="85"/>
      <c r="CK1430" s="85"/>
      <c r="CL1430" s="85"/>
      <c r="CM1430" s="85"/>
      <c r="CN1430" s="85"/>
      <c r="CO1430" s="85"/>
      <c r="CP1430" s="85"/>
      <c r="CQ1430" s="85"/>
      <c r="CR1430" s="85"/>
      <c r="CS1430" s="85"/>
      <c r="CT1430" s="85"/>
      <c r="CU1430" s="85"/>
      <c r="CV1430" s="85"/>
      <c r="CW1430" s="85"/>
      <c r="CX1430" s="85"/>
      <c r="CY1430" s="85"/>
      <c r="CZ1430" s="85"/>
      <c r="DA1430" s="85"/>
      <c r="DB1430" s="85"/>
      <c r="DC1430" s="85"/>
      <c r="DD1430" s="85"/>
      <c r="DE1430" s="85"/>
    </row>
    <row r="1431" spans="1:109" x14ac:dyDescent="0.2">
      <c r="A1431" s="85"/>
      <c r="B1431" s="85"/>
      <c r="C1431" s="85"/>
      <c r="D1431" s="85"/>
      <c r="E1431" s="86"/>
      <c r="F1431" s="85"/>
      <c r="G1431" s="87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85"/>
      <c r="V1431" s="85"/>
      <c r="W1431" s="85"/>
      <c r="X1431" s="85"/>
      <c r="Y1431" s="85"/>
      <c r="Z1431" s="85"/>
      <c r="AA1431" s="85"/>
      <c r="AB1431" s="85"/>
      <c r="AC1431" s="85"/>
      <c r="AD1431" s="85"/>
      <c r="AE1431" s="85"/>
      <c r="AF1431" s="85"/>
      <c r="AG1431" s="85"/>
      <c r="AH1431" s="85"/>
      <c r="AI1431" s="85"/>
      <c r="AJ1431" s="85"/>
      <c r="AK1431" s="85"/>
      <c r="AL1431" s="85"/>
      <c r="AM1431" s="85"/>
      <c r="AN1431" s="85"/>
      <c r="AO1431" s="85"/>
      <c r="AP1431" s="85"/>
      <c r="AQ1431" s="85"/>
      <c r="AR1431" s="85"/>
      <c r="AS1431" s="85"/>
      <c r="AT1431" s="85"/>
      <c r="AU1431" s="85"/>
      <c r="AV1431" s="85"/>
      <c r="AW1431" s="85"/>
      <c r="AX1431" s="85"/>
      <c r="AY1431" s="85"/>
      <c r="AZ1431" s="85"/>
      <c r="BA1431" s="85"/>
      <c r="BB1431" s="85"/>
      <c r="BC1431" s="85"/>
      <c r="BD1431" s="85"/>
      <c r="BE1431" s="85"/>
      <c r="BF1431" s="88"/>
      <c r="BG1431" s="85"/>
      <c r="BH1431" s="85"/>
      <c r="BI1431" s="85"/>
      <c r="BJ1431" s="85"/>
      <c r="BK1431" s="85"/>
      <c r="BL1431" s="85"/>
      <c r="BM1431" s="85"/>
      <c r="BN1431" s="85"/>
      <c r="BO1431" s="85"/>
      <c r="BP1431" s="85"/>
      <c r="BQ1431" s="85"/>
      <c r="BR1431" s="85"/>
      <c r="BS1431" s="85"/>
      <c r="BT1431" s="85"/>
      <c r="BU1431" s="85"/>
      <c r="BV1431" s="85"/>
      <c r="BW1431" s="85"/>
      <c r="BX1431" s="85"/>
      <c r="BY1431" s="85"/>
      <c r="BZ1431" s="85"/>
      <c r="CA1431" s="85"/>
      <c r="CB1431" s="85"/>
      <c r="CC1431" s="85"/>
      <c r="CD1431" s="85"/>
      <c r="CE1431" s="85"/>
      <c r="CF1431" s="85"/>
      <c r="CG1431" s="85"/>
      <c r="CH1431" s="85"/>
      <c r="CI1431" s="85"/>
      <c r="CJ1431" s="85"/>
      <c r="CK1431" s="85"/>
      <c r="CL1431" s="85"/>
      <c r="CM1431" s="85"/>
      <c r="CN1431" s="85"/>
      <c r="CO1431" s="85"/>
      <c r="CP1431" s="85"/>
      <c r="CQ1431" s="85"/>
      <c r="CR1431" s="85"/>
      <c r="CS1431" s="85"/>
      <c r="CT1431" s="85"/>
      <c r="CU1431" s="85"/>
      <c r="CV1431" s="85"/>
      <c r="CW1431" s="85"/>
      <c r="CX1431" s="85"/>
      <c r="CY1431" s="85"/>
      <c r="CZ1431" s="85"/>
      <c r="DA1431" s="85"/>
      <c r="DB1431" s="85"/>
      <c r="DC1431" s="85"/>
      <c r="DD1431" s="85"/>
      <c r="DE1431" s="85"/>
    </row>
    <row r="1432" spans="1:109" x14ac:dyDescent="0.2">
      <c r="A1432" s="85"/>
      <c r="B1432" s="85"/>
      <c r="C1432" s="85"/>
      <c r="D1432" s="85"/>
      <c r="E1432" s="86"/>
      <c r="F1432" s="85"/>
      <c r="G1432" s="87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85"/>
      <c r="V1432" s="85"/>
      <c r="W1432" s="85"/>
      <c r="X1432" s="85"/>
      <c r="Y1432" s="85"/>
      <c r="Z1432" s="85"/>
      <c r="AA1432" s="85"/>
      <c r="AB1432" s="85"/>
      <c r="AC1432" s="85"/>
      <c r="AD1432" s="85"/>
      <c r="AE1432" s="85"/>
      <c r="AF1432" s="85"/>
      <c r="AG1432" s="85"/>
      <c r="AH1432" s="85"/>
      <c r="AI1432" s="85"/>
      <c r="AJ1432" s="85"/>
      <c r="AK1432" s="85"/>
      <c r="AL1432" s="85"/>
      <c r="AM1432" s="85"/>
      <c r="AN1432" s="85"/>
      <c r="AO1432" s="85"/>
      <c r="AP1432" s="85"/>
      <c r="AQ1432" s="85"/>
      <c r="AR1432" s="85"/>
      <c r="AS1432" s="85"/>
      <c r="AT1432" s="85"/>
      <c r="AU1432" s="85"/>
      <c r="AV1432" s="85"/>
      <c r="AW1432" s="85"/>
      <c r="AX1432" s="85"/>
      <c r="AY1432" s="85"/>
      <c r="AZ1432" s="85"/>
      <c r="BA1432" s="85"/>
      <c r="BB1432" s="85"/>
      <c r="BC1432" s="85"/>
      <c r="BD1432" s="85"/>
      <c r="BE1432" s="85"/>
      <c r="BF1432" s="88"/>
      <c r="BG1432" s="85"/>
      <c r="BH1432" s="85"/>
      <c r="BI1432" s="85"/>
      <c r="BJ1432" s="85"/>
      <c r="BK1432" s="85"/>
      <c r="BL1432" s="85"/>
      <c r="BM1432" s="85"/>
      <c r="BN1432" s="85"/>
      <c r="BO1432" s="85"/>
      <c r="BP1432" s="85"/>
      <c r="BQ1432" s="85"/>
      <c r="BR1432" s="85"/>
      <c r="BS1432" s="85"/>
      <c r="BT1432" s="85"/>
      <c r="BU1432" s="85"/>
      <c r="BV1432" s="85"/>
      <c r="BW1432" s="85"/>
      <c r="BX1432" s="85"/>
      <c r="BY1432" s="85"/>
      <c r="BZ1432" s="85"/>
      <c r="CA1432" s="85"/>
      <c r="CB1432" s="85"/>
      <c r="CC1432" s="85"/>
      <c r="CD1432" s="85"/>
      <c r="CE1432" s="85"/>
      <c r="CF1432" s="85"/>
      <c r="CG1432" s="85"/>
      <c r="CH1432" s="85"/>
      <c r="CI1432" s="85"/>
      <c r="CJ1432" s="85"/>
      <c r="CK1432" s="85"/>
      <c r="CL1432" s="85"/>
      <c r="CM1432" s="85"/>
      <c r="CN1432" s="85"/>
      <c r="CO1432" s="85"/>
      <c r="CP1432" s="85"/>
      <c r="CQ1432" s="85"/>
      <c r="CR1432" s="85"/>
      <c r="CS1432" s="85"/>
      <c r="CT1432" s="85"/>
      <c r="CU1432" s="85"/>
      <c r="CV1432" s="85"/>
      <c r="CW1432" s="85"/>
      <c r="CX1432" s="85"/>
      <c r="CY1432" s="85"/>
      <c r="CZ1432" s="85"/>
      <c r="DA1432" s="85"/>
      <c r="DB1432" s="85"/>
      <c r="DC1432" s="85"/>
      <c r="DD1432" s="85"/>
      <c r="DE1432" s="85"/>
    </row>
    <row r="1433" spans="1:109" x14ac:dyDescent="0.2">
      <c r="A1433" s="85"/>
      <c r="B1433" s="85"/>
      <c r="C1433" s="85"/>
      <c r="D1433" s="85"/>
      <c r="E1433" s="86"/>
      <c r="F1433" s="85"/>
      <c r="G1433" s="87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85"/>
      <c r="V1433" s="85"/>
      <c r="W1433" s="85"/>
      <c r="X1433" s="85"/>
      <c r="Y1433" s="85"/>
      <c r="Z1433" s="85"/>
      <c r="AA1433" s="85"/>
      <c r="AB1433" s="85"/>
      <c r="AC1433" s="85"/>
      <c r="AD1433" s="85"/>
      <c r="AE1433" s="85"/>
      <c r="AF1433" s="85"/>
      <c r="AG1433" s="85"/>
      <c r="AH1433" s="85"/>
      <c r="AI1433" s="85"/>
      <c r="AJ1433" s="85"/>
      <c r="AK1433" s="85"/>
      <c r="AL1433" s="85"/>
      <c r="AM1433" s="85"/>
      <c r="AN1433" s="85"/>
      <c r="AO1433" s="85"/>
      <c r="AP1433" s="85"/>
      <c r="AQ1433" s="85"/>
      <c r="AR1433" s="85"/>
      <c r="AS1433" s="85"/>
      <c r="AT1433" s="85"/>
      <c r="AU1433" s="85"/>
      <c r="AV1433" s="85"/>
      <c r="AW1433" s="85"/>
      <c r="AX1433" s="85"/>
      <c r="AY1433" s="85"/>
      <c r="AZ1433" s="85"/>
      <c r="BA1433" s="85"/>
      <c r="BB1433" s="85"/>
      <c r="BC1433" s="85"/>
      <c r="BD1433" s="85"/>
      <c r="BE1433" s="85"/>
      <c r="BF1433" s="88"/>
      <c r="BG1433" s="85"/>
      <c r="BH1433" s="85"/>
      <c r="BI1433" s="85"/>
      <c r="BJ1433" s="85"/>
      <c r="BK1433" s="85"/>
      <c r="BL1433" s="85"/>
      <c r="BM1433" s="85"/>
      <c r="BN1433" s="85"/>
      <c r="BO1433" s="85"/>
      <c r="BP1433" s="85"/>
      <c r="BQ1433" s="85"/>
      <c r="BR1433" s="85"/>
      <c r="BS1433" s="85"/>
      <c r="BT1433" s="85"/>
      <c r="BU1433" s="85"/>
      <c r="BV1433" s="85"/>
      <c r="BW1433" s="85"/>
      <c r="BX1433" s="85"/>
      <c r="BY1433" s="85"/>
      <c r="BZ1433" s="85"/>
      <c r="CA1433" s="85"/>
      <c r="CB1433" s="85"/>
      <c r="CC1433" s="85"/>
      <c r="CD1433" s="85"/>
      <c r="CE1433" s="85"/>
      <c r="CF1433" s="85"/>
      <c r="CG1433" s="85"/>
      <c r="CH1433" s="85"/>
      <c r="CI1433" s="85"/>
      <c r="CJ1433" s="85"/>
      <c r="CK1433" s="85"/>
      <c r="CL1433" s="85"/>
      <c r="CM1433" s="85"/>
      <c r="CN1433" s="85"/>
      <c r="CO1433" s="85"/>
      <c r="CP1433" s="85"/>
      <c r="CQ1433" s="85"/>
      <c r="CR1433" s="85"/>
      <c r="CS1433" s="85"/>
      <c r="CT1433" s="85"/>
      <c r="CU1433" s="85"/>
      <c r="CV1433" s="85"/>
      <c r="CW1433" s="85"/>
      <c r="CX1433" s="85"/>
      <c r="CY1433" s="85"/>
      <c r="CZ1433" s="85"/>
      <c r="DA1433" s="85"/>
      <c r="DB1433" s="85"/>
      <c r="DC1433" s="85"/>
      <c r="DD1433" s="85"/>
      <c r="DE1433" s="85"/>
    </row>
    <row r="1434" spans="1:109" x14ac:dyDescent="0.2">
      <c r="A1434" s="85"/>
      <c r="B1434" s="85"/>
      <c r="C1434" s="85"/>
      <c r="D1434" s="85"/>
      <c r="E1434" s="86"/>
      <c r="F1434" s="85"/>
      <c r="G1434" s="87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85"/>
      <c r="V1434" s="85"/>
      <c r="W1434" s="85"/>
      <c r="X1434" s="85"/>
      <c r="Y1434" s="85"/>
      <c r="Z1434" s="85"/>
      <c r="AA1434" s="85"/>
      <c r="AB1434" s="85"/>
      <c r="AC1434" s="85"/>
      <c r="AD1434" s="85"/>
      <c r="AE1434" s="85"/>
      <c r="AF1434" s="85"/>
      <c r="AG1434" s="85"/>
      <c r="AH1434" s="85"/>
      <c r="AI1434" s="85"/>
      <c r="AJ1434" s="85"/>
      <c r="AK1434" s="85"/>
      <c r="AL1434" s="85"/>
      <c r="AM1434" s="85"/>
      <c r="AN1434" s="85"/>
      <c r="AO1434" s="85"/>
      <c r="AP1434" s="85"/>
      <c r="AQ1434" s="85"/>
      <c r="AR1434" s="85"/>
      <c r="AS1434" s="85"/>
      <c r="AT1434" s="85"/>
      <c r="AU1434" s="85"/>
      <c r="AV1434" s="85"/>
      <c r="AW1434" s="85"/>
      <c r="AX1434" s="85"/>
      <c r="AY1434" s="85"/>
      <c r="AZ1434" s="85"/>
      <c r="BA1434" s="85"/>
      <c r="BB1434" s="85"/>
      <c r="BC1434" s="85"/>
      <c r="BD1434" s="85"/>
      <c r="BE1434" s="85"/>
      <c r="BF1434" s="88"/>
      <c r="BG1434" s="85"/>
      <c r="BH1434" s="85"/>
      <c r="BI1434" s="85"/>
      <c r="BJ1434" s="85"/>
      <c r="BK1434" s="85"/>
      <c r="BL1434" s="85"/>
      <c r="BM1434" s="85"/>
      <c r="BN1434" s="85"/>
      <c r="BO1434" s="85"/>
      <c r="BP1434" s="85"/>
      <c r="BQ1434" s="85"/>
      <c r="BR1434" s="85"/>
      <c r="BS1434" s="85"/>
      <c r="BT1434" s="85"/>
      <c r="BU1434" s="85"/>
      <c r="BV1434" s="85"/>
      <c r="BW1434" s="85"/>
      <c r="BX1434" s="85"/>
      <c r="BY1434" s="85"/>
      <c r="BZ1434" s="85"/>
      <c r="CA1434" s="85"/>
      <c r="CB1434" s="85"/>
      <c r="CC1434" s="85"/>
      <c r="CD1434" s="85"/>
      <c r="CE1434" s="85"/>
      <c r="CF1434" s="85"/>
      <c r="CG1434" s="85"/>
      <c r="CH1434" s="85"/>
      <c r="CI1434" s="85"/>
      <c r="CJ1434" s="85"/>
      <c r="CK1434" s="85"/>
      <c r="CL1434" s="85"/>
      <c r="CM1434" s="85"/>
      <c r="CN1434" s="85"/>
      <c r="CO1434" s="85"/>
      <c r="CP1434" s="85"/>
      <c r="CQ1434" s="85"/>
      <c r="CR1434" s="85"/>
      <c r="CS1434" s="85"/>
      <c r="CT1434" s="85"/>
      <c r="CU1434" s="85"/>
      <c r="CV1434" s="85"/>
      <c r="CW1434" s="85"/>
      <c r="CX1434" s="85"/>
      <c r="CY1434" s="85"/>
      <c r="CZ1434" s="85"/>
      <c r="DA1434" s="85"/>
      <c r="DB1434" s="85"/>
      <c r="DC1434" s="85"/>
      <c r="DD1434" s="85"/>
      <c r="DE1434" s="85"/>
    </row>
    <row r="1435" spans="1:109" x14ac:dyDescent="0.2">
      <c r="A1435" s="85"/>
      <c r="B1435" s="85"/>
      <c r="C1435" s="85"/>
      <c r="D1435" s="85"/>
      <c r="E1435" s="86"/>
      <c r="F1435" s="85"/>
      <c r="G1435" s="87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85"/>
      <c r="V1435" s="85"/>
      <c r="W1435" s="85"/>
      <c r="X1435" s="85"/>
      <c r="Y1435" s="85"/>
      <c r="Z1435" s="85"/>
      <c r="AA1435" s="85"/>
      <c r="AB1435" s="85"/>
      <c r="AC1435" s="85"/>
      <c r="AD1435" s="85"/>
      <c r="AE1435" s="85"/>
      <c r="AF1435" s="85"/>
      <c r="AG1435" s="85"/>
      <c r="AH1435" s="85"/>
      <c r="AI1435" s="85"/>
      <c r="AJ1435" s="85"/>
      <c r="AK1435" s="85"/>
      <c r="AL1435" s="85"/>
      <c r="AM1435" s="85"/>
      <c r="AN1435" s="85"/>
      <c r="AO1435" s="85"/>
      <c r="AP1435" s="85"/>
      <c r="AQ1435" s="85"/>
      <c r="AR1435" s="85"/>
      <c r="AS1435" s="85"/>
      <c r="AT1435" s="85"/>
      <c r="AU1435" s="85"/>
      <c r="AV1435" s="85"/>
      <c r="AW1435" s="85"/>
      <c r="AX1435" s="85"/>
      <c r="AY1435" s="85"/>
      <c r="AZ1435" s="85"/>
      <c r="BA1435" s="85"/>
      <c r="BB1435" s="85"/>
      <c r="BC1435" s="85"/>
      <c r="BD1435" s="85"/>
      <c r="BE1435" s="85"/>
      <c r="BF1435" s="88"/>
      <c r="BG1435" s="85"/>
      <c r="BH1435" s="85"/>
      <c r="BI1435" s="85"/>
      <c r="BJ1435" s="85"/>
      <c r="BK1435" s="85"/>
      <c r="BL1435" s="85"/>
      <c r="BM1435" s="85"/>
      <c r="BN1435" s="85"/>
      <c r="BO1435" s="85"/>
      <c r="BP1435" s="85"/>
      <c r="BQ1435" s="85"/>
      <c r="BR1435" s="85"/>
      <c r="BS1435" s="85"/>
      <c r="BT1435" s="85"/>
      <c r="BU1435" s="85"/>
      <c r="BV1435" s="85"/>
      <c r="BW1435" s="85"/>
      <c r="BX1435" s="85"/>
      <c r="BY1435" s="85"/>
      <c r="BZ1435" s="85"/>
      <c r="CA1435" s="85"/>
      <c r="CB1435" s="85"/>
      <c r="CC1435" s="85"/>
      <c r="CD1435" s="85"/>
      <c r="CE1435" s="85"/>
      <c r="CF1435" s="85"/>
      <c r="CG1435" s="85"/>
      <c r="CH1435" s="85"/>
      <c r="CI1435" s="85"/>
      <c r="CJ1435" s="85"/>
      <c r="CK1435" s="85"/>
      <c r="CL1435" s="85"/>
      <c r="CM1435" s="85"/>
      <c r="CN1435" s="85"/>
      <c r="CO1435" s="85"/>
      <c r="CP1435" s="85"/>
      <c r="CQ1435" s="85"/>
      <c r="CR1435" s="85"/>
      <c r="CS1435" s="85"/>
      <c r="CT1435" s="85"/>
      <c r="CU1435" s="85"/>
      <c r="CV1435" s="85"/>
      <c r="CW1435" s="85"/>
      <c r="CX1435" s="85"/>
      <c r="CY1435" s="85"/>
      <c r="CZ1435" s="85"/>
      <c r="DA1435" s="85"/>
      <c r="DB1435" s="85"/>
      <c r="DC1435" s="85"/>
      <c r="DD1435" s="85"/>
      <c r="DE1435" s="85"/>
    </row>
    <row r="1436" spans="1:109" x14ac:dyDescent="0.2">
      <c r="A1436" s="85"/>
      <c r="B1436" s="85"/>
      <c r="C1436" s="85"/>
      <c r="D1436" s="85"/>
      <c r="E1436" s="86"/>
      <c r="F1436" s="85"/>
      <c r="G1436" s="87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85"/>
      <c r="V1436" s="85"/>
      <c r="W1436" s="85"/>
      <c r="X1436" s="85"/>
      <c r="Y1436" s="85"/>
      <c r="Z1436" s="85"/>
      <c r="AA1436" s="85"/>
      <c r="AB1436" s="85"/>
      <c r="AC1436" s="85"/>
      <c r="AD1436" s="85"/>
      <c r="AE1436" s="85"/>
      <c r="AF1436" s="85"/>
      <c r="AG1436" s="85"/>
      <c r="AH1436" s="85"/>
      <c r="AI1436" s="85"/>
      <c r="AJ1436" s="85"/>
      <c r="AK1436" s="85"/>
      <c r="AL1436" s="85"/>
      <c r="AM1436" s="85"/>
      <c r="AN1436" s="85"/>
      <c r="AO1436" s="85"/>
      <c r="AP1436" s="85"/>
      <c r="AQ1436" s="85"/>
      <c r="AR1436" s="85"/>
      <c r="AS1436" s="85"/>
      <c r="AT1436" s="85"/>
      <c r="AU1436" s="85"/>
      <c r="AV1436" s="85"/>
      <c r="AW1436" s="85"/>
      <c r="AX1436" s="85"/>
      <c r="AY1436" s="85"/>
      <c r="AZ1436" s="85"/>
      <c r="BA1436" s="85"/>
      <c r="BB1436" s="85"/>
      <c r="BC1436" s="85"/>
      <c r="BD1436" s="85"/>
      <c r="BE1436" s="85"/>
      <c r="BF1436" s="88"/>
      <c r="BG1436" s="85"/>
      <c r="BH1436" s="85"/>
      <c r="BI1436" s="85"/>
      <c r="BJ1436" s="85"/>
      <c r="BK1436" s="85"/>
      <c r="BL1436" s="85"/>
      <c r="BM1436" s="85"/>
      <c r="BN1436" s="85"/>
      <c r="BO1436" s="85"/>
      <c r="BP1436" s="85"/>
      <c r="BQ1436" s="85"/>
      <c r="BR1436" s="85"/>
      <c r="BS1436" s="85"/>
      <c r="BT1436" s="85"/>
      <c r="BU1436" s="85"/>
      <c r="BV1436" s="85"/>
      <c r="BW1436" s="85"/>
      <c r="BX1436" s="85"/>
      <c r="BY1436" s="85"/>
      <c r="BZ1436" s="85"/>
      <c r="CA1436" s="85"/>
      <c r="CB1436" s="85"/>
      <c r="CC1436" s="85"/>
      <c r="CD1436" s="85"/>
      <c r="CE1436" s="85"/>
      <c r="CF1436" s="85"/>
      <c r="CG1436" s="85"/>
      <c r="CH1436" s="85"/>
      <c r="CI1436" s="85"/>
      <c r="CJ1436" s="85"/>
      <c r="CK1436" s="85"/>
      <c r="CL1436" s="85"/>
      <c r="CM1436" s="85"/>
      <c r="CN1436" s="85"/>
      <c r="CO1436" s="85"/>
      <c r="CP1436" s="85"/>
      <c r="CQ1436" s="85"/>
      <c r="CR1436" s="85"/>
      <c r="CS1436" s="85"/>
      <c r="CT1436" s="85"/>
      <c r="CU1436" s="85"/>
      <c r="CV1436" s="85"/>
      <c r="CW1436" s="85"/>
      <c r="CX1436" s="85"/>
      <c r="CY1436" s="85"/>
      <c r="CZ1436" s="85"/>
      <c r="DA1436" s="85"/>
      <c r="DB1436" s="85"/>
      <c r="DC1436" s="85"/>
      <c r="DD1436" s="85"/>
      <c r="DE1436" s="85"/>
    </row>
    <row r="1437" spans="1:109" x14ac:dyDescent="0.2">
      <c r="A1437" s="85"/>
      <c r="B1437" s="85"/>
      <c r="C1437" s="85"/>
      <c r="D1437" s="85"/>
      <c r="E1437" s="86"/>
      <c r="F1437" s="85"/>
      <c r="G1437" s="87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85"/>
      <c r="V1437" s="85"/>
      <c r="W1437" s="85"/>
      <c r="X1437" s="85"/>
      <c r="Y1437" s="85"/>
      <c r="Z1437" s="85"/>
      <c r="AA1437" s="85"/>
      <c r="AB1437" s="85"/>
      <c r="AC1437" s="85"/>
      <c r="AD1437" s="85"/>
      <c r="AE1437" s="85"/>
      <c r="AF1437" s="85"/>
      <c r="AG1437" s="85"/>
      <c r="AH1437" s="85"/>
      <c r="AI1437" s="85"/>
      <c r="AJ1437" s="85"/>
      <c r="AK1437" s="85"/>
      <c r="AL1437" s="85"/>
      <c r="AM1437" s="85"/>
      <c r="AN1437" s="85"/>
      <c r="AO1437" s="85"/>
      <c r="AP1437" s="85"/>
      <c r="AQ1437" s="85"/>
      <c r="AR1437" s="85"/>
      <c r="AS1437" s="85"/>
      <c r="AT1437" s="85"/>
      <c r="AU1437" s="85"/>
      <c r="AV1437" s="85"/>
      <c r="AW1437" s="85"/>
      <c r="AX1437" s="85"/>
      <c r="AY1437" s="85"/>
      <c r="AZ1437" s="85"/>
      <c r="BA1437" s="85"/>
      <c r="BB1437" s="85"/>
      <c r="BC1437" s="85"/>
      <c r="BD1437" s="85"/>
      <c r="BE1437" s="85"/>
      <c r="BF1437" s="88"/>
      <c r="BG1437" s="85"/>
      <c r="BH1437" s="85"/>
      <c r="BI1437" s="85"/>
      <c r="BJ1437" s="85"/>
      <c r="BK1437" s="85"/>
      <c r="BL1437" s="85"/>
      <c r="BM1437" s="85"/>
      <c r="BN1437" s="85"/>
      <c r="BO1437" s="85"/>
      <c r="BP1437" s="85"/>
      <c r="BQ1437" s="85"/>
      <c r="BR1437" s="85"/>
      <c r="BS1437" s="85"/>
      <c r="BT1437" s="85"/>
      <c r="BU1437" s="85"/>
      <c r="BV1437" s="85"/>
      <c r="BW1437" s="85"/>
      <c r="BX1437" s="85"/>
      <c r="BY1437" s="85"/>
      <c r="BZ1437" s="85"/>
      <c r="CA1437" s="85"/>
      <c r="CB1437" s="85"/>
      <c r="CC1437" s="85"/>
      <c r="CD1437" s="85"/>
      <c r="CE1437" s="85"/>
      <c r="CF1437" s="85"/>
      <c r="CG1437" s="85"/>
      <c r="CH1437" s="85"/>
      <c r="CI1437" s="85"/>
      <c r="CJ1437" s="85"/>
      <c r="CK1437" s="85"/>
      <c r="CL1437" s="85"/>
      <c r="CM1437" s="85"/>
      <c r="CN1437" s="85"/>
      <c r="CO1437" s="85"/>
      <c r="CP1437" s="85"/>
      <c r="CQ1437" s="85"/>
      <c r="CR1437" s="85"/>
      <c r="CS1437" s="85"/>
      <c r="CT1437" s="85"/>
      <c r="CU1437" s="85"/>
      <c r="CV1437" s="85"/>
      <c r="CW1437" s="85"/>
      <c r="CX1437" s="85"/>
      <c r="CY1437" s="85"/>
      <c r="CZ1437" s="85"/>
      <c r="DA1437" s="85"/>
      <c r="DB1437" s="85"/>
      <c r="DC1437" s="85"/>
      <c r="DD1437" s="85"/>
      <c r="DE1437" s="85"/>
    </row>
    <row r="1438" spans="1:109" x14ac:dyDescent="0.2">
      <c r="A1438" s="85"/>
      <c r="B1438" s="85"/>
      <c r="C1438" s="85"/>
      <c r="D1438" s="85"/>
      <c r="E1438" s="86"/>
      <c r="F1438" s="85"/>
      <c r="G1438" s="87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85"/>
      <c r="V1438" s="85"/>
      <c r="W1438" s="85"/>
      <c r="X1438" s="85"/>
      <c r="Y1438" s="85"/>
      <c r="Z1438" s="85"/>
      <c r="AA1438" s="85"/>
      <c r="AB1438" s="85"/>
      <c r="AC1438" s="85"/>
      <c r="AD1438" s="85"/>
      <c r="AE1438" s="85"/>
      <c r="AF1438" s="85"/>
      <c r="AG1438" s="85"/>
      <c r="AH1438" s="85"/>
      <c r="AI1438" s="85"/>
      <c r="AJ1438" s="85"/>
      <c r="AK1438" s="85"/>
      <c r="AL1438" s="85"/>
      <c r="AM1438" s="85"/>
      <c r="AN1438" s="85"/>
      <c r="AO1438" s="85"/>
      <c r="AP1438" s="85"/>
      <c r="AQ1438" s="85"/>
      <c r="AR1438" s="85"/>
      <c r="AS1438" s="85"/>
      <c r="AT1438" s="85"/>
      <c r="AU1438" s="85"/>
      <c r="AV1438" s="85"/>
      <c r="AW1438" s="85"/>
      <c r="AX1438" s="85"/>
      <c r="AY1438" s="85"/>
      <c r="AZ1438" s="85"/>
      <c r="BA1438" s="85"/>
      <c r="BB1438" s="85"/>
      <c r="BC1438" s="85"/>
      <c r="BD1438" s="85"/>
      <c r="BE1438" s="85"/>
      <c r="BF1438" s="88"/>
      <c r="BG1438" s="85"/>
      <c r="BH1438" s="85"/>
      <c r="BI1438" s="85"/>
      <c r="BJ1438" s="85"/>
      <c r="BK1438" s="85"/>
      <c r="BL1438" s="85"/>
      <c r="BM1438" s="85"/>
      <c r="BN1438" s="85"/>
      <c r="BO1438" s="85"/>
      <c r="BP1438" s="85"/>
      <c r="BQ1438" s="85"/>
      <c r="BR1438" s="85"/>
      <c r="BS1438" s="85"/>
      <c r="BT1438" s="85"/>
      <c r="BU1438" s="85"/>
      <c r="BV1438" s="85"/>
      <c r="BW1438" s="85"/>
      <c r="BX1438" s="85"/>
      <c r="BY1438" s="85"/>
      <c r="BZ1438" s="85"/>
      <c r="CA1438" s="85"/>
      <c r="CB1438" s="85"/>
      <c r="CC1438" s="85"/>
      <c r="CD1438" s="85"/>
      <c r="CE1438" s="85"/>
      <c r="CF1438" s="85"/>
      <c r="CG1438" s="85"/>
      <c r="CH1438" s="85"/>
      <c r="CI1438" s="85"/>
      <c r="CJ1438" s="85"/>
      <c r="CK1438" s="85"/>
      <c r="CL1438" s="85"/>
      <c r="CM1438" s="85"/>
      <c r="CN1438" s="85"/>
      <c r="CO1438" s="85"/>
      <c r="CP1438" s="85"/>
      <c r="CQ1438" s="85"/>
      <c r="CR1438" s="85"/>
      <c r="CS1438" s="85"/>
      <c r="CT1438" s="85"/>
      <c r="CU1438" s="85"/>
      <c r="CV1438" s="85"/>
      <c r="CW1438" s="85"/>
      <c r="CX1438" s="85"/>
      <c r="CY1438" s="85"/>
      <c r="CZ1438" s="85"/>
      <c r="DA1438" s="85"/>
      <c r="DB1438" s="85"/>
      <c r="DC1438" s="85"/>
      <c r="DD1438" s="85"/>
      <c r="DE1438" s="85"/>
    </row>
    <row r="1439" spans="1:109" x14ac:dyDescent="0.2">
      <c r="A1439" s="85"/>
      <c r="B1439" s="85"/>
      <c r="C1439" s="85"/>
      <c r="D1439" s="85"/>
      <c r="E1439" s="86"/>
      <c r="F1439" s="85"/>
      <c r="G1439" s="87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85"/>
      <c r="V1439" s="85"/>
      <c r="W1439" s="85"/>
      <c r="X1439" s="85"/>
      <c r="Y1439" s="85"/>
      <c r="Z1439" s="85"/>
      <c r="AA1439" s="85"/>
      <c r="AB1439" s="85"/>
      <c r="AC1439" s="85"/>
      <c r="AD1439" s="85"/>
      <c r="AE1439" s="85"/>
      <c r="AF1439" s="85"/>
      <c r="AG1439" s="85"/>
      <c r="AH1439" s="85"/>
      <c r="AI1439" s="85"/>
      <c r="AJ1439" s="85"/>
      <c r="AK1439" s="85"/>
      <c r="AL1439" s="85"/>
      <c r="AM1439" s="85"/>
      <c r="AN1439" s="85"/>
      <c r="AO1439" s="85"/>
      <c r="AP1439" s="85"/>
      <c r="AQ1439" s="85"/>
      <c r="AR1439" s="85"/>
      <c r="AS1439" s="85"/>
      <c r="AT1439" s="85"/>
      <c r="AU1439" s="85"/>
      <c r="AV1439" s="85"/>
      <c r="AW1439" s="85"/>
      <c r="AX1439" s="85"/>
      <c r="AY1439" s="85"/>
      <c r="AZ1439" s="85"/>
      <c r="BA1439" s="85"/>
      <c r="BB1439" s="85"/>
      <c r="BC1439" s="85"/>
      <c r="BD1439" s="85"/>
      <c r="BE1439" s="85"/>
      <c r="BF1439" s="88"/>
      <c r="BG1439" s="85"/>
      <c r="BH1439" s="85"/>
      <c r="BI1439" s="85"/>
      <c r="BJ1439" s="85"/>
      <c r="BK1439" s="85"/>
      <c r="BL1439" s="85"/>
      <c r="BM1439" s="85"/>
      <c r="BN1439" s="85"/>
      <c r="BO1439" s="85"/>
      <c r="BP1439" s="85"/>
      <c r="BQ1439" s="85"/>
      <c r="BR1439" s="85"/>
      <c r="BS1439" s="85"/>
      <c r="BT1439" s="85"/>
      <c r="BU1439" s="85"/>
      <c r="BV1439" s="85"/>
      <c r="BW1439" s="85"/>
      <c r="BX1439" s="85"/>
      <c r="BY1439" s="85"/>
      <c r="BZ1439" s="85"/>
      <c r="CA1439" s="85"/>
      <c r="CB1439" s="85"/>
      <c r="CC1439" s="85"/>
      <c r="CD1439" s="85"/>
      <c r="CE1439" s="85"/>
      <c r="CF1439" s="85"/>
      <c r="CG1439" s="85"/>
      <c r="CH1439" s="85"/>
      <c r="CI1439" s="85"/>
      <c r="CJ1439" s="85"/>
      <c r="CK1439" s="85"/>
      <c r="CL1439" s="85"/>
      <c r="CM1439" s="85"/>
      <c r="CN1439" s="85"/>
      <c r="CO1439" s="85"/>
      <c r="CP1439" s="85"/>
      <c r="CQ1439" s="85"/>
      <c r="CR1439" s="85"/>
      <c r="CS1439" s="85"/>
      <c r="CT1439" s="85"/>
      <c r="CU1439" s="85"/>
      <c r="CV1439" s="85"/>
      <c r="CW1439" s="85"/>
      <c r="CX1439" s="85"/>
      <c r="CY1439" s="85"/>
      <c r="CZ1439" s="85"/>
      <c r="DA1439" s="85"/>
      <c r="DB1439" s="85"/>
      <c r="DC1439" s="85"/>
      <c r="DD1439" s="85"/>
      <c r="DE1439" s="85"/>
    </row>
    <row r="1440" spans="1:109" x14ac:dyDescent="0.2">
      <c r="A1440" s="85"/>
      <c r="B1440" s="85"/>
      <c r="C1440" s="85"/>
      <c r="D1440" s="85"/>
      <c r="E1440" s="86"/>
      <c r="F1440" s="85"/>
      <c r="G1440" s="87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85"/>
      <c r="V1440" s="85"/>
      <c r="W1440" s="85"/>
      <c r="X1440" s="85"/>
      <c r="Y1440" s="85"/>
      <c r="Z1440" s="85"/>
      <c r="AA1440" s="85"/>
      <c r="AB1440" s="85"/>
      <c r="AC1440" s="85"/>
      <c r="AD1440" s="85"/>
      <c r="AE1440" s="85"/>
      <c r="AF1440" s="85"/>
      <c r="AG1440" s="85"/>
      <c r="AH1440" s="85"/>
      <c r="AI1440" s="85"/>
      <c r="AJ1440" s="85"/>
      <c r="AK1440" s="85"/>
      <c r="AL1440" s="85"/>
      <c r="AM1440" s="85"/>
      <c r="AN1440" s="85"/>
      <c r="AO1440" s="85"/>
      <c r="AP1440" s="85"/>
      <c r="AQ1440" s="85"/>
      <c r="AR1440" s="85"/>
      <c r="AS1440" s="85"/>
      <c r="AT1440" s="85"/>
      <c r="AU1440" s="85"/>
      <c r="AV1440" s="85"/>
      <c r="AW1440" s="85"/>
      <c r="AX1440" s="85"/>
      <c r="AY1440" s="85"/>
      <c r="AZ1440" s="85"/>
      <c r="BA1440" s="85"/>
      <c r="BB1440" s="85"/>
      <c r="BC1440" s="85"/>
      <c r="BD1440" s="85"/>
      <c r="BE1440" s="85"/>
      <c r="BF1440" s="88"/>
      <c r="BG1440" s="85"/>
      <c r="BH1440" s="85"/>
      <c r="BI1440" s="85"/>
      <c r="BJ1440" s="85"/>
      <c r="BK1440" s="85"/>
      <c r="BL1440" s="85"/>
      <c r="BM1440" s="85"/>
      <c r="BN1440" s="85"/>
      <c r="BO1440" s="85"/>
      <c r="BP1440" s="85"/>
      <c r="BQ1440" s="85"/>
      <c r="BR1440" s="85"/>
      <c r="BS1440" s="85"/>
      <c r="BT1440" s="85"/>
      <c r="BU1440" s="85"/>
      <c r="BV1440" s="85"/>
      <c r="BW1440" s="85"/>
      <c r="BX1440" s="85"/>
      <c r="BY1440" s="85"/>
      <c r="BZ1440" s="85"/>
      <c r="CA1440" s="85"/>
      <c r="CB1440" s="85"/>
      <c r="CC1440" s="85"/>
      <c r="CD1440" s="85"/>
      <c r="CE1440" s="85"/>
      <c r="CF1440" s="85"/>
      <c r="CG1440" s="85"/>
      <c r="CH1440" s="85"/>
      <c r="CI1440" s="85"/>
      <c r="CJ1440" s="85"/>
      <c r="CK1440" s="85"/>
      <c r="CL1440" s="85"/>
      <c r="CM1440" s="85"/>
      <c r="CN1440" s="85"/>
      <c r="CO1440" s="85"/>
      <c r="CP1440" s="85"/>
      <c r="CQ1440" s="85"/>
      <c r="CR1440" s="85"/>
      <c r="CS1440" s="85"/>
      <c r="CT1440" s="85"/>
      <c r="CU1440" s="85"/>
      <c r="CV1440" s="85"/>
      <c r="CW1440" s="85"/>
      <c r="CX1440" s="85"/>
      <c r="CY1440" s="85"/>
      <c r="CZ1440" s="85"/>
      <c r="DA1440" s="85"/>
      <c r="DB1440" s="85"/>
      <c r="DC1440" s="85"/>
      <c r="DD1440" s="85"/>
      <c r="DE1440" s="85"/>
    </row>
    <row r="1441" spans="1:109" x14ac:dyDescent="0.2">
      <c r="A1441" s="85"/>
      <c r="B1441" s="85"/>
      <c r="C1441" s="85"/>
      <c r="D1441" s="85"/>
      <c r="E1441" s="86"/>
      <c r="F1441" s="85"/>
      <c r="G1441" s="87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85"/>
      <c r="V1441" s="85"/>
      <c r="W1441" s="85"/>
      <c r="X1441" s="85"/>
      <c r="Y1441" s="85"/>
      <c r="Z1441" s="85"/>
      <c r="AA1441" s="85"/>
      <c r="AB1441" s="85"/>
      <c r="AC1441" s="85"/>
      <c r="AD1441" s="85"/>
      <c r="AE1441" s="85"/>
      <c r="AF1441" s="85"/>
      <c r="AG1441" s="85"/>
      <c r="AH1441" s="85"/>
      <c r="AI1441" s="85"/>
      <c r="AJ1441" s="85"/>
      <c r="AK1441" s="85"/>
      <c r="AL1441" s="85"/>
      <c r="AM1441" s="85"/>
      <c r="AN1441" s="85"/>
      <c r="AO1441" s="85"/>
      <c r="AP1441" s="85"/>
      <c r="AQ1441" s="85"/>
      <c r="AR1441" s="85"/>
      <c r="AS1441" s="85"/>
      <c r="AT1441" s="85"/>
      <c r="AU1441" s="85"/>
      <c r="AV1441" s="85"/>
      <c r="AW1441" s="85"/>
      <c r="AX1441" s="85"/>
      <c r="AY1441" s="85"/>
      <c r="AZ1441" s="85"/>
      <c r="BA1441" s="85"/>
      <c r="BB1441" s="85"/>
      <c r="BC1441" s="85"/>
      <c r="BD1441" s="85"/>
      <c r="BE1441" s="85"/>
      <c r="BF1441" s="88"/>
      <c r="BG1441" s="85"/>
      <c r="BH1441" s="85"/>
      <c r="BI1441" s="85"/>
      <c r="BJ1441" s="85"/>
      <c r="BK1441" s="85"/>
      <c r="BL1441" s="85"/>
      <c r="BM1441" s="85"/>
      <c r="BN1441" s="85"/>
      <c r="BO1441" s="85"/>
      <c r="BP1441" s="85"/>
      <c r="BQ1441" s="85"/>
      <c r="BR1441" s="85"/>
      <c r="BS1441" s="85"/>
      <c r="BT1441" s="85"/>
      <c r="BU1441" s="85"/>
      <c r="BV1441" s="85"/>
      <c r="BW1441" s="85"/>
      <c r="BX1441" s="85"/>
      <c r="BY1441" s="85"/>
      <c r="BZ1441" s="85"/>
      <c r="CA1441" s="85"/>
      <c r="CB1441" s="85"/>
      <c r="CC1441" s="85"/>
      <c r="CD1441" s="85"/>
      <c r="CE1441" s="85"/>
      <c r="CF1441" s="85"/>
      <c r="CG1441" s="85"/>
      <c r="CH1441" s="85"/>
      <c r="CI1441" s="85"/>
      <c r="CJ1441" s="85"/>
      <c r="CK1441" s="85"/>
      <c r="CL1441" s="85"/>
      <c r="CM1441" s="85"/>
      <c r="CN1441" s="85"/>
      <c r="CO1441" s="85"/>
      <c r="CP1441" s="85"/>
      <c r="CQ1441" s="85"/>
      <c r="CR1441" s="85"/>
      <c r="CS1441" s="85"/>
      <c r="CT1441" s="85"/>
      <c r="CU1441" s="85"/>
      <c r="CV1441" s="85"/>
      <c r="CW1441" s="85"/>
      <c r="CX1441" s="85"/>
      <c r="CY1441" s="85"/>
      <c r="CZ1441" s="85"/>
      <c r="DA1441" s="85"/>
      <c r="DB1441" s="85"/>
      <c r="DC1441" s="85"/>
      <c r="DD1441" s="85"/>
      <c r="DE1441" s="85"/>
    </row>
    <row r="1442" spans="1:109" x14ac:dyDescent="0.2">
      <c r="A1442" s="85"/>
      <c r="B1442" s="85"/>
      <c r="C1442" s="85"/>
      <c r="D1442" s="85"/>
      <c r="E1442" s="86"/>
      <c r="F1442" s="85"/>
      <c r="G1442" s="87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85"/>
      <c r="V1442" s="85"/>
      <c r="W1442" s="85"/>
      <c r="X1442" s="85"/>
      <c r="Y1442" s="85"/>
      <c r="Z1442" s="85"/>
      <c r="AA1442" s="85"/>
      <c r="AB1442" s="85"/>
      <c r="AC1442" s="85"/>
      <c r="AD1442" s="85"/>
      <c r="AE1442" s="85"/>
      <c r="AF1442" s="85"/>
      <c r="AG1442" s="85"/>
      <c r="AH1442" s="85"/>
      <c r="AI1442" s="85"/>
      <c r="AJ1442" s="85"/>
      <c r="AK1442" s="85"/>
      <c r="AL1442" s="85"/>
      <c r="AM1442" s="85"/>
      <c r="AN1442" s="85"/>
      <c r="AO1442" s="85"/>
      <c r="AP1442" s="85"/>
      <c r="AQ1442" s="85"/>
      <c r="AR1442" s="85"/>
      <c r="AS1442" s="85"/>
      <c r="AT1442" s="85"/>
      <c r="AU1442" s="85"/>
      <c r="AV1442" s="85"/>
      <c r="AW1442" s="85"/>
      <c r="AX1442" s="85"/>
      <c r="AY1442" s="85"/>
      <c r="AZ1442" s="85"/>
      <c r="BA1442" s="85"/>
      <c r="BB1442" s="85"/>
      <c r="BC1442" s="85"/>
      <c r="BD1442" s="85"/>
      <c r="BE1442" s="85"/>
      <c r="BF1442" s="88"/>
      <c r="BG1442" s="85"/>
      <c r="BH1442" s="85"/>
      <c r="BI1442" s="85"/>
      <c r="BJ1442" s="85"/>
      <c r="BK1442" s="85"/>
      <c r="BL1442" s="85"/>
      <c r="BM1442" s="85"/>
      <c r="BN1442" s="85"/>
      <c r="BO1442" s="85"/>
      <c r="BP1442" s="85"/>
      <c r="BQ1442" s="85"/>
      <c r="BR1442" s="85"/>
      <c r="BS1442" s="85"/>
      <c r="BT1442" s="85"/>
      <c r="BU1442" s="85"/>
      <c r="BV1442" s="85"/>
      <c r="BW1442" s="85"/>
      <c r="BX1442" s="85"/>
      <c r="BY1442" s="85"/>
      <c r="BZ1442" s="85"/>
      <c r="CA1442" s="85"/>
      <c r="CB1442" s="85"/>
      <c r="CC1442" s="85"/>
      <c r="CD1442" s="85"/>
      <c r="CE1442" s="85"/>
      <c r="CF1442" s="85"/>
      <c r="CG1442" s="85"/>
      <c r="CH1442" s="85"/>
      <c r="CI1442" s="85"/>
      <c r="CJ1442" s="85"/>
      <c r="CK1442" s="85"/>
      <c r="CL1442" s="85"/>
      <c r="CM1442" s="85"/>
      <c r="CN1442" s="85"/>
      <c r="CO1442" s="85"/>
      <c r="CP1442" s="85"/>
      <c r="CQ1442" s="85"/>
      <c r="CR1442" s="85"/>
      <c r="CS1442" s="85"/>
      <c r="CT1442" s="85"/>
      <c r="CU1442" s="85"/>
      <c r="CV1442" s="85"/>
      <c r="CW1442" s="85"/>
      <c r="CX1442" s="85"/>
      <c r="CY1442" s="85"/>
      <c r="CZ1442" s="85"/>
      <c r="DA1442" s="85"/>
      <c r="DB1442" s="85"/>
      <c r="DC1442" s="85"/>
      <c r="DD1442" s="85"/>
      <c r="DE1442" s="85"/>
    </row>
    <row r="1443" spans="1:109" x14ac:dyDescent="0.2">
      <c r="A1443" s="85"/>
      <c r="B1443" s="85"/>
      <c r="C1443" s="85"/>
      <c r="D1443" s="85"/>
      <c r="E1443" s="86"/>
      <c r="F1443" s="85"/>
      <c r="G1443" s="87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85"/>
      <c r="V1443" s="85"/>
      <c r="W1443" s="85"/>
      <c r="X1443" s="85"/>
      <c r="Y1443" s="85"/>
      <c r="Z1443" s="85"/>
      <c r="AA1443" s="85"/>
      <c r="AB1443" s="85"/>
      <c r="AC1443" s="85"/>
      <c r="AD1443" s="85"/>
      <c r="AE1443" s="85"/>
      <c r="AF1443" s="85"/>
      <c r="AG1443" s="85"/>
      <c r="AH1443" s="85"/>
      <c r="AI1443" s="85"/>
      <c r="AJ1443" s="85"/>
      <c r="AK1443" s="85"/>
      <c r="AL1443" s="85"/>
      <c r="AM1443" s="85"/>
      <c r="AN1443" s="85"/>
      <c r="AO1443" s="85"/>
      <c r="AP1443" s="85"/>
      <c r="AQ1443" s="85"/>
      <c r="AR1443" s="85"/>
      <c r="AS1443" s="85"/>
      <c r="AT1443" s="85"/>
      <c r="AU1443" s="85"/>
      <c r="AV1443" s="85"/>
      <c r="AW1443" s="85"/>
      <c r="AX1443" s="85"/>
      <c r="AY1443" s="85"/>
      <c r="AZ1443" s="85"/>
      <c r="BA1443" s="85"/>
      <c r="BB1443" s="85"/>
      <c r="BC1443" s="85"/>
      <c r="BD1443" s="85"/>
      <c r="BE1443" s="85"/>
      <c r="BF1443" s="88"/>
      <c r="BG1443" s="85"/>
      <c r="BH1443" s="85"/>
      <c r="BI1443" s="85"/>
      <c r="BJ1443" s="85"/>
      <c r="BK1443" s="85"/>
      <c r="BL1443" s="85"/>
      <c r="BM1443" s="85"/>
      <c r="BN1443" s="85"/>
      <c r="BO1443" s="85"/>
      <c r="BP1443" s="85"/>
      <c r="BQ1443" s="85"/>
      <c r="BR1443" s="85"/>
      <c r="BS1443" s="85"/>
      <c r="BT1443" s="85"/>
      <c r="BU1443" s="85"/>
      <c r="BV1443" s="85"/>
      <c r="BW1443" s="85"/>
      <c r="BX1443" s="85"/>
      <c r="BY1443" s="85"/>
      <c r="BZ1443" s="85"/>
      <c r="CA1443" s="85"/>
      <c r="CB1443" s="85"/>
      <c r="CC1443" s="85"/>
      <c r="CD1443" s="85"/>
      <c r="CE1443" s="85"/>
      <c r="CF1443" s="85"/>
      <c r="CG1443" s="85"/>
      <c r="CH1443" s="85"/>
      <c r="CI1443" s="85"/>
      <c r="CJ1443" s="85"/>
      <c r="CK1443" s="85"/>
      <c r="CL1443" s="85"/>
      <c r="CM1443" s="85"/>
      <c r="CN1443" s="85"/>
      <c r="CO1443" s="85"/>
      <c r="CP1443" s="85"/>
      <c r="CQ1443" s="85"/>
      <c r="CR1443" s="85"/>
      <c r="CS1443" s="85"/>
      <c r="CT1443" s="85"/>
      <c r="CU1443" s="85"/>
      <c r="CV1443" s="85"/>
      <c r="CW1443" s="85"/>
      <c r="CX1443" s="85"/>
      <c r="CY1443" s="85"/>
      <c r="CZ1443" s="85"/>
      <c r="DA1443" s="85"/>
      <c r="DB1443" s="85"/>
      <c r="DC1443" s="85"/>
      <c r="DD1443" s="85"/>
      <c r="DE1443" s="85"/>
    </row>
    <row r="1444" spans="1:109" x14ac:dyDescent="0.2">
      <c r="A1444" s="85"/>
      <c r="B1444" s="85"/>
      <c r="C1444" s="85"/>
      <c r="D1444" s="85"/>
      <c r="E1444" s="86"/>
      <c r="F1444" s="85"/>
      <c r="G1444" s="87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85"/>
      <c r="V1444" s="85"/>
      <c r="W1444" s="85"/>
      <c r="X1444" s="85"/>
      <c r="Y1444" s="85"/>
      <c r="Z1444" s="85"/>
      <c r="AA1444" s="85"/>
      <c r="AB1444" s="85"/>
      <c r="AC1444" s="85"/>
      <c r="AD1444" s="85"/>
      <c r="AE1444" s="85"/>
      <c r="AF1444" s="85"/>
      <c r="AG1444" s="85"/>
      <c r="AH1444" s="85"/>
      <c r="AI1444" s="85"/>
      <c r="AJ1444" s="85"/>
      <c r="AK1444" s="85"/>
      <c r="AL1444" s="85"/>
      <c r="AM1444" s="85"/>
      <c r="AN1444" s="85"/>
      <c r="AO1444" s="85"/>
      <c r="AP1444" s="85"/>
      <c r="AQ1444" s="85"/>
      <c r="AR1444" s="85"/>
      <c r="AS1444" s="85"/>
      <c r="AT1444" s="85"/>
      <c r="AU1444" s="85"/>
      <c r="AV1444" s="85"/>
      <c r="AW1444" s="85"/>
      <c r="AX1444" s="85"/>
      <c r="AY1444" s="85"/>
      <c r="AZ1444" s="85"/>
      <c r="BA1444" s="85"/>
      <c r="BB1444" s="85"/>
      <c r="BC1444" s="85"/>
      <c r="BD1444" s="85"/>
      <c r="BE1444" s="85"/>
      <c r="BF1444" s="88"/>
      <c r="BG1444" s="85"/>
      <c r="BH1444" s="85"/>
      <c r="BI1444" s="85"/>
      <c r="BJ1444" s="85"/>
      <c r="BK1444" s="85"/>
      <c r="BL1444" s="85"/>
      <c r="BM1444" s="85"/>
      <c r="BN1444" s="85"/>
      <c r="BO1444" s="85"/>
      <c r="BP1444" s="85"/>
      <c r="BQ1444" s="85"/>
      <c r="BR1444" s="85"/>
      <c r="BS1444" s="85"/>
      <c r="BT1444" s="85"/>
      <c r="BU1444" s="85"/>
      <c r="BV1444" s="85"/>
      <c r="BW1444" s="85"/>
      <c r="BX1444" s="85"/>
      <c r="BY1444" s="85"/>
      <c r="BZ1444" s="85"/>
      <c r="CA1444" s="85"/>
      <c r="CB1444" s="85"/>
      <c r="CC1444" s="85"/>
      <c r="CD1444" s="85"/>
      <c r="CE1444" s="85"/>
      <c r="CF1444" s="85"/>
      <c r="CG1444" s="85"/>
      <c r="CH1444" s="85"/>
      <c r="CI1444" s="85"/>
      <c r="CJ1444" s="85"/>
      <c r="CK1444" s="85"/>
      <c r="CL1444" s="85"/>
      <c r="CM1444" s="85"/>
      <c r="CN1444" s="85"/>
      <c r="CO1444" s="85"/>
      <c r="CP1444" s="85"/>
      <c r="CQ1444" s="85"/>
      <c r="CR1444" s="85"/>
      <c r="CS1444" s="85"/>
      <c r="CT1444" s="85"/>
      <c r="CU1444" s="85"/>
      <c r="CV1444" s="85"/>
      <c r="CW1444" s="85"/>
      <c r="CX1444" s="85"/>
      <c r="CY1444" s="85"/>
      <c r="CZ1444" s="85"/>
      <c r="DA1444" s="85"/>
      <c r="DB1444" s="85"/>
      <c r="DC1444" s="85"/>
      <c r="DD1444" s="85"/>
      <c r="DE1444" s="85"/>
    </row>
    <row r="1445" spans="1:109" x14ac:dyDescent="0.2">
      <c r="A1445" s="85"/>
      <c r="B1445" s="85"/>
      <c r="C1445" s="85"/>
      <c r="D1445" s="85"/>
      <c r="E1445" s="86"/>
      <c r="F1445" s="85"/>
      <c r="G1445" s="87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85"/>
      <c r="V1445" s="85"/>
      <c r="W1445" s="85"/>
      <c r="X1445" s="85"/>
      <c r="Y1445" s="85"/>
      <c r="Z1445" s="85"/>
      <c r="AA1445" s="85"/>
      <c r="AB1445" s="85"/>
      <c r="AC1445" s="85"/>
      <c r="AD1445" s="85"/>
      <c r="AE1445" s="85"/>
      <c r="AF1445" s="85"/>
      <c r="AG1445" s="85"/>
      <c r="AH1445" s="85"/>
      <c r="AI1445" s="85"/>
      <c r="AJ1445" s="85"/>
      <c r="AK1445" s="85"/>
      <c r="AL1445" s="85"/>
      <c r="AM1445" s="85"/>
      <c r="AN1445" s="85"/>
      <c r="AO1445" s="85"/>
      <c r="AP1445" s="85"/>
      <c r="AQ1445" s="85"/>
      <c r="AR1445" s="85"/>
      <c r="AS1445" s="85"/>
      <c r="AT1445" s="85"/>
      <c r="AU1445" s="85"/>
      <c r="AV1445" s="85"/>
      <c r="AW1445" s="85"/>
      <c r="AX1445" s="85"/>
      <c r="AY1445" s="85"/>
      <c r="AZ1445" s="85"/>
      <c r="BA1445" s="85"/>
      <c r="BB1445" s="85"/>
      <c r="BC1445" s="85"/>
      <c r="BD1445" s="85"/>
      <c r="BE1445" s="85"/>
      <c r="BF1445" s="88"/>
      <c r="BG1445" s="85"/>
      <c r="BH1445" s="85"/>
      <c r="BI1445" s="85"/>
      <c r="BJ1445" s="85"/>
      <c r="BK1445" s="85"/>
      <c r="BL1445" s="85"/>
      <c r="BM1445" s="85"/>
      <c r="BN1445" s="85"/>
      <c r="BO1445" s="85"/>
      <c r="BP1445" s="85"/>
      <c r="BQ1445" s="85"/>
      <c r="BR1445" s="85"/>
      <c r="BS1445" s="85"/>
      <c r="BT1445" s="85"/>
      <c r="BU1445" s="85"/>
      <c r="BV1445" s="85"/>
      <c r="BW1445" s="85"/>
      <c r="BX1445" s="85"/>
      <c r="BY1445" s="85"/>
      <c r="BZ1445" s="85"/>
      <c r="CA1445" s="85"/>
      <c r="CB1445" s="85"/>
      <c r="CC1445" s="85"/>
      <c r="CD1445" s="85"/>
      <c r="CE1445" s="85"/>
      <c r="CF1445" s="85"/>
      <c r="CG1445" s="85"/>
      <c r="CH1445" s="85"/>
      <c r="CI1445" s="85"/>
      <c r="CJ1445" s="85"/>
      <c r="CK1445" s="85"/>
      <c r="CL1445" s="85"/>
      <c r="CM1445" s="85"/>
      <c r="CN1445" s="85"/>
      <c r="CO1445" s="85"/>
      <c r="CP1445" s="85"/>
      <c r="CQ1445" s="85"/>
      <c r="CR1445" s="85"/>
      <c r="CS1445" s="85"/>
      <c r="CT1445" s="85"/>
      <c r="CU1445" s="85"/>
      <c r="CV1445" s="85"/>
      <c r="CW1445" s="85"/>
      <c r="CX1445" s="85"/>
      <c r="CY1445" s="85"/>
      <c r="CZ1445" s="85"/>
      <c r="DA1445" s="85"/>
      <c r="DB1445" s="85"/>
      <c r="DC1445" s="85"/>
      <c r="DD1445" s="85"/>
      <c r="DE1445" s="85"/>
    </row>
    <row r="1446" spans="1:109" x14ac:dyDescent="0.2">
      <c r="A1446" s="85"/>
      <c r="B1446" s="85"/>
      <c r="C1446" s="85"/>
      <c r="D1446" s="85"/>
      <c r="E1446" s="86"/>
      <c r="F1446" s="85"/>
      <c r="G1446" s="87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85"/>
      <c r="V1446" s="85"/>
      <c r="W1446" s="85"/>
      <c r="X1446" s="85"/>
      <c r="Y1446" s="85"/>
      <c r="Z1446" s="85"/>
      <c r="AA1446" s="85"/>
      <c r="AB1446" s="85"/>
      <c r="AC1446" s="85"/>
      <c r="AD1446" s="85"/>
      <c r="AE1446" s="85"/>
      <c r="AF1446" s="85"/>
      <c r="AG1446" s="85"/>
      <c r="AH1446" s="85"/>
      <c r="AI1446" s="85"/>
      <c r="AJ1446" s="85"/>
      <c r="AK1446" s="85"/>
      <c r="AL1446" s="85"/>
      <c r="AM1446" s="85"/>
      <c r="AN1446" s="85"/>
      <c r="AO1446" s="85"/>
      <c r="AP1446" s="85"/>
      <c r="AQ1446" s="85"/>
      <c r="AR1446" s="85"/>
      <c r="AS1446" s="85"/>
      <c r="AT1446" s="85"/>
      <c r="AU1446" s="85"/>
      <c r="AV1446" s="85"/>
      <c r="AW1446" s="85"/>
      <c r="AX1446" s="85"/>
      <c r="AY1446" s="85"/>
      <c r="AZ1446" s="85"/>
      <c r="BA1446" s="85"/>
      <c r="BB1446" s="85"/>
      <c r="BC1446" s="85"/>
      <c r="BD1446" s="85"/>
      <c r="BE1446" s="85"/>
      <c r="BF1446" s="88"/>
      <c r="BG1446" s="85"/>
      <c r="BH1446" s="85"/>
      <c r="BI1446" s="85"/>
      <c r="BJ1446" s="85"/>
      <c r="BK1446" s="85"/>
      <c r="BL1446" s="85"/>
      <c r="BM1446" s="85"/>
      <c r="BN1446" s="85"/>
      <c r="BO1446" s="85"/>
      <c r="BP1446" s="85"/>
      <c r="BQ1446" s="85"/>
      <c r="BR1446" s="85"/>
      <c r="BS1446" s="85"/>
      <c r="BT1446" s="85"/>
      <c r="BU1446" s="85"/>
      <c r="BV1446" s="85"/>
      <c r="BW1446" s="85"/>
      <c r="BX1446" s="85"/>
      <c r="BY1446" s="85"/>
      <c r="BZ1446" s="85"/>
      <c r="CA1446" s="85"/>
      <c r="CB1446" s="85"/>
      <c r="CC1446" s="85"/>
      <c r="CD1446" s="85"/>
      <c r="CE1446" s="85"/>
      <c r="CF1446" s="85"/>
      <c r="CG1446" s="85"/>
      <c r="CH1446" s="85"/>
      <c r="CI1446" s="85"/>
      <c r="CJ1446" s="85"/>
      <c r="CK1446" s="85"/>
      <c r="CL1446" s="85"/>
      <c r="CM1446" s="85"/>
      <c r="CN1446" s="85"/>
      <c r="CO1446" s="85"/>
      <c r="CP1446" s="85"/>
      <c r="CQ1446" s="85"/>
      <c r="CR1446" s="85"/>
      <c r="CS1446" s="85"/>
      <c r="CT1446" s="85"/>
      <c r="CU1446" s="85"/>
      <c r="CV1446" s="85"/>
      <c r="CW1446" s="85"/>
      <c r="CX1446" s="85"/>
      <c r="CY1446" s="85"/>
      <c r="CZ1446" s="85"/>
      <c r="DA1446" s="85"/>
      <c r="DB1446" s="85"/>
      <c r="DC1446" s="85"/>
      <c r="DD1446" s="85"/>
      <c r="DE1446" s="85"/>
    </row>
    <row r="1447" spans="1:109" x14ac:dyDescent="0.2">
      <c r="A1447" s="85"/>
      <c r="B1447" s="85"/>
      <c r="C1447" s="85"/>
      <c r="D1447" s="85"/>
      <c r="E1447" s="86"/>
      <c r="F1447" s="85"/>
      <c r="G1447" s="87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85"/>
      <c r="V1447" s="85"/>
      <c r="W1447" s="85"/>
      <c r="X1447" s="85"/>
      <c r="Y1447" s="85"/>
      <c r="Z1447" s="85"/>
      <c r="AA1447" s="85"/>
      <c r="AB1447" s="85"/>
      <c r="AC1447" s="85"/>
      <c r="AD1447" s="85"/>
      <c r="AE1447" s="85"/>
      <c r="AF1447" s="85"/>
      <c r="AG1447" s="85"/>
      <c r="AH1447" s="85"/>
      <c r="AI1447" s="85"/>
      <c r="AJ1447" s="85"/>
      <c r="AK1447" s="85"/>
      <c r="AL1447" s="85"/>
      <c r="AM1447" s="85"/>
      <c r="AN1447" s="85"/>
      <c r="AO1447" s="85"/>
      <c r="AP1447" s="85"/>
      <c r="AQ1447" s="85"/>
      <c r="AR1447" s="85"/>
      <c r="AS1447" s="85"/>
      <c r="AT1447" s="85"/>
      <c r="AU1447" s="85"/>
      <c r="AV1447" s="85"/>
      <c r="AW1447" s="85"/>
      <c r="AX1447" s="85"/>
      <c r="AY1447" s="85"/>
      <c r="AZ1447" s="85"/>
      <c r="BA1447" s="85"/>
      <c r="BB1447" s="85"/>
      <c r="BC1447" s="85"/>
      <c r="BD1447" s="85"/>
      <c r="BE1447" s="85"/>
      <c r="BF1447" s="88"/>
      <c r="BG1447" s="85"/>
      <c r="BH1447" s="85"/>
      <c r="BI1447" s="85"/>
      <c r="BJ1447" s="85"/>
      <c r="BK1447" s="85"/>
      <c r="BL1447" s="85"/>
      <c r="BM1447" s="85"/>
      <c r="BN1447" s="85"/>
      <c r="BO1447" s="85"/>
      <c r="BP1447" s="85"/>
      <c r="BQ1447" s="85"/>
      <c r="BR1447" s="85"/>
      <c r="BS1447" s="85"/>
      <c r="BT1447" s="85"/>
      <c r="BU1447" s="85"/>
      <c r="BV1447" s="85"/>
      <c r="BW1447" s="85"/>
      <c r="BX1447" s="85"/>
      <c r="BY1447" s="85"/>
      <c r="BZ1447" s="85"/>
      <c r="CA1447" s="85"/>
      <c r="CB1447" s="85"/>
      <c r="CC1447" s="85"/>
      <c r="CD1447" s="85"/>
      <c r="CE1447" s="85"/>
      <c r="CF1447" s="85"/>
      <c r="CG1447" s="85"/>
      <c r="CH1447" s="85"/>
      <c r="CI1447" s="85"/>
      <c r="CJ1447" s="85"/>
      <c r="CK1447" s="85"/>
      <c r="CL1447" s="85"/>
      <c r="CM1447" s="85"/>
      <c r="CN1447" s="85"/>
      <c r="CO1447" s="85"/>
      <c r="CP1447" s="85"/>
      <c r="CQ1447" s="85"/>
      <c r="CR1447" s="85"/>
      <c r="CS1447" s="85"/>
      <c r="CT1447" s="85"/>
      <c r="CU1447" s="85"/>
      <c r="CV1447" s="85"/>
      <c r="CW1447" s="85"/>
      <c r="CX1447" s="85"/>
      <c r="CY1447" s="85"/>
      <c r="CZ1447" s="85"/>
      <c r="DA1447" s="85"/>
      <c r="DB1447" s="85"/>
      <c r="DC1447" s="85"/>
      <c r="DD1447" s="85"/>
      <c r="DE1447" s="85"/>
    </row>
    <row r="1448" spans="1:109" x14ac:dyDescent="0.2">
      <c r="A1448" s="85"/>
      <c r="B1448" s="85"/>
      <c r="C1448" s="85"/>
      <c r="D1448" s="85"/>
      <c r="E1448" s="86"/>
      <c r="F1448" s="85"/>
      <c r="G1448" s="87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85"/>
      <c r="V1448" s="85"/>
      <c r="W1448" s="85"/>
      <c r="X1448" s="85"/>
      <c r="Y1448" s="85"/>
      <c r="Z1448" s="85"/>
      <c r="AA1448" s="85"/>
      <c r="AB1448" s="85"/>
      <c r="AC1448" s="85"/>
      <c r="AD1448" s="85"/>
      <c r="AE1448" s="85"/>
      <c r="AF1448" s="85"/>
      <c r="AG1448" s="85"/>
      <c r="AH1448" s="85"/>
      <c r="AI1448" s="85"/>
      <c r="AJ1448" s="85"/>
      <c r="AK1448" s="85"/>
      <c r="AL1448" s="85"/>
      <c r="AM1448" s="85"/>
      <c r="AN1448" s="85"/>
      <c r="AO1448" s="85"/>
      <c r="AP1448" s="85"/>
      <c r="AQ1448" s="85"/>
      <c r="AR1448" s="85"/>
      <c r="AS1448" s="85"/>
      <c r="AT1448" s="85"/>
      <c r="AU1448" s="85"/>
      <c r="AV1448" s="85"/>
      <c r="AW1448" s="85"/>
      <c r="AX1448" s="85"/>
      <c r="AY1448" s="85"/>
      <c r="AZ1448" s="85"/>
      <c r="BA1448" s="85"/>
      <c r="BB1448" s="85"/>
      <c r="BC1448" s="85"/>
      <c r="BD1448" s="85"/>
      <c r="BE1448" s="85"/>
      <c r="BF1448" s="88"/>
      <c r="BG1448" s="85"/>
      <c r="BH1448" s="85"/>
      <c r="BI1448" s="85"/>
      <c r="BJ1448" s="85"/>
      <c r="BK1448" s="85"/>
      <c r="BL1448" s="85"/>
      <c r="BM1448" s="85"/>
      <c r="BN1448" s="85"/>
      <c r="BO1448" s="85"/>
      <c r="BP1448" s="85"/>
      <c r="BQ1448" s="85"/>
      <c r="BR1448" s="85"/>
      <c r="BS1448" s="85"/>
      <c r="BT1448" s="85"/>
      <c r="BU1448" s="85"/>
      <c r="BV1448" s="85"/>
      <c r="BW1448" s="85"/>
      <c r="BX1448" s="85"/>
      <c r="BY1448" s="85"/>
      <c r="BZ1448" s="85"/>
      <c r="CA1448" s="85"/>
      <c r="CB1448" s="85"/>
      <c r="CC1448" s="85"/>
      <c r="CD1448" s="85"/>
      <c r="CE1448" s="85"/>
      <c r="CF1448" s="85"/>
      <c r="CG1448" s="85"/>
      <c r="CH1448" s="85"/>
      <c r="CI1448" s="85"/>
      <c r="CJ1448" s="85"/>
      <c r="CK1448" s="85"/>
      <c r="CL1448" s="85"/>
      <c r="CM1448" s="85"/>
      <c r="CN1448" s="85"/>
      <c r="CO1448" s="85"/>
      <c r="CP1448" s="85"/>
      <c r="CQ1448" s="85"/>
      <c r="CR1448" s="85"/>
      <c r="CS1448" s="85"/>
      <c r="CT1448" s="85"/>
      <c r="CU1448" s="85"/>
      <c r="CV1448" s="85"/>
      <c r="CW1448" s="85"/>
      <c r="CX1448" s="85"/>
      <c r="CY1448" s="85"/>
      <c r="CZ1448" s="85"/>
      <c r="DA1448" s="85"/>
      <c r="DB1448" s="85"/>
      <c r="DC1448" s="85"/>
      <c r="DD1448" s="85"/>
      <c r="DE1448" s="85"/>
    </row>
    <row r="1449" spans="1:109" x14ac:dyDescent="0.2">
      <c r="A1449" s="85"/>
      <c r="B1449" s="85"/>
      <c r="C1449" s="85"/>
      <c r="D1449" s="85"/>
      <c r="E1449" s="86"/>
      <c r="F1449" s="85"/>
      <c r="G1449" s="87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85"/>
      <c r="V1449" s="85"/>
      <c r="W1449" s="85"/>
      <c r="X1449" s="85"/>
      <c r="Y1449" s="85"/>
      <c r="Z1449" s="85"/>
      <c r="AA1449" s="85"/>
      <c r="AB1449" s="85"/>
      <c r="AC1449" s="85"/>
      <c r="AD1449" s="85"/>
      <c r="AE1449" s="85"/>
      <c r="AF1449" s="85"/>
      <c r="AG1449" s="85"/>
      <c r="AH1449" s="85"/>
      <c r="AI1449" s="85"/>
      <c r="AJ1449" s="85"/>
      <c r="AK1449" s="85"/>
      <c r="AL1449" s="85"/>
      <c r="AM1449" s="85"/>
      <c r="AN1449" s="85"/>
      <c r="AO1449" s="85"/>
      <c r="AP1449" s="85"/>
      <c r="AQ1449" s="85"/>
      <c r="AR1449" s="85"/>
      <c r="AS1449" s="85"/>
      <c r="AT1449" s="85"/>
      <c r="AU1449" s="85"/>
      <c r="AV1449" s="85"/>
      <c r="AW1449" s="85"/>
      <c r="AX1449" s="85"/>
      <c r="AY1449" s="85"/>
      <c r="AZ1449" s="85"/>
      <c r="BA1449" s="85"/>
      <c r="BB1449" s="85"/>
      <c r="BC1449" s="85"/>
      <c r="BD1449" s="85"/>
      <c r="BE1449" s="85"/>
      <c r="BF1449" s="88"/>
      <c r="BG1449" s="85"/>
      <c r="BH1449" s="85"/>
      <c r="BI1449" s="85"/>
      <c r="BJ1449" s="85"/>
      <c r="BK1449" s="85"/>
      <c r="BL1449" s="85"/>
      <c r="BM1449" s="85"/>
      <c r="BN1449" s="85"/>
      <c r="BO1449" s="85"/>
      <c r="BP1449" s="85"/>
      <c r="BQ1449" s="85"/>
      <c r="BR1449" s="85"/>
      <c r="BS1449" s="85"/>
      <c r="BT1449" s="85"/>
      <c r="BU1449" s="85"/>
      <c r="BV1449" s="85"/>
      <c r="BW1449" s="85"/>
      <c r="BX1449" s="85"/>
      <c r="BY1449" s="85"/>
      <c r="BZ1449" s="85"/>
      <c r="CA1449" s="85"/>
      <c r="CB1449" s="85"/>
      <c r="CC1449" s="85"/>
      <c r="CD1449" s="85"/>
      <c r="CE1449" s="85"/>
      <c r="CF1449" s="85"/>
      <c r="CG1449" s="85"/>
      <c r="CH1449" s="85"/>
      <c r="CI1449" s="85"/>
      <c r="CJ1449" s="85"/>
      <c r="CK1449" s="85"/>
      <c r="CL1449" s="85"/>
      <c r="CM1449" s="85"/>
      <c r="CN1449" s="85"/>
      <c r="CO1449" s="85"/>
      <c r="CP1449" s="85"/>
      <c r="CQ1449" s="85"/>
      <c r="CR1449" s="85"/>
      <c r="CS1449" s="85"/>
      <c r="CT1449" s="85"/>
      <c r="CU1449" s="85"/>
      <c r="CV1449" s="85"/>
      <c r="CW1449" s="85"/>
      <c r="CX1449" s="85"/>
      <c r="CY1449" s="85"/>
      <c r="CZ1449" s="85"/>
      <c r="DA1449" s="85"/>
      <c r="DB1449" s="85"/>
      <c r="DC1449" s="85"/>
      <c r="DD1449" s="85"/>
      <c r="DE1449" s="85"/>
    </row>
    <row r="1450" spans="1:109" x14ac:dyDescent="0.2">
      <c r="A1450" s="85"/>
      <c r="B1450" s="85"/>
      <c r="C1450" s="85"/>
      <c r="D1450" s="85"/>
      <c r="E1450" s="86"/>
      <c r="F1450" s="85"/>
      <c r="G1450" s="87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85"/>
      <c r="V1450" s="85"/>
      <c r="W1450" s="85"/>
      <c r="X1450" s="85"/>
      <c r="Y1450" s="85"/>
      <c r="Z1450" s="85"/>
      <c r="AA1450" s="85"/>
      <c r="AB1450" s="85"/>
      <c r="AC1450" s="85"/>
      <c r="AD1450" s="85"/>
      <c r="AE1450" s="85"/>
      <c r="AF1450" s="85"/>
      <c r="AG1450" s="85"/>
      <c r="AH1450" s="85"/>
      <c r="AI1450" s="85"/>
      <c r="AJ1450" s="85"/>
      <c r="AK1450" s="85"/>
      <c r="AL1450" s="85"/>
      <c r="AM1450" s="85"/>
      <c r="AN1450" s="85"/>
      <c r="AO1450" s="85"/>
      <c r="AP1450" s="85"/>
      <c r="AQ1450" s="85"/>
      <c r="AR1450" s="85"/>
      <c r="AS1450" s="85"/>
      <c r="AT1450" s="85"/>
      <c r="AU1450" s="85"/>
      <c r="AV1450" s="85"/>
      <c r="AW1450" s="85"/>
      <c r="AX1450" s="85"/>
      <c r="AY1450" s="85"/>
      <c r="AZ1450" s="85"/>
      <c r="BA1450" s="85"/>
      <c r="BB1450" s="85"/>
      <c r="BC1450" s="85"/>
      <c r="BD1450" s="85"/>
      <c r="BE1450" s="85"/>
      <c r="BF1450" s="88"/>
      <c r="BG1450" s="85"/>
      <c r="BH1450" s="85"/>
      <c r="BI1450" s="85"/>
      <c r="BJ1450" s="85"/>
      <c r="BK1450" s="85"/>
      <c r="BL1450" s="85"/>
      <c r="BM1450" s="85"/>
      <c r="BN1450" s="85"/>
      <c r="BO1450" s="85"/>
      <c r="BP1450" s="85"/>
      <c r="BQ1450" s="85"/>
      <c r="BR1450" s="85"/>
      <c r="BS1450" s="85"/>
      <c r="BT1450" s="85"/>
      <c r="BU1450" s="85"/>
      <c r="BV1450" s="85"/>
      <c r="BW1450" s="85"/>
      <c r="BX1450" s="85"/>
      <c r="BY1450" s="85"/>
      <c r="BZ1450" s="85"/>
      <c r="CA1450" s="85"/>
      <c r="CB1450" s="85"/>
      <c r="CC1450" s="85"/>
      <c r="CD1450" s="85"/>
      <c r="CE1450" s="85"/>
      <c r="CF1450" s="85"/>
      <c r="CG1450" s="85"/>
      <c r="CH1450" s="85"/>
      <c r="CI1450" s="85"/>
      <c r="CJ1450" s="85"/>
      <c r="CK1450" s="85"/>
      <c r="CL1450" s="85"/>
      <c r="CM1450" s="85"/>
      <c r="CN1450" s="85"/>
      <c r="CO1450" s="85"/>
      <c r="CP1450" s="85"/>
      <c r="CQ1450" s="85"/>
      <c r="CR1450" s="85"/>
      <c r="CS1450" s="85"/>
      <c r="CT1450" s="85"/>
      <c r="CU1450" s="85"/>
      <c r="CV1450" s="85"/>
      <c r="CW1450" s="85"/>
      <c r="CX1450" s="85"/>
      <c r="CY1450" s="85"/>
      <c r="CZ1450" s="85"/>
      <c r="DA1450" s="85"/>
      <c r="DB1450" s="85"/>
      <c r="DC1450" s="85"/>
      <c r="DD1450" s="85"/>
      <c r="DE1450" s="85"/>
    </row>
    <row r="1451" spans="1:109" x14ac:dyDescent="0.2">
      <c r="A1451" s="85"/>
      <c r="B1451" s="85"/>
      <c r="C1451" s="85"/>
      <c r="D1451" s="85"/>
      <c r="E1451" s="86"/>
      <c r="F1451" s="85"/>
      <c r="G1451" s="87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85"/>
      <c r="V1451" s="85"/>
      <c r="W1451" s="85"/>
      <c r="X1451" s="85"/>
      <c r="Y1451" s="85"/>
      <c r="Z1451" s="85"/>
      <c r="AA1451" s="85"/>
      <c r="AB1451" s="85"/>
      <c r="AC1451" s="85"/>
      <c r="AD1451" s="85"/>
      <c r="AE1451" s="85"/>
      <c r="AF1451" s="85"/>
      <c r="AG1451" s="85"/>
      <c r="AH1451" s="85"/>
      <c r="AI1451" s="85"/>
      <c r="AJ1451" s="85"/>
      <c r="AK1451" s="85"/>
      <c r="AL1451" s="85"/>
      <c r="AM1451" s="85"/>
      <c r="AN1451" s="85"/>
      <c r="AO1451" s="85"/>
      <c r="AP1451" s="85"/>
      <c r="AQ1451" s="85"/>
      <c r="AR1451" s="85"/>
      <c r="AS1451" s="85"/>
      <c r="AT1451" s="85"/>
      <c r="AU1451" s="85"/>
      <c r="AV1451" s="85"/>
      <c r="AW1451" s="85"/>
      <c r="AX1451" s="85"/>
      <c r="AY1451" s="85"/>
      <c r="AZ1451" s="85"/>
      <c r="BA1451" s="85"/>
      <c r="BB1451" s="85"/>
      <c r="BC1451" s="85"/>
      <c r="BD1451" s="85"/>
      <c r="BE1451" s="85"/>
      <c r="BF1451" s="88"/>
      <c r="BG1451" s="85"/>
      <c r="BH1451" s="85"/>
      <c r="BI1451" s="85"/>
      <c r="BJ1451" s="85"/>
      <c r="BK1451" s="85"/>
      <c r="BL1451" s="85"/>
      <c r="BM1451" s="85"/>
      <c r="BN1451" s="85"/>
      <c r="BO1451" s="85"/>
      <c r="BP1451" s="85"/>
      <c r="BQ1451" s="85"/>
      <c r="BR1451" s="85"/>
      <c r="BS1451" s="85"/>
      <c r="BT1451" s="85"/>
      <c r="BU1451" s="85"/>
      <c r="BV1451" s="85"/>
      <c r="BW1451" s="85"/>
      <c r="BX1451" s="85"/>
      <c r="BY1451" s="85"/>
      <c r="BZ1451" s="85"/>
      <c r="CA1451" s="85"/>
      <c r="CB1451" s="85"/>
      <c r="CC1451" s="85"/>
      <c r="CD1451" s="85"/>
      <c r="CE1451" s="85"/>
      <c r="CF1451" s="85"/>
      <c r="CG1451" s="85"/>
      <c r="CH1451" s="85"/>
      <c r="CI1451" s="85"/>
      <c r="CJ1451" s="85"/>
      <c r="CK1451" s="85"/>
      <c r="CL1451" s="85"/>
      <c r="CM1451" s="85"/>
      <c r="CN1451" s="85"/>
      <c r="CO1451" s="85"/>
      <c r="CP1451" s="85"/>
      <c r="CQ1451" s="85"/>
      <c r="CR1451" s="85"/>
      <c r="CS1451" s="85"/>
      <c r="CT1451" s="85"/>
      <c r="CU1451" s="85"/>
      <c r="CV1451" s="85"/>
      <c r="CW1451" s="85"/>
      <c r="CX1451" s="85"/>
      <c r="CY1451" s="85"/>
      <c r="CZ1451" s="85"/>
      <c r="DA1451" s="85"/>
      <c r="DB1451" s="85"/>
      <c r="DC1451" s="85"/>
      <c r="DD1451" s="85"/>
      <c r="DE1451" s="85"/>
    </row>
    <row r="1452" spans="1:109" x14ac:dyDescent="0.2">
      <c r="A1452" s="85"/>
      <c r="B1452" s="85"/>
      <c r="C1452" s="85"/>
      <c r="D1452" s="85"/>
      <c r="E1452" s="86"/>
      <c r="F1452" s="85"/>
      <c r="G1452" s="87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85"/>
      <c r="V1452" s="85"/>
      <c r="W1452" s="85"/>
      <c r="X1452" s="85"/>
      <c r="Y1452" s="85"/>
      <c r="Z1452" s="85"/>
      <c r="AA1452" s="85"/>
      <c r="AB1452" s="85"/>
      <c r="AC1452" s="85"/>
      <c r="AD1452" s="85"/>
      <c r="AE1452" s="85"/>
      <c r="AF1452" s="85"/>
      <c r="AG1452" s="85"/>
      <c r="AH1452" s="85"/>
      <c r="AI1452" s="85"/>
      <c r="AJ1452" s="85"/>
      <c r="AK1452" s="85"/>
      <c r="AL1452" s="85"/>
      <c r="AM1452" s="85"/>
      <c r="AN1452" s="85"/>
      <c r="AO1452" s="85"/>
      <c r="AP1452" s="85"/>
      <c r="AQ1452" s="85"/>
      <c r="AR1452" s="85"/>
      <c r="AS1452" s="85"/>
      <c r="AT1452" s="85"/>
      <c r="AU1452" s="85"/>
      <c r="AV1452" s="85"/>
      <c r="AW1452" s="85"/>
      <c r="AX1452" s="85"/>
      <c r="AY1452" s="85"/>
      <c r="AZ1452" s="85"/>
      <c r="BA1452" s="85"/>
      <c r="BB1452" s="85"/>
      <c r="BC1452" s="85"/>
      <c r="BD1452" s="85"/>
      <c r="BE1452" s="85"/>
      <c r="BF1452" s="88"/>
      <c r="BG1452" s="85"/>
      <c r="BH1452" s="85"/>
      <c r="BI1452" s="85"/>
      <c r="BJ1452" s="85"/>
      <c r="BK1452" s="85"/>
      <c r="BL1452" s="85"/>
      <c r="BM1452" s="85"/>
      <c r="BN1452" s="85"/>
      <c r="BO1452" s="85"/>
      <c r="BP1452" s="85"/>
      <c r="BQ1452" s="85"/>
      <c r="BR1452" s="85"/>
      <c r="BS1452" s="85"/>
      <c r="BT1452" s="85"/>
      <c r="BU1452" s="85"/>
      <c r="BV1452" s="85"/>
      <c r="BW1452" s="85"/>
      <c r="BX1452" s="85"/>
      <c r="BY1452" s="85"/>
      <c r="BZ1452" s="85"/>
      <c r="CA1452" s="85"/>
      <c r="CB1452" s="85"/>
      <c r="CC1452" s="85"/>
      <c r="CD1452" s="85"/>
      <c r="CE1452" s="85"/>
      <c r="CF1452" s="85"/>
      <c r="CG1452" s="85"/>
      <c r="CH1452" s="85"/>
      <c r="CI1452" s="85"/>
      <c r="CJ1452" s="85"/>
      <c r="CK1452" s="85"/>
      <c r="CL1452" s="85"/>
      <c r="CM1452" s="85"/>
      <c r="CN1452" s="85"/>
      <c r="CO1452" s="85"/>
      <c r="CP1452" s="85"/>
      <c r="CQ1452" s="85"/>
      <c r="CR1452" s="85"/>
      <c r="CS1452" s="85"/>
      <c r="CT1452" s="85"/>
      <c r="CU1452" s="85"/>
      <c r="CV1452" s="85"/>
      <c r="CW1452" s="85"/>
      <c r="CX1452" s="85"/>
      <c r="CY1452" s="85"/>
      <c r="CZ1452" s="85"/>
      <c r="DA1452" s="85"/>
      <c r="DB1452" s="85"/>
      <c r="DC1452" s="85"/>
      <c r="DD1452" s="85"/>
      <c r="DE1452" s="85"/>
    </row>
    <row r="1453" spans="1:109" x14ac:dyDescent="0.2">
      <c r="A1453" s="85"/>
      <c r="B1453" s="85"/>
      <c r="C1453" s="85"/>
      <c r="D1453" s="85"/>
      <c r="E1453" s="86"/>
      <c r="F1453" s="85"/>
      <c r="G1453" s="87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85"/>
      <c r="V1453" s="85"/>
      <c r="W1453" s="85"/>
      <c r="X1453" s="85"/>
      <c r="Y1453" s="85"/>
      <c r="Z1453" s="85"/>
      <c r="AA1453" s="85"/>
      <c r="AB1453" s="85"/>
      <c r="AC1453" s="85"/>
      <c r="AD1453" s="85"/>
      <c r="AE1453" s="85"/>
      <c r="AF1453" s="85"/>
      <c r="AG1453" s="85"/>
      <c r="AH1453" s="85"/>
      <c r="AI1453" s="85"/>
      <c r="AJ1453" s="85"/>
      <c r="AK1453" s="85"/>
      <c r="AL1453" s="85"/>
      <c r="AM1453" s="85"/>
      <c r="AN1453" s="85"/>
      <c r="AO1453" s="85"/>
      <c r="AP1453" s="85"/>
      <c r="AQ1453" s="85"/>
      <c r="AR1453" s="85"/>
      <c r="AS1453" s="85"/>
      <c r="AT1453" s="85"/>
      <c r="AU1453" s="85"/>
      <c r="AV1453" s="85"/>
      <c r="AW1453" s="85"/>
      <c r="AX1453" s="85"/>
      <c r="AY1453" s="85"/>
      <c r="AZ1453" s="85"/>
      <c r="BA1453" s="85"/>
      <c r="BB1453" s="85"/>
      <c r="BC1453" s="85"/>
      <c r="BD1453" s="85"/>
      <c r="BE1453" s="85"/>
      <c r="BF1453" s="88"/>
      <c r="BG1453" s="85"/>
      <c r="BH1453" s="85"/>
      <c r="BI1453" s="85"/>
      <c r="BJ1453" s="85"/>
      <c r="BK1453" s="85"/>
      <c r="BL1453" s="85"/>
      <c r="BM1453" s="85"/>
      <c r="BN1453" s="85"/>
      <c r="BO1453" s="85"/>
      <c r="BP1453" s="85"/>
      <c r="BQ1453" s="85"/>
      <c r="BR1453" s="85"/>
      <c r="BS1453" s="85"/>
      <c r="BT1453" s="85"/>
      <c r="BU1453" s="85"/>
      <c r="BV1453" s="85"/>
      <c r="BW1453" s="85"/>
      <c r="BX1453" s="85"/>
      <c r="BY1453" s="85"/>
      <c r="BZ1453" s="85"/>
      <c r="CA1453" s="85"/>
      <c r="CB1453" s="85"/>
      <c r="CC1453" s="85"/>
      <c r="CD1453" s="85"/>
      <c r="CE1453" s="85"/>
      <c r="CF1453" s="85"/>
      <c r="CG1453" s="85"/>
      <c r="CH1453" s="85"/>
      <c r="CI1453" s="85"/>
      <c r="CJ1453" s="85"/>
      <c r="CK1453" s="85"/>
      <c r="CL1453" s="85"/>
      <c r="CM1453" s="85"/>
      <c r="CN1453" s="85"/>
      <c r="CO1453" s="85"/>
      <c r="CP1453" s="85"/>
      <c r="CQ1453" s="85"/>
      <c r="CR1453" s="85"/>
      <c r="CS1453" s="85"/>
      <c r="CT1453" s="85"/>
      <c r="CU1453" s="85"/>
      <c r="CV1453" s="85"/>
      <c r="CW1453" s="85"/>
      <c r="CX1453" s="85"/>
      <c r="CY1453" s="85"/>
      <c r="CZ1453" s="85"/>
      <c r="DA1453" s="85"/>
      <c r="DB1453" s="85"/>
      <c r="DC1453" s="85"/>
      <c r="DD1453" s="85"/>
      <c r="DE1453" s="85"/>
    </row>
    <row r="1454" spans="1:109" x14ac:dyDescent="0.2">
      <c r="A1454" s="85"/>
      <c r="B1454" s="85"/>
      <c r="C1454" s="85"/>
      <c r="D1454" s="85"/>
      <c r="E1454" s="86"/>
      <c r="F1454" s="85"/>
      <c r="G1454" s="87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85"/>
      <c r="V1454" s="85"/>
      <c r="W1454" s="85"/>
      <c r="X1454" s="85"/>
      <c r="Y1454" s="85"/>
      <c r="Z1454" s="85"/>
      <c r="AA1454" s="85"/>
      <c r="AB1454" s="85"/>
      <c r="AC1454" s="85"/>
      <c r="AD1454" s="85"/>
      <c r="AE1454" s="85"/>
      <c r="AF1454" s="85"/>
      <c r="AG1454" s="85"/>
      <c r="AH1454" s="85"/>
      <c r="AI1454" s="85"/>
      <c r="AJ1454" s="85"/>
      <c r="AK1454" s="85"/>
      <c r="AL1454" s="85"/>
      <c r="AM1454" s="85"/>
      <c r="AN1454" s="85"/>
      <c r="AO1454" s="85"/>
      <c r="AP1454" s="85"/>
      <c r="AQ1454" s="85"/>
      <c r="AR1454" s="85"/>
      <c r="AS1454" s="85"/>
      <c r="AT1454" s="85"/>
      <c r="AU1454" s="85"/>
      <c r="AV1454" s="85"/>
      <c r="AW1454" s="85"/>
      <c r="AX1454" s="85"/>
      <c r="AY1454" s="85"/>
      <c r="AZ1454" s="85"/>
      <c r="BA1454" s="85"/>
      <c r="BB1454" s="85"/>
      <c r="BC1454" s="85"/>
      <c r="BD1454" s="85"/>
      <c r="BE1454" s="85"/>
      <c r="BF1454" s="88"/>
      <c r="BG1454" s="85"/>
      <c r="BH1454" s="85"/>
      <c r="BI1454" s="85"/>
      <c r="BJ1454" s="85"/>
      <c r="BK1454" s="85"/>
      <c r="BL1454" s="85"/>
      <c r="BM1454" s="85"/>
      <c r="BN1454" s="85"/>
      <c r="BO1454" s="85"/>
      <c r="BP1454" s="85"/>
      <c r="BQ1454" s="85"/>
      <c r="BR1454" s="85"/>
      <c r="BS1454" s="85"/>
      <c r="BT1454" s="85"/>
      <c r="BU1454" s="85"/>
      <c r="BV1454" s="85"/>
      <c r="BW1454" s="85"/>
      <c r="BX1454" s="85"/>
      <c r="BY1454" s="85"/>
      <c r="BZ1454" s="85"/>
      <c r="CA1454" s="85"/>
      <c r="CB1454" s="85"/>
      <c r="CC1454" s="85"/>
      <c r="CD1454" s="85"/>
      <c r="CE1454" s="85"/>
      <c r="CF1454" s="85"/>
      <c r="CG1454" s="85"/>
      <c r="CH1454" s="85"/>
      <c r="CI1454" s="85"/>
      <c r="CJ1454" s="85"/>
      <c r="CK1454" s="85"/>
      <c r="CL1454" s="85"/>
      <c r="CM1454" s="85"/>
      <c r="CN1454" s="85"/>
      <c r="CO1454" s="85"/>
      <c r="CP1454" s="85"/>
      <c r="CQ1454" s="85"/>
      <c r="CR1454" s="85"/>
      <c r="CS1454" s="85"/>
      <c r="CT1454" s="85"/>
      <c r="CU1454" s="85"/>
      <c r="CV1454" s="85"/>
      <c r="CW1454" s="85"/>
      <c r="CX1454" s="85"/>
      <c r="CY1454" s="85"/>
      <c r="CZ1454" s="85"/>
      <c r="DA1454" s="85"/>
      <c r="DB1454" s="85"/>
      <c r="DC1454" s="85"/>
      <c r="DD1454" s="85"/>
      <c r="DE1454" s="85"/>
    </row>
    <row r="1455" spans="1:109" x14ac:dyDescent="0.2">
      <c r="A1455" s="85"/>
      <c r="B1455" s="85"/>
      <c r="C1455" s="85"/>
      <c r="D1455" s="85"/>
      <c r="E1455" s="86"/>
      <c r="F1455" s="85"/>
      <c r="G1455" s="87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85"/>
      <c r="V1455" s="85"/>
      <c r="W1455" s="85"/>
      <c r="X1455" s="85"/>
      <c r="Y1455" s="85"/>
      <c r="Z1455" s="85"/>
      <c r="AA1455" s="85"/>
      <c r="AB1455" s="85"/>
      <c r="AC1455" s="85"/>
      <c r="AD1455" s="85"/>
      <c r="AE1455" s="85"/>
      <c r="AF1455" s="85"/>
      <c r="AG1455" s="85"/>
      <c r="AH1455" s="85"/>
      <c r="AI1455" s="85"/>
      <c r="AJ1455" s="85"/>
      <c r="AK1455" s="85"/>
      <c r="AL1455" s="85"/>
      <c r="AM1455" s="85"/>
      <c r="AN1455" s="85"/>
      <c r="AO1455" s="85"/>
      <c r="AP1455" s="85"/>
      <c r="AQ1455" s="85"/>
      <c r="AR1455" s="85"/>
      <c r="AS1455" s="85"/>
      <c r="AT1455" s="85"/>
      <c r="AU1455" s="85"/>
      <c r="AV1455" s="85"/>
      <c r="AW1455" s="85"/>
      <c r="AX1455" s="85"/>
      <c r="AY1455" s="85"/>
      <c r="AZ1455" s="85"/>
      <c r="BA1455" s="85"/>
      <c r="BB1455" s="85"/>
      <c r="BC1455" s="85"/>
      <c r="BD1455" s="85"/>
      <c r="BE1455" s="85"/>
      <c r="BF1455" s="88"/>
      <c r="BG1455" s="85"/>
      <c r="BH1455" s="85"/>
      <c r="BI1455" s="85"/>
      <c r="BJ1455" s="85"/>
      <c r="BK1455" s="85"/>
      <c r="BL1455" s="85"/>
      <c r="BM1455" s="85"/>
      <c r="BN1455" s="85"/>
      <c r="BO1455" s="85"/>
      <c r="BP1455" s="85"/>
      <c r="BQ1455" s="85"/>
      <c r="BR1455" s="85"/>
      <c r="BS1455" s="85"/>
      <c r="BT1455" s="85"/>
      <c r="BU1455" s="85"/>
      <c r="BV1455" s="85"/>
      <c r="BW1455" s="85"/>
      <c r="BX1455" s="85"/>
      <c r="BY1455" s="85"/>
      <c r="BZ1455" s="85"/>
      <c r="CA1455" s="85"/>
      <c r="CB1455" s="85"/>
      <c r="CC1455" s="85"/>
      <c r="CD1455" s="85"/>
      <c r="CE1455" s="85"/>
      <c r="CF1455" s="85"/>
      <c r="CG1455" s="85"/>
      <c r="CH1455" s="85"/>
      <c r="CI1455" s="85"/>
      <c r="CJ1455" s="85"/>
      <c r="CK1455" s="85"/>
      <c r="CL1455" s="85"/>
      <c r="CM1455" s="85"/>
      <c r="CN1455" s="85"/>
      <c r="CO1455" s="85"/>
      <c r="CP1455" s="85"/>
      <c r="CQ1455" s="85"/>
      <c r="CR1455" s="85"/>
      <c r="CS1455" s="85"/>
      <c r="CT1455" s="85"/>
      <c r="CU1455" s="85"/>
      <c r="CV1455" s="85"/>
      <c r="CW1455" s="85"/>
      <c r="CX1455" s="85"/>
      <c r="CY1455" s="85"/>
      <c r="CZ1455" s="85"/>
      <c r="DA1455" s="85"/>
      <c r="DB1455" s="85"/>
      <c r="DC1455" s="85"/>
      <c r="DD1455" s="85"/>
      <c r="DE1455" s="85"/>
    </row>
    <row r="1456" spans="1:109" x14ac:dyDescent="0.2">
      <c r="A1456" s="85"/>
      <c r="B1456" s="85"/>
      <c r="C1456" s="85"/>
      <c r="D1456" s="85"/>
      <c r="E1456" s="86"/>
      <c r="F1456" s="85"/>
      <c r="G1456" s="87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85"/>
      <c r="V1456" s="85"/>
      <c r="W1456" s="85"/>
      <c r="X1456" s="85"/>
      <c r="Y1456" s="85"/>
      <c r="Z1456" s="85"/>
      <c r="AA1456" s="85"/>
      <c r="AB1456" s="85"/>
      <c r="AC1456" s="85"/>
      <c r="AD1456" s="85"/>
      <c r="AE1456" s="85"/>
      <c r="AF1456" s="85"/>
      <c r="AG1456" s="85"/>
      <c r="AH1456" s="85"/>
      <c r="AI1456" s="85"/>
      <c r="AJ1456" s="85"/>
      <c r="AK1456" s="85"/>
      <c r="AL1456" s="85"/>
      <c r="AM1456" s="85"/>
      <c r="AN1456" s="85"/>
      <c r="AO1456" s="85"/>
      <c r="AP1456" s="85"/>
      <c r="AQ1456" s="85"/>
      <c r="AR1456" s="85"/>
      <c r="AS1456" s="85"/>
      <c r="AT1456" s="85"/>
      <c r="AU1456" s="85"/>
      <c r="AV1456" s="85"/>
      <c r="AW1456" s="85"/>
      <c r="AX1456" s="85"/>
      <c r="AY1456" s="85"/>
      <c r="AZ1456" s="85"/>
      <c r="BA1456" s="85"/>
      <c r="BB1456" s="85"/>
      <c r="BC1456" s="85"/>
      <c r="BD1456" s="85"/>
      <c r="BE1456" s="85"/>
      <c r="BF1456" s="88"/>
      <c r="BG1456" s="85"/>
      <c r="BH1456" s="85"/>
      <c r="BI1456" s="85"/>
      <c r="BJ1456" s="85"/>
      <c r="BK1456" s="85"/>
      <c r="BL1456" s="85"/>
      <c r="BM1456" s="85"/>
      <c r="BN1456" s="85"/>
      <c r="BO1456" s="85"/>
      <c r="BP1456" s="85"/>
      <c r="BQ1456" s="85"/>
      <c r="BR1456" s="85"/>
      <c r="BS1456" s="85"/>
      <c r="BT1456" s="85"/>
      <c r="BU1456" s="85"/>
      <c r="BV1456" s="85"/>
      <c r="BW1456" s="85"/>
      <c r="BX1456" s="85"/>
      <c r="BY1456" s="85"/>
      <c r="BZ1456" s="85"/>
      <c r="CA1456" s="85"/>
      <c r="CB1456" s="85"/>
      <c r="CC1456" s="85"/>
      <c r="CD1456" s="85"/>
      <c r="CE1456" s="85"/>
      <c r="CF1456" s="85"/>
      <c r="CG1456" s="85"/>
      <c r="CH1456" s="85"/>
      <c r="CI1456" s="85"/>
      <c r="CJ1456" s="85"/>
      <c r="CK1456" s="85"/>
      <c r="CL1456" s="85"/>
      <c r="CM1456" s="85"/>
      <c r="CN1456" s="85"/>
      <c r="CO1456" s="85"/>
      <c r="CP1456" s="85"/>
      <c r="CQ1456" s="85"/>
      <c r="CR1456" s="85"/>
      <c r="CS1456" s="85"/>
      <c r="CT1456" s="85"/>
      <c r="CU1456" s="85"/>
      <c r="CV1456" s="85"/>
      <c r="CW1456" s="85"/>
      <c r="CX1456" s="85"/>
      <c r="CY1456" s="85"/>
      <c r="CZ1456" s="85"/>
      <c r="DA1456" s="85"/>
      <c r="DB1456" s="85"/>
      <c r="DC1456" s="85"/>
      <c r="DD1456" s="85"/>
      <c r="DE1456" s="85"/>
    </row>
    <row r="1457" spans="1:109" x14ac:dyDescent="0.2">
      <c r="A1457" s="85"/>
      <c r="B1457" s="85"/>
      <c r="C1457" s="85"/>
      <c r="D1457" s="85"/>
      <c r="E1457" s="86"/>
      <c r="F1457" s="85"/>
      <c r="G1457" s="87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85"/>
      <c r="V1457" s="85"/>
      <c r="W1457" s="85"/>
      <c r="X1457" s="85"/>
      <c r="Y1457" s="85"/>
      <c r="Z1457" s="85"/>
      <c r="AA1457" s="85"/>
      <c r="AB1457" s="85"/>
      <c r="AC1457" s="85"/>
      <c r="AD1457" s="85"/>
      <c r="AE1457" s="85"/>
      <c r="AF1457" s="85"/>
      <c r="AG1457" s="85"/>
      <c r="AH1457" s="85"/>
      <c r="AI1457" s="85"/>
      <c r="AJ1457" s="85"/>
      <c r="AK1457" s="85"/>
      <c r="AL1457" s="85"/>
      <c r="AM1457" s="85"/>
      <c r="AN1457" s="85"/>
      <c r="AO1457" s="85"/>
      <c r="AP1457" s="85"/>
      <c r="AQ1457" s="85"/>
      <c r="AR1457" s="85"/>
      <c r="AS1457" s="85"/>
      <c r="AT1457" s="85"/>
      <c r="AU1457" s="85"/>
      <c r="AV1457" s="85"/>
      <c r="AW1457" s="85"/>
      <c r="AX1457" s="85"/>
      <c r="AY1457" s="85"/>
      <c r="AZ1457" s="85"/>
      <c r="BA1457" s="85"/>
      <c r="BB1457" s="85"/>
      <c r="BC1457" s="85"/>
      <c r="BD1457" s="85"/>
      <c r="BE1457" s="85"/>
      <c r="BF1457" s="88"/>
      <c r="BG1457" s="85"/>
      <c r="BH1457" s="85"/>
      <c r="BI1457" s="85"/>
      <c r="BJ1457" s="85"/>
      <c r="BK1457" s="85"/>
      <c r="BL1457" s="85"/>
      <c r="BM1457" s="85"/>
      <c r="BN1457" s="85"/>
      <c r="BO1457" s="85"/>
      <c r="BP1457" s="85"/>
      <c r="BQ1457" s="85"/>
      <c r="BR1457" s="85"/>
      <c r="BS1457" s="85"/>
      <c r="BT1457" s="85"/>
      <c r="BU1457" s="85"/>
      <c r="BV1457" s="85"/>
      <c r="BW1457" s="85"/>
      <c r="BX1457" s="85"/>
      <c r="BY1457" s="85"/>
      <c r="BZ1457" s="85"/>
      <c r="CA1457" s="85"/>
      <c r="CB1457" s="85"/>
      <c r="CC1457" s="85"/>
      <c r="CD1457" s="85"/>
      <c r="CE1457" s="85"/>
      <c r="CF1457" s="85"/>
      <c r="CG1457" s="85"/>
      <c r="CH1457" s="85"/>
      <c r="CI1457" s="85"/>
      <c r="CJ1457" s="85"/>
      <c r="CK1457" s="85"/>
      <c r="CL1457" s="85"/>
      <c r="CM1457" s="85"/>
      <c r="CN1457" s="85"/>
      <c r="CO1457" s="85"/>
      <c r="CP1457" s="85"/>
      <c r="CQ1457" s="85"/>
      <c r="CR1457" s="85"/>
      <c r="CS1457" s="85"/>
      <c r="CT1457" s="85"/>
      <c r="CU1457" s="85"/>
      <c r="CV1457" s="85"/>
      <c r="CW1457" s="85"/>
      <c r="CX1457" s="85"/>
      <c r="CY1457" s="85"/>
      <c r="CZ1457" s="85"/>
      <c r="DA1457" s="85"/>
      <c r="DB1457" s="85"/>
      <c r="DC1457" s="85"/>
      <c r="DD1457" s="85"/>
      <c r="DE1457" s="85"/>
    </row>
    <row r="1458" spans="1:109" x14ac:dyDescent="0.2">
      <c r="A1458" s="85"/>
      <c r="B1458" s="85"/>
      <c r="C1458" s="85"/>
      <c r="D1458" s="85"/>
      <c r="E1458" s="86"/>
      <c r="F1458" s="85"/>
      <c r="G1458" s="87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85"/>
      <c r="V1458" s="85"/>
      <c r="W1458" s="85"/>
      <c r="X1458" s="85"/>
      <c r="Y1458" s="85"/>
      <c r="Z1458" s="85"/>
      <c r="AA1458" s="85"/>
      <c r="AB1458" s="85"/>
      <c r="AC1458" s="85"/>
      <c r="AD1458" s="85"/>
      <c r="AE1458" s="85"/>
      <c r="AF1458" s="85"/>
      <c r="AG1458" s="85"/>
      <c r="AH1458" s="85"/>
      <c r="AI1458" s="85"/>
      <c r="AJ1458" s="85"/>
      <c r="AK1458" s="85"/>
      <c r="AL1458" s="85"/>
      <c r="AM1458" s="85"/>
      <c r="AN1458" s="85"/>
      <c r="AO1458" s="85"/>
      <c r="AP1458" s="85"/>
      <c r="AQ1458" s="85"/>
      <c r="AR1458" s="85"/>
      <c r="AS1458" s="85"/>
      <c r="AT1458" s="85"/>
      <c r="AU1458" s="85"/>
      <c r="AV1458" s="85"/>
      <c r="AW1458" s="85"/>
      <c r="AX1458" s="85"/>
      <c r="AY1458" s="85"/>
      <c r="AZ1458" s="85"/>
      <c r="BA1458" s="85"/>
      <c r="BB1458" s="85"/>
      <c r="BC1458" s="85"/>
      <c r="BD1458" s="85"/>
      <c r="BE1458" s="85"/>
      <c r="BF1458" s="88"/>
      <c r="BG1458" s="85"/>
      <c r="BH1458" s="85"/>
      <c r="BI1458" s="85"/>
      <c r="BJ1458" s="85"/>
      <c r="BK1458" s="85"/>
      <c r="BL1458" s="85"/>
      <c r="BM1458" s="85"/>
      <c r="BN1458" s="85"/>
      <c r="BO1458" s="85"/>
      <c r="BP1458" s="85"/>
      <c r="BQ1458" s="85"/>
      <c r="BR1458" s="85"/>
      <c r="BS1458" s="85"/>
      <c r="BT1458" s="85"/>
      <c r="BU1458" s="85"/>
      <c r="BV1458" s="85"/>
      <c r="BW1458" s="85"/>
      <c r="BX1458" s="85"/>
      <c r="BY1458" s="85"/>
      <c r="BZ1458" s="85"/>
      <c r="CA1458" s="85"/>
      <c r="CB1458" s="85"/>
      <c r="CC1458" s="85"/>
      <c r="CD1458" s="85"/>
      <c r="CE1458" s="85"/>
      <c r="CF1458" s="85"/>
      <c r="CG1458" s="85"/>
      <c r="CH1458" s="85"/>
      <c r="CI1458" s="85"/>
      <c r="CJ1458" s="85"/>
      <c r="CK1458" s="85"/>
      <c r="CL1458" s="85"/>
      <c r="CM1458" s="85"/>
      <c r="CN1458" s="85"/>
      <c r="CO1458" s="85"/>
      <c r="CP1458" s="85"/>
      <c r="CQ1458" s="85"/>
      <c r="CR1458" s="85"/>
      <c r="CS1458" s="85"/>
      <c r="CT1458" s="85"/>
      <c r="CU1458" s="85"/>
      <c r="CV1458" s="85"/>
      <c r="CW1458" s="85"/>
      <c r="CX1458" s="85"/>
      <c r="CY1458" s="85"/>
      <c r="CZ1458" s="85"/>
      <c r="DA1458" s="85"/>
      <c r="DB1458" s="85"/>
      <c r="DC1458" s="85"/>
      <c r="DD1458" s="85"/>
      <c r="DE1458" s="85"/>
    </row>
    <row r="1459" spans="1:109" x14ac:dyDescent="0.2">
      <c r="A1459" s="85"/>
      <c r="B1459" s="85"/>
      <c r="C1459" s="85"/>
      <c r="D1459" s="85"/>
      <c r="E1459" s="86"/>
      <c r="F1459" s="85"/>
      <c r="G1459" s="87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85"/>
      <c r="V1459" s="85"/>
      <c r="W1459" s="85"/>
      <c r="X1459" s="85"/>
      <c r="Y1459" s="85"/>
      <c r="Z1459" s="85"/>
      <c r="AA1459" s="85"/>
      <c r="AB1459" s="85"/>
      <c r="AC1459" s="85"/>
      <c r="AD1459" s="85"/>
      <c r="AE1459" s="85"/>
      <c r="AF1459" s="85"/>
      <c r="AG1459" s="85"/>
      <c r="AH1459" s="85"/>
      <c r="AI1459" s="85"/>
      <c r="AJ1459" s="85"/>
      <c r="AK1459" s="85"/>
      <c r="AL1459" s="85"/>
      <c r="AM1459" s="85"/>
      <c r="AN1459" s="85"/>
      <c r="AO1459" s="85"/>
      <c r="AP1459" s="85"/>
      <c r="AQ1459" s="85"/>
      <c r="AR1459" s="85"/>
      <c r="AS1459" s="85"/>
      <c r="AT1459" s="85"/>
      <c r="AU1459" s="85"/>
      <c r="AV1459" s="85"/>
      <c r="AW1459" s="85"/>
      <c r="AX1459" s="85"/>
      <c r="AY1459" s="85"/>
      <c r="AZ1459" s="85"/>
      <c r="BA1459" s="85"/>
      <c r="BB1459" s="85"/>
      <c r="BC1459" s="85"/>
      <c r="BD1459" s="85"/>
      <c r="BE1459" s="85"/>
      <c r="BF1459" s="88"/>
      <c r="BG1459" s="85"/>
      <c r="BH1459" s="85"/>
      <c r="BI1459" s="85"/>
      <c r="BJ1459" s="85"/>
      <c r="BK1459" s="85"/>
      <c r="BL1459" s="85"/>
      <c r="BM1459" s="85"/>
      <c r="BN1459" s="85"/>
      <c r="BO1459" s="85"/>
      <c r="BP1459" s="85"/>
      <c r="BQ1459" s="85"/>
      <c r="BR1459" s="85"/>
      <c r="BS1459" s="85"/>
      <c r="BT1459" s="85"/>
      <c r="BU1459" s="85"/>
      <c r="BV1459" s="85"/>
      <c r="BW1459" s="85"/>
      <c r="BX1459" s="85"/>
      <c r="BY1459" s="85"/>
      <c r="BZ1459" s="85"/>
      <c r="CA1459" s="85"/>
      <c r="CB1459" s="85"/>
      <c r="CC1459" s="85"/>
      <c r="CD1459" s="85"/>
      <c r="CE1459" s="85"/>
      <c r="CF1459" s="85"/>
      <c r="CG1459" s="85"/>
      <c r="CH1459" s="85"/>
      <c r="CI1459" s="85"/>
      <c r="CJ1459" s="85"/>
      <c r="CK1459" s="85"/>
      <c r="CL1459" s="85"/>
      <c r="CM1459" s="85"/>
      <c r="CN1459" s="85"/>
      <c r="CO1459" s="85"/>
      <c r="CP1459" s="85"/>
      <c r="CQ1459" s="85"/>
      <c r="CR1459" s="85"/>
      <c r="CS1459" s="85"/>
      <c r="CT1459" s="85"/>
      <c r="CU1459" s="85"/>
      <c r="CV1459" s="85"/>
      <c r="CW1459" s="85"/>
      <c r="CX1459" s="85"/>
      <c r="CY1459" s="85"/>
      <c r="CZ1459" s="85"/>
      <c r="DA1459" s="85"/>
      <c r="DB1459" s="85"/>
      <c r="DC1459" s="85"/>
      <c r="DD1459" s="85"/>
      <c r="DE1459" s="85"/>
    </row>
    <row r="1460" spans="1:109" x14ac:dyDescent="0.2">
      <c r="A1460" s="85"/>
      <c r="B1460" s="85"/>
      <c r="C1460" s="85"/>
      <c r="D1460" s="85"/>
      <c r="E1460" s="86"/>
      <c r="F1460" s="85"/>
      <c r="G1460" s="87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85"/>
      <c r="V1460" s="85"/>
      <c r="W1460" s="85"/>
      <c r="X1460" s="85"/>
      <c r="Y1460" s="85"/>
      <c r="Z1460" s="85"/>
      <c r="AA1460" s="85"/>
      <c r="AB1460" s="85"/>
      <c r="AC1460" s="85"/>
      <c r="AD1460" s="85"/>
      <c r="AE1460" s="85"/>
      <c r="AF1460" s="85"/>
      <c r="AG1460" s="85"/>
      <c r="AH1460" s="85"/>
      <c r="AI1460" s="85"/>
      <c r="AJ1460" s="85"/>
      <c r="AK1460" s="85"/>
      <c r="AL1460" s="85"/>
      <c r="AM1460" s="85"/>
      <c r="AN1460" s="85"/>
      <c r="AO1460" s="85"/>
      <c r="AP1460" s="85"/>
      <c r="AQ1460" s="85"/>
      <c r="AR1460" s="85"/>
      <c r="AS1460" s="85"/>
      <c r="AT1460" s="85"/>
      <c r="AU1460" s="85"/>
      <c r="AV1460" s="85"/>
      <c r="AW1460" s="85"/>
      <c r="AX1460" s="85"/>
      <c r="AY1460" s="85"/>
      <c r="AZ1460" s="85"/>
      <c r="BA1460" s="85"/>
      <c r="BB1460" s="85"/>
      <c r="BC1460" s="85"/>
      <c r="BD1460" s="85"/>
      <c r="BE1460" s="85"/>
      <c r="BF1460" s="88"/>
      <c r="BG1460" s="85"/>
      <c r="BH1460" s="85"/>
      <c r="BI1460" s="85"/>
      <c r="BJ1460" s="85"/>
      <c r="BK1460" s="85"/>
      <c r="BL1460" s="85"/>
      <c r="BM1460" s="85"/>
      <c r="BN1460" s="85"/>
      <c r="BO1460" s="85"/>
      <c r="BP1460" s="85"/>
      <c r="BQ1460" s="85"/>
      <c r="BR1460" s="85"/>
      <c r="BS1460" s="85"/>
      <c r="BT1460" s="85"/>
      <c r="BU1460" s="85"/>
      <c r="BV1460" s="85"/>
      <c r="BW1460" s="85"/>
      <c r="BX1460" s="85"/>
      <c r="BY1460" s="85"/>
      <c r="BZ1460" s="85"/>
      <c r="CA1460" s="85"/>
      <c r="CB1460" s="85"/>
      <c r="CC1460" s="85"/>
      <c r="CD1460" s="85"/>
      <c r="CE1460" s="85"/>
      <c r="CF1460" s="85"/>
      <c r="CG1460" s="85"/>
      <c r="CH1460" s="85"/>
      <c r="CI1460" s="85"/>
      <c r="CJ1460" s="85"/>
      <c r="CK1460" s="85"/>
      <c r="CL1460" s="85"/>
      <c r="CM1460" s="85"/>
      <c r="CN1460" s="85"/>
      <c r="CO1460" s="85"/>
      <c r="CP1460" s="85"/>
      <c r="CQ1460" s="85"/>
      <c r="CR1460" s="85"/>
      <c r="CS1460" s="85"/>
      <c r="CT1460" s="85"/>
      <c r="CU1460" s="85"/>
      <c r="CV1460" s="85"/>
      <c r="CW1460" s="85"/>
      <c r="CX1460" s="85"/>
      <c r="CY1460" s="85"/>
      <c r="CZ1460" s="85"/>
      <c r="DA1460" s="85"/>
      <c r="DB1460" s="85"/>
      <c r="DC1460" s="85"/>
      <c r="DD1460" s="85"/>
      <c r="DE1460" s="85"/>
    </row>
    <row r="1461" spans="1:109" x14ac:dyDescent="0.2">
      <c r="A1461" s="85"/>
      <c r="B1461" s="85"/>
      <c r="C1461" s="85"/>
      <c r="D1461" s="85"/>
      <c r="E1461" s="86"/>
      <c r="F1461" s="85"/>
      <c r="G1461" s="87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85"/>
      <c r="V1461" s="85"/>
      <c r="W1461" s="85"/>
      <c r="X1461" s="85"/>
      <c r="Y1461" s="85"/>
      <c r="Z1461" s="85"/>
      <c r="AA1461" s="85"/>
      <c r="AB1461" s="85"/>
      <c r="AC1461" s="85"/>
      <c r="AD1461" s="85"/>
      <c r="AE1461" s="85"/>
      <c r="AF1461" s="85"/>
      <c r="AG1461" s="85"/>
      <c r="AH1461" s="85"/>
      <c r="AI1461" s="85"/>
      <c r="AJ1461" s="85"/>
      <c r="AK1461" s="85"/>
      <c r="AL1461" s="85"/>
      <c r="AM1461" s="85"/>
      <c r="AN1461" s="85"/>
      <c r="AO1461" s="85"/>
      <c r="AP1461" s="85"/>
      <c r="AQ1461" s="85"/>
      <c r="AR1461" s="85"/>
      <c r="AS1461" s="85"/>
      <c r="AT1461" s="85"/>
      <c r="AU1461" s="85"/>
      <c r="AV1461" s="85"/>
      <c r="AW1461" s="85"/>
      <c r="AX1461" s="85"/>
      <c r="AY1461" s="85"/>
      <c r="AZ1461" s="85"/>
      <c r="BA1461" s="85"/>
      <c r="BB1461" s="85"/>
      <c r="BC1461" s="85"/>
      <c r="BD1461" s="85"/>
      <c r="BE1461" s="85"/>
      <c r="BF1461" s="88"/>
      <c r="BG1461" s="85"/>
      <c r="BH1461" s="85"/>
      <c r="BI1461" s="85"/>
      <c r="BJ1461" s="85"/>
      <c r="BK1461" s="85"/>
      <c r="BL1461" s="85"/>
      <c r="BM1461" s="85"/>
      <c r="BN1461" s="85"/>
      <c r="BO1461" s="85"/>
      <c r="BP1461" s="85"/>
      <c r="BQ1461" s="85"/>
      <c r="BR1461" s="85"/>
      <c r="BS1461" s="85"/>
      <c r="BT1461" s="85"/>
      <c r="BU1461" s="85"/>
      <c r="BV1461" s="85"/>
      <c r="BW1461" s="85"/>
      <c r="BX1461" s="85"/>
      <c r="BY1461" s="85"/>
      <c r="BZ1461" s="85"/>
      <c r="CA1461" s="85"/>
      <c r="CB1461" s="85"/>
      <c r="CC1461" s="85"/>
      <c r="CD1461" s="85"/>
      <c r="CE1461" s="85"/>
      <c r="CF1461" s="85"/>
      <c r="CG1461" s="85"/>
      <c r="CH1461" s="85"/>
      <c r="CI1461" s="85"/>
      <c r="CJ1461" s="85"/>
      <c r="CK1461" s="85"/>
      <c r="CL1461" s="85"/>
      <c r="CM1461" s="85"/>
      <c r="CN1461" s="85"/>
      <c r="CO1461" s="85"/>
      <c r="CP1461" s="85"/>
      <c r="CQ1461" s="85"/>
      <c r="CR1461" s="85"/>
      <c r="CS1461" s="85"/>
      <c r="CT1461" s="85"/>
      <c r="CU1461" s="85"/>
      <c r="CV1461" s="85"/>
      <c r="CW1461" s="85"/>
      <c r="CX1461" s="85"/>
      <c r="CY1461" s="85"/>
      <c r="CZ1461" s="85"/>
      <c r="DA1461" s="85"/>
      <c r="DB1461" s="85"/>
      <c r="DC1461" s="85"/>
      <c r="DD1461" s="85"/>
      <c r="DE1461" s="85"/>
    </row>
    <row r="1462" spans="1:109" x14ac:dyDescent="0.2">
      <c r="A1462" s="85"/>
      <c r="B1462" s="85"/>
      <c r="C1462" s="85"/>
      <c r="D1462" s="85"/>
      <c r="E1462" s="86"/>
      <c r="F1462" s="85"/>
      <c r="G1462" s="87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85"/>
      <c r="V1462" s="85"/>
      <c r="W1462" s="85"/>
      <c r="X1462" s="85"/>
      <c r="Y1462" s="85"/>
      <c r="Z1462" s="85"/>
      <c r="AA1462" s="85"/>
      <c r="AB1462" s="85"/>
      <c r="AC1462" s="85"/>
      <c r="AD1462" s="85"/>
      <c r="AE1462" s="85"/>
      <c r="AF1462" s="85"/>
      <c r="AG1462" s="85"/>
      <c r="AH1462" s="85"/>
      <c r="AI1462" s="85"/>
      <c r="AJ1462" s="85"/>
      <c r="AK1462" s="85"/>
      <c r="AL1462" s="85"/>
      <c r="AM1462" s="85"/>
      <c r="AN1462" s="85"/>
      <c r="AO1462" s="85"/>
      <c r="AP1462" s="85"/>
      <c r="AQ1462" s="85"/>
      <c r="AR1462" s="85"/>
      <c r="AS1462" s="85"/>
      <c r="AT1462" s="85"/>
      <c r="AU1462" s="85"/>
      <c r="AV1462" s="85"/>
      <c r="AW1462" s="85"/>
      <c r="AX1462" s="85"/>
      <c r="AY1462" s="85"/>
      <c r="AZ1462" s="85"/>
      <c r="BA1462" s="85"/>
      <c r="BB1462" s="85"/>
      <c r="BC1462" s="85"/>
      <c r="BD1462" s="85"/>
      <c r="BE1462" s="85"/>
      <c r="BF1462" s="88"/>
      <c r="BG1462" s="85"/>
      <c r="BH1462" s="85"/>
      <c r="BI1462" s="85"/>
      <c r="BJ1462" s="85"/>
      <c r="BK1462" s="85"/>
      <c r="BL1462" s="85"/>
      <c r="BM1462" s="85"/>
      <c r="BN1462" s="85"/>
      <c r="BO1462" s="85"/>
      <c r="BP1462" s="85"/>
      <c r="BQ1462" s="85"/>
      <c r="BR1462" s="85"/>
      <c r="BS1462" s="85"/>
      <c r="BT1462" s="85"/>
      <c r="BU1462" s="85"/>
      <c r="BV1462" s="85"/>
      <c r="BW1462" s="85"/>
      <c r="BX1462" s="85"/>
      <c r="BY1462" s="85"/>
      <c r="BZ1462" s="85"/>
      <c r="CA1462" s="85"/>
      <c r="CB1462" s="85"/>
      <c r="CC1462" s="85"/>
      <c r="CD1462" s="85"/>
      <c r="CE1462" s="85"/>
      <c r="CF1462" s="85"/>
      <c r="CG1462" s="85"/>
      <c r="CH1462" s="85"/>
      <c r="CI1462" s="85"/>
      <c r="CJ1462" s="85"/>
      <c r="CK1462" s="85"/>
      <c r="CL1462" s="85"/>
      <c r="CM1462" s="85"/>
      <c r="CN1462" s="85"/>
      <c r="CO1462" s="85"/>
      <c r="CP1462" s="85"/>
      <c r="CQ1462" s="85"/>
      <c r="CR1462" s="85"/>
      <c r="CS1462" s="85"/>
      <c r="CT1462" s="85"/>
      <c r="CU1462" s="85"/>
      <c r="CV1462" s="85"/>
      <c r="CW1462" s="85"/>
      <c r="CX1462" s="85"/>
      <c r="CY1462" s="85"/>
      <c r="CZ1462" s="85"/>
      <c r="DA1462" s="85"/>
      <c r="DB1462" s="85"/>
      <c r="DC1462" s="85"/>
      <c r="DD1462" s="85"/>
      <c r="DE1462" s="85"/>
    </row>
    <row r="1463" spans="1:109" x14ac:dyDescent="0.2">
      <c r="A1463" s="85"/>
      <c r="B1463" s="85"/>
      <c r="C1463" s="85"/>
      <c r="D1463" s="85"/>
      <c r="E1463" s="86"/>
      <c r="F1463" s="85"/>
      <c r="G1463" s="87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85"/>
      <c r="V1463" s="85"/>
      <c r="W1463" s="85"/>
      <c r="X1463" s="85"/>
      <c r="Y1463" s="85"/>
      <c r="Z1463" s="85"/>
      <c r="AA1463" s="85"/>
      <c r="AB1463" s="85"/>
      <c r="AC1463" s="85"/>
      <c r="AD1463" s="85"/>
      <c r="AE1463" s="85"/>
      <c r="AF1463" s="85"/>
      <c r="AG1463" s="85"/>
      <c r="AH1463" s="85"/>
      <c r="AI1463" s="85"/>
      <c r="AJ1463" s="85"/>
      <c r="AK1463" s="85"/>
      <c r="AL1463" s="85"/>
      <c r="AM1463" s="85"/>
      <c r="AN1463" s="85"/>
      <c r="AO1463" s="85"/>
      <c r="AP1463" s="85"/>
      <c r="AQ1463" s="85"/>
      <c r="AR1463" s="85"/>
      <c r="AS1463" s="85"/>
      <c r="AT1463" s="85"/>
      <c r="AU1463" s="85"/>
      <c r="AV1463" s="85"/>
      <c r="AW1463" s="85"/>
      <c r="AX1463" s="85"/>
      <c r="AY1463" s="85"/>
      <c r="AZ1463" s="85"/>
      <c r="BA1463" s="85"/>
      <c r="BB1463" s="85"/>
      <c r="BC1463" s="85"/>
      <c r="BD1463" s="85"/>
      <c r="BE1463" s="85"/>
      <c r="BF1463" s="88"/>
      <c r="BG1463" s="85"/>
      <c r="BH1463" s="85"/>
      <c r="BI1463" s="85"/>
      <c r="BJ1463" s="85"/>
      <c r="BK1463" s="85"/>
      <c r="BL1463" s="85"/>
      <c r="BM1463" s="85"/>
      <c r="BN1463" s="85"/>
      <c r="BO1463" s="85"/>
      <c r="BP1463" s="85"/>
      <c r="BQ1463" s="85"/>
      <c r="BR1463" s="85"/>
      <c r="BS1463" s="85"/>
      <c r="BT1463" s="85"/>
      <c r="BU1463" s="85"/>
      <c r="BV1463" s="85"/>
      <c r="BW1463" s="85"/>
      <c r="BX1463" s="85"/>
      <c r="BY1463" s="85"/>
      <c r="BZ1463" s="85"/>
      <c r="CA1463" s="85"/>
      <c r="CB1463" s="85"/>
      <c r="CC1463" s="85"/>
      <c r="CD1463" s="85"/>
      <c r="CE1463" s="85"/>
      <c r="CF1463" s="85"/>
      <c r="CG1463" s="85"/>
      <c r="CH1463" s="85"/>
      <c r="CI1463" s="85"/>
      <c r="CJ1463" s="85"/>
      <c r="CK1463" s="85"/>
      <c r="CL1463" s="85"/>
      <c r="CM1463" s="85"/>
      <c r="CN1463" s="85"/>
      <c r="CO1463" s="85"/>
      <c r="CP1463" s="85"/>
      <c r="CQ1463" s="85"/>
      <c r="CR1463" s="85"/>
      <c r="CS1463" s="85"/>
      <c r="CT1463" s="85"/>
      <c r="CU1463" s="85"/>
      <c r="CV1463" s="85"/>
      <c r="CW1463" s="85"/>
      <c r="CX1463" s="85"/>
      <c r="CY1463" s="85"/>
      <c r="CZ1463" s="85"/>
      <c r="DA1463" s="85"/>
      <c r="DB1463" s="85"/>
      <c r="DC1463" s="85"/>
      <c r="DD1463" s="85"/>
      <c r="DE1463" s="85"/>
    </row>
    <row r="1464" spans="1:109" x14ac:dyDescent="0.2">
      <c r="A1464" s="85"/>
      <c r="B1464" s="85"/>
      <c r="C1464" s="85"/>
      <c r="D1464" s="85"/>
      <c r="E1464" s="86"/>
      <c r="F1464" s="85"/>
      <c r="G1464" s="87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85"/>
      <c r="V1464" s="85"/>
      <c r="W1464" s="85"/>
      <c r="X1464" s="85"/>
      <c r="Y1464" s="85"/>
      <c r="Z1464" s="85"/>
      <c r="AA1464" s="85"/>
      <c r="AB1464" s="85"/>
      <c r="AC1464" s="85"/>
      <c r="AD1464" s="85"/>
      <c r="AE1464" s="85"/>
      <c r="AF1464" s="85"/>
      <c r="AG1464" s="85"/>
      <c r="AH1464" s="85"/>
      <c r="AI1464" s="85"/>
      <c r="AJ1464" s="85"/>
      <c r="AK1464" s="85"/>
      <c r="AL1464" s="85"/>
      <c r="AM1464" s="85"/>
      <c r="AN1464" s="85"/>
      <c r="AO1464" s="85"/>
      <c r="AP1464" s="85"/>
      <c r="AQ1464" s="85"/>
      <c r="AR1464" s="85"/>
      <c r="AS1464" s="85"/>
      <c r="AT1464" s="85"/>
      <c r="AU1464" s="85"/>
      <c r="AV1464" s="85"/>
      <c r="AW1464" s="85"/>
      <c r="AX1464" s="85"/>
      <c r="AY1464" s="85"/>
      <c r="AZ1464" s="85"/>
      <c r="BA1464" s="85"/>
      <c r="BB1464" s="85"/>
      <c r="BC1464" s="85"/>
      <c r="BD1464" s="85"/>
      <c r="BE1464" s="85"/>
      <c r="BF1464" s="88"/>
      <c r="BG1464" s="85"/>
      <c r="BH1464" s="85"/>
      <c r="BI1464" s="85"/>
      <c r="BJ1464" s="85"/>
      <c r="BK1464" s="85"/>
      <c r="BL1464" s="85"/>
      <c r="BM1464" s="85"/>
      <c r="BN1464" s="85"/>
      <c r="BO1464" s="85"/>
      <c r="BP1464" s="85"/>
      <c r="BQ1464" s="85"/>
      <c r="BR1464" s="85"/>
      <c r="BS1464" s="85"/>
      <c r="BT1464" s="85"/>
      <c r="BU1464" s="85"/>
      <c r="BV1464" s="85"/>
      <c r="BW1464" s="85"/>
      <c r="BX1464" s="85"/>
      <c r="BY1464" s="85"/>
      <c r="BZ1464" s="85"/>
      <c r="CA1464" s="85"/>
      <c r="CB1464" s="85"/>
      <c r="CC1464" s="85"/>
      <c r="CD1464" s="85"/>
      <c r="CE1464" s="85"/>
      <c r="CF1464" s="85"/>
      <c r="CG1464" s="85"/>
      <c r="CH1464" s="85"/>
      <c r="CI1464" s="85"/>
      <c r="CJ1464" s="85"/>
      <c r="CK1464" s="85"/>
      <c r="CL1464" s="85"/>
      <c r="CM1464" s="85"/>
      <c r="CN1464" s="85"/>
      <c r="CO1464" s="85"/>
      <c r="CP1464" s="85"/>
      <c r="CQ1464" s="85"/>
      <c r="CR1464" s="85"/>
      <c r="CS1464" s="85"/>
      <c r="CT1464" s="85"/>
      <c r="CU1464" s="85"/>
      <c r="CV1464" s="85"/>
      <c r="CW1464" s="85"/>
      <c r="CX1464" s="85"/>
      <c r="CY1464" s="85"/>
      <c r="CZ1464" s="85"/>
      <c r="DA1464" s="85"/>
      <c r="DB1464" s="85"/>
      <c r="DC1464" s="85"/>
      <c r="DD1464" s="85"/>
      <c r="DE1464" s="85"/>
    </row>
    <row r="1465" spans="1:109" x14ac:dyDescent="0.2">
      <c r="A1465" s="85"/>
      <c r="B1465" s="85"/>
      <c r="C1465" s="85"/>
      <c r="D1465" s="85"/>
      <c r="E1465" s="86"/>
      <c r="F1465" s="85"/>
      <c r="G1465" s="87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85"/>
      <c r="V1465" s="85"/>
      <c r="W1465" s="85"/>
      <c r="X1465" s="85"/>
      <c r="Y1465" s="85"/>
      <c r="Z1465" s="85"/>
      <c r="AA1465" s="85"/>
      <c r="AB1465" s="85"/>
      <c r="AC1465" s="85"/>
      <c r="AD1465" s="85"/>
      <c r="AE1465" s="85"/>
      <c r="AF1465" s="85"/>
      <c r="AG1465" s="85"/>
      <c r="AH1465" s="85"/>
      <c r="AI1465" s="85"/>
      <c r="AJ1465" s="85"/>
      <c r="AK1465" s="85"/>
      <c r="AL1465" s="85"/>
      <c r="AM1465" s="85"/>
      <c r="AN1465" s="85"/>
      <c r="AO1465" s="85"/>
      <c r="AP1465" s="85"/>
      <c r="AQ1465" s="85"/>
      <c r="AR1465" s="85"/>
      <c r="AS1465" s="85"/>
      <c r="AT1465" s="85"/>
      <c r="AU1465" s="85"/>
      <c r="AV1465" s="85"/>
      <c r="AW1465" s="85"/>
      <c r="AX1465" s="85"/>
      <c r="AY1465" s="85"/>
      <c r="AZ1465" s="85"/>
      <c r="BA1465" s="85"/>
      <c r="BB1465" s="85"/>
      <c r="BC1465" s="85"/>
      <c r="BD1465" s="85"/>
      <c r="BE1465" s="85"/>
      <c r="BF1465" s="88"/>
      <c r="BG1465" s="85"/>
      <c r="BH1465" s="85"/>
      <c r="BI1465" s="85"/>
      <c r="BJ1465" s="85"/>
      <c r="BK1465" s="85"/>
      <c r="BL1465" s="85"/>
      <c r="BM1465" s="85"/>
      <c r="BN1465" s="85"/>
      <c r="BO1465" s="85"/>
      <c r="BP1465" s="85"/>
      <c r="BQ1465" s="85"/>
      <c r="BR1465" s="85"/>
      <c r="BS1465" s="85"/>
      <c r="BT1465" s="85"/>
      <c r="BU1465" s="85"/>
      <c r="BV1465" s="85"/>
      <c r="BW1465" s="85"/>
      <c r="BX1465" s="85"/>
      <c r="BY1465" s="85"/>
      <c r="BZ1465" s="85"/>
      <c r="CA1465" s="85"/>
      <c r="CB1465" s="85"/>
      <c r="CC1465" s="85"/>
      <c r="CD1465" s="85"/>
      <c r="CE1465" s="85"/>
      <c r="CF1465" s="85"/>
      <c r="CG1465" s="85"/>
      <c r="CH1465" s="85"/>
      <c r="CI1465" s="85"/>
      <c r="CJ1465" s="85"/>
      <c r="CK1465" s="85"/>
      <c r="CL1465" s="85"/>
      <c r="CM1465" s="85"/>
      <c r="CN1465" s="85"/>
      <c r="CO1465" s="85"/>
      <c r="CP1465" s="85"/>
      <c r="CQ1465" s="85"/>
      <c r="CR1465" s="85"/>
      <c r="CS1465" s="85"/>
      <c r="CT1465" s="85"/>
      <c r="CU1465" s="85"/>
      <c r="CV1465" s="85"/>
      <c r="CW1465" s="85"/>
      <c r="CX1465" s="85"/>
      <c r="CY1465" s="85"/>
      <c r="CZ1465" s="85"/>
      <c r="DA1465" s="85"/>
      <c r="DB1465" s="85"/>
      <c r="DC1465" s="85"/>
      <c r="DD1465" s="85"/>
      <c r="DE1465" s="85"/>
    </row>
    <row r="1466" spans="1:109" x14ac:dyDescent="0.2">
      <c r="A1466" s="85"/>
      <c r="B1466" s="85"/>
      <c r="C1466" s="85"/>
      <c r="D1466" s="85"/>
      <c r="E1466" s="86"/>
      <c r="F1466" s="85"/>
      <c r="G1466" s="87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85"/>
      <c r="V1466" s="85"/>
      <c r="W1466" s="85"/>
      <c r="X1466" s="85"/>
      <c r="Y1466" s="85"/>
      <c r="Z1466" s="85"/>
      <c r="AA1466" s="85"/>
      <c r="AB1466" s="85"/>
      <c r="AC1466" s="85"/>
      <c r="AD1466" s="85"/>
      <c r="AE1466" s="85"/>
      <c r="AF1466" s="85"/>
      <c r="AG1466" s="85"/>
      <c r="AH1466" s="85"/>
      <c r="AI1466" s="85"/>
      <c r="AJ1466" s="85"/>
      <c r="AK1466" s="85"/>
      <c r="AL1466" s="85"/>
      <c r="AM1466" s="85"/>
      <c r="AN1466" s="85"/>
      <c r="AO1466" s="85"/>
      <c r="AP1466" s="85"/>
      <c r="AQ1466" s="85"/>
      <c r="AR1466" s="85"/>
      <c r="AS1466" s="85"/>
      <c r="AT1466" s="85"/>
      <c r="AU1466" s="85"/>
      <c r="AV1466" s="85"/>
      <c r="AW1466" s="85"/>
      <c r="AX1466" s="85"/>
      <c r="AY1466" s="85"/>
      <c r="AZ1466" s="85"/>
      <c r="BA1466" s="85"/>
      <c r="BB1466" s="85"/>
      <c r="BC1466" s="85"/>
      <c r="BD1466" s="85"/>
      <c r="BE1466" s="85"/>
      <c r="BF1466" s="88"/>
      <c r="BG1466" s="85"/>
      <c r="BH1466" s="85"/>
      <c r="BI1466" s="85"/>
      <c r="BJ1466" s="85"/>
      <c r="BK1466" s="85"/>
      <c r="BL1466" s="85"/>
      <c r="BM1466" s="85"/>
      <c r="BN1466" s="85"/>
      <c r="BO1466" s="85"/>
      <c r="BP1466" s="85"/>
      <c r="BQ1466" s="85"/>
      <c r="BR1466" s="85"/>
      <c r="BS1466" s="85"/>
      <c r="BT1466" s="85"/>
      <c r="BU1466" s="85"/>
      <c r="BV1466" s="85"/>
      <c r="BW1466" s="85"/>
      <c r="BX1466" s="85"/>
      <c r="BY1466" s="85"/>
      <c r="BZ1466" s="85"/>
      <c r="CA1466" s="85"/>
      <c r="CB1466" s="85"/>
      <c r="CC1466" s="85"/>
      <c r="CD1466" s="85"/>
      <c r="CE1466" s="85"/>
      <c r="CF1466" s="85"/>
      <c r="CG1466" s="85"/>
      <c r="CH1466" s="85"/>
      <c r="CI1466" s="85"/>
      <c r="CJ1466" s="85"/>
      <c r="CK1466" s="85"/>
      <c r="CL1466" s="85"/>
      <c r="CM1466" s="85"/>
      <c r="CN1466" s="85"/>
      <c r="CO1466" s="85"/>
      <c r="CP1466" s="85"/>
      <c r="CQ1466" s="85"/>
      <c r="CR1466" s="85"/>
      <c r="CS1466" s="85"/>
      <c r="CT1466" s="85"/>
      <c r="CU1466" s="85"/>
      <c r="CV1466" s="85"/>
      <c r="CW1466" s="85"/>
      <c r="CX1466" s="85"/>
      <c r="CY1466" s="85"/>
      <c r="CZ1466" s="85"/>
      <c r="DA1466" s="85"/>
      <c r="DB1466" s="85"/>
      <c r="DC1466" s="85"/>
      <c r="DD1466" s="85"/>
      <c r="DE1466" s="85"/>
    </row>
    <row r="1467" spans="1:109" x14ac:dyDescent="0.2">
      <c r="A1467" s="85"/>
      <c r="B1467" s="85"/>
      <c r="C1467" s="85"/>
      <c r="D1467" s="85"/>
      <c r="E1467" s="86"/>
      <c r="F1467" s="85"/>
      <c r="G1467" s="87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85"/>
      <c r="V1467" s="85"/>
      <c r="W1467" s="85"/>
      <c r="X1467" s="85"/>
      <c r="Y1467" s="85"/>
      <c r="Z1467" s="85"/>
      <c r="AA1467" s="85"/>
      <c r="AB1467" s="85"/>
      <c r="AC1467" s="85"/>
      <c r="AD1467" s="85"/>
      <c r="AE1467" s="85"/>
      <c r="AF1467" s="85"/>
      <c r="AG1467" s="85"/>
      <c r="AH1467" s="85"/>
      <c r="AI1467" s="85"/>
      <c r="AJ1467" s="85"/>
      <c r="AK1467" s="85"/>
      <c r="AL1467" s="85"/>
      <c r="AM1467" s="85"/>
      <c r="AN1467" s="85"/>
      <c r="AO1467" s="85"/>
      <c r="AP1467" s="85"/>
      <c r="AQ1467" s="85"/>
      <c r="AR1467" s="85"/>
      <c r="AS1467" s="85"/>
      <c r="AT1467" s="85"/>
      <c r="AU1467" s="85"/>
      <c r="AV1467" s="85"/>
      <c r="AW1467" s="85"/>
      <c r="AX1467" s="85"/>
      <c r="AY1467" s="85"/>
      <c r="AZ1467" s="85"/>
      <c r="BA1467" s="85"/>
      <c r="BB1467" s="85"/>
      <c r="BC1467" s="85"/>
      <c r="BD1467" s="85"/>
      <c r="BE1467" s="85"/>
      <c r="BF1467" s="88"/>
      <c r="BG1467" s="85"/>
      <c r="BH1467" s="85"/>
      <c r="BI1467" s="85"/>
      <c r="BJ1467" s="85"/>
      <c r="BK1467" s="85"/>
      <c r="BL1467" s="85"/>
      <c r="BM1467" s="85"/>
      <c r="BN1467" s="85"/>
      <c r="BO1467" s="85"/>
      <c r="BP1467" s="85"/>
      <c r="BQ1467" s="85"/>
      <c r="BR1467" s="85"/>
      <c r="BS1467" s="85"/>
      <c r="BT1467" s="85"/>
      <c r="BU1467" s="85"/>
      <c r="BV1467" s="85"/>
      <c r="BW1467" s="85"/>
      <c r="BX1467" s="85"/>
      <c r="BY1467" s="85"/>
      <c r="BZ1467" s="85"/>
      <c r="CA1467" s="85"/>
      <c r="CB1467" s="85"/>
      <c r="CC1467" s="85"/>
      <c r="CD1467" s="85"/>
      <c r="CE1467" s="85"/>
      <c r="CF1467" s="85"/>
      <c r="CG1467" s="85"/>
      <c r="CH1467" s="85"/>
      <c r="CI1467" s="85"/>
      <c r="CJ1467" s="85"/>
      <c r="CK1467" s="85"/>
      <c r="CL1467" s="85"/>
      <c r="CM1467" s="85"/>
      <c r="CN1467" s="85"/>
      <c r="CO1467" s="85"/>
      <c r="CP1467" s="85"/>
      <c r="CQ1467" s="85"/>
      <c r="CR1467" s="85"/>
      <c r="CS1467" s="85"/>
      <c r="CT1467" s="85"/>
      <c r="CU1467" s="85"/>
      <c r="CV1467" s="85"/>
      <c r="CW1467" s="85"/>
      <c r="CX1467" s="85"/>
      <c r="CY1467" s="85"/>
      <c r="CZ1467" s="85"/>
      <c r="DA1467" s="85"/>
      <c r="DB1467" s="85"/>
      <c r="DC1467" s="85"/>
      <c r="DD1467" s="85"/>
      <c r="DE1467" s="85"/>
    </row>
    <row r="1468" spans="1:109" x14ac:dyDescent="0.2">
      <c r="A1468" s="85"/>
      <c r="B1468" s="85"/>
      <c r="C1468" s="85"/>
      <c r="D1468" s="85"/>
      <c r="E1468" s="86"/>
      <c r="F1468" s="85"/>
      <c r="G1468" s="87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85"/>
      <c r="V1468" s="85"/>
      <c r="W1468" s="85"/>
      <c r="X1468" s="85"/>
      <c r="Y1468" s="85"/>
      <c r="Z1468" s="85"/>
      <c r="AA1468" s="85"/>
      <c r="AB1468" s="85"/>
      <c r="AC1468" s="85"/>
      <c r="AD1468" s="85"/>
      <c r="AE1468" s="85"/>
      <c r="AF1468" s="85"/>
      <c r="AG1468" s="85"/>
      <c r="AH1468" s="85"/>
      <c r="AI1468" s="85"/>
      <c r="AJ1468" s="85"/>
      <c r="AK1468" s="85"/>
      <c r="AL1468" s="85"/>
      <c r="AM1468" s="85"/>
      <c r="AN1468" s="85"/>
      <c r="AO1468" s="85"/>
      <c r="AP1468" s="85"/>
      <c r="AQ1468" s="85"/>
      <c r="AR1468" s="85"/>
      <c r="AS1468" s="85"/>
      <c r="AT1468" s="85"/>
      <c r="AU1468" s="85"/>
      <c r="AV1468" s="85"/>
      <c r="AW1468" s="85"/>
      <c r="AX1468" s="85"/>
      <c r="AY1468" s="85"/>
      <c r="AZ1468" s="85"/>
      <c r="BA1468" s="85"/>
      <c r="BB1468" s="85"/>
      <c r="BC1468" s="85"/>
      <c r="BD1468" s="85"/>
      <c r="BE1468" s="85"/>
      <c r="BF1468" s="88"/>
      <c r="BG1468" s="85"/>
      <c r="BH1468" s="85"/>
      <c r="BI1468" s="85"/>
      <c r="BJ1468" s="85"/>
      <c r="BK1468" s="85"/>
      <c r="BL1468" s="85"/>
      <c r="BM1468" s="85"/>
      <c r="BN1468" s="85"/>
      <c r="BO1468" s="85"/>
      <c r="BP1468" s="85"/>
      <c r="BQ1468" s="85"/>
      <c r="BR1468" s="85"/>
      <c r="BS1468" s="85"/>
      <c r="BT1468" s="85"/>
      <c r="BU1468" s="85"/>
      <c r="BV1468" s="85"/>
      <c r="BW1468" s="85"/>
      <c r="BX1468" s="85"/>
      <c r="BY1468" s="85"/>
      <c r="BZ1468" s="85"/>
      <c r="CA1468" s="85"/>
      <c r="CB1468" s="85"/>
      <c r="CC1468" s="85"/>
      <c r="CD1468" s="85"/>
      <c r="CE1468" s="85"/>
      <c r="CF1468" s="85"/>
      <c r="CG1468" s="85"/>
      <c r="CH1468" s="85"/>
      <c r="CI1468" s="85"/>
      <c r="CJ1468" s="85"/>
      <c r="CK1468" s="85"/>
      <c r="CL1468" s="85"/>
      <c r="CM1468" s="85"/>
      <c r="CN1468" s="85"/>
      <c r="CO1468" s="85"/>
      <c r="CP1468" s="85"/>
      <c r="CQ1468" s="85"/>
      <c r="CR1468" s="85"/>
      <c r="CS1468" s="85"/>
      <c r="CT1468" s="85"/>
      <c r="CU1468" s="85"/>
      <c r="CV1468" s="85"/>
      <c r="CW1468" s="85"/>
      <c r="CX1468" s="85"/>
      <c r="CY1468" s="85"/>
      <c r="CZ1468" s="85"/>
      <c r="DA1468" s="85"/>
      <c r="DB1468" s="85"/>
      <c r="DC1468" s="85"/>
      <c r="DD1468" s="85"/>
      <c r="DE1468" s="85"/>
    </row>
    <row r="1469" spans="1:109" x14ac:dyDescent="0.2">
      <c r="A1469" s="85"/>
      <c r="B1469" s="85"/>
      <c r="C1469" s="85"/>
      <c r="D1469" s="85"/>
      <c r="E1469" s="86"/>
      <c r="F1469" s="85"/>
      <c r="G1469" s="87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85"/>
      <c r="V1469" s="85"/>
      <c r="W1469" s="85"/>
      <c r="X1469" s="85"/>
      <c r="Y1469" s="85"/>
      <c r="Z1469" s="85"/>
      <c r="AA1469" s="85"/>
      <c r="AB1469" s="85"/>
      <c r="AC1469" s="85"/>
      <c r="AD1469" s="85"/>
      <c r="AE1469" s="85"/>
      <c r="AF1469" s="85"/>
      <c r="AG1469" s="85"/>
      <c r="AH1469" s="85"/>
      <c r="AI1469" s="85"/>
      <c r="AJ1469" s="85"/>
      <c r="AK1469" s="85"/>
      <c r="AL1469" s="85"/>
      <c r="AM1469" s="85"/>
      <c r="AN1469" s="85"/>
      <c r="AO1469" s="85"/>
      <c r="AP1469" s="85"/>
      <c r="AQ1469" s="85"/>
      <c r="AR1469" s="85"/>
      <c r="AS1469" s="85"/>
      <c r="AT1469" s="85"/>
      <c r="AU1469" s="85"/>
      <c r="AV1469" s="85"/>
      <c r="AW1469" s="85"/>
      <c r="AX1469" s="85"/>
      <c r="AY1469" s="85"/>
      <c r="AZ1469" s="85"/>
      <c r="BA1469" s="85"/>
      <c r="BB1469" s="85"/>
      <c r="BC1469" s="85"/>
      <c r="BD1469" s="85"/>
      <c r="BE1469" s="85"/>
      <c r="BF1469" s="88"/>
      <c r="BG1469" s="85"/>
      <c r="BH1469" s="85"/>
      <c r="BI1469" s="85"/>
      <c r="BJ1469" s="85"/>
      <c r="BK1469" s="85"/>
      <c r="BL1469" s="85"/>
      <c r="BM1469" s="85"/>
      <c r="BN1469" s="85"/>
      <c r="BO1469" s="85"/>
      <c r="BP1469" s="85"/>
      <c r="BQ1469" s="85"/>
      <c r="BR1469" s="85"/>
      <c r="BS1469" s="85"/>
      <c r="BT1469" s="85"/>
      <c r="BU1469" s="85"/>
      <c r="BV1469" s="85"/>
      <c r="BW1469" s="85"/>
      <c r="BX1469" s="85"/>
      <c r="BY1469" s="85"/>
      <c r="BZ1469" s="85"/>
      <c r="CA1469" s="85"/>
      <c r="CB1469" s="85"/>
      <c r="CC1469" s="85"/>
      <c r="CD1469" s="85"/>
      <c r="CE1469" s="85"/>
      <c r="CF1469" s="85"/>
      <c r="CG1469" s="85"/>
      <c r="CH1469" s="85"/>
      <c r="CI1469" s="85"/>
      <c r="CJ1469" s="85"/>
      <c r="CK1469" s="85"/>
      <c r="CL1469" s="85"/>
      <c r="CM1469" s="85"/>
      <c r="CN1469" s="85"/>
      <c r="CO1469" s="85"/>
      <c r="CP1469" s="85"/>
      <c r="CQ1469" s="85"/>
      <c r="CR1469" s="85"/>
      <c r="CS1469" s="85"/>
      <c r="CT1469" s="85"/>
      <c r="CU1469" s="85"/>
      <c r="CV1469" s="85"/>
      <c r="CW1469" s="85"/>
      <c r="CX1469" s="85"/>
      <c r="CY1469" s="85"/>
      <c r="CZ1469" s="85"/>
      <c r="DA1469" s="85"/>
      <c r="DB1469" s="85"/>
      <c r="DC1469" s="85"/>
      <c r="DD1469" s="85"/>
      <c r="DE1469" s="85"/>
    </row>
    <row r="1470" spans="1:109" x14ac:dyDescent="0.2">
      <c r="A1470" s="85"/>
      <c r="B1470" s="85"/>
      <c r="C1470" s="85"/>
      <c r="D1470" s="85"/>
      <c r="E1470" s="86"/>
      <c r="F1470" s="85"/>
      <c r="G1470" s="87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85"/>
      <c r="V1470" s="85"/>
      <c r="W1470" s="85"/>
      <c r="X1470" s="85"/>
      <c r="Y1470" s="85"/>
      <c r="Z1470" s="85"/>
      <c r="AA1470" s="85"/>
      <c r="AB1470" s="85"/>
      <c r="AC1470" s="85"/>
      <c r="AD1470" s="85"/>
      <c r="AE1470" s="85"/>
      <c r="AF1470" s="85"/>
      <c r="AG1470" s="85"/>
      <c r="AH1470" s="85"/>
      <c r="AI1470" s="85"/>
      <c r="AJ1470" s="85"/>
      <c r="AK1470" s="85"/>
      <c r="AL1470" s="85"/>
      <c r="AM1470" s="85"/>
      <c r="AN1470" s="85"/>
      <c r="AO1470" s="85"/>
      <c r="AP1470" s="85"/>
      <c r="AQ1470" s="85"/>
      <c r="AR1470" s="85"/>
      <c r="AS1470" s="85"/>
      <c r="AT1470" s="85"/>
      <c r="AU1470" s="85"/>
      <c r="AV1470" s="85"/>
      <c r="AW1470" s="85"/>
      <c r="AX1470" s="85"/>
      <c r="AY1470" s="85"/>
      <c r="AZ1470" s="85"/>
      <c r="BA1470" s="85"/>
      <c r="BB1470" s="85"/>
      <c r="BC1470" s="85"/>
      <c r="BD1470" s="85"/>
      <c r="BE1470" s="85"/>
      <c r="BF1470" s="88"/>
      <c r="BG1470" s="85"/>
      <c r="BH1470" s="85"/>
      <c r="BI1470" s="85"/>
      <c r="BJ1470" s="85"/>
      <c r="BK1470" s="85"/>
      <c r="BL1470" s="85"/>
      <c r="BM1470" s="85"/>
      <c r="BN1470" s="85"/>
      <c r="BO1470" s="85"/>
      <c r="BP1470" s="85"/>
      <c r="BQ1470" s="85"/>
      <c r="BR1470" s="85"/>
      <c r="BS1470" s="85"/>
      <c r="BT1470" s="85"/>
      <c r="BU1470" s="85"/>
      <c r="BV1470" s="85"/>
      <c r="BW1470" s="85"/>
      <c r="BX1470" s="85"/>
      <c r="BY1470" s="85"/>
      <c r="BZ1470" s="85"/>
      <c r="CA1470" s="85"/>
      <c r="CB1470" s="85"/>
      <c r="CC1470" s="85"/>
      <c r="CD1470" s="85"/>
      <c r="CE1470" s="85"/>
      <c r="CF1470" s="85"/>
      <c r="CG1470" s="85"/>
      <c r="CH1470" s="85"/>
      <c r="CI1470" s="85"/>
      <c r="CJ1470" s="85"/>
      <c r="CK1470" s="85"/>
      <c r="CL1470" s="85"/>
      <c r="CM1470" s="85"/>
      <c r="CN1470" s="85"/>
      <c r="CO1470" s="85"/>
      <c r="CP1470" s="85"/>
      <c r="CQ1470" s="85"/>
      <c r="CR1470" s="85"/>
      <c r="CS1470" s="85"/>
      <c r="CT1470" s="85"/>
      <c r="CU1470" s="85"/>
      <c r="CV1470" s="85"/>
      <c r="CW1470" s="85"/>
      <c r="CX1470" s="85"/>
      <c r="CY1470" s="85"/>
      <c r="CZ1470" s="85"/>
      <c r="DA1470" s="85"/>
      <c r="DB1470" s="85"/>
      <c r="DC1470" s="85"/>
      <c r="DD1470" s="85"/>
      <c r="DE1470" s="85"/>
    </row>
    <row r="1471" spans="1:109" x14ac:dyDescent="0.2">
      <c r="A1471" s="85"/>
      <c r="B1471" s="85"/>
      <c r="C1471" s="85"/>
      <c r="D1471" s="85"/>
      <c r="E1471" s="86"/>
      <c r="F1471" s="85"/>
      <c r="G1471" s="87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85"/>
      <c r="V1471" s="85"/>
      <c r="W1471" s="85"/>
      <c r="X1471" s="85"/>
      <c r="Y1471" s="85"/>
      <c r="Z1471" s="85"/>
      <c r="AA1471" s="85"/>
      <c r="AB1471" s="85"/>
      <c r="AC1471" s="85"/>
      <c r="AD1471" s="85"/>
      <c r="AE1471" s="85"/>
      <c r="AF1471" s="85"/>
      <c r="AG1471" s="85"/>
      <c r="AH1471" s="85"/>
      <c r="AI1471" s="85"/>
      <c r="AJ1471" s="85"/>
      <c r="AK1471" s="85"/>
      <c r="AL1471" s="85"/>
      <c r="AM1471" s="85"/>
      <c r="AN1471" s="85"/>
      <c r="AO1471" s="85"/>
      <c r="AP1471" s="85"/>
      <c r="AQ1471" s="85"/>
      <c r="AR1471" s="85"/>
      <c r="AS1471" s="85"/>
      <c r="AT1471" s="85"/>
      <c r="AU1471" s="85"/>
      <c r="AV1471" s="85"/>
      <c r="AW1471" s="85"/>
      <c r="AX1471" s="85"/>
      <c r="AY1471" s="85"/>
      <c r="AZ1471" s="85"/>
      <c r="BA1471" s="85"/>
      <c r="BB1471" s="85"/>
      <c r="BC1471" s="85"/>
      <c r="BD1471" s="85"/>
      <c r="BE1471" s="85"/>
      <c r="BF1471" s="88"/>
      <c r="BG1471" s="85"/>
      <c r="BH1471" s="85"/>
      <c r="BI1471" s="85"/>
      <c r="BJ1471" s="85"/>
      <c r="BK1471" s="85"/>
      <c r="BL1471" s="85"/>
      <c r="BM1471" s="85"/>
      <c r="BN1471" s="85"/>
      <c r="BO1471" s="85"/>
      <c r="BP1471" s="85"/>
      <c r="BQ1471" s="85"/>
      <c r="BR1471" s="85"/>
      <c r="BS1471" s="85"/>
      <c r="BT1471" s="85"/>
      <c r="BU1471" s="85"/>
      <c r="BV1471" s="85"/>
      <c r="BW1471" s="85"/>
      <c r="BX1471" s="85"/>
      <c r="BY1471" s="85"/>
      <c r="BZ1471" s="85"/>
      <c r="CA1471" s="85"/>
      <c r="CB1471" s="85"/>
      <c r="CC1471" s="85"/>
      <c r="CD1471" s="85"/>
      <c r="CE1471" s="85"/>
      <c r="CF1471" s="85"/>
      <c r="CG1471" s="85"/>
      <c r="CH1471" s="85"/>
      <c r="CI1471" s="85"/>
      <c r="CJ1471" s="85"/>
      <c r="CK1471" s="85"/>
      <c r="CL1471" s="85"/>
      <c r="CM1471" s="85"/>
      <c r="CN1471" s="85"/>
      <c r="CO1471" s="85"/>
      <c r="CP1471" s="85"/>
      <c r="CQ1471" s="85"/>
      <c r="CR1471" s="85"/>
      <c r="CS1471" s="85"/>
      <c r="CT1471" s="85"/>
      <c r="CU1471" s="85"/>
      <c r="CV1471" s="85"/>
      <c r="CW1471" s="85"/>
      <c r="CX1471" s="85"/>
      <c r="CY1471" s="85"/>
      <c r="CZ1471" s="85"/>
      <c r="DA1471" s="85"/>
      <c r="DB1471" s="85"/>
      <c r="DC1471" s="85"/>
      <c r="DD1471" s="85"/>
      <c r="DE1471" s="85"/>
    </row>
    <row r="1472" spans="1:109" x14ac:dyDescent="0.2">
      <c r="A1472" s="85"/>
      <c r="B1472" s="85"/>
      <c r="C1472" s="85"/>
      <c r="D1472" s="85"/>
      <c r="E1472" s="86"/>
      <c r="F1472" s="85"/>
      <c r="G1472" s="87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85"/>
      <c r="V1472" s="85"/>
      <c r="W1472" s="85"/>
      <c r="X1472" s="85"/>
      <c r="Y1472" s="85"/>
      <c r="Z1472" s="85"/>
      <c r="AA1472" s="85"/>
      <c r="AB1472" s="85"/>
      <c r="AC1472" s="85"/>
      <c r="AD1472" s="85"/>
      <c r="AE1472" s="85"/>
      <c r="AF1472" s="85"/>
      <c r="AG1472" s="85"/>
      <c r="AH1472" s="85"/>
      <c r="AI1472" s="85"/>
      <c r="AJ1472" s="85"/>
      <c r="AK1472" s="85"/>
      <c r="AL1472" s="85"/>
      <c r="AM1472" s="85"/>
      <c r="AN1472" s="85"/>
      <c r="AO1472" s="85"/>
      <c r="AP1472" s="85"/>
      <c r="AQ1472" s="85"/>
      <c r="AR1472" s="85"/>
      <c r="AS1472" s="85"/>
      <c r="AT1472" s="85"/>
      <c r="AU1472" s="85"/>
      <c r="AV1472" s="85"/>
      <c r="AW1472" s="85"/>
      <c r="AX1472" s="85"/>
      <c r="AY1472" s="85"/>
      <c r="AZ1472" s="85"/>
      <c r="BA1472" s="85"/>
      <c r="BB1472" s="85"/>
      <c r="BC1472" s="85"/>
      <c r="BD1472" s="85"/>
      <c r="BE1472" s="85"/>
      <c r="BF1472" s="88"/>
      <c r="BG1472" s="85"/>
      <c r="BH1472" s="85"/>
      <c r="BI1472" s="85"/>
      <c r="BJ1472" s="85"/>
      <c r="BK1472" s="85"/>
      <c r="BL1472" s="85"/>
      <c r="BM1472" s="85"/>
      <c r="BN1472" s="85"/>
      <c r="BO1472" s="85"/>
      <c r="BP1472" s="85"/>
      <c r="BQ1472" s="85"/>
      <c r="BR1472" s="85"/>
      <c r="BS1472" s="85"/>
      <c r="BT1472" s="85"/>
      <c r="BU1472" s="85"/>
      <c r="BV1472" s="85"/>
      <c r="BW1472" s="85"/>
      <c r="BX1472" s="85"/>
      <c r="BY1472" s="85"/>
      <c r="BZ1472" s="85"/>
      <c r="CA1472" s="85"/>
      <c r="CB1472" s="85"/>
      <c r="CC1472" s="85"/>
      <c r="CD1472" s="85"/>
      <c r="CE1472" s="85"/>
      <c r="CF1472" s="85"/>
      <c r="CG1472" s="85"/>
      <c r="CH1472" s="85"/>
      <c r="CI1472" s="85"/>
      <c r="CJ1472" s="85"/>
      <c r="CK1472" s="85"/>
      <c r="CL1472" s="85"/>
      <c r="CM1472" s="85"/>
      <c r="CN1472" s="85"/>
      <c r="CO1472" s="85"/>
      <c r="CP1472" s="85"/>
      <c r="CQ1472" s="85"/>
      <c r="CR1472" s="85"/>
      <c r="CS1472" s="85"/>
      <c r="CT1472" s="85"/>
      <c r="CU1472" s="85"/>
      <c r="CV1472" s="85"/>
      <c r="CW1472" s="85"/>
      <c r="CX1472" s="85"/>
      <c r="CY1472" s="85"/>
      <c r="CZ1472" s="85"/>
      <c r="DA1472" s="85"/>
      <c r="DB1472" s="85"/>
      <c r="DC1472" s="85"/>
      <c r="DD1472" s="85"/>
      <c r="DE1472" s="85"/>
    </row>
    <row r="1473" spans="1:109" x14ac:dyDescent="0.2">
      <c r="A1473" s="85"/>
      <c r="B1473" s="85"/>
      <c r="C1473" s="85"/>
      <c r="D1473" s="85"/>
      <c r="E1473" s="86"/>
      <c r="F1473" s="85"/>
      <c r="G1473" s="87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85"/>
      <c r="V1473" s="85"/>
      <c r="W1473" s="85"/>
      <c r="X1473" s="85"/>
      <c r="Y1473" s="85"/>
      <c r="Z1473" s="85"/>
      <c r="AA1473" s="85"/>
      <c r="AB1473" s="85"/>
      <c r="AC1473" s="85"/>
      <c r="AD1473" s="85"/>
      <c r="AE1473" s="85"/>
      <c r="AF1473" s="85"/>
      <c r="AG1473" s="85"/>
      <c r="AH1473" s="85"/>
      <c r="AI1473" s="85"/>
      <c r="AJ1473" s="85"/>
      <c r="AK1473" s="85"/>
      <c r="AL1473" s="85"/>
      <c r="AM1473" s="85"/>
      <c r="AN1473" s="85"/>
      <c r="AO1473" s="85"/>
      <c r="AP1473" s="85"/>
      <c r="AQ1473" s="85"/>
      <c r="AR1473" s="85"/>
      <c r="AS1473" s="85"/>
      <c r="AT1473" s="85"/>
      <c r="AU1473" s="85"/>
      <c r="AV1473" s="85"/>
      <c r="AW1473" s="85"/>
      <c r="AX1473" s="85"/>
      <c r="AY1473" s="85"/>
      <c r="AZ1473" s="85"/>
      <c r="BA1473" s="85"/>
      <c r="BB1473" s="85"/>
      <c r="BC1473" s="85"/>
      <c r="BD1473" s="85"/>
      <c r="BE1473" s="85"/>
      <c r="BF1473" s="88"/>
      <c r="BG1473" s="85"/>
      <c r="BH1473" s="85"/>
      <c r="BI1473" s="85"/>
      <c r="BJ1473" s="85"/>
      <c r="BK1473" s="85"/>
      <c r="BL1473" s="85"/>
      <c r="BM1473" s="85"/>
      <c r="BN1473" s="85"/>
      <c r="BO1473" s="85"/>
      <c r="BP1473" s="85"/>
      <c r="BQ1473" s="85"/>
      <c r="BR1473" s="85"/>
      <c r="BS1473" s="85"/>
      <c r="BT1473" s="85"/>
      <c r="BU1473" s="85"/>
      <c r="BV1473" s="85"/>
      <c r="BW1473" s="85"/>
      <c r="BX1473" s="85"/>
      <c r="BY1473" s="85"/>
      <c r="BZ1473" s="85"/>
      <c r="CA1473" s="85"/>
      <c r="CB1473" s="85"/>
      <c r="CC1473" s="85"/>
      <c r="CD1473" s="85"/>
      <c r="CE1473" s="85"/>
      <c r="CF1473" s="85"/>
      <c r="CG1473" s="85"/>
      <c r="CH1473" s="85"/>
      <c r="CI1473" s="85"/>
      <c r="CJ1473" s="85"/>
      <c r="CK1473" s="85"/>
      <c r="CL1473" s="85"/>
      <c r="CM1473" s="85"/>
      <c r="CN1473" s="85"/>
      <c r="CO1473" s="85"/>
      <c r="CP1473" s="85"/>
      <c r="CQ1473" s="85"/>
      <c r="CR1473" s="85"/>
      <c r="CS1473" s="85"/>
      <c r="CT1473" s="85"/>
      <c r="CU1473" s="85"/>
      <c r="CV1473" s="85"/>
      <c r="CW1473" s="85"/>
      <c r="CX1473" s="85"/>
      <c r="CY1473" s="85"/>
      <c r="CZ1473" s="85"/>
      <c r="DA1473" s="85"/>
      <c r="DB1473" s="85"/>
      <c r="DC1473" s="85"/>
      <c r="DD1473" s="85"/>
      <c r="DE1473" s="85"/>
    </row>
    <row r="1474" spans="1:109" x14ac:dyDescent="0.2">
      <c r="A1474" s="85"/>
      <c r="B1474" s="85"/>
      <c r="C1474" s="85"/>
      <c r="D1474" s="85"/>
      <c r="E1474" s="86"/>
      <c r="F1474" s="85"/>
      <c r="G1474" s="87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85"/>
      <c r="V1474" s="85"/>
      <c r="W1474" s="85"/>
      <c r="X1474" s="85"/>
      <c r="Y1474" s="85"/>
      <c r="Z1474" s="85"/>
      <c r="AA1474" s="85"/>
      <c r="AB1474" s="85"/>
      <c r="AC1474" s="85"/>
      <c r="AD1474" s="85"/>
      <c r="AE1474" s="85"/>
      <c r="AF1474" s="85"/>
      <c r="AG1474" s="85"/>
      <c r="AH1474" s="85"/>
      <c r="AI1474" s="85"/>
      <c r="AJ1474" s="85"/>
      <c r="AK1474" s="85"/>
      <c r="AL1474" s="85"/>
      <c r="AM1474" s="85"/>
      <c r="AN1474" s="85"/>
      <c r="AO1474" s="85"/>
      <c r="AP1474" s="85"/>
      <c r="AQ1474" s="85"/>
      <c r="AR1474" s="85"/>
      <c r="AS1474" s="85"/>
      <c r="AT1474" s="85"/>
      <c r="AU1474" s="85"/>
      <c r="AV1474" s="85"/>
      <c r="AW1474" s="85"/>
      <c r="AX1474" s="85"/>
      <c r="AY1474" s="85"/>
      <c r="AZ1474" s="85"/>
      <c r="BA1474" s="85"/>
      <c r="BB1474" s="85"/>
      <c r="BC1474" s="85"/>
      <c r="BD1474" s="85"/>
      <c r="BE1474" s="85"/>
      <c r="BF1474" s="88"/>
      <c r="BG1474" s="85"/>
      <c r="BH1474" s="85"/>
      <c r="BI1474" s="85"/>
      <c r="BJ1474" s="85"/>
      <c r="BK1474" s="85"/>
      <c r="BL1474" s="85"/>
      <c r="BM1474" s="85"/>
      <c r="BN1474" s="85"/>
      <c r="BO1474" s="85"/>
      <c r="BP1474" s="85"/>
      <c r="BQ1474" s="85"/>
      <c r="BR1474" s="85"/>
      <c r="BS1474" s="85"/>
      <c r="BT1474" s="85"/>
      <c r="BU1474" s="85"/>
      <c r="BV1474" s="85"/>
      <c r="BW1474" s="85"/>
      <c r="BX1474" s="85"/>
      <c r="BY1474" s="85"/>
      <c r="BZ1474" s="85"/>
      <c r="CA1474" s="85"/>
      <c r="CB1474" s="85"/>
      <c r="CC1474" s="85"/>
      <c r="CD1474" s="85"/>
      <c r="CE1474" s="85"/>
      <c r="CF1474" s="85"/>
      <c r="CG1474" s="85"/>
      <c r="CH1474" s="85"/>
      <c r="CI1474" s="85"/>
      <c r="CJ1474" s="85"/>
      <c r="CK1474" s="85"/>
      <c r="CL1474" s="85"/>
      <c r="CM1474" s="85"/>
      <c r="CN1474" s="85"/>
      <c r="CO1474" s="85"/>
      <c r="CP1474" s="85"/>
      <c r="CQ1474" s="85"/>
      <c r="CR1474" s="85"/>
      <c r="CS1474" s="85"/>
      <c r="CT1474" s="85"/>
      <c r="CU1474" s="85"/>
      <c r="CV1474" s="85"/>
      <c r="CW1474" s="85"/>
      <c r="CX1474" s="85"/>
      <c r="CY1474" s="85"/>
      <c r="CZ1474" s="85"/>
      <c r="DA1474" s="85"/>
      <c r="DB1474" s="85"/>
      <c r="DC1474" s="85"/>
      <c r="DD1474" s="85"/>
      <c r="DE1474" s="85"/>
    </row>
    <row r="1475" spans="1:109" x14ac:dyDescent="0.2">
      <c r="A1475" s="85"/>
      <c r="B1475" s="85"/>
      <c r="C1475" s="85"/>
      <c r="D1475" s="85"/>
      <c r="E1475" s="86"/>
      <c r="F1475" s="85"/>
      <c r="G1475" s="87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85"/>
      <c r="V1475" s="85"/>
      <c r="W1475" s="85"/>
      <c r="X1475" s="85"/>
      <c r="Y1475" s="85"/>
      <c r="Z1475" s="85"/>
      <c r="AA1475" s="85"/>
      <c r="AB1475" s="85"/>
      <c r="AC1475" s="85"/>
      <c r="AD1475" s="85"/>
      <c r="AE1475" s="85"/>
      <c r="AF1475" s="85"/>
      <c r="AG1475" s="85"/>
      <c r="AH1475" s="85"/>
      <c r="AI1475" s="85"/>
      <c r="AJ1475" s="85"/>
      <c r="AK1475" s="85"/>
      <c r="AL1475" s="85"/>
      <c r="AM1475" s="85"/>
      <c r="AN1475" s="85"/>
      <c r="AO1475" s="85"/>
      <c r="AP1475" s="85"/>
      <c r="AQ1475" s="85"/>
      <c r="AR1475" s="85"/>
      <c r="AS1475" s="85"/>
      <c r="AT1475" s="85"/>
      <c r="AU1475" s="85"/>
      <c r="AV1475" s="85"/>
      <c r="AW1475" s="85"/>
      <c r="AX1475" s="85"/>
      <c r="AY1475" s="85"/>
      <c r="AZ1475" s="85"/>
      <c r="BA1475" s="85"/>
      <c r="BB1475" s="85"/>
      <c r="BC1475" s="85"/>
      <c r="BD1475" s="85"/>
      <c r="BE1475" s="85"/>
      <c r="BF1475" s="88"/>
      <c r="BG1475" s="85"/>
      <c r="BH1475" s="85"/>
      <c r="BI1475" s="85"/>
      <c r="BJ1475" s="85"/>
      <c r="BK1475" s="85"/>
      <c r="BL1475" s="85"/>
      <c r="BM1475" s="85"/>
      <c r="BN1475" s="85"/>
      <c r="BO1475" s="85"/>
      <c r="BP1475" s="85"/>
      <c r="BQ1475" s="85"/>
      <c r="BR1475" s="85"/>
      <c r="BS1475" s="85"/>
      <c r="BT1475" s="85"/>
      <c r="BU1475" s="85"/>
      <c r="BV1475" s="85"/>
      <c r="BW1475" s="85"/>
      <c r="BX1475" s="85"/>
      <c r="BY1475" s="85"/>
      <c r="BZ1475" s="85"/>
      <c r="CA1475" s="85"/>
      <c r="CB1475" s="85"/>
      <c r="CC1475" s="85"/>
      <c r="CD1475" s="85"/>
      <c r="CE1475" s="85"/>
      <c r="CF1475" s="85"/>
      <c r="CG1475" s="85"/>
      <c r="CH1475" s="85"/>
      <c r="CI1475" s="85"/>
      <c r="CJ1475" s="85"/>
      <c r="CK1475" s="85"/>
      <c r="CL1475" s="85"/>
      <c r="CM1475" s="85"/>
      <c r="CN1475" s="85"/>
      <c r="CO1475" s="85"/>
      <c r="CP1475" s="85"/>
      <c r="CQ1475" s="85"/>
      <c r="CR1475" s="85"/>
      <c r="CS1475" s="85"/>
      <c r="CT1475" s="85"/>
      <c r="CU1475" s="85"/>
      <c r="CV1475" s="85"/>
      <c r="CW1475" s="85"/>
      <c r="CX1475" s="85"/>
      <c r="CY1475" s="85"/>
      <c r="CZ1475" s="85"/>
      <c r="DA1475" s="85"/>
      <c r="DB1475" s="85"/>
      <c r="DC1475" s="85"/>
      <c r="DD1475" s="85"/>
      <c r="DE1475" s="85"/>
    </row>
    <row r="1476" spans="1:109" x14ac:dyDescent="0.2">
      <c r="A1476" s="85"/>
      <c r="B1476" s="85"/>
      <c r="C1476" s="85"/>
      <c r="D1476" s="85"/>
      <c r="E1476" s="86"/>
      <c r="F1476" s="85"/>
      <c r="G1476" s="87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85"/>
      <c r="V1476" s="85"/>
      <c r="W1476" s="85"/>
      <c r="X1476" s="85"/>
      <c r="Y1476" s="85"/>
      <c r="Z1476" s="85"/>
      <c r="AA1476" s="85"/>
      <c r="AB1476" s="85"/>
      <c r="AC1476" s="85"/>
      <c r="AD1476" s="85"/>
      <c r="AE1476" s="85"/>
      <c r="AF1476" s="85"/>
      <c r="AG1476" s="85"/>
      <c r="AH1476" s="85"/>
      <c r="AI1476" s="85"/>
      <c r="AJ1476" s="85"/>
      <c r="AK1476" s="85"/>
      <c r="AL1476" s="85"/>
      <c r="AM1476" s="85"/>
      <c r="AN1476" s="85"/>
      <c r="AO1476" s="85"/>
      <c r="AP1476" s="85"/>
      <c r="AQ1476" s="85"/>
      <c r="AR1476" s="85"/>
      <c r="AS1476" s="85"/>
      <c r="AT1476" s="85"/>
      <c r="AU1476" s="85"/>
      <c r="AV1476" s="85"/>
      <c r="AW1476" s="85"/>
      <c r="AX1476" s="85"/>
      <c r="AY1476" s="85"/>
      <c r="AZ1476" s="85"/>
      <c r="BA1476" s="85"/>
      <c r="BB1476" s="85"/>
      <c r="BC1476" s="85"/>
      <c r="BD1476" s="85"/>
      <c r="BE1476" s="85"/>
      <c r="BF1476" s="88"/>
      <c r="BG1476" s="85"/>
      <c r="BH1476" s="85"/>
      <c r="BI1476" s="85"/>
      <c r="BJ1476" s="85"/>
      <c r="BK1476" s="85"/>
      <c r="BL1476" s="85"/>
      <c r="BM1476" s="85"/>
      <c r="BN1476" s="85"/>
      <c r="BO1476" s="85"/>
      <c r="BP1476" s="85"/>
      <c r="BQ1476" s="85"/>
      <c r="BR1476" s="85"/>
      <c r="BS1476" s="85"/>
      <c r="BT1476" s="85"/>
      <c r="BU1476" s="85"/>
      <c r="BV1476" s="85"/>
      <c r="BW1476" s="85"/>
      <c r="BX1476" s="85"/>
      <c r="BY1476" s="85"/>
      <c r="BZ1476" s="85"/>
      <c r="CA1476" s="85"/>
      <c r="CB1476" s="85"/>
      <c r="CC1476" s="85"/>
      <c r="CD1476" s="85"/>
      <c r="CE1476" s="85"/>
      <c r="CF1476" s="85"/>
      <c r="CG1476" s="85"/>
      <c r="CH1476" s="85"/>
      <c r="CI1476" s="85"/>
      <c r="CJ1476" s="85"/>
      <c r="CK1476" s="85"/>
      <c r="CL1476" s="85"/>
      <c r="CM1476" s="85"/>
      <c r="CN1476" s="85"/>
      <c r="CO1476" s="85"/>
      <c r="CP1476" s="85"/>
      <c r="CQ1476" s="85"/>
      <c r="CR1476" s="85"/>
      <c r="CS1476" s="85"/>
      <c r="CT1476" s="85"/>
      <c r="CU1476" s="85"/>
      <c r="CV1476" s="85"/>
      <c r="CW1476" s="85"/>
      <c r="CX1476" s="85"/>
      <c r="CY1476" s="85"/>
      <c r="CZ1476" s="85"/>
      <c r="DA1476" s="85"/>
      <c r="DB1476" s="85"/>
      <c r="DC1476" s="85"/>
      <c r="DD1476" s="85"/>
      <c r="DE1476" s="85"/>
    </row>
    <row r="1477" spans="1:109" x14ac:dyDescent="0.2">
      <c r="A1477" s="85"/>
      <c r="B1477" s="85"/>
      <c r="C1477" s="85"/>
      <c r="D1477" s="85"/>
      <c r="E1477" s="86"/>
      <c r="F1477" s="85"/>
      <c r="G1477" s="87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85"/>
      <c r="V1477" s="85"/>
      <c r="W1477" s="85"/>
      <c r="X1477" s="85"/>
      <c r="Y1477" s="85"/>
      <c r="Z1477" s="85"/>
      <c r="AA1477" s="85"/>
      <c r="AB1477" s="85"/>
      <c r="AC1477" s="85"/>
      <c r="AD1477" s="85"/>
      <c r="AE1477" s="85"/>
      <c r="AF1477" s="85"/>
      <c r="AG1477" s="85"/>
      <c r="AH1477" s="85"/>
      <c r="AI1477" s="85"/>
      <c r="AJ1477" s="85"/>
      <c r="AK1477" s="85"/>
      <c r="AL1477" s="85"/>
      <c r="AM1477" s="85"/>
      <c r="AN1477" s="85"/>
      <c r="AO1477" s="85"/>
      <c r="AP1477" s="85"/>
      <c r="AQ1477" s="85"/>
      <c r="AR1477" s="85"/>
      <c r="AS1477" s="85"/>
      <c r="AT1477" s="85"/>
      <c r="AU1477" s="85"/>
      <c r="AV1477" s="85"/>
      <c r="AW1477" s="85"/>
      <c r="AX1477" s="85"/>
      <c r="AY1477" s="85"/>
      <c r="AZ1477" s="85"/>
      <c r="BA1477" s="85"/>
      <c r="BB1477" s="85"/>
      <c r="BC1477" s="85"/>
      <c r="BD1477" s="85"/>
      <c r="BE1477" s="85"/>
      <c r="BF1477" s="88"/>
      <c r="BG1477" s="85"/>
      <c r="BH1477" s="85"/>
      <c r="BI1477" s="85"/>
      <c r="BJ1477" s="85"/>
      <c r="BK1477" s="85"/>
      <c r="BL1477" s="85"/>
      <c r="BM1477" s="85"/>
      <c r="BN1477" s="85"/>
      <c r="BO1477" s="85"/>
      <c r="BP1477" s="85"/>
      <c r="BQ1477" s="85"/>
      <c r="BR1477" s="85"/>
      <c r="BS1477" s="85"/>
      <c r="BT1477" s="85"/>
      <c r="BU1477" s="85"/>
      <c r="BV1477" s="85"/>
      <c r="BW1477" s="85"/>
      <c r="BX1477" s="85"/>
      <c r="BY1477" s="85"/>
      <c r="BZ1477" s="85"/>
      <c r="CA1477" s="85"/>
      <c r="CB1477" s="85"/>
      <c r="CC1477" s="85"/>
      <c r="CD1477" s="85"/>
      <c r="CE1477" s="85"/>
      <c r="CF1477" s="85"/>
      <c r="CG1477" s="85"/>
      <c r="CH1477" s="85"/>
      <c r="CI1477" s="85"/>
      <c r="CJ1477" s="85"/>
      <c r="CK1477" s="85"/>
      <c r="CL1477" s="85"/>
      <c r="CM1477" s="85"/>
      <c r="CN1477" s="85"/>
      <c r="CO1477" s="85"/>
      <c r="CP1477" s="85"/>
      <c r="CQ1477" s="85"/>
      <c r="CR1477" s="85"/>
      <c r="CS1477" s="85"/>
      <c r="CT1477" s="85"/>
      <c r="CU1477" s="85"/>
      <c r="CV1477" s="85"/>
      <c r="CW1477" s="85"/>
      <c r="CX1477" s="85"/>
      <c r="CY1477" s="85"/>
      <c r="CZ1477" s="85"/>
      <c r="DA1477" s="85"/>
      <c r="DB1477" s="85"/>
      <c r="DC1477" s="85"/>
      <c r="DD1477" s="85"/>
      <c r="DE1477" s="85"/>
    </row>
    <row r="1478" spans="1:109" x14ac:dyDescent="0.2">
      <c r="A1478" s="85"/>
      <c r="B1478" s="85"/>
      <c r="C1478" s="85"/>
      <c r="D1478" s="85"/>
      <c r="E1478" s="86"/>
      <c r="F1478" s="85"/>
      <c r="G1478" s="87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85"/>
      <c r="V1478" s="85"/>
      <c r="W1478" s="85"/>
      <c r="X1478" s="85"/>
      <c r="Y1478" s="85"/>
      <c r="Z1478" s="85"/>
      <c r="AA1478" s="85"/>
      <c r="AB1478" s="85"/>
      <c r="AC1478" s="85"/>
      <c r="AD1478" s="85"/>
      <c r="AE1478" s="85"/>
      <c r="AF1478" s="85"/>
      <c r="AG1478" s="85"/>
      <c r="AH1478" s="85"/>
      <c r="AI1478" s="85"/>
      <c r="AJ1478" s="85"/>
      <c r="AK1478" s="85"/>
      <c r="AL1478" s="85"/>
      <c r="AM1478" s="85"/>
      <c r="AN1478" s="85"/>
      <c r="AO1478" s="85"/>
      <c r="AP1478" s="85"/>
      <c r="AQ1478" s="85"/>
      <c r="AR1478" s="85"/>
      <c r="AS1478" s="85"/>
      <c r="AT1478" s="85"/>
      <c r="AU1478" s="85"/>
      <c r="AV1478" s="85"/>
      <c r="AW1478" s="85"/>
      <c r="AX1478" s="85"/>
      <c r="AY1478" s="85"/>
      <c r="AZ1478" s="85"/>
      <c r="BA1478" s="85"/>
      <c r="BB1478" s="85"/>
      <c r="BC1478" s="85"/>
      <c r="BD1478" s="85"/>
      <c r="BE1478" s="85"/>
      <c r="BF1478" s="88"/>
      <c r="BG1478" s="85"/>
      <c r="BH1478" s="85"/>
      <c r="BI1478" s="85"/>
      <c r="BJ1478" s="85"/>
      <c r="BK1478" s="85"/>
      <c r="BL1478" s="85"/>
      <c r="BM1478" s="85"/>
      <c r="BN1478" s="85"/>
      <c r="BO1478" s="85"/>
      <c r="BP1478" s="85"/>
      <c r="BQ1478" s="85"/>
      <c r="BR1478" s="85"/>
      <c r="BS1478" s="85"/>
      <c r="BT1478" s="85"/>
      <c r="BU1478" s="85"/>
      <c r="BV1478" s="85"/>
      <c r="BW1478" s="85"/>
      <c r="BX1478" s="85"/>
      <c r="BY1478" s="85"/>
      <c r="BZ1478" s="85"/>
      <c r="CA1478" s="85"/>
      <c r="CB1478" s="85"/>
      <c r="CC1478" s="85"/>
      <c r="CD1478" s="85"/>
      <c r="CE1478" s="85"/>
      <c r="CF1478" s="85"/>
      <c r="CG1478" s="85"/>
      <c r="CH1478" s="85"/>
      <c r="CI1478" s="85"/>
      <c r="CJ1478" s="85"/>
      <c r="CK1478" s="85"/>
      <c r="CL1478" s="85"/>
      <c r="CM1478" s="85"/>
      <c r="CN1478" s="85"/>
      <c r="CO1478" s="85"/>
      <c r="CP1478" s="85"/>
      <c r="CQ1478" s="85"/>
      <c r="CR1478" s="85"/>
      <c r="CS1478" s="85"/>
      <c r="CT1478" s="85"/>
      <c r="CU1478" s="85"/>
      <c r="CV1478" s="85"/>
      <c r="CW1478" s="85"/>
      <c r="CX1478" s="85"/>
      <c r="CY1478" s="85"/>
      <c r="CZ1478" s="85"/>
      <c r="DA1478" s="85"/>
      <c r="DB1478" s="85"/>
      <c r="DC1478" s="85"/>
      <c r="DD1478" s="85"/>
      <c r="DE1478" s="85"/>
    </row>
    <row r="1479" spans="1:109" x14ac:dyDescent="0.2">
      <c r="A1479" s="85"/>
      <c r="B1479" s="85"/>
      <c r="C1479" s="85"/>
      <c r="D1479" s="85"/>
      <c r="E1479" s="86"/>
      <c r="F1479" s="85"/>
      <c r="G1479" s="87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85"/>
      <c r="V1479" s="85"/>
      <c r="W1479" s="85"/>
      <c r="X1479" s="85"/>
      <c r="Y1479" s="85"/>
      <c r="Z1479" s="85"/>
      <c r="AA1479" s="85"/>
      <c r="AB1479" s="85"/>
      <c r="AC1479" s="85"/>
      <c r="AD1479" s="85"/>
      <c r="AE1479" s="85"/>
      <c r="AF1479" s="85"/>
      <c r="AG1479" s="85"/>
      <c r="AH1479" s="85"/>
      <c r="AI1479" s="85"/>
      <c r="AJ1479" s="85"/>
      <c r="AK1479" s="85"/>
      <c r="AL1479" s="85"/>
      <c r="AM1479" s="85"/>
      <c r="AN1479" s="85"/>
      <c r="AO1479" s="85"/>
      <c r="AP1479" s="85"/>
      <c r="AQ1479" s="85"/>
      <c r="AR1479" s="85"/>
      <c r="AS1479" s="85"/>
      <c r="AT1479" s="85"/>
      <c r="AU1479" s="85"/>
      <c r="AV1479" s="85"/>
      <c r="AW1479" s="85"/>
      <c r="AX1479" s="85"/>
      <c r="AY1479" s="85"/>
      <c r="AZ1479" s="85"/>
      <c r="BA1479" s="85"/>
      <c r="BB1479" s="85"/>
      <c r="BC1479" s="85"/>
      <c r="BD1479" s="85"/>
      <c r="BE1479" s="85"/>
      <c r="BF1479" s="88"/>
      <c r="BG1479" s="85"/>
      <c r="BH1479" s="85"/>
      <c r="BI1479" s="85"/>
      <c r="BJ1479" s="85"/>
      <c r="BK1479" s="85"/>
      <c r="BL1479" s="85"/>
      <c r="BM1479" s="85"/>
      <c r="BN1479" s="85"/>
      <c r="BO1479" s="85"/>
      <c r="BP1479" s="85"/>
      <c r="BQ1479" s="85"/>
      <c r="BR1479" s="85"/>
      <c r="BS1479" s="85"/>
      <c r="BT1479" s="85"/>
      <c r="BU1479" s="85"/>
      <c r="BV1479" s="85"/>
      <c r="BW1479" s="85"/>
      <c r="BX1479" s="85"/>
      <c r="BY1479" s="85"/>
      <c r="BZ1479" s="85"/>
      <c r="CA1479" s="85"/>
      <c r="CB1479" s="85"/>
      <c r="CC1479" s="85"/>
      <c r="CD1479" s="85"/>
      <c r="CE1479" s="85"/>
      <c r="CF1479" s="85"/>
      <c r="CG1479" s="85"/>
      <c r="CH1479" s="85"/>
      <c r="CI1479" s="85"/>
      <c r="CJ1479" s="85"/>
      <c r="CK1479" s="85"/>
      <c r="CL1479" s="85"/>
      <c r="CM1479" s="85"/>
      <c r="CN1479" s="85"/>
      <c r="CO1479" s="85"/>
      <c r="CP1479" s="85"/>
      <c r="CQ1479" s="85"/>
      <c r="CR1479" s="85"/>
      <c r="CS1479" s="85"/>
      <c r="CT1479" s="85"/>
      <c r="CU1479" s="85"/>
      <c r="CV1479" s="85"/>
      <c r="CW1479" s="85"/>
      <c r="CX1479" s="85"/>
      <c r="CY1479" s="85"/>
      <c r="CZ1479" s="85"/>
      <c r="DA1479" s="85"/>
      <c r="DB1479" s="85"/>
      <c r="DC1479" s="85"/>
      <c r="DD1479" s="85"/>
      <c r="DE1479" s="85"/>
    </row>
    <row r="1480" spans="1:109" x14ac:dyDescent="0.2">
      <c r="A1480" s="85"/>
      <c r="B1480" s="85"/>
      <c r="C1480" s="85"/>
      <c r="D1480" s="85"/>
      <c r="E1480" s="86"/>
      <c r="F1480" s="85"/>
      <c r="G1480" s="87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85"/>
      <c r="V1480" s="85"/>
      <c r="W1480" s="85"/>
      <c r="X1480" s="85"/>
      <c r="Y1480" s="85"/>
      <c r="Z1480" s="85"/>
      <c r="AA1480" s="85"/>
      <c r="AB1480" s="85"/>
      <c r="AC1480" s="85"/>
      <c r="AD1480" s="85"/>
      <c r="AE1480" s="85"/>
      <c r="AF1480" s="85"/>
      <c r="AG1480" s="85"/>
      <c r="AH1480" s="85"/>
      <c r="AI1480" s="85"/>
      <c r="AJ1480" s="85"/>
      <c r="AK1480" s="85"/>
      <c r="AL1480" s="85"/>
      <c r="AM1480" s="85"/>
      <c r="AN1480" s="85"/>
      <c r="AO1480" s="85"/>
      <c r="AP1480" s="85"/>
      <c r="AQ1480" s="85"/>
      <c r="AR1480" s="85"/>
      <c r="AS1480" s="85"/>
      <c r="AT1480" s="85"/>
      <c r="AU1480" s="85"/>
      <c r="AV1480" s="85"/>
      <c r="AW1480" s="85"/>
      <c r="AX1480" s="85"/>
      <c r="AY1480" s="85"/>
      <c r="AZ1480" s="85"/>
      <c r="BA1480" s="85"/>
      <c r="BB1480" s="85"/>
      <c r="BC1480" s="85"/>
      <c r="BD1480" s="85"/>
      <c r="BE1480" s="85"/>
      <c r="BF1480" s="88"/>
      <c r="BG1480" s="85"/>
      <c r="BH1480" s="85"/>
      <c r="BI1480" s="85"/>
      <c r="BJ1480" s="85"/>
      <c r="BK1480" s="85"/>
      <c r="BL1480" s="85"/>
      <c r="BM1480" s="85"/>
      <c r="BN1480" s="85"/>
      <c r="BO1480" s="85"/>
      <c r="BP1480" s="85"/>
      <c r="BQ1480" s="85"/>
      <c r="BR1480" s="85"/>
      <c r="BS1480" s="85"/>
      <c r="BT1480" s="85"/>
      <c r="BU1480" s="85"/>
      <c r="BV1480" s="85"/>
      <c r="BW1480" s="85"/>
      <c r="BX1480" s="85"/>
      <c r="BY1480" s="85"/>
      <c r="BZ1480" s="85"/>
      <c r="CA1480" s="85"/>
      <c r="CB1480" s="85"/>
      <c r="CC1480" s="85"/>
      <c r="CD1480" s="85"/>
      <c r="CE1480" s="85"/>
      <c r="CF1480" s="85"/>
      <c r="CG1480" s="85"/>
      <c r="CH1480" s="85"/>
      <c r="CI1480" s="85"/>
      <c r="CJ1480" s="85"/>
      <c r="CK1480" s="85"/>
      <c r="CL1480" s="85"/>
      <c r="CM1480" s="85"/>
      <c r="CN1480" s="85"/>
      <c r="CO1480" s="85"/>
      <c r="CP1480" s="85"/>
      <c r="CQ1480" s="85"/>
      <c r="CR1480" s="85"/>
      <c r="CS1480" s="85"/>
      <c r="CT1480" s="85"/>
      <c r="CU1480" s="85"/>
      <c r="CV1480" s="85"/>
      <c r="CW1480" s="85"/>
      <c r="CX1480" s="85"/>
      <c r="CY1480" s="85"/>
      <c r="CZ1480" s="85"/>
      <c r="DA1480" s="85"/>
      <c r="DB1480" s="85"/>
      <c r="DC1480" s="85"/>
      <c r="DD1480" s="85"/>
      <c r="DE1480" s="85"/>
    </row>
    <row r="1481" spans="1:109" x14ac:dyDescent="0.2">
      <c r="A1481" s="85"/>
      <c r="B1481" s="85"/>
      <c r="C1481" s="85"/>
      <c r="D1481" s="85"/>
      <c r="E1481" s="86"/>
      <c r="F1481" s="85"/>
      <c r="G1481" s="87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85"/>
      <c r="V1481" s="85"/>
      <c r="W1481" s="85"/>
      <c r="X1481" s="85"/>
      <c r="Y1481" s="85"/>
      <c r="Z1481" s="85"/>
      <c r="AA1481" s="85"/>
      <c r="AB1481" s="85"/>
      <c r="AC1481" s="85"/>
      <c r="AD1481" s="85"/>
      <c r="AE1481" s="85"/>
      <c r="AF1481" s="85"/>
      <c r="AG1481" s="85"/>
      <c r="AH1481" s="85"/>
      <c r="AI1481" s="85"/>
      <c r="AJ1481" s="85"/>
      <c r="AK1481" s="85"/>
      <c r="AL1481" s="85"/>
      <c r="AM1481" s="85"/>
      <c r="AN1481" s="85"/>
      <c r="AO1481" s="85"/>
      <c r="AP1481" s="85"/>
      <c r="AQ1481" s="85"/>
      <c r="AR1481" s="85"/>
      <c r="AS1481" s="85"/>
      <c r="AT1481" s="85"/>
      <c r="AU1481" s="85"/>
      <c r="AV1481" s="85"/>
      <c r="AW1481" s="85"/>
      <c r="AX1481" s="85"/>
      <c r="AY1481" s="85"/>
      <c r="AZ1481" s="85"/>
      <c r="BA1481" s="85"/>
      <c r="BB1481" s="85"/>
      <c r="BC1481" s="85"/>
      <c r="BD1481" s="85"/>
      <c r="BE1481" s="85"/>
      <c r="BF1481" s="88"/>
      <c r="BG1481" s="85"/>
      <c r="BH1481" s="85"/>
      <c r="BI1481" s="85"/>
      <c r="BJ1481" s="85"/>
      <c r="BK1481" s="85"/>
      <c r="BL1481" s="85"/>
      <c r="BM1481" s="85"/>
      <c r="BN1481" s="85"/>
      <c r="BO1481" s="85"/>
      <c r="BP1481" s="85"/>
      <c r="BQ1481" s="85"/>
      <c r="BR1481" s="85"/>
      <c r="BS1481" s="85"/>
      <c r="BT1481" s="85"/>
      <c r="BU1481" s="85"/>
      <c r="BV1481" s="85"/>
      <c r="BW1481" s="85"/>
      <c r="BX1481" s="85"/>
      <c r="BY1481" s="85"/>
      <c r="BZ1481" s="85"/>
      <c r="CA1481" s="85"/>
      <c r="CB1481" s="85"/>
      <c r="CC1481" s="85"/>
      <c r="CD1481" s="85"/>
      <c r="CE1481" s="85"/>
      <c r="CF1481" s="85"/>
      <c r="CG1481" s="85"/>
      <c r="CH1481" s="85"/>
      <c r="CI1481" s="85"/>
      <c r="CJ1481" s="85"/>
      <c r="CK1481" s="85"/>
      <c r="CL1481" s="85"/>
      <c r="CM1481" s="85"/>
      <c r="CN1481" s="85"/>
      <c r="CO1481" s="85"/>
      <c r="CP1481" s="85"/>
      <c r="CQ1481" s="85"/>
      <c r="CR1481" s="85"/>
      <c r="CS1481" s="85"/>
      <c r="CT1481" s="85"/>
      <c r="CU1481" s="85"/>
      <c r="CV1481" s="85"/>
      <c r="CW1481" s="85"/>
      <c r="CX1481" s="85"/>
      <c r="CY1481" s="85"/>
      <c r="CZ1481" s="85"/>
      <c r="DA1481" s="85"/>
      <c r="DB1481" s="85"/>
      <c r="DC1481" s="85"/>
      <c r="DD1481" s="85"/>
      <c r="DE1481" s="85"/>
    </row>
    <row r="1482" spans="1:109" x14ac:dyDescent="0.2">
      <c r="A1482" s="85"/>
      <c r="B1482" s="85"/>
      <c r="C1482" s="85"/>
      <c r="D1482" s="85"/>
      <c r="E1482" s="86"/>
      <c r="F1482" s="85"/>
      <c r="G1482" s="87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85"/>
      <c r="V1482" s="85"/>
      <c r="W1482" s="85"/>
      <c r="X1482" s="85"/>
      <c r="Y1482" s="85"/>
      <c r="Z1482" s="85"/>
      <c r="AA1482" s="85"/>
      <c r="AB1482" s="85"/>
      <c r="AC1482" s="85"/>
      <c r="AD1482" s="85"/>
      <c r="AE1482" s="85"/>
      <c r="AF1482" s="85"/>
      <c r="AG1482" s="85"/>
      <c r="AH1482" s="85"/>
      <c r="AI1482" s="85"/>
      <c r="AJ1482" s="85"/>
      <c r="AK1482" s="85"/>
      <c r="AL1482" s="85"/>
      <c r="AM1482" s="85"/>
      <c r="AN1482" s="85"/>
      <c r="AO1482" s="85"/>
      <c r="AP1482" s="85"/>
      <c r="AQ1482" s="85"/>
      <c r="AR1482" s="85"/>
      <c r="AS1482" s="85"/>
      <c r="AT1482" s="85"/>
      <c r="AU1482" s="85"/>
      <c r="AV1482" s="85"/>
      <c r="AW1482" s="85"/>
      <c r="AX1482" s="85"/>
      <c r="AY1482" s="85"/>
      <c r="AZ1482" s="85"/>
      <c r="BA1482" s="85"/>
      <c r="BB1482" s="85"/>
      <c r="BC1482" s="85"/>
      <c r="BD1482" s="85"/>
      <c r="BE1482" s="85"/>
      <c r="BF1482" s="88"/>
      <c r="BG1482" s="85"/>
      <c r="BH1482" s="85"/>
      <c r="BI1482" s="85"/>
      <c r="BJ1482" s="85"/>
      <c r="BK1482" s="85"/>
      <c r="BL1482" s="85"/>
      <c r="BM1482" s="85"/>
      <c r="BN1482" s="85"/>
      <c r="BO1482" s="85"/>
      <c r="BP1482" s="85"/>
      <c r="BQ1482" s="85"/>
      <c r="BR1482" s="85"/>
      <c r="BS1482" s="85"/>
      <c r="BT1482" s="85"/>
      <c r="BU1482" s="85"/>
      <c r="BV1482" s="85"/>
      <c r="BW1482" s="85"/>
      <c r="BX1482" s="85"/>
      <c r="BY1482" s="85"/>
      <c r="BZ1482" s="85"/>
      <c r="CA1482" s="85"/>
      <c r="CB1482" s="85"/>
      <c r="CC1482" s="85"/>
      <c r="CD1482" s="85"/>
      <c r="CE1482" s="85"/>
      <c r="CF1482" s="85"/>
      <c r="CG1482" s="85"/>
      <c r="CH1482" s="85"/>
      <c r="CI1482" s="85"/>
      <c r="CJ1482" s="85"/>
      <c r="CK1482" s="85"/>
      <c r="CL1482" s="85"/>
      <c r="CM1482" s="85"/>
      <c r="CN1482" s="85"/>
      <c r="CO1482" s="85"/>
      <c r="CP1482" s="85"/>
      <c r="CQ1482" s="85"/>
      <c r="CR1482" s="85"/>
      <c r="CS1482" s="85"/>
      <c r="CT1482" s="85"/>
      <c r="CU1482" s="85"/>
      <c r="CV1482" s="85"/>
      <c r="CW1482" s="85"/>
      <c r="CX1482" s="85"/>
      <c r="CY1482" s="85"/>
      <c r="CZ1482" s="85"/>
      <c r="DA1482" s="85"/>
      <c r="DB1482" s="85"/>
      <c r="DC1482" s="85"/>
      <c r="DD1482" s="85"/>
      <c r="DE1482" s="85"/>
    </row>
    <row r="1483" spans="1:109" x14ac:dyDescent="0.2">
      <c r="A1483" s="85"/>
      <c r="B1483" s="85"/>
      <c r="C1483" s="85"/>
      <c r="D1483" s="85"/>
      <c r="E1483" s="86"/>
      <c r="F1483" s="85"/>
      <c r="G1483" s="87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85"/>
      <c r="V1483" s="85"/>
      <c r="W1483" s="85"/>
      <c r="X1483" s="85"/>
      <c r="Y1483" s="85"/>
      <c r="Z1483" s="85"/>
      <c r="AA1483" s="85"/>
      <c r="AB1483" s="85"/>
      <c r="AC1483" s="85"/>
      <c r="AD1483" s="85"/>
      <c r="AE1483" s="85"/>
      <c r="AF1483" s="85"/>
      <c r="AG1483" s="85"/>
      <c r="AH1483" s="85"/>
      <c r="AI1483" s="85"/>
      <c r="AJ1483" s="85"/>
      <c r="AK1483" s="85"/>
      <c r="AL1483" s="85"/>
      <c r="AM1483" s="85"/>
      <c r="AN1483" s="85"/>
      <c r="AO1483" s="85"/>
      <c r="AP1483" s="85"/>
      <c r="AQ1483" s="85"/>
      <c r="AR1483" s="85"/>
      <c r="AS1483" s="85"/>
      <c r="AT1483" s="85"/>
      <c r="AU1483" s="85"/>
      <c r="AV1483" s="85"/>
      <c r="AW1483" s="85"/>
      <c r="AX1483" s="85"/>
      <c r="AY1483" s="85"/>
      <c r="AZ1483" s="85"/>
      <c r="BA1483" s="85"/>
      <c r="BB1483" s="85"/>
      <c r="BC1483" s="85"/>
      <c r="BD1483" s="85"/>
      <c r="BE1483" s="85"/>
      <c r="BF1483" s="88"/>
      <c r="BG1483" s="85"/>
      <c r="BH1483" s="85"/>
      <c r="BI1483" s="85"/>
      <c r="BJ1483" s="85"/>
      <c r="BK1483" s="85"/>
      <c r="BL1483" s="85"/>
      <c r="BM1483" s="85"/>
      <c r="BN1483" s="85"/>
      <c r="BO1483" s="85"/>
      <c r="BP1483" s="85"/>
      <c r="BQ1483" s="85"/>
      <c r="BR1483" s="85"/>
      <c r="BS1483" s="85"/>
      <c r="BT1483" s="85"/>
      <c r="BU1483" s="85"/>
      <c r="BV1483" s="85"/>
      <c r="BW1483" s="85"/>
      <c r="BX1483" s="85"/>
      <c r="BY1483" s="85"/>
      <c r="BZ1483" s="85"/>
      <c r="CA1483" s="85"/>
      <c r="CB1483" s="85"/>
      <c r="CC1483" s="85"/>
      <c r="CD1483" s="85"/>
      <c r="CE1483" s="85"/>
      <c r="CF1483" s="85"/>
      <c r="CG1483" s="85"/>
      <c r="CH1483" s="85"/>
      <c r="CI1483" s="85"/>
      <c r="CJ1483" s="85"/>
      <c r="CK1483" s="85"/>
      <c r="CL1483" s="85"/>
      <c r="CM1483" s="85"/>
      <c r="CN1483" s="85"/>
      <c r="CO1483" s="85"/>
      <c r="CP1483" s="85"/>
      <c r="CQ1483" s="85"/>
      <c r="CR1483" s="85"/>
      <c r="CS1483" s="85"/>
      <c r="CT1483" s="85"/>
      <c r="CU1483" s="85"/>
      <c r="CV1483" s="85"/>
      <c r="CW1483" s="85"/>
      <c r="CX1483" s="85"/>
      <c r="CY1483" s="85"/>
      <c r="CZ1483" s="85"/>
      <c r="DA1483" s="85"/>
      <c r="DB1483" s="85"/>
      <c r="DC1483" s="85"/>
      <c r="DD1483" s="85"/>
      <c r="DE1483" s="85"/>
    </row>
    <row r="1484" spans="1:109" x14ac:dyDescent="0.2">
      <c r="A1484" s="85"/>
      <c r="B1484" s="85"/>
      <c r="C1484" s="85"/>
      <c r="D1484" s="85"/>
      <c r="E1484" s="86"/>
      <c r="F1484" s="85"/>
      <c r="G1484" s="87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85"/>
      <c r="V1484" s="85"/>
      <c r="W1484" s="85"/>
      <c r="X1484" s="85"/>
      <c r="Y1484" s="85"/>
      <c r="Z1484" s="85"/>
      <c r="AA1484" s="85"/>
      <c r="AB1484" s="85"/>
      <c r="AC1484" s="85"/>
      <c r="AD1484" s="85"/>
      <c r="AE1484" s="85"/>
      <c r="AF1484" s="85"/>
      <c r="AG1484" s="85"/>
      <c r="AH1484" s="85"/>
      <c r="AI1484" s="85"/>
      <c r="AJ1484" s="85"/>
      <c r="AK1484" s="85"/>
      <c r="AL1484" s="85"/>
      <c r="AM1484" s="85"/>
      <c r="AN1484" s="85"/>
      <c r="AO1484" s="85"/>
      <c r="AP1484" s="85"/>
      <c r="AQ1484" s="85"/>
      <c r="AR1484" s="85"/>
      <c r="AS1484" s="85"/>
      <c r="AT1484" s="85"/>
      <c r="AU1484" s="85"/>
      <c r="AV1484" s="85"/>
      <c r="AW1484" s="85"/>
      <c r="AX1484" s="85"/>
      <c r="AY1484" s="85"/>
      <c r="AZ1484" s="85"/>
      <c r="BA1484" s="85"/>
      <c r="BB1484" s="85"/>
      <c r="BC1484" s="85"/>
      <c r="BD1484" s="85"/>
      <c r="BE1484" s="85"/>
      <c r="BF1484" s="88"/>
      <c r="BG1484" s="85"/>
      <c r="BH1484" s="85"/>
      <c r="BI1484" s="85"/>
      <c r="BJ1484" s="85"/>
      <c r="BK1484" s="85"/>
      <c r="BL1484" s="85"/>
      <c r="BM1484" s="85"/>
      <c r="BN1484" s="85"/>
      <c r="BO1484" s="85"/>
      <c r="BP1484" s="85"/>
      <c r="BQ1484" s="85"/>
      <c r="BR1484" s="85"/>
      <c r="BS1484" s="85"/>
      <c r="BT1484" s="85"/>
      <c r="BU1484" s="85"/>
      <c r="BV1484" s="85"/>
      <c r="BW1484" s="85"/>
      <c r="BX1484" s="85"/>
      <c r="BY1484" s="85"/>
      <c r="BZ1484" s="85"/>
      <c r="CA1484" s="85"/>
      <c r="CB1484" s="85"/>
      <c r="CC1484" s="85"/>
      <c r="CD1484" s="85"/>
      <c r="CE1484" s="85"/>
      <c r="CF1484" s="85"/>
      <c r="CG1484" s="85"/>
      <c r="CH1484" s="85"/>
      <c r="CI1484" s="85"/>
      <c r="CJ1484" s="85"/>
      <c r="CK1484" s="85"/>
      <c r="CL1484" s="85"/>
      <c r="CM1484" s="85"/>
      <c r="CN1484" s="85"/>
      <c r="CO1484" s="85"/>
      <c r="CP1484" s="85"/>
      <c r="CQ1484" s="85"/>
      <c r="CR1484" s="85"/>
      <c r="CS1484" s="85"/>
      <c r="CT1484" s="85"/>
      <c r="CU1484" s="85"/>
      <c r="CV1484" s="85"/>
      <c r="CW1484" s="85"/>
      <c r="CX1484" s="85"/>
      <c r="CY1484" s="85"/>
      <c r="CZ1484" s="85"/>
      <c r="DA1484" s="85"/>
      <c r="DB1484" s="85"/>
      <c r="DC1484" s="85"/>
      <c r="DD1484" s="85"/>
      <c r="DE1484" s="85"/>
    </row>
    <row r="1485" spans="1:109" x14ac:dyDescent="0.2">
      <c r="A1485" s="85"/>
      <c r="B1485" s="85"/>
      <c r="C1485" s="85"/>
      <c r="D1485" s="85"/>
      <c r="E1485" s="86"/>
      <c r="F1485" s="85"/>
      <c r="G1485" s="87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85"/>
      <c r="V1485" s="85"/>
      <c r="W1485" s="85"/>
      <c r="X1485" s="85"/>
      <c r="Y1485" s="85"/>
      <c r="Z1485" s="85"/>
      <c r="AA1485" s="85"/>
      <c r="AB1485" s="85"/>
      <c r="AC1485" s="85"/>
      <c r="AD1485" s="85"/>
      <c r="AE1485" s="85"/>
      <c r="AF1485" s="85"/>
      <c r="AG1485" s="85"/>
      <c r="AH1485" s="85"/>
      <c r="AI1485" s="85"/>
      <c r="AJ1485" s="85"/>
      <c r="AK1485" s="85"/>
      <c r="AL1485" s="85"/>
      <c r="AM1485" s="85"/>
      <c r="AN1485" s="85"/>
      <c r="AO1485" s="85"/>
      <c r="AP1485" s="85"/>
      <c r="AQ1485" s="85"/>
      <c r="AR1485" s="85"/>
      <c r="AS1485" s="85"/>
      <c r="AT1485" s="85"/>
      <c r="AU1485" s="85"/>
      <c r="AV1485" s="85"/>
      <c r="AW1485" s="85"/>
      <c r="AX1485" s="85"/>
      <c r="AY1485" s="85"/>
      <c r="AZ1485" s="85"/>
      <c r="BA1485" s="85"/>
      <c r="BB1485" s="85"/>
      <c r="BC1485" s="85"/>
      <c r="BD1485" s="85"/>
      <c r="BE1485" s="85"/>
      <c r="BF1485" s="88"/>
      <c r="BG1485" s="85"/>
      <c r="BH1485" s="85"/>
      <c r="BI1485" s="85"/>
      <c r="BJ1485" s="85"/>
      <c r="BK1485" s="85"/>
      <c r="BL1485" s="85"/>
      <c r="BM1485" s="85"/>
      <c r="BN1485" s="85"/>
      <c r="BO1485" s="85"/>
      <c r="BP1485" s="85"/>
      <c r="BQ1485" s="85"/>
      <c r="BR1485" s="85"/>
      <c r="BS1485" s="85"/>
      <c r="BT1485" s="85"/>
      <c r="BU1485" s="85"/>
      <c r="BV1485" s="85"/>
      <c r="BW1485" s="85"/>
      <c r="BX1485" s="85"/>
      <c r="BY1485" s="85"/>
      <c r="BZ1485" s="85"/>
      <c r="CA1485" s="85"/>
      <c r="CB1485" s="85"/>
      <c r="CC1485" s="85"/>
      <c r="CD1485" s="85"/>
      <c r="CE1485" s="85"/>
      <c r="CF1485" s="85"/>
      <c r="CG1485" s="85"/>
      <c r="CH1485" s="85"/>
      <c r="CI1485" s="85"/>
      <c r="CJ1485" s="85"/>
      <c r="CK1485" s="85"/>
      <c r="CL1485" s="85"/>
      <c r="CM1485" s="85"/>
      <c r="CN1485" s="85"/>
      <c r="CO1485" s="85"/>
      <c r="CP1485" s="85"/>
      <c r="CQ1485" s="85"/>
      <c r="CR1485" s="85"/>
      <c r="CS1485" s="85"/>
      <c r="CT1485" s="85"/>
      <c r="CU1485" s="85"/>
      <c r="CV1485" s="85"/>
      <c r="CW1485" s="85"/>
      <c r="CX1485" s="85"/>
      <c r="CY1485" s="85"/>
      <c r="CZ1485" s="85"/>
      <c r="DA1485" s="85"/>
      <c r="DB1485" s="85"/>
      <c r="DC1485" s="85"/>
      <c r="DD1485" s="85"/>
      <c r="DE1485" s="85"/>
    </row>
    <row r="1486" spans="1:109" x14ac:dyDescent="0.2">
      <c r="A1486" s="85"/>
      <c r="B1486" s="85"/>
      <c r="C1486" s="85"/>
      <c r="D1486" s="85"/>
      <c r="E1486" s="86"/>
      <c r="F1486" s="85"/>
      <c r="G1486" s="87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85"/>
      <c r="V1486" s="85"/>
      <c r="W1486" s="85"/>
      <c r="X1486" s="85"/>
      <c r="Y1486" s="85"/>
      <c r="Z1486" s="85"/>
      <c r="AA1486" s="85"/>
      <c r="AB1486" s="85"/>
      <c r="AC1486" s="85"/>
      <c r="AD1486" s="85"/>
      <c r="AE1486" s="85"/>
      <c r="AF1486" s="85"/>
      <c r="AG1486" s="85"/>
      <c r="AH1486" s="85"/>
      <c r="AI1486" s="85"/>
      <c r="AJ1486" s="85"/>
      <c r="AK1486" s="85"/>
      <c r="AL1486" s="85"/>
      <c r="AM1486" s="85"/>
      <c r="AN1486" s="85"/>
      <c r="AO1486" s="85"/>
      <c r="AP1486" s="85"/>
      <c r="AQ1486" s="85"/>
      <c r="AR1486" s="85"/>
      <c r="AS1486" s="85"/>
      <c r="AT1486" s="85"/>
      <c r="AU1486" s="85"/>
      <c r="AV1486" s="85"/>
      <c r="AW1486" s="85"/>
      <c r="AX1486" s="85"/>
      <c r="AY1486" s="85"/>
      <c r="AZ1486" s="85"/>
      <c r="BA1486" s="85"/>
      <c r="BB1486" s="85"/>
      <c r="BC1486" s="85"/>
      <c r="BD1486" s="85"/>
      <c r="BE1486" s="85"/>
      <c r="BF1486" s="88"/>
      <c r="BG1486" s="85"/>
      <c r="BH1486" s="85"/>
      <c r="BI1486" s="85"/>
      <c r="BJ1486" s="85"/>
      <c r="BK1486" s="85"/>
      <c r="BL1486" s="85"/>
      <c r="BM1486" s="85"/>
      <c r="BN1486" s="85"/>
      <c r="BO1486" s="85"/>
      <c r="BP1486" s="85"/>
      <c r="BQ1486" s="85"/>
      <c r="BR1486" s="85"/>
      <c r="BS1486" s="85"/>
      <c r="BT1486" s="85"/>
      <c r="BU1486" s="85"/>
      <c r="BV1486" s="85"/>
      <c r="BW1486" s="85"/>
      <c r="BX1486" s="85"/>
      <c r="BY1486" s="85"/>
      <c r="BZ1486" s="85"/>
      <c r="CA1486" s="85"/>
      <c r="CB1486" s="85"/>
      <c r="CC1486" s="85"/>
      <c r="CD1486" s="85"/>
      <c r="CE1486" s="85"/>
      <c r="CF1486" s="85"/>
      <c r="CG1486" s="85"/>
      <c r="CH1486" s="85"/>
      <c r="CI1486" s="85"/>
      <c r="CJ1486" s="85"/>
      <c r="CK1486" s="85"/>
      <c r="CL1486" s="85"/>
      <c r="CM1486" s="85"/>
      <c r="CN1486" s="85"/>
      <c r="CO1486" s="85"/>
      <c r="CP1486" s="85"/>
      <c r="CQ1486" s="85"/>
      <c r="CR1486" s="85"/>
      <c r="CS1486" s="85"/>
      <c r="CT1486" s="85"/>
      <c r="CU1486" s="85"/>
      <c r="CV1486" s="85"/>
      <c r="CW1486" s="85"/>
      <c r="CX1486" s="85"/>
      <c r="CY1486" s="85"/>
      <c r="CZ1486" s="85"/>
      <c r="DA1486" s="85"/>
      <c r="DB1486" s="85"/>
      <c r="DC1486" s="85"/>
      <c r="DD1486" s="85"/>
      <c r="DE1486" s="85"/>
    </row>
    <row r="1487" spans="1:109" x14ac:dyDescent="0.2">
      <c r="A1487" s="85"/>
      <c r="B1487" s="85"/>
      <c r="C1487" s="85"/>
      <c r="D1487" s="85"/>
      <c r="E1487" s="86"/>
      <c r="F1487" s="85"/>
      <c r="G1487" s="87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85"/>
      <c r="V1487" s="85"/>
      <c r="W1487" s="85"/>
      <c r="X1487" s="85"/>
      <c r="Y1487" s="85"/>
      <c r="Z1487" s="85"/>
      <c r="AA1487" s="85"/>
      <c r="AB1487" s="85"/>
      <c r="AC1487" s="85"/>
      <c r="AD1487" s="85"/>
      <c r="AE1487" s="85"/>
      <c r="AF1487" s="85"/>
      <c r="AG1487" s="85"/>
      <c r="AH1487" s="85"/>
      <c r="AI1487" s="85"/>
      <c r="AJ1487" s="85"/>
      <c r="AK1487" s="85"/>
      <c r="AL1487" s="85"/>
      <c r="AM1487" s="85"/>
      <c r="AN1487" s="85"/>
      <c r="AO1487" s="85"/>
      <c r="AP1487" s="85"/>
      <c r="AQ1487" s="85"/>
      <c r="AR1487" s="85"/>
      <c r="AS1487" s="85"/>
      <c r="AT1487" s="85"/>
      <c r="AU1487" s="85"/>
      <c r="AV1487" s="85"/>
      <c r="AW1487" s="85"/>
      <c r="AX1487" s="85"/>
      <c r="AY1487" s="85"/>
      <c r="AZ1487" s="85"/>
      <c r="BA1487" s="85"/>
      <c r="BB1487" s="85"/>
      <c r="BC1487" s="85"/>
      <c r="BD1487" s="85"/>
      <c r="BE1487" s="85"/>
      <c r="BF1487" s="88"/>
      <c r="BG1487" s="85"/>
      <c r="BH1487" s="85"/>
      <c r="BI1487" s="85"/>
      <c r="BJ1487" s="85"/>
      <c r="BK1487" s="85"/>
      <c r="BL1487" s="85"/>
      <c r="BM1487" s="85"/>
      <c r="BN1487" s="85"/>
      <c r="BO1487" s="85"/>
      <c r="BP1487" s="85"/>
      <c r="BQ1487" s="85"/>
      <c r="BR1487" s="85"/>
      <c r="BS1487" s="85"/>
      <c r="BT1487" s="85"/>
      <c r="BU1487" s="85"/>
      <c r="BV1487" s="85"/>
      <c r="BW1487" s="85"/>
      <c r="BX1487" s="85"/>
      <c r="BY1487" s="85"/>
      <c r="BZ1487" s="85"/>
      <c r="CA1487" s="85"/>
      <c r="CB1487" s="85"/>
      <c r="CC1487" s="85"/>
      <c r="CD1487" s="85"/>
      <c r="CE1487" s="85"/>
      <c r="CF1487" s="85"/>
      <c r="CG1487" s="85"/>
      <c r="CH1487" s="85"/>
      <c r="CI1487" s="85"/>
      <c r="CJ1487" s="85"/>
      <c r="CK1487" s="85"/>
      <c r="CL1487" s="85"/>
      <c r="CM1487" s="85"/>
      <c r="CN1487" s="85"/>
      <c r="CO1487" s="85"/>
      <c r="CP1487" s="85"/>
      <c r="CQ1487" s="85"/>
      <c r="CR1487" s="85"/>
      <c r="CS1487" s="85"/>
      <c r="CT1487" s="85"/>
      <c r="CU1487" s="85"/>
      <c r="CV1487" s="85"/>
      <c r="CW1487" s="85"/>
      <c r="CX1487" s="85"/>
      <c r="CY1487" s="85"/>
      <c r="CZ1487" s="85"/>
      <c r="DA1487" s="85"/>
      <c r="DB1487" s="85"/>
      <c r="DC1487" s="85"/>
      <c r="DD1487" s="85"/>
      <c r="DE1487" s="85"/>
    </row>
    <row r="1488" spans="1:109" x14ac:dyDescent="0.2">
      <c r="A1488" s="85"/>
      <c r="B1488" s="85"/>
      <c r="C1488" s="85"/>
      <c r="D1488" s="85"/>
      <c r="E1488" s="86"/>
      <c r="F1488" s="85"/>
      <c r="G1488" s="87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85"/>
      <c r="V1488" s="85"/>
      <c r="W1488" s="85"/>
      <c r="X1488" s="85"/>
      <c r="Y1488" s="85"/>
      <c r="Z1488" s="85"/>
      <c r="AA1488" s="85"/>
      <c r="AB1488" s="85"/>
      <c r="AC1488" s="85"/>
      <c r="AD1488" s="85"/>
      <c r="AE1488" s="85"/>
      <c r="AF1488" s="85"/>
      <c r="AG1488" s="85"/>
      <c r="AH1488" s="85"/>
      <c r="AI1488" s="85"/>
      <c r="AJ1488" s="85"/>
      <c r="AK1488" s="85"/>
      <c r="AL1488" s="85"/>
      <c r="AM1488" s="85"/>
      <c r="AN1488" s="85"/>
      <c r="AO1488" s="85"/>
      <c r="AP1488" s="85"/>
      <c r="AQ1488" s="85"/>
      <c r="AR1488" s="85"/>
      <c r="AS1488" s="85"/>
      <c r="AT1488" s="85"/>
      <c r="AU1488" s="85"/>
      <c r="AV1488" s="85"/>
      <c r="AW1488" s="85"/>
      <c r="AX1488" s="85"/>
      <c r="AY1488" s="85"/>
      <c r="AZ1488" s="85"/>
      <c r="BA1488" s="85"/>
      <c r="BB1488" s="85"/>
      <c r="BC1488" s="85"/>
      <c r="BD1488" s="85"/>
      <c r="BE1488" s="85"/>
      <c r="BF1488" s="88"/>
      <c r="BG1488" s="85"/>
      <c r="BH1488" s="85"/>
      <c r="BI1488" s="85"/>
      <c r="BJ1488" s="85"/>
      <c r="BK1488" s="85"/>
      <c r="BL1488" s="85"/>
      <c r="BM1488" s="85"/>
      <c r="BN1488" s="85"/>
      <c r="BO1488" s="85"/>
      <c r="BP1488" s="85"/>
      <c r="BQ1488" s="85"/>
      <c r="BR1488" s="85"/>
      <c r="BS1488" s="85"/>
      <c r="BT1488" s="85"/>
      <c r="BU1488" s="85"/>
      <c r="BV1488" s="85"/>
      <c r="BW1488" s="85"/>
      <c r="BX1488" s="85"/>
      <c r="BY1488" s="85"/>
      <c r="BZ1488" s="85"/>
      <c r="CA1488" s="85"/>
      <c r="CB1488" s="85"/>
      <c r="CC1488" s="85"/>
      <c r="CD1488" s="85"/>
      <c r="CE1488" s="85"/>
      <c r="CF1488" s="85"/>
      <c r="CG1488" s="85"/>
      <c r="CH1488" s="85"/>
      <c r="CI1488" s="85"/>
      <c r="CJ1488" s="85"/>
      <c r="CK1488" s="85"/>
      <c r="CL1488" s="85"/>
      <c r="CM1488" s="85"/>
      <c r="CN1488" s="85"/>
      <c r="CO1488" s="85"/>
      <c r="CP1488" s="85"/>
      <c r="CQ1488" s="85"/>
      <c r="CR1488" s="85"/>
      <c r="CS1488" s="85"/>
      <c r="CT1488" s="85"/>
      <c r="CU1488" s="85"/>
      <c r="CV1488" s="85"/>
      <c r="CW1488" s="85"/>
      <c r="CX1488" s="85"/>
      <c r="CY1488" s="85"/>
      <c r="CZ1488" s="85"/>
      <c r="DA1488" s="85"/>
      <c r="DB1488" s="85"/>
      <c r="DC1488" s="85"/>
      <c r="DD1488" s="85"/>
      <c r="DE1488" s="85"/>
    </row>
    <row r="1489" spans="1:109" x14ac:dyDescent="0.2">
      <c r="A1489" s="85"/>
      <c r="B1489" s="85"/>
      <c r="C1489" s="85"/>
      <c r="D1489" s="85"/>
      <c r="E1489" s="86"/>
      <c r="F1489" s="85"/>
      <c r="G1489" s="87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85"/>
      <c r="V1489" s="85"/>
      <c r="W1489" s="85"/>
      <c r="X1489" s="85"/>
      <c r="Y1489" s="85"/>
      <c r="Z1489" s="85"/>
      <c r="AA1489" s="85"/>
      <c r="AB1489" s="85"/>
      <c r="AC1489" s="85"/>
      <c r="AD1489" s="85"/>
      <c r="AE1489" s="85"/>
      <c r="AF1489" s="85"/>
      <c r="AG1489" s="85"/>
      <c r="AH1489" s="85"/>
      <c r="AI1489" s="85"/>
      <c r="AJ1489" s="85"/>
      <c r="AK1489" s="85"/>
      <c r="AL1489" s="85"/>
      <c r="AM1489" s="85"/>
      <c r="AN1489" s="85"/>
      <c r="AO1489" s="85"/>
      <c r="AP1489" s="85"/>
      <c r="AQ1489" s="85"/>
      <c r="AR1489" s="85"/>
      <c r="AS1489" s="85"/>
      <c r="AT1489" s="85"/>
      <c r="AU1489" s="85"/>
      <c r="AV1489" s="85"/>
      <c r="AW1489" s="85"/>
      <c r="AX1489" s="85"/>
      <c r="AY1489" s="85"/>
      <c r="AZ1489" s="85"/>
      <c r="BA1489" s="85"/>
      <c r="BB1489" s="85"/>
      <c r="BC1489" s="85"/>
      <c r="BD1489" s="85"/>
      <c r="BE1489" s="85"/>
      <c r="BF1489" s="88"/>
      <c r="BG1489" s="85"/>
      <c r="BH1489" s="85"/>
      <c r="BI1489" s="85"/>
      <c r="BJ1489" s="85"/>
      <c r="BK1489" s="85"/>
      <c r="BL1489" s="85"/>
      <c r="BM1489" s="85"/>
      <c r="BN1489" s="85"/>
      <c r="BO1489" s="85"/>
      <c r="BP1489" s="85"/>
      <c r="BQ1489" s="85"/>
      <c r="BR1489" s="85"/>
      <c r="BS1489" s="85"/>
      <c r="BT1489" s="85"/>
      <c r="BU1489" s="85"/>
      <c r="BV1489" s="85"/>
      <c r="BW1489" s="85"/>
      <c r="BX1489" s="85"/>
      <c r="BY1489" s="85"/>
      <c r="BZ1489" s="85"/>
      <c r="CA1489" s="85"/>
      <c r="CB1489" s="85"/>
      <c r="CC1489" s="85"/>
      <c r="CD1489" s="85"/>
      <c r="CE1489" s="85"/>
      <c r="CF1489" s="85"/>
      <c r="CG1489" s="85"/>
      <c r="CH1489" s="85"/>
      <c r="CI1489" s="85"/>
      <c r="CJ1489" s="85"/>
      <c r="CK1489" s="85"/>
      <c r="CL1489" s="85"/>
      <c r="CM1489" s="85"/>
      <c r="CN1489" s="85"/>
      <c r="CO1489" s="85"/>
      <c r="CP1489" s="85"/>
      <c r="CQ1489" s="85"/>
      <c r="CR1489" s="85"/>
      <c r="CS1489" s="85"/>
      <c r="CT1489" s="85"/>
      <c r="CU1489" s="85"/>
      <c r="CV1489" s="85"/>
      <c r="CW1489" s="85"/>
      <c r="CX1489" s="85"/>
      <c r="CY1489" s="85"/>
      <c r="CZ1489" s="85"/>
      <c r="DA1489" s="85"/>
      <c r="DB1489" s="85"/>
      <c r="DC1489" s="85"/>
      <c r="DD1489" s="85"/>
      <c r="DE1489" s="85"/>
    </row>
    <row r="1490" spans="1:109" x14ac:dyDescent="0.2">
      <c r="A1490" s="85"/>
      <c r="B1490" s="85"/>
      <c r="C1490" s="85"/>
      <c r="D1490" s="85"/>
      <c r="E1490" s="86"/>
      <c r="F1490" s="85"/>
      <c r="G1490" s="87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85"/>
      <c r="V1490" s="85"/>
      <c r="W1490" s="85"/>
      <c r="X1490" s="85"/>
      <c r="Y1490" s="85"/>
      <c r="Z1490" s="85"/>
      <c r="AA1490" s="85"/>
      <c r="AB1490" s="85"/>
      <c r="AC1490" s="85"/>
      <c r="AD1490" s="85"/>
      <c r="AE1490" s="85"/>
      <c r="AF1490" s="85"/>
      <c r="AG1490" s="85"/>
      <c r="AH1490" s="85"/>
      <c r="AI1490" s="85"/>
      <c r="AJ1490" s="85"/>
      <c r="AK1490" s="85"/>
      <c r="AL1490" s="85"/>
      <c r="AM1490" s="85"/>
      <c r="AN1490" s="85"/>
      <c r="AO1490" s="85"/>
      <c r="AP1490" s="85"/>
      <c r="AQ1490" s="85"/>
      <c r="AR1490" s="85"/>
      <c r="AS1490" s="85"/>
      <c r="AT1490" s="85"/>
      <c r="AU1490" s="85"/>
      <c r="AV1490" s="85"/>
      <c r="AW1490" s="85"/>
      <c r="AX1490" s="85"/>
      <c r="AY1490" s="85"/>
      <c r="AZ1490" s="85"/>
      <c r="BA1490" s="85"/>
      <c r="BB1490" s="85"/>
      <c r="BC1490" s="85"/>
      <c r="BD1490" s="85"/>
      <c r="BE1490" s="85"/>
      <c r="BF1490" s="88"/>
      <c r="BG1490" s="85"/>
      <c r="BH1490" s="85"/>
      <c r="BI1490" s="85"/>
      <c r="BJ1490" s="85"/>
      <c r="BK1490" s="85"/>
      <c r="BL1490" s="85"/>
      <c r="BM1490" s="85"/>
      <c r="BN1490" s="85"/>
      <c r="BO1490" s="85"/>
      <c r="BP1490" s="85"/>
      <c r="BQ1490" s="85"/>
      <c r="BR1490" s="85"/>
      <c r="BS1490" s="85"/>
      <c r="BT1490" s="85"/>
      <c r="BU1490" s="85"/>
      <c r="BV1490" s="85"/>
      <c r="BW1490" s="85"/>
      <c r="BX1490" s="85"/>
      <c r="BY1490" s="85"/>
      <c r="BZ1490" s="85"/>
      <c r="CA1490" s="85"/>
      <c r="CB1490" s="85"/>
      <c r="CC1490" s="85"/>
      <c r="CD1490" s="85"/>
      <c r="CE1490" s="85"/>
      <c r="CF1490" s="85"/>
      <c r="CG1490" s="85"/>
      <c r="CH1490" s="85"/>
      <c r="CI1490" s="85"/>
      <c r="CJ1490" s="85"/>
      <c r="CK1490" s="85"/>
      <c r="CL1490" s="85"/>
      <c r="CM1490" s="85"/>
      <c r="CN1490" s="85"/>
      <c r="CO1490" s="85"/>
      <c r="CP1490" s="85"/>
      <c r="CQ1490" s="85"/>
      <c r="CR1490" s="85"/>
      <c r="CS1490" s="85"/>
      <c r="CT1490" s="85"/>
      <c r="CU1490" s="85"/>
      <c r="CV1490" s="85"/>
      <c r="CW1490" s="85"/>
      <c r="CX1490" s="85"/>
      <c r="CY1490" s="85"/>
      <c r="CZ1490" s="85"/>
      <c r="DA1490" s="85"/>
      <c r="DB1490" s="85"/>
      <c r="DC1490" s="85"/>
      <c r="DD1490" s="85"/>
      <c r="DE1490" s="85"/>
    </row>
    <row r="1491" spans="1:109" x14ac:dyDescent="0.2">
      <c r="A1491" s="85"/>
      <c r="B1491" s="85"/>
      <c r="C1491" s="85"/>
      <c r="D1491" s="85"/>
      <c r="E1491" s="86"/>
      <c r="F1491" s="85"/>
      <c r="G1491" s="87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85"/>
      <c r="V1491" s="85"/>
      <c r="W1491" s="85"/>
      <c r="X1491" s="85"/>
      <c r="Y1491" s="85"/>
      <c r="Z1491" s="85"/>
      <c r="AA1491" s="85"/>
      <c r="AB1491" s="85"/>
      <c r="AC1491" s="85"/>
      <c r="AD1491" s="85"/>
      <c r="AE1491" s="85"/>
      <c r="AF1491" s="85"/>
      <c r="AG1491" s="85"/>
      <c r="AH1491" s="85"/>
      <c r="AI1491" s="85"/>
      <c r="AJ1491" s="85"/>
      <c r="AK1491" s="85"/>
      <c r="AL1491" s="85"/>
      <c r="AM1491" s="85"/>
      <c r="AN1491" s="85"/>
      <c r="AO1491" s="85"/>
      <c r="AP1491" s="85"/>
      <c r="AQ1491" s="85"/>
      <c r="AR1491" s="85"/>
      <c r="AS1491" s="85"/>
      <c r="AT1491" s="85"/>
      <c r="AU1491" s="85"/>
      <c r="AV1491" s="85"/>
      <c r="AW1491" s="85"/>
      <c r="AX1491" s="85"/>
      <c r="AY1491" s="85"/>
      <c r="AZ1491" s="85"/>
      <c r="BA1491" s="85"/>
      <c r="BB1491" s="85"/>
      <c r="BC1491" s="85"/>
      <c r="BD1491" s="85"/>
      <c r="BE1491" s="85"/>
      <c r="BF1491" s="88"/>
      <c r="BG1491" s="85"/>
      <c r="BH1491" s="85"/>
      <c r="BI1491" s="85"/>
      <c r="BJ1491" s="85"/>
      <c r="BK1491" s="85"/>
      <c r="BL1491" s="85"/>
      <c r="BM1491" s="85"/>
      <c r="BN1491" s="85"/>
      <c r="BO1491" s="85"/>
      <c r="BP1491" s="85"/>
      <c r="BQ1491" s="85"/>
      <c r="BR1491" s="85"/>
      <c r="BS1491" s="85"/>
      <c r="BT1491" s="85"/>
      <c r="BU1491" s="85"/>
      <c r="BV1491" s="85"/>
      <c r="BW1491" s="85"/>
      <c r="BX1491" s="85"/>
      <c r="BY1491" s="85"/>
      <c r="BZ1491" s="85"/>
      <c r="CA1491" s="85"/>
      <c r="CB1491" s="85"/>
      <c r="CC1491" s="85"/>
      <c r="CD1491" s="85"/>
      <c r="CE1491" s="85"/>
      <c r="CF1491" s="85"/>
      <c r="CG1491" s="85"/>
      <c r="CH1491" s="85"/>
      <c r="CI1491" s="85"/>
      <c r="CJ1491" s="85"/>
      <c r="CK1491" s="85"/>
      <c r="CL1491" s="85"/>
      <c r="CM1491" s="85"/>
      <c r="CN1491" s="85"/>
      <c r="CO1491" s="85"/>
      <c r="CP1491" s="85"/>
      <c r="CQ1491" s="85"/>
      <c r="CR1491" s="85"/>
      <c r="CS1491" s="85"/>
      <c r="CT1491" s="85"/>
      <c r="CU1491" s="85"/>
      <c r="CV1491" s="85"/>
      <c r="CW1491" s="85"/>
      <c r="CX1491" s="85"/>
      <c r="CY1491" s="85"/>
      <c r="CZ1491" s="85"/>
      <c r="DA1491" s="85"/>
      <c r="DB1491" s="85"/>
      <c r="DC1491" s="85"/>
      <c r="DD1491" s="85"/>
      <c r="DE1491" s="85"/>
    </row>
    <row r="1492" spans="1:109" x14ac:dyDescent="0.2">
      <c r="A1492" s="85"/>
      <c r="B1492" s="85"/>
      <c r="C1492" s="85"/>
      <c r="D1492" s="85"/>
      <c r="E1492" s="86"/>
      <c r="F1492" s="85"/>
      <c r="G1492" s="87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85"/>
      <c r="V1492" s="85"/>
      <c r="W1492" s="85"/>
      <c r="X1492" s="85"/>
      <c r="Y1492" s="85"/>
      <c r="Z1492" s="85"/>
      <c r="AA1492" s="85"/>
      <c r="AB1492" s="85"/>
      <c r="AC1492" s="85"/>
      <c r="AD1492" s="85"/>
      <c r="AE1492" s="85"/>
      <c r="AF1492" s="85"/>
      <c r="AG1492" s="85"/>
      <c r="AH1492" s="85"/>
      <c r="AI1492" s="85"/>
      <c r="AJ1492" s="85"/>
      <c r="AK1492" s="85"/>
      <c r="AL1492" s="85"/>
      <c r="AM1492" s="85"/>
      <c r="AN1492" s="85"/>
      <c r="AO1492" s="85"/>
      <c r="AP1492" s="85"/>
      <c r="AQ1492" s="85"/>
      <c r="AR1492" s="85"/>
      <c r="AS1492" s="85"/>
      <c r="AT1492" s="85"/>
      <c r="AU1492" s="85"/>
      <c r="AV1492" s="85"/>
      <c r="AW1492" s="85"/>
      <c r="AX1492" s="85"/>
      <c r="AY1492" s="85"/>
      <c r="AZ1492" s="85"/>
      <c r="BA1492" s="85"/>
      <c r="BB1492" s="85"/>
      <c r="BC1492" s="85"/>
      <c r="BD1492" s="85"/>
      <c r="BE1492" s="85"/>
      <c r="BF1492" s="88"/>
      <c r="BG1492" s="85"/>
      <c r="BH1492" s="85"/>
      <c r="BI1492" s="85"/>
      <c r="BJ1492" s="85"/>
      <c r="BK1492" s="85"/>
      <c r="BL1492" s="85"/>
      <c r="BM1492" s="85"/>
      <c r="BN1492" s="85"/>
      <c r="BO1492" s="85"/>
      <c r="BP1492" s="85"/>
      <c r="BQ1492" s="85"/>
      <c r="BR1492" s="85"/>
      <c r="BS1492" s="85"/>
      <c r="BT1492" s="85"/>
      <c r="BU1492" s="85"/>
      <c r="BV1492" s="85"/>
      <c r="BW1492" s="85"/>
      <c r="BX1492" s="85"/>
      <c r="BY1492" s="85"/>
      <c r="BZ1492" s="85"/>
      <c r="CA1492" s="85"/>
      <c r="CB1492" s="85"/>
      <c r="CC1492" s="85"/>
      <c r="CD1492" s="85"/>
      <c r="CE1492" s="85"/>
      <c r="CF1492" s="85"/>
      <c r="CG1492" s="85"/>
      <c r="CH1492" s="85"/>
      <c r="CI1492" s="85"/>
      <c r="CJ1492" s="85"/>
      <c r="CK1492" s="85"/>
      <c r="CL1492" s="85"/>
      <c r="CM1492" s="85"/>
      <c r="CN1492" s="85"/>
      <c r="CO1492" s="85"/>
      <c r="CP1492" s="85"/>
      <c r="CQ1492" s="85"/>
      <c r="CR1492" s="85"/>
      <c r="CS1492" s="85"/>
      <c r="CT1492" s="85"/>
      <c r="CU1492" s="85"/>
      <c r="CV1492" s="85"/>
      <c r="CW1492" s="85"/>
      <c r="CX1492" s="85"/>
      <c r="CY1492" s="85"/>
      <c r="CZ1492" s="85"/>
      <c r="DA1492" s="85"/>
      <c r="DB1492" s="85"/>
      <c r="DC1492" s="85"/>
      <c r="DD1492" s="85"/>
      <c r="DE1492" s="85"/>
    </row>
    <row r="1493" spans="1:109" x14ac:dyDescent="0.2">
      <c r="A1493" s="85"/>
      <c r="B1493" s="85"/>
      <c r="C1493" s="85"/>
      <c r="D1493" s="85"/>
      <c r="E1493" s="86"/>
      <c r="F1493" s="85"/>
      <c r="G1493" s="87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85"/>
      <c r="V1493" s="85"/>
      <c r="W1493" s="85"/>
      <c r="X1493" s="85"/>
      <c r="Y1493" s="85"/>
      <c r="Z1493" s="85"/>
      <c r="AA1493" s="85"/>
      <c r="AB1493" s="85"/>
      <c r="AC1493" s="85"/>
      <c r="AD1493" s="85"/>
      <c r="AE1493" s="85"/>
      <c r="AF1493" s="85"/>
      <c r="AG1493" s="85"/>
      <c r="AH1493" s="85"/>
      <c r="AI1493" s="85"/>
      <c r="AJ1493" s="85"/>
      <c r="AK1493" s="85"/>
      <c r="AL1493" s="85"/>
      <c r="AM1493" s="85"/>
      <c r="AN1493" s="85"/>
      <c r="AO1493" s="85"/>
      <c r="AP1493" s="85"/>
      <c r="AQ1493" s="85"/>
      <c r="AR1493" s="85"/>
      <c r="AS1493" s="85"/>
      <c r="AT1493" s="85"/>
      <c r="AU1493" s="85"/>
      <c r="AV1493" s="85"/>
      <c r="AW1493" s="85"/>
      <c r="AX1493" s="85"/>
      <c r="AY1493" s="85"/>
      <c r="AZ1493" s="85"/>
      <c r="BA1493" s="85"/>
      <c r="BB1493" s="85"/>
      <c r="BC1493" s="85"/>
      <c r="BD1493" s="85"/>
      <c r="BE1493" s="85"/>
      <c r="BF1493" s="88"/>
      <c r="BG1493" s="85"/>
      <c r="BH1493" s="85"/>
      <c r="BI1493" s="85"/>
      <c r="BJ1493" s="85"/>
      <c r="BK1493" s="85"/>
      <c r="BL1493" s="85"/>
      <c r="BM1493" s="85"/>
      <c r="BN1493" s="85"/>
      <c r="BO1493" s="85"/>
      <c r="BP1493" s="85"/>
      <c r="BQ1493" s="85"/>
      <c r="BR1493" s="85"/>
      <c r="BS1493" s="85"/>
      <c r="BT1493" s="85"/>
      <c r="BU1493" s="85"/>
      <c r="BV1493" s="85"/>
      <c r="BW1493" s="85"/>
      <c r="BX1493" s="85"/>
      <c r="BY1493" s="85"/>
      <c r="BZ1493" s="85"/>
      <c r="CA1493" s="85"/>
      <c r="CB1493" s="85"/>
      <c r="CC1493" s="85"/>
      <c r="CD1493" s="85"/>
      <c r="CE1493" s="85"/>
      <c r="CF1493" s="85"/>
      <c r="CG1493" s="85"/>
      <c r="CH1493" s="85"/>
      <c r="CI1493" s="85"/>
      <c r="CJ1493" s="85"/>
      <c r="CK1493" s="85"/>
      <c r="CL1493" s="85"/>
      <c r="CM1493" s="85"/>
      <c r="CN1493" s="85"/>
      <c r="CO1493" s="85"/>
      <c r="CP1493" s="85"/>
      <c r="CQ1493" s="85"/>
      <c r="CR1493" s="85"/>
      <c r="CS1493" s="85"/>
      <c r="CT1493" s="85"/>
      <c r="CU1493" s="85"/>
      <c r="CV1493" s="85"/>
      <c r="CW1493" s="85"/>
      <c r="CX1493" s="85"/>
      <c r="CY1493" s="85"/>
      <c r="CZ1493" s="85"/>
      <c r="DA1493" s="85"/>
      <c r="DB1493" s="85"/>
      <c r="DC1493" s="85"/>
      <c r="DD1493" s="85"/>
      <c r="DE1493" s="85"/>
    </row>
    <row r="1494" spans="1:109" x14ac:dyDescent="0.2">
      <c r="A1494" s="85"/>
      <c r="B1494" s="85"/>
      <c r="C1494" s="85"/>
      <c r="D1494" s="85"/>
      <c r="E1494" s="86"/>
      <c r="F1494" s="85"/>
      <c r="G1494" s="87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85"/>
      <c r="V1494" s="85"/>
      <c r="W1494" s="85"/>
      <c r="X1494" s="85"/>
      <c r="Y1494" s="85"/>
      <c r="Z1494" s="85"/>
      <c r="AA1494" s="85"/>
      <c r="AB1494" s="85"/>
      <c r="AC1494" s="85"/>
      <c r="AD1494" s="85"/>
      <c r="AE1494" s="85"/>
      <c r="AF1494" s="85"/>
      <c r="AG1494" s="85"/>
      <c r="AH1494" s="85"/>
      <c r="AI1494" s="85"/>
      <c r="AJ1494" s="85"/>
      <c r="AK1494" s="85"/>
      <c r="AL1494" s="85"/>
      <c r="AM1494" s="85"/>
      <c r="AN1494" s="85"/>
      <c r="AO1494" s="85"/>
      <c r="AP1494" s="85"/>
      <c r="AQ1494" s="85"/>
      <c r="AR1494" s="85"/>
      <c r="AS1494" s="85"/>
      <c r="AT1494" s="85"/>
      <c r="AU1494" s="85"/>
      <c r="AV1494" s="85"/>
      <c r="AW1494" s="85"/>
      <c r="AX1494" s="85"/>
      <c r="AY1494" s="85"/>
      <c r="AZ1494" s="85"/>
      <c r="BA1494" s="85"/>
      <c r="BB1494" s="85"/>
      <c r="BC1494" s="85"/>
      <c r="BD1494" s="85"/>
      <c r="BE1494" s="85"/>
      <c r="BF1494" s="88"/>
      <c r="BG1494" s="85"/>
      <c r="BH1494" s="85"/>
      <c r="BI1494" s="85"/>
      <c r="BJ1494" s="85"/>
      <c r="BK1494" s="85"/>
      <c r="BL1494" s="85"/>
      <c r="BM1494" s="85"/>
      <c r="BN1494" s="85"/>
      <c r="BO1494" s="85"/>
      <c r="BP1494" s="85"/>
      <c r="BQ1494" s="85"/>
      <c r="BR1494" s="85"/>
      <c r="BS1494" s="85"/>
      <c r="BT1494" s="85"/>
      <c r="BU1494" s="85"/>
      <c r="BV1494" s="85"/>
      <c r="BW1494" s="85"/>
      <c r="BX1494" s="85"/>
      <c r="BY1494" s="85"/>
      <c r="BZ1494" s="85"/>
      <c r="CA1494" s="85"/>
      <c r="CB1494" s="85"/>
      <c r="CC1494" s="85"/>
      <c r="CD1494" s="85"/>
      <c r="CE1494" s="85"/>
      <c r="CF1494" s="85"/>
      <c r="CG1494" s="85"/>
      <c r="CH1494" s="85"/>
      <c r="CI1494" s="85"/>
      <c r="CJ1494" s="85"/>
      <c r="CK1494" s="85"/>
      <c r="CL1494" s="85"/>
      <c r="CM1494" s="85"/>
      <c r="CN1494" s="85"/>
      <c r="CO1494" s="85"/>
      <c r="CP1494" s="85"/>
      <c r="CQ1494" s="85"/>
      <c r="CR1494" s="85"/>
      <c r="CS1494" s="85"/>
      <c r="CT1494" s="85"/>
      <c r="CU1494" s="85"/>
      <c r="CV1494" s="85"/>
      <c r="CW1494" s="85"/>
      <c r="CX1494" s="85"/>
      <c r="CY1494" s="85"/>
      <c r="CZ1494" s="85"/>
      <c r="DA1494" s="85"/>
      <c r="DB1494" s="85"/>
      <c r="DC1494" s="85"/>
      <c r="DD1494" s="85"/>
      <c r="DE1494" s="85"/>
    </row>
    <row r="1495" spans="1:109" x14ac:dyDescent="0.2">
      <c r="A1495" s="85"/>
      <c r="B1495" s="85"/>
      <c r="C1495" s="85"/>
      <c r="D1495" s="85"/>
      <c r="E1495" s="86"/>
      <c r="F1495" s="85"/>
      <c r="G1495" s="87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85"/>
      <c r="V1495" s="85"/>
      <c r="W1495" s="85"/>
      <c r="X1495" s="85"/>
      <c r="Y1495" s="85"/>
      <c r="Z1495" s="85"/>
      <c r="AA1495" s="85"/>
      <c r="AB1495" s="85"/>
      <c r="AC1495" s="85"/>
      <c r="AD1495" s="85"/>
      <c r="AE1495" s="85"/>
      <c r="AF1495" s="85"/>
      <c r="AG1495" s="85"/>
      <c r="AH1495" s="85"/>
      <c r="AI1495" s="85"/>
      <c r="AJ1495" s="85"/>
      <c r="AK1495" s="85"/>
      <c r="AL1495" s="85"/>
      <c r="AM1495" s="85"/>
      <c r="AN1495" s="85"/>
      <c r="AO1495" s="85"/>
      <c r="AP1495" s="85"/>
      <c r="AQ1495" s="85"/>
      <c r="AR1495" s="85"/>
      <c r="AS1495" s="85"/>
      <c r="AT1495" s="85"/>
      <c r="AU1495" s="85"/>
      <c r="AV1495" s="85"/>
      <c r="AW1495" s="85"/>
      <c r="AX1495" s="85"/>
      <c r="AY1495" s="85"/>
      <c r="AZ1495" s="85"/>
      <c r="BA1495" s="85"/>
      <c r="BB1495" s="85"/>
      <c r="BC1495" s="85"/>
      <c r="BD1495" s="85"/>
      <c r="BE1495" s="85"/>
      <c r="BF1495" s="88"/>
      <c r="BG1495" s="85"/>
      <c r="BH1495" s="85"/>
      <c r="BI1495" s="85"/>
      <c r="BJ1495" s="85"/>
      <c r="BK1495" s="85"/>
      <c r="BL1495" s="85"/>
      <c r="BM1495" s="85"/>
      <c r="BN1495" s="85"/>
      <c r="BO1495" s="85"/>
      <c r="BP1495" s="85"/>
      <c r="BQ1495" s="85"/>
      <c r="BR1495" s="85"/>
      <c r="BS1495" s="85"/>
      <c r="BT1495" s="85"/>
      <c r="BU1495" s="85"/>
      <c r="BV1495" s="85"/>
      <c r="BW1495" s="85"/>
      <c r="BX1495" s="85"/>
      <c r="BY1495" s="85"/>
      <c r="BZ1495" s="85"/>
      <c r="CA1495" s="85"/>
      <c r="CB1495" s="85"/>
      <c r="CC1495" s="85"/>
      <c r="CD1495" s="85"/>
      <c r="CE1495" s="85"/>
      <c r="CF1495" s="85"/>
      <c r="CG1495" s="85"/>
      <c r="CH1495" s="85"/>
      <c r="CI1495" s="85"/>
      <c r="CJ1495" s="85"/>
      <c r="CK1495" s="85"/>
      <c r="CL1495" s="85"/>
      <c r="CM1495" s="85"/>
      <c r="CN1495" s="85"/>
      <c r="CO1495" s="85"/>
      <c r="CP1495" s="85"/>
      <c r="CQ1495" s="85"/>
      <c r="CR1495" s="85"/>
      <c r="CS1495" s="85"/>
      <c r="CT1495" s="85"/>
      <c r="CU1495" s="85"/>
      <c r="CV1495" s="85"/>
      <c r="CW1495" s="85"/>
      <c r="CX1495" s="85"/>
      <c r="CY1495" s="85"/>
      <c r="CZ1495" s="85"/>
      <c r="DA1495" s="85"/>
      <c r="DB1495" s="85"/>
      <c r="DC1495" s="85"/>
      <c r="DD1495" s="85"/>
      <c r="DE1495" s="85"/>
    </row>
    <row r="1496" spans="1:109" x14ac:dyDescent="0.2">
      <c r="A1496" s="85"/>
      <c r="B1496" s="85"/>
      <c r="C1496" s="85"/>
      <c r="D1496" s="85"/>
      <c r="E1496" s="86"/>
      <c r="F1496" s="85"/>
      <c r="G1496" s="87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85"/>
      <c r="V1496" s="85"/>
      <c r="W1496" s="85"/>
      <c r="X1496" s="85"/>
      <c r="Y1496" s="85"/>
      <c r="Z1496" s="85"/>
      <c r="AA1496" s="85"/>
      <c r="AB1496" s="85"/>
      <c r="AC1496" s="85"/>
      <c r="AD1496" s="85"/>
      <c r="AE1496" s="85"/>
      <c r="AF1496" s="85"/>
      <c r="AG1496" s="85"/>
      <c r="AH1496" s="85"/>
      <c r="AI1496" s="85"/>
      <c r="AJ1496" s="85"/>
      <c r="AK1496" s="85"/>
      <c r="AL1496" s="85"/>
      <c r="AM1496" s="85"/>
      <c r="AN1496" s="85"/>
      <c r="AO1496" s="85"/>
      <c r="AP1496" s="85"/>
      <c r="AQ1496" s="85"/>
      <c r="AR1496" s="85"/>
      <c r="AS1496" s="85"/>
      <c r="AT1496" s="85"/>
      <c r="AU1496" s="85"/>
      <c r="AV1496" s="85"/>
      <c r="AW1496" s="85"/>
      <c r="AX1496" s="85"/>
      <c r="AY1496" s="85"/>
      <c r="AZ1496" s="85"/>
      <c r="BA1496" s="85"/>
      <c r="BB1496" s="85"/>
      <c r="BC1496" s="85"/>
      <c r="BD1496" s="85"/>
      <c r="BE1496" s="85"/>
      <c r="BF1496" s="88"/>
      <c r="BG1496" s="85"/>
      <c r="BH1496" s="85"/>
      <c r="BI1496" s="85"/>
      <c r="BJ1496" s="85"/>
      <c r="BK1496" s="85"/>
      <c r="BL1496" s="85"/>
      <c r="BM1496" s="85"/>
      <c r="BN1496" s="85"/>
      <c r="BO1496" s="85"/>
      <c r="BP1496" s="85"/>
      <c r="BQ1496" s="85"/>
      <c r="BR1496" s="85"/>
      <c r="BS1496" s="85"/>
      <c r="BT1496" s="85"/>
      <c r="BU1496" s="85"/>
      <c r="BV1496" s="85"/>
      <c r="BW1496" s="85"/>
      <c r="BX1496" s="85"/>
      <c r="BY1496" s="85"/>
      <c r="BZ1496" s="85"/>
      <c r="CA1496" s="85"/>
      <c r="CB1496" s="85"/>
      <c r="CC1496" s="85"/>
      <c r="CD1496" s="85"/>
      <c r="CE1496" s="85"/>
      <c r="CF1496" s="85"/>
      <c r="CG1496" s="85"/>
      <c r="CH1496" s="85"/>
      <c r="CI1496" s="85"/>
      <c r="CJ1496" s="85"/>
      <c r="CK1496" s="85"/>
      <c r="CL1496" s="85"/>
      <c r="CM1496" s="85"/>
      <c r="CN1496" s="85"/>
      <c r="CO1496" s="85"/>
      <c r="CP1496" s="85"/>
      <c r="CQ1496" s="85"/>
      <c r="CR1496" s="85"/>
      <c r="CS1496" s="85"/>
      <c r="CT1496" s="85"/>
      <c r="CU1496" s="85"/>
      <c r="CV1496" s="85"/>
      <c r="CW1496" s="85"/>
      <c r="CX1496" s="85"/>
      <c r="CY1496" s="85"/>
      <c r="CZ1496" s="85"/>
      <c r="DA1496" s="85"/>
      <c r="DB1496" s="85"/>
      <c r="DC1496" s="85"/>
      <c r="DD1496" s="85"/>
      <c r="DE1496" s="85"/>
    </row>
    <row r="1497" spans="1:109" x14ac:dyDescent="0.2">
      <c r="A1497" s="85"/>
      <c r="B1497" s="85"/>
      <c r="C1497" s="85"/>
      <c r="D1497" s="85"/>
      <c r="E1497" s="86"/>
      <c r="F1497" s="85"/>
      <c r="G1497" s="87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85"/>
      <c r="V1497" s="85"/>
      <c r="W1497" s="85"/>
      <c r="X1497" s="85"/>
      <c r="Y1497" s="85"/>
      <c r="Z1497" s="85"/>
      <c r="AA1497" s="85"/>
      <c r="AB1497" s="85"/>
      <c r="AC1497" s="85"/>
      <c r="AD1497" s="85"/>
      <c r="AE1497" s="85"/>
      <c r="AF1497" s="85"/>
      <c r="AG1497" s="85"/>
      <c r="AH1497" s="85"/>
      <c r="AI1497" s="85"/>
      <c r="AJ1497" s="85"/>
      <c r="AK1497" s="85"/>
      <c r="AL1497" s="85"/>
      <c r="AM1497" s="85"/>
      <c r="AN1497" s="85"/>
      <c r="AO1497" s="85"/>
      <c r="AP1497" s="85"/>
      <c r="AQ1497" s="85"/>
      <c r="AR1497" s="85"/>
      <c r="AS1497" s="85"/>
      <c r="AT1497" s="85"/>
      <c r="AU1497" s="85"/>
      <c r="AV1497" s="85"/>
      <c r="AW1497" s="85"/>
      <c r="AX1497" s="85"/>
      <c r="AY1497" s="85"/>
      <c r="AZ1497" s="85"/>
      <c r="BA1497" s="85"/>
      <c r="BB1497" s="85"/>
      <c r="BC1497" s="85"/>
      <c r="BD1497" s="85"/>
      <c r="BE1497" s="85"/>
      <c r="BF1497" s="88"/>
      <c r="BG1497" s="85"/>
      <c r="BH1497" s="85"/>
      <c r="BI1497" s="85"/>
      <c r="BJ1497" s="85"/>
      <c r="BK1497" s="85"/>
      <c r="BL1497" s="85"/>
      <c r="BM1497" s="85"/>
      <c r="BN1497" s="85"/>
      <c r="BO1497" s="85"/>
      <c r="BP1497" s="85"/>
      <c r="BQ1497" s="85"/>
      <c r="BR1497" s="85"/>
      <c r="BS1497" s="85"/>
      <c r="BT1497" s="85"/>
      <c r="BU1497" s="85"/>
      <c r="BV1497" s="85"/>
      <c r="BW1497" s="85"/>
      <c r="BX1497" s="85"/>
      <c r="BY1497" s="85"/>
      <c r="BZ1497" s="85"/>
      <c r="CA1497" s="85"/>
      <c r="CB1497" s="85"/>
      <c r="CC1497" s="85"/>
      <c r="CD1497" s="85"/>
      <c r="CE1497" s="85"/>
      <c r="CF1497" s="85"/>
      <c r="CG1497" s="85"/>
      <c r="CH1497" s="85"/>
      <c r="CI1497" s="85"/>
      <c r="CJ1497" s="85"/>
      <c r="CK1497" s="85"/>
      <c r="CL1497" s="85"/>
      <c r="CM1497" s="85"/>
      <c r="CN1497" s="85"/>
      <c r="CO1497" s="85"/>
      <c r="CP1497" s="85"/>
      <c r="CQ1497" s="85"/>
      <c r="CR1497" s="85"/>
      <c r="CS1497" s="85"/>
      <c r="CT1497" s="85"/>
      <c r="CU1497" s="85"/>
      <c r="CV1497" s="85"/>
      <c r="CW1497" s="85"/>
      <c r="CX1497" s="85"/>
      <c r="CY1497" s="85"/>
      <c r="CZ1497" s="85"/>
      <c r="DA1497" s="85"/>
      <c r="DB1497" s="85"/>
      <c r="DC1497" s="85"/>
      <c r="DD1497" s="85"/>
      <c r="DE1497" s="85"/>
    </row>
    <row r="1498" spans="1:109" x14ac:dyDescent="0.2">
      <c r="A1498" s="85"/>
      <c r="B1498" s="85"/>
      <c r="C1498" s="85"/>
      <c r="D1498" s="85"/>
      <c r="E1498" s="86"/>
      <c r="F1498" s="85"/>
      <c r="G1498" s="87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85"/>
      <c r="V1498" s="85"/>
      <c r="W1498" s="85"/>
      <c r="X1498" s="85"/>
      <c r="Y1498" s="85"/>
      <c r="Z1498" s="85"/>
      <c r="AA1498" s="85"/>
      <c r="AB1498" s="85"/>
      <c r="AC1498" s="85"/>
      <c r="AD1498" s="85"/>
      <c r="AE1498" s="85"/>
      <c r="AF1498" s="85"/>
      <c r="AG1498" s="85"/>
      <c r="AH1498" s="85"/>
      <c r="AI1498" s="85"/>
      <c r="AJ1498" s="85"/>
      <c r="AK1498" s="85"/>
      <c r="AL1498" s="85"/>
      <c r="AM1498" s="85"/>
      <c r="AN1498" s="85"/>
      <c r="AO1498" s="85"/>
      <c r="AP1498" s="85"/>
      <c r="AQ1498" s="85"/>
      <c r="AR1498" s="85"/>
      <c r="AS1498" s="85"/>
      <c r="AT1498" s="85"/>
      <c r="AU1498" s="85"/>
      <c r="AV1498" s="85"/>
      <c r="AW1498" s="85"/>
      <c r="AX1498" s="85"/>
      <c r="AY1498" s="85"/>
      <c r="AZ1498" s="85"/>
      <c r="BA1498" s="85"/>
      <c r="BB1498" s="85"/>
      <c r="BC1498" s="85"/>
      <c r="BD1498" s="85"/>
      <c r="BE1498" s="85"/>
      <c r="BF1498" s="88"/>
      <c r="BG1498" s="85"/>
      <c r="BH1498" s="85"/>
      <c r="BI1498" s="85"/>
      <c r="BJ1498" s="85"/>
      <c r="BK1498" s="85"/>
      <c r="BL1498" s="85"/>
      <c r="BM1498" s="85"/>
      <c r="BN1498" s="85"/>
      <c r="BO1498" s="85"/>
      <c r="BP1498" s="85"/>
      <c r="BQ1498" s="85"/>
      <c r="BR1498" s="85"/>
      <c r="BS1498" s="85"/>
      <c r="BT1498" s="85"/>
      <c r="BU1498" s="85"/>
      <c r="BV1498" s="85"/>
      <c r="BW1498" s="85"/>
      <c r="BX1498" s="85"/>
      <c r="BY1498" s="85"/>
      <c r="BZ1498" s="85"/>
      <c r="CA1498" s="85"/>
      <c r="CB1498" s="85"/>
      <c r="CC1498" s="85"/>
      <c r="CD1498" s="85"/>
      <c r="CE1498" s="85"/>
      <c r="CF1498" s="85"/>
      <c r="CG1498" s="85"/>
      <c r="CH1498" s="85"/>
      <c r="CI1498" s="85"/>
      <c r="CJ1498" s="85"/>
      <c r="CK1498" s="85"/>
      <c r="CL1498" s="85"/>
      <c r="CM1498" s="85"/>
      <c r="CN1498" s="85"/>
      <c r="CO1498" s="85"/>
      <c r="CP1498" s="85"/>
      <c r="CQ1498" s="85"/>
      <c r="CR1498" s="85"/>
      <c r="CS1498" s="85"/>
      <c r="CT1498" s="85"/>
      <c r="CU1498" s="85"/>
      <c r="CV1498" s="85"/>
      <c r="CW1498" s="85"/>
      <c r="CX1498" s="85"/>
      <c r="CY1498" s="85"/>
      <c r="CZ1498" s="85"/>
      <c r="DA1498" s="85"/>
      <c r="DB1498" s="85"/>
      <c r="DC1498" s="85"/>
      <c r="DD1498" s="85"/>
      <c r="DE1498" s="85"/>
    </row>
    <row r="1499" spans="1:109" x14ac:dyDescent="0.2">
      <c r="A1499" s="85"/>
      <c r="B1499" s="85"/>
      <c r="C1499" s="85"/>
      <c r="D1499" s="85"/>
      <c r="E1499" s="86"/>
      <c r="F1499" s="85"/>
      <c r="G1499" s="87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85"/>
      <c r="V1499" s="85"/>
      <c r="W1499" s="85"/>
      <c r="X1499" s="85"/>
      <c r="Y1499" s="85"/>
      <c r="Z1499" s="85"/>
      <c r="AA1499" s="85"/>
      <c r="AB1499" s="85"/>
      <c r="AC1499" s="85"/>
      <c r="AD1499" s="85"/>
      <c r="AE1499" s="85"/>
      <c r="AF1499" s="85"/>
      <c r="AG1499" s="85"/>
      <c r="AH1499" s="85"/>
      <c r="AI1499" s="85"/>
      <c r="AJ1499" s="85"/>
      <c r="AK1499" s="85"/>
      <c r="AL1499" s="85"/>
      <c r="AM1499" s="85"/>
      <c r="AN1499" s="85"/>
      <c r="AO1499" s="85"/>
      <c r="AP1499" s="85"/>
      <c r="AQ1499" s="85"/>
      <c r="AR1499" s="85"/>
      <c r="AS1499" s="85"/>
      <c r="AT1499" s="85"/>
      <c r="AU1499" s="85"/>
      <c r="AV1499" s="85"/>
      <c r="AW1499" s="85"/>
      <c r="AX1499" s="85"/>
      <c r="AY1499" s="85"/>
      <c r="AZ1499" s="85"/>
      <c r="BA1499" s="85"/>
      <c r="BB1499" s="85"/>
      <c r="BC1499" s="85"/>
      <c r="BD1499" s="85"/>
      <c r="BE1499" s="85"/>
      <c r="BF1499" s="88"/>
      <c r="BG1499" s="85"/>
      <c r="BH1499" s="85"/>
      <c r="BI1499" s="85"/>
      <c r="BJ1499" s="85"/>
      <c r="BK1499" s="85"/>
      <c r="BL1499" s="85"/>
      <c r="BM1499" s="85"/>
      <c r="BN1499" s="85"/>
      <c r="BO1499" s="85"/>
      <c r="BP1499" s="85"/>
      <c r="BQ1499" s="85"/>
      <c r="BR1499" s="85"/>
      <c r="BS1499" s="85"/>
      <c r="BT1499" s="85"/>
      <c r="BU1499" s="85"/>
      <c r="BV1499" s="85"/>
      <c r="BW1499" s="85"/>
      <c r="BX1499" s="85"/>
      <c r="BY1499" s="85"/>
      <c r="BZ1499" s="85"/>
      <c r="CA1499" s="85"/>
      <c r="CB1499" s="85"/>
      <c r="CC1499" s="85"/>
      <c r="CD1499" s="85"/>
      <c r="CE1499" s="85"/>
      <c r="CF1499" s="85"/>
      <c r="CG1499" s="85"/>
      <c r="CH1499" s="85"/>
      <c r="CI1499" s="85"/>
      <c r="CJ1499" s="85"/>
      <c r="CK1499" s="85"/>
      <c r="CL1499" s="85"/>
      <c r="CM1499" s="85"/>
      <c r="CN1499" s="85"/>
      <c r="CO1499" s="85"/>
      <c r="CP1499" s="85"/>
      <c r="CQ1499" s="85"/>
      <c r="CR1499" s="85"/>
      <c r="CS1499" s="85"/>
      <c r="CT1499" s="85"/>
      <c r="CU1499" s="85"/>
      <c r="CV1499" s="85"/>
      <c r="CW1499" s="85"/>
      <c r="CX1499" s="85"/>
      <c r="CY1499" s="85"/>
      <c r="CZ1499" s="85"/>
      <c r="DA1499" s="85"/>
      <c r="DB1499" s="85"/>
      <c r="DC1499" s="85"/>
      <c r="DD1499" s="85"/>
      <c r="DE1499" s="85"/>
    </row>
    <row r="1500" spans="1:109" x14ac:dyDescent="0.2">
      <c r="A1500" s="85"/>
      <c r="B1500" s="85"/>
      <c r="C1500" s="85"/>
      <c r="D1500" s="85"/>
      <c r="E1500" s="86"/>
      <c r="F1500" s="85"/>
      <c r="G1500" s="87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85"/>
      <c r="V1500" s="85"/>
      <c r="W1500" s="85"/>
      <c r="X1500" s="85"/>
      <c r="Y1500" s="85"/>
      <c r="Z1500" s="85"/>
      <c r="AA1500" s="85"/>
      <c r="AB1500" s="85"/>
      <c r="AC1500" s="85"/>
      <c r="AD1500" s="85"/>
      <c r="AE1500" s="85"/>
      <c r="AF1500" s="85"/>
      <c r="AG1500" s="85"/>
      <c r="AH1500" s="85"/>
      <c r="AI1500" s="85"/>
      <c r="AJ1500" s="85"/>
      <c r="AK1500" s="85"/>
      <c r="AL1500" s="85"/>
      <c r="AM1500" s="85"/>
      <c r="AN1500" s="85"/>
      <c r="AO1500" s="85"/>
      <c r="AP1500" s="85"/>
      <c r="AQ1500" s="85"/>
      <c r="AR1500" s="85"/>
      <c r="AS1500" s="85"/>
      <c r="AT1500" s="85"/>
      <c r="AU1500" s="85"/>
      <c r="AV1500" s="85"/>
      <c r="AW1500" s="85"/>
      <c r="AX1500" s="85"/>
      <c r="AY1500" s="85"/>
      <c r="AZ1500" s="85"/>
      <c r="BA1500" s="85"/>
      <c r="BB1500" s="85"/>
      <c r="BC1500" s="85"/>
      <c r="BD1500" s="85"/>
      <c r="BE1500" s="85"/>
      <c r="BF1500" s="88"/>
      <c r="BG1500" s="85"/>
      <c r="BH1500" s="85"/>
      <c r="BI1500" s="85"/>
      <c r="BJ1500" s="85"/>
      <c r="BK1500" s="85"/>
      <c r="BL1500" s="85"/>
      <c r="BM1500" s="85"/>
      <c r="BN1500" s="85"/>
      <c r="BO1500" s="85"/>
      <c r="BP1500" s="85"/>
      <c r="BQ1500" s="85"/>
      <c r="BR1500" s="85"/>
      <c r="BS1500" s="85"/>
      <c r="BT1500" s="85"/>
      <c r="BU1500" s="85"/>
      <c r="BV1500" s="85"/>
      <c r="BW1500" s="85"/>
      <c r="BX1500" s="85"/>
      <c r="BY1500" s="85"/>
      <c r="BZ1500" s="85"/>
      <c r="CA1500" s="85"/>
      <c r="CB1500" s="85"/>
      <c r="CC1500" s="85"/>
      <c r="CD1500" s="85"/>
      <c r="CE1500" s="85"/>
      <c r="CF1500" s="85"/>
      <c r="CG1500" s="85"/>
      <c r="CH1500" s="85"/>
      <c r="CI1500" s="85"/>
      <c r="CJ1500" s="85"/>
      <c r="CK1500" s="85"/>
      <c r="CL1500" s="85"/>
      <c r="CM1500" s="85"/>
      <c r="CN1500" s="85"/>
      <c r="CO1500" s="85"/>
      <c r="CP1500" s="85"/>
      <c r="CQ1500" s="85"/>
      <c r="CR1500" s="85"/>
      <c r="CS1500" s="85"/>
      <c r="CT1500" s="85"/>
      <c r="CU1500" s="85"/>
      <c r="CV1500" s="85"/>
      <c r="CW1500" s="85"/>
      <c r="CX1500" s="85"/>
      <c r="CY1500" s="85"/>
      <c r="CZ1500" s="85"/>
      <c r="DA1500" s="85"/>
      <c r="DB1500" s="85"/>
      <c r="DC1500" s="85"/>
      <c r="DD1500" s="85"/>
      <c r="DE1500" s="85"/>
    </row>
    <row r="1501" spans="1:109" x14ac:dyDescent="0.2">
      <c r="A1501" s="85"/>
      <c r="B1501" s="85"/>
      <c r="C1501" s="85"/>
      <c r="D1501" s="85"/>
      <c r="E1501" s="86"/>
      <c r="F1501" s="85"/>
      <c r="G1501" s="87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85"/>
      <c r="V1501" s="85"/>
      <c r="W1501" s="85"/>
      <c r="X1501" s="85"/>
      <c r="Y1501" s="85"/>
      <c r="Z1501" s="85"/>
      <c r="AA1501" s="85"/>
      <c r="AB1501" s="85"/>
      <c r="AC1501" s="85"/>
      <c r="AD1501" s="85"/>
      <c r="AE1501" s="85"/>
      <c r="AF1501" s="85"/>
      <c r="AG1501" s="85"/>
      <c r="AH1501" s="85"/>
      <c r="AI1501" s="85"/>
      <c r="AJ1501" s="85"/>
      <c r="AK1501" s="85"/>
      <c r="AL1501" s="85"/>
      <c r="AM1501" s="85"/>
      <c r="AN1501" s="85"/>
      <c r="AO1501" s="85"/>
      <c r="AP1501" s="85"/>
      <c r="AQ1501" s="85"/>
      <c r="AR1501" s="85"/>
      <c r="AS1501" s="85"/>
      <c r="AT1501" s="85"/>
      <c r="AU1501" s="85"/>
      <c r="AV1501" s="85"/>
      <c r="AW1501" s="85"/>
      <c r="AX1501" s="85"/>
      <c r="AY1501" s="85"/>
      <c r="AZ1501" s="85"/>
      <c r="BA1501" s="85"/>
      <c r="BB1501" s="85"/>
      <c r="BC1501" s="85"/>
      <c r="BD1501" s="85"/>
      <c r="BE1501" s="85"/>
      <c r="BF1501" s="88"/>
      <c r="BG1501" s="85"/>
      <c r="BH1501" s="85"/>
      <c r="BI1501" s="85"/>
      <c r="BJ1501" s="85"/>
      <c r="BK1501" s="85"/>
      <c r="BL1501" s="85"/>
      <c r="BM1501" s="85"/>
      <c r="BN1501" s="85"/>
      <c r="BO1501" s="85"/>
      <c r="BP1501" s="85"/>
      <c r="BQ1501" s="85"/>
      <c r="BR1501" s="85"/>
      <c r="BS1501" s="85"/>
      <c r="BT1501" s="85"/>
      <c r="BU1501" s="85"/>
      <c r="BV1501" s="85"/>
      <c r="BW1501" s="85"/>
      <c r="BX1501" s="85"/>
      <c r="BY1501" s="85"/>
      <c r="BZ1501" s="85"/>
      <c r="CA1501" s="85"/>
      <c r="CB1501" s="85"/>
      <c r="CC1501" s="85"/>
      <c r="CD1501" s="85"/>
      <c r="CE1501" s="85"/>
      <c r="CF1501" s="85"/>
      <c r="CG1501" s="85"/>
      <c r="CH1501" s="85"/>
      <c r="CI1501" s="85"/>
      <c r="CJ1501" s="85"/>
      <c r="CK1501" s="85"/>
      <c r="CL1501" s="85"/>
      <c r="CM1501" s="85"/>
      <c r="CN1501" s="85"/>
      <c r="CO1501" s="85"/>
      <c r="CP1501" s="85"/>
      <c r="CQ1501" s="85"/>
      <c r="CR1501" s="85"/>
      <c r="CS1501" s="85"/>
      <c r="CT1501" s="85"/>
      <c r="CU1501" s="85"/>
      <c r="CV1501" s="85"/>
      <c r="CW1501" s="85"/>
      <c r="CX1501" s="85"/>
      <c r="CY1501" s="85"/>
      <c r="CZ1501" s="85"/>
      <c r="DA1501" s="85"/>
      <c r="DB1501" s="85"/>
      <c r="DC1501" s="85"/>
      <c r="DD1501" s="85"/>
      <c r="DE1501" s="85"/>
    </row>
    <row r="1502" spans="1:109" x14ac:dyDescent="0.2">
      <c r="A1502" s="85"/>
      <c r="B1502" s="85"/>
      <c r="C1502" s="85"/>
      <c r="D1502" s="85"/>
      <c r="E1502" s="86"/>
      <c r="F1502" s="85"/>
      <c r="G1502" s="87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85"/>
      <c r="V1502" s="85"/>
      <c r="W1502" s="85"/>
      <c r="X1502" s="85"/>
      <c r="Y1502" s="85"/>
      <c r="Z1502" s="85"/>
      <c r="AA1502" s="85"/>
      <c r="AB1502" s="85"/>
      <c r="AC1502" s="85"/>
      <c r="AD1502" s="85"/>
      <c r="AE1502" s="85"/>
      <c r="AF1502" s="85"/>
      <c r="AG1502" s="85"/>
      <c r="AH1502" s="85"/>
      <c r="AI1502" s="85"/>
      <c r="AJ1502" s="85"/>
      <c r="AK1502" s="85"/>
      <c r="AL1502" s="85"/>
      <c r="AM1502" s="85"/>
      <c r="AN1502" s="85"/>
      <c r="AO1502" s="85"/>
      <c r="AP1502" s="85"/>
      <c r="AQ1502" s="85"/>
      <c r="AR1502" s="85"/>
      <c r="AS1502" s="85"/>
      <c r="AT1502" s="85"/>
      <c r="AU1502" s="85"/>
      <c r="AV1502" s="85"/>
      <c r="AW1502" s="85"/>
      <c r="AX1502" s="85"/>
      <c r="AY1502" s="85"/>
      <c r="AZ1502" s="85"/>
      <c r="BA1502" s="85"/>
      <c r="BB1502" s="85"/>
      <c r="BC1502" s="85"/>
      <c r="BD1502" s="85"/>
      <c r="BE1502" s="85"/>
      <c r="BF1502" s="88"/>
      <c r="BG1502" s="85"/>
      <c r="BH1502" s="85"/>
      <c r="BI1502" s="85"/>
      <c r="BJ1502" s="85"/>
      <c r="BK1502" s="85"/>
      <c r="BL1502" s="85"/>
      <c r="BM1502" s="85"/>
      <c r="BN1502" s="85"/>
      <c r="BO1502" s="85"/>
      <c r="BP1502" s="85"/>
      <c r="BQ1502" s="85"/>
      <c r="BR1502" s="85"/>
      <c r="BS1502" s="85"/>
      <c r="BT1502" s="85"/>
      <c r="BU1502" s="85"/>
      <c r="BV1502" s="85"/>
      <c r="BW1502" s="85"/>
      <c r="BX1502" s="85"/>
      <c r="BY1502" s="85"/>
      <c r="BZ1502" s="85"/>
      <c r="CA1502" s="85"/>
      <c r="CB1502" s="85"/>
      <c r="CC1502" s="85"/>
      <c r="CD1502" s="85"/>
      <c r="CE1502" s="85"/>
      <c r="CF1502" s="85"/>
      <c r="CG1502" s="85"/>
      <c r="CH1502" s="85"/>
      <c r="CI1502" s="85"/>
      <c r="CJ1502" s="85"/>
      <c r="CK1502" s="85"/>
      <c r="CL1502" s="85"/>
      <c r="CM1502" s="85"/>
      <c r="CN1502" s="85"/>
      <c r="CO1502" s="85"/>
      <c r="CP1502" s="85"/>
      <c r="CQ1502" s="85"/>
      <c r="CR1502" s="85"/>
      <c r="CS1502" s="85"/>
      <c r="CT1502" s="85"/>
      <c r="CU1502" s="85"/>
      <c r="CV1502" s="85"/>
      <c r="CW1502" s="85"/>
      <c r="CX1502" s="85"/>
      <c r="CY1502" s="85"/>
      <c r="CZ1502" s="85"/>
      <c r="DA1502" s="85"/>
      <c r="DB1502" s="85"/>
      <c r="DC1502" s="85"/>
      <c r="DD1502" s="85"/>
      <c r="DE1502" s="85"/>
    </row>
    <row r="1503" spans="1:109" x14ac:dyDescent="0.2">
      <c r="A1503" s="85"/>
      <c r="B1503" s="85"/>
      <c r="C1503" s="85"/>
      <c r="D1503" s="85"/>
      <c r="E1503" s="86"/>
      <c r="F1503" s="85"/>
      <c r="G1503" s="87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85"/>
      <c r="V1503" s="85"/>
      <c r="W1503" s="85"/>
      <c r="X1503" s="85"/>
      <c r="Y1503" s="85"/>
      <c r="Z1503" s="85"/>
      <c r="AA1503" s="85"/>
      <c r="AB1503" s="85"/>
      <c r="AC1503" s="85"/>
      <c r="AD1503" s="85"/>
      <c r="AE1503" s="85"/>
      <c r="AF1503" s="85"/>
      <c r="AG1503" s="85"/>
      <c r="AH1503" s="85"/>
      <c r="AI1503" s="85"/>
      <c r="AJ1503" s="85"/>
      <c r="AK1503" s="85"/>
      <c r="AL1503" s="85"/>
      <c r="AM1503" s="85"/>
      <c r="AN1503" s="85"/>
      <c r="AO1503" s="85"/>
      <c r="AP1503" s="85"/>
      <c r="AQ1503" s="85"/>
      <c r="AR1503" s="85"/>
      <c r="AS1503" s="85"/>
      <c r="AT1503" s="85"/>
      <c r="AU1503" s="85"/>
      <c r="AV1503" s="85"/>
      <c r="AW1503" s="85"/>
      <c r="AX1503" s="85"/>
      <c r="AY1503" s="85"/>
      <c r="AZ1503" s="85"/>
      <c r="BA1503" s="85"/>
      <c r="BB1503" s="85"/>
      <c r="BC1503" s="85"/>
      <c r="BD1503" s="85"/>
      <c r="BE1503" s="85"/>
      <c r="BF1503" s="88"/>
      <c r="BG1503" s="85"/>
      <c r="BH1503" s="85"/>
      <c r="BI1503" s="85"/>
      <c r="BJ1503" s="85"/>
      <c r="BK1503" s="85"/>
      <c r="BL1503" s="85"/>
      <c r="BM1503" s="85"/>
      <c r="BN1503" s="85"/>
      <c r="BO1503" s="85"/>
      <c r="BP1503" s="85"/>
      <c r="BQ1503" s="85"/>
      <c r="BR1503" s="85"/>
      <c r="BS1503" s="85"/>
      <c r="BT1503" s="85"/>
      <c r="BU1503" s="85"/>
      <c r="BV1503" s="85"/>
      <c r="BW1503" s="85"/>
      <c r="BX1503" s="85"/>
      <c r="BY1503" s="85"/>
      <c r="BZ1503" s="85"/>
      <c r="CA1503" s="85"/>
      <c r="CB1503" s="85"/>
      <c r="CC1503" s="85"/>
      <c r="CD1503" s="85"/>
      <c r="CE1503" s="85"/>
      <c r="CF1503" s="85"/>
      <c r="CG1503" s="85"/>
      <c r="CH1503" s="85"/>
      <c r="CI1503" s="85"/>
      <c r="CJ1503" s="85"/>
      <c r="CK1503" s="85"/>
      <c r="CL1503" s="85"/>
      <c r="CM1503" s="85"/>
      <c r="CN1503" s="85"/>
      <c r="CO1503" s="85"/>
      <c r="CP1503" s="85"/>
      <c r="CQ1503" s="85"/>
      <c r="CR1503" s="85"/>
      <c r="CS1503" s="85"/>
      <c r="CT1503" s="85"/>
      <c r="CU1503" s="85"/>
      <c r="CV1503" s="85"/>
      <c r="CW1503" s="85"/>
      <c r="CX1503" s="85"/>
      <c r="CY1503" s="85"/>
      <c r="CZ1503" s="85"/>
      <c r="DA1503" s="85"/>
      <c r="DB1503" s="85"/>
      <c r="DC1503" s="85"/>
      <c r="DD1503" s="85"/>
      <c r="DE1503" s="85"/>
    </row>
    <row r="1504" spans="1:109" x14ac:dyDescent="0.2">
      <c r="A1504" s="85"/>
      <c r="B1504" s="85"/>
      <c r="C1504" s="85"/>
      <c r="D1504" s="85"/>
      <c r="E1504" s="86"/>
      <c r="F1504" s="85"/>
      <c r="G1504" s="87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85"/>
      <c r="V1504" s="85"/>
      <c r="W1504" s="85"/>
      <c r="X1504" s="85"/>
      <c r="Y1504" s="85"/>
      <c r="Z1504" s="85"/>
      <c r="AA1504" s="85"/>
      <c r="AB1504" s="85"/>
      <c r="AC1504" s="85"/>
      <c r="AD1504" s="85"/>
      <c r="AE1504" s="85"/>
      <c r="AF1504" s="85"/>
      <c r="AG1504" s="85"/>
      <c r="AH1504" s="85"/>
      <c r="AI1504" s="85"/>
      <c r="AJ1504" s="85"/>
      <c r="AK1504" s="85"/>
      <c r="AL1504" s="85"/>
      <c r="AM1504" s="85"/>
      <c r="AN1504" s="85"/>
      <c r="AO1504" s="85"/>
      <c r="AP1504" s="85"/>
      <c r="AQ1504" s="85"/>
      <c r="AR1504" s="85"/>
      <c r="AS1504" s="85"/>
      <c r="AT1504" s="85"/>
      <c r="AU1504" s="85"/>
      <c r="AV1504" s="85"/>
      <c r="AW1504" s="85"/>
      <c r="AX1504" s="85"/>
      <c r="AY1504" s="85"/>
      <c r="AZ1504" s="85"/>
      <c r="BA1504" s="85"/>
      <c r="BB1504" s="85"/>
      <c r="BC1504" s="85"/>
      <c r="BD1504" s="85"/>
      <c r="BE1504" s="85"/>
      <c r="BF1504" s="88"/>
      <c r="BG1504" s="85"/>
      <c r="BH1504" s="85"/>
      <c r="BI1504" s="85"/>
      <c r="BJ1504" s="85"/>
      <c r="BK1504" s="85"/>
      <c r="BL1504" s="85"/>
      <c r="BM1504" s="85"/>
      <c r="BN1504" s="85"/>
      <c r="BO1504" s="85"/>
      <c r="BP1504" s="85"/>
      <c r="BQ1504" s="85"/>
      <c r="BR1504" s="85"/>
      <c r="BS1504" s="85"/>
      <c r="BT1504" s="85"/>
      <c r="BU1504" s="85"/>
      <c r="BV1504" s="85"/>
      <c r="BW1504" s="85"/>
      <c r="BX1504" s="85"/>
      <c r="BY1504" s="85"/>
      <c r="BZ1504" s="85"/>
      <c r="CA1504" s="85"/>
      <c r="CB1504" s="85"/>
      <c r="CC1504" s="85"/>
      <c r="CD1504" s="85"/>
      <c r="CE1504" s="85"/>
      <c r="CF1504" s="85"/>
      <c r="CG1504" s="85"/>
      <c r="CH1504" s="85"/>
      <c r="CI1504" s="85"/>
      <c r="CJ1504" s="85"/>
      <c r="CK1504" s="85"/>
      <c r="CL1504" s="85"/>
      <c r="CM1504" s="85"/>
      <c r="CN1504" s="85"/>
      <c r="CO1504" s="85"/>
      <c r="CP1504" s="85"/>
      <c r="CQ1504" s="85"/>
      <c r="CR1504" s="85"/>
      <c r="CS1504" s="85"/>
      <c r="CT1504" s="85"/>
      <c r="CU1504" s="85"/>
      <c r="CV1504" s="85"/>
      <c r="CW1504" s="85"/>
      <c r="CX1504" s="85"/>
      <c r="CY1504" s="85"/>
      <c r="CZ1504" s="85"/>
      <c r="DA1504" s="85"/>
      <c r="DB1504" s="85"/>
      <c r="DC1504" s="85"/>
      <c r="DD1504" s="85"/>
      <c r="DE1504" s="85"/>
    </row>
    <row r="1505" spans="1:109" x14ac:dyDescent="0.2">
      <c r="A1505" s="85"/>
      <c r="B1505" s="85"/>
      <c r="C1505" s="85"/>
      <c r="D1505" s="85"/>
      <c r="E1505" s="86"/>
      <c r="F1505" s="85"/>
      <c r="G1505" s="87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85"/>
      <c r="V1505" s="85"/>
      <c r="W1505" s="85"/>
      <c r="X1505" s="85"/>
      <c r="Y1505" s="85"/>
      <c r="Z1505" s="85"/>
      <c r="AA1505" s="85"/>
      <c r="AB1505" s="85"/>
      <c r="AC1505" s="85"/>
      <c r="AD1505" s="85"/>
      <c r="AE1505" s="85"/>
      <c r="AF1505" s="85"/>
      <c r="AG1505" s="85"/>
      <c r="AH1505" s="85"/>
      <c r="AI1505" s="85"/>
      <c r="AJ1505" s="85"/>
      <c r="AK1505" s="85"/>
      <c r="AL1505" s="85"/>
      <c r="AM1505" s="85"/>
      <c r="AN1505" s="85"/>
      <c r="AO1505" s="85"/>
      <c r="AP1505" s="85"/>
      <c r="AQ1505" s="85"/>
      <c r="AR1505" s="85"/>
      <c r="AS1505" s="85"/>
      <c r="AT1505" s="85"/>
      <c r="AU1505" s="85"/>
      <c r="AV1505" s="85"/>
      <c r="AW1505" s="85"/>
      <c r="AX1505" s="85"/>
      <c r="AY1505" s="85"/>
      <c r="AZ1505" s="85"/>
      <c r="BA1505" s="85"/>
      <c r="BB1505" s="85"/>
      <c r="BC1505" s="85"/>
      <c r="BD1505" s="85"/>
      <c r="BE1505" s="85"/>
      <c r="BF1505" s="88"/>
      <c r="BG1505" s="85"/>
      <c r="BH1505" s="85"/>
      <c r="BI1505" s="85"/>
      <c r="BJ1505" s="85"/>
      <c r="BK1505" s="85"/>
      <c r="BL1505" s="85"/>
      <c r="BM1505" s="85"/>
      <c r="BN1505" s="85"/>
      <c r="BO1505" s="85"/>
      <c r="BP1505" s="85"/>
      <c r="BQ1505" s="85"/>
      <c r="BR1505" s="85"/>
      <c r="BS1505" s="85"/>
      <c r="BT1505" s="85"/>
      <c r="BU1505" s="85"/>
      <c r="BV1505" s="85"/>
      <c r="BW1505" s="85"/>
      <c r="BX1505" s="85"/>
      <c r="BY1505" s="85"/>
      <c r="BZ1505" s="85"/>
      <c r="CA1505" s="85"/>
      <c r="CB1505" s="85"/>
      <c r="CC1505" s="85"/>
      <c r="CD1505" s="85"/>
      <c r="CE1505" s="85"/>
      <c r="CF1505" s="85"/>
      <c r="CG1505" s="85"/>
      <c r="CH1505" s="85"/>
      <c r="CI1505" s="85"/>
      <c r="CJ1505" s="85"/>
      <c r="CK1505" s="85"/>
      <c r="CL1505" s="85"/>
      <c r="CM1505" s="85"/>
      <c r="CN1505" s="85"/>
      <c r="CO1505" s="85"/>
      <c r="CP1505" s="85"/>
      <c r="CQ1505" s="85"/>
      <c r="CR1505" s="85"/>
      <c r="CS1505" s="85"/>
      <c r="CT1505" s="85"/>
      <c r="CU1505" s="85"/>
      <c r="CV1505" s="85"/>
      <c r="CW1505" s="85"/>
      <c r="CX1505" s="85"/>
      <c r="CY1505" s="85"/>
      <c r="CZ1505" s="85"/>
      <c r="DA1505" s="85"/>
      <c r="DB1505" s="85"/>
      <c r="DC1505" s="85"/>
      <c r="DD1505" s="85"/>
      <c r="DE1505" s="85"/>
    </row>
    <row r="1506" spans="1:109" x14ac:dyDescent="0.2">
      <c r="A1506" s="85"/>
      <c r="B1506" s="85"/>
      <c r="C1506" s="85"/>
      <c r="D1506" s="85"/>
      <c r="E1506" s="86"/>
      <c r="F1506" s="85"/>
      <c r="G1506" s="87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85"/>
      <c r="V1506" s="85"/>
      <c r="W1506" s="85"/>
      <c r="X1506" s="85"/>
      <c r="Y1506" s="85"/>
      <c r="Z1506" s="85"/>
      <c r="AA1506" s="85"/>
      <c r="AB1506" s="85"/>
      <c r="AC1506" s="85"/>
      <c r="AD1506" s="85"/>
      <c r="AE1506" s="85"/>
      <c r="AF1506" s="85"/>
      <c r="AG1506" s="85"/>
      <c r="AH1506" s="85"/>
      <c r="AI1506" s="85"/>
      <c r="AJ1506" s="85"/>
      <c r="AK1506" s="85"/>
      <c r="AL1506" s="85"/>
      <c r="AM1506" s="85"/>
      <c r="AN1506" s="85"/>
      <c r="AO1506" s="85"/>
      <c r="AP1506" s="85"/>
      <c r="AQ1506" s="85"/>
      <c r="AR1506" s="85"/>
      <c r="AS1506" s="85"/>
      <c r="AT1506" s="85"/>
      <c r="AU1506" s="85"/>
      <c r="AV1506" s="85"/>
      <c r="AW1506" s="85"/>
      <c r="AX1506" s="85"/>
      <c r="AY1506" s="85"/>
      <c r="AZ1506" s="85"/>
      <c r="BA1506" s="85"/>
      <c r="BB1506" s="85"/>
      <c r="BC1506" s="85"/>
      <c r="BD1506" s="85"/>
      <c r="BE1506" s="85"/>
      <c r="BF1506" s="88"/>
      <c r="BG1506" s="85"/>
      <c r="BH1506" s="85"/>
      <c r="BI1506" s="85"/>
      <c r="BJ1506" s="85"/>
      <c r="BK1506" s="85"/>
      <c r="BL1506" s="85"/>
      <c r="BM1506" s="85"/>
      <c r="BN1506" s="85"/>
      <c r="BO1506" s="85"/>
      <c r="BP1506" s="85"/>
      <c r="BQ1506" s="85"/>
      <c r="BR1506" s="85"/>
      <c r="BS1506" s="85"/>
      <c r="BT1506" s="85"/>
      <c r="BU1506" s="85"/>
      <c r="BV1506" s="85"/>
      <c r="BW1506" s="85"/>
      <c r="BX1506" s="85"/>
      <c r="BY1506" s="85"/>
      <c r="BZ1506" s="85"/>
      <c r="CA1506" s="85"/>
      <c r="CB1506" s="85"/>
      <c r="CC1506" s="85"/>
      <c r="CD1506" s="85"/>
      <c r="CE1506" s="85"/>
      <c r="CF1506" s="85"/>
      <c r="CG1506" s="85"/>
      <c r="CH1506" s="85"/>
      <c r="CI1506" s="85"/>
      <c r="CJ1506" s="85"/>
      <c r="CK1506" s="85"/>
      <c r="CL1506" s="85"/>
      <c r="CM1506" s="85"/>
      <c r="CN1506" s="85"/>
      <c r="CO1506" s="85"/>
      <c r="CP1506" s="85"/>
      <c r="CQ1506" s="85"/>
      <c r="CR1506" s="85"/>
      <c r="CS1506" s="85"/>
      <c r="CT1506" s="85"/>
      <c r="CU1506" s="85"/>
      <c r="CV1506" s="85"/>
      <c r="CW1506" s="85"/>
      <c r="CX1506" s="85"/>
      <c r="CY1506" s="85"/>
      <c r="CZ1506" s="85"/>
      <c r="DA1506" s="85"/>
      <c r="DB1506" s="85"/>
      <c r="DC1506" s="85"/>
      <c r="DD1506" s="85"/>
      <c r="DE1506" s="85"/>
    </row>
    <row r="1507" spans="1:109" x14ac:dyDescent="0.2">
      <c r="A1507" s="85"/>
      <c r="B1507" s="85"/>
      <c r="C1507" s="85"/>
      <c r="D1507" s="85"/>
      <c r="E1507" s="86"/>
      <c r="F1507" s="85"/>
      <c r="G1507" s="87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85"/>
      <c r="V1507" s="85"/>
      <c r="W1507" s="85"/>
      <c r="X1507" s="85"/>
      <c r="Y1507" s="85"/>
      <c r="Z1507" s="85"/>
      <c r="AA1507" s="85"/>
      <c r="AB1507" s="85"/>
      <c r="AC1507" s="85"/>
      <c r="AD1507" s="85"/>
      <c r="AE1507" s="85"/>
      <c r="AF1507" s="85"/>
      <c r="AG1507" s="85"/>
      <c r="AH1507" s="85"/>
      <c r="AI1507" s="85"/>
      <c r="AJ1507" s="85"/>
      <c r="AK1507" s="85"/>
      <c r="AL1507" s="85"/>
      <c r="AM1507" s="85"/>
      <c r="AN1507" s="85"/>
      <c r="AO1507" s="85"/>
      <c r="AP1507" s="85"/>
      <c r="AQ1507" s="85"/>
      <c r="AR1507" s="85"/>
      <c r="AS1507" s="85"/>
      <c r="AT1507" s="85"/>
      <c r="AU1507" s="85"/>
      <c r="AV1507" s="85"/>
      <c r="AW1507" s="85"/>
      <c r="AX1507" s="85"/>
      <c r="AY1507" s="85"/>
      <c r="AZ1507" s="85"/>
      <c r="BA1507" s="85"/>
      <c r="BB1507" s="85"/>
      <c r="BC1507" s="85"/>
      <c r="BD1507" s="85"/>
      <c r="BE1507" s="85"/>
      <c r="BF1507" s="88"/>
      <c r="BG1507" s="85"/>
      <c r="BH1507" s="85"/>
      <c r="BI1507" s="85"/>
      <c r="BJ1507" s="85"/>
      <c r="BK1507" s="85"/>
      <c r="BL1507" s="85"/>
      <c r="BM1507" s="85"/>
      <c r="BN1507" s="85"/>
      <c r="BO1507" s="85"/>
      <c r="BP1507" s="85"/>
      <c r="BQ1507" s="85"/>
      <c r="BR1507" s="85"/>
      <c r="BS1507" s="85"/>
      <c r="BT1507" s="85"/>
      <c r="BU1507" s="85"/>
      <c r="BV1507" s="85"/>
      <c r="BW1507" s="85"/>
      <c r="BX1507" s="85"/>
      <c r="BY1507" s="85"/>
      <c r="BZ1507" s="85"/>
      <c r="CA1507" s="85"/>
      <c r="CB1507" s="85"/>
      <c r="CC1507" s="85"/>
      <c r="CD1507" s="85"/>
      <c r="CE1507" s="85"/>
      <c r="CF1507" s="85"/>
      <c r="CG1507" s="85"/>
      <c r="CH1507" s="85"/>
      <c r="CI1507" s="85"/>
      <c r="CJ1507" s="85"/>
      <c r="CK1507" s="85"/>
      <c r="CL1507" s="85"/>
      <c r="CM1507" s="85"/>
      <c r="CN1507" s="85"/>
      <c r="CO1507" s="85"/>
      <c r="CP1507" s="85"/>
      <c r="CQ1507" s="85"/>
      <c r="CR1507" s="85"/>
      <c r="CS1507" s="85"/>
      <c r="CT1507" s="85"/>
      <c r="CU1507" s="85"/>
      <c r="CV1507" s="85"/>
      <c r="CW1507" s="85"/>
      <c r="CX1507" s="85"/>
      <c r="CY1507" s="85"/>
      <c r="CZ1507" s="85"/>
      <c r="DA1507" s="85"/>
      <c r="DB1507" s="85"/>
      <c r="DC1507" s="85"/>
      <c r="DD1507" s="85"/>
      <c r="DE1507" s="85"/>
    </row>
    <row r="1508" spans="1:109" x14ac:dyDescent="0.2">
      <c r="A1508" s="85"/>
      <c r="B1508" s="85"/>
      <c r="C1508" s="85"/>
      <c r="D1508" s="85"/>
      <c r="E1508" s="86"/>
      <c r="F1508" s="85"/>
      <c r="G1508" s="87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85"/>
      <c r="V1508" s="85"/>
      <c r="W1508" s="85"/>
      <c r="X1508" s="85"/>
      <c r="Y1508" s="85"/>
      <c r="Z1508" s="85"/>
      <c r="AA1508" s="85"/>
      <c r="AB1508" s="85"/>
      <c r="AC1508" s="85"/>
      <c r="AD1508" s="85"/>
      <c r="AE1508" s="85"/>
      <c r="AF1508" s="85"/>
      <c r="AG1508" s="85"/>
      <c r="AH1508" s="85"/>
      <c r="AI1508" s="85"/>
      <c r="AJ1508" s="85"/>
      <c r="AK1508" s="85"/>
      <c r="AL1508" s="85"/>
      <c r="AM1508" s="85"/>
      <c r="AN1508" s="85"/>
      <c r="AO1508" s="85"/>
      <c r="AP1508" s="85"/>
      <c r="AQ1508" s="85"/>
      <c r="AR1508" s="85"/>
      <c r="AS1508" s="85"/>
      <c r="AT1508" s="85"/>
      <c r="AU1508" s="85"/>
      <c r="AV1508" s="85"/>
      <c r="AW1508" s="85"/>
      <c r="AX1508" s="85"/>
      <c r="AY1508" s="85"/>
      <c r="AZ1508" s="85"/>
      <c r="BA1508" s="85"/>
      <c r="BB1508" s="85"/>
      <c r="BC1508" s="85"/>
      <c r="BD1508" s="85"/>
      <c r="BE1508" s="85"/>
      <c r="BF1508" s="88"/>
      <c r="BG1508" s="85"/>
      <c r="BH1508" s="85"/>
      <c r="BI1508" s="85"/>
      <c r="BJ1508" s="85"/>
      <c r="BK1508" s="85"/>
      <c r="BL1508" s="85"/>
      <c r="BM1508" s="85"/>
      <c r="BN1508" s="85"/>
      <c r="BO1508" s="85"/>
      <c r="BP1508" s="85"/>
      <c r="BQ1508" s="85"/>
      <c r="BR1508" s="85"/>
      <c r="BS1508" s="85"/>
      <c r="BT1508" s="85"/>
      <c r="BU1508" s="85"/>
      <c r="BV1508" s="85"/>
      <c r="BW1508" s="85"/>
      <c r="BX1508" s="85"/>
      <c r="BY1508" s="85"/>
      <c r="BZ1508" s="85"/>
      <c r="CA1508" s="85"/>
      <c r="CB1508" s="85"/>
      <c r="CC1508" s="85"/>
      <c r="CD1508" s="85"/>
      <c r="CE1508" s="85"/>
      <c r="CF1508" s="85"/>
      <c r="CG1508" s="85"/>
      <c r="CH1508" s="85"/>
      <c r="CI1508" s="85"/>
      <c r="CJ1508" s="85"/>
      <c r="CK1508" s="85"/>
      <c r="CL1508" s="85"/>
      <c r="CM1508" s="85"/>
      <c r="CN1508" s="85"/>
      <c r="CO1508" s="85"/>
      <c r="CP1508" s="85"/>
      <c r="CQ1508" s="85"/>
      <c r="CR1508" s="85"/>
      <c r="CS1508" s="85"/>
      <c r="CT1508" s="85"/>
      <c r="CU1508" s="85"/>
      <c r="CV1508" s="85"/>
      <c r="CW1508" s="85"/>
      <c r="CX1508" s="85"/>
      <c r="CY1508" s="85"/>
      <c r="CZ1508" s="85"/>
      <c r="DA1508" s="85"/>
      <c r="DB1508" s="85"/>
      <c r="DC1508" s="85"/>
      <c r="DD1508" s="85"/>
      <c r="DE1508" s="85"/>
    </row>
    <row r="1509" spans="1:109" x14ac:dyDescent="0.2">
      <c r="A1509" s="85"/>
      <c r="B1509" s="85"/>
      <c r="C1509" s="85"/>
      <c r="D1509" s="85"/>
      <c r="E1509" s="86"/>
      <c r="F1509" s="85"/>
      <c r="G1509" s="87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85"/>
      <c r="V1509" s="85"/>
      <c r="W1509" s="85"/>
      <c r="X1509" s="85"/>
      <c r="Y1509" s="85"/>
      <c r="Z1509" s="85"/>
      <c r="AA1509" s="85"/>
      <c r="AB1509" s="85"/>
      <c r="AC1509" s="85"/>
      <c r="AD1509" s="85"/>
      <c r="AE1509" s="85"/>
      <c r="AF1509" s="85"/>
      <c r="AG1509" s="85"/>
      <c r="AH1509" s="85"/>
      <c r="AI1509" s="85"/>
      <c r="AJ1509" s="85"/>
      <c r="AK1509" s="85"/>
      <c r="AL1509" s="85"/>
      <c r="AM1509" s="85"/>
      <c r="AN1509" s="85"/>
      <c r="AO1509" s="85"/>
      <c r="AP1509" s="85"/>
      <c r="AQ1509" s="85"/>
      <c r="AR1509" s="85"/>
      <c r="AS1509" s="85"/>
      <c r="AT1509" s="85"/>
      <c r="AU1509" s="85"/>
      <c r="AV1509" s="85"/>
      <c r="AW1509" s="85"/>
      <c r="AX1509" s="85"/>
      <c r="AY1509" s="85"/>
      <c r="AZ1509" s="85"/>
      <c r="BA1509" s="85"/>
      <c r="BB1509" s="85"/>
      <c r="BC1509" s="85"/>
      <c r="BD1509" s="85"/>
      <c r="BE1509" s="85"/>
      <c r="BF1509" s="88"/>
      <c r="BG1509" s="85"/>
      <c r="BH1509" s="85"/>
      <c r="BI1509" s="85"/>
      <c r="BJ1509" s="85"/>
      <c r="BK1509" s="85"/>
      <c r="BL1509" s="85"/>
      <c r="BM1509" s="85"/>
      <c r="BN1509" s="85"/>
      <c r="BO1509" s="85"/>
      <c r="BP1509" s="85"/>
      <c r="BQ1509" s="85"/>
      <c r="BR1509" s="85"/>
      <c r="BS1509" s="85"/>
      <c r="BT1509" s="85"/>
      <c r="BU1509" s="85"/>
      <c r="BV1509" s="85"/>
      <c r="BW1509" s="85"/>
      <c r="BX1509" s="85"/>
      <c r="BY1509" s="85"/>
      <c r="BZ1509" s="85"/>
      <c r="CA1509" s="85"/>
      <c r="CB1509" s="85"/>
      <c r="CC1509" s="85"/>
      <c r="CD1509" s="85"/>
      <c r="CE1509" s="85"/>
      <c r="CF1509" s="85"/>
      <c r="CG1509" s="85"/>
      <c r="CH1509" s="85"/>
      <c r="CI1509" s="85"/>
      <c r="CJ1509" s="85"/>
      <c r="CK1509" s="85"/>
      <c r="CL1509" s="85"/>
      <c r="CM1509" s="85"/>
      <c r="CN1509" s="85"/>
      <c r="CO1509" s="85"/>
      <c r="CP1509" s="85"/>
      <c r="CQ1509" s="85"/>
      <c r="CR1509" s="85"/>
      <c r="CS1509" s="85"/>
      <c r="CT1509" s="85"/>
      <c r="CU1509" s="85"/>
      <c r="CV1509" s="85"/>
      <c r="CW1509" s="85"/>
      <c r="CX1509" s="85"/>
      <c r="CY1509" s="85"/>
      <c r="CZ1509" s="85"/>
      <c r="DA1509" s="85"/>
      <c r="DB1509" s="85"/>
      <c r="DC1509" s="85"/>
      <c r="DD1509" s="85"/>
      <c r="DE1509" s="85"/>
    </row>
    <row r="1510" spans="1:109" x14ac:dyDescent="0.2">
      <c r="A1510" s="85"/>
      <c r="B1510" s="85"/>
      <c r="C1510" s="85"/>
      <c r="D1510" s="85"/>
      <c r="E1510" s="86"/>
      <c r="F1510" s="85"/>
      <c r="G1510" s="87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85"/>
      <c r="V1510" s="85"/>
      <c r="W1510" s="85"/>
      <c r="X1510" s="85"/>
      <c r="Y1510" s="85"/>
      <c r="Z1510" s="85"/>
      <c r="AA1510" s="85"/>
      <c r="AB1510" s="85"/>
      <c r="AC1510" s="85"/>
      <c r="AD1510" s="85"/>
      <c r="AE1510" s="85"/>
      <c r="AF1510" s="85"/>
      <c r="AG1510" s="85"/>
      <c r="AH1510" s="85"/>
      <c r="AI1510" s="85"/>
      <c r="AJ1510" s="85"/>
      <c r="AK1510" s="85"/>
      <c r="AL1510" s="85"/>
      <c r="AM1510" s="85"/>
      <c r="AN1510" s="85"/>
      <c r="AO1510" s="85"/>
      <c r="AP1510" s="85"/>
      <c r="AQ1510" s="85"/>
      <c r="AR1510" s="85"/>
      <c r="AS1510" s="85"/>
      <c r="AT1510" s="85"/>
      <c r="AU1510" s="85"/>
      <c r="AV1510" s="85"/>
      <c r="AW1510" s="85"/>
      <c r="AX1510" s="85"/>
      <c r="AY1510" s="85"/>
      <c r="AZ1510" s="85"/>
      <c r="BA1510" s="85"/>
      <c r="BB1510" s="85"/>
      <c r="BC1510" s="85"/>
      <c r="BD1510" s="85"/>
      <c r="BE1510" s="85"/>
      <c r="BF1510" s="88"/>
      <c r="BG1510" s="85"/>
      <c r="BH1510" s="85"/>
      <c r="BI1510" s="85"/>
      <c r="BJ1510" s="85"/>
      <c r="BK1510" s="85"/>
      <c r="BL1510" s="85"/>
      <c r="BM1510" s="85"/>
      <c r="BN1510" s="85"/>
      <c r="BO1510" s="85"/>
      <c r="BP1510" s="85"/>
      <c r="BQ1510" s="85"/>
      <c r="BR1510" s="85"/>
      <c r="BS1510" s="85"/>
      <c r="BT1510" s="85"/>
      <c r="BU1510" s="85"/>
      <c r="BV1510" s="85"/>
      <c r="BW1510" s="85"/>
      <c r="BX1510" s="85"/>
      <c r="BY1510" s="85"/>
      <c r="BZ1510" s="85"/>
      <c r="CA1510" s="85"/>
      <c r="CB1510" s="85"/>
      <c r="CC1510" s="85"/>
      <c r="CD1510" s="85"/>
      <c r="CE1510" s="85"/>
      <c r="CF1510" s="85"/>
      <c r="CG1510" s="85"/>
      <c r="CH1510" s="85"/>
      <c r="CI1510" s="85"/>
      <c r="CJ1510" s="85"/>
      <c r="CK1510" s="85"/>
      <c r="CL1510" s="85"/>
      <c r="CM1510" s="85"/>
      <c r="CN1510" s="85"/>
      <c r="CO1510" s="85"/>
      <c r="CP1510" s="85"/>
      <c r="CQ1510" s="85"/>
      <c r="CR1510" s="85"/>
      <c r="CS1510" s="85"/>
      <c r="CT1510" s="85"/>
      <c r="CU1510" s="85"/>
      <c r="CV1510" s="85"/>
      <c r="CW1510" s="85"/>
      <c r="CX1510" s="85"/>
      <c r="CY1510" s="85"/>
      <c r="CZ1510" s="85"/>
      <c r="DA1510" s="85"/>
      <c r="DB1510" s="85"/>
      <c r="DC1510" s="85"/>
      <c r="DD1510" s="85"/>
      <c r="DE1510" s="85"/>
    </row>
    <row r="1511" spans="1:109" x14ac:dyDescent="0.2">
      <c r="A1511" s="85"/>
      <c r="B1511" s="85"/>
      <c r="C1511" s="85"/>
      <c r="D1511" s="85"/>
      <c r="E1511" s="86"/>
      <c r="F1511" s="85"/>
      <c r="G1511" s="87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85"/>
      <c r="V1511" s="85"/>
      <c r="W1511" s="85"/>
      <c r="X1511" s="85"/>
      <c r="Y1511" s="85"/>
      <c r="Z1511" s="85"/>
      <c r="AA1511" s="85"/>
      <c r="AB1511" s="85"/>
      <c r="AC1511" s="85"/>
      <c r="AD1511" s="85"/>
      <c r="AE1511" s="85"/>
      <c r="AF1511" s="85"/>
      <c r="AG1511" s="85"/>
      <c r="AH1511" s="85"/>
      <c r="AI1511" s="85"/>
      <c r="AJ1511" s="85"/>
      <c r="AK1511" s="85"/>
      <c r="AL1511" s="85"/>
      <c r="AM1511" s="85"/>
      <c r="AN1511" s="85"/>
      <c r="AO1511" s="85"/>
      <c r="AP1511" s="85"/>
      <c r="AQ1511" s="85"/>
      <c r="AR1511" s="85"/>
      <c r="AS1511" s="85"/>
      <c r="AT1511" s="85"/>
      <c r="AU1511" s="85"/>
      <c r="AV1511" s="85"/>
      <c r="AW1511" s="85"/>
      <c r="AX1511" s="85"/>
      <c r="AY1511" s="85"/>
      <c r="AZ1511" s="85"/>
      <c r="BA1511" s="85"/>
      <c r="BB1511" s="85"/>
      <c r="BC1511" s="85"/>
      <c r="BD1511" s="85"/>
      <c r="BE1511" s="85"/>
      <c r="BF1511" s="88"/>
      <c r="BG1511" s="85"/>
      <c r="BH1511" s="85"/>
      <c r="BI1511" s="85"/>
      <c r="BJ1511" s="85"/>
      <c r="BK1511" s="85"/>
      <c r="BL1511" s="85"/>
      <c r="BM1511" s="85"/>
      <c r="BN1511" s="85"/>
      <c r="BO1511" s="85"/>
      <c r="BP1511" s="85"/>
      <c r="BQ1511" s="85"/>
      <c r="BR1511" s="85"/>
      <c r="BS1511" s="85"/>
      <c r="BT1511" s="85"/>
      <c r="BU1511" s="85"/>
      <c r="BV1511" s="85"/>
      <c r="BW1511" s="85"/>
      <c r="BX1511" s="85"/>
      <c r="BY1511" s="85"/>
      <c r="BZ1511" s="85"/>
      <c r="CA1511" s="85"/>
      <c r="CB1511" s="85"/>
      <c r="CC1511" s="85"/>
      <c r="CD1511" s="85"/>
      <c r="CE1511" s="85"/>
      <c r="CF1511" s="85"/>
      <c r="CG1511" s="85"/>
      <c r="CH1511" s="85"/>
      <c r="CI1511" s="85"/>
      <c r="CJ1511" s="85"/>
      <c r="CK1511" s="85"/>
      <c r="CL1511" s="85"/>
      <c r="CM1511" s="85"/>
      <c r="CN1511" s="85"/>
      <c r="CO1511" s="85"/>
      <c r="CP1511" s="85"/>
      <c r="CQ1511" s="85"/>
      <c r="CR1511" s="85"/>
      <c r="CS1511" s="85"/>
      <c r="CT1511" s="85"/>
      <c r="CU1511" s="85"/>
      <c r="CV1511" s="85"/>
      <c r="CW1511" s="85"/>
      <c r="CX1511" s="85"/>
      <c r="CY1511" s="85"/>
      <c r="CZ1511" s="85"/>
      <c r="DA1511" s="85"/>
      <c r="DB1511" s="85"/>
      <c r="DC1511" s="85"/>
      <c r="DD1511" s="85"/>
      <c r="DE1511" s="85"/>
    </row>
    <row r="1512" spans="1:109" x14ac:dyDescent="0.2">
      <c r="A1512" s="85"/>
      <c r="B1512" s="85"/>
      <c r="C1512" s="85"/>
      <c r="D1512" s="85"/>
      <c r="E1512" s="86"/>
      <c r="F1512" s="85"/>
      <c r="G1512" s="87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85"/>
      <c r="V1512" s="85"/>
      <c r="W1512" s="85"/>
      <c r="X1512" s="85"/>
      <c r="Y1512" s="85"/>
      <c r="Z1512" s="85"/>
      <c r="AA1512" s="85"/>
      <c r="AB1512" s="85"/>
      <c r="AC1512" s="85"/>
      <c r="AD1512" s="85"/>
      <c r="AE1512" s="85"/>
      <c r="AF1512" s="85"/>
      <c r="AG1512" s="85"/>
      <c r="AH1512" s="85"/>
      <c r="AI1512" s="85"/>
      <c r="AJ1512" s="85"/>
      <c r="AK1512" s="85"/>
      <c r="AL1512" s="85"/>
      <c r="AM1512" s="85"/>
      <c r="AN1512" s="85"/>
      <c r="AO1512" s="85"/>
      <c r="AP1512" s="85"/>
      <c r="AQ1512" s="85"/>
      <c r="AR1512" s="85"/>
      <c r="AS1512" s="85"/>
      <c r="AT1512" s="85"/>
      <c r="AU1512" s="85"/>
      <c r="AV1512" s="85"/>
      <c r="AW1512" s="85"/>
      <c r="AX1512" s="85"/>
      <c r="AY1512" s="85"/>
      <c r="AZ1512" s="85"/>
      <c r="BA1512" s="85"/>
      <c r="BB1512" s="85"/>
      <c r="BC1512" s="85"/>
      <c r="BD1512" s="85"/>
      <c r="BE1512" s="85"/>
      <c r="BF1512" s="88"/>
      <c r="BG1512" s="85"/>
      <c r="BH1512" s="85"/>
      <c r="BI1512" s="85"/>
      <c r="BJ1512" s="85"/>
      <c r="BK1512" s="85"/>
      <c r="BL1512" s="85"/>
      <c r="BM1512" s="85"/>
      <c r="BN1512" s="85"/>
      <c r="BO1512" s="85"/>
      <c r="BP1512" s="85"/>
      <c r="BQ1512" s="85"/>
      <c r="BR1512" s="85"/>
      <c r="BS1512" s="85"/>
      <c r="BT1512" s="85"/>
      <c r="BU1512" s="85"/>
      <c r="BV1512" s="85"/>
      <c r="BW1512" s="85"/>
      <c r="BX1512" s="85"/>
      <c r="BY1512" s="85"/>
      <c r="BZ1512" s="85"/>
      <c r="CA1512" s="85"/>
      <c r="CB1512" s="85"/>
      <c r="CC1512" s="85"/>
      <c r="CD1512" s="85"/>
      <c r="CE1512" s="85"/>
      <c r="CF1512" s="85"/>
      <c r="CG1512" s="85"/>
      <c r="CH1512" s="85"/>
      <c r="CI1512" s="85"/>
      <c r="CJ1512" s="85"/>
      <c r="CK1512" s="85"/>
      <c r="CL1512" s="85"/>
      <c r="CM1512" s="85"/>
      <c r="CN1512" s="85"/>
      <c r="CO1512" s="85"/>
      <c r="CP1512" s="85"/>
      <c r="CQ1512" s="85"/>
      <c r="CR1512" s="85"/>
      <c r="CS1512" s="85"/>
      <c r="CT1512" s="85"/>
      <c r="CU1512" s="85"/>
      <c r="CV1512" s="85"/>
      <c r="CW1512" s="85"/>
      <c r="CX1512" s="85"/>
      <c r="CY1512" s="85"/>
      <c r="CZ1512" s="85"/>
      <c r="DA1512" s="85"/>
      <c r="DB1512" s="85"/>
      <c r="DC1512" s="85"/>
      <c r="DD1512" s="85"/>
      <c r="DE1512" s="85"/>
    </row>
    <row r="1513" spans="1:109" x14ac:dyDescent="0.2">
      <c r="A1513" s="85"/>
      <c r="B1513" s="85"/>
      <c r="C1513" s="85"/>
      <c r="D1513" s="85"/>
      <c r="E1513" s="86"/>
      <c r="F1513" s="85"/>
      <c r="G1513" s="87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85"/>
      <c r="V1513" s="85"/>
      <c r="W1513" s="85"/>
      <c r="X1513" s="85"/>
      <c r="Y1513" s="85"/>
      <c r="Z1513" s="85"/>
      <c r="AA1513" s="85"/>
      <c r="AB1513" s="85"/>
      <c r="AC1513" s="85"/>
      <c r="AD1513" s="85"/>
      <c r="AE1513" s="85"/>
      <c r="AF1513" s="85"/>
      <c r="AG1513" s="85"/>
      <c r="AH1513" s="85"/>
      <c r="AI1513" s="85"/>
      <c r="AJ1513" s="85"/>
      <c r="AK1513" s="85"/>
      <c r="AL1513" s="85"/>
      <c r="AM1513" s="85"/>
      <c r="AN1513" s="85"/>
      <c r="AO1513" s="85"/>
      <c r="AP1513" s="85"/>
      <c r="AQ1513" s="85"/>
      <c r="AR1513" s="85"/>
      <c r="AS1513" s="85"/>
      <c r="AT1513" s="85"/>
      <c r="AU1513" s="85"/>
      <c r="AV1513" s="85"/>
      <c r="AW1513" s="85"/>
      <c r="AX1513" s="85"/>
      <c r="AY1513" s="85"/>
      <c r="AZ1513" s="85"/>
      <c r="BA1513" s="85"/>
      <c r="BB1513" s="85"/>
      <c r="BC1513" s="85"/>
      <c r="BD1513" s="85"/>
      <c r="BE1513" s="85"/>
      <c r="BF1513" s="88"/>
      <c r="BG1513" s="85"/>
      <c r="BH1513" s="85"/>
      <c r="BI1513" s="85"/>
      <c r="BJ1513" s="85"/>
      <c r="BK1513" s="85"/>
      <c r="BL1513" s="85"/>
      <c r="BM1513" s="85"/>
      <c r="BN1513" s="85"/>
      <c r="BO1513" s="85"/>
      <c r="BP1513" s="85"/>
      <c r="BQ1513" s="85"/>
      <c r="BR1513" s="85"/>
      <c r="BS1513" s="85"/>
      <c r="BT1513" s="85"/>
      <c r="BU1513" s="85"/>
      <c r="BV1513" s="85"/>
      <c r="BW1513" s="85"/>
      <c r="BX1513" s="85"/>
      <c r="BY1513" s="85"/>
      <c r="BZ1513" s="85"/>
      <c r="CA1513" s="85"/>
      <c r="CB1513" s="85"/>
      <c r="CC1513" s="85"/>
      <c r="CD1513" s="85"/>
      <c r="CE1513" s="85"/>
      <c r="CF1513" s="85"/>
      <c r="CG1513" s="85"/>
      <c r="CH1513" s="85"/>
      <c r="CI1513" s="85"/>
      <c r="CJ1513" s="85"/>
      <c r="CK1513" s="85"/>
      <c r="CL1513" s="85"/>
      <c r="CM1513" s="85"/>
      <c r="CN1513" s="85"/>
      <c r="CO1513" s="85"/>
      <c r="CP1513" s="85"/>
      <c r="CQ1513" s="85"/>
      <c r="CR1513" s="85"/>
      <c r="CS1513" s="85"/>
      <c r="CT1513" s="85"/>
      <c r="CU1513" s="85"/>
      <c r="CV1513" s="85"/>
      <c r="CW1513" s="85"/>
      <c r="CX1513" s="85"/>
      <c r="CY1513" s="85"/>
      <c r="CZ1513" s="85"/>
      <c r="DA1513" s="85"/>
      <c r="DB1513" s="85"/>
      <c r="DC1513" s="85"/>
      <c r="DD1513" s="85"/>
      <c r="DE1513" s="85"/>
    </row>
    <row r="1514" spans="1:109" x14ac:dyDescent="0.2">
      <c r="A1514" s="85"/>
      <c r="B1514" s="85"/>
      <c r="C1514" s="85"/>
      <c r="D1514" s="85"/>
      <c r="E1514" s="86"/>
      <c r="F1514" s="85"/>
      <c r="G1514" s="87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85"/>
      <c r="V1514" s="85"/>
      <c r="W1514" s="85"/>
      <c r="X1514" s="85"/>
      <c r="Y1514" s="85"/>
      <c r="Z1514" s="85"/>
      <c r="AA1514" s="85"/>
      <c r="AB1514" s="85"/>
      <c r="AC1514" s="85"/>
      <c r="AD1514" s="85"/>
      <c r="AE1514" s="85"/>
      <c r="AF1514" s="85"/>
      <c r="AG1514" s="85"/>
      <c r="AH1514" s="85"/>
      <c r="AI1514" s="85"/>
      <c r="AJ1514" s="85"/>
      <c r="AK1514" s="85"/>
      <c r="AL1514" s="85"/>
      <c r="AM1514" s="85"/>
      <c r="AN1514" s="85"/>
      <c r="AO1514" s="85"/>
      <c r="AP1514" s="85"/>
      <c r="AQ1514" s="85"/>
      <c r="AR1514" s="85"/>
      <c r="AS1514" s="85"/>
      <c r="AT1514" s="85"/>
      <c r="AU1514" s="85"/>
      <c r="AV1514" s="85"/>
      <c r="AW1514" s="85"/>
      <c r="AX1514" s="85"/>
      <c r="AY1514" s="85"/>
      <c r="AZ1514" s="85"/>
      <c r="BA1514" s="85"/>
      <c r="BB1514" s="85"/>
      <c r="BC1514" s="85"/>
      <c r="BD1514" s="85"/>
      <c r="BE1514" s="85"/>
      <c r="BF1514" s="88"/>
      <c r="BG1514" s="85"/>
      <c r="BH1514" s="85"/>
      <c r="BI1514" s="85"/>
      <c r="BJ1514" s="85"/>
      <c r="BK1514" s="85"/>
      <c r="BL1514" s="85"/>
      <c r="BM1514" s="85"/>
      <c r="BN1514" s="85"/>
      <c r="BO1514" s="85"/>
      <c r="BP1514" s="85"/>
      <c r="BQ1514" s="85"/>
      <c r="BR1514" s="85"/>
      <c r="BS1514" s="85"/>
      <c r="BT1514" s="85"/>
      <c r="BU1514" s="85"/>
      <c r="BV1514" s="85"/>
      <c r="BW1514" s="85"/>
      <c r="BX1514" s="85"/>
      <c r="BY1514" s="85"/>
      <c r="BZ1514" s="85"/>
      <c r="CA1514" s="85"/>
      <c r="CB1514" s="85"/>
      <c r="CC1514" s="85"/>
      <c r="CD1514" s="85"/>
      <c r="CE1514" s="85"/>
      <c r="CF1514" s="85"/>
      <c r="CG1514" s="85"/>
      <c r="CH1514" s="85"/>
      <c r="CI1514" s="85"/>
      <c r="CJ1514" s="85"/>
      <c r="CK1514" s="85"/>
      <c r="CL1514" s="85"/>
      <c r="CM1514" s="85"/>
      <c r="CN1514" s="85"/>
      <c r="CO1514" s="85"/>
      <c r="CP1514" s="85"/>
      <c r="CQ1514" s="85"/>
      <c r="CR1514" s="85"/>
      <c r="CS1514" s="85"/>
      <c r="CT1514" s="85"/>
      <c r="CU1514" s="85"/>
      <c r="CV1514" s="85"/>
      <c r="CW1514" s="85"/>
      <c r="CX1514" s="85"/>
      <c r="CY1514" s="85"/>
      <c r="CZ1514" s="85"/>
      <c r="DA1514" s="85"/>
      <c r="DB1514" s="85"/>
      <c r="DC1514" s="85"/>
      <c r="DD1514" s="85"/>
      <c r="DE1514" s="85"/>
    </row>
    <row r="1515" spans="1:109" x14ac:dyDescent="0.2">
      <c r="A1515" s="85"/>
      <c r="B1515" s="85"/>
      <c r="C1515" s="85"/>
      <c r="D1515" s="85"/>
      <c r="E1515" s="86"/>
      <c r="F1515" s="85"/>
      <c r="G1515" s="87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85"/>
      <c r="V1515" s="85"/>
      <c r="W1515" s="85"/>
      <c r="X1515" s="85"/>
      <c r="Y1515" s="85"/>
      <c r="Z1515" s="85"/>
      <c r="AA1515" s="85"/>
      <c r="AB1515" s="85"/>
      <c r="AC1515" s="85"/>
      <c r="AD1515" s="85"/>
      <c r="AE1515" s="85"/>
      <c r="AF1515" s="85"/>
      <c r="AG1515" s="85"/>
      <c r="AH1515" s="85"/>
      <c r="AI1515" s="85"/>
      <c r="AJ1515" s="85"/>
      <c r="AK1515" s="85"/>
      <c r="AL1515" s="85"/>
      <c r="AM1515" s="85"/>
      <c r="AN1515" s="85"/>
      <c r="AO1515" s="85"/>
      <c r="AP1515" s="85"/>
      <c r="AQ1515" s="85"/>
      <c r="AR1515" s="85"/>
      <c r="AS1515" s="85"/>
      <c r="AT1515" s="85"/>
      <c r="AU1515" s="85"/>
      <c r="AV1515" s="85"/>
      <c r="AW1515" s="85"/>
      <c r="AX1515" s="85"/>
      <c r="AY1515" s="85"/>
      <c r="AZ1515" s="85"/>
      <c r="BA1515" s="85"/>
      <c r="BB1515" s="85"/>
      <c r="BC1515" s="85"/>
      <c r="BD1515" s="85"/>
      <c r="BE1515" s="85"/>
      <c r="BF1515" s="88"/>
      <c r="BG1515" s="85"/>
      <c r="BH1515" s="85"/>
      <c r="BI1515" s="85"/>
      <c r="BJ1515" s="85"/>
      <c r="BK1515" s="85"/>
      <c r="BL1515" s="85"/>
      <c r="BM1515" s="85"/>
      <c r="BN1515" s="85"/>
      <c r="BO1515" s="85"/>
      <c r="BP1515" s="85"/>
      <c r="BQ1515" s="85"/>
      <c r="BR1515" s="85"/>
      <c r="BS1515" s="85"/>
      <c r="BT1515" s="85"/>
      <c r="BU1515" s="85"/>
      <c r="BV1515" s="85"/>
      <c r="BW1515" s="85"/>
      <c r="BX1515" s="85"/>
      <c r="BY1515" s="85"/>
      <c r="BZ1515" s="85"/>
      <c r="CA1515" s="85"/>
      <c r="CB1515" s="85"/>
      <c r="CC1515" s="85"/>
      <c r="CD1515" s="85"/>
      <c r="CE1515" s="85"/>
      <c r="CF1515" s="85"/>
      <c r="CG1515" s="85"/>
      <c r="CH1515" s="85"/>
      <c r="CI1515" s="85"/>
      <c r="CJ1515" s="85"/>
      <c r="CK1515" s="85"/>
      <c r="CL1515" s="85"/>
      <c r="CM1515" s="85"/>
      <c r="CN1515" s="85"/>
      <c r="CO1515" s="85"/>
      <c r="CP1515" s="85"/>
      <c r="CQ1515" s="85"/>
      <c r="CR1515" s="85"/>
      <c r="CS1515" s="85"/>
      <c r="CT1515" s="85"/>
      <c r="CU1515" s="85"/>
      <c r="CV1515" s="85"/>
      <c r="CW1515" s="85"/>
      <c r="CX1515" s="85"/>
      <c r="CY1515" s="85"/>
      <c r="CZ1515" s="85"/>
      <c r="DA1515" s="85"/>
      <c r="DB1515" s="85"/>
      <c r="DC1515" s="85"/>
      <c r="DD1515" s="85"/>
      <c r="DE1515" s="85"/>
    </row>
    <row r="1516" spans="1:109" x14ac:dyDescent="0.2">
      <c r="A1516" s="85"/>
      <c r="B1516" s="85"/>
      <c r="C1516" s="85"/>
      <c r="D1516" s="85"/>
      <c r="E1516" s="86"/>
      <c r="F1516" s="85"/>
      <c r="G1516" s="87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85"/>
      <c r="V1516" s="85"/>
      <c r="W1516" s="85"/>
      <c r="X1516" s="85"/>
      <c r="Y1516" s="85"/>
      <c r="Z1516" s="85"/>
      <c r="AA1516" s="85"/>
      <c r="AB1516" s="85"/>
      <c r="AC1516" s="85"/>
      <c r="AD1516" s="85"/>
      <c r="AE1516" s="85"/>
      <c r="AF1516" s="85"/>
      <c r="AG1516" s="85"/>
      <c r="AH1516" s="85"/>
      <c r="AI1516" s="85"/>
      <c r="AJ1516" s="85"/>
      <c r="AK1516" s="85"/>
      <c r="AL1516" s="85"/>
      <c r="AM1516" s="85"/>
      <c r="AN1516" s="85"/>
      <c r="AO1516" s="85"/>
      <c r="AP1516" s="85"/>
      <c r="AQ1516" s="85"/>
      <c r="AR1516" s="85"/>
      <c r="AS1516" s="85"/>
      <c r="AT1516" s="85"/>
      <c r="AU1516" s="85"/>
      <c r="AV1516" s="85"/>
      <c r="AW1516" s="85"/>
      <c r="AX1516" s="85"/>
      <c r="AY1516" s="85"/>
      <c r="AZ1516" s="85"/>
      <c r="BA1516" s="85"/>
      <c r="BB1516" s="85"/>
      <c r="BC1516" s="85"/>
      <c r="BD1516" s="85"/>
      <c r="BE1516" s="85"/>
      <c r="BF1516" s="88"/>
      <c r="BG1516" s="85"/>
      <c r="BH1516" s="85"/>
      <c r="BI1516" s="85"/>
      <c r="BJ1516" s="85"/>
      <c r="BK1516" s="85"/>
      <c r="BL1516" s="85"/>
      <c r="BM1516" s="85"/>
      <c r="BN1516" s="85"/>
      <c r="BO1516" s="85"/>
      <c r="BP1516" s="85"/>
      <c r="BQ1516" s="85"/>
      <c r="BR1516" s="85"/>
      <c r="BS1516" s="85"/>
      <c r="BT1516" s="85"/>
      <c r="BU1516" s="85"/>
      <c r="BV1516" s="85"/>
      <c r="BW1516" s="85"/>
      <c r="BX1516" s="85"/>
      <c r="BY1516" s="85"/>
      <c r="BZ1516" s="85"/>
      <c r="CA1516" s="85"/>
      <c r="CB1516" s="85"/>
      <c r="CC1516" s="85"/>
      <c r="CD1516" s="85"/>
      <c r="CE1516" s="85"/>
      <c r="CF1516" s="85"/>
      <c r="CG1516" s="85"/>
      <c r="CH1516" s="85"/>
      <c r="CI1516" s="85"/>
      <c r="CJ1516" s="85"/>
      <c r="CK1516" s="85"/>
      <c r="CL1516" s="85"/>
      <c r="CM1516" s="85"/>
      <c r="CN1516" s="85"/>
      <c r="CO1516" s="85"/>
      <c r="CP1516" s="85"/>
      <c r="CQ1516" s="85"/>
      <c r="CR1516" s="85"/>
      <c r="CS1516" s="85"/>
      <c r="CT1516" s="85"/>
      <c r="CU1516" s="85"/>
      <c r="CV1516" s="85"/>
      <c r="CW1516" s="85"/>
      <c r="CX1516" s="85"/>
      <c r="CY1516" s="85"/>
      <c r="CZ1516" s="85"/>
      <c r="DA1516" s="85"/>
      <c r="DB1516" s="85"/>
      <c r="DC1516" s="85"/>
      <c r="DD1516" s="85"/>
      <c r="DE1516" s="85"/>
    </row>
    <row r="1517" spans="1:109" x14ac:dyDescent="0.2">
      <c r="A1517" s="85"/>
      <c r="B1517" s="85"/>
      <c r="C1517" s="85"/>
      <c r="D1517" s="85"/>
      <c r="E1517" s="86"/>
      <c r="F1517" s="85"/>
      <c r="G1517" s="87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85"/>
      <c r="V1517" s="85"/>
      <c r="W1517" s="85"/>
      <c r="X1517" s="85"/>
      <c r="Y1517" s="85"/>
      <c r="Z1517" s="85"/>
      <c r="AA1517" s="85"/>
      <c r="AB1517" s="85"/>
      <c r="AC1517" s="85"/>
      <c r="AD1517" s="85"/>
      <c r="AE1517" s="85"/>
      <c r="AF1517" s="85"/>
      <c r="AG1517" s="85"/>
      <c r="AH1517" s="85"/>
      <c r="AI1517" s="85"/>
      <c r="AJ1517" s="85"/>
      <c r="AK1517" s="85"/>
      <c r="AL1517" s="85"/>
      <c r="AM1517" s="85"/>
      <c r="AN1517" s="85"/>
      <c r="AO1517" s="85"/>
      <c r="AP1517" s="85"/>
      <c r="AQ1517" s="85"/>
      <c r="AR1517" s="85"/>
      <c r="AS1517" s="85"/>
      <c r="AT1517" s="85"/>
      <c r="AU1517" s="85"/>
      <c r="AV1517" s="85"/>
      <c r="AW1517" s="85"/>
      <c r="AX1517" s="85"/>
      <c r="AY1517" s="85"/>
      <c r="AZ1517" s="85"/>
      <c r="BA1517" s="85"/>
      <c r="BB1517" s="85"/>
      <c r="BC1517" s="85"/>
      <c r="BD1517" s="85"/>
      <c r="BE1517" s="85"/>
      <c r="BF1517" s="88"/>
      <c r="BG1517" s="85"/>
      <c r="BH1517" s="85"/>
      <c r="BI1517" s="85"/>
      <c r="BJ1517" s="85"/>
      <c r="BK1517" s="85"/>
      <c r="BL1517" s="85"/>
      <c r="BM1517" s="85"/>
      <c r="BN1517" s="85"/>
      <c r="BO1517" s="85"/>
      <c r="BP1517" s="85"/>
      <c r="BQ1517" s="85"/>
      <c r="BR1517" s="85"/>
      <c r="BS1517" s="85"/>
      <c r="BT1517" s="85"/>
      <c r="BU1517" s="85"/>
      <c r="BV1517" s="85"/>
      <c r="BW1517" s="85"/>
      <c r="BX1517" s="85"/>
      <c r="BY1517" s="85"/>
      <c r="BZ1517" s="85"/>
      <c r="CA1517" s="85"/>
      <c r="CB1517" s="85"/>
      <c r="CC1517" s="85"/>
      <c r="CD1517" s="85"/>
      <c r="CE1517" s="85"/>
      <c r="CF1517" s="85"/>
      <c r="CG1517" s="85"/>
      <c r="CH1517" s="85"/>
      <c r="CI1517" s="85"/>
      <c r="CJ1517" s="85"/>
      <c r="CK1517" s="85"/>
      <c r="CL1517" s="85"/>
      <c r="CM1517" s="85"/>
      <c r="CN1517" s="85"/>
      <c r="CO1517" s="85"/>
      <c r="CP1517" s="85"/>
      <c r="CQ1517" s="85"/>
      <c r="CR1517" s="85"/>
      <c r="CS1517" s="85"/>
      <c r="CT1517" s="85"/>
      <c r="CU1517" s="85"/>
      <c r="CV1517" s="85"/>
      <c r="CW1517" s="85"/>
      <c r="CX1517" s="85"/>
      <c r="CY1517" s="85"/>
      <c r="CZ1517" s="85"/>
      <c r="DA1517" s="85"/>
      <c r="DB1517" s="85"/>
      <c r="DC1517" s="85"/>
      <c r="DD1517" s="85"/>
      <c r="DE1517" s="85"/>
    </row>
    <row r="1518" spans="1:109" x14ac:dyDescent="0.2">
      <c r="A1518" s="85"/>
      <c r="B1518" s="85"/>
      <c r="C1518" s="85"/>
      <c r="D1518" s="85"/>
      <c r="E1518" s="86"/>
      <c r="F1518" s="85"/>
      <c r="G1518" s="87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85"/>
      <c r="V1518" s="85"/>
      <c r="W1518" s="85"/>
      <c r="X1518" s="85"/>
      <c r="Y1518" s="85"/>
      <c r="Z1518" s="85"/>
      <c r="AA1518" s="85"/>
      <c r="AB1518" s="85"/>
      <c r="AC1518" s="85"/>
      <c r="AD1518" s="85"/>
      <c r="AE1518" s="85"/>
      <c r="AF1518" s="85"/>
      <c r="AG1518" s="85"/>
      <c r="AH1518" s="85"/>
      <c r="AI1518" s="85"/>
      <c r="AJ1518" s="85"/>
      <c r="AK1518" s="85"/>
      <c r="AL1518" s="85"/>
      <c r="AM1518" s="85"/>
      <c r="AN1518" s="85"/>
      <c r="AO1518" s="85"/>
      <c r="AP1518" s="85"/>
      <c r="AQ1518" s="85"/>
      <c r="AR1518" s="85"/>
      <c r="AS1518" s="85"/>
      <c r="AT1518" s="85"/>
      <c r="AU1518" s="85"/>
      <c r="AV1518" s="85"/>
      <c r="AW1518" s="85"/>
      <c r="AX1518" s="85"/>
      <c r="AY1518" s="85"/>
      <c r="AZ1518" s="85"/>
      <c r="BA1518" s="85"/>
      <c r="BB1518" s="85"/>
      <c r="BC1518" s="85"/>
      <c r="BD1518" s="85"/>
      <c r="BE1518" s="85"/>
      <c r="BF1518" s="88"/>
      <c r="BG1518" s="85"/>
      <c r="BH1518" s="85"/>
      <c r="BI1518" s="85"/>
      <c r="BJ1518" s="85"/>
      <c r="BK1518" s="85"/>
      <c r="BL1518" s="85"/>
      <c r="BM1518" s="85"/>
      <c r="BN1518" s="85"/>
      <c r="BO1518" s="85"/>
      <c r="BP1518" s="85"/>
      <c r="BQ1518" s="85"/>
      <c r="BR1518" s="85"/>
      <c r="BS1518" s="85"/>
      <c r="BT1518" s="85"/>
      <c r="BU1518" s="85"/>
      <c r="BV1518" s="85"/>
      <c r="BW1518" s="85"/>
      <c r="BX1518" s="85"/>
      <c r="BY1518" s="85"/>
      <c r="BZ1518" s="85"/>
      <c r="CA1518" s="85"/>
      <c r="CB1518" s="85"/>
      <c r="CC1518" s="85"/>
      <c r="CD1518" s="85"/>
      <c r="CE1518" s="85"/>
      <c r="CF1518" s="85"/>
      <c r="CG1518" s="85"/>
      <c r="CH1518" s="85"/>
      <c r="CI1518" s="85"/>
      <c r="CJ1518" s="85"/>
      <c r="CK1518" s="85"/>
      <c r="CL1518" s="85"/>
      <c r="CM1518" s="85"/>
      <c r="CN1518" s="85"/>
      <c r="CO1518" s="85"/>
      <c r="CP1518" s="85"/>
      <c r="CQ1518" s="85"/>
      <c r="CR1518" s="85"/>
      <c r="CS1518" s="85"/>
      <c r="CT1518" s="85"/>
      <c r="CU1518" s="85"/>
      <c r="CV1518" s="85"/>
      <c r="CW1518" s="85"/>
      <c r="CX1518" s="85"/>
      <c r="CY1518" s="85"/>
      <c r="CZ1518" s="85"/>
      <c r="DA1518" s="85"/>
      <c r="DB1518" s="85"/>
      <c r="DC1518" s="85"/>
      <c r="DD1518" s="85"/>
      <c r="DE1518" s="85"/>
    </row>
    <row r="1519" spans="1:109" x14ac:dyDescent="0.2">
      <c r="A1519" s="85"/>
      <c r="B1519" s="85"/>
      <c r="C1519" s="85"/>
      <c r="D1519" s="85"/>
      <c r="E1519" s="86"/>
      <c r="F1519" s="85"/>
      <c r="G1519" s="87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85"/>
      <c r="V1519" s="85"/>
      <c r="W1519" s="85"/>
      <c r="X1519" s="85"/>
      <c r="Y1519" s="85"/>
      <c r="Z1519" s="85"/>
      <c r="AA1519" s="85"/>
      <c r="AB1519" s="85"/>
      <c r="AC1519" s="85"/>
      <c r="AD1519" s="85"/>
      <c r="AE1519" s="85"/>
      <c r="AF1519" s="85"/>
      <c r="AG1519" s="85"/>
      <c r="AH1519" s="85"/>
      <c r="AI1519" s="85"/>
      <c r="AJ1519" s="85"/>
      <c r="AK1519" s="85"/>
      <c r="AL1519" s="85"/>
      <c r="AM1519" s="85"/>
      <c r="AN1519" s="85"/>
      <c r="AO1519" s="85"/>
      <c r="AP1519" s="85"/>
      <c r="AQ1519" s="85"/>
      <c r="AR1519" s="85"/>
      <c r="AS1519" s="85"/>
      <c r="AT1519" s="85"/>
      <c r="AU1519" s="85"/>
      <c r="AV1519" s="85"/>
      <c r="AW1519" s="85"/>
      <c r="AX1519" s="85"/>
      <c r="AY1519" s="85"/>
      <c r="AZ1519" s="85"/>
      <c r="BA1519" s="85"/>
      <c r="BB1519" s="85"/>
      <c r="BC1519" s="85"/>
      <c r="BD1519" s="85"/>
      <c r="BE1519" s="85"/>
      <c r="BF1519" s="88"/>
      <c r="BG1519" s="85"/>
      <c r="BH1519" s="85"/>
      <c r="BI1519" s="85"/>
      <c r="BJ1519" s="85"/>
      <c r="BK1519" s="85"/>
      <c r="BL1519" s="85"/>
      <c r="BM1519" s="85"/>
      <c r="BN1519" s="85"/>
      <c r="BO1519" s="85"/>
      <c r="BP1519" s="85"/>
      <c r="BQ1519" s="85"/>
      <c r="BR1519" s="85"/>
      <c r="BS1519" s="85"/>
      <c r="BT1519" s="85"/>
      <c r="BU1519" s="85"/>
      <c r="BV1519" s="85"/>
      <c r="BW1519" s="85"/>
      <c r="BX1519" s="85"/>
      <c r="BY1519" s="85"/>
      <c r="BZ1519" s="85"/>
      <c r="CA1519" s="85"/>
      <c r="CB1519" s="85"/>
      <c r="CC1519" s="85"/>
      <c r="CD1519" s="85"/>
      <c r="CE1519" s="85"/>
      <c r="CF1519" s="85"/>
      <c r="CG1519" s="85"/>
      <c r="CH1519" s="85"/>
      <c r="CI1519" s="85"/>
      <c r="CJ1519" s="85"/>
      <c r="CK1519" s="85"/>
      <c r="CL1519" s="85"/>
      <c r="CM1519" s="85"/>
      <c r="CN1519" s="85"/>
      <c r="CO1519" s="85"/>
      <c r="CP1519" s="85"/>
      <c r="CQ1519" s="85"/>
      <c r="CR1519" s="85"/>
      <c r="CS1519" s="85"/>
      <c r="CT1519" s="85"/>
      <c r="CU1519" s="85"/>
      <c r="CV1519" s="85"/>
      <c r="CW1519" s="85"/>
      <c r="CX1519" s="85"/>
      <c r="CY1519" s="85"/>
      <c r="CZ1519" s="85"/>
      <c r="DA1519" s="85"/>
      <c r="DB1519" s="85"/>
      <c r="DC1519" s="85"/>
      <c r="DD1519" s="85"/>
      <c r="DE1519" s="85"/>
    </row>
    <row r="1520" spans="1:109" x14ac:dyDescent="0.2">
      <c r="A1520" s="85"/>
      <c r="B1520" s="85"/>
      <c r="C1520" s="85"/>
      <c r="D1520" s="85"/>
      <c r="E1520" s="86"/>
      <c r="F1520" s="85"/>
      <c r="G1520" s="87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85"/>
      <c r="V1520" s="85"/>
      <c r="W1520" s="85"/>
      <c r="X1520" s="85"/>
      <c r="Y1520" s="85"/>
      <c r="Z1520" s="85"/>
      <c r="AA1520" s="85"/>
      <c r="AB1520" s="85"/>
      <c r="AC1520" s="85"/>
      <c r="AD1520" s="85"/>
      <c r="AE1520" s="85"/>
      <c r="AF1520" s="85"/>
      <c r="AG1520" s="85"/>
      <c r="AH1520" s="85"/>
      <c r="AI1520" s="85"/>
      <c r="AJ1520" s="85"/>
      <c r="AK1520" s="85"/>
      <c r="AL1520" s="85"/>
      <c r="AM1520" s="85"/>
      <c r="AN1520" s="85"/>
      <c r="AO1520" s="85"/>
      <c r="AP1520" s="85"/>
      <c r="AQ1520" s="85"/>
      <c r="AR1520" s="85"/>
      <c r="AS1520" s="85"/>
      <c r="AT1520" s="85"/>
      <c r="AU1520" s="85"/>
      <c r="AV1520" s="85"/>
      <c r="AW1520" s="85"/>
      <c r="AX1520" s="85"/>
      <c r="AY1520" s="85"/>
      <c r="AZ1520" s="85"/>
      <c r="BA1520" s="85"/>
      <c r="BB1520" s="85"/>
      <c r="BC1520" s="85"/>
      <c r="BD1520" s="85"/>
      <c r="BE1520" s="85"/>
      <c r="BF1520" s="88"/>
      <c r="BG1520" s="85"/>
      <c r="BH1520" s="85"/>
      <c r="BI1520" s="85"/>
      <c r="BJ1520" s="85"/>
      <c r="BK1520" s="85"/>
      <c r="BL1520" s="85"/>
      <c r="BM1520" s="85"/>
      <c r="BN1520" s="85"/>
      <c r="BO1520" s="85"/>
      <c r="BP1520" s="85"/>
      <c r="BQ1520" s="85"/>
      <c r="BR1520" s="85"/>
      <c r="BS1520" s="85"/>
      <c r="BT1520" s="85"/>
      <c r="BU1520" s="85"/>
      <c r="BV1520" s="85"/>
      <c r="BW1520" s="85"/>
      <c r="BX1520" s="85"/>
      <c r="BY1520" s="85"/>
      <c r="BZ1520" s="85"/>
      <c r="CA1520" s="85"/>
      <c r="CB1520" s="85"/>
      <c r="CC1520" s="85"/>
      <c r="CD1520" s="85"/>
      <c r="CE1520" s="85"/>
      <c r="CF1520" s="85"/>
      <c r="CG1520" s="85"/>
      <c r="CH1520" s="85"/>
      <c r="CI1520" s="85"/>
      <c r="CJ1520" s="85"/>
      <c r="CK1520" s="85"/>
      <c r="CL1520" s="85"/>
      <c r="CM1520" s="85"/>
      <c r="CN1520" s="85"/>
      <c r="CO1520" s="85"/>
      <c r="CP1520" s="85"/>
      <c r="CQ1520" s="85"/>
      <c r="CR1520" s="85"/>
      <c r="CS1520" s="85"/>
      <c r="CT1520" s="85"/>
      <c r="CU1520" s="85"/>
      <c r="CV1520" s="85"/>
      <c r="CW1520" s="85"/>
      <c r="CX1520" s="85"/>
      <c r="CY1520" s="85"/>
      <c r="CZ1520" s="85"/>
      <c r="DA1520" s="85"/>
      <c r="DB1520" s="85"/>
      <c r="DC1520" s="85"/>
      <c r="DD1520" s="85"/>
      <c r="DE1520" s="85"/>
    </row>
    <row r="1521" spans="1:109" x14ac:dyDescent="0.2">
      <c r="A1521" s="85"/>
      <c r="B1521" s="85"/>
      <c r="C1521" s="85"/>
      <c r="D1521" s="85"/>
      <c r="E1521" s="86"/>
      <c r="F1521" s="85"/>
      <c r="G1521" s="87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85"/>
      <c r="V1521" s="85"/>
      <c r="W1521" s="85"/>
      <c r="X1521" s="85"/>
      <c r="Y1521" s="85"/>
      <c r="Z1521" s="85"/>
      <c r="AA1521" s="85"/>
      <c r="AB1521" s="85"/>
      <c r="AC1521" s="85"/>
      <c r="AD1521" s="85"/>
      <c r="AE1521" s="85"/>
      <c r="AF1521" s="85"/>
      <c r="AG1521" s="85"/>
      <c r="AH1521" s="85"/>
      <c r="AI1521" s="85"/>
      <c r="AJ1521" s="85"/>
      <c r="AK1521" s="85"/>
      <c r="AL1521" s="85"/>
      <c r="AM1521" s="85"/>
      <c r="AN1521" s="85"/>
      <c r="AO1521" s="85"/>
      <c r="AP1521" s="85"/>
      <c r="AQ1521" s="85"/>
      <c r="AR1521" s="85"/>
      <c r="AS1521" s="85"/>
      <c r="AT1521" s="85"/>
      <c r="AU1521" s="85"/>
      <c r="AV1521" s="85"/>
      <c r="AW1521" s="85"/>
      <c r="AX1521" s="85"/>
      <c r="AY1521" s="85"/>
      <c r="AZ1521" s="85"/>
      <c r="BA1521" s="85"/>
      <c r="BB1521" s="85"/>
      <c r="BC1521" s="85"/>
      <c r="BD1521" s="85"/>
      <c r="BE1521" s="85"/>
      <c r="BF1521" s="88"/>
      <c r="BG1521" s="85"/>
      <c r="BH1521" s="85"/>
      <c r="BI1521" s="85"/>
      <c r="BJ1521" s="85"/>
      <c r="BK1521" s="85"/>
      <c r="BL1521" s="85"/>
      <c r="BM1521" s="85"/>
      <c r="BN1521" s="85"/>
      <c r="BO1521" s="85"/>
      <c r="BP1521" s="85"/>
      <c r="BQ1521" s="85"/>
      <c r="BR1521" s="85"/>
      <c r="BS1521" s="85"/>
      <c r="BT1521" s="85"/>
      <c r="BU1521" s="85"/>
      <c r="BV1521" s="85"/>
      <c r="BW1521" s="85"/>
      <c r="BX1521" s="85"/>
      <c r="BY1521" s="85"/>
      <c r="BZ1521" s="85"/>
      <c r="CA1521" s="85"/>
      <c r="CB1521" s="85"/>
      <c r="CC1521" s="85"/>
      <c r="CD1521" s="85"/>
      <c r="CE1521" s="85"/>
      <c r="CF1521" s="85"/>
      <c r="CG1521" s="85"/>
      <c r="CH1521" s="85"/>
      <c r="CI1521" s="85"/>
      <c r="CJ1521" s="85"/>
      <c r="CK1521" s="85"/>
      <c r="CL1521" s="85"/>
      <c r="CM1521" s="85"/>
      <c r="CN1521" s="85"/>
      <c r="CO1521" s="85"/>
      <c r="CP1521" s="85"/>
      <c r="CQ1521" s="85"/>
      <c r="CR1521" s="85"/>
      <c r="CS1521" s="85"/>
      <c r="CT1521" s="85"/>
      <c r="CU1521" s="85"/>
      <c r="CV1521" s="85"/>
      <c r="CW1521" s="85"/>
      <c r="CX1521" s="85"/>
      <c r="CY1521" s="85"/>
      <c r="CZ1521" s="85"/>
      <c r="DA1521" s="85"/>
      <c r="DB1521" s="85"/>
      <c r="DC1521" s="85"/>
      <c r="DD1521" s="85"/>
      <c r="DE1521" s="85"/>
    </row>
    <row r="1522" spans="1:109" x14ac:dyDescent="0.2">
      <c r="A1522" s="85"/>
      <c r="B1522" s="85"/>
      <c r="C1522" s="85"/>
      <c r="D1522" s="85"/>
      <c r="E1522" s="86"/>
      <c r="F1522" s="85"/>
      <c r="G1522" s="87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85"/>
      <c r="V1522" s="85"/>
      <c r="W1522" s="85"/>
      <c r="X1522" s="85"/>
      <c r="Y1522" s="85"/>
      <c r="Z1522" s="85"/>
      <c r="AA1522" s="85"/>
      <c r="AB1522" s="85"/>
      <c r="AC1522" s="85"/>
      <c r="AD1522" s="85"/>
      <c r="AE1522" s="85"/>
      <c r="AF1522" s="85"/>
      <c r="AG1522" s="85"/>
      <c r="AH1522" s="85"/>
      <c r="AI1522" s="85"/>
      <c r="AJ1522" s="85"/>
      <c r="AK1522" s="85"/>
      <c r="AL1522" s="85"/>
      <c r="AM1522" s="85"/>
      <c r="AN1522" s="85"/>
      <c r="AO1522" s="85"/>
      <c r="AP1522" s="85"/>
      <c r="AQ1522" s="85"/>
      <c r="AR1522" s="85"/>
      <c r="AS1522" s="85"/>
      <c r="AT1522" s="85"/>
      <c r="AU1522" s="85"/>
      <c r="AV1522" s="85"/>
      <c r="AW1522" s="85"/>
      <c r="AX1522" s="85"/>
      <c r="AY1522" s="85"/>
      <c r="AZ1522" s="85"/>
      <c r="BA1522" s="85"/>
      <c r="BB1522" s="85"/>
      <c r="BC1522" s="85"/>
      <c r="BD1522" s="85"/>
      <c r="BE1522" s="85"/>
      <c r="BF1522" s="88"/>
      <c r="BG1522" s="85"/>
      <c r="BH1522" s="85"/>
      <c r="BI1522" s="85"/>
      <c r="BJ1522" s="85"/>
      <c r="BK1522" s="85"/>
      <c r="BL1522" s="85"/>
      <c r="BM1522" s="85"/>
      <c r="BN1522" s="85"/>
      <c r="BO1522" s="85"/>
      <c r="BP1522" s="85"/>
      <c r="BQ1522" s="85"/>
      <c r="BR1522" s="85"/>
      <c r="BS1522" s="85"/>
      <c r="BT1522" s="85"/>
      <c r="BU1522" s="85"/>
      <c r="BV1522" s="85"/>
      <c r="BW1522" s="85"/>
      <c r="BX1522" s="85"/>
      <c r="BY1522" s="85"/>
      <c r="BZ1522" s="85"/>
      <c r="CA1522" s="85"/>
      <c r="CB1522" s="85"/>
      <c r="CC1522" s="85"/>
      <c r="CD1522" s="85"/>
      <c r="CE1522" s="85"/>
      <c r="CF1522" s="85"/>
      <c r="CG1522" s="85"/>
      <c r="CH1522" s="85"/>
      <c r="CI1522" s="85"/>
      <c r="CJ1522" s="85"/>
      <c r="CK1522" s="85"/>
      <c r="CL1522" s="85"/>
      <c r="CM1522" s="85"/>
      <c r="CN1522" s="85"/>
      <c r="CO1522" s="85"/>
      <c r="CP1522" s="85"/>
      <c r="CQ1522" s="85"/>
      <c r="CR1522" s="85"/>
      <c r="CS1522" s="85"/>
      <c r="CT1522" s="85"/>
      <c r="CU1522" s="85"/>
      <c r="CV1522" s="85"/>
      <c r="CW1522" s="85"/>
      <c r="CX1522" s="85"/>
      <c r="CY1522" s="85"/>
      <c r="CZ1522" s="85"/>
      <c r="DA1522" s="85"/>
      <c r="DB1522" s="85"/>
      <c r="DC1522" s="85"/>
      <c r="DD1522" s="85"/>
      <c r="DE1522" s="85"/>
    </row>
    <row r="1523" spans="1:109" x14ac:dyDescent="0.2">
      <c r="A1523" s="85"/>
      <c r="B1523" s="85"/>
      <c r="C1523" s="85"/>
      <c r="D1523" s="85"/>
      <c r="E1523" s="86"/>
      <c r="F1523" s="85"/>
      <c r="G1523" s="87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85"/>
      <c r="V1523" s="85"/>
      <c r="W1523" s="85"/>
      <c r="X1523" s="85"/>
      <c r="Y1523" s="85"/>
      <c r="Z1523" s="85"/>
      <c r="AA1523" s="85"/>
      <c r="AB1523" s="85"/>
      <c r="AC1523" s="85"/>
      <c r="AD1523" s="85"/>
      <c r="AE1523" s="85"/>
      <c r="AF1523" s="85"/>
      <c r="AG1523" s="85"/>
      <c r="AH1523" s="85"/>
      <c r="AI1523" s="85"/>
      <c r="AJ1523" s="85"/>
      <c r="AK1523" s="85"/>
      <c r="AL1523" s="85"/>
      <c r="AM1523" s="85"/>
      <c r="AN1523" s="85"/>
      <c r="AO1523" s="85"/>
      <c r="AP1523" s="85"/>
      <c r="AQ1523" s="85"/>
      <c r="AR1523" s="85"/>
      <c r="AS1523" s="85"/>
      <c r="AT1523" s="85"/>
      <c r="AU1523" s="85"/>
      <c r="AV1523" s="85"/>
      <c r="AW1523" s="85"/>
      <c r="AX1523" s="85"/>
      <c r="AY1523" s="85"/>
      <c r="AZ1523" s="85"/>
      <c r="BA1523" s="85"/>
      <c r="BB1523" s="85"/>
      <c r="BC1523" s="85"/>
      <c r="BD1523" s="85"/>
      <c r="BE1523" s="85"/>
      <c r="BF1523" s="88"/>
      <c r="BG1523" s="85"/>
      <c r="BH1523" s="85"/>
      <c r="BI1523" s="85"/>
      <c r="BJ1523" s="85"/>
      <c r="BK1523" s="85"/>
      <c r="BL1523" s="85"/>
      <c r="BM1523" s="85"/>
      <c r="BN1523" s="85"/>
      <c r="BO1523" s="85"/>
      <c r="BP1523" s="85"/>
      <c r="BQ1523" s="85"/>
      <c r="BR1523" s="85"/>
      <c r="BS1523" s="85"/>
      <c r="BT1523" s="85"/>
      <c r="BU1523" s="85"/>
      <c r="BV1523" s="85"/>
      <c r="BW1523" s="85"/>
      <c r="BX1523" s="85"/>
      <c r="BY1523" s="85"/>
      <c r="BZ1523" s="85"/>
      <c r="CA1523" s="85"/>
      <c r="CB1523" s="85"/>
      <c r="CC1523" s="85"/>
      <c r="CD1523" s="85"/>
      <c r="CE1523" s="85"/>
      <c r="CF1523" s="85"/>
      <c r="CG1523" s="85"/>
      <c r="CH1523" s="85"/>
      <c r="CI1523" s="85"/>
      <c r="CJ1523" s="85"/>
      <c r="CK1523" s="85"/>
      <c r="CL1523" s="85"/>
      <c r="CM1523" s="85"/>
      <c r="CN1523" s="85"/>
      <c r="CO1523" s="85"/>
      <c r="CP1523" s="85"/>
      <c r="CQ1523" s="85"/>
      <c r="CR1523" s="85"/>
      <c r="CS1523" s="85"/>
      <c r="CT1523" s="85"/>
      <c r="CU1523" s="85"/>
      <c r="CV1523" s="85"/>
      <c r="CW1523" s="85"/>
      <c r="CX1523" s="85"/>
      <c r="CY1523" s="85"/>
      <c r="CZ1523" s="85"/>
      <c r="DA1523" s="85"/>
      <c r="DB1523" s="85"/>
      <c r="DC1523" s="85"/>
      <c r="DD1523" s="85"/>
      <c r="DE1523" s="85"/>
    </row>
    <row r="1524" spans="1:109" x14ac:dyDescent="0.2">
      <c r="A1524" s="85"/>
      <c r="B1524" s="85"/>
      <c r="C1524" s="85"/>
      <c r="D1524" s="85"/>
      <c r="E1524" s="86"/>
      <c r="F1524" s="85"/>
      <c r="G1524" s="87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85"/>
      <c r="V1524" s="85"/>
      <c r="W1524" s="85"/>
      <c r="X1524" s="85"/>
      <c r="Y1524" s="85"/>
      <c r="Z1524" s="85"/>
      <c r="AA1524" s="85"/>
      <c r="AB1524" s="85"/>
      <c r="AC1524" s="85"/>
      <c r="AD1524" s="85"/>
      <c r="AE1524" s="85"/>
      <c r="AF1524" s="85"/>
      <c r="AG1524" s="85"/>
      <c r="AH1524" s="85"/>
      <c r="AI1524" s="85"/>
      <c r="AJ1524" s="85"/>
      <c r="AK1524" s="85"/>
      <c r="AL1524" s="85"/>
      <c r="AM1524" s="85"/>
      <c r="AN1524" s="85"/>
      <c r="AO1524" s="85"/>
      <c r="AP1524" s="85"/>
      <c r="AQ1524" s="85"/>
      <c r="AR1524" s="85"/>
      <c r="AS1524" s="85"/>
      <c r="AT1524" s="85"/>
      <c r="AU1524" s="85"/>
      <c r="AV1524" s="85"/>
      <c r="AW1524" s="85"/>
      <c r="AX1524" s="85"/>
      <c r="AY1524" s="85"/>
      <c r="AZ1524" s="85"/>
      <c r="BA1524" s="85"/>
      <c r="BB1524" s="85"/>
      <c r="BC1524" s="85"/>
      <c r="BD1524" s="85"/>
      <c r="BE1524" s="85"/>
      <c r="BF1524" s="88"/>
      <c r="BG1524" s="85"/>
      <c r="BH1524" s="85"/>
      <c r="BI1524" s="85"/>
      <c r="BJ1524" s="85"/>
      <c r="BK1524" s="85"/>
      <c r="BL1524" s="85"/>
      <c r="BM1524" s="85"/>
      <c r="BN1524" s="85"/>
      <c r="BO1524" s="85"/>
      <c r="BP1524" s="85"/>
      <c r="BQ1524" s="85"/>
      <c r="BR1524" s="85"/>
      <c r="BS1524" s="85"/>
      <c r="BT1524" s="85"/>
      <c r="BU1524" s="85"/>
      <c r="BV1524" s="85"/>
      <c r="BW1524" s="85"/>
      <c r="BX1524" s="85"/>
      <c r="BY1524" s="85"/>
      <c r="BZ1524" s="85"/>
      <c r="CA1524" s="85"/>
      <c r="CB1524" s="85"/>
      <c r="CC1524" s="85"/>
      <c r="CD1524" s="85"/>
      <c r="CE1524" s="85"/>
      <c r="CF1524" s="85"/>
      <c r="CG1524" s="85"/>
      <c r="CH1524" s="85"/>
      <c r="CI1524" s="85"/>
      <c r="CJ1524" s="85"/>
      <c r="CK1524" s="85"/>
      <c r="CL1524" s="85"/>
      <c r="CM1524" s="85"/>
      <c r="CN1524" s="85"/>
      <c r="CO1524" s="85"/>
      <c r="CP1524" s="85"/>
      <c r="CQ1524" s="85"/>
      <c r="CR1524" s="85"/>
      <c r="CS1524" s="85"/>
      <c r="CT1524" s="85"/>
      <c r="CU1524" s="85"/>
      <c r="CV1524" s="85"/>
      <c r="CW1524" s="85"/>
      <c r="CX1524" s="85"/>
      <c r="CY1524" s="85"/>
      <c r="CZ1524" s="85"/>
      <c r="DA1524" s="85"/>
      <c r="DB1524" s="85"/>
      <c r="DC1524" s="85"/>
      <c r="DD1524" s="85"/>
      <c r="DE1524" s="85"/>
    </row>
    <row r="1525" spans="1:109" x14ac:dyDescent="0.2">
      <c r="A1525" s="85"/>
      <c r="B1525" s="85"/>
      <c r="C1525" s="85"/>
      <c r="D1525" s="85"/>
      <c r="E1525" s="86"/>
      <c r="F1525" s="85"/>
      <c r="G1525" s="87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85"/>
      <c r="V1525" s="85"/>
      <c r="W1525" s="85"/>
      <c r="X1525" s="85"/>
      <c r="Y1525" s="85"/>
      <c r="Z1525" s="85"/>
      <c r="AA1525" s="85"/>
      <c r="AB1525" s="85"/>
      <c r="AC1525" s="85"/>
      <c r="AD1525" s="85"/>
      <c r="AE1525" s="85"/>
      <c r="AF1525" s="85"/>
      <c r="AG1525" s="85"/>
      <c r="AH1525" s="85"/>
      <c r="AI1525" s="85"/>
      <c r="AJ1525" s="85"/>
      <c r="AK1525" s="85"/>
      <c r="AL1525" s="85"/>
      <c r="AM1525" s="85"/>
      <c r="AN1525" s="85"/>
      <c r="AO1525" s="85"/>
      <c r="AP1525" s="85"/>
      <c r="AQ1525" s="85"/>
      <c r="AR1525" s="85"/>
      <c r="AS1525" s="85"/>
      <c r="AT1525" s="85"/>
      <c r="AU1525" s="85"/>
      <c r="AV1525" s="85"/>
      <c r="AW1525" s="85"/>
      <c r="AX1525" s="85"/>
      <c r="AY1525" s="85"/>
      <c r="AZ1525" s="85"/>
      <c r="BA1525" s="85"/>
      <c r="BB1525" s="85"/>
      <c r="BC1525" s="85"/>
      <c r="BD1525" s="85"/>
      <c r="BE1525" s="85"/>
      <c r="BF1525" s="88"/>
      <c r="BG1525" s="85"/>
      <c r="BH1525" s="85"/>
      <c r="BI1525" s="85"/>
      <c r="BJ1525" s="85"/>
      <c r="BK1525" s="85"/>
      <c r="BL1525" s="85"/>
      <c r="BM1525" s="85"/>
      <c r="BN1525" s="85"/>
      <c r="BO1525" s="85"/>
      <c r="BP1525" s="85"/>
      <c r="BQ1525" s="85"/>
      <c r="BR1525" s="85"/>
      <c r="BS1525" s="85"/>
      <c r="BT1525" s="85"/>
      <c r="BU1525" s="85"/>
      <c r="BV1525" s="85"/>
      <c r="BW1525" s="85"/>
      <c r="BX1525" s="85"/>
      <c r="BY1525" s="85"/>
      <c r="BZ1525" s="85"/>
      <c r="CA1525" s="85"/>
      <c r="CB1525" s="85"/>
      <c r="CC1525" s="85"/>
      <c r="CD1525" s="85"/>
      <c r="CE1525" s="85"/>
      <c r="CF1525" s="85"/>
      <c r="CG1525" s="85"/>
      <c r="CH1525" s="85"/>
      <c r="CI1525" s="85"/>
      <c r="CJ1525" s="85"/>
      <c r="CK1525" s="85"/>
      <c r="CL1525" s="85"/>
      <c r="CM1525" s="85"/>
      <c r="CN1525" s="85"/>
      <c r="CO1525" s="85"/>
      <c r="CP1525" s="85"/>
      <c r="CQ1525" s="85"/>
      <c r="CR1525" s="85"/>
      <c r="CS1525" s="85"/>
      <c r="CT1525" s="85"/>
      <c r="CU1525" s="85"/>
      <c r="CV1525" s="85"/>
      <c r="CW1525" s="85"/>
      <c r="CX1525" s="85"/>
      <c r="CY1525" s="85"/>
      <c r="CZ1525" s="85"/>
      <c r="DA1525" s="85"/>
      <c r="DB1525" s="85"/>
      <c r="DC1525" s="85"/>
      <c r="DD1525" s="85"/>
      <c r="DE1525" s="85"/>
    </row>
    <row r="1526" spans="1:109" x14ac:dyDescent="0.2">
      <c r="A1526" s="85"/>
      <c r="B1526" s="85"/>
      <c r="C1526" s="85"/>
      <c r="D1526" s="85"/>
      <c r="E1526" s="86"/>
      <c r="F1526" s="85"/>
      <c r="G1526" s="87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85"/>
      <c r="V1526" s="85"/>
      <c r="W1526" s="85"/>
      <c r="X1526" s="85"/>
      <c r="Y1526" s="85"/>
      <c r="Z1526" s="85"/>
      <c r="AA1526" s="85"/>
      <c r="AB1526" s="85"/>
      <c r="AC1526" s="85"/>
      <c r="AD1526" s="85"/>
      <c r="AE1526" s="85"/>
      <c r="AF1526" s="85"/>
      <c r="AG1526" s="85"/>
      <c r="AH1526" s="85"/>
      <c r="AI1526" s="85"/>
      <c r="AJ1526" s="85"/>
      <c r="AK1526" s="85"/>
      <c r="AL1526" s="85"/>
      <c r="AM1526" s="85"/>
      <c r="AN1526" s="85"/>
      <c r="AO1526" s="85"/>
      <c r="AP1526" s="85"/>
      <c r="AQ1526" s="85"/>
      <c r="AR1526" s="85"/>
      <c r="AS1526" s="85"/>
      <c r="AT1526" s="85"/>
      <c r="AU1526" s="85"/>
      <c r="AV1526" s="85"/>
      <c r="AW1526" s="85"/>
      <c r="AX1526" s="85"/>
      <c r="AY1526" s="85"/>
      <c r="AZ1526" s="85"/>
      <c r="BA1526" s="85"/>
      <c r="BB1526" s="85"/>
      <c r="BC1526" s="85"/>
      <c r="BD1526" s="85"/>
      <c r="BE1526" s="85"/>
      <c r="BF1526" s="88"/>
      <c r="BG1526" s="85"/>
      <c r="BH1526" s="85"/>
      <c r="BI1526" s="85"/>
      <c r="BJ1526" s="85"/>
      <c r="BK1526" s="85"/>
      <c r="BL1526" s="85"/>
      <c r="BM1526" s="85"/>
      <c r="BN1526" s="85"/>
      <c r="BO1526" s="85"/>
      <c r="BP1526" s="85"/>
      <c r="BQ1526" s="85"/>
      <c r="BR1526" s="85"/>
      <c r="BS1526" s="85"/>
      <c r="BT1526" s="85"/>
      <c r="BU1526" s="85"/>
      <c r="BV1526" s="85"/>
      <c r="BW1526" s="85"/>
      <c r="BX1526" s="85"/>
      <c r="BY1526" s="85"/>
      <c r="BZ1526" s="85"/>
      <c r="CA1526" s="85"/>
      <c r="CB1526" s="85"/>
      <c r="CC1526" s="85"/>
      <c r="CD1526" s="85"/>
      <c r="CE1526" s="85"/>
      <c r="CF1526" s="85"/>
      <c r="CG1526" s="85"/>
      <c r="CH1526" s="85"/>
      <c r="CI1526" s="85"/>
      <c r="CJ1526" s="85"/>
      <c r="CK1526" s="85"/>
      <c r="CL1526" s="85"/>
      <c r="CM1526" s="85"/>
      <c r="CN1526" s="85"/>
      <c r="CO1526" s="85"/>
      <c r="CP1526" s="85"/>
      <c r="CQ1526" s="85"/>
      <c r="CR1526" s="85"/>
      <c r="CS1526" s="85"/>
      <c r="CT1526" s="85"/>
      <c r="CU1526" s="85"/>
      <c r="CV1526" s="85"/>
      <c r="CW1526" s="85"/>
      <c r="CX1526" s="85"/>
      <c r="CY1526" s="85"/>
      <c r="CZ1526" s="85"/>
      <c r="DA1526" s="85"/>
      <c r="DB1526" s="85"/>
      <c r="DC1526" s="85"/>
      <c r="DD1526" s="85"/>
      <c r="DE1526" s="85"/>
    </row>
    <row r="1527" spans="1:109" x14ac:dyDescent="0.2">
      <c r="A1527" s="85"/>
      <c r="B1527" s="85"/>
      <c r="C1527" s="85"/>
      <c r="D1527" s="85"/>
      <c r="E1527" s="86"/>
      <c r="F1527" s="85"/>
      <c r="G1527" s="87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85"/>
      <c r="V1527" s="85"/>
      <c r="W1527" s="85"/>
      <c r="X1527" s="85"/>
      <c r="Y1527" s="85"/>
      <c r="Z1527" s="85"/>
      <c r="AA1527" s="85"/>
      <c r="AB1527" s="85"/>
      <c r="AC1527" s="85"/>
      <c r="AD1527" s="85"/>
      <c r="AE1527" s="85"/>
      <c r="AF1527" s="85"/>
      <c r="AG1527" s="85"/>
      <c r="AH1527" s="85"/>
      <c r="AI1527" s="85"/>
      <c r="AJ1527" s="85"/>
      <c r="AK1527" s="85"/>
      <c r="AL1527" s="85"/>
      <c r="AM1527" s="85"/>
      <c r="AN1527" s="85"/>
      <c r="AO1527" s="85"/>
      <c r="AP1527" s="85"/>
      <c r="AQ1527" s="85"/>
      <c r="AR1527" s="85"/>
      <c r="AS1527" s="85"/>
      <c r="AT1527" s="85"/>
      <c r="AU1527" s="85"/>
      <c r="AV1527" s="85"/>
      <c r="AW1527" s="85"/>
      <c r="AX1527" s="85"/>
      <c r="AY1527" s="85"/>
      <c r="AZ1527" s="85"/>
      <c r="BA1527" s="85"/>
      <c r="BB1527" s="85"/>
      <c r="BC1527" s="85"/>
      <c r="BD1527" s="85"/>
      <c r="BE1527" s="85"/>
      <c r="BF1527" s="88"/>
      <c r="BG1527" s="85"/>
      <c r="BH1527" s="85"/>
      <c r="BI1527" s="85"/>
      <c r="BJ1527" s="85"/>
      <c r="BK1527" s="85"/>
      <c r="BL1527" s="85"/>
      <c r="BM1527" s="85"/>
      <c r="BN1527" s="85"/>
      <c r="BO1527" s="85"/>
      <c r="BP1527" s="85"/>
      <c r="BQ1527" s="85"/>
      <c r="BR1527" s="85"/>
      <c r="BS1527" s="85"/>
      <c r="BT1527" s="85"/>
      <c r="BU1527" s="85"/>
      <c r="BV1527" s="85"/>
      <c r="BW1527" s="85"/>
      <c r="BX1527" s="85"/>
      <c r="BY1527" s="85"/>
      <c r="BZ1527" s="85"/>
      <c r="CA1527" s="85"/>
      <c r="CB1527" s="85"/>
      <c r="CC1527" s="85"/>
      <c r="CD1527" s="85"/>
      <c r="CE1527" s="85"/>
      <c r="CF1527" s="85"/>
      <c r="CG1527" s="85"/>
      <c r="CH1527" s="85"/>
      <c r="CI1527" s="85"/>
      <c r="CJ1527" s="85"/>
      <c r="CK1527" s="85"/>
      <c r="CL1527" s="85"/>
      <c r="CM1527" s="85"/>
      <c r="CN1527" s="85"/>
      <c r="CO1527" s="85"/>
      <c r="CP1527" s="85"/>
      <c r="CQ1527" s="85"/>
      <c r="CR1527" s="85"/>
      <c r="CS1527" s="85"/>
      <c r="CT1527" s="85"/>
      <c r="CU1527" s="85"/>
      <c r="CV1527" s="85"/>
      <c r="CW1527" s="85"/>
      <c r="CX1527" s="85"/>
      <c r="CY1527" s="85"/>
      <c r="CZ1527" s="85"/>
      <c r="DA1527" s="85"/>
      <c r="DB1527" s="85"/>
      <c r="DC1527" s="85"/>
      <c r="DD1527" s="85"/>
      <c r="DE1527" s="85"/>
    </row>
    <row r="1528" spans="1:109" x14ac:dyDescent="0.2">
      <c r="A1528" s="85"/>
      <c r="B1528" s="85"/>
      <c r="C1528" s="85"/>
      <c r="D1528" s="85"/>
      <c r="E1528" s="86"/>
      <c r="F1528" s="85"/>
      <c r="G1528" s="87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  <c r="V1528" s="85"/>
      <c r="W1528" s="85"/>
      <c r="X1528" s="85"/>
      <c r="Y1528" s="85"/>
      <c r="Z1528" s="85"/>
      <c r="AA1528" s="85"/>
      <c r="AB1528" s="85"/>
      <c r="AC1528" s="85"/>
      <c r="AD1528" s="85"/>
      <c r="AE1528" s="85"/>
      <c r="AF1528" s="85"/>
      <c r="AG1528" s="85"/>
      <c r="AH1528" s="85"/>
      <c r="AI1528" s="85"/>
      <c r="AJ1528" s="85"/>
      <c r="AK1528" s="85"/>
      <c r="AL1528" s="85"/>
      <c r="AM1528" s="85"/>
      <c r="AN1528" s="85"/>
      <c r="AO1528" s="85"/>
      <c r="AP1528" s="85"/>
      <c r="AQ1528" s="85"/>
      <c r="AR1528" s="85"/>
      <c r="AS1528" s="85"/>
      <c r="AT1528" s="85"/>
      <c r="AU1528" s="85"/>
      <c r="AV1528" s="85"/>
      <c r="AW1528" s="85"/>
      <c r="AX1528" s="85"/>
      <c r="AY1528" s="85"/>
      <c r="AZ1528" s="85"/>
      <c r="BA1528" s="85"/>
      <c r="BB1528" s="85"/>
      <c r="BC1528" s="85"/>
      <c r="BD1528" s="85"/>
      <c r="BE1528" s="85"/>
      <c r="BF1528" s="88"/>
      <c r="BG1528" s="85"/>
      <c r="BH1528" s="85"/>
      <c r="BI1528" s="85"/>
      <c r="BJ1528" s="85"/>
      <c r="BK1528" s="85"/>
      <c r="BL1528" s="85"/>
      <c r="BM1528" s="85"/>
      <c r="BN1528" s="85"/>
      <c r="BO1528" s="85"/>
      <c r="BP1528" s="85"/>
      <c r="BQ1528" s="85"/>
      <c r="BR1528" s="85"/>
      <c r="BS1528" s="85"/>
      <c r="BT1528" s="85"/>
      <c r="BU1528" s="85"/>
      <c r="BV1528" s="85"/>
      <c r="BW1528" s="85"/>
      <c r="BX1528" s="85"/>
      <c r="BY1528" s="85"/>
      <c r="BZ1528" s="85"/>
      <c r="CA1528" s="85"/>
      <c r="CB1528" s="85"/>
      <c r="CC1528" s="85"/>
      <c r="CD1528" s="85"/>
      <c r="CE1528" s="85"/>
      <c r="CF1528" s="85"/>
      <c r="CG1528" s="85"/>
      <c r="CH1528" s="85"/>
      <c r="CI1528" s="85"/>
      <c r="CJ1528" s="85"/>
      <c r="CK1528" s="85"/>
      <c r="CL1528" s="85"/>
      <c r="CM1528" s="85"/>
      <c r="CN1528" s="85"/>
      <c r="CO1528" s="85"/>
      <c r="CP1528" s="85"/>
      <c r="CQ1528" s="85"/>
      <c r="CR1528" s="85"/>
      <c r="CS1528" s="85"/>
      <c r="CT1528" s="85"/>
      <c r="CU1528" s="85"/>
      <c r="CV1528" s="85"/>
      <c r="CW1528" s="85"/>
      <c r="CX1528" s="85"/>
      <c r="CY1528" s="85"/>
      <c r="CZ1528" s="85"/>
      <c r="DA1528" s="85"/>
      <c r="DB1528" s="85"/>
      <c r="DC1528" s="85"/>
      <c r="DD1528" s="85"/>
      <c r="DE1528" s="85"/>
    </row>
    <row r="1529" spans="1:109" x14ac:dyDescent="0.2">
      <c r="A1529" s="85"/>
      <c r="B1529" s="85"/>
      <c r="C1529" s="85"/>
      <c r="D1529" s="85"/>
      <c r="E1529" s="86"/>
      <c r="F1529" s="85"/>
      <c r="G1529" s="87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  <c r="V1529" s="85"/>
      <c r="W1529" s="85"/>
      <c r="X1529" s="85"/>
      <c r="Y1529" s="85"/>
      <c r="Z1529" s="85"/>
      <c r="AA1529" s="85"/>
      <c r="AB1529" s="85"/>
      <c r="AC1529" s="85"/>
      <c r="AD1529" s="85"/>
      <c r="AE1529" s="85"/>
      <c r="AF1529" s="85"/>
      <c r="AG1529" s="85"/>
      <c r="AH1529" s="85"/>
      <c r="AI1529" s="85"/>
      <c r="AJ1529" s="85"/>
      <c r="AK1529" s="85"/>
      <c r="AL1529" s="85"/>
      <c r="AM1529" s="85"/>
      <c r="AN1529" s="85"/>
      <c r="AO1529" s="85"/>
      <c r="AP1529" s="85"/>
      <c r="AQ1529" s="85"/>
      <c r="AR1529" s="85"/>
      <c r="AS1529" s="85"/>
      <c r="AT1529" s="85"/>
      <c r="AU1529" s="85"/>
      <c r="AV1529" s="85"/>
      <c r="AW1529" s="85"/>
      <c r="AX1529" s="85"/>
      <c r="AY1529" s="85"/>
      <c r="AZ1529" s="85"/>
      <c r="BA1529" s="85"/>
      <c r="BB1529" s="85"/>
      <c r="BC1529" s="85"/>
      <c r="BD1529" s="85"/>
      <c r="BE1529" s="85"/>
      <c r="BF1529" s="88"/>
      <c r="BG1529" s="85"/>
      <c r="BH1529" s="85"/>
      <c r="BI1529" s="85"/>
      <c r="BJ1529" s="85"/>
      <c r="BK1529" s="85"/>
      <c r="BL1529" s="85"/>
      <c r="BM1529" s="85"/>
      <c r="BN1529" s="85"/>
      <c r="BO1529" s="85"/>
      <c r="BP1529" s="85"/>
      <c r="BQ1529" s="85"/>
      <c r="BR1529" s="85"/>
      <c r="BS1529" s="85"/>
      <c r="BT1529" s="85"/>
      <c r="BU1529" s="85"/>
      <c r="BV1529" s="85"/>
      <c r="BW1529" s="85"/>
      <c r="BX1529" s="85"/>
      <c r="BY1529" s="85"/>
      <c r="BZ1529" s="85"/>
      <c r="CA1529" s="85"/>
      <c r="CB1529" s="85"/>
      <c r="CC1529" s="85"/>
      <c r="CD1529" s="85"/>
      <c r="CE1529" s="85"/>
      <c r="CF1529" s="85"/>
      <c r="CG1529" s="85"/>
      <c r="CH1529" s="85"/>
      <c r="CI1529" s="85"/>
      <c r="CJ1529" s="85"/>
      <c r="CK1529" s="85"/>
      <c r="CL1529" s="85"/>
      <c r="CM1529" s="85"/>
      <c r="CN1529" s="85"/>
      <c r="CO1529" s="85"/>
      <c r="CP1529" s="85"/>
      <c r="CQ1529" s="85"/>
      <c r="CR1529" s="85"/>
      <c r="CS1529" s="85"/>
      <c r="CT1529" s="85"/>
      <c r="CU1529" s="85"/>
      <c r="CV1529" s="85"/>
      <c r="CW1529" s="85"/>
      <c r="CX1529" s="85"/>
      <c r="CY1529" s="85"/>
      <c r="CZ1529" s="85"/>
      <c r="DA1529" s="85"/>
      <c r="DB1529" s="85"/>
      <c r="DC1529" s="85"/>
      <c r="DD1529" s="85"/>
      <c r="DE1529" s="85"/>
    </row>
    <row r="1530" spans="1:109" x14ac:dyDescent="0.2">
      <c r="A1530" s="85"/>
      <c r="B1530" s="85"/>
      <c r="C1530" s="85"/>
      <c r="D1530" s="85"/>
      <c r="E1530" s="86"/>
      <c r="F1530" s="85"/>
      <c r="G1530" s="87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  <c r="V1530" s="85"/>
      <c r="W1530" s="85"/>
      <c r="X1530" s="85"/>
      <c r="Y1530" s="85"/>
      <c r="Z1530" s="85"/>
      <c r="AA1530" s="85"/>
      <c r="AB1530" s="85"/>
      <c r="AC1530" s="85"/>
      <c r="AD1530" s="85"/>
      <c r="AE1530" s="85"/>
      <c r="AF1530" s="85"/>
      <c r="AG1530" s="85"/>
      <c r="AH1530" s="85"/>
      <c r="AI1530" s="85"/>
      <c r="AJ1530" s="85"/>
      <c r="AK1530" s="85"/>
      <c r="AL1530" s="85"/>
      <c r="AM1530" s="85"/>
      <c r="AN1530" s="85"/>
      <c r="AO1530" s="85"/>
      <c r="AP1530" s="85"/>
      <c r="AQ1530" s="85"/>
      <c r="AR1530" s="85"/>
      <c r="AS1530" s="85"/>
      <c r="AT1530" s="85"/>
      <c r="AU1530" s="85"/>
      <c r="AV1530" s="85"/>
      <c r="AW1530" s="85"/>
      <c r="AX1530" s="85"/>
      <c r="AY1530" s="85"/>
      <c r="AZ1530" s="85"/>
      <c r="BA1530" s="85"/>
      <c r="BB1530" s="85"/>
      <c r="BC1530" s="85"/>
      <c r="BD1530" s="85"/>
      <c r="BE1530" s="85"/>
      <c r="BF1530" s="88"/>
      <c r="BG1530" s="85"/>
      <c r="BH1530" s="85"/>
      <c r="BI1530" s="85"/>
      <c r="BJ1530" s="85"/>
      <c r="BK1530" s="85"/>
      <c r="BL1530" s="85"/>
      <c r="BM1530" s="85"/>
      <c r="BN1530" s="85"/>
      <c r="BO1530" s="85"/>
      <c r="BP1530" s="85"/>
      <c r="BQ1530" s="85"/>
      <c r="BR1530" s="85"/>
      <c r="BS1530" s="85"/>
      <c r="BT1530" s="85"/>
      <c r="BU1530" s="85"/>
      <c r="BV1530" s="85"/>
      <c r="BW1530" s="85"/>
      <c r="BX1530" s="85"/>
      <c r="BY1530" s="85"/>
      <c r="BZ1530" s="85"/>
      <c r="CA1530" s="85"/>
      <c r="CB1530" s="85"/>
      <c r="CC1530" s="85"/>
      <c r="CD1530" s="85"/>
      <c r="CE1530" s="85"/>
      <c r="CF1530" s="85"/>
      <c r="CG1530" s="85"/>
      <c r="CH1530" s="85"/>
      <c r="CI1530" s="85"/>
      <c r="CJ1530" s="85"/>
      <c r="CK1530" s="85"/>
      <c r="CL1530" s="85"/>
      <c r="CM1530" s="85"/>
      <c r="CN1530" s="85"/>
      <c r="CO1530" s="85"/>
      <c r="CP1530" s="85"/>
      <c r="CQ1530" s="85"/>
      <c r="CR1530" s="85"/>
      <c r="CS1530" s="85"/>
      <c r="CT1530" s="85"/>
      <c r="CU1530" s="85"/>
      <c r="CV1530" s="85"/>
      <c r="CW1530" s="85"/>
      <c r="CX1530" s="85"/>
      <c r="CY1530" s="85"/>
      <c r="CZ1530" s="85"/>
      <c r="DA1530" s="85"/>
      <c r="DB1530" s="85"/>
      <c r="DC1530" s="85"/>
      <c r="DD1530" s="85"/>
      <c r="DE1530" s="85"/>
    </row>
    <row r="1531" spans="1:109" x14ac:dyDescent="0.2">
      <c r="A1531" s="85"/>
      <c r="B1531" s="85"/>
      <c r="C1531" s="85"/>
      <c r="D1531" s="85"/>
      <c r="E1531" s="86"/>
      <c r="F1531" s="85"/>
      <c r="G1531" s="87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  <c r="V1531" s="85"/>
      <c r="W1531" s="85"/>
      <c r="X1531" s="85"/>
      <c r="Y1531" s="85"/>
      <c r="Z1531" s="85"/>
      <c r="AA1531" s="85"/>
      <c r="AB1531" s="85"/>
      <c r="AC1531" s="85"/>
      <c r="AD1531" s="85"/>
      <c r="AE1531" s="85"/>
      <c r="AF1531" s="85"/>
      <c r="AG1531" s="85"/>
      <c r="AH1531" s="85"/>
      <c r="AI1531" s="85"/>
      <c r="AJ1531" s="85"/>
      <c r="AK1531" s="85"/>
      <c r="AL1531" s="85"/>
      <c r="AM1531" s="85"/>
      <c r="AN1531" s="85"/>
      <c r="AO1531" s="85"/>
      <c r="AP1531" s="85"/>
      <c r="AQ1531" s="85"/>
      <c r="AR1531" s="85"/>
      <c r="AS1531" s="85"/>
      <c r="AT1531" s="85"/>
      <c r="AU1531" s="85"/>
      <c r="AV1531" s="85"/>
      <c r="AW1531" s="85"/>
      <c r="AX1531" s="85"/>
      <c r="AY1531" s="85"/>
      <c r="AZ1531" s="85"/>
      <c r="BA1531" s="85"/>
      <c r="BB1531" s="85"/>
      <c r="BC1531" s="85"/>
      <c r="BD1531" s="85"/>
      <c r="BE1531" s="85"/>
      <c r="BF1531" s="88"/>
      <c r="BG1531" s="85"/>
      <c r="BH1531" s="85"/>
      <c r="BI1531" s="85"/>
      <c r="BJ1531" s="85"/>
      <c r="BK1531" s="85"/>
      <c r="BL1531" s="85"/>
      <c r="BM1531" s="85"/>
      <c r="BN1531" s="85"/>
      <c r="BO1531" s="85"/>
      <c r="BP1531" s="85"/>
      <c r="BQ1531" s="85"/>
      <c r="BR1531" s="85"/>
      <c r="BS1531" s="85"/>
      <c r="BT1531" s="85"/>
      <c r="BU1531" s="85"/>
      <c r="BV1531" s="85"/>
      <c r="BW1531" s="85"/>
      <c r="BX1531" s="85"/>
      <c r="BY1531" s="85"/>
      <c r="BZ1531" s="85"/>
      <c r="CA1531" s="85"/>
      <c r="CB1531" s="85"/>
      <c r="CC1531" s="85"/>
      <c r="CD1531" s="85"/>
      <c r="CE1531" s="85"/>
      <c r="CF1531" s="85"/>
      <c r="CG1531" s="85"/>
      <c r="CH1531" s="85"/>
      <c r="CI1531" s="85"/>
      <c r="CJ1531" s="85"/>
      <c r="CK1531" s="85"/>
      <c r="CL1531" s="85"/>
      <c r="CM1531" s="85"/>
      <c r="CN1531" s="85"/>
      <c r="CO1531" s="85"/>
      <c r="CP1531" s="85"/>
      <c r="CQ1531" s="85"/>
      <c r="CR1531" s="85"/>
      <c r="CS1531" s="85"/>
      <c r="CT1531" s="85"/>
      <c r="CU1531" s="85"/>
      <c r="CV1531" s="85"/>
      <c r="CW1531" s="85"/>
      <c r="CX1531" s="85"/>
      <c r="CY1531" s="85"/>
      <c r="CZ1531" s="85"/>
      <c r="DA1531" s="85"/>
      <c r="DB1531" s="85"/>
      <c r="DC1531" s="85"/>
      <c r="DD1531" s="85"/>
      <c r="DE1531" s="85"/>
    </row>
    <row r="1532" spans="1:109" x14ac:dyDescent="0.2">
      <c r="A1532" s="85"/>
      <c r="B1532" s="85"/>
      <c r="C1532" s="85"/>
      <c r="D1532" s="85"/>
      <c r="E1532" s="86"/>
      <c r="F1532" s="85"/>
      <c r="G1532" s="87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  <c r="V1532" s="85"/>
      <c r="W1532" s="85"/>
      <c r="X1532" s="85"/>
      <c r="Y1532" s="85"/>
      <c r="Z1532" s="85"/>
      <c r="AA1532" s="85"/>
      <c r="AB1532" s="85"/>
      <c r="AC1532" s="85"/>
      <c r="AD1532" s="85"/>
      <c r="AE1532" s="85"/>
      <c r="AF1532" s="85"/>
      <c r="AG1532" s="85"/>
      <c r="AH1532" s="85"/>
      <c r="AI1532" s="85"/>
      <c r="AJ1532" s="85"/>
      <c r="AK1532" s="85"/>
      <c r="AL1532" s="85"/>
      <c r="AM1532" s="85"/>
      <c r="AN1532" s="85"/>
      <c r="AO1532" s="85"/>
      <c r="AP1532" s="85"/>
      <c r="AQ1532" s="85"/>
      <c r="AR1532" s="85"/>
      <c r="AS1532" s="85"/>
      <c r="AT1532" s="85"/>
      <c r="AU1532" s="85"/>
      <c r="AV1532" s="85"/>
      <c r="AW1532" s="85"/>
      <c r="AX1532" s="85"/>
      <c r="AY1532" s="85"/>
      <c r="AZ1532" s="85"/>
      <c r="BA1532" s="85"/>
      <c r="BB1532" s="85"/>
      <c r="BC1532" s="85"/>
      <c r="BD1532" s="85"/>
      <c r="BE1532" s="85"/>
      <c r="BF1532" s="88"/>
      <c r="BG1532" s="85"/>
      <c r="BH1532" s="85"/>
      <c r="BI1532" s="85"/>
      <c r="BJ1532" s="85"/>
      <c r="BK1532" s="85"/>
      <c r="BL1532" s="85"/>
      <c r="BM1532" s="85"/>
      <c r="BN1532" s="85"/>
      <c r="BO1532" s="85"/>
      <c r="BP1532" s="85"/>
      <c r="BQ1532" s="85"/>
      <c r="BR1532" s="85"/>
      <c r="BS1532" s="85"/>
      <c r="BT1532" s="85"/>
      <c r="BU1532" s="85"/>
      <c r="BV1532" s="85"/>
      <c r="BW1532" s="85"/>
      <c r="BX1532" s="85"/>
      <c r="BY1532" s="85"/>
      <c r="BZ1532" s="85"/>
      <c r="CA1532" s="85"/>
      <c r="CB1532" s="85"/>
      <c r="CC1532" s="85"/>
      <c r="CD1532" s="85"/>
      <c r="CE1532" s="85"/>
      <c r="CF1532" s="85"/>
      <c r="CG1532" s="85"/>
      <c r="CH1532" s="85"/>
      <c r="CI1532" s="85"/>
      <c r="CJ1532" s="85"/>
      <c r="CK1532" s="85"/>
      <c r="CL1532" s="85"/>
      <c r="CM1532" s="85"/>
      <c r="CN1532" s="85"/>
      <c r="CO1532" s="85"/>
      <c r="CP1532" s="85"/>
      <c r="CQ1532" s="85"/>
      <c r="CR1532" s="85"/>
      <c r="CS1532" s="85"/>
      <c r="CT1532" s="85"/>
      <c r="CU1532" s="85"/>
      <c r="CV1532" s="85"/>
      <c r="CW1532" s="85"/>
      <c r="CX1532" s="85"/>
      <c r="CY1532" s="85"/>
      <c r="CZ1532" s="85"/>
      <c r="DA1532" s="85"/>
      <c r="DB1532" s="85"/>
      <c r="DC1532" s="85"/>
      <c r="DD1532" s="85"/>
      <c r="DE1532" s="85"/>
    </row>
    <row r="1533" spans="1:109" x14ac:dyDescent="0.2">
      <c r="A1533" s="85"/>
      <c r="B1533" s="85"/>
      <c r="C1533" s="85"/>
      <c r="D1533" s="85"/>
      <c r="E1533" s="86"/>
      <c r="F1533" s="85"/>
      <c r="G1533" s="87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  <c r="V1533" s="85"/>
      <c r="W1533" s="85"/>
      <c r="X1533" s="85"/>
      <c r="Y1533" s="85"/>
      <c r="Z1533" s="85"/>
      <c r="AA1533" s="85"/>
      <c r="AB1533" s="85"/>
      <c r="AC1533" s="85"/>
      <c r="AD1533" s="85"/>
      <c r="AE1533" s="85"/>
      <c r="AF1533" s="85"/>
      <c r="AG1533" s="85"/>
      <c r="AH1533" s="85"/>
      <c r="AI1533" s="85"/>
      <c r="AJ1533" s="85"/>
      <c r="AK1533" s="85"/>
      <c r="AL1533" s="85"/>
      <c r="AM1533" s="85"/>
      <c r="AN1533" s="85"/>
      <c r="AO1533" s="85"/>
      <c r="AP1533" s="85"/>
      <c r="AQ1533" s="85"/>
      <c r="AR1533" s="85"/>
      <c r="AS1533" s="85"/>
      <c r="AT1533" s="85"/>
      <c r="AU1533" s="85"/>
      <c r="AV1533" s="85"/>
      <c r="AW1533" s="85"/>
      <c r="AX1533" s="85"/>
      <c r="AY1533" s="85"/>
      <c r="AZ1533" s="85"/>
      <c r="BA1533" s="85"/>
      <c r="BB1533" s="85"/>
      <c r="BC1533" s="85"/>
      <c r="BD1533" s="85"/>
      <c r="BE1533" s="85"/>
      <c r="BF1533" s="88"/>
      <c r="BG1533" s="85"/>
      <c r="BH1533" s="85"/>
      <c r="BI1533" s="85"/>
      <c r="BJ1533" s="85"/>
      <c r="BK1533" s="85"/>
      <c r="BL1533" s="85"/>
      <c r="BM1533" s="85"/>
      <c r="BN1533" s="85"/>
      <c r="BO1533" s="85"/>
      <c r="BP1533" s="85"/>
      <c r="BQ1533" s="85"/>
      <c r="BR1533" s="85"/>
      <c r="BS1533" s="85"/>
      <c r="BT1533" s="85"/>
      <c r="BU1533" s="85"/>
      <c r="BV1533" s="85"/>
      <c r="BW1533" s="85"/>
      <c r="BX1533" s="85"/>
      <c r="BY1533" s="85"/>
      <c r="BZ1533" s="85"/>
      <c r="CA1533" s="85"/>
      <c r="CB1533" s="85"/>
      <c r="CC1533" s="85"/>
      <c r="CD1533" s="85"/>
      <c r="CE1533" s="85"/>
      <c r="CF1533" s="85"/>
      <c r="CG1533" s="85"/>
      <c r="CH1533" s="85"/>
      <c r="CI1533" s="85"/>
      <c r="CJ1533" s="85"/>
      <c r="CK1533" s="85"/>
      <c r="CL1533" s="85"/>
      <c r="CM1533" s="85"/>
      <c r="CN1533" s="85"/>
      <c r="CO1533" s="85"/>
      <c r="CP1533" s="85"/>
      <c r="CQ1533" s="85"/>
      <c r="CR1533" s="85"/>
      <c r="CS1533" s="85"/>
      <c r="CT1533" s="85"/>
      <c r="CU1533" s="85"/>
      <c r="CV1533" s="85"/>
      <c r="CW1533" s="85"/>
      <c r="CX1533" s="85"/>
      <c r="CY1533" s="85"/>
      <c r="CZ1533" s="85"/>
      <c r="DA1533" s="85"/>
      <c r="DB1533" s="85"/>
      <c r="DC1533" s="85"/>
      <c r="DD1533" s="85"/>
      <c r="DE1533" s="85"/>
    </row>
    <row r="1534" spans="1:109" x14ac:dyDescent="0.2">
      <c r="A1534" s="85"/>
      <c r="B1534" s="85"/>
      <c r="C1534" s="85"/>
      <c r="D1534" s="85"/>
      <c r="E1534" s="86"/>
      <c r="F1534" s="85"/>
      <c r="G1534" s="87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  <c r="V1534" s="85"/>
      <c r="W1534" s="85"/>
      <c r="X1534" s="85"/>
      <c r="Y1534" s="85"/>
      <c r="Z1534" s="85"/>
      <c r="AA1534" s="85"/>
      <c r="AB1534" s="85"/>
      <c r="AC1534" s="85"/>
      <c r="AD1534" s="85"/>
      <c r="AE1534" s="85"/>
      <c r="AF1534" s="85"/>
      <c r="AG1534" s="85"/>
      <c r="AH1534" s="85"/>
      <c r="AI1534" s="85"/>
      <c r="AJ1534" s="85"/>
      <c r="AK1534" s="85"/>
      <c r="AL1534" s="85"/>
      <c r="AM1534" s="85"/>
      <c r="AN1534" s="85"/>
      <c r="AO1534" s="85"/>
      <c r="AP1534" s="85"/>
      <c r="AQ1534" s="85"/>
      <c r="AR1534" s="85"/>
      <c r="AS1534" s="85"/>
      <c r="AT1534" s="85"/>
      <c r="AU1534" s="85"/>
      <c r="AV1534" s="85"/>
      <c r="AW1534" s="85"/>
      <c r="AX1534" s="85"/>
      <c r="AY1534" s="85"/>
      <c r="AZ1534" s="85"/>
      <c r="BA1534" s="85"/>
      <c r="BB1534" s="85"/>
      <c r="BC1534" s="85"/>
      <c r="BD1534" s="85"/>
      <c r="BE1534" s="85"/>
      <c r="BF1534" s="88"/>
      <c r="BG1534" s="85"/>
      <c r="BH1534" s="85"/>
      <c r="BI1534" s="85"/>
      <c r="BJ1534" s="85"/>
      <c r="BK1534" s="85"/>
      <c r="BL1534" s="85"/>
      <c r="BM1534" s="85"/>
      <c r="BN1534" s="85"/>
      <c r="BO1534" s="85"/>
      <c r="BP1534" s="85"/>
      <c r="BQ1534" s="85"/>
      <c r="BR1534" s="85"/>
      <c r="BS1534" s="85"/>
      <c r="BT1534" s="85"/>
      <c r="BU1534" s="85"/>
      <c r="BV1534" s="85"/>
      <c r="BW1534" s="85"/>
      <c r="BX1534" s="85"/>
      <c r="BY1534" s="85"/>
      <c r="BZ1534" s="85"/>
      <c r="CA1534" s="85"/>
      <c r="CB1534" s="85"/>
      <c r="CC1534" s="85"/>
      <c r="CD1534" s="85"/>
      <c r="CE1534" s="85"/>
      <c r="CF1534" s="85"/>
      <c r="CG1534" s="85"/>
      <c r="CH1534" s="85"/>
      <c r="CI1534" s="85"/>
      <c r="CJ1534" s="85"/>
      <c r="CK1534" s="85"/>
      <c r="CL1534" s="85"/>
      <c r="CM1534" s="85"/>
      <c r="CN1534" s="85"/>
      <c r="CO1534" s="85"/>
      <c r="CP1534" s="85"/>
      <c r="CQ1534" s="85"/>
      <c r="CR1534" s="85"/>
      <c r="CS1534" s="85"/>
      <c r="CT1534" s="85"/>
      <c r="CU1534" s="85"/>
      <c r="CV1534" s="85"/>
      <c r="CW1534" s="85"/>
      <c r="CX1534" s="85"/>
      <c r="CY1534" s="85"/>
      <c r="CZ1534" s="85"/>
      <c r="DA1534" s="85"/>
      <c r="DB1534" s="85"/>
      <c r="DC1534" s="85"/>
      <c r="DD1534" s="85"/>
      <c r="DE1534" s="85"/>
    </row>
    <row r="1535" spans="1:109" x14ac:dyDescent="0.2">
      <c r="A1535" s="85"/>
      <c r="B1535" s="85"/>
      <c r="C1535" s="85"/>
      <c r="D1535" s="85"/>
      <c r="E1535" s="86"/>
      <c r="F1535" s="85"/>
      <c r="G1535" s="87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  <c r="V1535" s="85"/>
      <c r="W1535" s="85"/>
      <c r="X1535" s="85"/>
      <c r="Y1535" s="85"/>
      <c r="Z1535" s="85"/>
      <c r="AA1535" s="85"/>
      <c r="AB1535" s="85"/>
      <c r="AC1535" s="85"/>
      <c r="AD1535" s="85"/>
      <c r="AE1535" s="85"/>
      <c r="AF1535" s="85"/>
      <c r="AG1535" s="85"/>
      <c r="AH1535" s="85"/>
      <c r="AI1535" s="85"/>
      <c r="AJ1535" s="85"/>
      <c r="AK1535" s="85"/>
      <c r="AL1535" s="85"/>
      <c r="AM1535" s="85"/>
      <c r="AN1535" s="85"/>
      <c r="AO1535" s="85"/>
      <c r="AP1535" s="85"/>
      <c r="AQ1535" s="85"/>
      <c r="AR1535" s="85"/>
      <c r="AS1535" s="85"/>
      <c r="AT1535" s="85"/>
      <c r="AU1535" s="85"/>
      <c r="AV1535" s="85"/>
      <c r="AW1535" s="85"/>
      <c r="AX1535" s="85"/>
      <c r="AY1535" s="85"/>
      <c r="AZ1535" s="85"/>
      <c r="BA1535" s="85"/>
      <c r="BB1535" s="85"/>
      <c r="BC1535" s="85"/>
      <c r="BD1535" s="85"/>
      <c r="BE1535" s="85"/>
      <c r="BF1535" s="88"/>
      <c r="BG1535" s="85"/>
      <c r="BH1535" s="85"/>
      <c r="BI1535" s="85"/>
      <c r="BJ1535" s="85"/>
      <c r="BK1535" s="85"/>
      <c r="BL1535" s="85"/>
      <c r="BM1535" s="85"/>
      <c r="BN1535" s="85"/>
      <c r="BO1535" s="85"/>
      <c r="BP1535" s="85"/>
      <c r="BQ1535" s="85"/>
      <c r="BR1535" s="85"/>
      <c r="BS1535" s="85"/>
      <c r="BT1535" s="85"/>
      <c r="BU1535" s="85"/>
      <c r="BV1535" s="85"/>
      <c r="BW1535" s="85"/>
      <c r="BX1535" s="85"/>
      <c r="BY1535" s="85"/>
      <c r="BZ1535" s="85"/>
      <c r="CA1535" s="85"/>
      <c r="CB1535" s="85"/>
      <c r="CC1535" s="85"/>
      <c r="CD1535" s="85"/>
      <c r="CE1535" s="85"/>
      <c r="CF1535" s="85"/>
      <c r="CG1535" s="85"/>
      <c r="CH1535" s="85"/>
      <c r="CI1535" s="85"/>
      <c r="CJ1535" s="85"/>
      <c r="CK1535" s="85"/>
      <c r="CL1535" s="85"/>
      <c r="CM1535" s="85"/>
      <c r="CN1535" s="85"/>
      <c r="CO1535" s="85"/>
      <c r="CP1535" s="85"/>
      <c r="CQ1535" s="85"/>
      <c r="CR1535" s="85"/>
      <c r="CS1535" s="85"/>
      <c r="CT1535" s="85"/>
      <c r="CU1535" s="85"/>
      <c r="CV1535" s="85"/>
      <c r="CW1535" s="85"/>
      <c r="CX1535" s="85"/>
      <c r="CY1535" s="85"/>
      <c r="CZ1535" s="85"/>
      <c r="DA1535" s="85"/>
      <c r="DB1535" s="85"/>
      <c r="DC1535" s="85"/>
      <c r="DD1535" s="85"/>
      <c r="DE1535" s="85"/>
    </row>
    <row r="1536" spans="1:109" x14ac:dyDescent="0.2">
      <c r="A1536" s="85"/>
      <c r="B1536" s="85"/>
      <c r="C1536" s="85"/>
      <c r="D1536" s="85"/>
      <c r="E1536" s="86"/>
      <c r="F1536" s="85"/>
      <c r="G1536" s="87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E1536" s="85"/>
      <c r="AF1536" s="85"/>
      <c r="AG1536" s="85"/>
      <c r="AH1536" s="85"/>
      <c r="AI1536" s="85"/>
      <c r="AJ1536" s="85"/>
      <c r="AK1536" s="85"/>
      <c r="AL1536" s="85"/>
      <c r="AM1536" s="85"/>
      <c r="AN1536" s="85"/>
      <c r="AO1536" s="85"/>
      <c r="AP1536" s="85"/>
      <c r="AQ1536" s="85"/>
      <c r="AR1536" s="85"/>
      <c r="AS1536" s="85"/>
      <c r="AT1536" s="85"/>
      <c r="AU1536" s="85"/>
      <c r="AV1536" s="85"/>
      <c r="AW1536" s="85"/>
      <c r="AX1536" s="85"/>
      <c r="AY1536" s="85"/>
      <c r="AZ1536" s="85"/>
      <c r="BA1536" s="85"/>
      <c r="BB1536" s="85"/>
      <c r="BC1536" s="85"/>
      <c r="BD1536" s="85"/>
      <c r="BE1536" s="85"/>
      <c r="BF1536" s="88"/>
      <c r="BG1536" s="85"/>
      <c r="BH1536" s="85"/>
      <c r="BI1536" s="85"/>
      <c r="BJ1536" s="85"/>
      <c r="BK1536" s="85"/>
      <c r="BL1536" s="85"/>
      <c r="BM1536" s="85"/>
      <c r="BN1536" s="85"/>
      <c r="BO1536" s="85"/>
      <c r="BP1536" s="85"/>
      <c r="BQ1536" s="85"/>
      <c r="BR1536" s="85"/>
      <c r="BS1536" s="85"/>
      <c r="BT1536" s="85"/>
      <c r="BU1536" s="85"/>
      <c r="BV1536" s="85"/>
      <c r="BW1536" s="85"/>
      <c r="BX1536" s="85"/>
      <c r="BY1536" s="85"/>
      <c r="BZ1536" s="85"/>
      <c r="CA1536" s="85"/>
      <c r="CB1536" s="85"/>
      <c r="CC1536" s="85"/>
      <c r="CD1536" s="85"/>
      <c r="CE1536" s="85"/>
      <c r="CF1536" s="85"/>
      <c r="CG1536" s="85"/>
      <c r="CH1536" s="85"/>
      <c r="CI1536" s="85"/>
      <c r="CJ1536" s="85"/>
      <c r="CK1536" s="85"/>
      <c r="CL1536" s="85"/>
      <c r="CM1536" s="85"/>
      <c r="CN1536" s="85"/>
      <c r="CO1536" s="85"/>
      <c r="CP1536" s="85"/>
      <c r="CQ1536" s="85"/>
      <c r="CR1536" s="85"/>
      <c r="CS1536" s="85"/>
      <c r="CT1536" s="85"/>
      <c r="CU1536" s="85"/>
      <c r="CV1536" s="85"/>
      <c r="CW1536" s="85"/>
      <c r="CX1536" s="85"/>
      <c r="CY1536" s="85"/>
      <c r="CZ1536" s="85"/>
      <c r="DA1536" s="85"/>
      <c r="DB1536" s="85"/>
      <c r="DC1536" s="85"/>
      <c r="DD1536" s="85"/>
      <c r="DE1536" s="85"/>
    </row>
    <row r="1537" spans="1:109" x14ac:dyDescent="0.2">
      <c r="A1537" s="85"/>
      <c r="B1537" s="85"/>
      <c r="C1537" s="85"/>
      <c r="D1537" s="85"/>
      <c r="E1537" s="86"/>
      <c r="F1537" s="85"/>
      <c r="G1537" s="87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  <c r="V1537" s="85"/>
      <c r="W1537" s="85"/>
      <c r="X1537" s="85"/>
      <c r="Y1537" s="85"/>
      <c r="Z1537" s="85"/>
      <c r="AA1537" s="85"/>
      <c r="AB1537" s="85"/>
      <c r="AC1537" s="85"/>
      <c r="AD1537" s="85"/>
      <c r="AE1537" s="85"/>
      <c r="AF1537" s="85"/>
      <c r="AG1537" s="85"/>
      <c r="AH1537" s="85"/>
      <c r="AI1537" s="85"/>
      <c r="AJ1537" s="85"/>
      <c r="AK1537" s="85"/>
      <c r="AL1537" s="85"/>
      <c r="AM1537" s="85"/>
      <c r="AN1537" s="85"/>
      <c r="AO1537" s="85"/>
      <c r="AP1537" s="85"/>
      <c r="AQ1537" s="85"/>
      <c r="AR1537" s="85"/>
      <c r="AS1537" s="85"/>
      <c r="AT1537" s="85"/>
      <c r="AU1537" s="85"/>
      <c r="AV1537" s="85"/>
      <c r="AW1537" s="85"/>
      <c r="AX1537" s="85"/>
      <c r="AY1537" s="85"/>
      <c r="AZ1537" s="85"/>
      <c r="BA1537" s="85"/>
      <c r="BB1537" s="85"/>
      <c r="BC1537" s="85"/>
      <c r="BD1537" s="85"/>
      <c r="BE1537" s="85"/>
      <c r="BF1537" s="88"/>
      <c r="BG1537" s="85"/>
      <c r="BH1537" s="85"/>
      <c r="BI1537" s="85"/>
      <c r="BJ1537" s="85"/>
      <c r="BK1537" s="85"/>
      <c r="BL1537" s="85"/>
      <c r="BM1537" s="85"/>
      <c r="BN1537" s="85"/>
      <c r="BO1537" s="85"/>
      <c r="BP1537" s="85"/>
      <c r="BQ1537" s="85"/>
      <c r="BR1537" s="85"/>
      <c r="BS1537" s="85"/>
      <c r="BT1537" s="85"/>
      <c r="BU1537" s="85"/>
      <c r="BV1537" s="85"/>
      <c r="BW1537" s="85"/>
      <c r="BX1537" s="85"/>
      <c r="BY1537" s="85"/>
      <c r="BZ1537" s="85"/>
      <c r="CA1537" s="85"/>
      <c r="CB1537" s="85"/>
      <c r="CC1537" s="85"/>
      <c r="CD1537" s="85"/>
      <c r="CE1537" s="85"/>
      <c r="CF1537" s="85"/>
      <c r="CG1537" s="85"/>
      <c r="CH1537" s="85"/>
      <c r="CI1537" s="85"/>
      <c r="CJ1537" s="85"/>
      <c r="CK1537" s="85"/>
      <c r="CL1537" s="85"/>
      <c r="CM1537" s="85"/>
      <c r="CN1537" s="85"/>
      <c r="CO1537" s="85"/>
      <c r="CP1537" s="85"/>
      <c r="CQ1537" s="85"/>
      <c r="CR1537" s="85"/>
      <c r="CS1537" s="85"/>
      <c r="CT1537" s="85"/>
      <c r="CU1537" s="85"/>
      <c r="CV1537" s="85"/>
      <c r="CW1537" s="85"/>
      <c r="CX1537" s="85"/>
      <c r="CY1537" s="85"/>
      <c r="CZ1537" s="85"/>
      <c r="DA1537" s="85"/>
      <c r="DB1537" s="85"/>
      <c r="DC1537" s="85"/>
      <c r="DD1537" s="85"/>
      <c r="DE1537" s="85"/>
    </row>
    <row r="1538" spans="1:109" x14ac:dyDescent="0.2">
      <c r="A1538" s="85"/>
      <c r="B1538" s="85"/>
      <c r="C1538" s="85"/>
      <c r="D1538" s="85"/>
      <c r="E1538" s="86"/>
      <c r="F1538" s="85"/>
      <c r="G1538" s="87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  <c r="V1538" s="85"/>
      <c r="W1538" s="85"/>
      <c r="X1538" s="85"/>
      <c r="Y1538" s="85"/>
      <c r="Z1538" s="85"/>
      <c r="AA1538" s="85"/>
      <c r="AB1538" s="85"/>
      <c r="AC1538" s="85"/>
      <c r="AD1538" s="85"/>
      <c r="AE1538" s="85"/>
      <c r="AF1538" s="85"/>
      <c r="AG1538" s="85"/>
      <c r="AH1538" s="85"/>
      <c r="AI1538" s="85"/>
      <c r="AJ1538" s="85"/>
      <c r="AK1538" s="85"/>
      <c r="AL1538" s="85"/>
      <c r="AM1538" s="85"/>
      <c r="AN1538" s="85"/>
      <c r="AO1538" s="85"/>
      <c r="AP1538" s="85"/>
      <c r="AQ1538" s="85"/>
      <c r="AR1538" s="85"/>
      <c r="AS1538" s="85"/>
      <c r="AT1538" s="85"/>
      <c r="AU1538" s="85"/>
      <c r="AV1538" s="85"/>
      <c r="AW1538" s="85"/>
      <c r="AX1538" s="85"/>
      <c r="AY1538" s="85"/>
      <c r="AZ1538" s="85"/>
      <c r="BA1538" s="85"/>
      <c r="BB1538" s="85"/>
      <c r="BC1538" s="85"/>
      <c r="BD1538" s="85"/>
      <c r="BE1538" s="85"/>
      <c r="BF1538" s="88"/>
      <c r="BG1538" s="85"/>
      <c r="BH1538" s="85"/>
      <c r="BI1538" s="85"/>
      <c r="BJ1538" s="85"/>
      <c r="BK1538" s="85"/>
      <c r="BL1538" s="85"/>
      <c r="BM1538" s="85"/>
      <c r="BN1538" s="85"/>
      <c r="BO1538" s="85"/>
      <c r="BP1538" s="85"/>
      <c r="BQ1538" s="85"/>
      <c r="BR1538" s="85"/>
      <c r="BS1538" s="85"/>
      <c r="BT1538" s="85"/>
      <c r="BU1538" s="85"/>
      <c r="BV1538" s="85"/>
      <c r="BW1538" s="85"/>
      <c r="BX1538" s="85"/>
      <c r="BY1538" s="85"/>
      <c r="BZ1538" s="85"/>
      <c r="CA1538" s="85"/>
      <c r="CB1538" s="85"/>
      <c r="CC1538" s="85"/>
      <c r="CD1538" s="85"/>
      <c r="CE1538" s="85"/>
      <c r="CF1538" s="85"/>
      <c r="CG1538" s="85"/>
      <c r="CH1538" s="85"/>
      <c r="CI1538" s="85"/>
      <c r="CJ1538" s="85"/>
      <c r="CK1538" s="85"/>
      <c r="CL1538" s="85"/>
      <c r="CM1538" s="85"/>
      <c r="CN1538" s="85"/>
      <c r="CO1538" s="85"/>
      <c r="CP1538" s="85"/>
      <c r="CQ1538" s="85"/>
      <c r="CR1538" s="85"/>
      <c r="CS1538" s="85"/>
      <c r="CT1538" s="85"/>
      <c r="CU1538" s="85"/>
      <c r="CV1538" s="85"/>
      <c r="CW1538" s="85"/>
      <c r="CX1538" s="85"/>
      <c r="CY1538" s="85"/>
      <c r="CZ1538" s="85"/>
      <c r="DA1538" s="85"/>
      <c r="DB1538" s="85"/>
      <c r="DC1538" s="85"/>
      <c r="DD1538" s="85"/>
      <c r="DE1538" s="85"/>
    </row>
    <row r="1539" spans="1:109" x14ac:dyDescent="0.2">
      <c r="A1539" s="85"/>
      <c r="B1539" s="85"/>
      <c r="C1539" s="85"/>
      <c r="D1539" s="85"/>
      <c r="E1539" s="86"/>
      <c r="F1539" s="85"/>
      <c r="G1539" s="87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  <c r="V1539" s="85"/>
      <c r="W1539" s="85"/>
      <c r="X1539" s="85"/>
      <c r="Y1539" s="85"/>
      <c r="Z1539" s="85"/>
      <c r="AA1539" s="85"/>
      <c r="AB1539" s="85"/>
      <c r="AC1539" s="85"/>
      <c r="AD1539" s="85"/>
      <c r="AE1539" s="85"/>
      <c r="AF1539" s="85"/>
      <c r="AG1539" s="85"/>
      <c r="AH1539" s="85"/>
      <c r="AI1539" s="85"/>
      <c r="AJ1539" s="85"/>
      <c r="AK1539" s="85"/>
      <c r="AL1539" s="85"/>
      <c r="AM1539" s="85"/>
      <c r="AN1539" s="85"/>
      <c r="AO1539" s="85"/>
      <c r="AP1539" s="85"/>
      <c r="AQ1539" s="85"/>
      <c r="AR1539" s="85"/>
      <c r="AS1539" s="85"/>
      <c r="AT1539" s="85"/>
      <c r="AU1539" s="85"/>
      <c r="AV1539" s="85"/>
      <c r="AW1539" s="85"/>
      <c r="AX1539" s="85"/>
      <c r="AY1539" s="85"/>
      <c r="AZ1539" s="85"/>
      <c r="BA1539" s="85"/>
      <c r="BB1539" s="85"/>
      <c r="BC1539" s="85"/>
      <c r="BD1539" s="85"/>
      <c r="BE1539" s="85"/>
      <c r="BF1539" s="88"/>
      <c r="BG1539" s="85"/>
      <c r="BH1539" s="85"/>
      <c r="BI1539" s="85"/>
      <c r="BJ1539" s="85"/>
      <c r="BK1539" s="85"/>
      <c r="BL1539" s="85"/>
      <c r="BM1539" s="85"/>
      <c r="BN1539" s="85"/>
      <c r="BO1539" s="85"/>
      <c r="BP1539" s="85"/>
      <c r="BQ1539" s="85"/>
      <c r="BR1539" s="85"/>
      <c r="BS1539" s="85"/>
      <c r="BT1539" s="85"/>
      <c r="BU1539" s="85"/>
      <c r="BV1539" s="85"/>
      <c r="BW1539" s="85"/>
      <c r="BX1539" s="85"/>
      <c r="BY1539" s="85"/>
      <c r="BZ1539" s="85"/>
      <c r="CA1539" s="85"/>
      <c r="CB1539" s="85"/>
      <c r="CC1539" s="85"/>
      <c r="CD1539" s="85"/>
      <c r="CE1539" s="85"/>
      <c r="CF1539" s="85"/>
      <c r="CG1539" s="85"/>
      <c r="CH1539" s="85"/>
      <c r="CI1539" s="85"/>
      <c r="CJ1539" s="85"/>
      <c r="CK1539" s="85"/>
      <c r="CL1539" s="85"/>
      <c r="CM1539" s="85"/>
      <c r="CN1539" s="85"/>
      <c r="CO1539" s="85"/>
      <c r="CP1539" s="85"/>
      <c r="CQ1539" s="85"/>
      <c r="CR1539" s="85"/>
      <c r="CS1539" s="85"/>
      <c r="CT1539" s="85"/>
      <c r="CU1539" s="85"/>
      <c r="CV1539" s="85"/>
      <c r="CW1539" s="85"/>
      <c r="CX1539" s="85"/>
      <c r="CY1539" s="85"/>
      <c r="CZ1539" s="85"/>
      <c r="DA1539" s="85"/>
      <c r="DB1539" s="85"/>
      <c r="DC1539" s="85"/>
      <c r="DD1539" s="85"/>
      <c r="DE1539" s="85"/>
    </row>
    <row r="1540" spans="1:109" x14ac:dyDescent="0.2">
      <c r="A1540" s="85"/>
      <c r="B1540" s="85"/>
      <c r="C1540" s="85"/>
      <c r="D1540" s="85"/>
      <c r="E1540" s="86"/>
      <c r="F1540" s="85"/>
      <c r="G1540" s="87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  <c r="V1540" s="85"/>
      <c r="W1540" s="85"/>
      <c r="X1540" s="85"/>
      <c r="Y1540" s="85"/>
      <c r="Z1540" s="85"/>
      <c r="AA1540" s="85"/>
      <c r="AB1540" s="85"/>
      <c r="AC1540" s="85"/>
      <c r="AD1540" s="85"/>
      <c r="AE1540" s="85"/>
      <c r="AF1540" s="85"/>
      <c r="AG1540" s="85"/>
      <c r="AH1540" s="85"/>
      <c r="AI1540" s="85"/>
      <c r="AJ1540" s="85"/>
      <c r="AK1540" s="85"/>
      <c r="AL1540" s="85"/>
      <c r="AM1540" s="85"/>
      <c r="AN1540" s="85"/>
      <c r="AO1540" s="85"/>
      <c r="AP1540" s="85"/>
      <c r="AQ1540" s="85"/>
      <c r="AR1540" s="85"/>
      <c r="AS1540" s="85"/>
      <c r="AT1540" s="85"/>
      <c r="AU1540" s="85"/>
      <c r="AV1540" s="85"/>
      <c r="AW1540" s="85"/>
      <c r="AX1540" s="85"/>
      <c r="AY1540" s="85"/>
      <c r="AZ1540" s="85"/>
      <c r="BA1540" s="85"/>
      <c r="BB1540" s="85"/>
      <c r="BC1540" s="85"/>
      <c r="BD1540" s="85"/>
      <c r="BE1540" s="85"/>
      <c r="BF1540" s="88"/>
      <c r="BG1540" s="85"/>
      <c r="BH1540" s="85"/>
      <c r="BI1540" s="85"/>
      <c r="BJ1540" s="85"/>
      <c r="BK1540" s="85"/>
      <c r="BL1540" s="85"/>
      <c r="BM1540" s="85"/>
      <c r="BN1540" s="85"/>
      <c r="BO1540" s="85"/>
      <c r="BP1540" s="85"/>
      <c r="BQ1540" s="85"/>
      <c r="BR1540" s="85"/>
      <c r="BS1540" s="85"/>
      <c r="BT1540" s="85"/>
      <c r="BU1540" s="85"/>
      <c r="BV1540" s="85"/>
      <c r="BW1540" s="85"/>
      <c r="BX1540" s="85"/>
      <c r="BY1540" s="85"/>
      <c r="BZ1540" s="85"/>
      <c r="CA1540" s="85"/>
      <c r="CB1540" s="85"/>
      <c r="CC1540" s="85"/>
      <c r="CD1540" s="85"/>
      <c r="CE1540" s="85"/>
      <c r="CF1540" s="85"/>
      <c r="CG1540" s="85"/>
      <c r="CH1540" s="85"/>
      <c r="CI1540" s="85"/>
      <c r="CJ1540" s="85"/>
      <c r="CK1540" s="85"/>
      <c r="CL1540" s="85"/>
      <c r="CM1540" s="85"/>
      <c r="CN1540" s="85"/>
      <c r="CO1540" s="85"/>
      <c r="CP1540" s="85"/>
      <c r="CQ1540" s="85"/>
      <c r="CR1540" s="85"/>
      <c r="CS1540" s="85"/>
      <c r="CT1540" s="85"/>
      <c r="CU1540" s="85"/>
      <c r="CV1540" s="85"/>
      <c r="CW1540" s="85"/>
      <c r="CX1540" s="85"/>
      <c r="CY1540" s="85"/>
      <c r="CZ1540" s="85"/>
      <c r="DA1540" s="85"/>
      <c r="DB1540" s="85"/>
      <c r="DC1540" s="85"/>
      <c r="DD1540" s="85"/>
      <c r="DE1540" s="85"/>
    </row>
    <row r="1541" spans="1:109" x14ac:dyDescent="0.2">
      <c r="A1541" s="85"/>
      <c r="B1541" s="85"/>
      <c r="C1541" s="85"/>
      <c r="D1541" s="85"/>
      <c r="E1541" s="86"/>
      <c r="F1541" s="85"/>
      <c r="G1541" s="87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  <c r="V1541" s="85"/>
      <c r="W1541" s="85"/>
      <c r="X1541" s="85"/>
      <c r="Y1541" s="85"/>
      <c r="Z1541" s="85"/>
      <c r="AA1541" s="85"/>
      <c r="AB1541" s="85"/>
      <c r="AC1541" s="85"/>
      <c r="AD1541" s="85"/>
      <c r="AE1541" s="85"/>
      <c r="AF1541" s="85"/>
      <c r="AG1541" s="85"/>
      <c r="AH1541" s="85"/>
      <c r="AI1541" s="85"/>
      <c r="AJ1541" s="85"/>
      <c r="AK1541" s="85"/>
      <c r="AL1541" s="85"/>
      <c r="AM1541" s="85"/>
      <c r="AN1541" s="85"/>
      <c r="AO1541" s="85"/>
      <c r="AP1541" s="85"/>
      <c r="AQ1541" s="85"/>
      <c r="AR1541" s="85"/>
      <c r="AS1541" s="85"/>
      <c r="AT1541" s="85"/>
      <c r="AU1541" s="85"/>
      <c r="AV1541" s="85"/>
      <c r="AW1541" s="85"/>
      <c r="AX1541" s="85"/>
      <c r="AY1541" s="85"/>
      <c r="AZ1541" s="85"/>
      <c r="BA1541" s="85"/>
      <c r="BB1541" s="85"/>
      <c r="BC1541" s="85"/>
      <c r="BD1541" s="85"/>
      <c r="BE1541" s="85"/>
      <c r="BF1541" s="88"/>
      <c r="BG1541" s="85"/>
      <c r="BH1541" s="85"/>
      <c r="BI1541" s="85"/>
      <c r="BJ1541" s="85"/>
      <c r="BK1541" s="85"/>
      <c r="BL1541" s="85"/>
      <c r="BM1541" s="85"/>
      <c r="BN1541" s="85"/>
      <c r="BO1541" s="85"/>
      <c r="BP1541" s="85"/>
      <c r="BQ1541" s="85"/>
      <c r="BR1541" s="85"/>
      <c r="BS1541" s="85"/>
      <c r="BT1541" s="85"/>
      <c r="BU1541" s="85"/>
      <c r="BV1541" s="85"/>
      <c r="BW1541" s="85"/>
      <c r="BX1541" s="85"/>
      <c r="BY1541" s="85"/>
      <c r="BZ1541" s="85"/>
      <c r="CA1541" s="85"/>
      <c r="CB1541" s="85"/>
      <c r="CC1541" s="85"/>
      <c r="CD1541" s="85"/>
      <c r="CE1541" s="85"/>
      <c r="CF1541" s="85"/>
      <c r="CG1541" s="85"/>
      <c r="CH1541" s="85"/>
      <c r="CI1541" s="85"/>
      <c r="CJ1541" s="85"/>
      <c r="CK1541" s="85"/>
      <c r="CL1541" s="85"/>
      <c r="CM1541" s="85"/>
      <c r="CN1541" s="85"/>
      <c r="CO1541" s="85"/>
      <c r="CP1541" s="85"/>
      <c r="CQ1541" s="85"/>
      <c r="CR1541" s="85"/>
      <c r="CS1541" s="85"/>
      <c r="CT1541" s="85"/>
      <c r="CU1541" s="85"/>
      <c r="CV1541" s="85"/>
      <c r="CW1541" s="85"/>
      <c r="CX1541" s="85"/>
      <c r="CY1541" s="85"/>
      <c r="CZ1541" s="85"/>
      <c r="DA1541" s="85"/>
      <c r="DB1541" s="85"/>
      <c r="DC1541" s="85"/>
      <c r="DD1541" s="85"/>
      <c r="DE1541" s="85"/>
    </row>
    <row r="1542" spans="1:109" x14ac:dyDescent="0.2">
      <c r="A1542" s="85"/>
      <c r="B1542" s="85"/>
      <c r="C1542" s="85"/>
      <c r="D1542" s="85"/>
      <c r="E1542" s="86"/>
      <c r="F1542" s="85"/>
      <c r="G1542" s="87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  <c r="V1542" s="85"/>
      <c r="W1542" s="85"/>
      <c r="X1542" s="85"/>
      <c r="Y1542" s="85"/>
      <c r="Z1542" s="85"/>
      <c r="AA1542" s="85"/>
      <c r="AB1542" s="85"/>
      <c r="AC1542" s="85"/>
      <c r="AD1542" s="85"/>
      <c r="AE1542" s="85"/>
      <c r="AF1542" s="85"/>
      <c r="AG1542" s="85"/>
      <c r="AH1542" s="85"/>
      <c r="AI1542" s="85"/>
      <c r="AJ1542" s="85"/>
      <c r="AK1542" s="85"/>
      <c r="AL1542" s="85"/>
      <c r="AM1542" s="85"/>
      <c r="AN1542" s="85"/>
      <c r="AO1542" s="85"/>
      <c r="AP1542" s="85"/>
      <c r="AQ1542" s="85"/>
      <c r="AR1542" s="85"/>
      <c r="AS1542" s="85"/>
      <c r="AT1542" s="85"/>
      <c r="AU1542" s="85"/>
      <c r="AV1542" s="85"/>
      <c r="AW1542" s="85"/>
      <c r="AX1542" s="85"/>
      <c r="AY1542" s="85"/>
      <c r="AZ1542" s="85"/>
      <c r="BA1542" s="85"/>
      <c r="BB1542" s="85"/>
      <c r="BC1542" s="85"/>
      <c r="BD1542" s="85"/>
      <c r="BE1542" s="85"/>
      <c r="BF1542" s="88"/>
      <c r="BG1542" s="85"/>
      <c r="BH1542" s="85"/>
      <c r="BI1542" s="85"/>
      <c r="BJ1542" s="85"/>
      <c r="BK1542" s="85"/>
      <c r="BL1542" s="85"/>
      <c r="BM1542" s="85"/>
      <c r="BN1542" s="85"/>
      <c r="BO1542" s="85"/>
      <c r="BP1542" s="85"/>
      <c r="BQ1542" s="85"/>
      <c r="BR1542" s="85"/>
      <c r="BS1542" s="85"/>
      <c r="BT1542" s="85"/>
      <c r="BU1542" s="85"/>
      <c r="BV1542" s="85"/>
      <c r="BW1542" s="85"/>
      <c r="BX1542" s="85"/>
      <c r="BY1542" s="85"/>
      <c r="BZ1542" s="85"/>
      <c r="CA1542" s="85"/>
      <c r="CB1542" s="85"/>
      <c r="CC1542" s="85"/>
      <c r="CD1542" s="85"/>
      <c r="CE1542" s="85"/>
      <c r="CF1542" s="85"/>
      <c r="CG1542" s="85"/>
      <c r="CH1542" s="85"/>
      <c r="CI1542" s="85"/>
      <c r="CJ1542" s="85"/>
      <c r="CK1542" s="85"/>
      <c r="CL1542" s="85"/>
      <c r="CM1542" s="85"/>
      <c r="CN1542" s="85"/>
      <c r="CO1542" s="85"/>
      <c r="CP1542" s="85"/>
      <c r="CQ1542" s="85"/>
      <c r="CR1542" s="85"/>
      <c r="CS1542" s="85"/>
      <c r="CT1542" s="85"/>
      <c r="CU1542" s="85"/>
      <c r="CV1542" s="85"/>
      <c r="CW1542" s="85"/>
      <c r="CX1542" s="85"/>
      <c r="CY1542" s="85"/>
      <c r="CZ1542" s="85"/>
      <c r="DA1542" s="85"/>
      <c r="DB1542" s="85"/>
      <c r="DC1542" s="85"/>
      <c r="DD1542" s="85"/>
      <c r="DE1542" s="85"/>
    </row>
    <row r="1543" spans="1:109" x14ac:dyDescent="0.2">
      <c r="A1543" s="85"/>
      <c r="B1543" s="85"/>
      <c r="C1543" s="85"/>
      <c r="D1543" s="85"/>
      <c r="E1543" s="86"/>
      <c r="F1543" s="85"/>
      <c r="G1543" s="87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  <c r="V1543" s="85"/>
      <c r="W1543" s="85"/>
      <c r="X1543" s="85"/>
      <c r="Y1543" s="85"/>
      <c r="Z1543" s="85"/>
      <c r="AA1543" s="85"/>
      <c r="AB1543" s="85"/>
      <c r="AC1543" s="85"/>
      <c r="AD1543" s="85"/>
      <c r="AE1543" s="85"/>
      <c r="AF1543" s="85"/>
      <c r="AG1543" s="85"/>
      <c r="AH1543" s="85"/>
      <c r="AI1543" s="85"/>
      <c r="AJ1543" s="85"/>
      <c r="AK1543" s="85"/>
      <c r="AL1543" s="85"/>
      <c r="AM1543" s="85"/>
      <c r="AN1543" s="85"/>
      <c r="AO1543" s="85"/>
      <c r="AP1543" s="85"/>
      <c r="AQ1543" s="85"/>
      <c r="AR1543" s="85"/>
      <c r="AS1543" s="85"/>
      <c r="AT1543" s="85"/>
      <c r="AU1543" s="85"/>
      <c r="AV1543" s="85"/>
      <c r="AW1543" s="85"/>
      <c r="AX1543" s="85"/>
      <c r="AY1543" s="85"/>
      <c r="AZ1543" s="85"/>
      <c r="BA1543" s="85"/>
      <c r="BB1543" s="85"/>
      <c r="BC1543" s="85"/>
      <c r="BD1543" s="85"/>
      <c r="BE1543" s="85"/>
      <c r="BF1543" s="88"/>
      <c r="BG1543" s="85"/>
      <c r="BH1543" s="85"/>
      <c r="BI1543" s="85"/>
      <c r="BJ1543" s="85"/>
      <c r="BK1543" s="85"/>
      <c r="BL1543" s="85"/>
      <c r="BM1543" s="85"/>
      <c r="BN1543" s="85"/>
      <c r="BO1543" s="85"/>
      <c r="BP1543" s="85"/>
      <c r="BQ1543" s="85"/>
      <c r="BR1543" s="85"/>
      <c r="BS1543" s="85"/>
      <c r="BT1543" s="85"/>
      <c r="BU1543" s="85"/>
      <c r="BV1543" s="85"/>
      <c r="BW1543" s="85"/>
      <c r="BX1543" s="85"/>
      <c r="BY1543" s="85"/>
      <c r="BZ1543" s="85"/>
      <c r="CA1543" s="85"/>
      <c r="CB1543" s="85"/>
      <c r="CC1543" s="85"/>
      <c r="CD1543" s="85"/>
      <c r="CE1543" s="85"/>
      <c r="CF1543" s="85"/>
      <c r="CG1543" s="85"/>
      <c r="CH1543" s="85"/>
      <c r="CI1543" s="85"/>
      <c r="CJ1543" s="85"/>
      <c r="CK1543" s="85"/>
      <c r="CL1543" s="85"/>
      <c r="CM1543" s="85"/>
      <c r="CN1543" s="85"/>
      <c r="CO1543" s="85"/>
      <c r="CP1543" s="85"/>
      <c r="CQ1543" s="85"/>
      <c r="CR1543" s="85"/>
      <c r="CS1543" s="85"/>
      <c r="CT1543" s="85"/>
      <c r="CU1543" s="85"/>
      <c r="CV1543" s="85"/>
      <c r="CW1543" s="85"/>
      <c r="CX1543" s="85"/>
      <c r="CY1543" s="85"/>
      <c r="CZ1543" s="85"/>
      <c r="DA1543" s="85"/>
      <c r="DB1543" s="85"/>
      <c r="DC1543" s="85"/>
      <c r="DD1543" s="85"/>
      <c r="DE1543" s="85"/>
    </row>
    <row r="1544" spans="1:109" x14ac:dyDescent="0.2">
      <c r="A1544" s="85"/>
      <c r="B1544" s="85"/>
      <c r="C1544" s="85"/>
      <c r="D1544" s="85"/>
      <c r="E1544" s="86"/>
      <c r="F1544" s="85"/>
      <c r="G1544" s="87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  <c r="V1544" s="85"/>
      <c r="W1544" s="85"/>
      <c r="X1544" s="85"/>
      <c r="Y1544" s="85"/>
      <c r="Z1544" s="85"/>
      <c r="AA1544" s="85"/>
      <c r="AB1544" s="85"/>
      <c r="AC1544" s="85"/>
      <c r="AD1544" s="85"/>
      <c r="AE1544" s="85"/>
      <c r="AF1544" s="85"/>
      <c r="AG1544" s="85"/>
      <c r="AH1544" s="85"/>
      <c r="AI1544" s="85"/>
      <c r="AJ1544" s="85"/>
      <c r="AK1544" s="85"/>
      <c r="AL1544" s="85"/>
      <c r="AM1544" s="85"/>
      <c r="AN1544" s="85"/>
      <c r="AO1544" s="85"/>
      <c r="AP1544" s="85"/>
      <c r="AQ1544" s="85"/>
      <c r="AR1544" s="85"/>
      <c r="AS1544" s="85"/>
      <c r="AT1544" s="85"/>
      <c r="AU1544" s="85"/>
      <c r="AV1544" s="85"/>
      <c r="AW1544" s="85"/>
      <c r="AX1544" s="85"/>
      <c r="AY1544" s="85"/>
      <c r="AZ1544" s="85"/>
      <c r="BA1544" s="85"/>
      <c r="BB1544" s="85"/>
      <c r="BC1544" s="85"/>
      <c r="BD1544" s="85"/>
      <c r="BE1544" s="85"/>
      <c r="BF1544" s="88"/>
      <c r="BG1544" s="85"/>
      <c r="BH1544" s="85"/>
      <c r="BI1544" s="85"/>
      <c r="BJ1544" s="85"/>
      <c r="BK1544" s="85"/>
      <c r="BL1544" s="85"/>
      <c r="BM1544" s="85"/>
      <c r="BN1544" s="85"/>
      <c r="BO1544" s="85"/>
      <c r="BP1544" s="85"/>
      <c r="BQ1544" s="85"/>
      <c r="BR1544" s="85"/>
      <c r="BS1544" s="85"/>
      <c r="BT1544" s="85"/>
      <c r="BU1544" s="85"/>
      <c r="BV1544" s="85"/>
      <c r="BW1544" s="85"/>
      <c r="BX1544" s="85"/>
      <c r="BY1544" s="85"/>
      <c r="BZ1544" s="85"/>
      <c r="CA1544" s="85"/>
      <c r="CB1544" s="85"/>
      <c r="CC1544" s="85"/>
      <c r="CD1544" s="85"/>
      <c r="CE1544" s="85"/>
      <c r="CF1544" s="85"/>
      <c r="CG1544" s="85"/>
      <c r="CH1544" s="85"/>
      <c r="CI1544" s="85"/>
      <c r="CJ1544" s="85"/>
      <c r="CK1544" s="85"/>
      <c r="CL1544" s="85"/>
      <c r="CM1544" s="85"/>
      <c r="CN1544" s="85"/>
      <c r="CO1544" s="85"/>
      <c r="CP1544" s="85"/>
      <c r="CQ1544" s="85"/>
      <c r="CR1544" s="85"/>
      <c r="CS1544" s="85"/>
      <c r="CT1544" s="85"/>
      <c r="CU1544" s="85"/>
      <c r="CV1544" s="85"/>
      <c r="CW1544" s="85"/>
      <c r="CX1544" s="85"/>
      <c r="CY1544" s="85"/>
      <c r="CZ1544" s="85"/>
      <c r="DA1544" s="85"/>
      <c r="DB1544" s="85"/>
      <c r="DC1544" s="85"/>
      <c r="DD1544" s="85"/>
      <c r="DE1544" s="85"/>
    </row>
    <row r="1545" spans="1:109" x14ac:dyDescent="0.2">
      <c r="A1545" s="85"/>
      <c r="B1545" s="85"/>
      <c r="C1545" s="85"/>
      <c r="D1545" s="85"/>
      <c r="E1545" s="86"/>
      <c r="F1545" s="85"/>
      <c r="G1545" s="87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  <c r="V1545" s="85"/>
      <c r="W1545" s="85"/>
      <c r="X1545" s="85"/>
      <c r="Y1545" s="85"/>
      <c r="Z1545" s="85"/>
      <c r="AA1545" s="85"/>
      <c r="AB1545" s="85"/>
      <c r="AC1545" s="85"/>
      <c r="AD1545" s="85"/>
      <c r="AE1545" s="85"/>
      <c r="AF1545" s="85"/>
      <c r="AG1545" s="85"/>
      <c r="AH1545" s="85"/>
      <c r="AI1545" s="85"/>
      <c r="AJ1545" s="85"/>
      <c r="AK1545" s="85"/>
      <c r="AL1545" s="85"/>
      <c r="AM1545" s="85"/>
      <c r="AN1545" s="85"/>
      <c r="AO1545" s="85"/>
      <c r="AP1545" s="85"/>
      <c r="AQ1545" s="85"/>
      <c r="AR1545" s="85"/>
      <c r="AS1545" s="85"/>
      <c r="AT1545" s="85"/>
      <c r="AU1545" s="85"/>
      <c r="AV1545" s="85"/>
      <c r="AW1545" s="85"/>
      <c r="AX1545" s="85"/>
      <c r="AY1545" s="85"/>
      <c r="AZ1545" s="85"/>
      <c r="BA1545" s="85"/>
      <c r="BB1545" s="85"/>
      <c r="BC1545" s="85"/>
      <c r="BD1545" s="85"/>
      <c r="BE1545" s="85"/>
      <c r="BF1545" s="88"/>
      <c r="BG1545" s="85"/>
      <c r="BH1545" s="85"/>
      <c r="BI1545" s="85"/>
      <c r="BJ1545" s="85"/>
      <c r="BK1545" s="85"/>
      <c r="BL1545" s="85"/>
      <c r="BM1545" s="85"/>
      <c r="BN1545" s="85"/>
      <c r="BO1545" s="85"/>
      <c r="BP1545" s="85"/>
      <c r="BQ1545" s="85"/>
      <c r="BR1545" s="85"/>
      <c r="BS1545" s="85"/>
      <c r="BT1545" s="85"/>
      <c r="BU1545" s="85"/>
      <c r="BV1545" s="85"/>
      <c r="BW1545" s="85"/>
      <c r="BX1545" s="85"/>
      <c r="BY1545" s="85"/>
      <c r="BZ1545" s="85"/>
      <c r="CA1545" s="85"/>
      <c r="CB1545" s="85"/>
      <c r="CC1545" s="85"/>
      <c r="CD1545" s="85"/>
      <c r="CE1545" s="85"/>
      <c r="CF1545" s="85"/>
      <c r="CG1545" s="85"/>
      <c r="CH1545" s="85"/>
      <c r="CI1545" s="85"/>
      <c r="CJ1545" s="85"/>
      <c r="CK1545" s="85"/>
      <c r="CL1545" s="85"/>
      <c r="CM1545" s="85"/>
      <c r="CN1545" s="85"/>
      <c r="CO1545" s="85"/>
      <c r="CP1545" s="85"/>
      <c r="CQ1545" s="85"/>
      <c r="CR1545" s="85"/>
      <c r="CS1545" s="85"/>
      <c r="CT1545" s="85"/>
      <c r="CU1545" s="85"/>
      <c r="CV1545" s="85"/>
      <c r="CW1545" s="85"/>
      <c r="CX1545" s="85"/>
      <c r="CY1545" s="85"/>
      <c r="CZ1545" s="85"/>
      <c r="DA1545" s="85"/>
      <c r="DB1545" s="85"/>
      <c r="DC1545" s="85"/>
      <c r="DD1545" s="85"/>
      <c r="DE1545" s="85"/>
    </row>
    <row r="1546" spans="1:109" x14ac:dyDescent="0.2">
      <c r="A1546" s="85"/>
      <c r="B1546" s="85"/>
      <c r="C1546" s="85"/>
      <c r="D1546" s="85"/>
      <c r="E1546" s="86"/>
      <c r="F1546" s="85"/>
      <c r="G1546" s="87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  <c r="V1546" s="85"/>
      <c r="W1546" s="85"/>
      <c r="X1546" s="85"/>
      <c r="Y1546" s="85"/>
      <c r="Z1546" s="85"/>
      <c r="AA1546" s="85"/>
      <c r="AB1546" s="85"/>
      <c r="AC1546" s="85"/>
      <c r="AD1546" s="85"/>
      <c r="AE1546" s="85"/>
      <c r="AF1546" s="85"/>
      <c r="AG1546" s="85"/>
      <c r="AH1546" s="85"/>
      <c r="AI1546" s="85"/>
      <c r="AJ1546" s="85"/>
      <c r="AK1546" s="85"/>
      <c r="AL1546" s="85"/>
      <c r="AM1546" s="85"/>
      <c r="AN1546" s="85"/>
      <c r="AO1546" s="85"/>
      <c r="AP1546" s="85"/>
      <c r="AQ1546" s="85"/>
      <c r="AR1546" s="85"/>
      <c r="AS1546" s="85"/>
      <c r="AT1546" s="85"/>
      <c r="AU1546" s="85"/>
      <c r="AV1546" s="85"/>
      <c r="AW1546" s="85"/>
      <c r="AX1546" s="85"/>
      <c r="AY1546" s="85"/>
      <c r="AZ1546" s="85"/>
      <c r="BA1546" s="85"/>
      <c r="BB1546" s="85"/>
      <c r="BC1546" s="85"/>
      <c r="BD1546" s="85"/>
      <c r="BE1546" s="85"/>
      <c r="BF1546" s="88"/>
      <c r="BG1546" s="85"/>
      <c r="BH1546" s="85"/>
      <c r="BI1546" s="85"/>
      <c r="BJ1546" s="85"/>
      <c r="BK1546" s="85"/>
      <c r="BL1546" s="85"/>
      <c r="BM1546" s="85"/>
      <c r="BN1546" s="85"/>
      <c r="BO1546" s="85"/>
      <c r="BP1546" s="85"/>
      <c r="BQ1546" s="85"/>
      <c r="BR1546" s="85"/>
      <c r="BS1546" s="85"/>
      <c r="BT1546" s="85"/>
      <c r="BU1546" s="85"/>
      <c r="BV1546" s="85"/>
      <c r="BW1546" s="85"/>
      <c r="BX1546" s="85"/>
      <c r="BY1546" s="85"/>
      <c r="BZ1546" s="85"/>
      <c r="CA1546" s="85"/>
      <c r="CB1546" s="85"/>
      <c r="CC1546" s="85"/>
      <c r="CD1546" s="85"/>
      <c r="CE1546" s="85"/>
      <c r="CF1546" s="85"/>
      <c r="CG1546" s="85"/>
      <c r="CH1546" s="85"/>
      <c r="CI1546" s="85"/>
      <c r="CJ1546" s="85"/>
      <c r="CK1546" s="85"/>
      <c r="CL1546" s="85"/>
      <c r="CM1546" s="85"/>
      <c r="CN1546" s="85"/>
      <c r="CO1546" s="85"/>
      <c r="CP1546" s="85"/>
      <c r="CQ1546" s="85"/>
      <c r="CR1546" s="85"/>
      <c r="CS1546" s="85"/>
      <c r="CT1546" s="85"/>
      <c r="CU1546" s="85"/>
      <c r="CV1546" s="85"/>
      <c r="CW1546" s="85"/>
      <c r="CX1546" s="85"/>
      <c r="CY1546" s="85"/>
      <c r="CZ1546" s="85"/>
      <c r="DA1546" s="85"/>
      <c r="DB1546" s="85"/>
      <c r="DC1546" s="85"/>
      <c r="DD1546" s="85"/>
      <c r="DE1546" s="85"/>
    </row>
    <row r="1547" spans="1:109" x14ac:dyDescent="0.2">
      <c r="A1547" s="85"/>
      <c r="B1547" s="85"/>
      <c r="C1547" s="85"/>
      <c r="D1547" s="85"/>
      <c r="E1547" s="86"/>
      <c r="F1547" s="85"/>
      <c r="G1547" s="87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  <c r="V1547" s="85"/>
      <c r="W1547" s="85"/>
      <c r="X1547" s="85"/>
      <c r="Y1547" s="85"/>
      <c r="Z1547" s="85"/>
      <c r="AA1547" s="85"/>
      <c r="AB1547" s="85"/>
      <c r="AC1547" s="85"/>
      <c r="AD1547" s="85"/>
      <c r="AE1547" s="85"/>
      <c r="AF1547" s="85"/>
      <c r="AG1547" s="85"/>
      <c r="AH1547" s="85"/>
      <c r="AI1547" s="85"/>
      <c r="AJ1547" s="85"/>
      <c r="AK1547" s="85"/>
      <c r="AL1547" s="85"/>
      <c r="AM1547" s="85"/>
      <c r="AN1547" s="85"/>
      <c r="AO1547" s="85"/>
      <c r="AP1547" s="85"/>
      <c r="AQ1547" s="85"/>
      <c r="AR1547" s="85"/>
      <c r="AS1547" s="85"/>
      <c r="AT1547" s="85"/>
      <c r="AU1547" s="85"/>
      <c r="AV1547" s="85"/>
      <c r="AW1547" s="85"/>
      <c r="AX1547" s="85"/>
      <c r="AY1547" s="85"/>
      <c r="AZ1547" s="85"/>
      <c r="BA1547" s="85"/>
      <c r="BB1547" s="85"/>
      <c r="BC1547" s="85"/>
      <c r="BD1547" s="85"/>
      <c r="BE1547" s="85"/>
      <c r="BF1547" s="88"/>
      <c r="BG1547" s="85"/>
      <c r="BH1547" s="85"/>
      <c r="BI1547" s="85"/>
      <c r="BJ1547" s="85"/>
      <c r="BK1547" s="85"/>
      <c r="BL1547" s="85"/>
      <c r="BM1547" s="85"/>
      <c r="BN1547" s="85"/>
      <c r="BO1547" s="85"/>
      <c r="BP1547" s="85"/>
      <c r="BQ1547" s="85"/>
      <c r="BR1547" s="85"/>
      <c r="BS1547" s="85"/>
      <c r="BT1547" s="85"/>
      <c r="BU1547" s="85"/>
      <c r="BV1547" s="85"/>
      <c r="BW1547" s="85"/>
      <c r="BX1547" s="85"/>
      <c r="BY1547" s="85"/>
      <c r="BZ1547" s="85"/>
      <c r="CA1547" s="85"/>
      <c r="CB1547" s="85"/>
      <c r="CC1547" s="85"/>
      <c r="CD1547" s="85"/>
      <c r="CE1547" s="85"/>
      <c r="CF1547" s="85"/>
      <c r="CG1547" s="85"/>
      <c r="CH1547" s="85"/>
      <c r="CI1547" s="85"/>
      <c r="CJ1547" s="85"/>
      <c r="CK1547" s="85"/>
      <c r="CL1547" s="85"/>
      <c r="CM1547" s="85"/>
      <c r="CN1547" s="85"/>
      <c r="CO1547" s="85"/>
      <c r="CP1547" s="85"/>
      <c r="CQ1547" s="85"/>
      <c r="CR1547" s="85"/>
      <c r="CS1547" s="85"/>
      <c r="CT1547" s="85"/>
      <c r="CU1547" s="85"/>
      <c r="CV1547" s="85"/>
      <c r="CW1547" s="85"/>
      <c r="CX1547" s="85"/>
      <c r="CY1547" s="85"/>
      <c r="CZ1547" s="85"/>
      <c r="DA1547" s="85"/>
      <c r="DB1547" s="85"/>
      <c r="DC1547" s="85"/>
      <c r="DD1547" s="85"/>
      <c r="DE1547" s="85"/>
    </row>
    <row r="1548" spans="1:109" x14ac:dyDescent="0.2">
      <c r="A1548" s="85"/>
      <c r="B1548" s="85"/>
      <c r="C1548" s="85"/>
      <c r="D1548" s="85"/>
      <c r="E1548" s="86"/>
      <c r="F1548" s="85"/>
      <c r="G1548" s="87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  <c r="V1548" s="85"/>
      <c r="W1548" s="85"/>
      <c r="X1548" s="85"/>
      <c r="Y1548" s="85"/>
      <c r="Z1548" s="85"/>
      <c r="AA1548" s="85"/>
      <c r="AB1548" s="85"/>
      <c r="AC1548" s="85"/>
      <c r="AD1548" s="85"/>
      <c r="AE1548" s="85"/>
      <c r="AF1548" s="85"/>
      <c r="AG1548" s="85"/>
      <c r="AH1548" s="85"/>
      <c r="AI1548" s="85"/>
      <c r="AJ1548" s="85"/>
      <c r="AK1548" s="85"/>
      <c r="AL1548" s="85"/>
      <c r="AM1548" s="85"/>
      <c r="AN1548" s="85"/>
      <c r="AO1548" s="85"/>
      <c r="AP1548" s="85"/>
      <c r="AQ1548" s="85"/>
      <c r="AR1548" s="85"/>
      <c r="AS1548" s="85"/>
      <c r="AT1548" s="85"/>
      <c r="AU1548" s="85"/>
      <c r="AV1548" s="85"/>
      <c r="AW1548" s="85"/>
      <c r="AX1548" s="85"/>
      <c r="AY1548" s="85"/>
      <c r="AZ1548" s="85"/>
      <c r="BA1548" s="85"/>
      <c r="BB1548" s="85"/>
      <c r="BC1548" s="85"/>
      <c r="BD1548" s="85"/>
      <c r="BE1548" s="85"/>
      <c r="BF1548" s="88"/>
      <c r="BG1548" s="85"/>
      <c r="BH1548" s="85"/>
      <c r="BI1548" s="85"/>
      <c r="BJ1548" s="85"/>
      <c r="BK1548" s="85"/>
      <c r="BL1548" s="85"/>
      <c r="BM1548" s="85"/>
      <c r="BN1548" s="85"/>
      <c r="BO1548" s="85"/>
      <c r="BP1548" s="85"/>
      <c r="BQ1548" s="85"/>
      <c r="BR1548" s="85"/>
      <c r="BS1548" s="85"/>
      <c r="BT1548" s="85"/>
      <c r="BU1548" s="85"/>
      <c r="BV1548" s="85"/>
      <c r="BW1548" s="85"/>
      <c r="BX1548" s="85"/>
      <c r="BY1548" s="85"/>
      <c r="BZ1548" s="85"/>
      <c r="CA1548" s="85"/>
      <c r="CB1548" s="85"/>
      <c r="CC1548" s="85"/>
      <c r="CD1548" s="85"/>
      <c r="CE1548" s="85"/>
      <c r="CF1548" s="85"/>
      <c r="CG1548" s="85"/>
      <c r="CH1548" s="85"/>
      <c r="CI1548" s="85"/>
      <c r="CJ1548" s="85"/>
      <c r="CK1548" s="85"/>
      <c r="CL1548" s="85"/>
      <c r="CM1548" s="85"/>
      <c r="CN1548" s="85"/>
      <c r="CO1548" s="85"/>
      <c r="CP1548" s="85"/>
      <c r="CQ1548" s="85"/>
      <c r="CR1548" s="85"/>
      <c r="CS1548" s="85"/>
      <c r="CT1548" s="85"/>
      <c r="CU1548" s="85"/>
      <c r="CV1548" s="85"/>
      <c r="CW1548" s="85"/>
      <c r="CX1548" s="85"/>
      <c r="CY1548" s="85"/>
      <c r="CZ1548" s="85"/>
      <c r="DA1548" s="85"/>
      <c r="DB1548" s="85"/>
      <c r="DC1548" s="85"/>
      <c r="DD1548" s="85"/>
      <c r="DE1548" s="85"/>
    </row>
    <row r="1549" spans="1:109" x14ac:dyDescent="0.2">
      <c r="A1549" s="85"/>
      <c r="B1549" s="85"/>
      <c r="C1549" s="85"/>
      <c r="D1549" s="85"/>
      <c r="E1549" s="86"/>
      <c r="F1549" s="85"/>
      <c r="G1549" s="87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  <c r="V1549" s="85"/>
      <c r="W1549" s="85"/>
      <c r="X1549" s="85"/>
      <c r="Y1549" s="85"/>
      <c r="Z1549" s="85"/>
      <c r="AA1549" s="85"/>
      <c r="AB1549" s="85"/>
      <c r="AC1549" s="85"/>
      <c r="AD1549" s="85"/>
      <c r="AE1549" s="85"/>
      <c r="AF1549" s="85"/>
      <c r="AG1549" s="85"/>
      <c r="AH1549" s="85"/>
      <c r="AI1549" s="85"/>
      <c r="AJ1549" s="85"/>
      <c r="AK1549" s="85"/>
      <c r="AL1549" s="85"/>
      <c r="AM1549" s="85"/>
      <c r="AN1549" s="85"/>
      <c r="AO1549" s="85"/>
      <c r="AP1549" s="85"/>
      <c r="AQ1549" s="85"/>
      <c r="AR1549" s="85"/>
      <c r="AS1549" s="85"/>
      <c r="AT1549" s="85"/>
      <c r="AU1549" s="85"/>
      <c r="AV1549" s="85"/>
      <c r="AW1549" s="85"/>
      <c r="AX1549" s="85"/>
      <c r="AY1549" s="85"/>
      <c r="AZ1549" s="85"/>
      <c r="BA1549" s="85"/>
      <c r="BB1549" s="85"/>
      <c r="BC1549" s="85"/>
      <c r="BD1549" s="85"/>
      <c r="BE1549" s="85"/>
      <c r="BF1549" s="88"/>
      <c r="BG1549" s="85"/>
      <c r="BH1549" s="85"/>
      <c r="BI1549" s="85"/>
      <c r="BJ1549" s="85"/>
      <c r="BK1549" s="85"/>
      <c r="BL1549" s="85"/>
      <c r="BM1549" s="85"/>
      <c r="BN1549" s="85"/>
      <c r="BO1549" s="85"/>
      <c r="BP1549" s="85"/>
      <c r="BQ1549" s="85"/>
      <c r="BR1549" s="85"/>
      <c r="BS1549" s="85"/>
      <c r="BT1549" s="85"/>
      <c r="BU1549" s="85"/>
      <c r="BV1549" s="85"/>
      <c r="BW1549" s="85"/>
      <c r="BX1549" s="85"/>
      <c r="BY1549" s="85"/>
      <c r="BZ1549" s="85"/>
      <c r="CA1549" s="85"/>
      <c r="CB1549" s="85"/>
      <c r="CC1549" s="85"/>
      <c r="CD1549" s="85"/>
      <c r="CE1549" s="85"/>
      <c r="CF1549" s="85"/>
      <c r="CG1549" s="85"/>
      <c r="CH1549" s="85"/>
      <c r="CI1549" s="85"/>
      <c r="CJ1549" s="85"/>
      <c r="CK1549" s="85"/>
      <c r="CL1549" s="85"/>
      <c r="CM1549" s="85"/>
      <c r="CN1549" s="85"/>
      <c r="CO1549" s="85"/>
      <c r="CP1549" s="85"/>
      <c r="CQ1549" s="85"/>
      <c r="CR1549" s="85"/>
      <c r="CS1549" s="85"/>
      <c r="CT1549" s="85"/>
      <c r="CU1549" s="85"/>
      <c r="CV1549" s="85"/>
      <c r="CW1549" s="85"/>
      <c r="CX1549" s="85"/>
      <c r="CY1549" s="85"/>
      <c r="CZ1549" s="85"/>
      <c r="DA1549" s="85"/>
      <c r="DB1549" s="85"/>
      <c r="DC1549" s="85"/>
      <c r="DD1549" s="85"/>
      <c r="DE1549" s="85"/>
    </row>
    <row r="1550" spans="1:109" x14ac:dyDescent="0.2">
      <c r="A1550" s="85"/>
      <c r="B1550" s="85"/>
      <c r="C1550" s="85"/>
      <c r="D1550" s="85"/>
      <c r="E1550" s="86"/>
      <c r="F1550" s="85"/>
      <c r="G1550" s="87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  <c r="V1550" s="85"/>
      <c r="W1550" s="85"/>
      <c r="X1550" s="85"/>
      <c r="Y1550" s="85"/>
      <c r="Z1550" s="85"/>
      <c r="AA1550" s="85"/>
      <c r="AB1550" s="85"/>
      <c r="AC1550" s="85"/>
      <c r="AD1550" s="85"/>
      <c r="AE1550" s="85"/>
      <c r="AF1550" s="85"/>
      <c r="AG1550" s="85"/>
      <c r="AH1550" s="85"/>
      <c r="AI1550" s="85"/>
      <c r="AJ1550" s="85"/>
      <c r="AK1550" s="85"/>
      <c r="AL1550" s="85"/>
      <c r="AM1550" s="85"/>
      <c r="AN1550" s="85"/>
      <c r="AO1550" s="85"/>
      <c r="AP1550" s="85"/>
      <c r="AQ1550" s="85"/>
      <c r="AR1550" s="85"/>
      <c r="AS1550" s="85"/>
      <c r="AT1550" s="85"/>
      <c r="AU1550" s="85"/>
      <c r="AV1550" s="85"/>
      <c r="AW1550" s="85"/>
      <c r="AX1550" s="85"/>
      <c r="AY1550" s="85"/>
      <c r="AZ1550" s="85"/>
      <c r="BA1550" s="85"/>
      <c r="BB1550" s="85"/>
      <c r="BC1550" s="85"/>
      <c r="BD1550" s="85"/>
      <c r="BE1550" s="85"/>
      <c r="BF1550" s="88"/>
      <c r="BG1550" s="85"/>
      <c r="BH1550" s="85"/>
      <c r="BI1550" s="85"/>
      <c r="BJ1550" s="85"/>
      <c r="BK1550" s="85"/>
      <c r="BL1550" s="85"/>
      <c r="BM1550" s="85"/>
      <c r="BN1550" s="85"/>
      <c r="BO1550" s="85"/>
      <c r="BP1550" s="85"/>
      <c r="BQ1550" s="85"/>
      <c r="BR1550" s="85"/>
      <c r="BS1550" s="85"/>
      <c r="BT1550" s="85"/>
      <c r="BU1550" s="85"/>
      <c r="BV1550" s="85"/>
      <c r="BW1550" s="85"/>
      <c r="BX1550" s="85"/>
      <c r="BY1550" s="85"/>
      <c r="BZ1550" s="85"/>
      <c r="CA1550" s="85"/>
      <c r="CB1550" s="85"/>
      <c r="CC1550" s="85"/>
      <c r="CD1550" s="85"/>
      <c r="CE1550" s="85"/>
      <c r="CF1550" s="85"/>
      <c r="CG1550" s="85"/>
      <c r="CH1550" s="85"/>
      <c r="CI1550" s="85"/>
      <c r="CJ1550" s="85"/>
      <c r="CK1550" s="85"/>
      <c r="CL1550" s="85"/>
      <c r="CM1550" s="85"/>
      <c r="CN1550" s="85"/>
      <c r="CO1550" s="85"/>
      <c r="CP1550" s="85"/>
      <c r="CQ1550" s="85"/>
      <c r="CR1550" s="85"/>
      <c r="CS1550" s="85"/>
      <c r="CT1550" s="85"/>
      <c r="CU1550" s="85"/>
      <c r="CV1550" s="85"/>
      <c r="CW1550" s="85"/>
      <c r="CX1550" s="85"/>
      <c r="CY1550" s="85"/>
      <c r="CZ1550" s="85"/>
      <c r="DA1550" s="85"/>
      <c r="DB1550" s="85"/>
      <c r="DC1550" s="85"/>
      <c r="DD1550" s="85"/>
      <c r="DE1550" s="85"/>
    </row>
    <row r="1551" spans="1:109" x14ac:dyDescent="0.2">
      <c r="A1551" s="85"/>
      <c r="B1551" s="85"/>
      <c r="C1551" s="85"/>
      <c r="D1551" s="85"/>
      <c r="E1551" s="86"/>
      <c r="F1551" s="85"/>
      <c r="G1551" s="87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  <c r="V1551" s="85"/>
      <c r="W1551" s="85"/>
      <c r="X1551" s="85"/>
      <c r="Y1551" s="85"/>
      <c r="Z1551" s="85"/>
      <c r="AA1551" s="85"/>
      <c r="AB1551" s="85"/>
      <c r="AC1551" s="85"/>
      <c r="AD1551" s="85"/>
      <c r="AE1551" s="85"/>
      <c r="AF1551" s="85"/>
      <c r="AG1551" s="85"/>
      <c r="AH1551" s="85"/>
      <c r="AI1551" s="85"/>
      <c r="AJ1551" s="85"/>
      <c r="AK1551" s="85"/>
      <c r="AL1551" s="85"/>
      <c r="AM1551" s="85"/>
      <c r="AN1551" s="85"/>
      <c r="AO1551" s="85"/>
      <c r="AP1551" s="85"/>
      <c r="AQ1551" s="85"/>
      <c r="AR1551" s="85"/>
      <c r="AS1551" s="85"/>
      <c r="AT1551" s="85"/>
      <c r="AU1551" s="85"/>
      <c r="AV1551" s="85"/>
      <c r="AW1551" s="85"/>
      <c r="AX1551" s="85"/>
      <c r="AY1551" s="85"/>
      <c r="AZ1551" s="85"/>
      <c r="BA1551" s="85"/>
      <c r="BB1551" s="85"/>
      <c r="BC1551" s="85"/>
      <c r="BD1551" s="85"/>
      <c r="BE1551" s="85"/>
      <c r="BF1551" s="88"/>
      <c r="BG1551" s="85"/>
      <c r="BH1551" s="85"/>
      <c r="BI1551" s="85"/>
      <c r="BJ1551" s="85"/>
      <c r="BK1551" s="85"/>
      <c r="BL1551" s="85"/>
      <c r="BM1551" s="85"/>
      <c r="BN1551" s="85"/>
      <c r="BO1551" s="85"/>
      <c r="BP1551" s="85"/>
      <c r="BQ1551" s="85"/>
      <c r="BR1551" s="85"/>
      <c r="BS1551" s="85"/>
      <c r="BT1551" s="85"/>
      <c r="BU1551" s="85"/>
      <c r="BV1551" s="85"/>
      <c r="BW1551" s="85"/>
      <c r="BX1551" s="85"/>
      <c r="BY1551" s="85"/>
      <c r="BZ1551" s="85"/>
      <c r="CA1551" s="85"/>
      <c r="CB1551" s="85"/>
      <c r="CC1551" s="85"/>
      <c r="CD1551" s="85"/>
      <c r="CE1551" s="85"/>
      <c r="CF1551" s="85"/>
      <c r="CG1551" s="85"/>
      <c r="CH1551" s="85"/>
      <c r="CI1551" s="85"/>
      <c r="CJ1551" s="85"/>
      <c r="CK1551" s="85"/>
      <c r="CL1551" s="85"/>
      <c r="CM1551" s="85"/>
      <c r="CN1551" s="85"/>
      <c r="CO1551" s="85"/>
      <c r="CP1551" s="85"/>
      <c r="CQ1551" s="85"/>
      <c r="CR1551" s="85"/>
      <c r="CS1551" s="85"/>
      <c r="CT1551" s="85"/>
      <c r="CU1551" s="85"/>
      <c r="CV1551" s="85"/>
      <c r="CW1551" s="85"/>
      <c r="CX1551" s="85"/>
      <c r="CY1551" s="85"/>
      <c r="CZ1551" s="85"/>
      <c r="DA1551" s="85"/>
      <c r="DB1551" s="85"/>
      <c r="DC1551" s="85"/>
      <c r="DD1551" s="85"/>
      <c r="DE1551" s="85"/>
    </row>
    <row r="1552" spans="1:109" x14ac:dyDescent="0.2">
      <c r="A1552" s="85"/>
      <c r="B1552" s="85"/>
      <c r="C1552" s="85"/>
      <c r="D1552" s="85"/>
      <c r="E1552" s="86"/>
      <c r="F1552" s="85"/>
      <c r="G1552" s="87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  <c r="V1552" s="85"/>
      <c r="W1552" s="85"/>
      <c r="X1552" s="85"/>
      <c r="Y1552" s="85"/>
      <c r="Z1552" s="85"/>
      <c r="AA1552" s="85"/>
      <c r="AB1552" s="85"/>
      <c r="AC1552" s="85"/>
      <c r="AD1552" s="85"/>
      <c r="AE1552" s="85"/>
      <c r="AF1552" s="85"/>
      <c r="AG1552" s="85"/>
      <c r="AH1552" s="85"/>
      <c r="AI1552" s="85"/>
      <c r="AJ1552" s="85"/>
      <c r="AK1552" s="85"/>
      <c r="AL1552" s="85"/>
      <c r="AM1552" s="85"/>
      <c r="AN1552" s="85"/>
      <c r="AO1552" s="85"/>
      <c r="AP1552" s="85"/>
      <c r="AQ1552" s="85"/>
      <c r="AR1552" s="85"/>
      <c r="AS1552" s="85"/>
      <c r="AT1552" s="85"/>
      <c r="AU1552" s="85"/>
      <c r="AV1552" s="85"/>
      <c r="AW1552" s="85"/>
      <c r="AX1552" s="85"/>
      <c r="AY1552" s="85"/>
      <c r="AZ1552" s="85"/>
      <c r="BA1552" s="85"/>
      <c r="BB1552" s="85"/>
      <c r="BC1552" s="85"/>
      <c r="BD1552" s="85"/>
      <c r="BE1552" s="85"/>
      <c r="BF1552" s="88"/>
      <c r="BG1552" s="85"/>
      <c r="BH1552" s="85"/>
      <c r="BI1552" s="85"/>
      <c r="BJ1552" s="85"/>
      <c r="BK1552" s="85"/>
      <c r="BL1552" s="85"/>
      <c r="BM1552" s="85"/>
      <c r="BN1552" s="85"/>
      <c r="BO1552" s="85"/>
      <c r="BP1552" s="85"/>
      <c r="BQ1552" s="85"/>
      <c r="BR1552" s="85"/>
      <c r="BS1552" s="85"/>
      <c r="BT1552" s="85"/>
      <c r="BU1552" s="85"/>
      <c r="BV1552" s="85"/>
      <c r="BW1552" s="85"/>
      <c r="BX1552" s="85"/>
      <c r="BY1552" s="85"/>
      <c r="BZ1552" s="85"/>
      <c r="CA1552" s="85"/>
      <c r="CB1552" s="85"/>
      <c r="CC1552" s="85"/>
      <c r="CD1552" s="85"/>
      <c r="CE1552" s="85"/>
      <c r="CF1552" s="85"/>
      <c r="CG1552" s="85"/>
      <c r="CH1552" s="85"/>
      <c r="CI1552" s="85"/>
      <c r="CJ1552" s="85"/>
      <c r="CK1552" s="85"/>
      <c r="CL1552" s="85"/>
      <c r="CM1552" s="85"/>
      <c r="CN1552" s="85"/>
      <c r="CO1552" s="85"/>
      <c r="CP1552" s="85"/>
      <c r="CQ1552" s="85"/>
      <c r="CR1552" s="85"/>
      <c r="CS1552" s="85"/>
      <c r="CT1552" s="85"/>
      <c r="CU1552" s="85"/>
      <c r="CV1552" s="85"/>
      <c r="CW1552" s="85"/>
      <c r="CX1552" s="85"/>
      <c r="CY1552" s="85"/>
      <c r="CZ1552" s="85"/>
      <c r="DA1552" s="85"/>
      <c r="DB1552" s="85"/>
      <c r="DC1552" s="85"/>
      <c r="DD1552" s="85"/>
      <c r="DE1552" s="85"/>
    </row>
    <row r="1553" spans="1:109" x14ac:dyDescent="0.2">
      <c r="A1553" s="85"/>
      <c r="B1553" s="85"/>
      <c r="C1553" s="85"/>
      <c r="D1553" s="85"/>
      <c r="E1553" s="86"/>
      <c r="F1553" s="85"/>
      <c r="G1553" s="87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  <c r="V1553" s="85"/>
      <c r="W1553" s="85"/>
      <c r="X1553" s="85"/>
      <c r="Y1553" s="85"/>
      <c r="Z1553" s="85"/>
      <c r="AA1553" s="85"/>
      <c r="AB1553" s="85"/>
      <c r="AC1553" s="85"/>
      <c r="AD1553" s="85"/>
      <c r="AE1553" s="85"/>
      <c r="AF1553" s="85"/>
      <c r="AG1553" s="85"/>
      <c r="AH1553" s="85"/>
      <c r="AI1553" s="85"/>
      <c r="AJ1553" s="85"/>
      <c r="AK1553" s="85"/>
      <c r="AL1553" s="85"/>
      <c r="AM1553" s="85"/>
      <c r="AN1553" s="85"/>
      <c r="AO1553" s="85"/>
      <c r="AP1553" s="85"/>
      <c r="AQ1553" s="85"/>
      <c r="AR1553" s="85"/>
      <c r="AS1553" s="85"/>
      <c r="AT1553" s="85"/>
      <c r="AU1553" s="85"/>
      <c r="AV1553" s="85"/>
      <c r="AW1553" s="85"/>
      <c r="AX1553" s="85"/>
      <c r="AY1553" s="85"/>
      <c r="AZ1553" s="85"/>
      <c r="BA1553" s="85"/>
      <c r="BB1553" s="85"/>
      <c r="BC1553" s="85"/>
      <c r="BD1553" s="85"/>
      <c r="BE1553" s="85"/>
      <c r="BF1553" s="88"/>
      <c r="BG1553" s="85"/>
      <c r="BH1553" s="85"/>
      <c r="BI1553" s="85"/>
      <c r="BJ1553" s="85"/>
      <c r="BK1553" s="85"/>
      <c r="BL1553" s="85"/>
      <c r="BM1553" s="85"/>
      <c r="BN1553" s="85"/>
      <c r="BO1553" s="85"/>
      <c r="BP1553" s="85"/>
      <c r="BQ1553" s="85"/>
      <c r="BR1553" s="85"/>
      <c r="BS1553" s="85"/>
      <c r="BT1553" s="85"/>
      <c r="BU1553" s="85"/>
      <c r="BV1553" s="85"/>
      <c r="BW1553" s="85"/>
      <c r="BX1553" s="85"/>
      <c r="BY1553" s="85"/>
      <c r="BZ1553" s="85"/>
      <c r="CA1553" s="85"/>
      <c r="CB1553" s="85"/>
      <c r="CC1553" s="85"/>
      <c r="CD1553" s="85"/>
      <c r="CE1553" s="85"/>
      <c r="CF1553" s="85"/>
      <c r="CG1553" s="85"/>
      <c r="CH1553" s="85"/>
      <c r="CI1553" s="85"/>
      <c r="CJ1553" s="85"/>
      <c r="CK1553" s="85"/>
      <c r="CL1553" s="85"/>
      <c r="CM1553" s="85"/>
      <c r="CN1553" s="85"/>
      <c r="CO1553" s="85"/>
      <c r="CP1553" s="85"/>
      <c r="CQ1553" s="85"/>
      <c r="CR1553" s="85"/>
      <c r="CS1553" s="85"/>
      <c r="CT1553" s="85"/>
      <c r="CU1553" s="85"/>
      <c r="CV1553" s="85"/>
      <c r="CW1553" s="85"/>
      <c r="CX1553" s="85"/>
      <c r="CY1553" s="85"/>
      <c r="CZ1553" s="85"/>
      <c r="DA1553" s="85"/>
      <c r="DB1553" s="85"/>
      <c r="DC1553" s="85"/>
      <c r="DD1553" s="85"/>
      <c r="DE1553" s="85"/>
    </row>
    <row r="1554" spans="1:109" x14ac:dyDescent="0.2">
      <c r="A1554" s="85"/>
      <c r="B1554" s="85"/>
      <c r="C1554" s="85"/>
      <c r="D1554" s="85"/>
      <c r="E1554" s="86"/>
      <c r="F1554" s="85"/>
      <c r="G1554" s="87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  <c r="V1554" s="85"/>
      <c r="W1554" s="85"/>
      <c r="X1554" s="85"/>
      <c r="Y1554" s="85"/>
      <c r="Z1554" s="85"/>
      <c r="AA1554" s="85"/>
      <c r="AB1554" s="85"/>
      <c r="AC1554" s="85"/>
      <c r="AD1554" s="85"/>
      <c r="AE1554" s="85"/>
      <c r="AF1554" s="85"/>
      <c r="AG1554" s="85"/>
      <c r="AH1554" s="85"/>
      <c r="AI1554" s="85"/>
      <c r="AJ1554" s="85"/>
      <c r="AK1554" s="85"/>
      <c r="AL1554" s="85"/>
      <c r="AM1554" s="85"/>
      <c r="AN1554" s="85"/>
      <c r="AO1554" s="85"/>
      <c r="AP1554" s="85"/>
      <c r="AQ1554" s="85"/>
      <c r="AR1554" s="85"/>
      <c r="AS1554" s="85"/>
      <c r="AT1554" s="85"/>
      <c r="AU1554" s="85"/>
      <c r="AV1554" s="85"/>
      <c r="AW1554" s="85"/>
      <c r="AX1554" s="85"/>
      <c r="AY1554" s="85"/>
      <c r="AZ1554" s="85"/>
      <c r="BA1554" s="85"/>
      <c r="BB1554" s="85"/>
      <c r="BC1554" s="85"/>
      <c r="BD1554" s="85"/>
      <c r="BE1554" s="85"/>
      <c r="BF1554" s="88"/>
      <c r="BG1554" s="85"/>
      <c r="BH1554" s="85"/>
      <c r="BI1554" s="85"/>
      <c r="BJ1554" s="85"/>
      <c r="BK1554" s="85"/>
      <c r="BL1554" s="85"/>
      <c r="BM1554" s="85"/>
      <c r="BN1554" s="85"/>
      <c r="BO1554" s="85"/>
      <c r="BP1554" s="85"/>
      <c r="BQ1554" s="85"/>
      <c r="BR1554" s="85"/>
      <c r="BS1554" s="85"/>
      <c r="BT1554" s="85"/>
      <c r="BU1554" s="85"/>
      <c r="BV1554" s="85"/>
      <c r="BW1554" s="85"/>
      <c r="BX1554" s="85"/>
      <c r="BY1554" s="85"/>
      <c r="BZ1554" s="85"/>
      <c r="CA1554" s="85"/>
      <c r="CB1554" s="85"/>
      <c r="CC1554" s="85"/>
      <c r="CD1554" s="85"/>
      <c r="CE1554" s="85"/>
      <c r="CF1554" s="85"/>
      <c r="CG1554" s="85"/>
      <c r="CH1554" s="85"/>
      <c r="CI1554" s="85"/>
      <c r="CJ1554" s="85"/>
      <c r="CK1554" s="85"/>
      <c r="CL1554" s="85"/>
      <c r="CM1554" s="85"/>
      <c r="CN1554" s="85"/>
      <c r="CO1554" s="85"/>
      <c r="CP1554" s="85"/>
      <c r="CQ1554" s="85"/>
      <c r="CR1554" s="85"/>
      <c r="CS1554" s="85"/>
      <c r="CT1554" s="85"/>
      <c r="CU1554" s="85"/>
      <c r="CV1554" s="85"/>
      <c r="CW1554" s="85"/>
      <c r="CX1554" s="85"/>
      <c r="CY1554" s="85"/>
      <c r="CZ1554" s="85"/>
      <c r="DA1554" s="85"/>
      <c r="DB1554" s="85"/>
      <c r="DC1554" s="85"/>
      <c r="DD1554" s="85"/>
      <c r="DE1554" s="85"/>
    </row>
    <row r="1555" spans="1:109" x14ac:dyDescent="0.2">
      <c r="A1555" s="85"/>
      <c r="B1555" s="85"/>
      <c r="C1555" s="85"/>
      <c r="D1555" s="85"/>
      <c r="E1555" s="86"/>
      <c r="F1555" s="85"/>
      <c r="G1555" s="87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  <c r="V1555" s="85"/>
      <c r="W1555" s="85"/>
      <c r="X1555" s="85"/>
      <c r="Y1555" s="85"/>
      <c r="Z1555" s="85"/>
      <c r="AA1555" s="85"/>
      <c r="AB1555" s="85"/>
      <c r="AC1555" s="85"/>
      <c r="AD1555" s="85"/>
      <c r="AE1555" s="85"/>
      <c r="AF1555" s="85"/>
      <c r="AG1555" s="85"/>
      <c r="AH1555" s="85"/>
      <c r="AI1555" s="85"/>
      <c r="AJ1555" s="85"/>
      <c r="AK1555" s="85"/>
      <c r="AL1555" s="85"/>
      <c r="AM1555" s="85"/>
      <c r="AN1555" s="85"/>
      <c r="AO1555" s="85"/>
      <c r="AP1555" s="85"/>
      <c r="AQ1555" s="85"/>
      <c r="AR1555" s="85"/>
      <c r="AS1555" s="85"/>
      <c r="AT1555" s="85"/>
      <c r="AU1555" s="85"/>
      <c r="AV1555" s="85"/>
      <c r="AW1555" s="85"/>
      <c r="AX1555" s="85"/>
      <c r="AY1555" s="85"/>
      <c r="AZ1555" s="85"/>
      <c r="BA1555" s="85"/>
      <c r="BB1555" s="85"/>
      <c r="BC1555" s="85"/>
      <c r="BD1555" s="85"/>
      <c r="BE1555" s="85"/>
      <c r="BF1555" s="88"/>
      <c r="BG1555" s="85"/>
      <c r="BH1555" s="85"/>
      <c r="BI1555" s="85"/>
      <c r="BJ1555" s="85"/>
      <c r="BK1555" s="85"/>
      <c r="BL1555" s="85"/>
      <c r="BM1555" s="85"/>
      <c r="BN1555" s="85"/>
      <c r="BO1555" s="85"/>
      <c r="BP1555" s="85"/>
      <c r="BQ1555" s="85"/>
      <c r="BR1555" s="85"/>
      <c r="BS1555" s="85"/>
      <c r="BT1555" s="85"/>
      <c r="BU1555" s="85"/>
      <c r="BV1555" s="85"/>
      <c r="BW1555" s="85"/>
      <c r="BX1555" s="85"/>
      <c r="BY1555" s="85"/>
      <c r="BZ1555" s="85"/>
      <c r="CA1555" s="85"/>
      <c r="CB1555" s="85"/>
      <c r="CC1555" s="85"/>
      <c r="CD1555" s="85"/>
      <c r="CE1555" s="85"/>
      <c r="CF1555" s="85"/>
      <c r="CG1555" s="85"/>
      <c r="CH1555" s="85"/>
      <c r="CI1555" s="85"/>
      <c r="CJ1555" s="85"/>
      <c r="CK1555" s="85"/>
      <c r="CL1555" s="85"/>
      <c r="CM1555" s="85"/>
      <c r="CN1555" s="85"/>
      <c r="CO1555" s="85"/>
      <c r="CP1555" s="85"/>
      <c r="CQ1555" s="85"/>
      <c r="CR1555" s="85"/>
      <c r="CS1555" s="85"/>
      <c r="CT1555" s="85"/>
      <c r="CU1555" s="85"/>
      <c r="CV1555" s="85"/>
      <c r="CW1555" s="85"/>
      <c r="CX1555" s="85"/>
      <c r="CY1555" s="85"/>
      <c r="CZ1555" s="85"/>
      <c r="DA1555" s="85"/>
      <c r="DB1555" s="85"/>
      <c r="DC1555" s="85"/>
      <c r="DD1555" s="85"/>
      <c r="DE1555" s="85"/>
    </row>
    <row r="1556" spans="1:109" x14ac:dyDescent="0.2">
      <c r="A1556" s="85"/>
      <c r="B1556" s="85"/>
      <c r="C1556" s="85"/>
      <c r="D1556" s="85"/>
      <c r="E1556" s="86"/>
      <c r="F1556" s="85"/>
      <c r="G1556" s="87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  <c r="V1556" s="85"/>
      <c r="W1556" s="85"/>
      <c r="X1556" s="85"/>
      <c r="Y1556" s="85"/>
      <c r="Z1556" s="85"/>
      <c r="AA1556" s="85"/>
      <c r="AB1556" s="85"/>
      <c r="AC1556" s="85"/>
      <c r="AD1556" s="85"/>
      <c r="AE1556" s="85"/>
      <c r="AF1556" s="85"/>
      <c r="AG1556" s="85"/>
      <c r="AH1556" s="85"/>
      <c r="AI1556" s="85"/>
      <c r="AJ1556" s="85"/>
      <c r="AK1556" s="85"/>
      <c r="AL1556" s="85"/>
      <c r="AM1556" s="85"/>
      <c r="AN1556" s="85"/>
      <c r="AO1556" s="85"/>
      <c r="AP1556" s="85"/>
      <c r="AQ1556" s="85"/>
      <c r="AR1556" s="85"/>
      <c r="AS1556" s="85"/>
      <c r="AT1556" s="85"/>
      <c r="AU1556" s="85"/>
      <c r="AV1556" s="85"/>
      <c r="AW1556" s="85"/>
      <c r="AX1556" s="85"/>
      <c r="AY1556" s="85"/>
      <c r="AZ1556" s="85"/>
      <c r="BA1556" s="85"/>
      <c r="BB1556" s="85"/>
      <c r="BC1556" s="85"/>
      <c r="BD1556" s="85"/>
      <c r="BE1556" s="85"/>
      <c r="BF1556" s="88"/>
      <c r="BG1556" s="85"/>
      <c r="BH1556" s="85"/>
      <c r="BI1556" s="85"/>
      <c r="BJ1556" s="85"/>
      <c r="BK1556" s="85"/>
      <c r="BL1556" s="85"/>
      <c r="BM1556" s="85"/>
      <c r="BN1556" s="85"/>
      <c r="BO1556" s="85"/>
      <c r="BP1556" s="85"/>
      <c r="BQ1556" s="85"/>
      <c r="BR1556" s="85"/>
      <c r="BS1556" s="85"/>
      <c r="BT1556" s="85"/>
      <c r="BU1556" s="85"/>
      <c r="BV1556" s="85"/>
      <c r="BW1556" s="85"/>
      <c r="BX1556" s="85"/>
      <c r="BY1556" s="85"/>
      <c r="BZ1556" s="85"/>
      <c r="CA1556" s="85"/>
      <c r="CB1556" s="85"/>
      <c r="CC1556" s="85"/>
      <c r="CD1556" s="85"/>
      <c r="CE1556" s="85"/>
      <c r="CF1556" s="85"/>
      <c r="CG1556" s="85"/>
      <c r="CH1556" s="85"/>
      <c r="CI1556" s="85"/>
      <c r="CJ1556" s="85"/>
      <c r="CK1556" s="85"/>
      <c r="CL1556" s="85"/>
      <c r="CM1556" s="85"/>
      <c r="CN1556" s="85"/>
      <c r="CO1556" s="85"/>
      <c r="CP1556" s="85"/>
      <c r="CQ1556" s="85"/>
      <c r="CR1556" s="85"/>
      <c r="CS1556" s="85"/>
      <c r="CT1556" s="85"/>
      <c r="CU1556" s="85"/>
      <c r="CV1556" s="85"/>
      <c r="CW1556" s="85"/>
      <c r="CX1556" s="85"/>
      <c r="CY1556" s="85"/>
      <c r="CZ1556" s="85"/>
      <c r="DA1556" s="85"/>
      <c r="DB1556" s="85"/>
      <c r="DC1556" s="85"/>
      <c r="DD1556" s="85"/>
      <c r="DE1556" s="85"/>
    </row>
    <row r="1557" spans="1:109" x14ac:dyDescent="0.2">
      <c r="A1557" s="85"/>
      <c r="B1557" s="85"/>
      <c r="C1557" s="85"/>
      <c r="D1557" s="85"/>
      <c r="E1557" s="86"/>
      <c r="F1557" s="85"/>
      <c r="G1557" s="87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  <c r="V1557" s="85"/>
      <c r="W1557" s="85"/>
      <c r="X1557" s="85"/>
      <c r="Y1557" s="85"/>
      <c r="Z1557" s="85"/>
      <c r="AA1557" s="85"/>
      <c r="AB1557" s="85"/>
      <c r="AC1557" s="85"/>
      <c r="AD1557" s="85"/>
      <c r="AE1557" s="85"/>
      <c r="AF1557" s="85"/>
      <c r="AG1557" s="85"/>
      <c r="AH1557" s="85"/>
      <c r="AI1557" s="85"/>
      <c r="AJ1557" s="85"/>
      <c r="AK1557" s="85"/>
      <c r="AL1557" s="85"/>
      <c r="AM1557" s="85"/>
      <c r="AN1557" s="85"/>
      <c r="AO1557" s="85"/>
      <c r="AP1557" s="85"/>
      <c r="AQ1557" s="85"/>
      <c r="AR1557" s="85"/>
      <c r="AS1557" s="85"/>
      <c r="AT1557" s="85"/>
      <c r="AU1557" s="85"/>
      <c r="AV1557" s="85"/>
      <c r="AW1557" s="85"/>
      <c r="AX1557" s="85"/>
      <c r="AY1557" s="85"/>
      <c r="AZ1557" s="85"/>
      <c r="BA1557" s="85"/>
      <c r="BB1557" s="85"/>
      <c r="BC1557" s="85"/>
      <c r="BD1557" s="85"/>
      <c r="BE1557" s="85"/>
      <c r="BF1557" s="88"/>
      <c r="BG1557" s="85"/>
      <c r="BH1557" s="85"/>
      <c r="BI1557" s="85"/>
      <c r="BJ1557" s="85"/>
      <c r="BK1557" s="85"/>
      <c r="BL1557" s="85"/>
      <c r="BM1557" s="85"/>
      <c r="BN1557" s="85"/>
      <c r="BO1557" s="85"/>
      <c r="BP1557" s="85"/>
      <c r="BQ1557" s="85"/>
      <c r="BR1557" s="85"/>
      <c r="BS1557" s="85"/>
      <c r="BT1557" s="85"/>
      <c r="BU1557" s="85"/>
      <c r="BV1557" s="85"/>
      <c r="BW1557" s="85"/>
      <c r="BX1557" s="85"/>
      <c r="BY1557" s="85"/>
      <c r="BZ1557" s="85"/>
      <c r="CA1557" s="85"/>
      <c r="CB1557" s="85"/>
      <c r="CC1557" s="85"/>
      <c r="CD1557" s="85"/>
      <c r="CE1557" s="85"/>
      <c r="CF1557" s="85"/>
      <c r="CG1557" s="85"/>
      <c r="CH1557" s="85"/>
      <c r="CI1557" s="85"/>
      <c r="CJ1557" s="85"/>
      <c r="CK1557" s="85"/>
      <c r="CL1557" s="85"/>
      <c r="CM1557" s="85"/>
      <c r="CN1557" s="85"/>
      <c r="CO1557" s="85"/>
      <c r="CP1557" s="85"/>
      <c r="CQ1557" s="85"/>
      <c r="CR1557" s="85"/>
      <c r="CS1557" s="85"/>
      <c r="CT1557" s="85"/>
      <c r="CU1557" s="85"/>
      <c r="CV1557" s="85"/>
      <c r="CW1557" s="85"/>
      <c r="CX1557" s="85"/>
      <c r="CY1557" s="85"/>
      <c r="CZ1557" s="85"/>
      <c r="DA1557" s="85"/>
      <c r="DB1557" s="85"/>
      <c r="DC1557" s="85"/>
      <c r="DD1557" s="85"/>
      <c r="DE1557" s="85"/>
    </row>
    <row r="1558" spans="1:109" x14ac:dyDescent="0.2">
      <c r="A1558" s="85"/>
      <c r="B1558" s="85"/>
      <c r="C1558" s="85"/>
      <c r="D1558" s="85"/>
      <c r="E1558" s="86"/>
      <c r="F1558" s="85"/>
      <c r="G1558" s="87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  <c r="V1558" s="85"/>
      <c r="W1558" s="85"/>
      <c r="X1558" s="85"/>
      <c r="Y1558" s="85"/>
      <c r="Z1558" s="85"/>
      <c r="AA1558" s="85"/>
      <c r="AB1558" s="85"/>
      <c r="AC1558" s="85"/>
      <c r="AD1558" s="85"/>
      <c r="AE1558" s="85"/>
      <c r="AF1558" s="85"/>
      <c r="AG1558" s="85"/>
      <c r="AH1558" s="85"/>
      <c r="AI1558" s="85"/>
      <c r="AJ1558" s="85"/>
      <c r="AK1558" s="85"/>
      <c r="AL1558" s="85"/>
      <c r="AM1558" s="85"/>
      <c r="AN1558" s="85"/>
      <c r="AO1558" s="85"/>
      <c r="AP1558" s="85"/>
      <c r="AQ1558" s="85"/>
      <c r="AR1558" s="85"/>
      <c r="AS1558" s="85"/>
      <c r="AT1558" s="85"/>
      <c r="AU1558" s="85"/>
      <c r="AV1558" s="85"/>
      <c r="AW1558" s="85"/>
      <c r="AX1558" s="85"/>
      <c r="AY1558" s="85"/>
      <c r="AZ1558" s="85"/>
      <c r="BA1558" s="85"/>
      <c r="BB1558" s="85"/>
      <c r="BC1558" s="85"/>
      <c r="BD1558" s="85"/>
      <c r="BE1558" s="85"/>
      <c r="BF1558" s="88"/>
      <c r="BG1558" s="85"/>
      <c r="BH1558" s="85"/>
      <c r="BI1558" s="85"/>
      <c r="BJ1558" s="85"/>
      <c r="BK1558" s="85"/>
      <c r="BL1558" s="85"/>
      <c r="BM1558" s="85"/>
      <c r="BN1558" s="85"/>
      <c r="BO1558" s="85"/>
      <c r="BP1558" s="85"/>
      <c r="BQ1558" s="85"/>
      <c r="BR1558" s="85"/>
      <c r="BS1558" s="85"/>
      <c r="BT1558" s="85"/>
      <c r="BU1558" s="85"/>
      <c r="BV1558" s="85"/>
      <c r="BW1558" s="85"/>
      <c r="BX1558" s="85"/>
      <c r="BY1558" s="85"/>
      <c r="BZ1558" s="85"/>
      <c r="CA1558" s="85"/>
      <c r="CB1558" s="85"/>
      <c r="CC1558" s="85"/>
      <c r="CD1558" s="85"/>
      <c r="CE1558" s="85"/>
      <c r="CF1558" s="85"/>
      <c r="CG1558" s="85"/>
      <c r="CH1558" s="85"/>
      <c r="CI1558" s="85"/>
      <c r="CJ1558" s="85"/>
      <c r="CK1558" s="85"/>
      <c r="CL1558" s="85"/>
      <c r="CM1558" s="85"/>
      <c r="CN1558" s="85"/>
      <c r="CO1558" s="85"/>
      <c r="CP1558" s="85"/>
      <c r="CQ1558" s="85"/>
      <c r="CR1558" s="85"/>
      <c r="CS1558" s="85"/>
      <c r="CT1558" s="85"/>
      <c r="CU1558" s="85"/>
      <c r="CV1558" s="85"/>
      <c r="CW1558" s="85"/>
      <c r="CX1558" s="85"/>
      <c r="CY1558" s="85"/>
      <c r="CZ1558" s="85"/>
      <c r="DA1558" s="85"/>
      <c r="DB1558" s="85"/>
      <c r="DC1558" s="85"/>
      <c r="DD1558" s="85"/>
      <c r="DE1558" s="85"/>
    </row>
    <row r="1559" spans="1:109" x14ac:dyDescent="0.2">
      <c r="A1559" s="85"/>
      <c r="B1559" s="85"/>
      <c r="C1559" s="85"/>
      <c r="D1559" s="85"/>
      <c r="E1559" s="86"/>
      <c r="F1559" s="85"/>
      <c r="G1559" s="87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  <c r="V1559" s="85"/>
      <c r="W1559" s="85"/>
      <c r="X1559" s="85"/>
      <c r="Y1559" s="85"/>
      <c r="Z1559" s="85"/>
      <c r="AA1559" s="85"/>
      <c r="AB1559" s="85"/>
      <c r="AC1559" s="85"/>
      <c r="AD1559" s="85"/>
      <c r="AE1559" s="85"/>
      <c r="AF1559" s="85"/>
      <c r="AG1559" s="85"/>
      <c r="AH1559" s="85"/>
      <c r="AI1559" s="85"/>
      <c r="AJ1559" s="85"/>
      <c r="AK1559" s="85"/>
      <c r="AL1559" s="85"/>
      <c r="AM1559" s="85"/>
      <c r="AN1559" s="85"/>
      <c r="AO1559" s="85"/>
      <c r="AP1559" s="85"/>
      <c r="AQ1559" s="85"/>
      <c r="AR1559" s="85"/>
      <c r="AS1559" s="85"/>
      <c r="AT1559" s="85"/>
      <c r="AU1559" s="85"/>
      <c r="AV1559" s="85"/>
      <c r="AW1559" s="85"/>
      <c r="AX1559" s="85"/>
      <c r="AY1559" s="85"/>
      <c r="AZ1559" s="85"/>
      <c r="BA1559" s="85"/>
      <c r="BB1559" s="85"/>
      <c r="BC1559" s="85"/>
      <c r="BD1559" s="85"/>
      <c r="BE1559" s="85"/>
      <c r="BF1559" s="88"/>
      <c r="BG1559" s="85"/>
      <c r="BH1559" s="85"/>
      <c r="BI1559" s="85"/>
      <c r="BJ1559" s="85"/>
      <c r="BK1559" s="85"/>
      <c r="BL1559" s="85"/>
      <c r="BM1559" s="85"/>
      <c r="BN1559" s="85"/>
      <c r="BO1559" s="85"/>
      <c r="BP1559" s="85"/>
      <c r="BQ1559" s="85"/>
      <c r="BR1559" s="85"/>
      <c r="BS1559" s="85"/>
      <c r="BT1559" s="85"/>
      <c r="BU1559" s="85"/>
      <c r="BV1559" s="85"/>
      <c r="BW1559" s="85"/>
      <c r="BX1559" s="85"/>
      <c r="BY1559" s="85"/>
      <c r="BZ1559" s="85"/>
      <c r="CA1559" s="85"/>
      <c r="CB1559" s="85"/>
      <c r="CC1559" s="85"/>
      <c r="CD1559" s="85"/>
      <c r="CE1559" s="85"/>
      <c r="CF1559" s="85"/>
      <c r="CG1559" s="85"/>
      <c r="CH1559" s="85"/>
      <c r="CI1559" s="85"/>
      <c r="CJ1559" s="85"/>
      <c r="CK1559" s="85"/>
      <c r="CL1559" s="85"/>
      <c r="CM1559" s="85"/>
      <c r="CN1559" s="85"/>
      <c r="CO1559" s="85"/>
      <c r="CP1559" s="85"/>
      <c r="CQ1559" s="85"/>
      <c r="CR1559" s="85"/>
      <c r="CS1559" s="85"/>
      <c r="CT1559" s="85"/>
      <c r="CU1559" s="85"/>
      <c r="CV1559" s="85"/>
      <c r="CW1559" s="85"/>
      <c r="CX1559" s="85"/>
      <c r="CY1559" s="85"/>
      <c r="CZ1559" s="85"/>
      <c r="DA1559" s="85"/>
      <c r="DB1559" s="85"/>
      <c r="DC1559" s="85"/>
      <c r="DD1559" s="85"/>
      <c r="DE1559" s="85"/>
    </row>
    <row r="1560" spans="1:109" x14ac:dyDescent="0.2">
      <c r="A1560" s="85"/>
      <c r="B1560" s="85"/>
      <c r="C1560" s="85"/>
      <c r="D1560" s="85"/>
      <c r="E1560" s="86"/>
      <c r="F1560" s="85"/>
      <c r="G1560" s="87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  <c r="V1560" s="85"/>
      <c r="W1560" s="85"/>
      <c r="X1560" s="85"/>
      <c r="Y1560" s="85"/>
      <c r="Z1560" s="85"/>
      <c r="AA1560" s="85"/>
      <c r="AB1560" s="85"/>
      <c r="AC1560" s="85"/>
      <c r="AD1560" s="85"/>
      <c r="AE1560" s="85"/>
      <c r="AF1560" s="85"/>
      <c r="AG1560" s="85"/>
      <c r="AH1560" s="85"/>
      <c r="AI1560" s="85"/>
      <c r="AJ1560" s="85"/>
      <c r="AK1560" s="85"/>
      <c r="AL1560" s="85"/>
      <c r="AM1560" s="85"/>
      <c r="AN1560" s="85"/>
      <c r="AO1560" s="85"/>
      <c r="AP1560" s="85"/>
      <c r="AQ1560" s="85"/>
      <c r="AR1560" s="85"/>
      <c r="AS1560" s="85"/>
      <c r="AT1560" s="85"/>
      <c r="AU1560" s="85"/>
      <c r="AV1560" s="85"/>
      <c r="AW1560" s="85"/>
      <c r="AX1560" s="85"/>
      <c r="AY1560" s="85"/>
      <c r="AZ1560" s="85"/>
      <c r="BA1560" s="85"/>
      <c r="BB1560" s="85"/>
      <c r="BC1560" s="85"/>
      <c r="BD1560" s="85"/>
      <c r="BE1560" s="85"/>
      <c r="BF1560" s="88"/>
      <c r="BG1560" s="85"/>
      <c r="BH1560" s="85"/>
      <c r="BI1560" s="85"/>
      <c r="BJ1560" s="85"/>
      <c r="BK1560" s="85"/>
      <c r="BL1560" s="85"/>
      <c r="BM1560" s="85"/>
      <c r="BN1560" s="85"/>
      <c r="BO1560" s="85"/>
      <c r="BP1560" s="85"/>
      <c r="BQ1560" s="85"/>
      <c r="BR1560" s="85"/>
      <c r="BS1560" s="85"/>
      <c r="BT1560" s="85"/>
      <c r="BU1560" s="85"/>
      <c r="BV1560" s="85"/>
      <c r="BW1560" s="85"/>
      <c r="BX1560" s="85"/>
      <c r="BY1560" s="85"/>
      <c r="BZ1560" s="85"/>
      <c r="CA1560" s="85"/>
      <c r="CB1560" s="85"/>
      <c r="CC1560" s="85"/>
      <c r="CD1560" s="85"/>
      <c r="CE1560" s="85"/>
      <c r="CF1560" s="85"/>
      <c r="CG1560" s="85"/>
      <c r="CH1560" s="85"/>
      <c r="CI1560" s="85"/>
      <c r="CJ1560" s="85"/>
      <c r="CK1560" s="85"/>
      <c r="CL1560" s="85"/>
      <c r="CM1560" s="85"/>
      <c r="CN1560" s="85"/>
      <c r="CO1560" s="85"/>
      <c r="CP1560" s="85"/>
      <c r="CQ1560" s="85"/>
      <c r="CR1560" s="85"/>
      <c r="CS1560" s="85"/>
      <c r="CT1560" s="85"/>
      <c r="CU1560" s="85"/>
      <c r="CV1560" s="85"/>
      <c r="CW1560" s="85"/>
      <c r="CX1560" s="85"/>
      <c r="CY1560" s="85"/>
      <c r="CZ1560" s="85"/>
      <c r="DA1560" s="85"/>
      <c r="DB1560" s="85"/>
      <c r="DC1560" s="85"/>
      <c r="DD1560" s="85"/>
      <c r="DE1560" s="85"/>
    </row>
    <row r="1561" spans="1:109" x14ac:dyDescent="0.2">
      <c r="A1561" s="85"/>
      <c r="B1561" s="85"/>
      <c r="C1561" s="85"/>
      <c r="D1561" s="85"/>
      <c r="E1561" s="86"/>
      <c r="F1561" s="85"/>
      <c r="G1561" s="87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  <c r="V1561" s="85"/>
      <c r="W1561" s="85"/>
      <c r="X1561" s="85"/>
      <c r="Y1561" s="85"/>
      <c r="Z1561" s="85"/>
      <c r="AA1561" s="85"/>
      <c r="AB1561" s="85"/>
      <c r="AC1561" s="85"/>
      <c r="AD1561" s="85"/>
      <c r="AE1561" s="85"/>
      <c r="AF1561" s="85"/>
      <c r="AG1561" s="85"/>
      <c r="AH1561" s="85"/>
      <c r="AI1561" s="85"/>
      <c r="AJ1561" s="85"/>
      <c r="AK1561" s="85"/>
      <c r="AL1561" s="85"/>
      <c r="AM1561" s="85"/>
      <c r="AN1561" s="85"/>
      <c r="AO1561" s="85"/>
      <c r="AP1561" s="85"/>
      <c r="AQ1561" s="85"/>
      <c r="AR1561" s="85"/>
      <c r="AS1561" s="85"/>
      <c r="AT1561" s="85"/>
      <c r="AU1561" s="85"/>
      <c r="AV1561" s="85"/>
      <c r="AW1561" s="85"/>
      <c r="AX1561" s="85"/>
      <c r="AY1561" s="85"/>
      <c r="AZ1561" s="85"/>
      <c r="BA1561" s="85"/>
      <c r="BB1561" s="85"/>
      <c r="BC1561" s="85"/>
      <c r="BD1561" s="85"/>
      <c r="BE1561" s="85"/>
      <c r="BF1561" s="88"/>
      <c r="BG1561" s="85"/>
      <c r="BH1561" s="85"/>
      <c r="BI1561" s="85"/>
      <c r="BJ1561" s="85"/>
      <c r="BK1561" s="85"/>
      <c r="BL1561" s="85"/>
      <c r="BM1561" s="85"/>
      <c r="BN1561" s="85"/>
      <c r="BO1561" s="85"/>
      <c r="BP1561" s="85"/>
      <c r="BQ1561" s="85"/>
      <c r="BR1561" s="85"/>
      <c r="BS1561" s="85"/>
      <c r="BT1561" s="85"/>
      <c r="BU1561" s="85"/>
      <c r="BV1561" s="85"/>
      <c r="BW1561" s="85"/>
      <c r="BX1561" s="85"/>
      <c r="BY1561" s="85"/>
      <c r="BZ1561" s="85"/>
      <c r="CA1561" s="85"/>
      <c r="CB1561" s="85"/>
      <c r="CC1561" s="85"/>
      <c r="CD1561" s="85"/>
      <c r="CE1561" s="85"/>
      <c r="CF1561" s="85"/>
      <c r="CG1561" s="85"/>
      <c r="CH1561" s="85"/>
      <c r="CI1561" s="85"/>
      <c r="CJ1561" s="85"/>
      <c r="CK1561" s="85"/>
      <c r="CL1561" s="85"/>
      <c r="CM1561" s="85"/>
      <c r="CN1561" s="85"/>
      <c r="CO1561" s="85"/>
      <c r="CP1561" s="85"/>
      <c r="CQ1561" s="85"/>
      <c r="CR1561" s="85"/>
      <c r="CS1561" s="85"/>
      <c r="CT1561" s="85"/>
      <c r="CU1561" s="85"/>
      <c r="CV1561" s="85"/>
      <c r="CW1561" s="85"/>
      <c r="CX1561" s="85"/>
      <c r="CY1561" s="85"/>
      <c r="CZ1561" s="85"/>
      <c r="DA1561" s="85"/>
      <c r="DB1561" s="85"/>
      <c r="DC1561" s="85"/>
      <c r="DD1561" s="85"/>
      <c r="DE1561" s="85"/>
    </row>
    <row r="1562" spans="1:109" x14ac:dyDescent="0.2">
      <c r="A1562" s="85"/>
      <c r="B1562" s="85"/>
      <c r="C1562" s="85"/>
      <c r="D1562" s="85"/>
      <c r="E1562" s="86"/>
      <c r="F1562" s="85"/>
      <c r="G1562" s="87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  <c r="V1562" s="85"/>
      <c r="W1562" s="85"/>
      <c r="X1562" s="85"/>
      <c r="Y1562" s="85"/>
      <c r="Z1562" s="85"/>
      <c r="AA1562" s="85"/>
      <c r="AB1562" s="85"/>
      <c r="AC1562" s="85"/>
      <c r="AD1562" s="85"/>
      <c r="AE1562" s="85"/>
      <c r="AF1562" s="85"/>
      <c r="AG1562" s="85"/>
      <c r="AH1562" s="85"/>
      <c r="AI1562" s="85"/>
      <c r="AJ1562" s="85"/>
      <c r="AK1562" s="85"/>
      <c r="AL1562" s="85"/>
      <c r="AM1562" s="85"/>
      <c r="AN1562" s="85"/>
      <c r="AO1562" s="85"/>
      <c r="AP1562" s="85"/>
      <c r="AQ1562" s="85"/>
      <c r="AR1562" s="85"/>
      <c r="AS1562" s="85"/>
      <c r="AT1562" s="85"/>
      <c r="AU1562" s="85"/>
      <c r="AV1562" s="85"/>
      <c r="AW1562" s="85"/>
      <c r="AX1562" s="85"/>
      <c r="AY1562" s="85"/>
      <c r="AZ1562" s="85"/>
      <c r="BA1562" s="85"/>
      <c r="BB1562" s="85"/>
      <c r="BC1562" s="85"/>
      <c r="BD1562" s="85"/>
      <c r="BE1562" s="85"/>
      <c r="BF1562" s="88"/>
      <c r="BG1562" s="85"/>
      <c r="BH1562" s="85"/>
      <c r="BI1562" s="85"/>
      <c r="BJ1562" s="85"/>
      <c r="BK1562" s="85"/>
      <c r="BL1562" s="85"/>
      <c r="BM1562" s="85"/>
      <c r="BN1562" s="85"/>
      <c r="BO1562" s="85"/>
      <c r="BP1562" s="85"/>
      <c r="BQ1562" s="85"/>
      <c r="BR1562" s="85"/>
      <c r="BS1562" s="85"/>
      <c r="BT1562" s="85"/>
      <c r="BU1562" s="85"/>
      <c r="BV1562" s="85"/>
      <c r="BW1562" s="85"/>
      <c r="BX1562" s="85"/>
      <c r="BY1562" s="85"/>
      <c r="BZ1562" s="85"/>
      <c r="CA1562" s="85"/>
      <c r="CB1562" s="85"/>
      <c r="CC1562" s="85"/>
      <c r="CD1562" s="85"/>
      <c r="CE1562" s="85"/>
      <c r="CF1562" s="85"/>
      <c r="CG1562" s="85"/>
      <c r="CH1562" s="85"/>
      <c r="CI1562" s="85"/>
      <c r="CJ1562" s="85"/>
      <c r="CK1562" s="85"/>
      <c r="CL1562" s="85"/>
      <c r="CM1562" s="85"/>
      <c r="CN1562" s="85"/>
      <c r="CO1562" s="85"/>
      <c r="CP1562" s="85"/>
      <c r="CQ1562" s="85"/>
      <c r="CR1562" s="85"/>
      <c r="CS1562" s="85"/>
      <c r="CT1562" s="85"/>
      <c r="CU1562" s="85"/>
      <c r="CV1562" s="85"/>
      <c r="CW1562" s="85"/>
      <c r="CX1562" s="85"/>
      <c r="CY1562" s="85"/>
      <c r="CZ1562" s="85"/>
      <c r="DA1562" s="85"/>
      <c r="DB1562" s="85"/>
      <c r="DC1562" s="85"/>
      <c r="DD1562" s="85"/>
      <c r="DE1562" s="85"/>
    </row>
    <row r="1563" spans="1:109" x14ac:dyDescent="0.2">
      <c r="A1563" s="85"/>
      <c r="B1563" s="85"/>
      <c r="C1563" s="85"/>
      <c r="D1563" s="85"/>
      <c r="E1563" s="86"/>
      <c r="F1563" s="85"/>
      <c r="G1563" s="87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  <c r="V1563" s="85"/>
      <c r="W1563" s="85"/>
      <c r="X1563" s="85"/>
      <c r="Y1563" s="85"/>
      <c r="Z1563" s="85"/>
      <c r="AA1563" s="85"/>
      <c r="AB1563" s="85"/>
      <c r="AC1563" s="85"/>
      <c r="AD1563" s="85"/>
      <c r="AE1563" s="85"/>
      <c r="AF1563" s="85"/>
      <c r="AG1563" s="85"/>
      <c r="AH1563" s="85"/>
      <c r="AI1563" s="85"/>
      <c r="AJ1563" s="85"/>
      <c r="AK1563" s="85"/>
      <c r="AL1563" s="85"/>
      <c r="AM1563" s="85"/>
      <c r="AN1563" s="85"/>
      <c r="AO1563" s="85"/>
      <c r="AP1563" s="85"/>
      <c r="AQ1563" s="85"/>
      <c r="AR1563" s="85"/>
      <c r="AS1563" s="85"/>
      <c r="AT1563" s="85"/>
      <c r="AU1563" s="85"/>
      <c r="AV1563" s="85"/>
      <c r="AW1563" s="85"/>
      <c r="AX1563" s="85"/>
      <c r="AY1563" s="85"/>
      <c r="AZ1563" s="85"/>
      <c r="BA1563" s="85"/>
      <c r="BB1563" s="85"/>
      <c r="BC1563" s="85"/>
      <c r="BD1563" s="85"/>
      <c r="BE1563" s="85"/>
      <c r="BF1563" s="88"/>
      <c r="BG1563" s="85"/>
      <c r="BH1563" s="85"/>
      <c r="BI1563" s="85"/>
      <c r="BJ1563" s="85"/>
      <c r="BK1563" s="85"/>
      <c r="BL1563" s="85"/>
      <c r="BM1563" s="85"/>
      <c r="BN1563" s="85"/>
      <c r="BO1563" s="85"/>
      <c r="BP1563" s="85"/>
      <c r="BQ1563" s="85"/>
      <c r="BR1563" s="85"/>
      <c r="BS1563" s="85"/>
      <c r="BT1563" s="85"/>
      <c r="BU1563" s="85"/>
      <c r="BV1563" s="85"/>
      <c r="BW1563" s="85"/>
      <c r="BX1563" s="85"/>
      <c r="BY1563" s="85"/>
      <c r="BZ1563" s="85"/>
      <c r="CA1563" s="85"/>
      <c r="CB1563" s="85"/>
      <c r="CC1563" s="85"/>
      <c r="CD1563" s="85"/>
      <c r="CE1563" s="85"/>
      <c r="CF1563" s="85"/>
      <c r="CG1563" s="85"/>
      <c r="CH1563" s="85"/>
      <c r="CI1563" s="85"/>
      <c r="CJ1563" s="85"/>
      <c r="CK1563" s="85"/>
      <c r="CL1563" s="85"/>
      <c r="CM1563" s="85"/>
      <c r="CN1563" s="85"/>
      <c r="CO1563" s="85"/>
      <c r="CP1563" s="85"/>
      <c r="CQ1563" s="85"/>
      <c r="CR1563" s="85"/>
      <c r="CS1563" s="85"/>
      <c r="CT1563" s="85"/>
      <c r="CU1563" s="85"/>
      <c r="CV1563" s="85"/>
      <c r="CW1563" s="85"/>
      <c r="CX1563" s="85"/>
      <c r="CY1563" s="85"/>
      <c r="CZ1563" s="85"/>
      <c r="DA1563" s="85"/>
      <c r="DB1563" s="85"/>
      <c r="DC1563" s="85"/>
      <c r="DD1563" s="85"/>
      <c r="DE1563" s="85"/>
    </row>
    <row r="1564" spans="1:109" x14ac:dyDescent="0.2">
      <c r="A1564" s="85"/>
      <c r="B1564" s="85"/>
      <c r="C1564" s="85"/>
      <c r="D1564" s="85"/>
      <c r="E1564" s="86"/>
      <c r="F1564" s="85"/>
      <c r="G1564" s="87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  <c r="V1564" s="85"/>
      <c r="W1564" s="85"/>
      <c r="X1564" s="85"/>
      <c r="Y1564" s="85"/>
      <c r="Z1564" s="85"/>
      <c r="AA1564" s="85"/>
      <c r="AB1564" s="85"/>
      <c r="AC1564" s="85"/>
      <c r="AD1564" s="85"/>
      <c r="AE1564" s="85"/>
      <c r="AF1564" s="85"/>
      <c r="AG1564" s="85"/>
      <c r="AH1564" s="85"/>
      <c r="AI1564" s="85"/>
      <c r="AJ1564" s="85"/>
      <c r="AK1564" s="85"/>
      <c r="AL1564" s="85"/>
      <c r="AM1564" s="85"/>
      <c r="AN1564" s="85"/>
      <c r="AO1564" s="85"/>
      <c r="AP1564" s="85"/>
      <c r="AQ1564" s="85"/>
      <c r="AR1564" s="85"/>
      <c r="AS1564" s="85"/>
      <c r="AT1564" s="85"/>
      <c r="AU1564" s="85"/>
      <c r="AV1564" s="85"/>
      <c r="AW1564" s="85"/>
      <c r="AX1564" s="85"/>
      <c r="AY1564" s="85"/>
      <c r="AZ1564" s="85"/>
      <c r="BA1564" s="85"/>
      <c r="BB1564" s="85"/>
      <c r="BC1564" s="85"/>
      <c r="BD1564" s="85"/>
      <c r="BE1564" s="85"/>
      <c r="BF1564" s="88"/>
      <c r="BG1564" s="85"/>
      <c r="BH1564" s="85"/>
      <c r="BI1564" s="85"/>
      <c r="BJ1564" s="85"/>
      <c r="BK1564" s="85"/>
      <c r="BL1564" s="85"/>
      <c r="BM1564" s="85"/>
      <c r="BN1564" s="85"/>
      <c r="BO1564" s="85"/>
      <c r="BP1564" s="85"/>
      <c r="BQ1564" s="85"/>
      <c r="BR1564" s="85"/>
      <c r="BS1564" s="85"/>
      <c r="BT1564" s="85"/>
      <c r="BU1564" s="85"/>
      <c r="BV1564" s="85"/>
      <c r="BW1564" s="85"/>
      <c r="BX1564" s="85"/>
      <c r="BY1564" s="85"/>
      <c r="BZ1564" s="85"/>
      <c r="CA1564" s="85"/>
      <c r="CB1564" s="85"/>
      <c r="CC1564" s="85"/>
      <c r="CD1564" s="85"/>
      <c r="CE1564" s="85"/>
      <c r="CF1564" s="85"/>
      <c r="CG1564" s="85"/>
      <c r="CH1564" s="85"/>
      <c r="CI1564" s="85"/>
      <c r="CJ1564" s="85"/>
      <c r="CK1564" s="85"/>
      <c r="CL1564" s="85"/>
      <c r="CM1564" s="85"/>
      <c r="CN1564" s="85"/>
      <c r="CO1564" s="85"/>
      <c r="CP1564" s="85"/>
      <c r="CQ1564" s="85"/>
      <c r="CR1564" s="85"/>
      <c r="CS1564" s="85"/>
      <c r="CT1564" s="85"/>
      <c r="CU1564" s="85"/>
      <c r="CV1564" s="85"/>
      <c r="CW1564" s="85"/>
      <c r="CX1564" s="85"/>
      <c r="CY1564" s="85"/>
      <c r="CZ1564" s="85"/>
      <c r="DA1564" s="85"/>
      <c r="DB1564" s="85"/>
      <c r="DC1564" s="85"/>
      <c r="DD1564" s="85"/>
      <c r="DE1564" s="85"/>
    </row>
    <row r="1565" spans="1:109" x14ac:dyDescent="0.2">
      <c r="A1565" s="85"/>
      <c r="B1565" s="85"/>
      <c r="C1565" s="85"/>
      <c r="D1565" s="85"/>
      <c r="E1565" s="86"/>
      <c r="F1565" s="85"/>
      <c r="G1565" s="87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  <c r="V1565" s="85"/>
      <c r="W1565" s="85"/>
      <c r="X1565" s="85"/>
      <c r="Y1565" s="85"/>
      <c r="Z1565" s="85"/>
      <c r="AA1565" s="85"/>
      <c r="AB1565" s="85"/>
      <c r="AC1565" s="85"/>
      <c r="AD1565" s="85"/>
      <c r="AE1565" s="85"/>
      <c r="AF1565" s="85"/>
      <c r="AG1565" s="85"/>
      <c r="AH1565" s="85"/>
      <c r="AI1565" s="85"/>
      <c r="AJ1565" s="85"/>
      <c r="AK1565" s="85"/>
      <c r="AL1565" s="85"/>
      <c r="AM1565" s="85"/>
      <c r="AN1565" s="85"/>
      <c r="AO1565" s="85"/>
      <c r="AP1565" s="85"/>
      <c r="AQ1565" s="85"/>
      <c r="AR1565" s="85"/>
      <c r="AS1565" s="85"/>
      <c r="AT1565" s="85"/>
      <c r="AU1565" s="85"/>
      <c r="AV1565" s="85"/>
      <c r="AW1565" s="85"/>
      <c r="AX1565" s="85"/>
      <c r="AY1565" s="85"/>
      <c r="AZ1565" s="85"/>
      <c r="BA1565" s="85"/>
      <c r="BB1565" s="85"/>
      <c r="BC1565" s="85"/>
      <c r="BD1565" s="85"/>
      <c r="BE1565" s="85"/>
      <c r="BF1565" s="88"/>
      <c r="BG1565" s="85"/>
      <c r="BH1565" s="85"/>
      <c r="BI1565" s="85"/>
      <c r="BJ1565" s="85"/>
      <c r="BK1565" s="85"/>
      <c r="BL1565" s="85"/>
      <c r="BM1565" s="85"/>
      <c r="BN1565" s="85"/>
      <c r="BO1565" s="85"/>
      <c r="BP1565" s="85"/>
      <c r="BQ1565" s="85"/>
      <c r="BR1565" s="85"/>
      <c r="BS1565" s="85"/>
      <c r="BT1565" s="85"/>
      <c r="BU1565" s="85"/>
      <c r="BV1565" s="85"/>
      <c r="BW1565" s="85"/>
      <c r="BX1565" s="85"/>
      <c r="BY1565" s="85"/>
      <c r="BZ1565" s="85"/>
      <c r="CA1565" s="85"/>
      <c r="CB1565" s="85"/>
      <c r="CC1565" s="85"/>
      <c r="CD1565" s="85"/>
      <c r="CE1565" s="85"/>
      <c r="CF1565" s="85"/>
      <c r="CG1565" s="85"/>
      <c r="CH1565" s="85"/>
      <c r="CI1565" s="85"/>
      <c r="CJ1565" s="85"/>
      <c r="CK1565" s="85"/>
      <c r="CL1565" s="85"/>
      <c r="CM1565" s="85"/>
      <c r="CN1565" s="85"/>
      <c r="CO1565" s="85"/>
      <c r="CP1565" s="85"/>
      <c r="CQ1565" s="85"/>
      <c r="CR1565" s="85"/>
      <c r="CS1565" s="85"/>
      <c r="CT1565" s="85"/>
      <c r="CU1565" s="85"/>
      <c r="CV1565" s="85"/>
      <c r="CW1565" s="85"/>
      <c r="CX1565" s="85"/>
      <c r="CY1565" s="85"/>
      <c r="CZ1565" s="85"/>
      <c r="DA1565" s="85"/>
      <c r="DB1565" s="85"/>
      <c r="DC1565" s="85"/>
      <c r="DD1565" s="85"/>
      <c r="DE1565" s="85"/>
    </row>
    <row r="1566" spans="1:109" x14ac:dyDescent="0.2">
      <c r="A1566" s="85"/>
      <c r="B1566" s="85"/>
      <c r="C1566" s="85"/>
      <c r="D1566" s="85"/>
      <c r="E1566" s="86"/>
      <c r="F1566" s="85"/>
      <c r="G1566" s="87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  <c r="V1566" s="85"/>
      <c r="W1566" s="85"/>
      <c r="X1566" s="85"/>
      <c r="Y1566" s="85"/>
      <c r="Z1566" s="85"/>
      <c r="AA1566" s="85"/>
      <c r="AB1566" s="85"/>
      <c r="AC1566" s="85"/>
      <c r="AD1566" s="85"/>
      <c r="AE1566" s="85"/>
      <c r="AF1566" s="85"/>
      <c r="AG1566" s="85"/>
      <c r="AH1566" s="85"/>
      <c r="AI1566" s="85"/>
      <c r="AJ1566" s="85"/>
      <c r="AK1566" s="85"/>
      <c r="AL1566" s="85"/>
      <c r="AM1566" s="85"/>
      <c r="AN1566" s="85"/>
      <c r="AO1566" s="85"/>
      <c r="AP1566" s="85"/>
      <c r="AQ1566" s="85"/>
      <c r="AR1566" s="85"/>
      <c r="AS1566" s="85"/>
      <c r="AT1566" s="85"/>
      <c r="AU1566" s="85"/>
      <c r="AV1566" s="85"/>
      <c r="AW1566" s="85"/>
      <c r="AX1566" s="85"/>
      <c r="AY1566" s="85"/>
      <c r="AZ1566" s="85"/>
      <c r="BA1566" s="85"/>
      <c r="BB1566" s="85"/>
      <c r="BC1566" s="85"/>
      <c r="BD1566" s="85"/>
      <c r="BE1566" s="85"/>
      <c r="BF1566" s="88"/>
      <c r="BG1566" s="85"/>
      <c r="BH1566" s="85"/>
      <c r="BI1566" s="85"/>
      <c r="BJ1566" s="85"/>
      <c r="BK1566" s="85"/>
      <c r="BL1566" s="85"/>
      <c r="BM1566" s="85"/>
      <c r="BN1566" s="85"/>
      <c r="BO1566" s="85"/>
      <c r="BP1566" s="85"/>
      <c r="BQ1566" s="85"/>
      <c r="BR1566" s="85"/>
      <c r="BS1566" s="85"/>
      <c r="BT1566" s="85"/>
      <c r="BU1566" s="85"/>
      <c r="BV1566" s="85"/>
      <c r="BW1566" s="85"/>
      <c r="BX1566" s="85"/>
      <c r="BY1566" s="85"/>
      <c r="BZ1566" s="85"/>
      <c r="CA1566" s="85"/>
      <c r="CB1566" s="85"/>
      <c r="CC1566" s="85"/>
      <c r="CD1566" s="85"/>
      <c r="CE1566" s="85"/>
      <c r="CF1566" s="85"/>
      <c r="CG1566" s="85"/>
      <c r="CH1566" s="85"/>
      <c r="CI1566" s="85"/>
      <c r="CJ1566" s="85"/>
      <c r="CK1566" s="85"/>
      <c r="CL1566" s="85"/>
      <c r="CM1566" s="85"/>
      <c r="CN1566" s="85"/>
      <c r="CO1566" s="85"/>
      <c r="CP1566" s="85"/>
      <c r="CQ1566" s="85"/>
      <c r="CR1566" s="85"/>
      <c r="CS1566" s="85"/>
      <c r="CT1566" s="85"/>
      <c r="CU1566" s="85"/>
      <c r="CV1566" s="85"/>
      <c r="CW1566" s="85"/>
      <c r="CX1566" s="85"/>
      <c r="CY1566" s="85"/>
      <c r="CZ1566" s="85"/>
      <c r="DA1566" s="85"/>
      <c r="DB1566" s="85"/>
      <c r="DC1566" s="85"/>
      <c r="DD1566" s="85"/>
      <c r="DE1566" s="85"/>
    </row>
    <row r="1567" spans="1:109" x14ac:dyDescent="0.2">
      <c r="A1567" s="85"/>
      <c r="B1567" s="85"/>
      <c r="C1567" s="85"/>
      <c r="D1567" s="85"/>
      <c r="E1567" s="86"/>
      <c r="F1567" s="85"/>
      <c r="G1567" s="87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  <c r="V1567" s="85"/>
      <c r="W1567" s="85"/>
      <c r="X1567" s="85"/>
      <c r="Y1567" s="85"/>
      <c r="Z1567" s="85"/>
      <c r="AA1567" s="85"/>
      <c r="AB1567" s="85"/>
      <c r="AC1567" s="85"/>
      <c r="AD1567" s="85"/>
      <c r="AE1567" s="85"/>
      <c r="AF1567" s="85"/>
      <c r="AG1567" s="85"/>
      <c r="AH1567" s="85"/>
      <c r="AI1567" s="85"/>
      <c r="AJ1567" s="85"/>
      <c r="AK1567" s="85"/>
      <c r="AL1567" s="85"/>
      <c r="AM1567" s="85"/>
      <c r="AN1567" s="85"/>
      <c r="AO1567" s="85"/>
      <c r="AP1567" s="85"/>
      <c r="AQ1567" s="85"/>
      <c r="AR1567" s="85"/>
      <c r="AS1567" s="85"/>
      <c r="AT1567" s="85"/>
      <c r="AU1567" s="85"/>
      <c r="AV1567" s="85"/>
      <c r="AW1567" s="85"/>
      <c r="AX1567" s="85"/>
      <c r="AY1567" s="85"/>
      <c r="AZ1567" s="85"/>
      <c r="BA1567" s="85"/>
      <c r="BB1567" s="85"/>
      <c r="BC1567" s="85"/>
      <c r="BD1567" s="85"/>
      <c r="BE1567" s="85"/>
      <c r="BF1567" s="88"/>
      <c r="BG1567" s="85"/>
      <c r="BH1567" s="85"/>
      <c r="BI1567" s="85"/>
      <c r="BJ1567" s="85"/>
      <c r="BK1567" s="85"/>
      <c r="BL1567" s="85"/>
      <c r="BM1567" s="85"/>
      <c r="BN1567" s="85"/>
      <c r="BO1567" s="85"/>
      <c r="BP1567" s="85"/>
      <c r="BQ1567" s="85"/>
      <c r="BR1567" s="85"/>
      <c r="BS1567" s="85"/>
      <c r="BT1567" s="85"/>
      <c r="BU1567" s="85"/>
      <c r="BV1567" s="85"/>
      <c r="BW1567" s="85"/>
      <c r="BX1567" s="85"/>
      <c r="BY1567" s="85"/>
      <c r="BZ1567" s="85"/>
      <c r="CA1567" s="85"/>
      <c r="CB1567" s="85"/>
      <c r="CC1567" s="85"/>
      <c r="CD1567" s="85"/>
      <c r="CE1567" s="85"/>
      <c r="CF1567" s="85"/>
      <c r="CG1567" s="85"/>
      <c r="CH1567" s="85"/>
      <c r="CI1567" s="85"/>
      <c r="CJ1567" s="85"/>
      <c r="CK1567" s="85"/>
      <c r="CL1567" s="85"/>
      <c r="CM1567" s="85"/>
      <c r="CN1567" s="85"/>
      <c r="CO1567" s="85"/>
      <c r="CP1567" s="85"/>
      <c r="CQ1567" s="85"/>
      <c r="CR1567" s="85"/>
      <c r="CS1567" s="85"/>
      <c r="CT1567" s="85"/>
      <c r="CU1567" s="85"/>
      <c r="CV1567" s="85"/>
      <c r="CW1567" s="85"/>
      <c r="CX1567" s="85"/>
      <c r="CY1567" s="85"/>
      <c r="CZ1567" s="85"/>
      <c r="DA1567" s="85"/>
      <c r="DB1567" s="85"/>
      <c r="DC1567" s="85"/>
      <c r="DD1567" s="85"/>
      <c r="DE1567" s="85"/>
    </row>
    <row r="1568" spans="1:109" x14ac:dyDescent="0.2">
      <c r="A1568" s="85"/>
      <c r="B1568" s="85"/>
      <c r="C1568" s="85"/>
      <c r="D1568" s="85"/>
      <c r="E1568" s="86"/>
      <c r="F1568" s="85"/>
      <c r="G1568" s="87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  <c r="V1568" s="85"/>
      <c r="W1568" s="85"/>
      <c r="X1568" s="85"/>
      <c r="Y1568" s="85"/>
      <c r="Z1568" s="85"/>
      <c r="AA1568" s="85"/>
      <c r="AB1568" s="85"/>
      <c r="AC1568" s="85"/>
      <c r="AD1568" s="85"/>
      <c r="AE1568" s="85"/>
      <c r="AF1568" s="85"/>
      <c r="AG1568" s="85"/>
      <c r="AH1568" s="85"/>
      <c r="AI1568" s="85"/>
      <c r="AJ1568" s="85"/>
      <c r="AK1568" s="85"/>
      <c r="AL1568" s="85"/>
      <c r="AM1568" s="85"/>
      <c r="AN1568" s="85"/>
      <c r="AO1568" s="85"/>
      <c r="AP1568" s="85"/>
      <c r="AQ1568" s="85"/>
      <c r="AR1568" s="85"/>
      <c r="AS1568" s="85"/>
      <c r="AT1568" s="85"/>
      <c r="AU1568" s="85"/>
      <c r="AV1568" s="85"/>
      <c r="AW1568" s="85"/>
      <c r="AX1568" s="85"/>
      <c r="AY1568" s="85"/>
      <c r="AZ1568" s="85"/>
      <c r="BA1568" s="85"/>
      <c r="BB1568" s="85"/>
      <c r="BC1568" s="85"/>
      <c r="BD1568" s="85"/>
      <c r="BE1568" s="85"/>
      <c r="BF1568" s="88"/>
      <c r="BG1568" s="85"/>
      <c r="BH1568" s="85"/>
      <c r="BI1568" s="85"/>
      <c r="BJ1568" s="85"/>
      <c r="BK1568" s="85"/>
      <c r="BL1568" s="85"/>
      <c r="BM1568" s="85"/>
      <c r="BN1568" s="85"/>
      <c r="BO1568" s="85"/>
      <c r="BP1568" s="85"/>
      <c r="BQ1568" s="85"/>
      <c r="BR1568" s="85"/>
      <c r="BS1568" s="85"/>
      <c r="BT1568" s="85"/>
      <c r="BU1568" s="85"/>
      <c r="BV1568" s="85"/>
      <c r="BW1568" s="85"/>
      <c r="BX1568" s="85"/>
      <c r="BY1568" s="85"/>
      <c r="BZ1568" s="85"/>
      <c r="CA1568" s="85"/>
      <c r="CB1568" s="85"/>
      <c r="CC1568" s="85"/>
      <c r="CD1568" s="85"/>
      <c r="CE1568" s="85"/>
      <c r="CF1568" s="85"/>
      <c r="CG1568" s="85"/>
      <c r="CH1568" s="85"/>
      <c r="CI1568" s="85"/>
      <c r="CJ1568" s="85"/>
      <c r="CK1568" s="85"/>
      <c r="CL1568" s="85"/>
      <c r="CM1568" s="85"/>
      <c r="CN1568" s="85"/>
      <c r="CO1568" s="85"/>
      <c r="CP1568" s="85"/>
      <c r="CQ1568" s="85"/>
      <c r="CR1568" s="85"/>
      <c r="CS1568" s="85"/>
      <c r="CT1568" s="85"/>
      <c r="CU1568" s="85"/>
      <c r="CV1568" s="85"/>
      <c r="CW1568" s="85"/>
      <c r="CX1568" s="85"/>
      <c r="CY1568" s="85"/>
      <c r="CZ1568" s="85"/>
      <c r="DA1568" s="85"/>
      <c r="DB1568" s="85"/>
      <c r="DC1568" s="85"/>
      <c r="DD1568" s="85"/>
      <c r="DE1568" s="85"/>
    </row>
    <row r="1569" spans="1:109" x14ac:dyDescent="0.2">
      <c r="A1569" s="85"/>
      <c r="B1569" s="85"/>
      <c r="C1569" s="85"/>
      <c r="D1569" s="85"/>
      <c r="E1569" s="86"/>
      <c r="F1569" s="85"/>
      <c r="G1569" s="87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  <c r="V1569" s="85"/>
      <c r="W1569" s="85"/>
      <c r="X1569" s="85"/>
      <c r="Y1569" s="85"/>
      <c r="Z1569" s="85"/>
      <c r="AA1569" s="85"/>
      <c r="AB1569" s="85"/>
      <c r="AC1569" s="85"/>
      <c r="AD1569" s="85"/>
      <c r="AE1569" s="85"/>
      <c r="AF1569" s="85"/>
      <c r="AG1569" s="85"/>
      <c r="AH1569" s="85"/>
      <c r="AI1569" s="85"/>
      <c r="AJ1569" s="85"/>
      <c r="AK1569" s="85"/>
      <c r="AL1569" s="85"/>
      <c r="AM1569" s="85"/>
      <c r="AN1569" s="85"/>
      <c r="AO1569" s="85"/>
      <c r="AP1569" s="85"/>
      <c r="AQ1569" s="85"/>
      <c r="AR1569" s="85"/>
      <c r="AS1569" s="85"/>
      <c r="AT1569" s="85"/>
      <c r="AU1569" s="85"/>
      <c r="AV1569" s="85"/>
      <c r="AW1569" s="85"/>
      <c r="AX1569" s="85"/>
      <c r="AY1569" s="85"/>
      <c r="AZ1569" s="85"/>
      <c r="BA1569" s="85"/>
      <c r="BB1569" s="85"/>
      <c r="BC1569" s="85"/>
      <c r="BD1569" s="85"/>
      <c r="BE1569" s="85"/>
      <c r="BF1569" s="88"/>
      <c r="BG1569" s="85"/>
      <c r="BH1569" s="85"/>
      <c r="BI1569" s="85"/>
      <c r="BJ1569" s="85"/>
      <c r="BK1569" s="85"/>
      <c r="BL1569" s="85"/>
      <c r="BM1569" s="85"/>
      <c r="BN1569" s="85"/>
      <c r="BO1569" s="85"/>
      <c r="BP1569" s="85"/>
      <c r="BQ1569" s="85"/>
      <c r="BR1569" s="85"/>
      <c r="BS1569" s="85"/>
      <c r="BT1569" s="85"/>
      <c r="BU1569" s="85"/>
      <c r="BV1569" s="85"/>
      <c r="BW1569" s="85"/>
      <c r="BX1569" s="85"/>
      <c r="BY1569" s="85"/>
      <c r="BZ1569" s="85"/>
      <c r="CA1569" s="85"/>
      <c r="CB1569" s="85"/>
      <c r="CC1569" s="85"/>
      <c r="CD1569" s="85"/>
      <c r="CE1569" s="85"/>
      <c r="CF1569" s="85"/>
      <c r="CG1569" s="85"/>
      <c r="CH1569" s="85"/>
      <c r="CI1569" s="85"/>
      <c r="CJ1569" s="85"/>
      <c r="CK1569" s="85"/>
      <c r="CL1569" s="85"/>
      <c r="CM1569" s="85"/>
      <c r="CN1569" s="85"/>
      <c r="CO1569" s="85"/>
      <c r="CP1569" s="85"/>
      <c r="CQ1569" s="85"/>
      <c r="CR1569" s="85"/>
      <c r="CS1569" s="85"/>
      <c r="CT1569" s="85"/>
      <c r="CU1569" s="85"/>
      <c r="CV1569" s="85"/>
      <c r="CW1569" s="85"/>
      <c r="CX1569" s="85"/>
      <c r="CY1569" s="85"/>
      <c r="CZ1569" s="85"/>
      <c r="DA1569" s="85"/>
      <c r="DB1569" s="85"/>
      <c r="DC1569" s="85"/>
      <c r="DD1569" s="85"/>
      <c r="DE1569" s="85"/>
    </row>
    <row r="1570" spans="1:109" x14ac:dyDescent="0.2">
      <c r="A1570" s="85"/>
      <c r="B1570" s="85"/>
      <c r="C1570" s="85"/>
      <c r="D1570" s="85"/>
      <c r="E1570" s="86"/>
      <c r="F1570" s="85"/>
      <c r="G1570" s="87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  <c r="V1570" s="85"/>
      <c r="W1570" s="85"/>
      <c r="X1570" s="85"/>
      <c r="Y1570" s="85"/>
      <c r="Z1570" s="85"/>
      <c r="AA1570" s="85"/>
      <c r="AB1570" s="85"/>
      <c r="AC1570" s="85"/>
      <c r="AD1570" s="85"/>
      <c r="AE1570" s="85"/>
      <c r="AF1570" s="85"/>
      <c r="AG1570" s="85"/>
      <c r="AH1570" s="85"/>
      <c r="AI1570" s="85"/>
      <c r="AJ1570" s="85"/>
      <c r="AK1570" s="85"/>
      <c r="AL1570" s="85"/>
      <c r="AM1570" s="85"/>
      <c r="AN1570" s="85"/>
      <c r="AO1570" s="85"/>
      <c r="AP1570" s="85"/>
      <c r="AQ1570" s="85"/>
      <c r="AR1570" s="85"/>
      <c r="AS1570" s="85"/>
      <c r="AT1570" s="85"/>
      <c r="AU1570" s="85"/>
      <c r="AV1570" s="85"/>
      <c r="AW1570" s="85"/>
      <c r="AX1570" s="85"/>
      <c r="AY1570" s="85"/>
      <c r="AZ1570" s="85"/>
      <c r="BA1570" s="85"/>
      <c r="BB1570" s="85"/>
      <c r="BC1570" s="85"/>
      <c r="BD1570" s="85"/>
      <c r="BE1570" s="85"/>
      <c r="BF1570" s="88"/>
      <c r="BG1570" s="85"/>
      <c r="BH1570" s="85"/>
      <c r="BI1570" s="85"/>
      <c r="BJ1570" s="85"/>
      <c r="BK1570" s="85"/>
      <c r="BL1570" s="85"/>
      <c r="BM1570" s="85"/>
      <c r="BN1570" s="85"/>
      <c r="BO1570" s="85"/>
      <c r="BP1570" s="85"/>
      <c r="BQ1570" s="85"/>
      <c r="BR1570" s="85"/>
      <c r="BS1570" s="85"/>
      <c r="BT1570" s="85"/>
      <c r="BU1570" s="85"/>
      <c r="BV1570" s="85"/>
      <c r="BW1570" s="85"/>
      <c r="BX1570" s="85"/>
      <c r="BY1570" s="85"/>
      <c r="BZ1570" s="85"/>
      <c r="CA1570" s="85"/>
      <c r="CB1570" s="85"/>
      <c r="CC1570" s="85"/>
      <c r="CD1570" s="85"/>
      <c r="CE1570" s="85"/>
      <c r="CF1570" s="85"/>
      <c r="CG1570" s="85"/>
      <c r="CH1570" s="85"/>
      <c r="CI1570" s="85"/>
      <c r="CJ1570" s="85"/>
      <c r="CK1570" s="85"/>
      <c r="CL1570" s="85"/>
      <c r="CM1570" s="85"/>
      <c r="CN1570" s="85"/>
      <c r="CO1570" s="85"/>
      <c r="CP1570" s="85"/>
      <c r="CQ1570" s="85"/>
      <c r="CR1570" s="85"/>
      <c r="CS1570" s="85"/>
      <c r="CT1570" s="85"/>
      <c r="CU1570" s="85"/>
      <c r="CV1570" s="85"/>
      <c r="CW1570" s="85"/>
      <c r="CX1570" s="85"/>
      <c r="CY1570" s="85"/>
      <c r="CZ1570" s="85"/>
      <c r="DA1570" s="85"/>
      <c r="DB1570" s="85"/>
      <c r="DC1570" s="85"/>
      <c r="DD1570" s="85"/>
      <c r="DE1570" s="85"/>
    </row>
    <row r="1571" spans="1:109" x14ac:dyDescent="0.2">
      <c r="A1571" s="85"/>
      <c r="B1571" s="85"/>
      <c r="C1571" s="85"/>
      <c r="D1571" s="85"/>
      <c r="E1571" s="86"/>
      <c r="F1571" s="85"/>
      <c r="G1571" s="87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  <c r="V1571" s="85"/>
      <c r="W1571" s="85"/>
      <c r="X1571" s="85"/>
      <c r="Y1571" s="85"/>
      <c r="Z1571" s="85"/>
      <c r="AA1571" s="85"/>
      <c r="AB1571" s="85"/>
      <c r="AC1571" s="85"/>
      <c r="AD1571" s="85"/>
      <c r="AE1571" s="85"/>
      <c r="AF1571" s="85"/>
      <c r="AG1571" s="85"/>
      <c r="AH1571" s="85"/>
      <c r="AI1571" s="85"/>
      <c r="AJ1571" s="85"/>
      <c r="AK1571" s="85"/>
      <c r="AL1571" s="85"/>
      <c r="AM1571" s="85"/>
      <c r="AN1571" s="85"/>
      <c r="AO1571" s="85"/>
      <c r="AP1571" s="85"/>
      <c r="AQ1571" s="85"/>
      <c r="AR1571" s="85"/>
      <c r="AS1571" s="85"/>
      <c r="AT1571" s="85"/>
      <c r="AU1571" s="85"/>
      <c r="AV1571" s="85"/>
      <c r="AW1571" s="85"/>
      <c r="AX1571" s="85"/>
      <c r="AY1571" s="85"/>
      <c r="AZ1571" s="85"/>
      <c r="BA1571" s="85"/>
      <c r="BB1571" s="85"/>
      <c r="BC1571" s="85"/>
      <c r="BD1571" s="85"/>
      <c r="BE1571" s="85"/>
      <c r="BF1571" s="88"/>
      <c r="BG1571" s="85"/>
      <c r="BH1571" s="85"/>
      <c r="BI1571" s="85"/>
      <c r="BJ1571" s="85"/>
      <c r="BK1571" s="85"/>
      <c r="BL1571" s="85"/>
      <c r="BM1571" s="85"/>
      <c r="BN1571" s="85"/>
      <c r="BO1571" s="85"/>
      <c r="BP1571" s="85"/>
      <c r="BQ1571" s="85"/>
      <c r="BR1571" s="85"/>
      <c r="BS1571" s="85"/>
      <c r="BT1571" s="85"/>
      <c r="BU1571" s="85"/>
      <c r="BV1571" s="85"/>
      <c r="BW1571" s="85"/>
      <c r="BX1571" s="85"/>
      <c r="BY1571" s="85"/>
      <c r="BZ1571" s="85"/>
      <c r="CA1571" s="85"/>
      <c r="CB1571" s="85"/>
      <c r="CC1571" s="85"/>
      <c r="CD1571" s="85"/>
      <c r="CE1571" s="85"/>
      <c r="CF1571" s="85"/>
      <c r="CG1571" s="85"/>
      <c r="CH1571" s="85"/>
      <c r="CI1571" s="85"/>
      <c r="CJ1571" s="85"/>
      <c r="CK1571" s="85"/>
      <c r="CL1571" s="85"/>
      <c r="CM1571" s="85"/>
      <c r="CN1571" s="85"/>
      <c r="CO1571" s="85"/>
      <c r="CP1571" s="85"/>
      <c r="CQ1571" s="85"/>
      <c r="CR1571" s="85"/>
      <c r="CS1571" s="85"/>
      <c r="CT1571" s="85"/>
      <c r="CU1571" s="85"/>
      <c r="CV1571" s="85"/>
      <c r="CW1571" s="85"/>
      <c r="CX1571" s="85"/>
      <c r="CY1571" s="85"/>
      <c r="CZ1571" s="85"/>
      <c r="DA1571" s="85"/>
      <c r="DB1571" s="85"/>
      <c r="DC1571" s="85"/>
      <c r="DD1571" s="85"/>
      <c r="DE1571" s="85"/>
    </row>
    <row r="1572" spans="1:109" x14ac:dyDescent="0.2">
      <c r="A1572" s="85"/>
      <c r="B1572" s="85"/>
      <c r="C1572" s="85"/>
      <c r="D1572" s="85"/>
      <c r="E1572" s="86"/>
      <c r="F1572" s="85"/>
      <c r="G1572" s="87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  <c r="V1572" s="85"/>
      <c r="W1572" s="85"/>
      <c r="X1572" s="85"/>
      <c r="Y1572" s="85"/>
      <c r="Z1572" s="85"/>
      <c r="AA1572" s="85"/>
      <c r="AB1572" s="85"/>
      <c r="AC1572" s="85"/>
      <c r="AD1572" s="85"/>
      <c r="AE1572" s="85"/>
      <c r="AF1572" s="85"/>
      <c r="AG1572" s="85"/>
      <c r="AH1572" s="85"/>
      <c r="AI1572" s="85"/>
      <c r="AJ1572" s="85"/>
      <c r="AK1572" s="85"/>
      <c r="AL1572" s="85"/>
      <c r="AM1572" s="85"/>
      <c r="AN1572" s="85"/>
      <c r="AO1572" s="85"/>
      <c r="AP1572" s="85"/>
      <c r="AQ1572" s="85"/>
      <c r="AR1572" s="85"/>
      <c r="AS1572" s="85"/>
      <c r="AT1572" s="85"/>
      <c r="AU1572" s="85"/>
      <c r="AV1572" s="85"/>
      <c r="AW1572" s="85"/>
      <c r="AX1572" s="85"/>
      <c r="AY1572" s="85"/>
      <c r="AZ1572" s="85"/>
      <c r="BA1572" s="85"/>
      <c r="BB1572" s="85"/>
      <c r="BC1572" s="85"/>
      <c r="BD1572" s="85"/>
      <c r="BE1572" s="85"/>
      <c r="BF1572" s="88"/>
      <c r="BG1572" s="85"/>
      <c r="BH1572" s="85"/>
      <c r="BI1572" s="85"/>
      <c r="BJ1572" s="85"/>
      <c r="BK1572" s="85"/>
      <c r="BL1572" s="85"/>
      <c r="BM1572" s="85"/>
      <c r="BN1572" s="85"/>
      <c r="BO1572" s="85"/>
      <c r="BP1572" s="85"/>
      <c r="BQ1572" s="85"/>
      <c r="BR1572" s="85"/>
      <c r="BS1572" s="85"/>
      <c r="BT1572" s="85"/>
      <c r="BU1572" s="85"/>
      <c r="BV1572" s="85"/>
      <c r="BW1572" s="85"/>
      <c r="BX1572" s="85"/>
      <c r="BY1572" s="85"/>
      <c r="BZ1572" s="85"/>
      <c r="CA1572" s="85"/>
      <c r="CB1572" s="85"/>
      <c r="CC1572" s="85"/>
      <c r="CD1572" s="85"/>
      <c r="CE1572" s="85"/>
      <c r="CF1572" s="85"/>
      <c r="CG1572" s="85"/>
      <c r="CH1572" s="85"/>
      <c r="CI1572" s="85"/>
      <c r="CJ1572" s="85"/>
      <c r="CK1572" s="85"/>
      <c r="CL1572" s="85"/>
      <c r="CM1572" s="85"/>
      <c r="CN1572" s="85"/>
      <c r="CO1572" s="85"/>
      <c r="CP1572" s="85"/>
      <c r="CQ1572" s="85"/>
      <c r="CR1572" s="85"/>
      <c r="CS1572" s="85"/>
      <c r="CT1572" s="85"/>
      <c r="CU1572" s="85"/>
      <c r="CV1572" s="85"/>
      <c r="CW1572" s="85"/>
      <c r="CX1572" s="85"/>
      <c r="CY1572" s="85"/>
      <c r="CZ1572" s="85"/>
      <c r="DA1572" s="85"/>
      <c r="DB1572" s="85"/>
      <c r="DC1572" s="85"/>
      <c r="DD1572" s="85"/>
      <c r="DE1572" s="85"/>
    </row>
    <row r="1573" spans="1:109" x14ac:dyDescent="0.2">
      <c r="A1573" s="85"/>
      <c r="B1573" s="85"/>
      <c r="C1573" s="85"/>
      <c r="D1573" s="85"/>
      <c r="E1573" s="86"/>
      <c r="F1573" s="85"/>
      <c r="G1573" s="87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  <c r="V1573" s="85"/>
      <c r="W1573" s="85"/>
      <c r="X1573" s="85"/>
      <c r="Y1573" s="85"/>
      <c r="Z1573" s="85"/>
      <c r="AA1573" s="85"/>
      <c r="AB1573" s="85"/>
      <c r="AC1573" s="85"/>
      <c r="AD1573" s="85"/>
      <c r="AE1573" s="85"/>
      <c r="AF1573" s="85"/>
      <c r="AG1573" s="85"/>
      <c r="AH1573" s="85"/>
      <c r="AI1573" s="85"/>
      <c r="AJ1573" s="85"/>
      <c r="AK1573" s="85"/>
      <c r="AL1573" s="85"/>
      <c r="AM1573" s="85"/>
      <c r="AN1573" s="85"/>
      <c r="AO1573" s="85"/>
      <c r="AP1573" s="85"/>
      <c r="AQ1573" s="85"/>
      <c r="AR1573" s="85"/>
      <c r="AS1573" s="85"/>
      <c r="AT1573" s="85"/>
      <c r="AU1573" s="85"/>
      <c r="AV1573" s="85"/>
      <c r="AW1573" s="85"/>
      <c r="AX1573" s="85"/>
      <c r="AY1573" s="85"/>
      <c r="AZ1573" s="85"/>
      <c r="BA1573" s="85"/>
      <c r="BB1573" s="85"/>
      <c r="BC1573" s="85"/>
      <c r="BD1573" s="85"/>
      <c r="BE1573" s="85"/>
      <c r="BF1573" s="88"/>
      <c r="BG1573" s="85"/>
      <c r="BH1573" s="85"/>
      <c r="BI1573" s="85"/>
      <c r="BJ1573" s="85"/>
      <c r="BK1573" s="85"/>
      <c r="BL1573" s="85"/>
      <c r="BM1573" s="85"/>
      <c r="BN1573" s="85"/>
      <c r="BO1573" s="85"/>
      <c r="BP1573" s="85"/>
      <c r="BQ1573" s="85"/>
      <c r="BR1573" s="85"/>
      <c r="BS1573" s="85"/>
      <c r="BT1573" s="85"/>
      <c r="BU1573" s="85"/>
      <c r="BV1573" s="85"/>
      <c r="BW1573" s="85"/>
      <c r="BX1573" s="85"/>
      <c r="BY1573" s="85"/>
      <c r="BZ1573" s="85"/>
      <c r="CA1573" s="85"/>
      <c r="CB1573" s="85"/>
      <c r="CC1573" s="85"/>
      <c r="CD1573" s="85"/>
      <c r="CE1573" s="85"/>
      <c r="CF1573" s="85"/>
      <c r="CG1573" s="85"/>
      <c r="CH1573" s="85"/>
      <c r="CI1573" s="85"/>
      <c r="CJ1573" s="85"/>
      <c r="CK1573" s="85"/>
      <c r="CL1573" s="85"/>
      <c r="CM1573" s="85"/>
      <c r="CN1573" s="85"/>
      <c r="CO1573" s="85"/>
      <c r="CP1573" s="85"/>
      <c r="CQ1573" s="85"/>
      <c r="CR1573" s="85"/>
      <c r="CS1573" s="85"/>
      <c r="CT1573" s="85"/>
      <c r="CU1573" s="85"/>
      <c r="CV1573" s="85"/>
      <c r="CW1573" s="85"/>
      <c r="CX1573" s="85"/>
      <c r="CY1573" s="85"/>
      <c r="CZ1573" s="85"/>
      <c r="DA1573" s="85"/>
      <c r="DB1573" s="85"/>
      <c r="DC1573" s="85"/>
      <c r="DD1573" s="85"/>
      <c r="DE1573" s="85"/>
    </row>
    <row r="1574" spans="1:109" x14ac:dyDescent="0.2">
      <c r="A1574" s="85"/>
      <c r="B1574" s="85"/>
      <c r="C1574" s="85"/>
      <c r="D1574" s="85"/>
      <c r="E1574" s="86"/>
      <c r="F1574" s="85"/>
      <c r="G1574" s="87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  <c r="V1574" s="85"/>
      <c r="W1574" s="85"/>
      <c r="X1574" s="85"/>
      <c r="Y1574" s="85"/>
      <c r="Z1574" s="85"/>
      <c r="AA1574" s="85"/>
      <c r="AB1574" s="85"/>
      <c r="AC1574" s="85"/>
      <c r="AD1574" s="85"/>
      <c r="AE1574" s="85"/>
      <c r="AF1574" s="85"/>
      <c r="AG1574" s="85"/>
      <c r="AH1574" s="85"/>
      <c r="AI1574" s="85"/>
      <c r="AJ1574" s="85"/>
      <c r="AK1574" s="85"/>
      <c r="AL1574" s="85"/>
      <c r="AM1574" s="85"/>
      <c r="AN1574" s="85"/>
      <c r="AO1574" s="85"/>
      <c r="AP1574" s="85"/>
      <c r="AQ1574" s="85"/>
      <c r="AR1574" s="85"/>
      <c r="AS1574" s="85"/>
      <c r="AT1574" s="85"/>
      <c r="AU1574" s="85"/>
      <c r="AV1574" s="85"/>
      <c r="AW1574" s="85"/>
      <c r="AX1574" s="85"/>
      <c r="AY1574" s="85"/>
      <c r="AZ1574" s="85"/>
      <c r="BA1574" s="85"/>
      <c r="BB1574" s="85"/>
      <c r="BC1574" s="85"/>
      <c r="BD1574" s="85"/>
      <c r="BE1574" s="85"/>
      <c r="BF1574" s="88"/>
      <c r="BG1574" s="85"/>
      <c r="BH1574" s="85"/>
      <c r="BI1574" s="85"/>
      <c r="BJ1574" s="85"/>
      <c r="BK1574" s="85"/>
      <c r="BL1574" s="85"/>
      <c r="BM1574" s="85"/>
      <c r="BN1574" s="85"/>
      <c r="BO1574" s="85"/>
      <c r="BP1574" s="85"/>
      <c r="BQ1574" s="85"/>
      <c r="BR1574" s="85"/>
      <c r="BS1574" s="85"/>
      <c r="BT1574" s="85"/>
      <c r="BU1574" s="85"/>
      <c r="BV1574" s="85"/>
      <c r="BW1574" s="85"/>
      <c r="BX1574" s="85"/>
      <c r="BY1574" s="85"/>
      <c r="BZ1574" s="85"/>
      <c r="CA1574" s="85"/>
      <c r="CB1574" s="85"/>
      <c r="CC1574" s="85"/>
      <c r="CD1574" s="85"/>
      <c r="CE1574" s="85"/>
      <c r="CF1574" s="85"/>
      <c r="CG1574" s="85"/>
      <c r="CH1574" s="85"/>
      <c r="CI1574" s="85"/>
      <c r="CJ1574" s="85"/>
      <c r="CK1574" s="85"/>
      <c r="CL1574" s="85"/>
      <c r="CM1574" s="85"/>
      <c r="CN1574" s="85"/>
      <c r="CO1574" s="85"/>
      <c r="CP1574" s="85"/>
      <c r="CQ1574" s="85"/>
      <c r="CR1574" s="85"/>
      <c r="CS1574" s="85"/>
      <c r="CT1574" s="85"/>
      <c r="CU1574" s="85"/>
      <c r="CV1574" s="85"/>
      <c r="CW1574" s="85"/>
      <c r="CX1574" s="85"/>
      <c r="CY1574" s="85"/>
      <c r="CZ1574" s="85"/>
      <c r="DA1574" s="85"/>
      <c r="DB1574" s="85"/>
      <c r="DC1574" s="85"/>
      <c r="DD1574" s="85"/>
      <c r="DE1574" s="85"/>
    </row>
    <row r="1575" spans="1:109" x14ac:dyDescent="0.2">
      <c r="A1575" s="85"/>
      <c r="B1575" s="85"/>
      <c r="C1575" s="85"/>
      <c r="D1575" s="85"/>
      <c r="E1575" s="86"/>
      <c r="F1575" s="85"/>
      <c r="G1575" s="87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  <c r="V1575" s="85"/>
      <c r="W1575" s="85"/>
      <c r="X1575" s="85"/>
      <c r="Y1575" s="85"/>
      <c r="Z1575" s="85"/>
      <c r="AA1575" s="85"/>
      <c r="AB1575" s="85"/>
      <c r="AC1575" s="85"/>
      <c r="AD1575" s="85"/>
      <c r="AE1575" s="85"/>
      <c r="AF1575" s="85"/>
      <c r="AG1575" s="85"/>
      <c r="AH1575" s="85"/>
      <c r="AI1575" s="85"/>
      <c r="AJ1575" s="85"/>
      <c r="AK1575" s="85"/>
      <c r="AL1575" s="85"/>
      <c r="AM1575" s="85"/>
      <c r="AN1575" s="85"/>
      <c r="AO1575" s="85"/>
      <c r="AP1575" s="85"/>
      <c r="AQ1575" s="85"/>
      <c r="AR1575" s="85"/>
      <c r="AS1575" s="85"/>
      <c r="AT1575" s="85"/>
      <c r="AU1575" s="85"/>
      <c r="AV1575" s="85"/>
      <c r="AW1575" s="85"/>
      <c r="AX1575" s="85"/>
      <c r="AY1575" s="85"/>
      <c r="AZ1575" s="85"/>
      <c r="BA1575" s="85"/>
      <c r="BB1575" s="85"/>
      <c r="BC1575" s="85"/>
      <c r="BD1575" s="85"/>
      <c r="BE1575" s="85"/>
      <c r="BF1575" s="88"/>
      <c r="BG1575" s="85"/>
      <c r="BH1575" s="85"/>
      <c r="BI1575" s="85"/>
      <c r="BJ1575" s="85"/>
      <c r="BK1575" s="85"/>
      <c r="BL1575" s="85"/>
      <c r="BM1575" s="85"/>
      <c r="BN1575" s="85"/>
      <c r="BO1575" s="85"/>
      <c r="BP1575" s="85"/>
      <c r="BQ1575" s="85"/>
      <c r="BR1575" s="85"/>
      <c r="BS1575" s="85"/>
      <c r="BT1575" s="85"/>
      <c r="BU1575" s="85"/>
      <c r="BV1575" s="85"/>
      <c r="BW1575" s="85"/>
      <c r="BX1575" s="85"/>
      <c r="BY1575" s="85"/>
      <c r="BZ1575" s="85"/>
      <c r="CA1575" s="85"/>
      <c r="CB1575" s="85"/>
      <c r="CC1575" s="85"/>
      <c r="CD1575" s="85"/>
      <c r="CE1575" s="85"/>
      <c r="CF1575" s="85"/>
      <c r="CG1575" s="85"/>
      <c r="CH1575" s="85"/>
      <c r="CI1575" s="85"/>
      <c r="CJ1575" s="85"/>
      <c r="CK1575" s="85"/>
      <c r="CL1575" s="85"/>
      <c r="CM1575" s="85"/>
      <c r="CN1575" s="85"/>
      <c r="CO1575" s="85"/>
      <c r="CP1575" s="85"/>
      <c r="CQ1575" s="85"/>
      <c r="CR1575" s="85"/>
      <c r="CS1575" s="85"/>
      <c r="CT1575" s="85"/>
      <c r="CU1575" s="85"/>
      <c r="CV1575" s="85"/>
      <c r="CW1575" s="85"/>
      <c r="CX1575" s="85"/>
      <c r="CY1575" s="85"/>
      <c r="CZ1575" s="85"/>
      <c r="DA1575" s="85"/>
      <c r="DB1575" s="85"/>
      <c r="DC1575" s="85"/>
      <c r="DD1575" s="85"/>
      <c r="DE1575" s="85"/>
    </row>
    <row r="1576" spans="1:109" x14ac:dyDescent="0.2">
      <c r="A1576" s="85"/>
      <c r="B1576" s="85"/>
      <c r="C1576" s="85"/>
      <c r="D1576" s="85"/>
      <c r="E1576" s="86"/>
      <c r="F1576" s="85"/>
      <c r="G1576" s="87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  <c r="V1576" s="85"/>
      <c r="W1576" s="85"/>
      <c r="X1576" s="85"/>
      <c r="Y1576" s="85"/>
      <c r="Z1576" s="85"/>
      <c r="AA1576" s="85"/>
      <c r="AB1576" s="85"/>
      <c r="AC1576" s="85"/>
      <c r="AD1576" s="85"/>
      <c r="AE1576" s="85"/>
      <c r="AF1576" s="85"/>
      <c r="AG1576" s="85"/>
      <c r="AH1576" s="85"/>
      <c r="AI1576" s="85"/>
      <c r="AJ1576" s="85"/>
      <c r="AK1576" s="85"/>
      <c r="AL1576" s="85"/>
      <c r="AM1576" s="85"/>
      <c r="AN1576" s="85"/>
      <c r="AO1576" s="85"/>
      <c r="AP1576" s="85"/>
      <c r="AQ1576" s="85"/>
      <c r="AR1576" s="85"/>
      <c r="AS1576" s="85"/>
      <c r="AT1576" s="85"/>
      <c r="AU1576" s="85"/>
      <c r="AV1576" s="85"/>
      <c r="AW1576" s="85"/>
      <c r="AX1576" s="85"/>
      <c r="AY1576" s="85"/>
      <c r="AZ1576" s="85"/>
      <c r="BA1576" s="85"/>
      <c r="BB1576" s="85"/>
      <c r="BC1576" s="85"/>
      <c r="BD1576" s="85"/>
      <c r="BE1576" s="85"/>
      <c r="BF1576" s="88"/>
      <c r="BG1576" s="85"/>
      <c r="BH1576" s="85"/>
      <c r="BI1576" s="85"/>
      <c r="BJ1576" s="85"/>
      <c r="BK1576" s="85"/>
      <c r="BL1576" s="85"/>
      <c r="BM1576" s="85"/>
      <c r="BN1576" s="85"/>
      <c r="BO1576" s="85"/>
      <c r="BP1576" s="85"/>
      <c r="BQ1576" s="85"/>
      <c r="BR1576" s="85"/>
      <c r="BS1576" s="85"/>
      <c r="BT1576" s="85"/>
      <c r="BU1576" s="85"/>
      <c r="BV1576" s="85"/>
      <c r="BW1576" s="85"/>
      <c r="BX1576" s="85"/>
      <c r="BY1576" s="85"/>
      <c r="BZ1576" s="85"/>
      <c r="CA1576" s="85"/>
      <c r="CB1576" s="85"/>
      <c r="CC1576" s="85"/>
      <c r="CD1576" s="85"/>
      <c r="CE1576" s="85"/>
      <c r="CF1576" s="85"/>
      <c r="CG1576" s="85"/>
      <c r="CH1576" s="85"/>
      <c r="CI1576" s="85"/>
      <c r="CJ1576" s="85"/>
      <c r="CK1576" s="85"/>
      <c r="CL1576" s="85"/>
      <c r="CM1576" s="85"/>
      <c r="CN1576" s="85"/>
      <c r="CO1576" s="85"/>
      <c r="CP1576" s="85"/>
      <c r="CQ1576" s="85"/>
      <c r="CR1576" s="85"/>
      <c r="CS1576" s="85"/>
      <c r="CT1576" s="85"/>
      <c r="CU1576" s="85"/>
      <c r="CV1576" s="85"/>
      <c r="CW1576" s="85"/>
      <c r="CX1576" s="85"/>
      <c r="CY1576" s="85"/>
      <c r="CZ1576" s="85"/>
      <c r="DA1576" s="85"/>
      <c r="DB1576" s="85"/>
      <c r="DC1576" s="85"/>
      <c r="DD1576" s="85"/>
      <c r="DE1576" s="85"/>
    </row>
    <row r="1577" spans="1:109" x14ac:dyDescent="0.2">
      <c r="A1577" s="85"/>
      <c r="B1577" s="85"/>
      <c r="C1577" s="85"/>
      <c r="D1577" s="85"/>
      <c r="E1577" s="86"/>
      <c r="F1577" s="85"/>
      <c r="G1577" s="87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  <c r="V1577" s="85"/>
      <c r="W1577" s="85"/>
      <c r="X1577" s="85"/>
      <c r="Y1577" s="85"/>
      <c r="Z1577" s="85"/>
      <c r="AA1577" s="85"/>
      <c r="AB1577" s="85"/>
      <c r="AC1577" s="85"/>
      <c r="AD1577" s="85"/>
      <c r="AE1577" s="85"/>
      <c r="AF1577" s="85"/>
      <c r="AG1577" s="85"/>
      <c r="AH1577" s="85"/>
      <c r="AI1577" s="85"/>
      <c r="AJ1577" s="85"/>
      <c r="AK1577" s="85"/>
      <c r="AL1577" s="85"/>
      <c r="AM1577" s="85"/>
      <c r="AN1577" s="85"/>
      <c r="AO1577" s="85"/>
      <c r="AP1577" s="85"/>
      <c r="AQ1577" s="85"/>
      <c r="AR1577" s="85"/>
      <c r="AS1577" s="85"/>
      <c r="AT1577" s="85"/>
      <c r="AU1577" s="85"/>
      <c r="AV1577" s="85"/>
      <c r="AW1577" s="85"/>
      <c r="AX1577" s="85"/>
      <c r="AY1577" s="85"/>
      <c r="AZ1577" s="85"/>
      <c r="BA1577" s="85"/>
      <c r="BB1577" s="85"/>
      <c r="BC1577" s="85"/>
      <c r="BD1577" s="85"/>
      <c r="BE1577" s="85"/>
      <c r="BF1577" s="88"/>
      <c r="BG1577" s="85"/>
      <c r="BH1577" s="85"/>
      <c r="BI1577" s="85"/>
      <c r="BJ1577" s="85"/>
      <c r="BK1577" s="85"/>
      <c r="BL1577" s="85"/>
      <c r="BM1577" s="85"/>
      <c r="BN1577" s="85"/>
      <c r="BO1577" s="85"/>
      <c r="BP1577" s="85"/>
      <c r="BQ1577" s="85"/>
      <c r="BR1577" s="85"/>
      <c r="BS1577" s="85"/>
      <c r="BT1577" s="85"/>
      <c r="BU1577" s="85"/>
      <c r="BV1577" s="85"/>
      <c r="BW1577" s="85"/>
      <c r="BX1577" s="85"/>
      <c r="BY1577" s="85"/>
      <c r="BZ1577" s="85"/>
      <c r="CA1577" s="85"/>
      <c r="CB1577" s="85"/>
      <c r="CC1577" s="85"/>
      <c r="CD1577" s="85"/>
      <c r="CE1577" s="85"/>
      <c r="CF1577" s="85"/>
      <c r="CG1577" s="85"/>
      <c r="CH1577" s="85"/>
      <c r="CI1577" s="85"/>
      <c r="CJ1577" s="85"/>
      <c r="CK1577" s="85"/>
      <c r="CL1577" s="85"/>
      <c r="CM1577" s="85"/>
      <c r="CN1577" s="85"/>
      <c r="CO1577" s="85"/>
      <c r="CP1577" s="85"/>
      <c r="CQ1577" s="85"/>
      <c r="CR1577" s="85"/>
      <c r="CS1577" s="85"/>
      <c r="CT1577" s="85"/>
      <c r="CU1577" s="85"/>
      <c r="CV1577" s="85"/>
      <c r="CW1577" s="85"/>
      <c r="CX1577" s="85"/>
      <c r="CY1577" s="85"/>
      <c r="CZ1577" s="85"/>
      <c r="DA1577" s="85"/>
      <c r="DB1577" s="85"/>
      <c r="DC1577" s="85"/>
      <c r="DD1577" s="85"/>
      <c r="DE1577" s="85"/>
    </row>
    <row r="1578" spans="1:109" x14ac:dyDescent="0.2">
      <c r="A1578" s="85"/>
      <c r="B1578" s="85"/>
      <c r="C1578" s="85"/>
      <c r="D1578" s="85"/>
      <c r="E1578" s="86"/>
      <c r="F1578" s="85"/>
      <c r="G1578" s="87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  <c r="V1578" s="85"/>
      <c r="W1578" s="85"/>
      <c r="X1578" s="85"/>
      <c r="Y1578" s="85"/>
      <c r="Z1578" s="85"/>
      <c r="AA1578" s="85"/>
      <c r="AB1578" s="85"/>
      <c r="AC1578" s="85"/>
      <c r="AD1578" s="85"/>
      <c r="AE1578" s="85"/>
      <c r="AF1578" s="85"/>
      <c r="AG1578" s="85"/>
      <c r="AH1578" s="85"/>
      <c r="AI1578" s="85"/>
      <c r="AJ1578" s="85"/>
      <c r="AK1578" s="85"/>
      <c r="AL1578" s="85"/>
      <c r="AM1578" s="85"/>
      <c r="AN1578" s="85"/>
      <c r="AO1578" s="85"/>
      <c r="AP1578" s="85"/>
      <c r="AQ1578" s="85"/>
      <c r="AR1578" s="85"/>
      <c r="AS1578" s="85"/>
      <c r="AT1578" s="85"/>
      <c r="AU1578" s="85"/>
      <c r="AV1578" s="85"/>
      <c r="AW1578" s="85"/>
      <c r="AX1578" s="85"/>
      <c r="AY1578" s="85"/>
      <c r="AZ1578" s="85"/>
      <c r="BA1578" s="85"/>
      <c r="BB1578" s="85"/>
      <c r="BC1578" s="85"/>
      <c r="BD1578" s="85"/>
      <c r="BE1578" s="85"/>
      <c r="BF1578" s="88"/>
      <c r="BG1578" s="85"/>
      <c r="BH1578" s="85"/>
      <c r="BI1578" s="85"/>
      <c r="BJ1578" s="85"/>
      <c r="BK1578" s="85"/>
      <c r="BL1578" s="85"/>
      <c r="BM1578" s="85"/>
      <c r="BN1578" s="85"/>
      <c r="BO1578" s="85"/>
      <c r="BP1578" s="85"/>
      <c r="BQ1578" s="85"/>
      <c r="BR1578" s="85"/>
      <c r="BS1578" s="85"/>
      <c r="BT1578" s="85"/>
      <c r="BU1578" s="85"/>
      <c r="BV1578" s="85"/>
      <c r="BW1578" s="85"/>
      <c r="BX1578" s="85"/>
      <c r="BY1578" s="85"/>
      <c r="BZ1578" s="85"/>
      <c r="CA1578" s="85"/>
      <c r="CB1578" s="85"/>
      <c r="CC1578" s="85"/>
      <c r="CD1578" s="85"/>
      <c r="CE1578" s="85"/>
      <c r="CF1578" s="85"/>
      <c r="CG1578" s="85"/>
      <c r="CH1578" s="85"/>
      <c r="CI1578" s="85"/>
      <c r="CJ1578" s="85"/>
      <c r="CK1578" s="85"/>
      <c r="CL1578" s="85"/>
      <c r="CM1578" s="85"/>
      <c r="CN1578" s="85"/>
      <c r="CO1578" s="85"/>
      <c r="CP1578" s="85"/>
      <c r="CQ1578" s="85"/>
      <c r="CR1578" s="85"/>
      <c r="CS1578" s="85"/>
      <c r="CT1578" s="85"/>
      <c r="CU1578" s="85"/>
      <c r="CV1578" s="85"/>
      <c r="CW1578" s="85"/>
      <c r="CX1578" s="85"/>
      <c r="CY1578" s="85"/>
      <c r="CZ1578" s="85"/>
      <c r="DA1578" s="85"/>
      <c r="DB1578" s="85"/>
      <c r="DC1578" s="85"/>
      <c r="DD1578" s="85"/>
      <c r="DE1578" s="85"/>
    </row>
    <row r="1579" spans="1:109" x14ac:dyDescent="0.2">
      <c r="A1579" s="85"/>
      <c r="B1579" s="85"/>
      <c r="C1579" s="85"/>
      <c r="D1579" s="85"/>
      <c r="E1579" s="86"/>
      <c r="F1579" s="85"/>
      <c r="G1579" s="87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  <c r="V1579" s="85"/>
      <c r="W1579" s="85"/>
      <c r="X1579" s="85"/>
      <c r="Y1579" s="85"/>
      <c r="Z1579" s="85"/>
      <c r="AA1579" s="85"/>
      <c r="AB1579" s="85"/>
      <c r="AC1579" s="85"/>
      <c r="AD1579" s="85"/>
      <c r="AE1579" s="85"/>
      <c r="AF1579" s="85"/>
      <c r="AG1579" s="85"/>
      <c r="AH1579" s="85"/>
      <c r="AI1579" s="85"/>
      <c r="AJ1579" s="85"/>
      <c r="AK1579" s="85"/>
      <c r="AL1579" s="85"/>
      <c r="AM1579" s="85"/>
      <c r="AN1579" s="85"/>
      <c r="AO1579" s="85"/>
      <c r="AP1579" s="85"/>
      <c r="AQ1579" s="85"/>
      <c r="AR1579" s="85"/>
      <c r="AS1579" s="85"/>
      <c r="AT1579" s="85"/>
      <c r="AU1579" s="85"/>
      <c r="AV1579" s="85"/>
      <c r="AW1579" s="85"/>
      <c r="AX1579" s="85"/>
      <c r="AY1579" s="85"/>
      <c r="AZ1579" s="85"/>
      <c r="BA1579" s="85"/>
      <c r="BB1579" s="85"/>
      <c r="BC1579" s="85"/>
      <c r="BD1579" s="85"/>
      <c r="BE1579" s="85"/>
      <c r="BF1579" s="88"/>
      <c r="BG1579" s="85"/>
      <c r="BH1579" s="85"/>
      <c r="BI1579" s="85"/>
      <c r="BJ1579" s="85"/>
      <c r="BK1579" s="85"/>
      <c r="BL1579" s="85"/>
      <c r="BM1579" s="85"/>
      <c r="BN1579" s="85"/>
      <c r="BO1579" s="85"/>
      <c r="BP1579" s="85"/>
      <c r="BQ1579" s="85"/>
      <c r="BR1579" s="85"/>
      <c r="BS1579" s="85"/>
      <c r="BT1579" s="85"/>
      <c r="BU1579" s="85"/>
      <c r="BV1579" s="85"/>
      <c r="BW1579" s="85"/>
      <c r="BX1579" s="85"/>
      <c r="BY1579" s="85"/>
      <c r="BZ1579" s="85"/>
      <c r="CA1579" s="85"/>
      <c r="CB1579" s="85"/>
      <c r="CC1579" s="85"/>
      <c r="CD1579" s="85"/>
      <c r="CE1579" s="85"/>
      <c r="CF1579" s="85"/>
      <c r="CG1579" s="85"/>
      <c r="CH1579" s="85"/>
      <c r="CI1579" s="85"/>
      <c r="CJ1579" s="85"/>
      <c r="CK1579" s="85"/>
      <c r="CL1579" s="85"/>
      <c r="CM1579" s="85"/>
      <c r="CN1579" s="85"/>
      <c r="CO1579" s="85"/>
      <c r="CP1579" s="85"/>
      <c r="CQ1579" s="85"/>
      <c r="CR1579" s="85"/>
      <c r="CS1579" s="85"/>
      <c r="CT1579" s="85"/>
      <c r="CU1579" s="85"/>
      <c r="CV1579" s="85"/>
      <c r="CW1579" s="85"/>
      <c r="CX1579" s="85"/>
      <c r="CY1579" s="85"/>
      <c r="CZ1579" s="85"/>
      <c r="DA1579" s="85"/>
      <c r="DB1579" s="85"/>
      <c r="DC1579" s="85"/>
      <c r="DD1579" s="85"/>
      <c r="DE1579" s="85"/>
    </row>
    <row r="1580" spans="1:109" x14ac:dyDescent="0.2">
      <c r="A1580" s="85"/>
      <c r="B1580" s="85"/>
      <c r="C1580" s="85"/>
      <c r="D1580" s="85"/>
      <c r="E1580" s="86"/>
      <c r="F1580" s="85"/>
      <c r="G1580" s="87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  <c r="V1580" s="85"/>
      <c r="W1580" s="85"/>
      <c r="X1580" s="85"/>
      <c r="Y1580" s="85"/>
      <c r="Z1580" s="85"/>
      <c r="AA1580" s="85"/>
      <c r="AB1580" s="85"/>
      <c r="AC1580" s="85"/>
      <c r="AD1580" s="85"/>
      <c r="AE1580" s="85"/>
      <c r="AF1580" s="85"/>
      <c r="AG1580" s="85"/>
      <c r="AH1580" s="85"/>
      <c r="AI1580" s="85"/>
      <c r="AJ1580" s="85"/>
      <c r="AK1580" s="85"/>
      <c r="AL1580" s="85"/>
      <c r="AM1580" s="85"/>
      <c r="AN1580" s="85"/>
      <c r="AO1580" s="85"/>
      <c r="AP1580" s="85"/>
      <c r="AQ1580" s="85"/>
      <c r="AR1580" s="85"/>
      <c r="AS1580" s="85"/>
      <c r="AT1580" s="85"/>
      <c r="AU1580" s="85"/>
      <c r="AV1580" s="85"/>
      <c r="AW1580" s="85"/>
      <c r="AX1580" s="85"/>
      <c r="AY1580" s="85"/>
      <c r="AZ1580" s="85"/>
      <c r="BA1580" s="85"/>
      <c r="BB1580" s="85"/>
      <c r="BC1580" s="85"/>
      <c r="BD1580" s="85"/>
      <c r="BE1580" s="85"/>
      <c r="BF1580" s="88"/>
      <c r="BG1580" s="85"/>
      <c r="BH1580" s="85"/>
      <c r="BI1580" s="85"/>
      <c r="BJ1580" s="85"/>
      <c r="BK1580" s="85"/>
      <c r="BL1580" s="85"/>
      <c r="BM1580" s="85"/>
      <c r="BN1580" s="85"/>
      <c r="BO1580" s="85"/>
      <c r="BP1580" s="85"/>
      <c r="BQ1580" s="85"/>
      <c r="BR1580" s="85"/>
      <c r="BS1580" s="85"/>
      <c r="BT1580" s="85"/>
      <c r="BU1580" s="85"/>
      <c r="BV1580" s="85"/>
      <c r="BW1580" s="85"/>
      <c r="BX1580" s="85"/>
      <c r="BY1580" s="85"/>
      <c r="BZ1580" s="85"/>
      <c r="CA1580" s="85"/>
      <c r="CB1580" s="85"/>
      <c r="CC1580" s="85"/>
      <c r="CD1580" s="85"/>
      <c r="CE1580" s="85"/>
      <c r="CF1580" s="85"/>
      <c r="CG1580" s="85"/>
      <c r="CH1580" s="85"/>
      <c r="CI1580" s="85"/>
      <c r="CJ1580" s="85"/>
      <c r="CK1580" s="85"/>
      <c r="CL1580" s="85"/>
      <c r="CM1580" s="85"/>
      <c r="CN1580" s="85"/>
      <c r="CO1580" s="85"/>
      <c r="CP1580" s="85"/>
      <c r="CQ1580" s="85"/>
      <c r="CR1580" s="85"/>
      <c r="CS1580" s="85"/>
      <c r="CT1580" s="85"/>
      <c r="CU1580" s="85"/>
      <c r="CV1580" s="85"/>
      <c r="CW1580" s="85"/>
      <c r="CX1580" s="85"/>
      <c r="CY1580" s="85"/>
      <c r="CZ1580" s="85"/>
      <c r="DA1580" s="85"/>
      <c r="DB1580" s="85"/>
      <c r="DC1580" s="85"/>
      <c r="DD1580" s="85"/>
      <c r="DE1580" s="85"/>
    </row>
    <row r="1581" spans="1:109" x14ac:dyDescent="0.2">
      <c r="A1581" s="85"/>
      <c r="B1581" s="85"/>
      <c r="C1581" s="85"/>
      <c r="D1581" s="85"/>
      <c r="E1581" s="86"/>
      <c r="F1581" s="85"/>
      <c r="G1581" s="87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  <c r="V1581" s="85"/>
      <c r="W1581" s="85"/>
      <c r="X1581" s="85"/>
      <c r="Y1581" s="85"/>
      <c r="Z1581" s="85"/>
      <c r="AA1581" s="85"/>
      <c r="AB1581" s="85"/>
      <c r="AC1581" s="85"/>
      <c r="AD1581" s="85"/>
      <c r="AE1581" s="85"/>
      <c r="AF1581" s="85"/>
      <c r="AG1581" s="85"/>
      <c r="AH1581" s="85"/>
      <c r="AI1581" s="85"/>
      <c r="AJ1581" s="85"/>
      <c r="AK1581" s="85"/>
      <c r="AL1581" s="85"/>
      <c r="AM1581" s="85"/>
      <c r="AN1581" s="85"/>
      <c r="AO1581" s="85"/>
      <c r="AP1581" s="85"/>
      <c r="AQ1581" s="85"/>
      <c r="AR1581" s="85"/>
      <c r="AS1581" s="85"/>
      <c r="AT1581" s="85"/>
      <c r="AU1581" s="85"/>
      <c r="AV1581" s="85"/>
      <c r="AW1581" s="85"/>
      <c r="AX1581" s="85"/>
      <c r="AY1581" s="85"/>
      <c r="AZ1581" s="85"/>
      <c r="BA1581" s="85"/>
      <c r="BB1581" s="85"/>
      <c r="BC1581" s="85"/>
      <c r="BD1581" s="85"/>
      <c r="BE1581" s="85"/>
      <c r="BF1581" s="88"/>
      <c r="BG1581" s="85"/>
      <c r="BH1581" s="85"/>
      <c r="BI1581" s="85"/>
      <c r="BJ1581" s="85"/>
      <c r="BK1581" s="85"/>
      <c r="BL1581" s="85"/>
      <c r="BM1581" s="85"/>
      <c r="BN1581" s="85"/>
      <c r="BO1581" s="85"/>
      <c r="BP1581" s="85"/>
      <c r="BQ1581" s="85"/>
      <c r="BR1581" s="85"/>
      <c r="BS1581" s="85"/>
      <c r="BT1581" s="85"/>
      <c r="BU1581" s="85"/>
      <c r="BV1581" s="85"/>
      <c r="BW1581" s="85"/>
      <c r="BX1581" s="85"/>
      <c r="BY1581" s="85"/>
      <c r="BZ1581" s="85"/>
      <c r="CA1581" s="85"/>
      <c r="CB1581" s="85"/>
      <c r="CC1581" s="85"/>
      <c r="CD1581" s="85"/>
      <c r="CE1581" s="85"/>
      <c r="CF1581" s="85"/>
      <c r="CG1581" s="85"/>
      <c r="CH1581" s="85"/>
      <c r="CI1581" s="85"/>
      <c r="CJ1581" s="85"/>
      <c r="CK1581" s="85"/>
      <c r="CL1581" s="85"/>
      <c r="CM1581" s="85"/>
      <c r="CN1581" s="85"/>
      <c r="CO1581" s="85"/>
      <c r="CP1581" s="85"/>
      <c r="CQ1581" s="85"/>
      <c r="CR1581" s="85"/>
      <c r="CS1581" s="85"/>
      <c r="CT1581" s="85"/>
      <c r="CU1581" s="85"/>
      <c r="CV1581" s="85"/>
      <c r="CW1581" s="85"/>
      <c r="CX1581" s="85"/>
      <c r="CY1581" s="85"/>
      <c r="CZ1581" s="85"/>
      <c r="DA1581" s="85"/>
      <c r="DB1581" s="85"/>
      <c r="DC1581" s="85"/>
      <c r="DD1581" s="85"/>
      <c r="DE1581" s="85"/>
    </row>
    <row r="1582" spans="1:109" x14ac:dyDescent="0.2">
      <c r="A1582" s="85"/>
      <c r="B1582" s="85"/>
      <c r="C1582" s="85"/>
      <c r="D1582" s="85"/>
      <c r="E1582" s="86"/>
      <c r="F1582" s="85"/>
      <c r="G1582" s="87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  <c r="V1582" s="85"/>
      <c r="W1582" s="85"/>
      <c r="X1582" s="85"/>
      <c r="Y1582" s="85"/>
      <c r="Z1582" s="85"/>
      <c r="AA1582" s="85"/>
      <c r="AB1582" s="85"/>
      <c r="AC1582" s="85"/>
      <c r="AD1582" s="85"/>
      <c r="AE1582" s="85"/>
      <c r="AF1582" s="85"/>
      <c r="AG1582" s="85"/>
      <c r="AH1582" s="85"/>
      <c r="AI1582" s="85"/>
      <c r="AJ1582" s="85"/>
      <c r="AK1582" s="85"/>
      <c r="AL1582" s="85"/>
      <c r="AM1582" s="85"/>
      <c r="AN1582" s="85"/>
      <c r="AO1582" s="85"/>
      <c r="AP1582" s="85"/>
      <c r="AQ1582" s="85"/>
      <c r="AR1582" s="85"/>
      <c r="AS1582" s="85"/>
      <c r="AT1582" s="85"/>
      <c r="AU1582" s="85"/>
      <c r="AV1582" s="85"/>
      <c r="AW1582" s="85"/>
      <c r="AX1582" s="85"/>
      <c r="AY1582" s="85"/>
      <c r="AZ1582" s="85"/>
      <c r="BA1582" s="85"/>
      <c r="BB1582" s="85"/>
      <c r="BC1582" s="85"/>
      <c r="BD1582" s="85"/>
      <c r="BE1582" s="85"/>
      <c r="BF1582" s="88"/>
      <c r="BG1582" s="85"/>
      <c r="BH1582" s="85"/>
      <c r="BI1582" s="85"/>
      <c r="BJ1582" s="85"/>
      <c r="BK1582" s="85"/>
      <c r="BL1582" s="85"/>
      <c r="BM1582" s="85"/>
      <c r="BN1582" s="85"/>
      <c r="BO1582" s="85"/>
      <c r="BP1582" s="85"/>
      <c r="BQ1582" s="85"/>
      <c r="BR1582" s="85"/>
      <c r="BS1582" s="85"/>
      <c r="BT1582" s="85"/>
      <c r="BU1582" s="85"/>
      <c r="BV1582" s="85"/>
      <c r="BW1582" s="85"/>
      <c r="BX1582" s="85"/>
      <c r="BY1582" s="85"/>
      <c r="BZ1582" s="85"/>
      <c r="CA1582" s="85"/>
      <c r="CB1582" s="85"/>
      <c r="CC1582" s="85"/>
      <c r="CD1582" s="85"/>
      <c r="CE1582" s="85"/>
      <c r="CF1582" s="85"/>
      <c r="CG1582" s="85"/>
      <c r="CH1582" s="85"/>
      <c r="CI1582" s="85"/>
      <c r="CJ1582" s="85"/>
      <c r="CK1582" s="85"/>
      <c r="CL1582" s="85"/>
      <c r="CM1582" s="85"/>
      <c r="CN1582" s="85"/>
      <c r="CO1582" s="85"/>
      <c r="CP1582" s="85"/>
      <c r="CQ1582" s="85"/>
      <c r="CR1582" s="85"/>
      <c r="CS1582" s="85"/>
      <c r="CT1582" s="85"/>
      <c r="CU1582" s="85"/>
      <c r="CV1582" s="85"/>
      <c r="CW1582" s="85"/>
      <c r="CX1582" s="85"/>
      <c r="CY1582" s="85"/>
      <c r="CZ1582" s="85"/>
      <c r="DA1582" s="85"/>
      <c r="DB1582" s="85"/>
      <c r="DC1582" s="85"/>
      <c r="DD1582" s="85"/>
      <c r="DE1582" s="85"/>
    </row>
    <row r="1583" spans="1:109" x14ac:dyDescent="0.2">
      <c r="A1583" s="85"/>
      <c r="B1583" s="85"/>
      <c r="C1583" s="85"/>
      <c r="D1583" s="85"/>
      <c r="E1583" s="86"/>
      <c r="F1583" s="85"/>
      <c r="G1583" s="87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  <c r="V1583" s="85"/>
      <c r="W1583" s="85"/>
      <c r="X1583" s="85"/>
      <c r="Y1583" s="85"/>
      <c r="Z1583" s="85"/>
      <c r="AA1583" s="85"/>
      <c r="AB1583" s="85"/>
      <c r="AC1583" s="85"/>
      <c r="AD1583" s="85"/>
      <c r="AE1583" s="85"/>
      <c r="AF1583" s="85"/>
      <c r="AG1583" s="85"/>
      <c r="AH1583" s="85"/>
      <c r="AI1583" s="85"/>
      <c r="AJ1583" s="85"/>
      <c r="AK1583" s="85"/>
      <c r="AL1583" s="85"/>
      <c r="AM1583" s="85"/>
      <c r="AN1583" s="85"/>
      <c r="AO1583" s="85"/>
      <c r="AP1583" s="85"/>
      <c r="AQ1583" s="85"/>
      <c r="AR1583" s="85"/>
      <c r="AS1583" s="85"/>
      <c r="AT1583" s="85"/>
      <c r="AU1583" s="85"/>
      <c r="AV1583" s="85"/>
      <c r="AW1583" s="85"/>
      <c r="AX1583" s="85"/>
      <c r="AY1583" s="85"/>
      <c r="AZ1583" s="85"/>
      <c r="BA1583" s="85"/>
      <c r="BB1583" s="85"/>
      <c r="BC1583" s="85"/>
      <c r="BD1583" s="85"/>
      <c r="BE1583" s="85"/>
      <c r="BF1583" s="88"/>
      <c r="BG1583" s="85"/>
      <c r="BH1583" s="85"/>
      <c r="BI1583" s="85"/>
      <c r="BJ1583" s="85"/>
      <c r="BK1583" s="85"/>
      <c r="BL1583" s="85"/>
      <c r="BM1583" s="85"/>
      <c r="BN1583" s="85"/>
      <c r="BO1583" s="85"/>
      <c r="BP1583" s="85"/>
      <c r="BQ1583" s="85"/>
      <c r="BR1583" s="85"/>
      <c r="BS1583" s="85"/>
      <c r="BT1583" s="85"/>
      <c r="BU1583" s="85"/>
      <c r="BV1583" s="85"/>
      <c r="BW1583" s="85"/>
      <c r="BX1583" s="85"/>
      <c r="BY1583" s="85"/>
      <c r="BZ1583" s="85"/>
      <c r="CA1583" s="85"/>
      <c r="CB1583" s="85"/>
      <c r="CC1583" s="85"/>
      <c r="CD1583" s="85"/>
      <c r="CE1583" s="85"/>
      <c r="CF1583" s="85"/>
      <c r="CG1583" s="85"/>
      <c r="CH1583" s="85"/>
      <c r="CI1583" s="85"/>
      <c r="CJ1583" s="85"/>
      <c r="CK1583" s="85"/>
      <c r="CL1583" s="85"/>
      <c r="CM1583" s="85"/>
      <c r="CN1583" s="85"/>
      <c r="CO1583" s="85"/>
      <c r="CP1583" s="85"/>
      <c r="CQ1583" s="85"/>
      <c r="CR1583" s="85"/>
      <c r="CS1583" s="85"/>
      <c r="CT1583" s="85"/>
      <c r="CU1583" s="85"/>
      <c r="CV1583" s="85"/>
      <c r="CW1583" s="85"/>
      <c r="CX1583" s="85"/>
      <c r="CY1583" s="85"/>
      <c r="CZ1583" s="85"/>
      <c r="DA1583" s="85"/>
      <c r="DB1583" s="85"/>
      <c r="DC1583" s="85"/>
      <c r="DD1583" s="85"/>
      <c r="DE1583" s="85"/>
    </row>
    <row r="1584" spans="1:109" x14ac:dyDescent="0.2">
      <c r="A1584" s="85"/>
      <c r="B1584" s="85"/>
      <c r="C1584" s="85"/>
      <c r="D1584" s="85"/>
      <c r="E1584" s="86"/>
      <c r="F1584" s="85"/>
      <c r="G1584" s="87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  <c r="V1584" s="85"/>
      <c r="W1584" s="85"/>
      <c r="X1584" s="85"/>
      <c r="Y1584" s="85"/>
      <c r="Z1584" s="85"/>
      <c r="AA1584" s="85"/>
      <c r="AB1584" s="85"/>
      <c r="AC1584" s="85"/>
      <c r="AD1584" s="85"/>
      <c r="AE1584" s="85"/>
      <c r="AF1584" s="85"/>
      <c r="AG1584" s="85"/>
      <c r="AH1584" s="85"/>
      <c r="AI1584" s="85"/>
      <c r="AJ1584" s="85"/>
      <c r="AK1584" s="85"/>
      <c r="AL1584" s="85"/>
      <c r="AM1584" s="85"/>
      <c r="AN1584" s="85"/>
      <c r="AO1584" s="85"/>
      <c r="AP1584" s="85"/>
      <c r="AQ1584" s="85"/>
      <c r="AR1584" s="85"/>
      <c r="AS1584" s="85"/>
      <c r="AT1584" s="85"/>
      <c r="AU1584" s="85"/>
      <c r="AV1584" s="85"/>
      <c r="AW1584" s="85"/>
      <c r="AX1584" s="85"/>
      <c r="AY1584" s="85"/>
      <c r="AZ1584" s="85"/>
      <c r="BA1584" s="85"/>
      <c r="BB1584" s="85"/>
      <c r="BC1584" s="85"/>
      <c r="BD1584" s="85"/>
      <c r="BE1584" s="85"/>
      <c r="BF1584" s="88"/>
      <c r="BG1584" s="85"/>
      <c r="BH1584" s="85"/>
      <c r="BI1584" s="85"/>
      <c r="BJ1584" s="85"/>
      <c r="BK1584" s="85"/>
      <c r="BL1584" s="85"/>
      <c r="BM1584" s="85"/>
      <c r="BN1584" s="85"/>
      <c r="BO1584" s="85"/>
      <c r="BP1584" s="85"/>
      <c r="BQ1584" s="85"/>
      <c r="BR1584" s="85"/>
      <c r="BS1584" s="85"/>
      <c r="BT1584" s="85"/>
      <c r="BU1584" s="85"/>
      <c r="BV1584" s="85"/>
      <c r="BW1584" s="85"/>
      <c r="BX1584" s="85"/>
      <c r="BY1584" s="85"/>
      <c r="BZ1584" s="85"/>
      <c r="CA1584" s="85"/>
      <c r="CB1584" s="85"/>
      <c r="CC1584" s="85"/>
      <c r="CD1584" s="85"/>
      <c r="CE1584" s="85"/>
      <c r="CF1584" s="85"/>
      <c r="CG1584" s="85"/>
      <c r="CH1584" s="85"/>
      <c r="CI1584" s="85"/>
      <c r="CJ1584" s="85"/>
      <c r="CK1584" s="85"/>
      <c r="CL1584" s="85"/>
      <c r="CM1584" s="85"/>
      <c r="CN1584" s="85"/>
      <c r="CO1584" s="85"/>
      <c r="CP1584" s="85"/>
      <c r="CQ1584" s="85"/>
      <c r="CR1584" s="85"/>
      <c r="CS1584" s="85"/>
      <c r="CT1584" s="85"/>
      <c r="CU1584" s="85"/>
      <c r="CV1584" s="85"/>
      <c r="CW1584" s="85"/>
      <c r="CX1584" s="85"/>
      <c r="CY1584" s="85"/>
      <c r="CZ1584" s="85"/>
      <c r="DA1584" s="85"/>
      <c r="DB1584" s="85"/>
      <c r="DC1584" s="85"/>
      <c r="DD1584" s="85"/>
      <c r="DE1584" s="85"/>
    </row>
    <row r="1585" spans="1:109" x14ac:dyDescent="0.2">
      <c r="A1585" s="85"/>
      <c r="B1585" s="85"/>
      <c r="C1585" s="85"/>
      <c r="D1585" s="85"/>
      <c r="E1585" s="86"/>
      <c r="F1585" s="85"/>
      <c r="G1585" s="87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  <c r="V1585" s="85"/>
      <c r="W1585" s="85"/>
      <c r="X1585" s="85"/>
      <c r="Y1585" s="85"/>
      <c r="Z1585" s="85"/>
      <c r="AA1585" s="85"/>
      <c r="AB1585" s="85"/>
      <c r="AC1585" s="85"/>
      <c r="AD1585" s="85"/>
      <c r="AE1585" s="85"/>
      <c r="AF1585" s="85"/>
      <c r="AG1585" s="85"/>
      <c r="AH1585" s="85"/>
      <c r="AI1585" s="85"/>
      <c r="AJ1585" s="85"/>
      <c r="AK1585" s="85"/>
      <c r="AL1585" s="85"/>
      <c r="AM1585" s="85"/>
      <c r="AN1585" s="85"/>
      <c r="AO1585" s="85"/>
      <c r="AP1585" s="85"/>
      <c r="AQ1585" s="85"/>
      <c r="AR1585" s="85"/>
      <c r="AS1585" s="85"/>
      <c r="AT1585" s="85"/>
      <c r="AU1585" s="85"/>
      <c r="AV1585" s="85"/>
      <c r="AW1585" s="85"/>
      <c r="AX1585" s="85"/>
      <c r="AY1585" s="85"/>
      <c r="AZ1585" s="85"/>
      <c r="BA1585" s="85"/>
      <c r="BB1585" s="85"/>
      <c r="BC1585" s="85"/>
      <c r="BD1585" s="85"/>
      <c r="BE1585" s="85"/>
      <c r="BF1585" s="88"/>
      <c r="BG1585" s="85"/>
      <c r="BH1585" s="85"/>
      <c r="BI1585" s="85"/>
      <c r="BJ1585" s="85"/>
      <c r="BK1585" s="85"/>
      <c r="BL1585" s="85"/>
      <c r="BM1585" s="85"/>
      <c r="BN1585" s="85"/>
      <c r="BO1585" s="85"/>
      <c r="BP1585" s="85"/>
      <c r="BQ1585" s="85"/>
      <c r="BR1585" s="85"/>
      <c r="BS1585" s="85"/>
      <c r="BT1585" s="85"/>
      <c r="BU1585" s="85"/>
      <c r="BV1585" s="85"/>
      <c r="BW1585" s="85"/>
      <c r="BX1585" s="85"/>
      <c r="BY1585" s="85"/>
      <c r="BZ1585" s="85"/>
      <c r="CA1585" s="85"/>
      <c r="CB1585" s="85"/>
      <c r="CC1585" s="85"/>
      <c r="CD1585" s="85"/>
      <c r="CE1585" s="85"/>
      <c r="CF1585" s="85"/>
      <c r="CG1585" s="85"/>
      <c r="CH1585" s="85"/>
      <c r="CI1585" s="85"/>
      <c r="CJ1585" s="85"/>
      <c r="CK1585" s="85"/>
      <c r="CL1585" s="85"/>
      <c r="CM1585" s="85"/>
      <c r="CN1585" s="85"/>
      <c r="CO1585" s="85"/>
      <c r="CP1585" s="85"/>
      <c r="CQ1585" s="85"/>
      <c r="CR1585" s="85"/>
      <c r="CS1585" s="85"/>
      <c r="CT1585" s="85"/>
      <c r="CU1585" s="85"/>
      <c r="CV1585" s="85"/>
      <c r="CW1585" s="85"/>
      <c r="CX1585" s="85"/>
      <c r="CY1585" s="85"/>
      <c r="CZ1585" s="85"/>
      <c r="DA1585" s="85"/>
      <c r="DB1585" s="85"/>
      <c r="DC1585" s="85"/>
      <c r="DD1585" s="85"/>
      <c r="DE1585" s="85"/>
    </row>
    <row r="1586" spans="1:109" x14ac:dyDescent="0.2">
      <c r="A1586" s="85"/>
      <c r="B1586" s="85"/>
      <c r="C1586" s="85"/>
      <c r="D1586" s="85"/>
      <c r="E1586" s="86"/>
      <c r="F1586" s="85"/>
      <c r="G1586" s="87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  <c r="V1586" s="85"/>
      <c r="W1586" s="85"/>
      <c r="X1586" s="85"/>
      <c r="Y1586" s="85"/>
      <c r="Z1586" s="85"/>
      <c r="AA1586" s="85"/>
      <c r="AB1586" s="85"/>
      <c r="AC1586" s="85"/>
      <c r="AD1586" s="85"/>
      <c r="AE1586" s="85"/>
      <c r="AF1586" s="85"/>
      <c r="AG1586" s="85"/>
      <c r="AH1586" s="85"/>
      <c r="AI1586" s="85"/>
      <c r="AJ1586" s="85"/>
      <c r="AK1586" s="85"/>
      <c r="AL1586" s="85"/>
      <c r="AM1586" s="85"/>
      <c r="AN1586" s="85"/>
      <c r="AO1586" s="85"/>
      <c r="AP1586" s="85"/>
      <c r="AQ1586" s="85"/>
      <c r="AR1586" s="85"/>
      <c r="AS1586" s="85"/>
      <c r="AT1586" s="85"/>
      <c r="AU1586" s="85"/>
      <c r="AV1586" s="85"/>
      <c r="AW1586" s="85"/>
      <c r="AX1586" s="85"/>
      <c r="AY1586" s="85"/>
      <c r="AZ1586" s="85"/>
      <c r="BA1586" s="85"/>
      <c r="BB1586" s="85"/>
      <c r="BC1586" s="85"/>
      <c r="BD1586" s="85"/>
      <c r="BE1586" s="85"/>
      <c r="BF1586" s="88"/>
      <c r="BG1586" s="85"/>
      <c r="BH1586" s="85"/>
      <c r="BI1586" s="85"/>
      <c r="BJ1586" s="85"/>
      <c r="BK1586" s="85"/>
      <c r="BL1586" s="85"/>
      <c r="BM1586" s="85"/>
      <c r="BN1586" s="85"/>
      <c r="BO1586" s="85"/>
      <c r="BP1586" s="85"/>
      <c r="BQ1586" s="85"/>
      <c r="BR1586" s="85"/>
      <c r="BS1586" s="85"/>
      <c r="BT1586" s="85"/>
      <c r="BU1586" s="85"/>
      <c r="BV1586" s="85"/>
      <c r="BW1586" s="85"/>
      <c r="BX1586" s="85"/>
      <c r="BY1586" s="85"/>
      <c r="BZ1586" s="85"/>
      <c r="CA1586" s="85"/>
      <c r="CB1586" s="85"/>
      <c r="CC1586" s="85"/>
      <c r="CD1586" s="85"/>
      <c r="CE1586" s="85"/>
      <c r="CF1586" s="85"/>
      <c r="CG1586" s="85"/>
      <c r="CH1586" s="85"/>
      <c r="CI1586" s="85"/>
      <c r="CJ1586" s="85"/>
      <c r="CK1586" s="85"/>
      <c r="CL1586" s="85"/>
      <c r="CM1586" s="85"/>
      <c r="CN1586" s="85"/>
      <c r="CO1586" s="85"/>
      <c r="CP1586" s="85"/>
      <c r="CQ1586" s="85"/>
      <c r="CR1586" s="85"/>
      <c r="CS1586" s="85"/>
      <c r="CT1586" s="85"/>
      <c r="CU1586" s="85"/>
      <c r="CV1586" s="85"/>
      <c r="CW1586" s="85"/>
      <c r="CX1586" s="85"/>
      <c r="CY1586" s="85"/>
      <c r="CZ1586" s="85"/>
      <c r="DA1586" s="85"/>
      <c r="DB1586" s="85"/>
      <c r="DC1586" s="85"/>
      <c r="DD1586" s="85"/>
      <c r="DE1586" s="85"/>
    </row>
    <row r="1587" spans="1:109" x14ac:dyDescent="0.2">
      <c r="A1587" s="85"/>
      <c r="B1587" s="85"/>
      <c r="C1587" s="85"/>
      <c r="D1587" s="85"/>
      <c r="E1587" s="86"/>
      <c r="F1587" s="85"/>
      <c r="G1587" s="87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  <c r="V1587" s="85"/>
      <c r="W1587" s="85"/>
      <c r="X1587" s="85"/>
      <c r="Y1587" s="85"/>
      <c r="Z1587" s="85"/>
      <c r="AA1587" s="85"/>
      <c r="AB1587" s="85"/>
      <c r="AC1587" s="85"/>
      <c r="AD1587" s="85"/>
      <c r="AE1587" s="85"/>
      <c r="AF1587" s="85"/>
      <c r="AG1587" s="85"/>
      <c r="AH1587" s="85"/>
      <c r="AI1587" s="85"/>
      <c r="AJ1587" s="85"/>
      <c r="AK1587" s="85"/>
      <c r="AL1587" s="85"/>
      <c r="AM1587" s="85"/>
      <c r="AN1587" s="85"/>
      <c r="AO1587" s="85"/>
      <c r="AP1587" s="85"/>
      <c r="AQ1587" s="85"/>
      <c r="AR1587" s="85"/>
      <c r="AS1587" s="85"/>
      <c r="AT1587" s="85"/>
      <c r="AU1587" s="85"/>
      <c r="AV1587" s="85"/>
      <c r="AW1587" s="85"/>
      <c r="AX1587" s="85"/>
      <c r="AY1587" s="85"/>
      <c r="AZ1587" s="85"/>
      <c r="BA1587" s="85"/>
      <c r="BB1587" s="85"/>
      <c r="BC1587" s="85"/>
      <c r="BD1587" s="85"/>
      <c r="BE1587" s="85"/>
      <c r="BF1587" s="88"/>
      <c r="BG1587" s="85"/>
      <c r="BH1587" s="85"/>
      <c r="BI1587" s="85"/>
      <c r="BJ1587" s="85"/>
      <c r="BK1587" s="85"/>
      <c r="BL1587" s="85"/>
      <c r="BM1587" s="85"/>
      <c r="BN1587" s="85"/>
      <c r="BO1587" s="85"/>
      <c r="BP1587" s="85"/>
      <c r="BQ1587" s="85"/>
      <c r="BR1587" s="85"/>
      <c r="BS1587" s="85"/>
      <c r="BT1587" s="85"/>
      <c r="BU1587" s="85"/>
      <c r="BV1587" s="85"/>
      <c r="BW1587" s="85"/>
      <c r="BX1587" s="85"/>
      <c r="BY1587" s="85"/>
      <c r="BZ1587" s="85"/>
      <c r="CA1587" s="85"/>
      <c r="CB1587" s="85"/>
      <c r="CC1587" s="85"/>
      <c r="CD1587" s="85"/>
      <c r="CE1587" s="85"/>
      <c r="CF1587" s="85"/>
      <c r="CG1587" s="85"/>
      <c r="CH1587" s="85"/>
      <c r="CI1587" s="85"/>
      <c r="CJ1587" s="85"/>
      <c r="CK1587" s="85"/>
      <c r="CL1587" s="85"/>
      <c r="CM1587" s="85"/>
      <c r="CN1587" s="85"/>
      <c r="CO1587" s="85"/>
      <c r="CP1587" s="85"/>
      <c r="CQ1587" s="85"/>
      <c r="CR1587" s="85"/>
      <c r="CS1587" s="85"/>
      <c r="CT1587" s="85"/>
      <c r="CU1587" s="85"/>
      <c r="CV1587" s="85"/>
      <c r="CW1587" s="85"/>
      <c r="CX1587" s="85"/>
      <c r="CY1587" s="85"/>
      <c r="CZ1587" s="85"/>
      <c r="DA1587" s="85"/>
      <c r="DB1587" s="85"/>
      <c r="DC1587" s="85"/>
      <c r="DD1587" s="85"/>
      <c r="DE1587" s="85"/>
    </row>
    <row r="1588" spans="1:109" x14ac:dyDescent="0.2">
      <c r="A1588" s="85"/>
      <c r="B1588" s="85"/>
      <c r="C1588" s="85"/>
      <c r="D1588" s="85"/>
      <c r="E1588" s="86"/>
      <c r="F1588" s="85"/>
      <c r="G1588" s="87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  <c r="V1588" s="85"/>
      <c r="W1588" s="85"/>
      <c r="X1588" s="85"/>
      <c r="Y1588" s="85"/>
      <c r="Z1588" s="85"/>
      <c r="AA1588" s="85"/>
      <c r="AB1588" s="85"/>
      <c r="AC1588" s="85"/>
      <c r="AD1588" s="85"/>
      <c r="AE1588" s="85"/>
      <c r="AF1588" s="85"/>
      <c r="AG1588" s="85"/>
      <c r="AH1588" s="85"/>
      <c r="AI1588" s="85"/>
      <c r="AJ1588" s="85"/>
      <c r="AK1588" s="85"/>
      <c r="AL1588" s="85"/>
      <c r="AM1588" s="85"/>
      <c r="AN1588" s="85"/>
      <c r="AO1588" s="85"/>
      <c r="AP1588" s="85"/>
      <c r="AQ1588" s="85"/>
      <c r="AR1588" s="85"/>
      <c r="AS1588" s="85"/>
      <c r="AT1588" s="85"/>
      <c r="AU1588" s="85"/>
      <c r="AV1588" s="85"/>
      <c r="AW1588" s="85"/>
      <c r="AX1588" s="85"/>
      <c r="AY1588" s="85"/>
      <c r="AZ1588" s="85"/>
      <c r="BA1588" s="85"/>
      <c r="BB1588" s="85"/>
      <c r="BC1588" s="85"/>
      <c r="BD1588" s="85"/>
      <c r="BE1588" s="85"/>
      <c r="BF1588" s="88"/>
      <c r="BG1588" s="85"/>
      <c r="BH1588" s="85"/>
      <c r="BI1588" s="85"/>
      <c r="BJ1588" s="85"/>
      <c r="BK1588" s="85"/>
      <c r="BL1588" s="85"/>
      <c r="BM1588" s="85"/>
      <c r="BN1588" s="85"/>
      <c r="BO1588" s="85"/>
      <c r="BP1588" s="85"/>
      <c r="BQ1588" s="85"/>
      <c r="BR1588" s="85"/>
      <c r="BS1588" s="85"/>
      <c r="BT1588" s="85"/>
      <c r="BU1588" s="85"/>
      <c r="BV1588" s="85"/>
      <c r="BW1588" s="85"/>
      <c r="BX1588" s="85"/>
      <c r="BY1588" s="85"/>
      <c r="BZ1588" s="85"/>
      <c r="CA1588" s="85"/>
      <c r="CB1588" s="85"/>
      <c r="CC1588" s="85"/>
      <c r="CD1588" s="85"/>
      <c r="CE1588" s="85"/>
      <c r="CF1588" s="85"/>
      <c r="CG1588" s="85"/>
      <c r="CH1588" s="85"/>
      <c r="CI1588" s="85"/>
      <c r="CJ1588" s="85"/>
      <c r="CK1588" s="85"/>
      <c r="CL1588" s="85"/>
      <c r="CM1588" s="85"/>
      <c r="CN1588" s="85"/>
      <c r="CO1588" s="85"/>
      <c r="CP1588" s="85"/>
      <c r="CQ1588" s="85"/>
      <c r="CR1588" s="85"/>
      <c r="CS1588" s="85"/>
      <c r="CT1588" s="85"/>
      <c r="CU1588" s="85"/>
      <c r="CV1588" s="85"/>
      <c r="CW1588" s="85"/>
      <c r="CX1588" s="85"/>
      <c r="CY1588" s="85"/>
      <c r="CZ1588" s="85"/>
      <c r="DA1588" s="85"/>
      <c r="DB1588" s="85"/>
      <c r="DC1588" s="85"/>
      <c r="DD1588" s="85"/>
      <c r="DE1588" s="85"/>
    </row>
    <row r="1589" spans="1:109" x14ac:dyDescent="0.2">
      <c r="A1589" s="85"/>
      <c r="B1589" s="85"/>
      <c r="C1589" s="85"/>
      <c r="D1589" s="85"/>
      <c r="E1589" s="86"/>
      <c r="F1589" s="85"/>
      <c r="G1589" s="87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  <c r="V1589" s="85"/>
      <c r="W1589" s="85"/>
      <c r="X1589" s="85"/>
      <c r="Y1589" s="85"/>
      <c r="Z1589" s="85"/>
      <c r="AA1589" s="85"/>
      <c r="AB1589" s="85"/>
      <c r="AC1589" s="85"/>
      <c r="AD1589" s="85"/>
      <c r="AE1589" s="85"/>
      <c r="AF1589" s="85"/>
      <c r="AG1589" s="85"/>
      <c r="AH1589" s="85"/>
      <c r="AI1589" s="85"/>
      <c r="AJ1589" s="85"/>
      <c r="AK1589" s="85"/>
      <c r="AL1589" s="85"/>
      <c r="AM1589" s="85"/>
      <c r="AN1589" s="85"/>
      <c r="AO1589" s="85"/>
      <c r="AP1589" s="85"/>
      <c r="AQ1589" s="85"/>
      <c r="AR1589" s="85"/>
      <c r="AS1589" s="85"/>
      <c r="AT1589" s="85"/>
      <c r="AU1589" s="85"/>
      <c r="AV1589" s="85"/>
      <c r="AW1589" s="85"/>
      <c r="AX1589" s="85"/>
      <c r="AY1589" s="85"/>
      <c r="AZ1589" s="85"/>
      <c r="BA1589" s="85"/>
      <c r="BB1589" s="85"/>
      <c r="BC1589" s="85"/>
      <c r="BD1589" s="85"/>
      <c r="BE1589" s="85"/>
      <c r="BF1589" s="88"/>
      <c r="BG1589" s="85"/>
      <c r="BH1589" s="85"/>
      <c r="BI1589" s="85"/>
      <c r="BJ1589" s="85"/>
      <c r="BK1589" s="85"/>
      <c r="BL1589" s="85"/>
      <c r="BM1589" s="85"/>
      <c r="BN1589" s="85"/>
      <c r="BO1589" s="85"/>
      <c r="BP1589" s="85"/>
      <c r="BQ1589" s="85"/>
      <c r="BR1589" s="85"/>
      <c r="BS1589" s="85"/>
      <c r="BT1589" s="85"/>
      <c r="BU1589" s="85"/>
      <c r="BV1589" s="85"/>
      <c r="BW1589" s="85"/>
      <c r="BX1589" s="85"/>
      <c r="BY1589" s="85"/>
      <c r="BZ1589" s="85"/>
      <c r="CA1589" s="85"/>
      <c r="CB1589" s="85"/>
      <c r="CC1589" s="85"/>
      <c r="CD1589" s="85"/>
      <c r="CE1589" s="85"/>
      <c r="CF1589" s="85"/>
      <c r="CG1589" s="85"/>
      <c r="CH1589" s="85"/>
      <c r="CI1589" s="85"/>
      <c r="CJ1589" s="85"/>
      <c r="CK1589" s="85"/>
      <c r="CL1589" s="85"/>
      <c r="CM1589" s="85"/>
      <c r="CN1589" s="85"/>
      <c r="CO1589" s="85"/>
      <c r="CP1589" s="85"/>
      <c r="CQ1589" s="85"/>
      <c r="CR1589" s="85"/>
      <c r="CS1589" s="85"/>
      <c r="CT1589" s="85"/>
      <c r="CU1589" s="85"/>
      <c r="CV1589" s="85"/>
      <c r="CW1589" s="85"/>
      <c r="CX1589" s="85"/>
      <c r="CY1589" s="85"/>
      <c r="CZ1589" s="85"/>
      <c r="DA1589" s="85"/>
      <c r="DB1589" s="85"/>
      <c r="DC1589" s="85"/>
      <c r="DD1589" s="85"/>
      <c r="DE1589" s="85"/>
    </row>
    <row r="1590" spans="1:109" x14ac:dyDescent="0.2">
      <c r="A1590" s="85"/>
      <c r="B1590" s="85"/>
      <c r="C1590" s="85"/>
      <c r="D1590" s="85"/>
      <c r="E1590" s="86"/>
      <c r="F1590" s="85"/>
      <c r="G1590" s="87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  <c r="V1590" s="85"/>
      <c r="W1590" s="85"/>
      <c r="X1590" s="85"/>
      <c r="Y1590" s="85"/>
      <c r="Z1590" s="85"/>
      <c r="AA1590" s="85"/>
      <c r="AB1590" s="85"/>
      <c r="AC1590" s="85"/>
      <c r="AD1590" s="85"/>
      <c r="AE1590" s="85"/>
      <c r="AF1590" s="85"/>
      <c r="AG1590" s="85"/>
      <c r="AH1590" s="85"/>
      <c r="AI1590" s="85"/>
      <c r="AJ1590" s="85"/>
      <c r="AK1590" s="85"/>
      <c r="AL1590" s="85"/>
      <c r="AM1590" s="85"/>
      <c r="AN1590" s="85"/>
      <c r="AO1590" s="85"/>
      <c r="AP1590" s="85"/>
      <c r="AQ1590" s="85"/>
      <c r="AR1590" s="85"/>
      <c r="AS1590" s="85"/>
      <c r="AT1590" s="85"/>
      <c r="AU1590" s="85"/>
      <c r="AV1590" s="85"/>
      <c r="AW1590" s="85"/>
      <c r="AX1590" s="85"/>
      <c r="AY1590" s="85"/>
      <c r="AZ1590" s="85"/>
      <c r="BA1590" s="85"/>
      <c r="BB1590" s="85"/>
      <c r="BC1590" s="85"/>
      <c r="BD1590" s="85"/>
      <c r="BE1590" s="85"/>
      <c r="BF1590" s="88"/>
      <c r="BG1590" s="85"/>
      <c r="BH1590" s="85"/>
      <c r="BI1590" s="85"/>
      <c r="BJ1590" s="85"/>
      <c r="BK1590" s="85"/>
      <c r="BL1590" s="85"/>
      <c r="BM1590" s="85"/>
      <c r="BN1590" s="85"/>
      <c r="BO1590" s="85"/>
      <c r="BP1590" s="85"/>
      <c r="BQ1590" s="85"/>
      <c r="BR1590" s="85"/>
      <c r="BS1590" s="85"/>
      <c r="BT1590" s="85"/>
      <c r="BU1590" s="85"/>
      <c r="BV1590" s="85"/>
      <c r="BW1590" s="85"/>
      <c r="BX1590" s="85"/>
      <c r="BY1590" s="85"/>
      <c r="BZ1590" s="85"/>
      <c r="CA1590" s="85"/>
      <c r="CB1590" s="85"/>
      <c r="CC1590" s="85"/>
      <c r="CD1590" s="85"/>
      <c r="CE1590" s="85"/>
      <c r="CF1590" s="85"/>
      <c r="CG1590" s="85"/>
      <c r="CH1590" s="85"/>
      <c r="CI1590" s="85"/>
      <c r="CJ1590" s="85"/>
      <c r="CK1590" s="85"/>
      <c r="CL1590" s="85"/>
      <c r="CM1590" s="85"/>
      <c r="CN1590" s="85"/>
      <c r="CO1590" s="85"/>
      <c r="CP1590" s="85"/>
      <c r="CQ1590" s="85"/>
      <c r="CR1590" s="85"/>
      <c r="CS1590" s="85"/>
      <c r="CT1590" s="85"/>
      <c r="CU1590" s="85"/>
      <c r="CV1590" s="85"/>
      <c r="CW1590" s="85"/>
      <c r="CX1590" s="85"/>
      <c r="CY1590" s="85"/>
      <c r="CZ1590" s="85"/>
      <c r="DA1590" s="85"/>
      <c r="DB1590" s="85"/>
      <c r="DC1590" s="85"/>
      <c r="DD1590" s="85"/>
      <c r="DE1590" s="85"/>
    </row>
    <row r="1591" spans="1:109" x14ac:dyDescent="0.2">
      <c r="A1591" s="85"/>
      <c r="B1591" s="85"/>
      <c r="C1591" s="85"/>
      <c r="D1591" s="85"/>
      <c r="E1591" s="86"/>
      <c r="F1591" s="85"/>
      <c r="G1591" s="87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  <c r="V1591" s="85"/>
      <c r="W1591" s="85"/>
      <c r="X1591" s="85"/>
      <c r="Y1591" s="85"/>
      <c r="Z1591" s="85"/>
      <c r="AA1591" s="85"/>
      <c r="AB1591" s="85"/>
      <c r="AC1591" s="85"/>
      <c r="AD1591" s="85"/>
      <c r="AE1591" s="85"/>
      <c r="AF1591" s="85"/>
      <c r="AG1591" s="85"/>
      <c r="AH1591" s="85"/>
      <c r="AI1591" s="85"/>
      <c r="AJ1591" s="85"/>
      <c r="AK1591" s="85"/>
      <c r="AL1591" s="85"/>
      <c r="AM1591" s="85"/>
      <c r="AN1591" s="85"/>
      <c r="AO1591" s="85"/>
      <c r="AP1591" s="85"/>
      <c r="AQ1591" s="85"/>
      <c r="AR1591" s="85"/>
      <c r="AS1591" s="85"/>
      <c r="AT1591" s="85"/>
      <c r="AU1591" s="85"/>
      <c r="AV1591" s="85"/>
      <c r="AW1591" s="85"/>
      <c r="AX1591" s="85"/>
      <c r="AY1591" s="85"/>
      <c r="AZ1591" s="85"/>
      <c r="BA1591" s="85"/>
      <c r="BB1591" s="85"/>
      <c r="BC1591" s="85"/>
      <c r="BD1591" s="85"/>
      <c r="BE1591" s="85"/>
      <c r="BF1591" s="88"/>
      <c r="BG1591" s="85"/>
      <c r="BH1591" s="85"/>
      <c r="BI1591" s="85"/>
      <c r="BJ1591" s="85"/>
      <c r="BK1591" s="85"/>
      <c r="BL1591" s="85"/>
      <c r="BM1591" s="85"/>
      <c r="BN1591" s="85"/>
      <c r="BO1591" s="85"/>
      <c r="BP1591" s="85"/>
      <c r="BQ1591" s="85"/>
      <c r="BR1591" s="85"/>
      <c r="BS1591" s="85"/>
      <c r="BT1591" s="85"/>
      <c r="BU1591" s="85"/>
      <c r="BV1591" s="85"/>
      <c r="BW1591" s="85"/>
      <c r="BX1591" s="85"/>
      <c r="BY1591" s="85"/>
      <c r="BZ1591" s="85"/>
      <c r="CA1591" s="85"/>
      <c r="CB1591" s="85"/>
      <c r="CC1591" s="85"/>
      <c r="CD1591" s="85"/>
      <c r="CE1591" s="85"/>
      <c r="CF1591" s="85"/>
      <c r="CG1591" s="85"/>
      <c r="CH1591" s="85"/>
      <c r="CI1591" s="85"/>
      <c r="CJ1591" s="85"/>
      <c r="CK1591" s="85"/>
      <c r="CL1591" s="85"/>
      <c r="CM1591" s="85"/>
      <c r="CN1591" s="85"/>
      <c r="CO1591" s="85"/>
      <c r="CP1591" s="85"/>
      <c r="CQ1591" s="85"/>
      <c r="CR1591" s="85"/>
      <c r="CS1591" s="85"/>
      <c r="CT1591" s="85"/>
      <c r="CU1591" s="85"/>
      <c r="CV1591" s="85"/>
      <c r="CW1591" s="85"/>
      <c r="CX1591" s="85"/>
      <c r="CY1591" s="85"/>
      <c r="CZ1591" s="85"/>
      <c r="DA1591" s="85"/>
      <c r="DB1591" s="85"/>
      <c r="DC1591" s="85"/>
      <c r="DD1591" s="85"/>
      <c r="DE1591" s="85"/>
    </row>
    <row r="1592" spans="1:109" x14ac:dyDescent="0.2">
      <c r="A1592" s="85"/>
      <c r="B1592" s="85"/>
      <c r="C1592" s="85"/>
      <c r="D1592" s="85"/>
      <c r="E1592" s="86"/>
      <c r="F1592" s="85"/>
      <c r="G1592" s="87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  <c r="V1592" s="85"/>
      <c r="W1592" s="85"/>
      <c r="X1592" s="85"/>
      <c r="Y1592" s="85"/>
      <c r="Z1592" s="85"/>
      <c r="AA1592" s="85"/>
      <c r="AB1592" s="85"/>
      <c r="AC1592" s="85"/>
      <c r="AD1592" s="85"/>
      <c r="AE1592" s="85"/>
      <c r="AF1592" s="85"/>
      <c r="AG1592" s="85"/>
      <c r="AH1592" s="85"/>
      <c r="AI1592" s="85"/>
      <c r="AJ1592" s="85"/>
      <c r="AK1592" s="85"/>
      <c r="AL1592" s="85"/>
      <c r="AM1592" s="85"/>
      <c r="AN1592" s="85"/>
      <c r="AO1592" s="85"/>
      <c r="AP1592" s="85"/>
      <c r="AQ1592" s="85"/>
      <c r="AR1592" s="85"/>
      <c r="AS1592" s="85"/>
      <c r="AT1592" s="85"/>
      <c r="AU1592" s="85"/>
      <c r="AV1592" s="85"/>
      <c r="AW1592" s="85"/>
      <c r="AX1592" s="85"/>
      <c r="AY1592" s="85"/>
      <c r="AZ1592" s="85"/>
      <c r="BA1592" s="85"/>
      <c r="BB1592" s="85"/>
      <c r="BC1592" s="85"/>
      <c r="BD1592" s="85"/>
      <c r="BE1592" s="85"/>
      <c r="BF1592" s="88"/>
      <c r="BG1592" s="85"/>
      <c r="BH1592" s="85"/>
      <c r="BI1592" s="85"/>
      <c r="BJ1592" s="85"/>
      <c r="BK1592" s="85"/>
      <c r="BL1592" s="85"/>
      <c r="BM1592" s="85"/>
      <c r="BN1592" s="85"/>
      <c r="BO1592" s="85"/>
      <c r="BP1592" s="85"/>
      <c r="BQ1592" s="85"/>
      <c r="BR1592" s="85"/>
      <c r="BS1592" s="85"/>
      <c r="BT1592" s="85"/>
      <c r="BU1592" s="85"/>
      <c r="BV1592" s="85"/>
      <c r="BW1592" s="85"/>
      <c r="BX1592" s="85"/>
      <c r="BY1592" s="85"/>
      <c r="BZ1592" s="85"/>
      <c r="CA1592" s="85"/>
      <c r="CB1592" s="85"/>
      <c r="CC1592" s="85"/>
      <c r="CD1592" s="85"/>
      <c r="CE1592" s="85"/>
      <c r="CF1592" s="85"/>
      <c r="CG1592" s="85"/>
      <c r="CH1592" s="85"/>
      <c r="CI1592" s="85"/>
      <c r="CJ1592" s="85"/>
      <c r="CK1592" s="85"/>
      <c r="CL1592" s="85"/>
      <c r="CM1592" s="85"/>
      <c r="CN1592" s="85"/>
      <c r="CO1592" s="85"/>
      <c r="CP1592" s="85"/>
      <c r="CQ1592" s="85"/>
      <c r="CR1592" s="85"/>
      <c r="CS1592" s="85"/>
      <c r="CT1592" s="85"/>
      <c r="CU1592" s="85"/>
      <c r="CV1592" s="85"/>
      <c r="CW1592" s="85"/>
      <c r="CX1592" s="85"/>
      <c r="CY1592" s="85"/>
      <c r="CZ1592" s="85"/>
      <c r="DA1592" s="85"/>
      <c r="DB1592" s="85"/>
      <c r="DC1592" s="85"/>
      <c r="DD1592" s="85"/>
      <c r="DE1592" s="85"/>
    </row>
    <row r="1593" spans="1:109" x14ac:dyDescent="0.2">
      <c r="A1593" s="85"/>
      <c r="B1593" s="85"/>
      <c r="C1593" s="85"/>
      <c r="D1593" s="85"/>
      <c r="E1593" s="86"/>
      <c r="F1593" s="85"/>
      <c r="G1593" s="87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  <c r="V1593" s="85"/>
      <c r="W1593" s="85"/>
      <c r="X1593" s="85"/>
      <c r="Y1593" s="85"/>
      <c r="Z1593" s="85"/>
      <c r="AA1593" s="85"/>
      <c r="AB1593" s="85"/>
      <c r="AC1593" s="85"/>
      <c r="AD1593" s="85"/>
      <c r="AE1593" s="85"/>
      <c r="AF1593" s="85"/>
      <c r="AG1593" s="85"/>
      <c r="AH1593" s="85"/>
      <c r="AI1593" s="85"/>
      <c r="AJ1593" s="85"/>
      <c r="AK1593" s="85"/>
      <c r="AL1593" s="85"/>
      <c r="AM1593" s="85"/>
      <c r="AN1593" s="85"/>
      <c r="AO1593" s="85"/>
      <c r="AP1593" s="85"/>
      <c r="AQ1593" s="85"/>
      <c r="AR1593" s="85"/>
      <c r="AS1593" s="85"/>
      <c r="AT1593" s="85"/>
      <c r="AU1593" s="85"/>
      <c r="AV1593" s="85"/>
      <c r="AW1593" s="85"/>
      <c r="AX1593" s="85"/>
      <c r="AY1593" s="85"/>
      <c r="AZ1593" s="85"/>
      <c r="BA1593" s="85"/>
      <c r="BB1593" s="85"/>
      <c r="BC1593" s="85"/>
      <c r="BD1593" s="85"/>
      <c r="BE1593" s="85"/>
      <c r="BF1593" s="88"/>
      <c r="BG1593" s="85"/>
      <c r="BH1593" s="85"/>
      <c r="BI1593" s="85"/>
      <c r="BJ1593" s="85"/>
      <c r="BK1593" s="85"/>
      <c r="BL1593" s="85"/>
      <c r="BM1593" s="85"/>
      <c r="BN1593" s="85"/>
      <c r="BO1593" s="85"/>
      <c r="BP1593" s="85"/>
      <c r="BQ1593" s="85"/>
      <c r="BR1593" s="85"/>
      <c r="BS1593" s="85"/>
      <c r="BT1593" s="85"/>
      <c r="BU1593" s="85"/>
      <c r="BV1593" s="85"/>
      <c r="BW1593" s="85"/>
      <c r="BX1593" s="85"/>
      <c r="BY1593" s="85"/>
      <c r="BZ1593" s="85"/>
      <c r="CA1593" s="85"/>
      <c r="CB1593" s="85"/>
      <c r="CC1593" s="85"/>
      <c r="CD1593" s="85"/>
      <c r="CE1593" s="85"/>
      <c r="CF1593" s="85"/>
      <c r="CG1593" s="85"/>
      <c r="CH1593" s="85"/>
      <c r="CI1593" s="85"/>
      <c r="CJ1593" s="85"/>
      <c r="CK1593" s="85"/>
      <c r="CL1593" s="85"/>
      <c r="CM1593" s="85"/>
      <c r="CN1593" s="85"/>
      <c r="CO1593" s="85"/>
      <c r="CP1593" s="85"/>
      <c r="CQ1593" s="85"/>
      <c r="CR1593" s="85"/>
      <c r="CS1593" s="85"/>
      <c r="CT1593" s="85"/>
      <c r="CU1593" s="85"/>
      <c r="CV1593" s="85"/>
      <c r="CW1593" s="85"/>
      <c r="CX1593" s="85"/>
      <c r="CY1593" s="85"/>
      <c r="CZ1593" s="85"/>
      <c r="DA1593" s="85"/>
      <c r="DB1593" s="85"/>
      <c r="DC1593" s="85"/>
      <c r="DD1593" s="85"/>
      <c r="DE1593" s="85"/>
    </row>
    <row r="1594" spans="1:109" x14ac:dyDescent="0.2">
      <c r="A1594" s="85"/>
      <c r="B1594" s="85"/>
      <c r="C1594" s="85"/>
      <c r="D1594" s="85"/>
      <c r="E1594" s="86"/>
      <c r="F1594" s="85"/>
      <c r="G1594" s="87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  <c r="V1594" s="85"/>
      <c r="W1594" s="85"/>
      <c r="X1594" s="85"/>
      <c r="Y1594" s="85"/>
      <c r="Z1594" s="85"/>
      <c r="AA1594" s="85"/>
      <c r="AB1594" s="85"/>
      <c r="AC1594" s="85"/>
      <c r="AD1594" s="85"/>
      <c r="AE1594" s="85"/>
      <c r="AF1594" s="85"/>
      <c r="AG1594" s="85"/>
      <c r="AH1594" s="85"/>
      <c r="AI1594" s="85"/>
      <c r="AJ1594" s="85"/>
      <c r="AK1594" s="85"/>
      <c r="AL1594" s="85"/>
      <c r="AM1594" s="85"/>
      <c r="AN1594" s="85"/>
      <c r="AO1594" s="85"/>
      <c r="AP1594" s="85"/>
      <c r="AQ1594" s="85"/>
      <c r="AR1594" s="85"/>
      <c r="AS1594" s="85"/>
      <c r="AT1594" s="85"/>
      <c r="AU1594" s="85"/>
      <c r="AV1594" s="85"/>
      <c r="AW1594" s="85"/>
      <c r="AX1594" s="85"/>
      <c r="AY1594" s="85"/>
      <c r="AZ1594" s="85"/>
      <c r="BA1594" s="85"/>
      <c r="BB1594" s="85"/>
      <c r="BC1594" s="85"/>
      <c r="BD1594" s="85"/>
      <c r="BE1594" s="85"/>
      <c r="BF1594" s="88"/>
      <c r="BG1594" s="85"/>
      <c r="BH1594" s="85"/>
      <c r="BI1594" s="85"/>
      <c r="BJ1594" s="85"/>
      <c r="BK1594" s="85"/>
      <c r="BL1594" s="85"/>
      <c r="BM1594" s="85"/>
      <c r="BN1594" s="85"/>
      <c r="BO1594" s="85"/>
      <c r="BP1594" s="85"/>
      <c r="BQ1594" s="85"/>
      <c r="BR1594" s="85"/>
      <c r="BS1594" s="85"/>
      <c r="BT1594" s="85"/>
      <c r="BU1594" s="85"/>
      <c r="BV1594" s="85"/>
      <c r="BW1594" s="85"/>
      <c r="BX1594" s="85"/>
      <c r="BY1594" s="85"/>
      <c r="BZ1594" s="85"/>
      <c r="CA1594" s="85"/>
      <c r="CB1594" s="85"/>
      <c r="CC1594" s="85"/>
      <c r="CD1594" s="85"/>
      <c r="CE1594" s="85"/>
      <c r="CF1594" s="85"/>
      <c r="CG1594" s="85"/>
      <c r="CH1594" s="85"/>
      <c r="CI1594" s="85"/>
      <c r="CJ1594" s="85"/>
      <c r="CK1594" s="85"/>
      <c r="CL1594" s="85"/>
      <c r="CM1594" s="85"/>
      <c r="CN1594" s="85"/>
      <c r="CO1594" s="85"/>
      <c r="CP1594" s="85"/>
      <c r="CQ1594" s="85"/>
      <c r="CR1594" s="85"/>
      <c r="CS1594" s="85"/>
      <c r="CT1594" s="85"/>
      <c r="CU1594" s="85"/>
      <c r="CV1594" s="85"/>
      <c r="CW1594" s="85"/>
      <c r="CX1594" s="85"/>
      <c r="CY1594" s="85"/>
      <c r="CZ1594" s="85"/>
      <c r="DA1594" s="85"/>
      <c r="DB1594" s="85"/>
      <c r="DC1594" s="85"/>
      <c r="DD1594" s="85"/>
      <c r="DE1594" s="85"/>
    </row>
    <row r="1595" spans="1:109" x14ac:dyDescent="0.2">
      <c r="A1595" s="85"/>
      <c r="B1595" s="85"/>
      <c r="C1595" s="85"/>
      <c r="D1595" s="85"/>
      <c r="E1595" s="86"/>
      <c r="F1595" s="85"/>
      <c r="G1595" s="87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  <c r="V1595" s="85"/>
      <c r="W1595" s="85"/>
      <c r="X1595" s="85"/>
      <c r="Y1595" s="85"/>
      <c r="Z1595" s="85"/>
      <c r="AA1595" s="85"/>
      <c r="AB1595" s="85"/>
      <c r="AC1595" s="85"/>
      <c r="AD1595" s="85"/>
      <c r="AE1595" s="85"/>
      <c r="AF1595" s="85"/>
      <c r="AG1595" s="85"/>
      <c r="AH1595" s="85"/>
      <c r="AI1595" s="85"/>
      <c r="AJ1595" s="85"/>
      <c r="AK1595" s="85"/>
      <c r="AL1595" s="85"/>
      <c r="AM1595" s="85"/>
      <c r="AN1595" s="85"/>
      <c r="AO1595" s="85"/>
      <c r="AP1595" s="85"/>
      <c r="AQ1595" s="85"/>
      <c r="AR1595" s="85"/>
      <c r="AS1595" s="85"/>
      <c r="AT1595" s="85"/>
      <c r="AU1595" s="85"/>
      <c r="AV1595" s="85"/>
      <c r="AW1595" s="85"/>
      <c r="AX1595" s="85"/>
      <c r="AY1595" s="85"/>
      <c r="AZ1595" s="85"/>
      <c r="BA1595" s="85"/>
      <c r="BB1595" s="85"/>
      <c r="BC1595" s="85"/>
      <c r="BD1595" s="85"/>
      <c r="BE1595" s="85"/>
      <c r="BF1595" s="88"/>
      <c r="BG1595" s="85"/>
      <c r="BH1595" s="85"/>
      <c r="BI1595" s="85"/>
      <c r="BJ1595" s="85"/>
      <c r="BK1595" s="85"/>
      <c r="BL1595" s="85"/>
      <c r="BM1595" s="85"/>
      <c r="BN1595" s="85"/>
      <c r="BO1595" s="85"/>
      <c r="BP1595" s="85"/>
      <c r="BQ1595" s="85"/>
      <c r="BR1595" s="85"/>
      <c r="BS1595" s="85"/>
      <c r="BT1595" s="85"/>
      <c r="BU1595" s="85"/>
      <c r="BV1595" s="85"/>
      <c r="BW1595" s="85"/>
      <c r="BX1595" s="85"/>
      <c r="BY1595" s="85"/>
      <c r="BZ1595" s="85"/>
      <c r="CA1595" s="85"/>
      <c r="CB1595" s="85"/>
      <c r="CC1595" s="85"/>
      <c r="CD1595" s="85"/>
      <c r="CE1595" s="85"/>
      <c r="CF1595" s="85"/>
      <c r="CG1595" s="85"/>
      <c r="CH1595" s="85"/>
      <c r="CI1595" s="85"/>
      <c r="CJ1595" s="85"/>
      <c r="CK1595" s="85"/>
      <c r="CL1595" s="85"/>
      <c r="CM1595" s="85"/>
      <c r="CN1595" s="85"/>
      <c r="CO1595" s="85"/>
      <c r="CP1595" s="85"/>
      <c r="CQ1595" s="85"/>
      <c r="CR1595" s="85"/>
      <c r="CS1595" s="85"/>
      <c r="CT1595" s="85"/>
      <c r="CU1595" s="85"/>
      <c r="CV1595" s="85"/>
      <c r="CW1595" s="85"/>
      <c r="CX1595" s="85"/>
      <c r="CY1595" s="85"/>
      <c r="CZ1595" s="85"/>
      <c r="DA1595" s="85"/>
      <c r="DB1595" s="85"/>
      <c r="DC1595" s="85"/>
      <c r="DD1595" s="85"/>
      <c r="DE1595" s="85"/>
    </row>
    <row r="1596" spans="1:109" x14ac:dyDescent="0.2">
      <c r="A1596" s="85"/>
      <c r="B1596" s="85"/>
      <c r="C1596" s="85"/>
      <c r="D1596" s="85"/>
      <c r="E1596" s="86"/>
      <c r="F1596" s="85"/>
      <c r="G1596" s="87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  <c r="V1596" s="85"/>
      <c r="W1596" s="85"/>
      <c r="X1596" s="85"/>
      <c r="Y1596" s="85"/>
      <c r="Z1596" s="85"/>
      <c r="AA1596" s="85"/>
      <c r="AB1596" s="85"/>
      <c r="AC1596" s="85"/>
      <c r="AD1596" s="85"/>
      <c r="AE1596" s="85"/>
      <c r="AF1596" s="85"/>
      <c r="AG1596" s="85"/>
      <c r="AH1596" s="85"/>
      <c r="AI1596" s="85"/>
      <c r="AJ1596" s="85"/>
      <c r="AK1596" s="85"/>
      <c r="AL1596" s="85"/>
      <c r="AM1596" s="85"/>
      <c r="AN1596" s="85"/>
      <c r="AO1596" s="85"/>
      <c r="AP1596" s="85"/>
      <c r="AQ1596" s="85"/>
      <c r="AR1596" s="85"/>
      <c r="AS1596" s="85"/>
      <c r="AT1596" s="85"/>
      <c r="AU1596" s="85"/>
      <c r="AV1596" s="85"/>
      <c r="AW1596" s="85"/>
      <c r="AX1596" s="85"/>
      <c r="AY1596" s="85"/>
      <c r="AZ1596" s="85"/>
      <c r="BA1596" s="85"/>
      <c r="BB1596" s="85"/>
      <c r="BC1596" s="85"/>
      <c r="BD1596" s="85"/>
      <c r="BE1596" s="85"/>
      <c r="BF1596" s="88"/>
      <c r="BG1596" s="85"/>
      <c r="BH1596" s="85"/>
      <c r="BI1596" s="85"/>
      <c r="BJ1596" s="85"/>
      <c r="BK1596" s="85"/>
      <c r="BL1596" s="85"/>
      <c r="BM1596" s="85"/>
      <c r="BN1596" s="85"/>
      <c r="BO1596" s="85"/>
      <c r="BP1596" s="85"/>
      <c r="BQ1596" s="85"/>
      <c r="BR1596" s="85"/>
      <c r="BS1596" s="85"/>
      <c r="BT1596" s="85"/>
      <c r="BU1596" s="85"/>
      <c r="BV1596" s="85"/>
      <c r="BW1596" s="85"/>
      <c r="BX1596" s="85"/>
      <c r="BY1596" s="85"/>
      <c r="BZ1596" s="85"/>
      <c r="CA1596" s="85"/>
      <c r="CB1596" s="85"/>
      <c r="CC1596" s="85"/>
      <c r="CD1596" s="85"/>
      <c r="CE1596" s="85"/>
      <c r="CF1596" s="85"/>
      <c r="CG1596" s="85"/>
      <c r="CH1596" s="85"/>
      <c r="CI1596" s="85"/>
      <c r="CJ1596" s="85"/>
      <c r="CK1596" s="85"/>
      <c r="CL1596" s="85"/>
      <c r="CM1596" s="85"/>
      <c r="CN1596" s="85"/>
      <c r="CO1596" s="85"/>
      <c r="CP1596" s="85"/>
      <c r="CQ1596" s="85"/>
      <c r="CR1596" s="85"/>
      <c r="CS1596" s="85"/>
      <c r="CT1596" s="85"/>
      <c r="CU1596" s="85"/>
      <c r="CV1596" s="85"/>
      <c r="CW1596" s="85"/>
      <c r="CX1596" s="85"/>
      <c r="CY1596" s="85"/>
      <c r="CZ1596" s="85"/>
      <c r="DA1596" s="85"/>
      <c r="DB1596" s="85"/>
      <c r="DC1596" s="85"/>
      <c r="DD1596" s="85"/>
      <c r="DE1596" s="85"/>
    </row>
    <row r="1597" spans="1:109" x14ac:dyDescent="0.2">
      <c r="A1597" s="85"/>
      <c r="B1597" s="85"/>
      <c r="C1597" s="85"/>
      <c r="D1597" s="85"/>
      <c r="E1597" s="86"/>
      <c r="F1597" s="85"/>
      <c r="G1597" s="87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  <c r="V1597" s="85"/>
      <c r="W1597" s="85"/>
      <c r="X1597" s="85"/>
      <c r="Y1597" s="85"/>
      <c r="Z1597" s="85"/>
      <c r="AA1597" s="85"/>
      <c r="AB1597" s="85"/>
      <c r="AC1597" s="85"/>
      <c r="AD1597" s="85"/>
      <c r="AE1597" s="85"/>
      <c r="AF1597" s="85"/>
      <c r="AG1597" s="85"/>
      <c r="AH1597" s="85"/>
      <c r="AI1597" s="85"/>
      <c r="AJ1597" s="85"/>
      <c r="AK1597" s="85"/>
      <c r="AL1597" s="85"/>
      <c r="AM1597" s="85"/>
      <c r="AN1597" s="85"/>
      <c r="AO1597" s="85"/>
      <c r="AP1597" s="85"/>
      <c r="AQ1597" s="85"/>
      <c r="AR1597" s="85"/>
      <c r="AS1597" s="85"/>
      <c r="AT1597" s="85"/>
      <c r="AU1597" s="85"/>
      <c r="AV1597" s="85"/>
      <c r="AW1597" s="85"/>
      <c r="AX1597" s="85"/>
      <c r="AY1597" s="85"/>
      <c r="AZ1597" s="85"/>
      <c r="BA1597" s="85"/>
      <c r="BB1597" s="85"/>
      <c r="BC1597" s="85"/>
      <c r="BD1597" s="85"/>
      <c r="BE1597" s="85"/>
      <c r="BF1597" s="88"/>
      <c r="BG1597" s="85"/>
      <c r="BH1597" s="85"/>
      <c r="BI1597" s="85"/>
      <c r="BJ1597" s="85"/>
      <c r="BK1597" s="85"/>
      <c r="BL1597" s="85"/>
      <c r="BM1597" s="85"/>
      <c r="BN1597" s="85"/>
      <c r="BO1597" s="85"/>
      <c r="BP1597" s="85"/>
      <c r="BQ1597" s="85"/>
      <c r="BR1597" s="85"/>
      <c r="BS1597" s="85"/>
      <c r="BT1597" s="85"/>
      <c r="BU1597" s="85"/>
      <c r="BV1597" s="85"/>
      <c r="BW1597" s="85"/>
      <c r="BX1597" s="85"/>
      <c r="BY1597" s="85"/>
      <c r="BZ1597" s="85"/>
      <c r="CA1597" s="85"/>
      <c r="CB1597" s="85"/>
      <c r="CC1597" s="85"/>
      <c r="CD1597" s="85"/>
      <c r="CE1597" s="85"/>
      <c r="CF1597" s="85"/>
      <c r="CG1597" s="85"/>
      <c r="CH1597" s="85"/>
      <c r="CI1597" s="85"/>
      <c r="CJ1597" s="85"/>
      <c r="CK1597" s="85"/>
      <c r="CL1597" s="85"/>
      <c r="CM1597" s="85"/>
      <c r="CN1597" s="85"/>
      <c r="CO1597" s="85"/>
      <c r="CP1597" s="85"/>
      <c r="CQ1597" s="85"/>
      <c r="CR1597" s="85"/>
      <c r="CS1597" s="85"/>
      <c r="CT1597" s="85"/>
      <c r="CU1597" s="85"/>
      <c r="CV1597" s="85"/>
      <c r="CW1597" s="85"/>
      <c r="CX1597" s="85"/>
      <c r="CY1597" s="85"/>
      <c r="CZ1597" s="85"/>
      <c r="DA1597" s="85"/>
      <c r="DB1597" s="85"/>
      <c r="DC1597" s="85"/>
      <c r="DD1597" s="85"/>
      <c r="DE1597" s="85"/>
    </row>
    <row r="1598" spans="1:109" x14ac:dyDescent="0.2">
      <c r="A1598" s="85"/>
      <c r="B1598" s="85"/>
      <c r="C1598" s="85"/>
      <c r="D1598" s="85"/>
      <c r="E1598" s="86"/>
      <c r="F1598" s="85"/>
      <c r="G1598" s="87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  <c r="V1598" s="85"/>
      <c r="W1598" s="85"/>
      <c r="X1598" s="85"/>
      <c r="Y1598" s="85"/>
      <c r="Z1598" s="85"/>
      <c r="AA1598" s="85"/>
      <c r="AB1598" s="85"/>
      <c r="AC1598" s="85"/>
      <c r="AD1598" s="85"/>
      <c r="AE1598" s="85"/>
      <c r="AF1598" s="85"/>
      <c r="AG1598" s="85"/>
      <c r="AH1598" s="85"/>
      <c r="AI1598" s="85"/>
      <c r="AJ1598" s="85"/>
      <c r="AK1598" s="85"/>
      <c r="AL1598" s="85"/>
      <c r="AM1598" s="85"/>
      <c r="AN1598" s="85"/>
      <c r="AO1598" s="85"/>
      <c r="AP1598" s="85"/>
      <c r="AQ1598" s="85"/>
      <c r="AR1598" s="85"/>
      <c r="AS1598" s="85"/>
      <c r="AT1598" s="85"/>
      <c r="AU1598" s="85"/>
      <c r="AV1598" s="85"/>
      <c r="AW1598" s="85"/>
      <c r="AX1598" s="85"/>
      <c r="AY1598" s="85"/>
      <c r="AZ1598" s="85"/>
      <c r="BA1598" s="85"/>
      <c r="BB1598" s="85"/>
      <c r="BC1598" s="85"/>
      <c r="BD1598" s="85"/>
      <c r="BE1598" s="85"/>
      <c r="BF1598" s="88"/>
      <c r="BG1598" s="85"/>
      <c r="BH1598" s="85"/>
      <c r="BI1598" s="85"/>
      <c r="BJ1598" s="85"/>
      <c r="BK1598" s="85"/>
      <c r="BL1598" s="85"/>
      <c r="BM1598" s="85"/>
      <c r="BN1598" s="85"/>
      <c r="BO1598" s="85"/>
      <c r="BP1598" s="85"/>
      <c r="BQ1598" s="85"/>
      <c r="BR1598" s="85"/>
      <c r="BS1598" s="85"/>
      <c r="BT1598" s="85"/>
      <c r="BU1598" s="85"/>
      <c r="BV1598" s="85"/>
      <c r="BW1598" s="85"/>
      <c r="BX1598" s="85"/>
      <c r="BY1598" s="85"/>
      <c r="BZ1598" s="85"/>
      <c r="CA1598" s="85"/>
      <c r="CB1598" s="85"/>
      <c r="CC1598" s="85"/>
      <c r="CD1598" s="85"/>
      <c r="CE1598" s="85"/>
      <c r="CF1598" s="85"/>
      <c r="CG1598" s="85"/>
      <c r="CH1598" s="85"/>
      <c r="CI1598" s="85"/>
      <c r="CJ1598" s="85"/>
      <c r="CK1598" s="85"/>
      <c r="CL1598" s="85"/>
      <c r="CM1598" s="85"/>
      <c r="CN1598" s="85"/>
      <c r="CO1598" s="85"/>
      <c r="CP1598" s="85"/>
      <c r="CQ1598" s="85"/>
      <c r="CR1598" s="85"/>
      <c r="CS1598" s="85"/>
      <c r="CT1598" s="85"/>
      <c r="CU1598" s="85"/>
      <c r="CV1598" s="85"/>
      <c r="CW1598" s="85"/>
      <c r="CX1598" s="85"/>
      <c r="CY1598" s="85"/>
      <c r="CZ1598" s="85"/>
      <c r="DA1598" s="85"/>
      <c r="DB1598" s="85"/>
      <c r="DC1598" s="85"/>
      <c r="DD1598" s="85"/>
      <c r="DE1598" s="85"/>
    </row>
    <row r="1599" spans="1:109" x14ac:dyDescent="0.2">
      <c r="A1599" s="85"/>
      <c r="B1599" s="85"/>
      <c r="C1599" s="85"/>
      <c r="D1599" s="85"/>
      <c r="E1599" s="86"/>
      <c r="F1599" s="85"/>
      <c r="G1599" s="87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  <c r="V1599" s="85"/>
      <c r="W1599" s="85"/>
      <c r="X1599" s="85"/>
      <c r="Y1599" s="85"/>
      <c r="Z1599" s="85"/>
      <c r="AA1599" s="85"/>
      <c r="AB1599" s="85"/>
      <c r="AC1599" s="85"/>
      <c r="AD1599" s="85"/>
      <c r="AE1599" s="85"/>
      <c r="AF1599" s="85"/>
      <c r="AG1599" s="85"/>
      <c r="AH1599" s="85"/>
      <c r="AI1599" s="85"/>
      <c r="AJ1599" s="85"/>
      <c r="AK1599" s="85"/>
      <c r="AL1599" s="85"/>
      <c r="AM1599" s="85"/>
      <c r="AN1599" s="85"/>
      <c r="AO1599" s="85"/>
      <c r="AP1599" s="85"/>
      <c r="AQ1599" s="85"/>
      <c r="AR1599" s="85"/>
      <c r="AS1599" s="85"/>
      <c r="AT1599" s="85"/>
      <c r="AU1599" s="85"/>
      <c r="AV1599" s="85"/>
      <c r="AW1599" s="85"/>
      <c r="AX1599" s="85"/>
      <c r="AY1599" s="85"/>
      <c r="AZ1599" s="85"/>
      <c r="BA1599" s="85"/>
      <c r="BB1599" s="85"/>
      <c r="BC1599" s="85"/>
      <c r="BD1599" s="85"/>
      <c r="BE1599" s="85"/>
      <c r="BF1599" s="88"/>
      <c r="BG1599" s="85"/>
      <c r="BH1599" s="85"/>
      <c r="BI1599" s="85"/>
      <c r="BJ1599" s="85"/>
      <c r="BK1599" s="85"/>
      <c r="BL1599" s="85"/>
      <c r="BM1599" s="85"/>
      <c r="BN1599" s="85"/>
      <c r="BO1599" s="85"/>
      <c r="BP1599" s="85"/>
      <c r="BQ1599" s="85"/>
      <c r="BR1599" s="85"/>
      <c r="BS1599" s="85"/>
      <c r="BT1599" s="85"/>
      <c r="BU1599" s="85"/>
      <c r="BV1599" s="85"/>
      <c r="BW1599" s="85"/>
      <c r="BX1599" s="85"/>
      <c r="BY1599" s="85"/>
      <c r="BZ1599" s="85"/>
      <c r="CA1599" s="85"/>
      <c r="CB1599" s="85"/>
      <c r="CC1599" s="85"/>
      <c r="CD1599" s="85"/>
      <c r="CE1599" s="85"/>
      <c r="CF1599" s="85"/>
      <c r="CG1599" s="85"/>
      <c r="CH1599" s="85"/>
      <c r="CI1599" s="85"/>
      <c r="CJ1599" s="85"/>
      <c r="CK1599" s="85"/>
      <c r="CL1599" s="85"/>
      <c r="CM1599" s="85"/>
      <c r="CN1599" s="85"/>
      <c r="CO1599" s="85"/>
      <c r="CP1599" s="85"/>
      <c r="CQ1599" s="85"/>
      <c r="CR1599" s="85"/>
      <c r="CS1599" s="85"/>
      <c r="CT1599" s="85"/>
      <c r="CU1599" s="85"/>
      <c r="CV1599" s="85"/>
      <c r="CW1599" s="85"/>
      <c r="CX1599" s="85"/>
      <c r="CY1599" s="85"/>
      <c r="CZ1599" s="85"/>
      <c r="DA1599" s="85"/>
      <c r="DB1599" s="85"/>
      <c r="DC1599" s="85"/>
      <c r="DD1599" s="85"/>
      <c r="DE1599" s="85"/>
    </row>
    <row r="1600" spans="1:109" x14ac:dyDescent="0.2">
      <c r="A1600" s="85"/>
      <c r="B1600" s="85"/>
      <c r="C1600" s="85"/>
      <c r="D1600" s="85"/>
      <c r="E1600" s="86"/>
      <c r="F1600" s="85"/>
      <c r="G1600" s="87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  <c r="V1600" s="85"/>
      <c r="W1600" s="85"/>
      <c r="X1600" s="85"/>
      <c r="Y1600" s="85"/>
      <c r="Z1600" s="85"/>
      <c r="AA1600" s="85"/>
      <c r="AB1600" s="85"/>
      <c r="AC1600" s="85"/>
      <c r="AD1600" s="85"/>
      <c r="AE1600" s="85"/>
      <c r="AF1600" s="85"/>
      <c r="AG1600" s="85"/>
      <c r="AH1600" s="85"/>
      <c r="AI1600" s="85"/>
      <c r="AJ1600" s="85"/>
      <c r="AK1600" s="85"/>
      <c r="AL1600" s="85"/>
      <c r="AM1600" s="85"/>
      <c r="AN1600" s="85"/>
      <c r="AO1600" s="85"/>
      <c r="AP1600" s="85"/>
      <c r="AQ1600" s="85"/>
      <c r="AR1600" s="85"/>
      <c r="AS1600" s="85"/>
      <c r="AT1600" s="85"/>
      <c r="AU1600" s="85"/>
      <c r="AV1600" s="85"/>
      <c r="AW1600" s="85"/>
      <c r="AX1600" s="85"/>
      <c r="AY1600" s="85"/>
      <c r="AZ1600" s="85"/>
      <c r="BA1600" s="85"/>
      <c r="BB1600" s="85"/>
      <c r="BC1600" s="85"/>
      <c r="BD1600" s="85"/>
      <c r="BE1600" s="85"/>
      <c r="BF1600" s="88"/>
      <c r="BG1600" s="85"/>
      <c r="BH1600" s="85"/>
      <c r="BI1600" s="85"/>
      <c r="BJ1600" s="85"/>
      <c r="BK1600" s="85"/>
      <c r="BL1600" s="85"/>
      <c r="BM1600" s="85"/>
      <c r="BN1600" s="85"/>
      <c r="BO1600" s="85"/>
      <c r="BP1600" s="85"/>
      <c r="BQ1600" s="85"/>
      <c r="BR1600" s="85"/>
      <c r="BS1600" s="85"/>
      <c r="BT1600" s="85"/>
      <c r="BU1600" s="85"/>
      <c r="BV1600" s="85"/>
      <c r="BW1600" s="85"/>
      <c r="BX1600" s="85"/>
      <c r="BY1600" s="85"/>
      <c r="BZ1600" s="85"/>
      <c r="CA1600" s="85"/>
      <c r="CB1600" s="85"/>
      <c r="CC1600" s="85"/>
      <c r="CD1600" s="85"/>
      <c r="CE1600" s="85"/>
      <c r="CF1600" s="85"/>
      <c r="CG1600" s="85"/>
      <c r="CH1600" s="85"/>
      <c r="CI1600" s="85"/>
      <c r="CJ1600" s="85"/>
      <c r="CK1600" s="85"/>
      <c r="CL1600" s="85"/>
      <c r="CM1600" s="85"/>
      <c r="CN1600" s="85"/>
      <c r="CO1600" s="85"/>
      <c r="CP1600" s="85"/>
      <c r="CQ1600" s="85"/>
      <c r="CR1600" s="85"/>
      <c r="CS1600" s="85"/>
      <c r="CT1600" s="85"/>
      <c r="CU1600" s="85"/>
      <c r="CV1600" s="85"/>
      <c r="CW1600" s="85"/>
      <c r="CX1600" s="85"/>
      <c r="CY1600" s="85"/>
      <c r="CZ1600" s="85"/>
      <c r="DA1600" s="85"/>
      <c r="DB1600" s="85"/>
      <c r="DC1600" s="85"/>
      <c r="DD1600" s="85"/>
      <c r="DE1600" s="85"/>
    </row>
    <row r="1601" spans="1:109" x14ac:dyDescent="0.2">
      <c r="A1601" s="85"/>
      <c r="B1601" s="85"/>
      <c r="C1601" s="85"/>
      <c r="D1601" s="85"/>
      <c r="E1601" s="86"/>
      <c r="F1601" s="85"/>
      <c r="G1601" s="87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  <c r="V1601" s="85"/>
      <c r="W1601" s="85"/>
      <c r="X1601" s="85"/>
      <c r="Y1601" s="85"/>
      <c r="Z1601" s="85"/>
      <c r="AA1601" s="85"/>
      <c r="AB1601" s="85"/>
      <c r="AC1601" s="85"/>
      <c r="AD1601" s="85"/>
      <c r="AE1601" s="85"/>
      <c r="AF1601" s="85"/>
      <c r="AG1601" s="85"/>
      <c r="AH1601" s="85"/>
      <c r="AI1601" s="85"/>
      <c r="AJ1601" s="85"/>
      <c r="AK1601" s="85"/>
      <c r="AL1601" s="85"/>
      <c r="AM1601" s="85"/>
      <c r="AN1601" s="85"/>
      <c r="AO1601" s="85"/>
      <c r="AP1601" s="85"/>
      <c r="AQ1601" s="85"/>
      <c r="AR1601" s="85"/>
      <c r="AS1601" s="85"/>
      <c r="AT1601" s="85"/>
      <c r="AU1601" s="85"/>
      <c r="AV1601" s="85"/>
      <c r="AW1601" s="85"/>
      <c r="AX1601" s="85"/>
      <c r="AY1601" s="85"/>
      <c r="AZ1601" s="85"/>
      <c r="BA1601" s="85"/>
      <c r="BB1601" s="85"/>
      <c r="BC1601" s="85"/>
      <c r="BD1601" s="85"/>
      <c r="BE1601" s="85"/>
      <c r="BF1601" s="88"/>
      <c r="BG1601" s="85"/>
      <c r="BH1601" s="85"/>
      <c r="BI1601" s="85"/>
      <c r="BJ1601" s="85"/>
      <c r="BK1601" s="85"/>
      <c r="BL1601" s="85"/>
      <c r="BM1601" s="85"/>
      <c r="BN1601" s="85"/>
      <c r="BO1601" s="85"/>
      <c r="BP1601" s="85"/>
      <c r="BQ1601" s="85"/>
      <c r="BR1601" s="85"/>
      <c r="BS1601" s="85"/>
      <c r="BT1601" s="85"/>
      <c r="BU1601" s="85"/>
      <c r="BV1601" s="85"/>
      <c r="BW1601" s="85"/>
      <c r="BX1601" s="85"/>
      <c r="BY1601" s="85"/>
      <c r="BZ1601" s="85"/>
      <c r="CA1601" s="85"/>
      <c r="CB1601" s="85"/>
      <c r="CC1601" s="85"/>
      <c r="CD1601" s="85"/>
      <c r="CE1601" s="85"/>
      <c r="CF1601" s="85"/>
      <c r="CG1601" s="85"/>
      <c r="CH1601" s="85"/>
      <c r="CI1601" s="85"/>
      <c r="CJ1601" s="85"/>
      <c r="CK1601" s="85"/>
      <c r="CL1601" s="85"/>
      <c r="CM1601" s="85"/>
      <c r="CN1601" s="85"/>
      <c r="CO1601" s="85"/>
      <c r="CP1601" s="85"/>
      <c r="CQ1601" s="85"/>
      <c r="CR1601" s="85"/>
      <c r="CS1601" s="85"/>
      <c r="CT1601" s="85"/>
      <c r="CU1601" s="85"/>
      <c r="CV1601" s="85"/>
      <c r="CW1601" s="85"/>
      <c r="CX1601" s="85"/>
      <c r="CY1601" s="85"/>
      <c r="CZ1601" s="85"/>
      <c r="DA1601" s="85"/>
      <c r="DB1601" s="85"/>
      <c r="DC1601" s="85"/>
      <c r="DD1601" s="85"/>
      <c r="DE1601" s="85"/>
    </row>
    <row r="1602" spans="1:109" x14ac:dyDescent="0.2">
      <c r="A1602" s="85"/>
      <c r="B1602" s="85"/>
      <c r="C1602" s="85"/>
      <c r="D1602" s="85"/>
      <c r="E1602" s="86"/>
      <c r="F1602" s="85"/>
      <c r="G1602" s="87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  <c r="V1602" s="85"/>
      <c r="W1602" s="85"/>
      <c r="X1602" s="85"/>
      <c r="Y1602" s="85"/>
      <c r="Z1602" s="85"/>
      <c r="AA1602" s="85"/>
      <c r="AB1602" s="85"/>
      <c r="AC1602" s="85"/>
      <c r="AD1602" s="85"/>
      <c r="AE1602" s="85"/>
      <c r="AF1602" s="85"/>
      <c r="AG1602" s="85"/>
      <c r="AH1602" s="85"/>
      <c r="AI1602" s="85"/>
      <c r="AJ1602" s="85"/>
      <c r="AK1602" s="85"/>
      <c r="AL1602" s="85"/>
      <c r="AM1602" s="85"/>
      <c r="AN1602" s="85"/>
      <c r="AO1602" s="85"/>
      <c r="AP1602" s="85"/>
      <c r="AQ1602" s="85"/>
      <c r="AR1602" s="85"/>
      <c r="AS1602" s="85"/>
      <c r="AT1602" s="85"/>
      <c r="AU1602" s="85"/>
      <c r="AV1602" s="85"/>
      <c r="AW1602" s="85"/>
      <c r="AX1602" s="85"/>
      <c r="AY1602" s="85"/>
      <c r="AZ1602" s="85"/>
      <c r="BA1602" s="85"/>
      <c r="BB1602" s="85"/>
      <c r="BC1602" s="85"/>
      <c r="BD1602" s="85"/>
      <c r="BE1602" s="85"/>
      <c r="BF1602" s="88"/>
      <c r="BG1602" s="85"/>
      <c r="BH1602" s="85"/>
      <c r="BI1602" s="85"/>
      <c r="BJ1602" s="85"/>
      <c r="BK1602" s="85"/>
      <c r="BL1602" s="85"/>
      <c r="BM1602" s="85"/>
      <c r="BN1602" s="85"/>
      <c r="BO1602" s="85"/>
      <c r="BP1602" s="85"/>
      <c r="BQ1602" s="85"/>
      <c r="BR1602" s="85"/>
      <c r="BS1602" s="85"/>
      <c r="BT1602" s="85"/>
      <c r="BU1602" s="85"/>
      <c r="BV1602" s="85"/>
      <c r="BW1602" s="85"/>
      <c r="BX1602" s="85"/>
      <c r="BY1602" s="85"/>
      <c r="BZ1602" s="85"/>
      <c r="CA1602" s="85"/>
      <c r="CB1602" s="85"/>
      <c r="CC1602" s="85"/>
      <c r="CD1602" s="85"/>
      <c r="CE1602" s="85"/>
      <c r="CF1602" s="85"/>
      <c r="CG1602" s="85"/>
      <c r="CH1602" s="85"/>
      <c r="CI1602" s="85"/>
      <c r="CJ1602" s="85"/>
      <c r="CK1602" s="85"/>
      <c r="CL1602" s="85"/>
      <c r="CM1602" s="85"/>
      <c r="CN1602" s="85"/>
      <c r="CO1602" s="85"/>
      <c r="CP1602" s="85"/>
      <c r="CQ1602" s="85"/>
      <c r="CR1602" s="85"/>
      <c r="CS1602" s="85"/>
      <c r="CT1602" s="85"/>
      <c r="CU1602" s="85"/>
      <c r="CV1602" s="85"/>
      <c r="CW1602" s="85"/>
      <c r="CX1602" s="85"/>
      <c r="CY1602" s="85"/>
      <c r="CZ1602" s="85"/>
      <c r="DA1602" s="85"/>
      <c r="DB1602" s="85"/>
      <c r="DC1602" s="85"/>
      <c r="DD1602" s="85"/>
      <c r="DE1602" s="85"/>
    </row>
    <row r="1603" spans="1:109" x14ac:dyDescent="0.2">
      <c r="A1603" s="85"/>
      <c r="B1603" s="85"/>
      <c r="C1603" s="85"/>
      <c r="D1603" s="85"/>
      <c r="E1603" s="86"/>
      <c r="F1603" s="85"/>
      <c r="G1603" s="87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  <c r="V1603" s="85"/>
      <c r="W1603" s="85"/>
      <c r="X1603" s="85"/>
      <c r="Y1603" s="85"/>
      <c r="Z1603" s="85"/>
      <c r="AA1603" s="85"/>
      <c r="AB1603" s="85"/>
      <c r="AC1603" s="85"/>
      <c r="AD1603" s="85"/>
      <c r="AE1603" s="85"/>
      <c r="AF1603" s="85"/>
      <c r="AG1603" s="85"/>
      <c r="AH1603" s="85"/>
      <c r="AI1603" s="85"/>
      <c r="AJ1603" s="85"/>
      <c r="AK1603" s="85"/>
      <c r="AL1603" s="85"/>
      <c r="AM1603" s="85"/>
      <c r="AN1603" s="85"/>
      <c r="AO1603" s="85"/>
      <c r="AP1603" s="85"/>
      <c r="AQ1603" s="85"/>
      <c r="AR1603" s="85"/>
      <c r="AS1603" s="85"/>
      <c r="AT1603" s="85"/>
      <c r="AU1603" s="85"/>
      <c r="AV1603" s="85"/>
      <c r="AW1603" s="85"/>
      <c r="AX1603" s="85"/>
      <c r="AY1603" s="85"/>
      <c r="AZ1603" s="85"/>
      <c r="BA1603" s="85"/>
      <c r="BB1603" s="85"/>
      <c r="BC1603" s="85"/>
      <c r="BD1603" s="85"/>
      <c r="BE1603" s="85"/>
      <c r="BF1603" s="88"/>
      <c r="BG1603" s="85"/>
      <c r="BH1603" s="85"/>
      <c r="BI1603" s="85"/>
      <c r="BJ1603" s="85"/>
      <c r="BK1603" s="85"/>
      <c r="BL1603" s="85"/>
      <c r="BM1603" s="85"/>
      <c r="BN1603" s="85"/>
      <c r="BO1603" s="85"/>
      <c r="BP1603" s="85"/>
      <c r="BQ1603" s="85"/>
      <c r="BR1603" s="85"/>
      <c r="BS1603" s="85"/>
      <c r="BT1603" s="85"/>
      <c r="BU1603" s="85"/>
      <c r="BV1603" s="85"/>
      <c r="BW1603" s="85"/>
      <c r="BX1603" s="85"/>
      <c r="BY1603" s="85"/>
      <c r="BZ1603" s="85"/>
      <c r="CA1603" s="85"/>
      <c r="CB1603" s="85"/>
      <c r="CC1603" s="85"/>
      <c r="CD1603" s="85"/>
      <c r="CE1603" s="85"/>
      <c r="CF1603" s="85"/>
      <c r="CG1603" s="85"/>
      <c r="CH1603" s="85"/>
      <c r="CI1603" s="85"/>
      <c r="CJ1603" s="85"/>
      <c r="CK1603" s="85"/>
      <c r="CL1603" s="85"/>
      <c r="CM1603" s="85"/>
      <c r="CN1603" s="85"/>
      <c r="CO1603" s="85"/>
      <c r="CP1603" s="85"/>
      <c r="CQ1603" s="85"/>
      <c r="CR1603" s="85"/>
      <c r="CS1603" s="85"/>
      <c r="CT1603" s="85"/>
      <c r="CU1603" s="85"/>
      <c r="CV1603" s="85"/>
      <c r="CW1603" s="85"/>
      <c r="CX1603" s="85"/>
      <c r="CY1603" s="85"/>
      <c r="CZ1603" s="85"/>
      <c r="DA1603" s="85"/>
      <c r="DB1603" s="85"/>
      <c r="DC1603" s="85"/>
      <c r="DD1603" s="85"/>
      <c r="DE1603" s="85"/>
    </row>
    <row r="1604" spans="1:109" x14ac:dyDescent="0.2">
      <c r="A1604" s="85"/>
      <c r="B1604" s="85"/>
      <c r="C1604" s="85"/>
      <c r="D1604" s="85"/>
      <c r="E1604" s="86"/>
      <c r="F1604" s="85"/>
      <c r="G1604" s="87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  <c r="V1604" s="85"/>
      <c r="W1604" s="85"/>
      <c r="X1604" s="85"/>
      <c r="Y1604" s="85"/>
      <c r="Z1604" s="85"/>
      <c r="AA1604" s="85"/>
      <c r="AB1604" s="85"/>
      <c r="AC1604" s="85"/>
      <c r="AD1604" s="85"/>
      <c r="AE1604" s="85"/>
      <c r="AF1604" s="85"/>
      <c r="AG1604" s="85"/>
      <c r="AH1604" s="85"/>
      <c r="AI1604" s="85"/>
      <c r="AJ1604" s="85"/>
      <c r="AK1604" s="85"/>
      <c r="AL1604" s="85"/>
      <c r="AM1604" s="85"/>
      <c r="AN1604" s="85"/>
      <c r="AO1604" s="85"/>
      <c r="AP1604" s="85"/>
      <c r="AQ1604" s="85"/>
      <c r="AR1604" s="85"/>
      <c r="AS1604" s="85"/>
      <c r="AT1604" s="85"/>
      <c r="AU1604" s="85"/>
      <c r="AV1604" s="85"/>
      <c r="AW1604" s="85"/>
      <c r="AX1604" s="85"/>
      <c r="AY1604" s="85"/>
      <c r="AZ1604" s="85"/>
      <c r="BA1604" s="85"/>
      <c r="BB1604" s="85"/>
      <c r="BC1604" s="85"/>
      <c r="BD1604" s="85"/>
      <c r="BE1604" s="85"/>
      <c r="BF1604" s="88"/>
      <c r="BG1604" s="85"/>
      <c r="BH1604" s="85"/>
      <c r="BI1604" s="85"/>
      <c r="BJ1604" s="85"/>
      <c r="BK1604" s="85"/>
      <c r="BL1604" s="85"/>
      <c r="BM1604" s="85"/>
      <c r="BN1604" s="85"/>
      <c r="BO1604" s="85"/>
      <c r="BP1604" s="85"/>
      <c r="BQ1604" s="85"/>
      <c r="BR1604" s="85"/>
      <c r="BS1604" s="85"/>
      <c r="BT1604" s="85"/>
      <c r="BU1604" s="85"/>
      <c r="BV1604" s="85"/>
      <c r="BW1604" s="85"/>
      <c r="BX1604" s="85"/>
      <c r="BY1604" s="85"/>
      <c r="BZ1604" s="85"/>
      <c r="CA1604" s="85"/>
      <c r="CB1604" s="85"/>
      <c r="CC1604" s="85"/>
      <c r="CD1604" s="85"/>
      <c r="CE1604" s="85"/>
      <c r="CF1604" s="85"/>
      <c r="CG1604" s="85"/>
      <c r="CH1604" s="85"/>
      <c r="CI1604" s="85"/>
      <c r="CJ1604" s="85"/>
      <c r="CK1604" s="85"/>
      <c r="CL1604" s="85"/>
      <c r="CM1604" s="85"/>
      <c r="CN1604" s="85"/>
      <c r="CO1604" s="85"/>
      <c r="CP1604" s="85"/>
      <c r="CQ1604" s="85"/>
      <c r="CR1604" s="85"/>
      <c r="CS1604" s="85"/>
      <c r="CT1604" s="85"/>
      <c r="CU1604" s="85"/>
      <c r="CV1604" s="85"/>
      <c r="CW1604" s="85"/>
      <c r="CX1604" s="85"/>
      <c r="CY1604" s="85"/>
      <c r="CZ1604" s="85"/>
      <c r="DA1604" s="85"/>
      <c r="DB1604" s="85"/>
      <c r="DC1604" s="85"/>
      <c r="DD1604" s="85"/>
      <c r="DE1604" s="85"/>
    </row>
    <row r="1605" spans="1:109" x14ac:dyDescent="0.2">
      <c r="A1605" s="85"/>
      <c r="B1605" s="85"/>
      <c r="C1605" s="85"/>
      <c r="D1605" s="85"/>
      <c r="E1605" s="86"/>
      <c r="F1605" s="85"/>
      <c r="G1605" s="87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  <c r="V1605" s="85"/>
      <c r="W1605" s="85"/>
      <c r="X1605" s="85"/>
      <c r="Y1605" s="85"/>
      <c r="Z1605" s="85"/>
      <c r="AA1605" s="85"/>
      <c r="AB1605" s="85"/>
      <c r="AC1605" s="85"/>
      <c r="AD1605" s="85"/>
      <c r="AE1605" s="85"/>
      <c r="AF1605" s="85"/>
      <c r="AG1605" s="85"/>
      <c r="AH1605" s="85"/>
      <c r="AI1605" s="85"/>
      <c r="AJ1605" s="85"/>
      <c r="AK1605" s="85"/>
      <c r="AL1605" s="85"/>
      <c r="AM1605" s="85"/>
      <c r="AN1605" s="85"/>
      <c r="AO1605" s="85"/>
      <c r="AP1605" s="85"/>
      <c r="AQ1605" s="85"/>
      <c r="AR1605" s="85"/>
      <c r="AS1605" s="85"/>
      <c r="AT1605" s="85"/>
      <c r="AU1605" s="85"/>
      <c r="AV1605" s="85"/>
      <c r="AW1605" s="85"/>
      <c r="AX1605" s="85"/>
      <c r="AY1605" s="85"/>
      <c r="AZ1605" s="85"/>
      <c r="BA1605" s="85"/>
      <c r="BB1605" s="85"/>
      <c r="BC1605" s="85"/>
      <c r="BD1605" s="85"/>
      <c r="BE1605" s="85"/>
      <c r="BF1605" s="88"/>
      <c r="BG1605" s="85"/>
      <c r="BH1605" s="85"/>
      <c r="BI1605" s="85"/>
      <c r="BJ1605" s="85"/>
      <c r="BK1605" s="85"/>
      <c r="BL1605" s="85"/>
      <c r="BM1605" s="85"/>
      <c r="BN1605" s="85"/>
      <c r="BO1605" s="85"/>
      <c r="BP1605" s="85"/>
      <c r="BQ1605" s="85"/>
      <c r="BR1605" s="85"/>
      <c r="BS1605" s="85"/>
      <c r="BT1605" s="85"/>
      <c r="BU1605" s="85"/>
      <c r="BV1605" s="85"/>
      <c r="BW1605" s="85"/>
      <c r="BX1605" s="85"/>
      <c r="BY1605" s="85"/>
      <c r="BZ1605" s="85"/>
      <c r="CA1605" s="85"/>
      <c r="CB1605" s="85"/>
      <c r="CC1605" s="85"/>
      <c r="CD1605" s="85"/>
      <c r="CE1605" s="85"/>
      <c r="CF1605" s="85"/>
      <c r="CG1605" s="85"/>
      <c r="CH1605" s="85"/>
      <c r="CI1605" s="85"/>
      <c r="CJ1605" s="85"/>
      <c r="CK1605" s="85"/>
      <c r="CL1605" s="85"/>
      <c r="CM1605" s="85"/>
      <c r="CN1605" s="85"/>
      <c r="CO1605" s="85"/>
      <c r="CP1605" s="85"/>
      <c r="CQ1605" s="85"/>
      <c r="CR1605" s="85"/>
      <c r="CS1605" s="85"/>
      <c r="CT1605" s="85"/>
      <c r="CU1605" s="85"/>
      <c r="CV1605" s="85"/>
      <c r="CW1605" s="85"/>
      <c r="CX1605" s="85"/>
      <c r="CY1605" s="85"/>
      <c r="CZ1605" s="85"/>
      <c r="DA1605" s="85"/>
      <c r="DB1605" s="85"/>
      <c r="DC1605" s="85"/>
      <c r="DD1605" s="85"/>
      <c r="DE1605" s="85"/>
    </row>
    <row r="1606" spans="1:109" x14ac:dyDescent="0.2">
      <c r="A1606" s="85"/>
      <c r="B1606" s="85"/>
      <c r="C1606" s="85"/>
      <c r="D1606" s="85"/>
      <c r="E1606" s="86"/>
      <c r="F1606" s="85"/>
      <c r="G1606" s="87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  <c r="V1606" s="85"/>
      <c r="W1606" s="85"/>
      <c r="X1606" s="85"/>
      <c r="Y1606" s="85"/>
      <c r="Z1606" s="85"/>
      <c r="AA1606" s="85"/>
      <c r="AB1606" s="85"/>
      <c r="AC1606" s="85"/>
      <c r="AD1606" s="85"/>
      <c r="AE1606" s="85"/>
      <c r="AF1606" s="85"/>
      <c r="AG1606" s="85"/>
      <c r="AH1606" s="85"/>
      <c r="AI1606" s="85"/>
      <c r="AJ1606" s="85"/>
      <c r="AK1606" s="85"/>
      <c r="AL1606" s="85"/>
      <c r="AM1606" s="85"/>
      <c r="AN1606" s="85"/>
      <c r="AO1606" s="85"/>
      <c r="AP1606" s="85"/>
      <c r="AQ1606" s="85"/>
      <c r="AR1606" s="85"/>
      <c r="AS1606" s="85"/>
      <c r="AT1606" s="85"/>
      <c r="AU1606" s="85"/>
      <c r="AV1606" s="85"/>
      <c r="AW1606" s="85"/>
      <c r="AX1606" s="85"/>
      <c r="AY1606" s="85"/>
      <c r="AZ1606" s="85"/>
      <c r="BA1606" s="85"/>
      <c r="BB1606" s="85"/>
      <c r="BC1606" s="85"/>
      <c r="BD1606" s="85"/>
      <c r="BE1606" s="85"/>
      <c r="BF1606" s="88"/>
      <c r="BG1606" s="85"/>
      <c r="BH1606" s="85"/>
      <c r="BI1606" s="85"/>
      <c r="BJ1606" s="85"/>
      <c r="BK1606" s="85"/>
      <c r="BL1606" s="85"/>
      <c r="BM1606" s="85"/>
      <c r="BN1606" s="85"/>
      <c r="BO1606" s="85"/>
      <c r="BP1606" s="85"/>
      <c r="BQ1606" s="85"/>
      <c r="BR1606" s="85"/>
      <c r="BS1606" s="85"/>
      <c r="BT1606" s="85"/>
      <c r="BU1606" s="85"/>
      <c r="BV1606" s="85"/>
      <c r="BW1606" s="85"/>
      <c r="BX1606" s="85"/>
      <c r="BY1606" s="85"/>
      <c r="BZ1606" s="85"/>
      <c r="CA1606" s="85"/>
      <c r="CB1606" s="85"/>
      <c r="CC1606" s="85"/>
      <c r="CD1606" s="85"/>
      <c r="CE1606" s="85"/>
      <c r="CF1606" s="85"/>
      <c r="CG1606" s="85"/>
      <c r="CH1606" s="85"/>
      <c r="CI1606" s="85"/>
      <c r="CJ1606" s="85"/>
      <c r="CK1606" s="85"/>
      <c r="CL1606" s="85"/>
      <c r="CM1606" s="85"/>
      <c r="CN1606" s="85"/>
      <c r="CO1606" s="85"/>
      <c r="CP1606" s="85"/>
      <c r="CQ1606" s="85"/>
      <c r="CR1606" s="85"/>
      <c r="CS1606" s="85"/>
      <c r="CT1606" s="85"/>
      <c r="CU1606" s="85"/>
      <c r="CV1606" s="85"/>
      <c r="CW1606" s="85"/>
      <c r="CX1606" s="85"/>
      <c r="CY1606" s="85"/>
      <c r="CZ1606" s="85"/>
      <c r="DA1606" s="85"/>
      <c r="DB1606" s="85"/>
      <c r="DC1606" s="85"/>
      <c r="DD1606" s="85"/>
      <c r="DE1606" s="85"/>
    </row>
    <row r="1607" spans="1:109" x14ac:dyDescent="0.2">
      <c r="A1607" s="85"/>
      <c r="B1607" s="85"/>
      <c r="C1607" s="85"/>
      <c r="D1607" s="85"/>
      <c r="E1607" s="86"/>
      <c r="F1607" s="85"/>
      <c r="G1607" s="87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  <c r="V1607" s="85"/>
      <c r="W1607" s="85"/>
      <c r="X1607" s="85"/>
      <c r="Y1607" s="85"/>
      <c r="Z1607" s="85"/>
      <c r="AA1607" s="85"/>
      <c r="AB1607" s="85"/>
      <c r="AC1607" s="85"/>
      <c r="AD1607" s="85"/>
      <c r="AE1607" s="85"/>
      <c r="AF1607" s="85"/>
      <c r="AG1607" s="85"/>
      <c r="AH1607" s="85"/>
      <c r="AI1607" s="85"/>
      <c r="AJ1607" s="85"/>
      <c r="AK1607" s="85"/>
      <c r="AL1607" s="85"/>
      <c r="AM1607" s="85"/>
      <c r="AN1607" s="85"/>
      <c r="AO1607" s="85"/>
      <c r="AP1607" s="85"/>
      <c r="AQ1607" s="85"/>
      <c r="AR1607" s="85"/>
      <c r="AS1607" s="85"/>
      <c r="AT1607" s="85"/>
      <c r="AU1607" s="85"/>
      <c r="AV1607" s="85"/>
      <c r="AW1607" s="85"/>
      <c r="AX1607" s="85"/>
      <c r="AY1607" s="85"/>
      <c r="AZ1607" s="85"/>
      <c r="BA1607" s="85"/>
      <c r="BB1607" s="85"/>
      <c r="BC1607" s="85"/>
      <c r="BD1607" s="85"/>
      <c r="BE1607" s="85"/>
      <c r="BF1607" s="88"/>
      <c r="BG1607" s="85"/>
      <c r="BH1607" s="85"/>
      <c r="BI1607" s="85"/>
      <c r="BJ1607" s="85"/>
      <c r="BK1607" s="85"/>
      <c r="BL1607" s="85"/>
      <c r="BM1607" s="85"/>
      <c r="BN1607" s="85"/>
      <c r="BO1607" s="85"/>
      <c r="BP1607" s="85"/>
      <c r="BQ1607" s="85"/>
      <c r="BR1607" s="85"/>
      <c r="BS1607" s="85"/>
      <c r="BT1607" s="85"/>
      <c r="BU1607" s="85"/>
      <c r="BV1607" s="85"/>
      <c r="BW1607" s="85"/>
      <c r="BX1607" s="85"/>
      <c r="BY1607" s="85"/>
      <c r="BZ1607" s="85"/>
      <c r="CA1607" s="85"/>
      <c r="CB1607" s="85"/>
      <c r="CC1607" s="85"/>
      <c r="CD1607" s="85"/>
      <c r="CE1607" s="85"/>
      <c r="CF1607" s="85"/>
      <c r="CG1607" s="85"/>
      <c r="CH1607" s="85"/>
      <c r="CI1607" s="85"/>
      <c r="CJ1607" s="85"/>
      <c r="CK1607" s="85"/>
      <c r="CL1607" s="85"/>
      <c r="CM1607" s="85"/>
      <c r="CN1607" s="85"/>
      <c r="CO1607" s="85"/>
      <c r="CP1607" s="85"/>
      <c r="CQ1607" s="85"/>
      <c r="CR1607" s="85"/>
      <c r="CS1607" s="85"/>
      <c r="CT1607" s="85"/>
      <c r="CU1607" s="85"/>
      <c r="CV1607" s="85"/>
      <c r="CW1607" s="85"/>
      <c r="CX1607" s="85"/>
      <c r="CY1607" s="85"/>
      <c r="CZ1607" s="85"/>
      <c r="DA1607" s="85"/>
      <c r="DB1607" s="85"/>
      <c r="DC1607" s="85"/>
      <c r="DD1607" s="85"/>
      <c r="DE1607" s="85"/>
    </row>
    <row r="1608" spans="1:109" x14ac:dyDescent="0.2">
      <c r="A1608" s="85"/>
      <c r="B1608" s="85"/>
      <c r="C1608" s="85"/>
      <c r="D1608" s="85"/>
      <c r="E1608" s="86"/>
      <c r="F1608" s="85"/>
      <c r="G1608" s="87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  <c r="V1608" s="85"/>
      <c r="W1608" s="85"/>
      <c r="X1608" s="85"/>
      <c r="Y1608" s="85"/>
      <c r="Z1608" s="85"/>
      <c r="AA1608" s="85"/>
      <c r="AB1608" s="85"/>
      <c r="AC1608" s="85"/>
      <c r="AD1608" s="85"/>
      <c r="AE1608" s="85"/>
      <c r="AF1608" s="85"/>
      <c r="AG1608" s="85"/>
      <c r="AH1608" s="85"/>
      <c r="AI1608" s="85"/>
      <c r="AJ1608" s="85"/>
      <c r="AK1608" s="85"/>
      <c r="AL1608" s="85"/>
      <c r="AM1608" s="85"/>
      <c r="AN1608" s="85"/>
      <c r="AO1608" s="85"/>
      <c r="AP1608" s="85"/>
      <c r="AQ1608" s="85"/>
      <c r="AR1608" s="85"/>
      <c r="AS1608" s="85"/>
      <c r="AT1608" s="85"/>
      <c r="AU1608" s="85"/>
      <c r="AV1608" s="85"/>
      <c r="AW1608" s="85"/>
      <c r="AX1608" s="85"/>
      <c r="AY1608" s="85"/>
      <c r="AZ1608" s="85"/>
      <c r="BA1608" s="85"/>
      <c r="BB1608" s="85"/>
      <c r="BC1608" s="85"/>
      <c r="BD1608" s="85"/>
      <c r="BE1608" s="85"/>
      <c r="BF1608" s="88"/>
      <c r="BG1608" s="85"/>
      <c r="BH1608" s="85"/>
      <c r="BI1608" s="85"/>
      <c r="BJ1608" s="85"/>
      <c r="BK1608" s="85"/>
      <c r="BL1608" s="85"/>
      <c r="BM1608" s="85"/>
      <c r="BN1608" s="85"/>
      <c r="BO1608" s="85"/>
      <c r="BP1608" s="85"/>
      <c r="BQ1608" s="85"/>
      <c r="BR1608" s="85"/>
      <c r="BS1608" s="85"/>
      <c r="BT1608" s="85"/>
      <c r="BU1608" s="85"/>
      <c r="BV1608" s="85"/>
      <c r="BW1608" s="85"/>
      <c r="BX1608" s="85"/>
      <c r="BY1608" s="85"/>
      <c r="BZ1608" s="85"/>
      <c r="CA1608" s="85"/>
      <c r="CB1608" s="85"/>
      <c r="CC1608" s="85"/>
      <c r="CD1608" s="85"/>
      <c r="CE1608" s="85"/>
      <c r="CF1608" s="85"/>
      <c r="CG1608" s="85"/>
      <c r="CH1608" s="85"/>
      <c r="CI1608" s="85"/>
      <c r="CJ1608" s="85"/>
      <c r="CK1608" s="85"/>
      <c r="CL1608" s="85"/>
      <c r="CM1608" s="85"/>
      <c r="CN1608" s="85"/>
      <c r="CO1608" s="85"/>
      <c r="CP1608" s="85"/>
      <c r="CQ1608" s="85"/>
      <c r="CR1608" s="85"/>
      <c r="CS1608" s="85"/>
      <c r="CT1608" s="85"/>
      <c r="CU1608" s="85"/>
      <c r="CV1608" s="85"/>
      <c r="CW1608" s="85"/>
      <c r="CX1608" s="85"/>
      <c r="CY1608" s="85"/>
      <c r="CZ1608" s="85"/>
      <c r="DA1608" s="85"/>
      <c r="DB1608" s="85"/>
      <c r="DC1608" s="85"/>
      <c r="DD1608" s="85"/>
      <c r="DE1608" s="85"/>
    </row>
    <row r="1609" spans="1:109" x14ac:dyDescent="0.2">
      <c r="A1609" s="85"/>
      <c r="B1609" s="85"/>
      <c r="C1609" s="85"/>
      <c r="D1609" s="85"/>
      <c r="E1609" s="86"/>
      <c r="F1609" s="85"/>
      <c r="G1609" s="87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  <c r="V1609" s="85"/>
      <c r="W1609" s="85"/>
      <c r="X1609" s="85"/>
      <c r="Y1609" s="85"/>
      <c r="Z1609" s="85"/>
      <c r="AA1609" s="85"/>
      <c r="AB1609" s="85"/>
      <c r="AC1609" s="85"/>
      <c r="AD1609" s="85"/>
      <c r="AE1609" s="85"/>
      <c r="AF1609" s="85"/>
      <c r="AG1609" s="85"/>
      <c r="AH1609" s="85"/>
      <c r="AI1609" s="85"/>
      <c r="AJ1609" s="85"/>
      <c r="AK1609" s="85"/>
      <c r="AL1609" s="85"/>
      <c r="AM1609" s="85"/>
      <c r="AN1609" s="85"/>
      <c r="AO1609" s="85"/>
      <c r="AP1609" s="85"/>
      <c r="AQ1609" s="85"/>
      <c r="AR1609" s="85"/>
      <c r="AS1609" s="85"/>
      <c r="AT1609" s="85"/>
      <c r="AU1609" s="85"/>
      <c r="AV1609" s="85"/>
      <c r="AW1609" s="85"/>
      <c r="AX1609" s="85"/>
      <c r="AY1609" s="85"/>
      <c r="AZ1609" s="85"/>
      <c r="BA1609" s="85"/>
      <c r="BB1609" s="85"/>
      <c r="BC1609" s="85"/>
      <c r="BD1609" s="85"/>
      <c r="BE1609" s="85"/>
      <c r="BF1609" s="88"/>
      <c r="BG1609" s="85"/>
      <c r="BH1609" s="85"/>
      <c r="BI1609" s="85"/>
      <c r="BJ1609" s="85"/>
      <c r="BK1609" s="85"/>
      <c r="BL1609" s="85"/>
      <c r="BM1609" s="85"/>
      <c r="BN1609" s="85"/>
      <c r="BO1609" s="85"/>
      <c r="BP1609" s="85"/>
      <c r="BQ1609" s="85"/>
      <c r="BR1609" s="85"/>
      <c r="BS1609" s="85"/>
      <c r="BT1609" s="85"/>
      <c r="BU1609" s="85"/>
      <c r="BV1609" s="85"/>
      <c r="BW1609" s="85"/>
      <c r="BX1609" s="85"/>
      <c r="BY1609" s="85"/>
      <c r="BZ1609" s="85"/>
      <c r="CA1609" s="85"/>
      <c r="CB1609" s="85"/>
      <c r="CC1609" s="85"/>
      <c r="CD1609" s="85"/>
      <c r="CE1609" s="85"/>
      <c r="CF1609" s="85"/>
      <c r="CG1609" s="85"/>
      <c r="CH1609" s="85"/>
      <c r="CI1609" s="85"/>
      <c r="CJ1609" s="85"/>
      <c r="CK1609" s="85"/>
      <c r="CL1609" s="85"/>
      <c r="CM1609" s="85"/>
      <c r="CN1609" s="85"/>
      <c r="CO1609" s="85"/>
      <c r="CP1609" s="85"/>
      <c r="CQ1609" s="85"/>
      <c r="CR1609" s="85"/>
      <c r="CS1609" s="85"/>
      <c r="CT1609" s="85"/>
      <c r="CU1609" s="85"/>
      <c r="CV1609" s="85"/>
      <c r="CW1609" s="85"/>
      <c r="CX1609" s="85"/>
      <c r="CY1609" s="85"/>
      <c r="CZ1609" s="85"/>
      <c r="DA1609" s="85"/>
      <c r="DB1609" s="85"/>
      <c r="DC1609" s="85"/>
      <c r="DD1609" s="85"/>
      <c r="DE1609" s="85"/>
    </row>
    <row r="1610" spans="1:109" x14ac:dyDescent="0.2">
      <c r="A1610" s="85"/>
      <c r="B1610" s="85"/>
      <c r="C1610" s="85"/>
      <c r="D1610" s="85"/>
      <c r="E1610" s="86"/>
      <c r="F1610" s="85"/>
      <c r="G1610" s="87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  <c r="V1610" s="85"/>
      <c r="W1610" s="85"/>
      <c r="X1610" s="85"/>
      <c r="Y1610" s="85"/>
      <c r="Z1610" s="85"/>
      <c r="AA1610" s="85"/>
      <c r="AB1610" s="85"/>
      <c r="AC1610" s="85"/>
      <c r="AD1610" s="85"/>
      <c r="AE1610" s="85"/>
      <c r="AF1610" s="85"/>
      <c r="AG1610" s="85"/>
      <c r="AH1610" s="85"/>
      <c r="AI1610" s="85"/>
      <c r="AJ1610" s="85"/>
      <c r="AK1610" s="85"/>
      <c r="AL1610" s="85"/>
      <c r="AM1610" s="85"/>
      <c r="AN1610" s="85"/>
      <c r="AO1610" s="85"/>
      <c r="AP1610" s="85"/>
      <c r="AQ1610" s="85"/>
      <c r="AR1610" s="85"/>
      <c r="AS1610" s="85"/>
      <c r="AT1610" s="85"/>
      <c r="AU1610" s="85"/>
      <c r="AV1610" s="85"/>
      <c r="AW1610" s="85"/>
      <c r="AX1610" s="85"/>
      <c r="AY1610" s="85"/>
      <c r="AZ1610" s="85"/>
      <c r="BA1610" s="85"/>
      <c r="BB1610" s="85"/>
      <c r="BC1610" s="85"/>
      <c r="BD1610" s="85"/>
      <c r="BE1610" s="85"/>
      <c r="BF1610" s="88"/>
      <c r="BG1610" s="85"/>
      <c r="BH1610" s="85"/>
      <c r="BI1610" s="85"/>
      <c r="BJ1610" s="85"/>
      <c r="BK1610" s="85"/>
      <c r="BL1610" s="85"/>
      <c r="BM1610" s="85"/>
      <c r="BN1610" s="85"/>
      <c r="BO1610" s="85"/>
      <c r="BP1610" s="85"/>
      <c r="BQ1610" s="85"/>
      <c r="BR1610" s="85"/>
      <c r="BS1610" s="85"/>
      <c r="BT1610" s="85"/>
      <c r="BU1610" s="85"/>
      <c r="BV1610" s="85"/>
      <c r="BW1610" s="85"/>
      <c r="BX1610" s="85"/>
      <c r="BY1610" s="85"/>
      <c r="BZ1610" s="85"/>
      <c r="CA1610" s="85"/>
      <c r="CB1610" s="85"/>
      <c r="CC1610" s="85"/>
      <c r="CD1610" s="85"/>
      <c r="CE1610" s="85"/>
      <c r="CF1610" s="85"/>
      <c r="CG1610" s="85"/>
      <c r="CH1610" s="85"/>
      <c r="CI1610" s="85"/>
      <c r="CJ1610" s="85"/>
      <c r="CK1610" s="85"/>
      <c r="CL1610" s="85"/>
      <c r="CM1610" s="85"/>
      <c r="CN1610" s="85"/>
      <c r="CO1610" s="85"/>
      <c r="CP1610" s="85"/>
      <c r="CQ1610" s="85"/>
      <c r="CR1610" s="85"/>
      <c r="CS1610" s="85"/>
      <c r="CT1610" s="85"/>
      <c r="CU1610" s="85"/>
      <c r="CV1610" s="85"/>
      <c r="CW1610" s="85"/>
      <c r="CX1610" s="85"/>
      <c r="CY1610" s="85"/>
      <c r="CZ1610" s="85"/>
      <c r="DA1610" s="85"/>
      <c r="DB1610" s="85"/>
      <c r="DC1610" s="85"/>
      <c r="DD1610" s="85"/>
      <c r="DE1610" s="85"/>
    </row>
    <row r="1611" spans="1:109" x14ac:dyDescent="0.2">
      <c r="A1611" s="85"/>
      <c r="B1611" s="85"/>
      <c r="C1611" s="85"/>
      <c r="D1611" s="85"/>
      <c r="E1611" s="86"/>
      <c r="F1611" s="85"/>
      <c r="G1611" s="87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  <c r="V1611" s="85"/>
      <c r="W1611" s="85"/>
      <c r="X1611" s="85"/>
      <c r="Y1611" s="85"/>
      <c r="Z1611" s="85"/>
      <c r="AA1611" s="85"/>
      <c r="AB1611" s="85"/>
      <c r="AC1611" s="85"/>
      <c r="AD1611" s="85"/>
      <c r="AE1611" s="85"/>
      <c r="AF1611" s="85"/>
      <c r="AG1611" s="85"/>
      <c r="AH1611" s="85"/>
      <c r="AI1611" s="85"/>
      <c r="AJ1611" s="85"/>
      <c r="AK1611" s="85"/>
      <c r="AL1611" s="85"/>
      <c r="AM1611" s="85"/>
      <c r="AN1611" s="85"/>
      <c r="AO1611" s="85"/>
      <c r="AP1611" s="85"/>
      <c r="AQ1611" s="85"/>
      <c r="AR1611" s="85"/>
      <c r="AS1611" s="85"/>
      <c r="AT1611" s="85"/>
      <c r="AU1611" s="85"/>
      <c r="AV1611" s="85"/>
      <c r="AW1611" s="85"/>
      <c r="AX1611" s="85"/>
      <c r="AY1611" s="85"/>
      <c r="AZ1611" s="85"/>
      <c r="BA1611" s="85"/>
      <c r="BB1611" s="85"/>
      <c r="BC1611" s="85"/>
      <c r="BD1611" s="85"/>
      <c r="BE1611" s="85"/>
      <c r="BF1611" s="88"/>
      <c r="BG1611" s="85"/>
      <c r="BH1611" s="85"/>
      <c r="BI1611" s="85"/>
      <c r="BJ1611" s="85"/>
      <c r="BK1611" s="85"/>
      <c r="BL1611" s="85"/>
      <c r="BM1611" s="85"/>
      <c r="BN1611" s="85"/>
      <c r="BO1611" s="85"/>
      <c r="BP1611" s="85"/>
      <c r="BQ1611" s="85"/>
      <c r="BR1611" s="85"/>
      <c r="BS1611" s="85"/>
      <c r="BT1611" s="85"/>
      <c r="BU1611" s="85"/>
      <c r="BV1611" s="85"/>
      <c r="BW1611" s="85"/>
      <c r="BX1611" s="85"/>
      <c r="BY1611" s="85"/>
      <c r="BZ1611" s="85"/>
      <c r="CA1611" s="85"/>
      <c r="CB1611" s="85"/>
      <c r="CC1611" s="85"/>
      <c r="CD1611" s="85"/>
      <c r="CE1611" s="85"/>
      <c r="CF1611" s="85"/>
      <c r="CG1611" s="85"/>
      <c r="CH1611" s="85"/>
      <c r="CI1611" s="85"/>
      <c r="CJ1611" s="85"/>
      <c r="CK1611" s="85"/>
      <c r="CL1611" s="85"/>
      <c r="CM1611" s="85"/>
      <c r="CN1611" s="85"/>
      <c r="CO1611" s="85"/>
      <c r="CP1611" s="85"/>
      <c r="CQ1611" s="85"/>
      <c r="CR1611" s="85"/>
      <c r="CS1611" s="85"/>
      <c r="CT1611" s="85"/>
      <c r="CU1611" s="85"/>
      <c r="CV1611" s="85"/>
      <c r="CW1611" s="85"/>
      <c r="CX1611" s="85"/>
      <c r="CY1611" s="85"/>
      <c r="CZ1611" s="85"/>
      <c r="DA1611" s="85"/>
      <c r="DB1611" s="85"/>
      <c r="DC1611" s="85"/>
      <c r="DD1611" s="85"/>
      <c r="DE1611" s="85"/>
    </row>
    <row r="1612" spans="1:109" x14ac:dyDescent="0.2">
      <c r="A1612" s="85"/>
      <c r="B1612" s="85"/>
      <c r="C1612" s="85"/>
      <c r="D1612" s="85"/>
      <c r="E1612" s="86"/>
      <c r="F1612" s="85"/>
      <c r="G1612" s="87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  <c r="V1612" s="85"/>
      <c r="W1612" s="85"/>
      <c r="X1612" s="85"/>
      <c r="Y1612" s="85"/>
      <c r="Z1612" s="85"/>
      <c r="AA1612" s="85"/>
      <c r="AB1612" s="85"/>
      <c r="AC1612" s="85"/>
      <c r="AD1612" s="85"/>
      <c r="AE1612" s="85"/>
      <c r="AF1612" s="85"/>
      <c r="AG1612" s="85"/>
      <c r="AH1612" s="85"/>
      <c r="AI1612" s="85"/>
      <c r="AJ1612" s="85"/>
      <c r="AK1612" s="85"/>
      <c r="AL1612" s="85"/>
      <c r="AM1612" s="85"/>
      <c r="AN1612" s="85"/>
      <c r="AO1612" s="85"/>
      <c r="AP1612" s="85"/>
      <c r="AQ1612" s="85"/>
      <c r="AR1612" s="85"/>
      <c r="AS1612" s="85"/>
      <c r="AT1612" s="85"/>
      <c r="AU1612" s="85"/>
      <c r="AV1612" s="85"/>
      <c r="AW1612" s="85"/>
      <c r="AX1612" s="85"/>
      <c r="AY1612" s="85"/>
      <c r="AZ1612" s="85"/>
      <c r="BA1612" s="85"/>
      <c r="BB1612" s="85"/>
      <c r="BC1612" s="85"/>
      <c r="BD1612" s="85"/>
      <c r="BE1612" s="85"/>
      <c r="BF1612" s="88"/>
      <c r="BG1612" s="85"/>
      <c r="BH1612" s="85"/>
      <c r="BI1612" s="85"/>
      <c r="BJ1612" s="85"/>
      <c r="BK1612" s="85"/>
      <c r="BL1612" s="85"/>
      <c r="BM1612" s="85"/>
      <c r="BN1612" s="85"/>
      <c r="BO1612" s="85"/>
      <c r="BP1612" s="85"/>
      <c r="BQ1612" s="85"/>
      <c r="BR1612" s="85"/>
      <c r="BS1612" s="85"/>
      <c r="BT1612" s="85"/>
      <c r="BU1612" s="85"/>
      <c r="BV1612" s="85"/>
      <c r="BW1612" s="85"/>
      <c r="BX1612" s="85"/>
      <c r="BY1612" s="85"/>
      <c r="BZ1612" s="85"/>
      <c r="CA1612" s="85"/>
      <c r="CB1612" s="85"/>
      <c r="CC1612" s="85"/>
      <c r="CD1612" s="85"/>
      <c r="CE1612" s="85"/>
      <c r="CF1612" s="85"/>
      <c r="CG1612" s="85"/>
      <c r="CH1612" s="85"/>
      <c r="CI1612" s="85"/>
      <c r="CJ1612" s="85"/>
      <c r="CK1612" s="85"/>
      <c r="CL1612" s="85"/>
      <c r="CM1612" s="85"/>
      <c r="CN1612" s="85"/>
      <c r="CO1612" s="85"/>
      <c r="CP1612" s="85"/>
      <c r="CQ1612" s="85"/>
      <c r="CR1612" s="85"/>
      <c r="CS1612" s="85"/>
      <c r="CT1612" s="85"/>
      <c r="CU1612" s="85"/>
      <c r="CV1612" s="85"/>
      <c r="CW1612" s="85"/>
      <c r="CX1612" s="85"/>
      <c r="CY1612" s="85"/>
      <c r="CZ1612" s="85"/>
      <c r="DA1612" s="85"/>
      <c r="DB1612" s="85"/>
      <c r="DC1612" s="85"/>
      <c r="DD1612" s="85"/>
      <c r="DE1612" s="85"/>
    </row>
    <row r="1613" spans="1:109" x14ac:dyDescent="0.2">
      <c r="A1613" s="85"/>
      <c r="B1613" s="85"/>
      <c r="C1613" s="85"/>
      <c r="D1613" s="85"/>
      <c r="E1613" s="86"/>
      <c r="F1613" s="85"/>
      <c r="G1613" s="87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  <c r="V1613" s="85"/>
      <c r="W1613" s="85"/>
      <c r="X1613" s="85"/>
      <c r="Y1613" s="85"/>
      <c r="Z1613" s="85"/>
      <c r="AA1613" s="85"/>
      <c r="AB1613" s="85"/>
      <c r="AC1613" s="85"/>
      <c r="AD1613" s="85"/>
      <c r="AE1613" s="85"/>
      <c r="AF1613" s="85"/>
      <c r="AG1613" s="85"/>
      <c r="AH1613" s="85"/>
      <c r="AI1613" s="85"/>
      <c r="AJ1613" s="85"/>
      <c r="AK1613" s="85"/>
      <c r="AL1613" s="85"/>
      <c r="AM1613" s="85"/>
      <c r="AN1613" s="85"/>
      <c r="AO1613" s="85"/>
      <c r="AP1613" s="85"/>
      <c r="AQ1613" s="85"/>
      <c r="AR1613" s="85"/>
      <c r="AS1613" s="85"/>
      <c r="AT1613" s="85"/>
      <c r="AU1613" s="85"/>
      <c r="AV1613" s="85"/>
      <c r="AW1613" s="85"/>
      <c r="AX1613" s="85"/>
      <c r="AY1613" s="85"/>
      <c r="AZ1613" s="85"/>
      <c r="BA1613" s="85"/>
      <c r="BB1613" s="85"/>
      <c r="BC1613" s="85"/>
      <c r="BD1613" s="85"/>
      <c r="BE1613" s="85"/>
      <c r="BF1613" s="88"/>
      <c r="BG1613" s="85"/>
      <c r="BH1613" s="85"/>
      <c r="BI1613" s="85"/>
      <c r="BJ1613" s="85"/>
      <c r="BK1613" s="85"/>
      <c r="BL1613" s="85"/>
      <c r="BM1613" s="85"/>
      <c r="BN1613" s="85"/>
      <c r="BO1613" s="85"/>
      <c r="BP1613" s="85"/>
      <c r="BQ1613" s="85"/>
      <c r="BR1613" s="85"/>
      <c r="BS1613" s="85"/>
      <c r="BT1613" s="85"/>
      <c r="BU1613" s="85"/>
      <c r="BV1613" s="85"/>
      <c r="BW1613" s="85"/>
      <c r="BX1613" s="85"/>
      <c r="BY1613" s="85"/>
      <c r="BZ1613" s="85"/>
      <c r="CA1613" s="85"/>
      <c r="CB1613" s="85"/>
      <c r="CC1613" s="85"/>
      <c r="CD1613" s="85"/>
      <c r="CE1613" s="85"/>
      <c r="CF1613" s="85"/>
      <c r="CG1613" s="85"/>
      <c r="CH1613" s="85"/>
      <c r="CI1613" s="85"/>
      <c r="CJ1613" s="85"/>
      <c r="CK1613" s="85"/>
      <c r="CL1613" s="85"/>
      <c r="CM1613" s="85"/>
      <c r="CN1613" s="85"/>
      <c r="CO1613" s="85"/>
      <c r="CP1613" s="85"/>
      <c r="CQ1613" s="85"/>
      <c r="CR1613" s="85"/>
      <c r="CS1613" s="85"/>
      <c r="CT1613" s="85"/>
      <c r="CU1613" s="85"/>
      <c r="CV1613" s="85"/>
      <c r="CW1613" s="85"/>
      <c r="CX1613" s="85"/>
      <c r="CY1613" s="85"/>
      <c r="CZ1613" s="85"/>
      <c r="DA1613" s="85"/>
      <c r="DB1613" s="85"/>
      <c r="DC1613" s="85"/>
      <c r="DD1613" s="85"/>
      <c r="DE1613" s="85"/>
    </row>
    <row r="1614" spans="1:109" x14ac:dyDescent="0.2">
      <c r="A1614" s="85"/>
      <c r="B1614" s="85"/>
      <c r="C1614" s="85"/>
      <c r="D1614" s="85"/>
      <c r="E1614" s="86"/>
      <c r="F1614" s="85"/>
      <c r="G1614" s="87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  <c r="V1614" s="85"/>
      <c r="W1614" s="85"/>
      <c r="X1614" s="85"/>
      <c r="Y1614" s="85"/>
      <c r="Z1614" s="85"/>
      <c r="AA1614" s="85"/>
      <c r="AB1614" s="85"/>
      <c r="AC1614" s="85"/>
      <c r="AD1614" s="85"/>
      <c r="AE1614" s="85"/>
      <c r="AF1614" s="85"/>
      <c r="AG1614" s="85"/>
      <c r="AH1614" s="85"/>
      <c r="AI1614" s="85"/>
      <c r="AJ1614" s="85"/>
      <c r="AK1614" s="85"/>
      <c r="AL1614" s="85"/>
      <c r="AM1614" s="85"/>
      <c r="AN1614" s="85"/>
      <c r="AO1614" s="85"/>
      <c r="AP1614" s="85"/>
      <c r="AQ1614" s="85"/>
      <c r="AR1614" s="85"/>
      <c r="AS1614" s="85"/>
      <c r="AT1614" s="85"/>
      <c r="AU1614" s="85"/>
      <c r="AV1614" s="85"/>
      <c r="AW1614" s="85"/>
      <c r="AX1614" s="85"/>
      <c r="AY1614" s="85"/>
      <c r="AZ1614" s="85"/>
      <c r="BA1614" s="85"/>
      <c r="BB1614" s="85"/>
      <c r="BC1614" s="85"/>
      <c r="BD1614" s="85"/>
      <c r="BE1614" s="85"/>
      <c r="BF1614" s="88"/>
      <c r="BG1614" s="85"/>
      <c r="BH1614" s="85"/>
      <c r="BI1614" s="85"/>
      <c r="BJ1614" s="85"/>
      <c r="BK1614" s="85"/>
      <c r="BL1614" s="85"/>
      <c r="BM1614" s="85"/>
      <c r="BN1614" s="85"/>
      <c r="BO1614" s="85"/>
      <c r="BP1614" s="85"/>
      <c r="BQ1614" s="85"/>
      <c r="BR1614" s="85"/>
      <c r="BS1614" s="85"/>
      <c r="BT1614" s="85"/>
      <c r="BU1614" s="85"/>
      <c r="BV1614" s="85"/>
      <c r="BW1614" s="85"/>
      <c r="BX1614" s="85"/>
      <c r="BY1614" s="85"/>
      <c r="BZ1614" s="85"/>
      <c r="CA1614" s="85"/>
      <c r="CB1614" s="85"/>
      <c r="CC1614" s="85"/>
      <c r="CD1614" s="85"/>
      <c r="CE1614" s="85"/>
      <c r="CF1614" s="85"/>
      <c r="CG1614" s="85"/>
      <c r="CH1614" s="85"/>
      <c r="CI1614" s="85"/>
      <c r="CJ1614" s="85"/>
      <c r="CK1614" s="85"/>
      <c r="CL1614" s="85"/>
      <c r="CM1614" s="85"/>
      <c r="CN1614" s="85"/>
      <c r="CO1614" s="85"/>
      <c r="CP1614" s="85"/>
      <c r="CQ1614" s="85"/>
      <c r="CR1614" s="85"/>
      <c r="CS1614" s="85"/>
      <c r="CT1614" s="85"/>
      <c r="CU1614" s="85"/>
      <c r="CV1614" s="85"/>
      <c r="CW1614" s="85"/>
      <c r="CX1614" s="85"/>
      <c r="CY1614" s="85"/>
      <c r="CZ1614" s="85"/>
      <c r="DA1614" s="85"/>
      <c r="DB1614" s="85"/>
      <c r="DC1614" s="85"/>
      <c r="DD1614" s="85"/>
      <c r="DE1614" s="85"/>
    </row>
    <row r="1615" spans="1:109" x14ac:dyDescent="0.2">
      <c r="A1615" s="85"/>
      <c r="B1615" s="85"/>
      <c r="C1615" s="85"/>
      <c r="D1615" s="85"/>
      <c r="E1615" s="86"/>
      <c r="F1615" s="85"/>
      <c r="G1615" s="87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  <c r="V1615" s="85"/>
      <c r="W1615" s="85"/>
      <c r="X1615" s="85"/>
      <c r="Y1615" s="85"/>
      <c r="Z1615" s="85"/>
      <c r="AA1615" s="85"/>
      <c r="AB1615" s="85"/>
      <c r="AC1615" s="85"/>
      <c r="AD1615" s="85"/>
      <c r="AE1615" s="85"/>
      <c r="AF1615" s="85"/>
      <c r="AG1615" s="85"/>
      <c r="AH1615" s="85"/>
      <c r="AI1615" s="85"/>
      <c r="AJ1615" s="85"/>
      <c r="AK1615" s="85"/>
      <c r="AL1615" s="85"/>
      <c r="AM1615" s="85"/>
      <c r="AN1615" s="85"/>
      <c r="AO1615" s="85"/>
      <c r="AP1615" s="85"/>
      <c r="AQ1615" s="85"/>
      <c r="AR1615" s="85"/>
      <c r="AS1615" s="85"/>
      <c r="AT1615" s="85"/>
      <c r="AU1615" s="85"/>
      <c r="AV1615" s="85"/>
      <c r="AW1615" s="85"/>
      <c r="AX1615" s="85"/>
      <c r="AY1615" s="85"/>
      <c r="AZ1615" s="85"/>
      <c r="BA1615" s="85"/>
      <c r="BB1615" s="85"/>
      <c r="BC1615" s="85"/>
      <c r="BD1615" s="85"/>
      <c r="BE1615" s="85"/>
      <c r="BF1615" s="88"/>
      <c r="BG1615" s="85"/>
      <c r="BH1615" s="85"/>
      <c r="BI1615" s="85"/>
      <c r="BJ1615" s="85"/>
      <c r="BK1615" s="85"/>
      <c r="BL1615" s="85"/>
      <c r="BM1615" s="85"/>
      <c r="BN1615" s="85"/>
      <c r="BO1615" s="85"/>
      <c r="BP1615" s="85"/>
      <c r="BQ1615" s="85"/>
      <c r="BR1615" s="85"/>
      <c r="BS1615" s="85"/>
      <c r="BT1615" s="85"/>
      <c r="BU1615" s="85"/>
      <c r="BV1615" s="85"/>
      <c r="BW1615" s="85"/>
      <c r="BX1615" s="85"/>
      <c r="BY1615" s="85"/>
      <c r="BZ1615" s="85"/>
      <c r="CA1615" s="85"/>
      <c r="CB1615" s="85"/>
      <c r="CC1615" s="85"/>
      <c r="CD1615" s="85"/>
      <c r="CE1615" s="85"/>
      <c r="CF1615" s="85"/>
      <c r="CG1615" s="85"/>
      <c r="CH1615" s="85"/>
      <c r="CI1615" s="85"/>
      <c r="CJ1615" s="85"/>
      <c r="CK1615" s="85"/>
      <c r="CL1615" s="85"/>
      <c r="CM1615" s="85"/>
      <c r="CN1615" s="85"/>
      <c r="CO1615" s="85"/>
      <c r="CP1615" s="85"/>
      <c r="CQ1615" s="85"/>
      <c r="CR1615" s="85"/>
      <c r="CS1615" s="85"/>
      <c r="CT1615" s="85"/>
      <c r="CU1615" s="85"/>
      <c r="CV1615" s="85"/>
      <c r="CW1615" s="85"/>
      <c r="CX1615" s="85"/>
      <c r="CY1615" s="85"/>
      <c r="CZ1615" s="85"/>
      <c r="DA1615" s="85"/>
      <c r="DB1615" s="85"/>
      <c r="DC1615" s="85"/>
      <c r="DD1615" s="85"/>
      <c r="DE1615" s="85"/>
    </row>
    <row r="1616" spans="1:109" x14ac:dyDescent="0.2">
      <c r="A1616" s="85"/>
      <c r="B1616" s="85"/>
      <c r="C1616" s="85"/>
      <c r="D1616" s="85"/>
      <c r="E1616" s="86"/>
      <c r="F1616" s="85"/>
      <c r="G1616" s="87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  <c r="V1616" s="85"/>
      <c r="W1616" s="85"/>
      <c r="X1616" s="85"/>
      <c r="Y1616" s="85"/>
      <c r="Z1616" s="85"/>
      <c r="AA1616" s="85"/>
      <c r="AB1616" s="85"/>
      <c r="AC1616" s="85"/>
      <c r="AD1616" s="85"/>
      <c r="AE1616" s="85"/>
      <c r="AF1616" s="85"/>
      <c r="AG1616" s="85"/>
      <c r="AH1616" s="85"/>
      <c r="AI1616" s="85"/>
      <c r="AJ1616" s="85"/>
      <c r="AK1616" s="85"/>
      <c r="AL1616" s="85"/>
      <c r="AM1616" s="85"/>
      <c r="AN1616" s="85"/>
      <c r="AO1616" s="85"/>
      <c r="AP1616" s="85"/>
      <c r="AQ1616" s="85"/>
      <c r="AR1616" s="85"/>
      <c r="AS1616" s="85"/>
      <c r="AT1616" s="85"/>
      <c r="AU1616" s="85"/>
      <c r="AV1616" s="85"/>
      <c r="AW1616" s="85"/>
      <c r="AX1616" s="85"/>
      <c r="AY1616" s="85"/>
      <c r="AZ1616" s="85"/>
      <c r="BA1616" s="85"/>
      <c r="BB1616" s="85"/>
      <c r="BC1616" s="85"/>
      <c r="BD1616" s="85"/>
      <c r="BE1616" s="85"/>
      <c r="BF1616" s="88"/>
      <c r="BG1616" s="85"/>
      <c r="BH1616" s="85"/>
      <c r="BI1616" s="85"/>
      <c r="BJ1616" s="85"/>
      <c r="BK1616" s="85"/>
      <c r="BL1616" s="85"/>
      <c r="BM1616" s="85"/>
      <c r="BN1616" s="85"/>
      <c r="BO1616" s="85"/>
      <c r="BP1616" s="85"/>
      <c r="BQ1616" s="85"/>
      <c r="BR1616" s="85"/>
      <c r="BS1616" s="85"/>
      <c r="BT1616" s="85"/>
      <c r="BU1616" s="85"/>
      <c r="BV1616" s="85"/>
      <c r="BW1616" s="85"/>
      <c r="BX1616" s="85"/>
      <c r="BY1616" s="85"/>
      <c r="BZ1616" s="85"/>
      <c r="CA1616" s="85"/>
      <c r="CB1616" s="85"/>
      <c r="CC1616" s="85"/>
      <c r="CD1616" s="85"/>
      <c r="CE1616" s="85"/>
      <c r="CF1616" s="85"/>
      <c r="CG1616" s="85"/>
      <c r="CH1616" s="85"/>
      <c r="CI1616" s="85"/>
      <c r="CJ1616" s="85"/>
      <c r="CK1616" s="85"/>
      <c r="CL1616" s="85"/>
      <c r="CM1616" s="85"/>
      <c r="CN1616" s="85"/>
      <c r="CO1616" s="85"/>
      <c r="CP1616" s="85"/>
      <c r="CQ1616" s="85"/>
      <c r="CR1616" s="85"/>
      <c r="CS1616" s="85"/>
      <c r="CT1616" s="85"/>
      <c r="CU1616" s="85"/>
      <c r="CV1616" s="85"/>
      <c r="CW1616" s="85"/>
      <c r="CX1616" s="85"/>
      <c r="CY1616" s="85"/>
      <c r="CZ1616" s="85"/>
      <c r="DA1616" s="85"/>
      <c r="DB1616" s="85"/>
      <c r="DC1616" s="85"/>
      <c r="DD1616" s="85"/>
      <c r="DE1616" s="85"/>
    </row>
    <row r="1617" spans="1:109" x14ac:dyDescent="0.2">
      <c r="A1617" s="85"/>
      <c r="B1617" s="85"/>
      <c r="C1617" s="85"/>
      <c r="D1617" s="85"/>
      <c r="E1617" s="86"/>
      <c r="F1617" s="85"/>
      <c r="G1617" s="87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  <c r="V1617" s="85"/>
      <c r="W1617" s="85"/>
      <c r="X1617" s="85"/>
      <c r="Y1617" s="85"/>
      <c r="Z1617" s="85"/>
      <c r="AA1617" s="85"/>
      <c r="AB1617" s="85"/>
      <c r="AC1617" s="85"/>
      <c r="AD1617" s="85"/>
      <c r="AE1617" s="85"/>
      <c r="AF1617" s="85"/>
      <c r="AG1617" s="85"/>
      <c r="AH1617" s="85"/>
      <c r="AI1617" s="85"/>
      <c r="AJ1617" s="85"/>
      <c r="AK1617" s="85"/>
      <c r="AL1617" s="85"/>
      <c r="AM1617" s="85"/>
      <c r="AN1617" s="85"/>
      <c r="AO1617" s="85"/>
      <c r="AP1617" s="85"/>
      <c r="AQ1617" s="85"/>
      <c r="AR1617" s="85"/>
      <c r="AS1617" s="85"/>
      <c r="AT1617" s="85"/>
      <c r="AU1617" s="85"/>
      <c r="AV1617" s="85"/>
      <c r="AW1617" s="85"/>
      <c r="AX1617" s="85"/>
      <c r="AY1617" s="85"/>
      <c r="AZ1617" s="85"/>
      <c r="BA1617" s="85"/>
      <c r="BB1617" s="85"/>
      <c r="BC1617" s="85"/>
      <c r="BD1617" s="85"/>
      <c r="BE1617" s="85"/>
      <c r="BF1617" s="88"/>
      <c r="BG1617" s="85"/>
      <c r="BH1617" s="85"/>
      <c r="BI1617" s="85"/>
      <c r="BJ1617" s="85"/>
      <c r="BK1617" s="85"/>
      <c r="BL1617" s="85"/>
      <c r="BM1617" s="85"/>
      <c r="BN1617" s="85"/>
      <c r="BO1617" s="85"/>
      <c r="BP1617" s="85"/>
      <c r="BQ1617" s="85"/>
      <c r="BR1617" s="85"/>
      <c r="BS1617" s="85"/>
      <c r="BT1617" s="85"/>
      <c r="BU1617" s="85"/>
      <c r="BV1617" s="85"/>
      <c r="BW1617" s="85"/>
      <c r="BX1617" s="85"/>
      <c r="BY1617" s="85"/>
      <c r="BZ1617" s="85"/>
      <c r="CA1617" s="85"/>
      <c r="CB1617" s="85"/>
      <c r="CC1617" s="85"/>
      <c r="CD1617" s="85"/>
      <c r="CE1617" s="85"/>
      <c r="CF1617" s="85"/>
      <c r="CG1617" s="85"/>
      <c r="CH1617" s="85"/>
      <c r="CI1617" s="85"/>
      <c r="CJ1617" s="85"/>
      <c r="CK1617" s="85"/>
      <c r="CL1617" s="85"/>
      <c r="CM1617" s="85"/>
      <c r="CN1617" s="85"/>
      <c r="CO1617" s="85"/>
      <c r="CP1617" s="85"/>
      <c r="CQ1617" s="85"/>
      <c r="CR1617" s="85"/>
      <c r="CS1617" s="85"/>
      <c r="CT1617" s="85"/>
      <c r="CU1617" s="85"/>
      <c r="CV1617" s="85"/>
      <c r="CW1617" s="85"/>
      <c r="CX1617" s="85"/>
      <c r="CY1617" s="85"/>
      <c r="CZ1617" s="85"/>
      <c r="DA1617" s="85"/>
      <c r="DB1617" s="85"/>
      <c r="DC1617" s="85"/>
      <c r="DD1617" s="85"/>
      <c r="DE1617" s="85"/>
    </row>
    <row r="1618" spans="1:109" x14ac:dyDescent="0.2">
      <c r="A1618" s="85"/>
      <c r="B1618" s="85"/>
      <c r="C1618" s="85"/>
      <c r="D1618" s="85"/>
      <c r="E1618" s="86"/>
      <c r="F1618" s="85"/>
      <c r="G1618" s="87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  <c r="V1618" s="85"/>
      <c r="W1618" s="85"/>
      <c r="X1618" s="85"/>
      <c r="Y1618" s="85"/>
      <c r="Z1618" s="85"/>
      <c r="AA1618" s="85"/>
      <c r="AB1618" s="85"/>
      <c r="AC1618" s="85"/>
      <c r="AD1618" s="85"/>
      <c r="AE1618" s="85"/>
      <c r="AF1618" s="85"/>
      <c r="AG1618" s="85"/>
      <c r="AH1618" s="85"/>
      <c r="AI1618" s="85"/>
      <c r="AJ1618" s="85"/>
      <c r="AK1618" s="85"/>
      <c r="AL1618" s="85"/>
      <c r="AM1618" s="85"/>
      <c r="AN1618" s="85"/>
      <c r="AO1618" s="85"/>
      <c r="AP1618" s="85"/>
      <c r="AQ1618" s="85"/>
      <c r="AR1618" s="85"/>
      <c r="AS1618" s="85"/>
      <c r="AT1618" s="85"/>
      <c r="AU1618" s="85"/>
      <c r="AV1618" s="85"/>
      <c r="AW1618" s="85"/>
      <c r="AX1618" s="85"/>
      <c r="AY1618" s="85"/>
      <c r="AZ1618" s="85"/>
      <c r="BA1618" s="85"/>
      <c r="BB1618" s="85"/>
      <c r="BC1618" s="85"/>
      <c r="BD1618" s="85"/>
      <c r="BE1618" s="85"/>
      <c r="BF1618" s="88"/>
      <c r="BG1618" s="85"/>
      <c r="BH1618" s="85"/>
      <c r="BI1618" s="85"/>
      <c r="BJ1618" s="85"/>
      <c r="BK1618" s="85"/>
      <c r="BL1618" s="85"/>
      <c r="BM1618" s="85"/>
      <c r="BN1618" s="85"/>
      <c r="BO1618" s="85"/>
      <c r="BP1618" s="85"/>
      <c r="BQ1618" s="85"/>
      <c r="BR1618" s="85"/>
      <c r="BS1618" s="85"/>
      <c r="BT1618" s="85"/>
      <c r="BU1618" s="85"/>
      <c r="BV1618" s="85"/>
      <c r="BW1618" s="85"/>
      <c r="BX1618" s="85"/>
      <c r="BY1618" s="85"/>
      <c r="BZ1618" s="85"/>
      <c r="CA1618" s="85"/>
      <c r="CB1618" s="85"/>
      <c r="CC1618" s="85"/>
      <c r="CD1618" s="85"/>
      <c r="CE1618" s="85"/>
      <c r="CF1618" s="85"/>
      <c r="CG1618" s="85"/>
      <c r="CH1618" s="85"/>
      <c r="CI1618" s="85"/>
      <c r="CJ1618" s="85"/>
      <c r="CK1618" s="85"/>
      <c r="CL1618" s="85"/>
      <c r="CM1618" s="85"/>
      <c r="CN1618" s="85"/>
      <c r="CO1618" s="85"/>
      <c r="CP1618" s="85"/>
      <c r="CQ1618" s="85"/>
      <c r="CR1618" s="85"/>
      <c r="CS1618" s="85"/>
      <c r="CT1618" s="85"/>
      <c r="CU1618" s="85"/>
      <c r="CV1618" s="85"/>
      <c r="CW1618" s="85"/>
      <c r="CX1618" s="85"/>
      <c r="CY1618" s="85"/>
      <c r="CZ1618" s="85"/>
      <c r="DA1618" s="85"/>
      <c r="DB1618" s="85"/>
      <c r="DC1618" s="85"/>
      <c r="DD1618" s="85"/>
      <c r="DE1618" s="85"/>
    </row>
    <row r="1619" spans="1:109" x14ac:dyDescent="0.2">
      <c r="A1619" s="85"/>
      <c r="B1619" s="85"/>
      <c r="C1619" s="85"/>
      <c r="D1619" s="85"/>
      <c r="E1619" s="86"/>
      <c r="F1619" s="85"/>
      <c r="G1619" s="87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  <c r="V1619" s="85"/>
      <c r="W1619" s="85"/>
      <c r="X1619" s="85"/>
      <c r="Y1619" s="85"/>
      <c r="Z1619" s="85"/>
      <c r="AA1619" s="85"/>
      <c r="AB1619" s="85"/>
      <c r="AC1619" s="85"/>
      <c r="AD1619" s="85"/>
      <c r="AE1619" s="85"/>
      <c r="AF1619" s="85"/>
      <c r="AG1619" s="85"/>
      <c r="AH1619" s="85"/>
      <c r="AI1619" s="85"/>
      <c r="AJ1619" s="85"/>
      <c r="AK1619" s="85"/>
      <c r="AL1619" s="85"/>
      <c r="AM1619" s="85"/>
      <c r="AN1619" s="85"/>
      <c r="AO1619" s="85"/>
      <c r="AP1619" s="85"/>
      <c r="AQ1619" s="85"/>
      <c r="AR1619" s="85"/>
      <c r="AS1619" s="85"/>
      <c r="AT1619" s="85"/>
      <c r="AU1619" s="85"/>
      <c r="AV1619" s="85"/>
      <c r="AW1619" s="85"/>
      <c r="AX1619" s="85"/>
      <c r="AY1619" s="85"/>
      <c r="AZ1619" s="85"/>
      <c r="BA1619" s="85"/>
      <c r="BB1619" s="85"/>
      <c r="BC1619" s="85"/>
      <c r="BD1619" s="85"/>
      <c r="BE1619" s="85"/>
      <c r="BF1619" s="88"/>
      <c r="BG1619" s="85"/>
      <c r="BH1619" s="85"/>
      <c r="BI1619" s="85"/>
      <c r="BJ1619" s="85"/>
      <c r="BK1619" s="85"/>
      <c r="BL1619" s="85"/>
      <c r="BM1619" s="85"/>
      <c r="BN1619" s="85"/>
      <c r="BO1619" s="85"/>
      <c r="BP1619" s="85"/>
      <c r="BQ1619" s="85"/>
      <c r="BR1619" s="85"/>
      <c r="BS1619" s="85"/>
      <c r="BT1619" s="85"/>
      <c r="BU1619" s="85"/>
      <c r="BV1619" s="85"/>
      <c r="BW1619" s="85"/>
      <c r="BX1619" s="85"/>
      <c r="BY1619" s="85"/>
      <c r="BZ1619" s="85"/>
      <c r="CA1619" s="85"/>
      <c r="CB1619" s="85"/>
      <c r="CC1619" s="85"/>
      <c r="CD1619" s="85"/>
      <c r="CE1619" s="85"/>
      <c r="CF1619" s="85"/>
      <c r="CG1619" s="85"/>
      <c r="CH1619" s="85"/>
      <c r="CI1619" s="85"/>
      <c r="CJ1619" s="85"/>
      <c r="CK1619" s="85"/>
      <c r="CL1619" s="85"/>
      <c r="CM1619" s="85"/>
      <c r="CN1619" s="85"/>
      <c r="CO1619" s="85"/>
      <c r="CP1619" s="85"/>
      <c r="CQ1619" s="85"/>
      <c r="CR1619" s="85"/>
      <c r="CS1619" s="85"/>
      <c r="CT1619" s="85"/>
      <c r="CU1619" s="85"/>
      <c r="CV1619" s="85"/>
      <c r="CW1619" s="85"/>
      <c r="CX1619" s="85"/>
      <c r="CY1619" s="85"/>
      <c r="CZ1619" s="85"/>
      <c r="DA1619" s="85"/>
      <c r="DB1619" s="85"/>
      <c r="DC1619" s="85"/>
      <c r="DD1619" s="85"/>
      <c r="DE1619" s="85"/>
    </row>
    <row r="1620" spans="1:109" x14ac:dyDescent="0.2">
      <c r="A1620" s="85"/>
      <c r="B1620" s="85"/>
      <c r="C1620" s="85"/>
      <c r="D1620" s="85"/>
      <c r="E1620" s="86"/>
      <c r="F1620" s="85"/>
      <c r="G1620" s="87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  <c r="V1620" s="85"/>
      <c r="W1620" s="85"/>
      <c r="X1620" s="85"/>
      <c r="Y1620" s="85"/>
      <c r="Z1620" s="85"/>
      <c r="AA1620" s="85"/>
      <c r="AB1620" s="85"/>
      <c r="AC1620" s="85"/>
      <c r="AD1620" s="85"/>
      <c r="AE1620" s="85"/>
      <c r="AF1620" s="85"/>
      <c r="AG1620" s="85"/>
      <c r="AH1620" s="85"/>
      <c r="AI1620" s="85"/>
      <c r="AJ1620" s="85"/>
      <c r="AK1620" s="85"/>
      <c r="AL1620" s="85"/>
      <c r="AM1620" s="85"/>
      <c r="AN1620" s="85"/>
      <c r="AO1620" s="85"/>
      <c r="AP1620" s="85"/>
      <c r="AQ1620" s="85"/>
      <c r="AR1620" s="85"/>
      <c r="AS1620" s="85"/>
      <c r="AT1620" s="85"/>
      <c r="AU1620" s="85"/>
      <c r="AV1620" s="85"/>
      <c r="AW1620" s="85"/>
      <c r="AX1620" s="85"/>
      <c r="AY1620" s="85"/>
      <c r="AZ1620" s="85"/>
      <c r="BA1620" s="85"/>
      <c r="BB1620" s="85"/>
      <c r="BC1620" s="85"/>
      <c r="BD1620" s="85"/>
      <c r="BE1620" s="85"/>
      <c r="BF1620" s="88"/>
      <c r="BG1620" s="85"/>
      <c r="BH1620" s="85"/>
      <c r="BI1620" s="85"/>
      <c r="BJ1620" s="85"/>
      <c r="BK1620" s="85"/>
      <c r="BL1620" s="85"/>
      <c r="BM1620" s="85"/>
      <c r="BN1620" s="85"/>
      <c r="BO1620" s="85"/>
      <c r="BP1620" s="85"/>
      <c r="BQ1620" s="85"/>
      <c r="BR1620" s="85"/>
      <c r="BS1620" s="85"/>
      <c r="BT1620" s="85"/>
      <c r="BU1620" s="85"/>
      <c r="BV1620" s="85"/>
      <c r="BW1620" s="85"/>
      <c r="BX1620" s="85"/>
      <c r="BY1620" s="85"/>
      <c r="BZ1620" s="85"/>
      <c r="CA1620" s="85"/>
      <c r="CB1620" s="85"/>
      <c r="CC1620" s="85"/>
      <c r="CD1620" s="85"/>
      <c r="CE1620" s="85"/>
      <c r="CF1620" s="85"/>
      <c r="CG1620" s="85"/>
      <c r="CH1620" s="85"/>
      <c r="CI1620" s="85"/>
      <c r="CJ1620" s="85"/>
      <c r="CK1620" s="85"/>
      <c r="CL1620" s="85"/>
      <c r="CM1620" s="85"/>
      <c r="CN1620" s="85"/>
      <c r="CO1620" s="85"/>
      <c r="CP1620" s="85"/>
      <c r="CQ1620" s="85"/>
      <c r="CR1620" s="85"/>
      <c r="CS1620" s="85"/>
      <c r="CT1620" s="85"/>
      <c r="CU1620" s="85"/>
      <c r="CV1620" s="85"/>
      <c r="CW1620" s="85"/>
      <c r="CX1620" s="85"/>
      <c r="CY1620" s="85"/>
      <c r="CZ1620" s="85"/>
      <c r="DA1620" s="85"/>
      <c r="DB1620" s="85"/>
      <c r="DC1620" s="85"/>
      <c r="DD1620" s="85"/>
      <c r="DE1620" s="85"/>
    </row>
    <row r="1621" spans="1:109" x14ac:dyDescent="0.2">
      <c r="A1621" s="85"/>
      <c r="B1621" s="85"/>
      <c r="C1621" s="85"/>
      <c r="D1621" s="85"/>
      <c r="E1621" s="86"/>
      <c r="F1621" s="85"/>
      <c r="G1621" s="87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  <c r="V1621" s="85"/>
      <c r="W1621" s="85"/>
      <c r="X1621" s="85"/>
      <c r="Y1621" s="85"/>
      <c r="Z1621" s="85"/>
      <c r="AA1621" s="85"/>
      <c r="AB1621" s="85"/>
      <c r="AC1621" s="85"/>
      <c r="AD1621" s="85"/>
      <c r="AE1621" s="85"/>
      <c r="AF1621" s="85"/>
      <c r="AG1621" s="85"/>
      <c r="AH1621" s="85"/>
      <c r="AI1621" s="85"/>
      <c r="AJ1621" s="85"/>
      <c r="AK1621" s="85"/>
      <c r="AL1621" s="85"/>
      <c r="AM1621" s="85"/>
      <c r="AN1621" s="85"/>
      <c r="AO1621" s="85"/>
      <c r="AP1621" s="85"/>
      <c r="AQ1621" s="85"/>
      <c r="AR1621" s="85"/>
      <c r="AS1621" s="85"/>
      <c r="AT1621" s="85"/>
      <c r="AU1621" s="85"/>
      <c r="AV1621" s="85"/>
      <c r="AW1621" s="85"/>
      <c r="AX1621" s="85"/>
      <c r="AY1621" s="85"/>
      <c r="AZ1621" s="85"/>
      <c r="BA1621" s="85"/>
      <c r="BB1621" s="85"/>
      <c r="BC1621" s="85"/>
      <c r="BD1621" s="85"/>
      <c r="BE1621" s="85"/>
      <c r="BF1621" s="88"/>
      <c r="BG1621" s="85"/>
      <c r="BH1621" s="85"/>
      <c r="BI1621" s="85"/>
      <c r="BJ1621" s="85"/>
      <c r="BK1621" s="85"/>
      <c r="BL1621" s="85"/>
      <c r="BM1621" s="85"/>
      <c r="BN1621" s="85"/>
      <c r="BO1621" s="85"/>
      <c r="BP1621" s="85"/>
      <c r="BQ1621" s="85"/>
      <c r="BR1621" s="85"/>
      <c r="BS1621" s="85"/>
      <c r="BT1621" s="85"/>
      <c r="BU1621" s="85"/>
      <c r="BV1621" s="85"/>
      <c r="BW1621" s="85"/>
      <c r="BX1621" s="85"/>
      <c r="BY1621" s="85"/>
      <c r="BZ1621" s="85"/>
      <c r="CA1621" s="85"/>
      <c r="CB1621" s="85"/>
      <c r="CC1621" s="85"/>
      <c r="CD1621" s="85"/>
      <c r="CE1621" s="85"/>
      <c r="CF1621" s="85"/>
      <c r="CG1621" s="85"/>
      <c r="CH1621" s="85"/>
      <c r="CI1621" s="85"/>
      <c r="CJ1621" s="85"/>
      <c r="CK1621" s="85"/>
      <c r="CL1621" s="85"/>
      <c r="CM1621" s="85"/>
      <c r="CN1621" s="85"/>
      <c r="CO1621" s="85"/>
      <c r="CP1621" s="85"/>
      <c r="CQ1621" s="85"/>
      <c r="CR1621" s="85"/>
      <c r="CS1621" s="85"/>
      <c r="CT1621" s="85"/>
      <c r="CU1621" s="85"/>
      <c r="CV1621" s="85"/>
      <c r="CW1621" s="85"/>
      <c r="CX1621" s="85"/>
      <c r="CY1621" s="85"/>
      <c r="CZ1621" s="85"/>
      <c r="DA1621" s="85"/>
      <c r="DB1621" s="85"/>
      <c r="DC1621" s="85"/>
      <c r="DD1621" s="85"/>
      <c r="DE1621" s="85"/>
    </row>
    <row r="1622" spans="1:109" x14ac:dyDescent="0.2">
      <c r="A1622" s="85"/>
      <c r="B1622" s="85"/>
      <c r="C1622" s="85"/>
      <c r="D1622" s="85"/>
      <c r="E1622" s="86"/>
      <c r="F1622" s="85"/>
      <c r="G1622" s="87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  <c r="V1622" s="85"/>
      <c r="W1622" s="85"/>
      <c r="X1622" s="85"/>
      <c r="Y1622" s="85"/>
      <c r="Z1622" s="85"/>
      <c r="AA1622" s="85"/>
      <c r="AB1622" s="85"/>
      <c r="AC1622" s="85"/>
      <c r="AD1622" s="85"/>
      <c r="AE1622" s="85"/>
      <c r="AF1622" s="85"/>
      <c r="AG1622" s="85"/>
      <c r="AH1622" s="85"/>
      <c r="AI1622" s="85"/>
      <c r="AJ1622" s="85"/>
      <c r="AK1622" s="85"/>
      <c r="AL1622" s="85"/>
      <c r="AM1622" s="85"/>
      <c r="AN1622" s="85"/>
      <c r="AO1622" s="85"/>
      <c r="AP1622" s="85"/>
      <c r="AQ1622" s="85"/>
      <c r="AR1622" s="85"/>
      <c r="AS1622" s="85"/>
      <c r="AT1622" s="85"/>
      <c r="AU1622" s="85"/>
      <c r="AV1622" s="85"/>
      <c r="AW1622" s="85"/>
      <c r="AX1622" s="85"/>
      <c r="AY1622" s="85"/>
      <c r="AZ1622" s="85"/>
      <c r="BA1622" s="85"/>
      <c r="BB1622" s="85"/>
      <c r="BC1622" s="85"/>
      <c r="BD1622" s="85"/>
      <c r="BE1622" s="85"/>
      <c r="BF1622" s="88"/>
      <c r="BG1622" s="85"/>
      <c r="BH1622" s="85"/>
      <c r="BI1622" s="85"/>
      <c r="BJ1622" s="85"/>
      <c r="BK1622" s="85"/>
      <c r="BL1622" s="85"/>
      <c r="BM1622" s="85"/>
      <c r="BN1622" s="85"/>
      <c r="BO1622" s="85"/>
      <c r="BP1622" s="85"/>
      <c r="BQ1622" s="85"/>
      <c r="BR1622" s="85"/>
      <c r="BS1622" s="85"/>
      <c r="BT1622" s="85"/>
      <c r="BU1622" s="85"/>
      <c r="BV1622" s="85"/>
      <c r="BW1622" s="85"/>
      <c r="BX1622" s="85"/>
      <c r="BY1622" s="85"/>
      <c r="BZ1622" s="85"/>
      <c r="CA1622" s="85"/>
      <c r="CB1622" s="85"/>
      <c r="CC1622" s="85"/>
      <c r="CD1622" s="85"/>
      <c r="CE1622" s="85"/>
      <c r="CF1622" s="85"/>
      <c r="CG1622" s="85"/>
      <c r="CH1622" s="85"/>
      <c r="CI1622" s="85"/>
      <c r="CJ1622" s="85"/>
      <c r="CK1622" s="85"/>
      <c r="CL1622" s="85"/>
      <c r="CM1622" s="85"/>
      <c r="CN1622" s="85"/>
      <c r="CO1622" s="85"/>
      <c r="CP1622" s="85"/>
      <c r="CQ1622" s="85"/>
      <c r="CR1622" s="85"/>
      <c r="CS1622" s="85"/>
      <c r="CT1622" s="85"/>
      <c r="CU1622" s="85"/>
      <c r="CV1622" s="85"/>
      <c r="CW1622" s="85"/>
      <c r="CX1622" s="85"/>
      <c r="CY1622" s="85"/>
      <c r="CZ1622" s="85"/>
      <c r="DA1622" s="85"/>
      <c r="DB1622" s="85"/>
      <c r="DC1622" s="85"/>
      <c r="DD1622" s="85"/>
      <c r="DE1622" s="85"/>
    </row>
    <row r="1623" spans="1:109" x14ac:dyDescent="0.2">
      <c r="A1623" s="85"/>
      <c r="B1623" s="85"/>
      <c r="C1623" s="85"/>
      <c r="D1623" s="85"/>
      <c r="E1623" s="86"/>
      <c r="F1623" s="85"/>
      <c r="G1623" s="87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  <c r="V1623" s="85"/>
      <c r="W1623" s="85"/>
      <c r="X1623" s="85"/>
      <c r="Y1623" s="85"/>
      <c r="Z1623" s="85"/>
      <c r="AA1623" s="85"/>
      <c r="AB1623" s="85"/>
      <c r="AC1623" s="85"/>
      <c r="AD1623" s="85"/>
      <c r="AE1623" s="85"/>
      <c r="AF1623" s="85"/>
      <c r="AG1623" s="85"/>
      <c r="AH1623" s="85"/>
      <c r="AI1623" s="85"/>
      <c r="AJ1623" s="85"/>
      <c r="AK1623" s="85"/>
      <c r="AL1623" s="85"/>
      <c r="AM1623" s="85"/>
      <c r="AN1623" s="85"/>
      <c r="AO1623" s="85"/>
      <c r="AP1623" s="85"/>
      <c r="AQ1623" s="85"/>
      <c r="AR1623" s="85"/>
      <c r="AS1623" s="85"/>
      <c r="AT1623" s="85"/>
      <c r="AU1623" s="85"/>
      <c r="AV1623" s="85"/>
      <c r="AW1623" s="85"/>
      <c r="AX1623" s="85"/>
      <c r="AY1623" s="85"/>
      <c r="AZ1623" s="85"/>
      <c r="BA1623" s="85"/>
      <c r="BB1623" s="85"/>
      <c r="BC1623" s="85"/>
      <c r="BD1623" s="85"/>
      <c r="BE1623" s="85"/>
      <c r="BF1623" s="88"/>
      <c r="BG1623" s="85"/>
      <c r="BH1623" s="85"/>
      <c r="BI1623" s="85"/>
      <c r="BJ1623" s="85"/>
      <c r="BK1623" s="85"/>
      <c r="BL1623" s="85"/>
      <c r="BM1623" s="85"/>
      <c r="BN1623" s="85"/>
      <c r="BO1623" s="85"/>
      <c r="BP1623" s="85"/>
      <c r="BQ1623" s="85"/>
      <c r="BR1623" s="85"/>
      <c r="BS1623" s="85"/>
      <c r="BT1623" s="85"/>
      <c r="BU1623" s="85"/>
      <c r="BV1623" s="85"/>
      <c r="BW1623" s="85"/>
      <c r="BX1623" s="85"/>
      <c r="BY1623" s="85"/>
      <c r="BZ1623" s="85"/>
      <c r="CA1623" s="85"/>
      <c r="CB1623" s="85"/>
      <c r="CC1623" s="85"/>
      <c r="CD1623" s="85"/>
      <c r="CE1623" s="85"/>
      <c r="CF1623" s="85"/>
      <c r="CG1623" s="85"/>
      <c r="CH1623" s="85"/>
      <c r="CI1623" s="85"/>
      <c r="CJ1623" s="85"/>
      <c r="CK1623" s="85"/>
      <c r="CL1623" s="85"/>
      <c r="CM1623" s="85"/>
      <c r="CN1623" s="85"/>
      <c r="CO1623" s="85"/>
      <c r="CP1623" s="85"/>
      <c r="CQ1623" s="85"/>
      <c r="CR1623" s="85"/>
      <c r="CS1623" s="85"/>
      <c r="CT1623" s="85"/>
      <c r="CU1623" s="85"/>
      <c r="CV1623" s="85"/>
      <c r="CW1623" s="85"/>
      <c r="CX1623" s="85"/>
      <c r="CY1623" s="85"/>
      <c r="CZ1623" s="85"/>
      <c r="DA1623" s="85"/>
      <c r="DB1623" s="85"/>
      <c r="DC1623" s="85"/>
      <c r="DD1623" s="85"/>
      <c r="DE1623" s="85"/>
    </row>
    <row r="1624" spans="1:109" x14ac:dyDescent="0.2">
      <c r="A1624" s="85"/>
      <c r="B1624" s="85"/>
      <c r="C1624" s="85"/>
      <c r="D1624" s="85"/>
      <c r="E1624" s="86"/>
      <c r="F1624" s="85"/>
      <c r="G1624" s="87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  <c r="V1624" s="85"/>
      <c r="W1624" s="85"/>
      <c r="X1624" s="85"/>
      <c r="Y1624" s="85"/>
      <c r="Z1624" s="85"/>
      <c r="AA1624" s="85"/>
      <c r="AB1624" s="85"/>
      <c r="AC1624" s="85"/>
      <c r="AD1624" s="85"/>
      <c r="AE1624" s="85"/>
      <c r="AF1624" s="85"/>
      <c r="AG1624" s="85"/>
      <c r="AH1624" s="85"/>
      <c r="AI1624" s="85"/>
      <c r="AJ1624" s="85"/>
      <c r="AK1624" s="85"/>
      <c r="AL1624" s="85"/>
      <c r="AM1624" s="85"/>
      <c r="AN1624" s="85"/>
      <c r="AO1624" s="85"/>
      <c r="AP1624" s="85"/>
      <c r="AQ1624" s="85"/>
      <c r="AR1624" s="85"/>
      <c r="AS1624" s="85"/>
      <c r="AT1624" s="85"/>
      <c r="AU1624" s="85"/>
      <c r="AV1624" s="85"/>
      <c r="AW1624" s="85"/>
      <c r="AX1624" s="85"/>
      <c r="AY1624" s="85"/>
      <c r="AZ1624" s="85"/>
      <c r="BA1624" s="85"/>
      <c r="BB1624" s="85"/>
      <c r="BC1624" s="85"/>
      <c r="BD1624" s="85"/>
      <c r="BE1624" s="85"/>
      <c r="BF1624" s="88"/>
      <c r="BG1624" s="85"/>
      <c r="BH1624" s="85"/>
      <c r="BI1624" s="85"/>
      <c r="BJ1624" s="85"/>
      <c r="BK1624" s="85"/>
      <c r="BL1624" s="85"/>
      <c r="BM1624" s="85"/>
      <c r="BN1624" s="85"/>
      <c r="BO1624" s="85"/>
      <c r="BP1624" s="85"/>
      <c r="BQ1624" s="85"/>
      <c r="BR1624" s="85"/>
      <c r="BS1624" s="85"/>
      <c r="BT1624" s="85"/>
      <c r="BU1624" s="85"/>
      <c r="BV1624" s="85"/>
      <c r="BW1624" s="85"/>
      <c r="BX1624" s="85"/>
      <c r="BY1624" s="85"/>
      <c r="BZ1624" s="85"/>
      <c r="CA1624" s="85"/>
      <c r="CB1624" s="85"/>
      <c r="CC1624" s="85"/>
      <c r="CD1624" s="85"/>
      <c r="CE1624" s="85"/>
      <c r="CF1624" s="85"/>
      <c r="CG1624" s="85"/>
      <c r="CH1624" s="85"/>
      <c r="CI1624" s="85"/>
      <c r="CJ1624" s="85"/>
      <c r="CK1624" s="85"/>
      <c r="CL1624" s="85"/>
      <c r="CM1624" s="85"/>
      <c r="CN1624" s="85"/>
      <c r="CO1624" s="85"/>
      <c r="CP1624" s="85"/>
      <c r="CQ1624" s="85"/>
      <c r="CR1624" s="85"/>
      <c r="CS1624" s="85"/>
      <c r="CT1624" s="85"/>
      <c r="CU1624" s="85"/>
      <c r="CV1624" s="85"/>
      <c r="CW1624" s="85"/>
      <c r="CX1624" s="85"/>
      <c r="CY1624" s="85"/>
      <c r="CZ1624" s="85"/>
      <c r="DA1624" s="85"/>
      <c r="DB1624" s="85"/>
      <c r="DC1624" s="85"/>
      <c r="DD1624" s="85"/>
      <c r="DE1624" s="85"/>
    </row>
    <row r="1625" spans="1:109" x14ac:dyDescent="0.2">
      <c r="A1625" s="85"/>
      <c r="B1625" s="85"/>
      <c r="C1625" s="85"/>
      <c r="D1625" s="85"/>
      <c r="E1625" s="86"/>
      <c r="F1625" s="85"/>
      <c r="G1625" s="87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  <c r="V1625" s="85"/>
      <c r="W1625" s="85"/>
      <c r="X1625" s="85"/>
      <c r="Y1625" s="85"/>
      <c r="Z1625" s="85"/>
      <c r="AA1625" s="85"/>
      <c r="AB1625" s="85"/>
      <c r="AC1625" s="85"/>
      <c r="AD1625" s="85"/>
      <c r="AE1625" s="85"/>
      <c r="AF1625" s="85"/>
      <c r="AG1625" s="85"/>
      <c r="AH1625" s="85"/>
      <c r="AI1625" s="85"/>
      <c r="AJ1625" s="85"/>
      <c r="AK1625" s="85"/>
      <c r="AL1625" s="85"/>
      <c r="AM1625" s="85"/>
      <c r="AN1625" s="85"/>
      <c r="AO1625" s="85"/>
      <c r="AP1625" s="85"/>
      <c r="AQ1625" s="85"/>
      <c r="AR1625" s="85"/>
      <c r="AS1625" s="85"/>
      <c r="AT1625" s="85"/>
      <c r="AU1625" s="85"/>
      <c r="AV1625" s="85"/>
      <c r="AW1625" s="85"/>
      <c r="AX1625" s="85"/>
      <c r="AY1625" s="85"/>
      <c r="AZ1625" s="85"/>
      <c r="BA1625" s="85"/>
      <c r="BB1625" s="85"/>
      <c r="BC1625" s="85"/>
      <c r="BD1625" s="85"/>
      <c r="BE1625" s="85"/>
      <c r="BF1625" s="88"/>
      <c r="BG1625" s="85"/>
      <c r="BH1625" s="85"/>
      <c r="BI1625" s="85"/>
      <c r="BJ1625" s="85"/>
      <c r="BK1625" s="85"/>
      <c r="BL1625" s="85"/>
      <c r="BM1625" s="85"/>
      <c r="BN1625" s="85"/>
      <c r="BO1625" s="85"/>
      <c r="BP1625" s="85"/>
      <c r="BQ1625" s="85"/>
      <c r="BR1625" s="85"/>
      <c r="BS1625" s="85"/>
      <c r="BT1625" s="85"/>
      <c r="BU1625" s="85"/>
      <c r="BV1625" s="85"/>
      <c r="BW1625" s="85"/>
      <c r="BX1625" s="85"/>
      <c r="BY1625" s="85"/>
      <c r="BZ1625" s="85"/>
      <c r="CA1625" s="85"/>
      <c r="CB1625" s="85"/>
      <c r="CC1625" s="85"/>
      <c r="CD1625" s="85"/>
      <c r="CE1625" s="85"/>
      <c r="CF1625" s="85"/>
      <c r="CG1625" s="85"/>
      <c r="CH1625" s="85"/>
      <c r="CI1625" s="85"/>
      <c r="CJ1625" s="85"/>
      <c r="CK1625" s="85"/>
      <c r="CL1625" s="85"/>
      <c r="CM1625" s="85"/>
      <c r="CN1625" s="85"/>
      <c r="CO1625" s="85"/>
      <c r="CP1625" s="85"/>
      <c r="CQ1625" s="85"/>
      <c r="CR1625" s="85"/>
      <c r="CS1625" s="85"/>
      <c r="CT1625" s="85"/>
      <c r="CU1625" s="85"/>
      <c r="CV1625" s="85"/>
      <c r="CW1625" s="85"/>
      <c r="CX1625" s="85"/>
      <c r="CY1625" s="85"/>
      <c r="CZ1625" s="85"/>
      <c r="DA1625" s="85"/>
      <c r="DB1625" s="85"/>
      <c r="DC1625" s="85"/>
      <c r="DD1625" s="85"/>
      <c r="DE1625" s="85"/>
    </row>
    <row r="1626" spans="1:109" x14ac:dyDescent="0.2">
      <c r="A1626" s="85"/>
      <c r="B1626" s="85"/>
      <c r="C1626" s="85"/>
      <c r="D1626" s="85"/>
      <c r="E1626" s="86"/>
      <c r="F1626" s="85"/>
      <c r="G1626" s="87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  <c r="V1626" s="85"/>
      <c r="W1626" s="85"/>
      <c r="X1626" s="85"/>
      <c r="Y1626" s="85"/>
      <c r="Z1626" s="85"/>
      <c r="AA1626" s="85"/>
      <c r="AB1626" s="85"/>
      <c r="AC1626" s="85"/>
      <c r="AD1626" s="85"/>
      <c r="AE1626" s="85"/>
      <c r="AF1626" s="85"/>
      <c r="AG1626" s="85"/>
      <c r="AH1626" s="85"/>
      <c r="AI1626" s="85"/>
      <c r="AJ1626" s="85"/>
      <c r="AK1626" s="85"/>
      <c r="AL1626" s="85"/>
      <c r="AM1626" s="85"/>
      <c r="AN1626" s="85"/>
      <c r="AO1626" s="85"/>
      <c r="AP1626" s="85"/>
      <c r="AQ1626" s="85"/>
      <c r="AR1626" s="85"/>
      <c r="AS1626" s="85"/>
      <c r="AT1626" s="85"/>
      <c r="AU1626" s="85"/>
      <c r="AV1626" s="85"/>
      <c r="AW1626" s="85"/>
      <c r="AX1626" s="85"/>
      <c r="AY1626" s="85"/>
      <c r="AZ1626" s="85"/>
      <c r="BA1626" s="85"/>
      <c r="BB1626" s="85"/>
      <c r="BC1626" s="85"/>
      <c r="BD1626" s="85"/>
      <c r="BE1626" s="85"/>
      <c r="BF1626" s="88"/>
      <c r="BG1626" s="85"/>
      <c r="BH1626" s="85"/>
      <c r="BI1626" s="85"/>
      <c r="BJ1626" s="85"/>
      <c r="BK1626" s="85"/>
      <c r="BL1626" s="85"/>
      <c r="BM1626" s="85"/>
      <c r="BN1626" s="85"/>
      <c r="BO1626" s="85"/>
      <c r="BP1626" s="85"/>
      <c r="BQ1626" s="85"/>
      <c r="BR1626" s="85"/>
      <c r="BS1626" s="85"/>
      <c r="BT1626" s="85"/>
      <c r="BU1626" s="85"/>
      <c r="BV1626" s="85"/>
      <c r="BW1626" s="85"/>
      <c r="BX1626" s="85"/>
      <c r="BY1626" s="85"/>
      <c r="BZ1626" s="85"/>
      <c r="CA1626" s="85"/>
      <c r="CB1626" s="85"/>
      <c r="CC1626" s="85"/>
      <c r="CD1626" s="85"/>
      <c r="CE1626" s="85"/>
      <c r="CF1626" s="85"/>
      <c r="CG1626" s="85"/>
      <c r="CH1626" s="85"/>
      <c r="CI1626" s="85"/>
      <c r="CJ1626" s="85"/>
      <c r="CK1626" s="85"/>
      <c r="CL1626" s="85"/>
      <c r="CM1626" s="85"/>
      <c r="CN1626" s="85"/>
      <c r="CO1626" s="85"/>
      <c r="CP1626" s="85"/>
      <c r="CQ1626" s="85"/>
      <c r="CR1626" s="85"/>
      <c r="CS1626" s="85"/>
      <c r="CT1626" s="85"/>
      <c r="CU1626" s="85"/>
      <c r="CV1626" s="85"/>
      <c r="CW1626" s="85"/>
      <c r="CX1626" s="85"/>
      <c r="CY1626" s="85"/>
      <c r="CZ1626" s="85"/>
      <c r="DA1626" s="85"/>
      <c r="DB1626" s="85"/>
      <c r="DC1626" s="85"/>
      <c r="DD1626" s="85"/>
      <c r="DE1626" s="85"/>
    </row>
    <row r="1627" spans="1:109" x14ac:dyDescent="0.2">
      <c r="A1627" s="85"/>
      <c r="B1627" s="85"/>
      <c r="C1627" s="85"/>
      <c r="D1627" s="85"/>
      <c r="E1627" s="86"/>
      <c r="F1627" s="85"/>
      <c r="G1627" s="87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  <c r="V1627" s="85"/>
      <c r="W1627" s="85"/>
      <c r="X1627" s="85"/>
      <c r="Y1627" s="85"/>
      <c r="Z1627" s="85"/>
      <c r="AA1627" s="85"/>
      <c r="AB1627" s="85"/>
      <c r="AC1627" s="85"/>
      <c r="AD1627" s="85"/>
      <c r="AE1627" s="85"/>
      <c r="AF1627" s="85"/>
      <c r="AG1627" s="85"/>
      <c r="AH1627" s="85"/>
      <c r="AI1627" s="85"/>
      <c r="AJ1627" s="85"/>
      <c r="AK1627" s="85"/>
      <c r="AL1627" s="85"/>
      <c r="AM1627" s="85"/>
      <c r="AN1627" s="85"/>
      <c r="AO1627" s="85"/>
      <c r="AP1627" s="85"/>
      <c r="AQ1627" s="85"/>
      <c r="AR1627" s="85"/>
      <c r="AS1627" s="85"/>
      <c r="AT1627" s="85"/>
      <c r="AU1627" s="85"/>
      <c r="AV1627" s="85"/>
      <c r="AW1627" s="85"/>
      <c r="AX1627" s="85"/>
      <c r="AY1627" s="85"/>
      <c r="AZ1627" s="85"/>
      <c r="BA1627" s="85"/>
      <c r="BB1627" s="85"/>
      <c r="BC1627" s="85"/>
      <c r="BD1627" s="85"/>
      <c r="BE1627" s="85"/>
      <c r="BF1627" s="88"/>
      <c r="BG1627" s="85"/>
      <c r="BH1627" s="85"/>
      <c r="BI1627" s="85"/>
      <c r="BJ1627" s="85"/>
      <c r="BK1627" s="85"/>
      <c r="BL1627" s="85"/>
      <c r="BM1627" s="85"/>
      <c r="BN1627" s="85"/>
      <c r="BO1627" s="85"/>
      <c r="BP1627" s="85"/>
      <c r="BQ1627" s="85"/>
      <c r="BR1627" s="85"/>
      <c r="BS1627" s="85"/>
      <c r="BT1627" s="85"/>
      <c r="BU1627" s="85"/>
      <c r="BV1627" s="85"/>
      <c r="BW1627" s="85"/>
      <c r="BX1627" s="85"/>
      <c r="BY1627" s="85"/>
      <c r="BZ1627" s="85"/>
      <c r="CA1627" s="85"/>
      <c r="CB1627" s="85"/>
      <c r="CC1627" s="85"/>
      <c r="CD1627" s="85"/>
      <c r="CE1627" s="85"/>
      <c r="CF1627" s="85"/>
      <c r="CG1627" s="85"/>
      <c r="CH1627" s="85"/>
      <c r="CI1627" s="85"/>
      <c r="CJ1627" s="85"/>
      <c r="CK1627" s="85"/>
      <c r="CL1627" s="85"/>
      <c r="CM1627" s="85"/>
      <c r="CN1627" s="85"/>
      <c r="CO1627" s="85"/>
      <c r="CP1627" s="85"/>
      <c r="CQ1627" s="85"/>
      <c r="CR1627" s="85"/>
      <c r="CS1627" s="85"/>
      <c r="CT1627" s="85"/>
      <c r="CU1627" s="85"/>
      <c r="CV1627" s="85"/>
      <c r="CW1627" s="85"/>
      <c r="CX1627" s="85"/>
      <c r="CY1627" s="85"/>
      <c r="CZ1627" s="85"/>
      <c r="DA1627" s="85"/>
      <c r="DB1627" s="85"/>
      <c r="DC1627" s="85"/>
      <c r="DD1627" s="85"/>
      <c r="DE1627" s="85"/>
    </row>
    <row r="1628" spans="1:109" x14ac:dyDescent="0.2">
      <c r="A1628" s="85"/>
      <c r="B1628" s="85"/>
      <c r="C1628" s="85"/>
      <c r="D1628" s="85"/>
      <c r="E1628" s="86"/>
      <c r="F1628" s="85"/>
      <c r="G1628" s="87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  <c r="V1628" s="85"/>
      <c r="W1628" s="85"/>
      <c r="X1628" s="85"/>
      <c r="Y1628" s="85"/>
      <c r="Z1628" s="85"/>
      <c r="AA1628" s="85"/>
      <c r="AB1628" s="85"/>
      <c r="AC1628" s="85"/>
      <c r="AD1628" s="85"/>
      <c r="AE1628" s="85"/>
      <c r="AF1628" s="85"/>
      <c r="AG1628" s="85"/>
      <c r="AH1628" s="85"/>
      <c r="AI1628" s="85"/>
      <c r="AJ1628" s="85"/>
      <c r="AK1628" s="85"/>
      <c r="AL1628" s="85"/>
      <c r="AM1628" s="85"/>
      <c r="AN1628" s="85"/>
      <c r="AO1628" s="85"/>
      <c r="AP1628" s="85"/>
      <c r="AQ1628" s="85"/>
      <c r="AR1628" s="85"/>
      <c r="AS1628" s="85"/>
      <c r="AT1628" s="85"/>
      <c r="AU1628" s="85"/>
      <c r="AV1628" s="85"/>
      <c r="AW1628" s="85"/>
      <c r="AX1628" s="85"/>
      <c r="AY1628" s="85"/>
      <c r="AZ1628" s="85"/>
      <c r="BA1628" s="85"/>
      <c r="BB1628" s="85"/>
      <c r="BC1628" s="85"/>
      <c r="BD1628" s="85"/>
      <c r="BE1628" s="85"/>
      <c r="BF1628" s="88"/>
      <c r="BG1628" s="85"/>
      <c r="BH1628" s="85"/>
      <c r="BI1628" s="85"/>
      <c r="BJ1628" s="85"/>
      <c r="BK1628" s="85"/>
      <c r="BL1628" s="85"/>
      <c r="BM1628" s="85"/>
      <c r="BN1628" s="85"/>
      <c r="BO1628" s="85"/>
      <c r="BP1628" s="85"/>
      <c r="BQ1628" s="85"/>
      <c r="BR1628" s="85"/>
      <c r="BS1628" s="85"/>
      <c r="BT1628" s="85"/>
      <c r="BU1628" s="85"/>
      <c r="BV1628" s="85"/>
      <c r="BW1628" s="85"/>
      <c r="BX1628" s="85"/>
      <c r="BY1628" s="85"/>
      <c r="BZ1628" s="85"/>
      <c r="CA1628" s="85"/>
      <c r="CB1628" s="85"/>
      <c r="CC1628" s="85"/>
      <c r="CD1628" s="85"/>
      <c r="CE1628" s="85"/>
      <c r="CF1628" s="85"/>
      <c r="CG1628" s="85"/>
      <c r="CH1628" s="85"/>
      <c r="CI1628" s="85"/>
      <c r="CJ1628" s="85"/>
      <c r="CK1628" s="85"/>
      <c r="CL1628" s="85"/>
      <c r="CM1628" s="85"/>
      <c r="CN1628" s="85"/>
      <c r="CO1628" s="85"/>
      <c r="CP1628" s="85"/>
      <c r="CQ1628" s="85"/>
      <c r="CR1628" s="85"/>
      <c r="CS1628" s="85"/>
      <c r="CT1628" s="85"/>
      <c r="CU1628" s="85"/>
      <c r="CV1628" s="85"/>
      <c r="CW1628" s="85"/>
      <c r="CX1628" s="85"/>
      <c r="CY1628" s="85"/>
      <c r="CZ1628" s="85"/>
      <c r="DA1628" s="85"/>
      <c r="DB1628" s="85"/>
      <c r="DC1628" s="85"/>
      <c r="DD1628" s="85"/>
      <c r="DE1628" s="85"/>
    </row>
    <row r="1629" spans="1:109" x14ac:dyDescent="0.2">
      <c r="A1629" s="85"/>
      <c r="B1629" s="85"/>
      <c r="C1629" s="85"/>
      <c r="D1629" s="85"/>
      <c r="E1629" s="86"/>
      <c r="F1629" s="85"/>
      <c r="G1629" s="87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  <c r="V1629" s="85"/>
      <c r="W1629" s="85"/>
      <c r="X1629" s="85"/>
      <c r="Y1629" s="85"/>
      <c r="Z1629" s="85"/>
      <c r="AA1629" s="85"/>
      <c r="AB1629" s="85"/>
      <c r="AC1629" s="85"/>
      <c r="AD1629" s="85"/>
      <c r="AE1629" s="85"/>
      <c r="AF1629" s="85"/>
      <c r="AG1629" s="85"/>
      <c r="AH1629" s="85"/>
      <c r="AI1629" s="85"/>
      <c r="AJ1629" s="85"/>
      <c r="AK1629" s="85"/>
      <c r="AL1629" s="85"/>
      <c r="AM1629" s="85"/>
      <c r="AN1629" s="85"/>
      <c r="AO1629" s="85"/>
      <c r="AP1629" s="85"/>
      <c r="AQ1629" s="85"/>
      <c r="AR1629" s="85"/>
      <c r="AS1629" s="85"/>
      <c r="AT1629" s="85"/>
      <c r="AU1629" s="85"/>
      <c r="AV1629" s="85"/>
      <c r="AW1629" s="85"/>
      <c r="AX1629" s="85"/>
      <c r="AY1629" s="85"/>
      <c r="AZ1629" s="85"/>
      <c r="BA1629" s="85"/>
      <c r="BB1629" s="85"/>
      <c r="BC1629" s="85"/>
      <c r="BD1629" s="85"/>
      <c r="BE1629" s="85"/>
      <c r="BF1629" s="88"/>
      <c r="BG1629" s="85"/>
      <c r="BH1629" s="85"/>
      <c r="BI1629" s="85"/>
      <c r="BJ1629" s="85"/>
      <c r="BK1629" s="85"/>
      <c r="BL1629" s="85"/>
      <c r="BM1629" s="85"/>
      <c r="BN1629" s="85"/>
      <c r="BO1629" s="85"/>
      <c r="BP1629" s="85"/>
      <c r="BQ1629" s="85"/>
      <c r="BR1629" s="85"/>
      <c r="BS1629" s="85"/>
      <c r="BT1629" s="85"/>
      <c r="BU1629" s="85"/>
      <c r="BV1629" s="85"/>
      <c r="BW1629" s="85"/>
      <c r="BX1629" s="85"/>
      <c r="BY1629" s="85"/>
      <c r="BZ1629" s="85"/>
      <c r="CA1629" s="85"/>
      <c r="CB1629" s="85"/>
      <c r="CC1629" s="85"/>
      <c r="CD1629" s="85"/>
      <c r="CE1629" s="85"/>
      <c r="CF1629" s="85"/>
      <c r="CG1629" s="85"/>
      <c r="CH1629" s="85"/>
      <c r="CI1629" s="85"/>
      <c r="CJ1629" s="85"/>
      <c r="CK1629" s="85"/>
      <c r="CL1629" s="85"/>
      <c r="CM1629" s="85"/>
      <c r="CN1629" s="85"/>
      <c r="CO1629" s="85"/>
      <c r="CP1629" s="85"/>
      <c r="CQ1629" s="85"/>
      <c r="CR1629" s="85"/>
      <c r="CS1629" s="85"/>
      <c r="CT1629" s="85"/>
      <c r="CU1629" s="85"/>
      <c r="CV1629" s="85"/>
      <c r="CW1629" s="85"/>
      <c r="CX1629" s="85"/>
      <c r="CY1629" s="85"/>
      <c r="CZ1629" s="85"/>
      <c r="DA1629" s="85"/>
      <c r="DB1629" s="85"/>
      <c r="DC1629" s="85"/>
      <c r="DD1629" s="85"/>
      <c r="DE1629" s="85"/>
    </row>
    <row r="1630" spans="1:109" x14ac:dyDescent="0.2">
      <c r="A1630" s="85"/>
      <c r="B1630" s="85"/>
      <c r="C1630" s="85"/>
      <c r="D1630" s="85"/>
      <c r="E1630" s="86"/>
      <c r="F1630" s="85"/>
      <c r="G1630" s="87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  <c r="V1630" s="85"/>
      <c r="W1630" s="85"/>
      <c r="X1630" s="85"/>
      <c r="Y1630" s="85"/>
      <c r="Z1630" s="85"/>
      <c r="AA1630" s="85"/>
      <c r="AB1630" s="85"/>
      <c r="AC1630" s="85"/>
      <c r="AD1630" s="85"/>
      <c r="AE1630" s="85"/>
      <c r="AF1630" s="85"/>
      <c r="AG1630" s="85"/>
      <c r="AH1630" s="85"/>
      <c r="AI1630" s="85"/>
      <c r="AJ1630" s="85"/>
      <c r="AK1630" s="85"/>
      <c r="AL1630" s="85"/>
      <c r="AM1630" s="85"/>
      <c r="AN1630" s="85"/>
      <c r="AO1630" s="85"/>
      <c r="AP1630" s="85"/>
      <c r="AQ1630" s="85"/>
      <c r="AR1630" s="85"/>
      <c r="AS1630" s="85"/>
      <c r="AT1630" s="85"/>
      <c r="AU1630" s="85"/>
      <c r="AV1630" s="85"/>
      <c r="AW1630" s="85"/>
      <c r="AX1630" s="85"/>
      <c r="AY1630" s="85"/>
      <c r="AZ1630" s="85"/>
      <c r="BA1630" s="85"/>
      <c r="BB1630" s="85"/>
      <c r="BC1630" s="85"/>
      <c r="BD1630" s="85"/>
      <c r="BE1630" s="85"/>
      <c r="BF1630" s="88"/>
      <c r="BG1630" s="85"/>
      <c r="BH1630" s="85"/>
      <c r="BI1630" s="85"/>
      <c r="BJ1630" s="85"/>
      <c r="BK1630" s="85"/>
      <c r="BL1630" s="85"/>
      <c r="BM1630" s="85"/>
      <c r="BN1630" s="85"/>
      <c r="BO1630" s="85"/>
      <c r="BP1630" s="85"/>
      <c r="BQ1630" s="85"/>
      <c r="BR1630" s="85"/>
      <c r="BS1630" s="85"/>
      <c r="BT1630" s="85"/>
      <c r="BU1630" s="85"/>
      <c r="BV1630" s="85"/>
      <c r="BW1630" s="85"/>
      <c r="BX1630" s="85"/>
      <c r="BY1630" s="85"/>
      <c r="BZ1630" s="85"/>
      <c r="CA1630" s="85"/>
      <c r="CB1630" s="85"/>
      <c r="CC1630" s="85"/>
      <c r="CD1630" s="85"/>
      <c r="CE1630" s="85"/>
      <c r="CF1630" s="85"/>
      <c r="CG1630" s="85"/>
      <c r="CH1630" s="85"/>
      <c r="CI1630" s="85"/>
      <c r="CJ1630" s="85"/>
      <c r="CK1630" s="85"/>
      <c r="CL1630" s="85"/>
      <c r="CM1630" s="85"/>
      <c r="CN1630" s="85"/>
      <c r="CO1630" s="85"/>
      <c r="CP1630" s="85"/>
      <c r="CQ1630" s="85"/>
      <c r="CR1630" s="85"/>
      <c r="CS1630" s="85"/>
      <c r="CT1630" s="85"/>
      <c r="CU1630" s="85"/>
      <c r="CV1630" s="85"/>
      <c r="CW1630" s="85"/>
      <c r="CX1630" s="85"/>
      <c r="CY1630" s="85"/>
      <c r="CZ1630" s="85"/>
      <c r="DA1630" s="85"/>
      <c r="DB1630" s="85"/>
      <c r="DC1630" s="85"/>
      <c r="DD1630" s="85"/>
      <c r="DE1630" s="85"/>
    </row>
    <row r="1631" spans="1:109" x14ac:dyDescent="0.2">
      <c r="A1631" s="85"/>
      <c r="B1631" s="85"/>
      <c r="C1631" s="85"/>
      <c r="D1631" s="85"/>
      <c r="E1631" s="86"/>
      <c r="F1631" s="85"/>
      <c r="G1631" s="87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  <c r="V1631" s="85"/>
      <c r="W1631" s="85"/>
      <c r="X1631" s="85"/>
      <c r="Y1631" s="85"/>
      <c r="Z1631" s="85"/>
      <c r="AA1631" s="85"/>
      <c r="AB1631" s="85"/>
      <c r="AC1631" s="85"/>
      <c r="AD1631" s="85"/>
      <c r="AE1631" s="85"/>
      <c r="AF1631" s="85"/>
      <c r="AG1631" s="85"/>
      <c r="AH1631" s="85"/>
      <c r="AI1631" s="85"/>
      <c r="AJ1631" s="85"/>
      <c r="AK1631" s="85"/>
      <c r="AL1631" s="85"/>
      <c r="AM1631" s="85"/>
      <c r="AN1631" s="85"/>
      <c r="AO1631" s="85"/>
      <c r="AP1631" s="85"/>
      <c r="AQ1631" s="85"/>
      <c r="AR1631" s="85"/>
      <c r="AS1631" s="85"/>
      <c r="AT1631" s="85"/>
      <c r="AU1631" s="85"/>
      <c r="AV1631" s="85"/>
      <c r="AW1631" s="85"/>
      <c r="AX1631" s="85"/>
      <c r="AY1631" s="85"/>
      <c r="AZ1631" s="85"/>
      <c r="BA1631" s="85"/>
      <c r="BB1631" s="85"/>
      <c r="BC1631" s="85"/>
      <c r="BD1631" s="85"/>
      <c r="BE1631" s="85"/>
      <c r="BF1631" s="88"/>
      <c r="BG1631" s="85"/>
      <c r="BH1631" s="85"/>
      <c r="BI1631" s="85"/>
      <c r="BJ1631" s="85"/>
      <c r="BK1631" s="85"/>
      <c r="BL1631" s="85"/>
      <c r="BM1631" s="85"/>
      <c r="BN1631" s="85"/>
      <c r="BO1631" s="85"/>
      <c r="BP1631" s="85"/>
      <c r="BQ1631" s="85"/>
      <c r="BR1631" s="85"/>
      <c r="BS1631" s="85"/>
      <c r="BT1631" s="85"/>
      <c r="BU1631" s="85"/>
      <c r="BV1631" s="85"/>
      <c r="BW1631" s="85"/>
      <c r="BX1631" s="85"/>
      <c r="BY1631" s="85"/>
      <c r="BZ1631" s="85"/>
      <c r="CA1631" s="85"/>
      <c r="CB1631" s="85"/>
      <c r="CC1631" s="85"/>
      <c r="CD1631" s="85"/>
      <c r="CE1631" s="85"/>
      <c r="CF1631" s="85"/>
      <c r="CG1631" s="85"/>
      <c r="CH1631" s="85"/>
      <c r="CI1631" s="85"/>
      <c r="CJ1631" s="85"/>
      <c r="CK1631" s="85"/>
      <c r="CL1631" s="85"/>
      <c r="CM1631" s="85"/>
      <c r="CN1631" s="85"/>
      <c r="CO1631" s="85"/>
      <c r="CP1631" s="85"/>
      <c r="CQ1631" s="85"/>
      <c r="CR1631" s="85"/>
      <c r="CS1631" s="85"/>
      <c r="CT1631" s="85"/>
      <c r="CU1631" s="85"/>
      <c r="CV1631" s="85"/>
      <c r="CW1631" s="85"/>
      <c r="CX1631" s="85"/>
      <c r="CY1631" s="85"/>
      <c r="CZ1631" s="85"/>
      <c r="DA1631" s="85"/>
      <c r="DB1631" s="85"/>
      <c r="DC1631" s="85"/>
      <c r="DD1631" s="85"/>
      <c r="DE1631" s="85"/>
    </row>
    <row r="1632" spans="1:109" x14ac:dyDescent="0.2">
      <c r="A1632" s="85"/>
      <c r="B1632" s="85"/>
      <c r="C1632" s="85"/>
      <c r="D1632" s="85"/>
      <c r="E1632" s="86"/>
      <c r="F1632" s="85"/>
      <c r="G1632" s="87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  <c r="V1632" s="85"/>
      <c r="W1632" s="85"/>
      <c r="X1632" s="85"/>
      <c r="Y1632" s="85"/>
      <c r="Z1632" s="85"/>
      <c r="AA1632" s="85"/>
      <c r="AB1632" s="85"/>
      <c r="AC1632" s="85"/>
      <c r="AD1632" s="85"/>
      <c r="AE1632" s="85"/>
      <c r="AF1632" s="85"/>
      <c r="AG1632" s="85"/>
      <c r="AH1632" s="85"/>
      <c r="AI1632" s="85"/>
      <c r="AJ1632" s="85"/>
      <c r="AK1632" s="85"/>
      <c r="AL1632" s="85"/>
      <c r="AM1632" s="85"/>
      <c r="AN1632" s="85"/>
      <c r="AO1632" s="85"/>
      <c r="AP1632" s="85"/>
      <c r="AQ1632" s="85"/>
      <c r="AR1632" s="85"/>
      <c r="AS1632" s="85"/>
      <c r="AT1632" s="85"/>
      <c r="AU1632" s="85"/>
      <c r="AV1632" s="85"/>
      <c r="AW1632" s="85"/>
      <c r="AX1632" s="85"/>
      <c r="AY1632" s="85"/>
      <c r="AZ1632" s="85"/>
      <c r="BA1632" s="85"/>
      <c r="BB1632" s="85"/>
      <c r="BC1632" s="85"/>
      <c r="BD1632" s="85"/>
      <c r="BE1632" s="85"/>
      <c r="BF1632" s="88"/>
      <c r="BG1632" s="85"/>
      <c r="BH1632" s="85"/>
      <c r="BI1632" s="85"/>
      <c r="BJ1632" s="85"/>
      <c r="BK1632" s="85"/>
      <c r="BL1632" s="85"/>
      <c r="BM1632" s="85"/>
      <c r="BN1632" s="85"/>
      <c r="BO1632" s="85"/>
      <c r="BP1632" s="85"/>
      <c r="BQ1632" s="85"/>
      <c r="BR1632" s="85"/>
      <c r="BS1632" s="85"/>
      <c r="BT1632" s="85"/>
      <c r="BU1632" s="85"/>
      <c r="BV1632" s="85"/>
      <c r="BW1632" s="85"/>
      <c r="BX1632" s="85"/>
      <c r="BY1632" s="85"/>
      <c r="BZ1632" s="85"/>
      <c r="CA1632" s="85"/>
      <c r="CB1632" s="85"/>
      <c r="CC1632" s="85"/>
      <c r="CD1632" s="85"/>
      <c r="CE1632" s="85"/>
      <c r="CF1632" s="85"/>
      <c r="CG1632" s="85"/>
      <c r="CH1632" s="85"/>
      <c r="CI1632" s="85"/>
      <c r="CJ1632" s="85"/>
      <c r="CK1632" s="85"/>
      <c r="CL1632" s="85"/>
      <c r="CM1632" s="85"/>
      <c r="CN1632" s="85"/>
      <c r="CO1632" s="85"/>
      <c r="CP1632" s="85"/>
      <c r="CQ1632" s="85"/>
      <c r="CR1632" s="85"/>
      <c r="CS1632" s="85"/>
      <c r="CT1632" s="85"/>
      <c r="CU1632" s="85"/>
      <c r="CV1632" s="85"/>
      <c r="CW1632" s="85"/>
      <c r="CX1632" s="85"/>
      <c r="CY1632" s="85"/>
      <c r="CZ1632" s="85"/>
      <c r="DA1632" s="85"/>
      <c r="DB1632" s="85"/>
      <c r="DC1632" s="85"/>
      <c r="DD1632" s="85"/>
      <c r="DE1632" s="85"/>
    </row>
    <row r="1633" spans="1:109" x14ac:dyDescent="0.2">
      <c r="A1633" s="85"/>
      <c r="B1633" s="85"/>
      <c r="C1633" s="85"/>
      <c r="D1633" s="85"/>
      <c r="E1633" s="86"/>
      <c r="F1633" s="85"/>
      <c r="G1633" s="87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  <c r="V1633" s="85"/>
      <c r="W1633" s="85"/>
      <c r="X1633" s="85"/>
      <c r="Y1633" s="85"/>
      <c r="Z1633" s="85"/>
      <c r="AA1633" s="85"/>
      <c r="AB1633" s="85"/>
      <c r="AC1633" s="85"/>
      <c r="AD1633" s="85"/>
      <c r="AE1633" s="85"/>
      <c r="AF1633" s="85"/>
      <c r="AG1633" s="85"/>
      <c r="AH1633" s="85"/>
      <c r="AI1633" s="85"/>
      <c r="AJ1633" s="85"/>
      <c r="AK1633" s="85"/>
      <c r="AL1633" s="85"/>
      <c r="AM1633" s="85"/>
      <c r="AN1633" s="85"/>
      <c r="AO1633" s="85"/>
      <c r="AP1633" s="85"/>
      <c r="AQ1633" s="85"/>
      <c r="AR1633" s="85"/>
      <c r="AS1633" s="85"/>
      <c r="AT1633" s="85"/>
      <c r="AU1633" s="85"/>
      <c r="AV1633" s="85"/>
      <c r="AW1633" s="85"/>
      <c r="AX1633" s="85"/>
      <c r="AY1633" s="85"/>
      <c r="AZ1633" s="85"/>
      <c r="BA1633" s="85"/>
      <c r="BB1633" s="85"/>
      <c r="BC1633" s="85"/>
      <c r="BD1633" s="85"/>
      <c r="BE1633" s="85"/>
      <c r="BF1633" s="88"/>
      <c r="BG1633" s="85"/>
      <c r="BH1633" s="85"/>
      <c r="BI1633" s="85"/>
      <c r="BJ1633" s="85"/>
      <c r="BK1633" s="85"/>
      <c r="BL1633" s="85"/>
      <c r="BM1633" s="85"/>
      <c r="BN1633" s="85"/>
      <c r="BO1633" s="85"/>
      <c r="BP1633" s="85"/>
      <c r="BQ1633" s="85"/>
      <c r="BR1633" s="85"/>
      <c r="BS1633" s="85"/>
      <c r="BT1633" s="85"/>
      <c r="BU1633" s="85"/>
      <c r="BV1633" s="85"/>
      <c r="BW1633" s="85"/>
      <c r="BX1633" s="85"/>
      <c r="BY1633" s="85"/>
      <c r="BZ1633" s="85"/>
      <c r="CA1633" s="85"/>
      <c r="CB1633" s="85"/>
      <c r="CC1633" s="85"/>
      <c r="CD1633" s="85"/>
      <c r="CE1633" s="85"/>
      <c r="CF1633" s="85"/>
      <c r="CG1633" s="85"/>
      <c r="CH1633" s="85"/>
      <c r="CI1633" s="85"/>
      <c r="CJ1633" s="85"/>
      <c r="CK1633" s="85"/>
      <c r="CL1633" s="85"/>
      <c r="CM1633" s="85"/>
      <c r="CN1633" s="85"/>
      <c r="CO1633" s="85"/>
      <c r="CP1633" s="85"/>
      <c r="CQ1633" s="85"/>
      <c r="CR1633" s="85"/>
      <c r="CS1633" s="85"/>
      <c r="CT1633" s="85"/>
      <c r="CU1633" s="85"/>
      <c r="CV1633" s="85"/>
      <c r="CW1633" s="85"/>
      <c r="CX1633" s="85"/>
      <c r="CY1633" s="85"/>
      <c r="CZ1633" s="85"/>
      <c r="DA1633" s="85"/>
      <c r="DB1633" s="85"/>
      <c r="DC1633" s="85"/>
      <c r="DD1633" s="85"/>
      <c r="DE1633" s="85"/>
    </row>
    <row r="1634" spans="1:109" x14ac:dyDescent="0.2">
      <c r="A1634" s="85"/>
      <c r="B1634" s="85"/>
      <c r="C1634" s="85"/>
      <c r="D1634" s="85"/>
      <c r="E1634" s="86"/>
      <c r="F1634" s="85"/>
      <c r="G1634" s="87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  <c r="V1634" s="85"/>
      <c r="W1634" s="85"/>
      <c r="X1634" s="85"/>
      <c r="Y1634" s="85"/>
      <c r="Z1634" s="85"/>
      <c r="AA1634" s="85"/>
      <c r="AB1634" s="85"/>
      <c r="AC1634" s="85"/>
      <c r="AD1634" s="85"/>
      <c r="AE1634" s="85"/>
      <c r="AF1634" s="85"/>
      <c r="AG1634" s="85"/>
      <c r="AH1634" s="85"/>
      <c r="AI1634" s="85"/>
      <c r="AJ1634" s="85"/>
      <c r="AK1634" s="85"/>
      <c r="AL1634" s="85"/>
      <c r="AM1634" s="85"/>
      <c r="AN1634" s="85"/>
      <c r="AO1634" s="85"/>
      <c r="AP1634" s="85"/>
      <c r="AQ1634" s="85"/>
      <c r="AR1634" s="85"/>
      <c r="AS1634" s="85"/>
      <c r="AT1634" s="85"/>
      <c r="AU1634" s="85"/>
      <c r="AV1634" s="85"/>
      <c r="AW1634" s="85"/>
      <c r="AX1634" s="85"/>
      <c r="AY1634" s="85"/>
      <c r="AZ1634" s="85"/>
      <c r="BA1634" s="85"/>
      <c r="BB1634" s="85"/>
      <c r="BC1634" s="85"/>
      <c r="BD1634" s="85"/>
      <c r="BE1634" s="85"/>
      <c r="BF1634" s="88"/>
      <c r="BG1634" s="85"/>
      <c r="BH1634" s="85"/>
      <c r="BI1634" s="85"/>
      <c r="BJ1634" s="85"/>
      <c r="BK1634" s="85"/>
      <c r="BL1634" s="85"/>
      <c r="BM1634" s="85"/>
      <c r="BN1634" s="85"/>
      <c r="BO1634" s="85"/>
      <c r="BP1634" s="85"/>
      <c r="BQ1634" s="85"/>
      <c r="BR1634" s="85"/>
      <c r="BS1634" s="85"/>
      <c r="BT1634" s="85"/>
      <c r="BU1634" s="85"/>
      <c r="BV1634" s="85"/>
      <c r="BW1634" s="85"/>
      <c r="BX1634" s="85"/>
      <c r="BY1634" s="85"/>
      <c r="BZ1634" s="85"/>
      <c r="CA1634" s="85"/>
      <c r="CB1634" s="85"/>
      <c r="CC1634" s="85"/>
      <c r="CD1634" s="85"/>
      <c r="CE1634" s="85"/>
      <c r="CF1634" s="85"/>
      <c r="CG1634" s="85"/>
      <c r="CH1634" s="85"/>
      <c r="CI1634" s="85"/>
      <c r="CJ1634" s="85"/>
      <c r="CK1634" s="85"/>
      <c r="CL1634" s="85"/>
      <c r="CM1634" s="85"/>
      <c r="CN1634" s="85"/>
      <c r="CO1634" s="85"/>
      <c r="CP1634" s="85"/>
      <c r="CQ1634" s="85"/>
      <c r="CR1634" s="85"/>
      <c r="CS1634" s="85"/>
      <c r="CT1634" s="85"/>
      <c r="CU1634" s="85"/>
      <c r="CV1634" s="85"/>
      <c r="CW1634" s="85"/>
      <c r="CX1634" s="85"/>
      <c r="CY1634" s="85"/>
      <c r="CZ1634" s="85"/>
      <c r="DA1634" s="85"/>
      <c r="DB1634" s="85"/>
      <c r="DC1634" s="85"/>
      <c r="DD1634" s="85"/>
      <c r="DE1634" s="85"/>
    </row>
    <row r="1635" spans="1:109" x14ac:dyDescent="0.2">
      <c r="A1635" s="85"/>
      <c r="B1635" s="85"/>
      <c r="C1635" s="85"/>
      <c r="D1635" s="85"/>
      <c r="E1635" s="86"/>
      <c r="F1635" s="85"/>
      <c r="G1635" s="87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  <c r="V1635" s="85"/>
      <c r="W1635" s="85"/>
      <c r="X1635" s="85"/>
      <c r="Y1635" s="85"/>
      <c r="Z1635" s="85"/>
      <c r="AA1635" s="85"/>
      <c r="AB1635" s="85"/>
      <c r="AC1635" s="85"/>
      <c r="AD1635" s="85"/>
      <c r="AE1635" s="85"/>
      <c r="AF1635" s="85"/>
      <c r="AG1635" s="85"/>
      <c r="AH1635" s="85"/>
      <c r="AI1635" s="85"/>
      <c r="AJ1635" s="85"/>
      <c r="AK1635" s="85"/>
      <c r="AL1635" s="85"/>
      <c r="AM1635" s="85"/>
      <c r="AN1635" s="85"/>
      <c r="AO1635" s="85"/>
      <c r="AP1635" s="85"/>
      <c r="AQ1635" s="85"/>
      <c r="AR1635" s="85"/>
      <c r="AS1635" s="85"/>
      <c r="AT1635" s="85"/>
      <c r="AU1635" s="85"/>
      <c r="AV1635" s="85"/>
      <c r="AW1635" s="85"/>
      <c r="AX1635" s="85"/>
      <c r="AY1635" s="85"/>
      <c r="AZ1635" s="85"/>
      <c r="BA1635" s="85"/>
      <c r="BB1635" s="85"/>
      <c r="BC1635" s="85"/>
      <c r="BD1635" s="85"/>
      <c r="BE1635" s="85"/>
      <c r="BF1635" s="88"/>
      <c r="BG1635" s="85"/>
      <c r="BH1635" s="85"/>
      <c r="BI1635" s="85"/>
      <c r="BJ1635" s="85"/>
      <c r="BK1635" s="85"/>
      <c r="BL1635" s="85"/>
      <c r="BM1635" s="85"/>
      <c r="BN1635" s="85"/>
      <c r="BO1635" s="85"/>
      <c r="BP1635" s="85"/>
      <c r="BQ1635" s="85"/>
      <c r="BR1635" s="85"/>
      <c r="BS1635" s="85"/>
      <c r="BT1635" s="85"/>
      <c r="BU1635" s="85"/>
      <c r="BV1635" s="85"/>
      <c r="BW1635" s="85"/>
      <c r="BX1635" s="85"/>
      <c r="BY1635" s="85"/>
      <c r="BZ1635" s="85"/>
      <c r="CA1635" s="85"/>
      <c r="CB1635" s="85"/>
      <c r="CC1635" s="85"/>
      <c r="CD1635" s="85"/>
      <c r="CE1635" s="85"/>
      <c r="CF1635" s="85"/>
      <c r="CG1635" s="85"/>
      <c r="CH1635" s="85"/>
      <c r="CI1635" s="85"/>
      <c r="CJ1635" s="85"/>
      <c r="CK1635" s="85"/>
      <c r="CL1635" s="85"/>
      <c r="CM1635" s="85"/>
      <c r="CN1635" s="85"/>
      <c r="CO1635" s="85"/>
      <c r="CP1635" s="85"/>
      <c r="CQ1635" s="85"/>
      <c r="CR1635" s="85"/>
      <c r="CS1635" s="85"/>
      <c r="CT1635" s="85"/>
      <c r="CU1635" s="85"/>
      <c r="CV1635" s="85"/>
      <c r="CW1635" s="85"/>
      <c r="CX1635" s="85"/>
      <c r="CY1635" s="85"/>
      <c r="CZ1635" s="85"/>
      <c r="DA1635" s="85"/>
      <c r="DB1635" s="85"/>
      <c r="DC1635" s="85"/>
      <c r="DD1635" s="85"/>
      <c r="DE1635" s="85"/>
    </row>
    <row r="1636" spans="1:109" x14ac:dyDescent="0.2">
      <c r="A1636" s="85"/>
      <c r="B1636" s="85"/>
      <c r="C1636" s="85"/>
      <c r="D1636" s="85"/>
      <c r="E1636" s="86"/>
      <c r="F1636" s="85"/>
      <c r="G1636" s="87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  <c r="V1636" s="85"/>
      <c r="W1636" s="85"/>
      <c r="X1636" s="85"/>
      <c r="Y1636" s="85"/>
      <c r="Z1636" s="85"/>
      <c r="AA1636" s="85"/>
      <c r="AB1636" s="85"/>
      <c r="AC1636" s="85"/>
      <c r="AD1636" s="85"/>
      <c r="AE1636" s="85"/>
      <c r="AF1636" s="85"/>
      <c r="AG1636" s="85"/>
      <c r="AH1636" s="85"/>
      <c r="AI1636" s="85"/>
      <c r="AJ1636" s="85"/>
      <c r="AK1636" s="85"/>
      <c r="AL1636" s="85"/>
      <c r="AM1636" s="85"/>
      <c r="AN1636" s="85"/>
      <c r="AO1636" s="85"/>
      <c r="AP1636" s="85"/>
      <c r="AQ1636" s="85"/>
      <c r="AR1636" s="85"/>
      <c r="AS1636" s="85"/>
      <c r="AT1636" s="85"/>
      <c r="AU1636" s="85"/>
      <c r="AV1636" s="85"/>
      <c r="AW1636" s="85"/>
      <c r="AX1636" s="85"/>
      <c r="AY1636" s="85"/>
      <c r="AZ1636" s="85"/>
      <c r="BA1636" s="85"/>
      <c r="BB1636" s="85"/>
      <c r="BC1636" s="85"/>
      <c r="BD1636" s="85"/>
      <c r="BE1636" s="85"/>
      <c r="BF1636" s="88"/>
      <c r="BG1636" s="85"/>
      <c r="BH1636" s="85"/>
      <c r="BI1636" s="85"/>
      <c r="BJ1636" s="85"/>
      <c r="BK1636" s="85"/>
      <c r="BL1636" s="85"/>
      <c r="BM1636" s="85"/>
      <c r="BN1636" s="85"/>
      <c r="BO1636" s="85"/>
      <c r="BP1636" s="85"/>
      <c r="BQ1636" s="85"/>
      <c r="BR1636" s="85"/>
      <c r="BS1636" s="85"/>
      <c r="BT1636" s="85"/>
      <c r="BU1636" s="85"/>
      <c r="BV1636" s="85"/>
      <c r="BW1636" s="85"/>
      <c r="BX1636" s="85"/>
      <c r="BY1636" s="85"/>
      <c r="BZ1636" s="85"/>
      <c r="CA1636" s="85"/>
      <c r="CB1636" s="85"/>
      <c r="CC1636" s="85"/>
      <c r="CD1636" s="85"/>
      <c r="CE1636" s="85"/>
      <c r="CF1636" s="85"/>
      <c r="CG1636" s="85"/>
      <c r="CH1636" s="85"/>
      <c r="CI1636" s="85"/>
      <c r="CJ1636" s="85"/>
      <c r="CK1636" s="85"/>
      <c r="CL1636" s="85"/>
      <c r="CM1636" s="85"/>
      <c r="CN1636" s="85"/>
      <c r="CO1636" s="85"/>
      <c r="CP1636" s="85"/>
      <c r="CQ1636" s="85"/>
      <c r="CR1636" s="85"/>
      <c r="CS1636" s="85"/>
      <c r="CT1636" s="85"/>
      <c r="CU1636" s="85"/>
      <c r="CV1636" s="85"/>
      <c r="CW1636" s="85"/>
      <c r="CX1636" s="85"/>
      <c r="CY1636" s="85"/>
      <c r="CZ1636" s="85"/>
      <c r="DA1636" s="85"/>
      <c r="DB1636" s="85"/>
      <c r="DC1636" s="85"/>
      <c r="DD1636" s="85"/>
      <c r="DE1636" s="85"/>
    </row>
    <row r="1637" spans="1:109" x14ac:dyDescent="0.2">
      <c r="A1637" s="85"/>
      <c r="B1637" s="85"/>
      <c r="C1637" s="85"/>
      <c r="D1637" s="85"/>
      <c r="E1637" s="86"/>
      <c r="F1637" s="85"/>
      <c r="G1637" s="87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  <c r="V1637" s="85"/>
      <c r="W1637" s="85"/>
      <c r="X1637" s="85"/>
      <c r="Y1637" s="85"/>
      <c r="Z1637" s="85"/>
      <c r="AA1637" s="85"/>
      <c r="AB1637" s="85"/>
      <c r="AC1637" s="85"/>
      <c r="AD1637" s="85"/>
      <c r="AE1637" s="85"/>
      <c r="AF1637" s="85"/>
      <c r="AG1637" s="85"/>
      <c r="AH1637" s="85"/>
      <c r="AI1637" s="85"/>
      <c r="AJ1637" s="85"/>
      <c r="AK1637" s="85"/>
      <c r="AL1637" s="85"/>
      <c r="AM1637" s="85"/>
      <c r="AN1637" s="85"/>
      <c r="AO1637" s="85"/>
      <c r="AP1637" s="85"/>
      <c r="AQ1637" s="85"/>
      <c r="AR1637" s="85"/>
      <c r="AS1637" s="85"/>
      <c r="AT1637" s="85"/>
      <c r="AU1637" s="85"/>
      <c r="AV1637" s="85"/>
      <c r="AW1637" s="85"/>
      <c r="AX1637" s="85"/>
      <c r="AY1637" s="85"/>
      <c r="AZ1637" s="85"/>
      <c r="BA1637" s="85"/>
      <c r="BB1637" s="85"/>
      <c r="BC1637" s="85"/>
      <c r="BD1637" s="85"/>
      <c r="BE1637" s="85"/>
      <c r="BF1637" s="88"/>
      <c r="BG1637" s="85"/>
      <c r="BH1637" s="85"/>
      <c r="BI1637" s="85"/>
      <c r="BJ1637" s="85"/>
      <c r="BK1637" s="85"/>
      <c r="BL1637" s="85"/>
      <c r="BM1637" s="85"/>
      <c r="BN1637" s="85"/>
      <c r="BO1637" s="85"/>
      <c r="BP1637" s="85"/>
      <c r="BQ1637" s="85"/>
      <c r="BR1637" s="85"/>
      <c r="BS1637" s="85"/>
      <c r="BT1637" s="85"/>
      <c r="BU1637" s="85"/>
      <c r="BV1637" s="85"/>
      <c r="BW1637" s="85"/>
      <c r="BX1637" s="85"/>
      <c r="BY1637" s="85"/>
      <c r="BZ1637" s="85"/>
      <c r="CA1637" s="85"/>
      <c r="CB1637" s="85"/>
      <c r="CC1637" s="85"/>
      <c r="CD1637" s="85"/>
      <c r="CE1637" s="85"/>
      <c r="CF1637" s="85"/>
      <c r="CG1637" s="85"/>
      <c r="CH1637" s="85"/>
      <c r="CI1637" s="85"/>
      <c r="CJ1637" s="85"/>
      <c r="CK1637" s="85"/>
      <c r="CL1637" s="85"/>
      <c r="CM1637" s="85"/>
      <c r="CN1637" s="85"/>
      <c r="CO1637" s="85"/>
      <c r="CP1637" s="85"/>
      <c r="CQ1637" s="85"/>
      <c r="CR1637" s="85"/>
      <c r="CS1637" s="85"/>
      <c r="CT1637" s="85"/>
      <c r="CU1637" s="85"/>
      <c r="CV1637" s="85"/>
      <c r="CW1637" s="85"/>
      <c r="CX1637" s="85"/>
      <c r="CY1637" s="85"/>
      <c r="CZ1637" s="85"/>
      <c r="DA1637" s="85"/>
      <c r="DB1637" s="85"/>
      <c r="DC1637" s="85"/>
      <c r="DD1637" s="85"/>
      <c r="DE1637" s="85"/>
    </row>
    <row r="1638" spans="1:109" x14ac:dyDescent="0.2">
      <c r="A1638" s="85"/>
      <c r="B1638" s="85"/>
      <c r="C1638" s="85"/>
      <c r="D1638" s="85"/>
      <c r="E1638" s="86"/>
      <c r="F1638" s="85"/>
      <c r="G1638" s="87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  <c r="V1638" s="85"/>
      <c r="W1638" s="85"/>
      <c r="X1638" s="85"/>
      <c r="Y1638" s="85"/>
      <c r="Z1638" s="85"/>
      <c r="AA1638" s="85"/>
      <c r="AB1638" s="85"/>
      <c r="AC1638" s="85"/>
      <c r="AD1638" s="85"/>
      <c r="AE1638" s="85"/>
      <c r="AF1638" s="85"/>
      <c r="AG1638" s="85"/>
      <c r="AH1638" s="85"/>
      <c r="AI1638" s="85"/>
      <c r="AJ1638" s="85"/>
      <c r="AK1638" s="85"/>
      <c r="AL1638" s="85"/>
      <c r="AM1638" s="85"/>
      <c r="AN1638" s="85"/>
      <c r="AO1638" s="85"/>
      <c r="AP1638" s="85"/>
      <c r="AQ1638" s="85"/>
      <c r="AR1638" s="85"/>
      <c r="AS1638" s="85"/>
      <c r="AT1638" s="85"/>
      <c r="AU1638" s="85"/>
      <c r="AV1638" s="85"/>
      <c r="AW1638" s="85"/>
      <c r="AX1638" s="85"/>
      <c r="AY1638" s="85"/>
      <c r="AZ1638" s="85"/>
      <c r="BA1638" s="85"/>
      <c r="BB1638" s="85"/>
      <c r="BC1638" s="85"/>
      <c r="BD1638" s="85"/>
      <c r="BE1638" s="85"/>
      <c r="BF1638" s="88"/>
      <c r="BG1638" s="85"/>
      <c r="BH1638" s="85"/>
      <c r="BI1638" s="85"/>
      <c r="BJ1638" s="85"/>
      <c r="BK1638" s="85"/>
      <c r="BL1638" s="85"/>
      <c r="BM1638" s="85"/>
      <c r="BN1638" s="85"/>
      <c r="BO1638" s="85"/>
      <c r="BP1638" s="85"/>
      <c r="BQ1638" s="85"/>
      <c r="BR1638" s="85"/>
      <c r="BS1638" s="85"/>
      <c r="BT1638" s="85"/>
      <c r="BU1638" s="85"/>
      <c r="BV1638" s="85"/>
      <c r="BW1638" s="85"/>
      <c r="BX1638" s="85"/>
      <c r="BY1638" s="85"/>
      <c r="BZ1638" s="85"/>
      <c r="CA1638" s="85"/>
      <c r="CB1638" s="85"/>
      <c r="CC1638" s="85"/>
      <c r="CD1638" s="85"/>
      <c r="CE1638" s="85"/>
      <c r="CF1638" s="85"/>
      <c r="CG1638" s="85"/>
      <c r="CH1638" s="85"/>
      <c r="CI1638" s="85"/>
      <c r="CJ1638" s="85"/>
      <c r="CK1638" s="85"/>
      <c r="CL1638" s="85"/>
      <c r="CM1638" s="85"/>
      <c r="CN1638" s="85"/>
      <c r="CO1638" s="85"/>
      <c r="CP1638" s="85"/>
      <c r="CQ1638" s="85"/>
      <c r="CR1638" s="85"/>
      <c r="CS1638" s="85"/>
      <c r="CT1638" s="85"/>
      <c r="CU1638" s="85"/>
      <c r="CV1638" s="85"/>
      <c r="CW1638" s="85"/>
      <c r="CX1638" s="85"/>
      <c r="CY1638" s="85"/>
      <c r="CZ1638" s="85"/>
      <c r="DA1638" s="85"/>
      <c r="DB1638" s="85"/>
      <c r="DC1638" s="85"/>
      <c r="DD1638" s="85"/>
      <c r="DE1638" s="85"/>
    </row>
    <row r="1639" spans="1:109" x14ac:dyDescent="0.2">
      <c r="A1639" s="85"/>
      <c r="B1639" s="85"/>
      <c r="C1639" s="85"/>
      <c r="D1639" s="85"/>
      <c r="E1639" s="86"/>
      <c r="F1639" s="85"/>
      <c r="G1639" s="87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  <c r="V1639" s="85"/>
      <c r="W1639" s="85"/>
      <c r="X1639" s="85"/>
      <c r="Y1639" s="85"/>
      <c r="Z1639" s="85"/>
      <c r="AA1639" s="85"/>
      <c r="AB1639" s="85"/>
      <c r="AC1639" s="85"/>
      <c r="AD1639" s="85"/>
      <c r="AE1639" s="85"/>
      <c r="AF1639" s="85"/>
      <c r="AG1639" s="85"/>
      <c r="AH1639" s="85"/>
      <c r="AI1639" s="85"/>
      <c r="AJ1639" s="85"/>
      <c r="AK1639" s="85"/>
      <c r="AL1639" s="85"/>
      <c r="AM1639" s="85"/>
      <c r="AN1639" s="85"/>
      <c r="AO1639" s="85"/>
      <c r="AP1639" s="85"/>
      <c r="AQ1639" s="85"/>
      <c r="AR1639" s="85"/>
      <c r="AS1639" s="85"/>
      <c r="AT1639" s="85"/>
      <c r="AU1639" s="85"/>
      <c r="AV1639" s="85"/>
      <c r="AW1639" s="85"/>
      <c r="AX1639" s="85"/>
      <c r="AY1639" s="85"/>
      <c r="AZ1639" s="85"/>
      <c r="BA1639" s="85"/>
      <c r="BB1639" s="85"/>
      <c r="BC1639" s="85"/>
      <c r="BD1639" s="85"/>
      <c r="BE1639" s="85"/>
      <c r="BF1639" s="88"/>
      <c r="BG1639" s="85"/>
      <c r="BH1639" s="85"/>
      <c r="BI1639" s="85"/>
      <c r="BJ1639" s="85"/>
      <c r="BK1639" s="85"/>
      <c r="BL1639" s="85"/>
      <c r="BM1639" s="85"/>
      <c r="BN1639" s="85"/>
      <c r="BO1639" s="85"/>
      <c r="BP1639" s="85"/>
      <c r="BQ1639" s="85"/>
      <c r="BR1639" s="85"/>
      <c r="BS1639" s="85"/>
      <c r="BT1639" s="85"/>
      <c r="BU1639" s="85"/>
      <c r="BV1639" s="85"/>
      <c r="BW1639" s="85"/>
      <c r="BX1639" s="85"/>
      <c r="BY1639" s="85"/>
      <c r="BZ1639" s="85"/>
      <c r="CA1639" s="85"/>
      <c r="CB1639" s="85"/>
      <c r="CC1639" s="85"/>
      <c r="CD1639" s="85"/>
      <c r="CE1639" s="85"/>
      <c r="CF1639" s="85"/>
      <c r="CG1639" s="85"/>
      <c r="CH1639" s="85"/>
      <c r="CI1639" s="85"/>
      <c r="CJ1639" s="85"/>
      <c r="CK1639" s="85"/>
      <c r="CL1639" s="85"/>
      <c r="CM1639" s="85"/>
      <c r="CN1639" s="85"/>
      <c r="CO1639" s="85"/>
      <c r="CP1639" s="85"/>
      <c r="CQ1639" s="85"/>
      <c r="CR1639" s="85"/>
      <c r="CS1639" s="85"/>
      <c r="CT1639" s="85"/>
      <c r="CU1639" s="85"/>
      <c r="CV1639" s="85"/>
      <c r="CW1639" s="85"/>
      <c r="CX1639" s="85"/>
      <c r="CY1639" s="85"/>
      <c r="CZ1639" s="85"/>
      <c r="DA1639" s="85"/>
      <c r="DB1639" s="85"/>
      <c r="DC1639" s="85"/>
      <c r="DD1639" s="85"/>
      <c r="DE1639" s="85"/>
    </row>
    <row r="1640" spans="1:109" x14ac:dyDescent="0.2">
      <c r="A1640" s="85"/>
      <c r="B1640" s="85"/>
      <c r="C1640" s="85"/>
      <c r="D1640" s="85"/>
      <c r="E1640" s="86"/>
      <c r="F1640" s="85"/>
      <c r="G1640" s="87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  <c r="V1640" s="85"/>
      <c r="W1640" s="85"/>
      <c r="X1640" s="85"/>
      <c r="Y1640" s="85"/>
      <c r="Z1640" s="85"/>
      <c r="AA1640" s="85"/>
      <c r="AB1640" s="85"/>
      <c r="AC1640" s="85"/>
      <c r="AD1640" s="85"/>
      <c r="AE1640" s="85"/>
      <c r="AF1640" s="85"/>
      <c r="AG1640" s="85"/>
      <c r="AH1640" s="85"/>
      <c r="AI1640" s="85"/>
      <c r="AJ1640" s="85"/>
      <c r="AK1640" s="85"/>
      <c r="AL1640" s="85"/>
      <c r="AM1640" s="85"/>
      <c r="AN1640" s="85"/>
      <c r="AO1640" s="85"/>
      <c r="AP1640" s="85"/>
      <c r="AQ1640" s="85"/>
      <c r="AR1640" s="85"/>
      <c r="AS1640" s="85"/>
      <c r="AT1640" s="85"/>
      <c r="AU1640" s="85"/>
      <c r="AV1640" s="85"/>
      <c r="AW1640" s="85"/>
      <c r="AX1640" s="85"/>
      <c r="AY1640" s="85"/>
      <c r="AZ1640" s="85"/>
      <c r="BA1640" s="85"/>
      <c r="BB1640" s="85"/>
      <c r="BC1640" s="85"/>
      <c r="BD1640" s="85"/>
      <c r="BE1640" s="85"/>
      <c r="BF1640" s="88"/>
      <c r="BG1640" s="85"/>
      <c r="BH1640" s="85"/>
      <c r="BI1640" s="85"/>
      <c r="BJ1640" s="85"/>
      <c r="BK1640" s="85"/>
      <c r="BL1640" s="85"/>
      <c r="BM1640" s="85"/>
      <c r="BN1640" s="85"/>
      <c r="BO1640" s="85"/>
      <c r="BP1640" s="85"/>
      <c r="BQ1640" s="85"/>
      <c r="BR1640" s="85"/>
      <c r="BS1640" s="85"/>
      <c r="BT1640" s="85"/>
      <c r="BU1640" s="85"/>
      <c r="BV1640" s="85"/>
      <c r="BW1640" s="85"/>
      <c r="BX1640" s="85"/>
      <c r="BY1640" s="85"/>
      <c r="BZ1640" s="85"/>
      <c r="CA1640" s="85"/>
      <c r="CB1640" s="85"/>
      <c r="CC1640" s="85"/>
      <c r="CD1640" s="85"/>
      <c r="CE1640" s="85"/>
      <c r="CF1640" s="85"/>
      <c r="CG1640" s="85"/>
      <c r="CH1640" s="85"/>
      <c r="CI1640" s="85"/>
      <c r="CJ1640" s="85"/>
      <c r="CK1640" s="85"/>
      <c r="CL1640" s="85"/>
      <c r="CM1640" s="85"/>
      <c r="CN1640" s="85"/>
      <c r="CO1640" s="85"/>
      <c r="CP1640" s="85"/>
      <c r="CQ1640" s="85"/>
      <c r="CR1640" s="85"/>
      <c r="CS1640" s="85"/>
      <c r="CT1640" s="85"/>
      <c r="CU1640" s="85"/>
      <c r="CV1640" s="85"/>
      <c r="CW1640" s="85"/>
      <c r="CX1640" s="85"/>
      <c r="CY1640" s="85"/>
      <c r="CZ1640" s="85"/>
      <c r="DA1640" s="85"/>
      <c r="DB1640" s="85"/>
      <c r="DC1640" s="85"/>
      <c r="DD1640" s="85"/>
      <c r="DE1640" s="85"/>
    </row>
    <row r="1641" spans="1:109" x14ac:dyDescent="0.2">
      <c r="A1641" s="85"/>
      <c r="B1641" s="85"/>
      <c r="C1641" s="85"/>
      <c r="D1641" s="85"/>
      <c r="E1641" s="86"/>
      <c r="F1641" s="85"/>
      <c r="G1641" s="87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  <c r="V1641" s="85"/>
      <c r="W1641" s="85"/>
      <c r="X1641" s="85"/>
      <c r="Y1641" s="85"/>
      <c r="Z1641" s="85"/>
      <c r="AA1641" s="85"/>
      <c r="AB1641" s="85"/>
      <c r="AC1641" s="85"/>
      <c r="AD1641" s="85"/>
      <c r="AE1641" s="85"/>
      <c r="AF1641" s="85"/>
      <c r="AG1641" s="85"/>
      <c r="AH1641" s="85"/>
      <c r="AI1641" s="85"/>
      <c r="AJ1641" s="85"/>
      <c r="AK1641" s="85"/>
      <c r="AL1641" s="85"/>
      <c r="AM1641" s="85"/>
      <c r="AN1641" s="85"/>
      <c r="AO1641" s="85"/>
      <c r="AP1641" s="85"/>
      <c r="AQ1641" s="85"/>
      <c r="AR1641" s="85"/>
      <c r="AS1641" s="85"/>
      <c r="AT1641" s="85"/>
      <c r="AU1641" s="85"/>
      <c r="AV1641" s="85"/>
      <c r="AW1641" s="85"/>
      <c r="AX1641" s="85"/>
      <c r="AY1641" s="85"/>
      <c r="AZ1641" s="85"/>
      <c r="BA1641" s="85"/>
      <c r="BB1641" s="85"/>
      <c r="BC1641" s="85"/>
      <c r="BD1641" s="85"/>
      <c r="BE1641" s="85"/>
      <c r="BF1641" s="88"/>
      <c r="BG1641" s="85"/>
      <c r="BH1641" s="85"/>
      <c r="BI1641" s="85"/>
      <c r="BJ1641" s="85"/>
      <c r="BK1641" s="85"/>
      <c r="BL1641" s="85"/>
      <c r="BM1641" s="85"/>
      <c r="BN1641" s="85"/>
      <c r="BO1641" s="85"/>
      <c r="BP1641" s="85"/>
      <c r="BQ1641" s="85"/>
      <c r="BR1641" s="85"/>
      <c r="BS1641" s="85"/>
      <c r="BT1641" s="85"/>
      <c r="BU1641" s="85"/>
      <c r="BV1641" s="85"/>
      <c r="BW1641" s="85"/>
      <c r="BX1641" s="85"/>
      <c r="BY1641" s="85"/>
      <c r="BZ1641" s="85"/>
      <c r="CA1641" s="85"/>
      <c r="CB1641" s="85"/>
      <c r="CC1641" s="85"/>
      <c r="CD1641" s="85"/>
      <c r="CE1641" s="85"/>
      <c r="CF1641" s="85"/>
      <c r="CG1641" s="85"/>
      <c r="CH1641" s="85"/>
      <c r="CI1641" s="85"/>
      <c r="CJ1641" s="85"/>
      <c r="CK1641" s="85"/>
      <c r="CL1641" s="85"/>
      <c r="CM1641" s="85"/>
      <c r="CN1641" s="85"/>
      <c r="CO1641" s="85"/>
      <c r="CP1641" s="85"/>
      <c r="CQ1641" s="85"/>
      <c r="CR1641" s="85"/>
      <c r="CS1641" s="85"/>
      <c r="CT1641" s="85"/>
      <c r="CU1641" s="85"/>
      <c r="CV1641" s="85"/>
      <c r="CW1641" s="85"/>
      <c r="CX1641" s="85"/>
      <c r="CY1641" s="85"/>
      <c r="CZ1641" s="85"/>
      <c r="DA1641" s="85"/>
      <c r="DB1641" s="85"/>
      <c r="DC1641" s="85"/>
      <c r="DD1641" s="85"/>
      <c r="DE1641" s="85"/>
    </row>
    <row r="1642" spans="1:109" x14ac:dyDescent="0.2">
      <c r="A1642" s="85"/>
      <c r="B1642" s="85"/>
      <c r="C1642" s="85"/>
      <c r="D1642" s="85"/>
      <c r="E1642" s="86"/>
      <c r="F1642" s="85"/>
      <c r="G1642" s="87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  <c r="V1642" s="85"/>
      <c r="W1642" s="85"/>
      <c r="X1642" s="85"/>
      <c r="Y1642" s="85"/>
      <c r="Z1642" s="85"/>
      <c r="AA1642" s="85"/>
      <c r="AB1642" s="85"/>
      <c r="AC1642" s="85"/>
      <c r="AD1642" s="85"/>
      <c r="AE1642" s="85"/>
      <c r="AF1642" s="85"/>
      <c r="AG1642" s="85"/>
      <c r="AH1642" s="85"/>
      <c r="AI1642" s="85"/>
      <c r="AJ1642" s="85"/>
      <c r="AK1642" s="85"/>
      <c r="AL1642" s="85"/>
      <c r="AM1642" s="85"/>
      <c r="AN1642" s="85"/>
      <c r="AO1642" s="85"/>
      <c r="AP1642" s="85"/>
      <c r="AQ1642" s="85"/>
      <c r="AR1642" s="85"/>
      <c r="AS1642" s="85"/>
      <c r="AT1642" s="85"/>
      <c r="AU1642" s="85"/>
      <c r="AV1642" s="85"/>
      <c r="AW1642" s="85"/>
      <c r="AX1642" s="85"/>
      <c r="AY1642" s="85"/>
      <c r="AZ1642" s="85"/>
      <c r="BA1642" s="85"/>
      <c r="BB1642" s="85"/>
      <c r="BC1642" s="85"/>
      <c r="BD1642" s="85"/>
      <c r="BE1642" s="85"/>
      <c r="BF1642" s="88"/>
      <c r="BG1642" s="85"/>
      <c r="BH1642" s="85"/>
      <c r="BI1642" s="85"/>
      <c r="BJ1642" s="85"/>
      <c r="BK1642" s="85"/>
      <c r="BL1642" s="85"/>
      <c r="BM1642" s="85"/>
      <c r="BN1642" s="85"/>
      <c r="BO1642" s="85"/>
      <c r="BP1642" s="85"/>
      <c r="BQ1642" s="85"/>
      <c r="BR1642" s="85"/>
      <c r="BS1642" s="85"/>
      <c r="BT1642" s="85"/>
      <c r="BU1642" s="85"/>
      <c r="BV1642" s="85"/>
      <c r="BW1642" s="85"/>
      <c r="BX1642" s="85"/>
      <c r="BY1642" s="85"/>
      <c r="BZ1642" s="85"/>
      <c r="CA1642" s="85"/>
      <c r="CB1642" s="85"/>
      <c r="CC1642" s="85"/>
      <c r="CD1642" s="85"/>
      <c r="CE1642" s="85"/>
      <c r="CF1642" s="85"/>
      <c r="CG1642" s="85"/>
      <c r="CH1642" s="85"/>
      <c r="CI1642" s="85"/>
      <c r="CJ1642" s="85"/>
      <c r="CK1642" s="85"/>
      <c r="CL1642" s="85"/>
      <c r="CM1642" s="85"/>
      <c r="CN1642" s="85"/>
      <c r="CO1642" s="85"/>
      <c r="CP1642" s="85"/>
      <c r="CQ1642" s="85"/>
      <c r="CR1642" s="85"/>
      <c r="CS1642" s="85"/>
      <c r="CT1642" s="85"/>
      <c r="CU1642" s="85"/>
      <c r="CV1642" s="85"/>
      <c r="CW1642" s="85"/>
      <c r="CX1642" s="85"/>
      <c r="CY1642" s="85"/>
      <c r="CZ1642" s="85"/>
      <c r="DA1642" s="85"/>
      <c r="DB1642" s="85"/>
      <c r="DC1642" s="85"/>
      <c r="DD1642" s="85"/>
      <c r="DE1642" s="85"/>
    </row>
    <row r="1643" spans="1:109" x14ac:dyDescent="0.2">
      <c r="A1643" s="85"/>
      <c r="B1643" s="85"/>
      <c r="C1643" s="85"/>
      <c r="D1643" s="85"/>
      <c r="E1643" s="86"/>
      <c r="F1643" s="85"/>
      <c r="G1643" s="87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  <c r="V1643" s="85"/>
      <c r="W1643" s="85"/>
      <c r="X1643" s="85"/>
      <c r="Y1643" s="85"/>
      <c r="Z1643" s="85"/>
      <c r="AA1643" s="85"/>
      <c r="AB1643" s="85"/>
      <c r="AC1643" s="85"/>
      <c r="AD1643" s="85"/>
      <c r="AE1643" s="85"/>
      <c r="AF1643" s="85"/>
      <c r="AG1643" s="85"/>
      <c r="AH1643" s="85"/>
      <c r="AI1643" s="85"/>
      <c r="AJ1643" s="85"/>
      <c r="AK1643" s="85"/>
      <c r="AL1643" s="85"/>
      <c r="AM1643" s="85"/>
      <c r="AN1643" s="85"/>
      <c r="AO1643" s="85"/>
      <c r="AP1643" s="85"/>
      <c r="AQ1643" s="85"/>
      <c r="AR1643" s="85"/>
      <c r="AS1643" s="85"/>
      <c r="AT1643" s="85"/>
      <c r="AU1643" s="85"/>
      <c r="AV1643" s="85"/>
      <c r="AW1643" s="85"/>
      <c r="AX1643" s="85"/>
      <c r="AY1643" s="85"/>
      <c r="AZ1643" s="85"/>
      <c r="BA1643" s="85"/>
      <c r="BB1643" s="85"/>
      <c r="BC1643" s="85"/>
      <c r="BD1643" s="85"/>
      <c r="BE1643" s="85"/>
      <c r="BF1643" s="88"/>
      <c r="BG1643" s="85"/>
      <c r="BH1643" s="85"/>
      <c r="BI1643" s="85"/>
      <c r="BJ1643" s="85"/>
      <c r="BK1643" s="85"/>
      <c r="BL1643" s="85"/>
      <c r="BM1643" s="85"/>
      <c r="BN1643" s="85"/>
      <c r="BO1643" s="85"/>
      <c r="BP1643" s="85"/>
      <c r="BQ1643" s="85"/>
      <c r="BR1643" s="85"/>
      <c r="BS1643" s="85"/>
      <c r="BT1643" s="85"/>
      <c r="BU1643" s="85"/>
      <c r="BV1643" s="85"/>
      <c r="BW1643" s="85"/>
      <c r="BX1643" s="85"/>
      <c r="BY1643" s="85"/>
      <c r="BZ1643" s="85"/>
      <c r="CA1643" s="85"/>
      <c r="CB1643" s="85"/>
      <c r="CC1643" s="85"/>
      <c r="CD1643" s="85"/>
      <c r="CE1643" s="85"/>
      <c r="CF1643" s="85"/>
      <c r="CG1643" s="85"/>
      <c r="CH1643" s="85"/>
      <c r="CI1643" s="85"/>
      <c r="CJ1643" s="85"/>
      <c r="CK1643" s="85"/>
      <c r="CL1643" s="85"/>
      <c r="CM1643" s="85"/>
      <c r="CN1643" s="85"/>
      <c r="CO1643" s="85"/>
      <c r="CP1643" s="85"/>
      <c r="CQ1643" s="85"/>
      <c r="CR1643" s="85"/>
      <c r="CS1643" s="85"/>
      <c r="CT1643" s="85"/>
      <c r="CU1643" s="85"/>
      <c r="CV1643" s="85"/>
      <c r="CW1643" s="85"/>
      <c r="CX1643" s="85"/>
      <c r="CY1643" s="85"/>
      <c r="CZ1643" s="85"/>
      <c r="DA1643" s="85"/>
      <c r="DB1643" s="85"/>
      <c r="DC1643" s="85"/>
      <c r="DD1643" s="85"/>
      <c r="DE1643" s="85"/>
    </row>
    <row r="1644" spans="1:109" x14ac:dyDescent="0.2">
      <c r="A1644" s="85"/>
      <c r="B1644" s="85"/>
      <c r="C1644" s="85"/>
      <c r="D1644" s="85"/>
      <c r="E1644" s="86"/>
      <c r="F1644" s="85"/>
      <c r="G1644" s="87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  <c r="V1644" s="85"/>
      <c r="W1644" s="85"/>
      <c r="X1644" s="85"/>
      <c r="Y1644" s="85"/>
      <c r="Z1644" s="85"/>
      <c r="AA1644" s="85"/>
      <c r="AB1644" s="85"/>
      <c r="AC1644" s="85"/>
      <c r="AD1644" s="85"/>
      <c r="AE1644" s="85"/>
      <c r="AF1644" s="85"/>
      <c r="AG1644" s="85"/>
      <c r="AH1644" s="85"/>
      <c r="AI1644" s="85"/>
      <c r="AJ1644" s="85"/>
      <c r="AK1644" s="85"/>
      <c r="AL1644" s="85"/>
      <c r="AM1644" s="85"/>
      <c r="AN1644" s="85"/>
      <c r="AO1644" s="85"/>
      <c r="AP1644" s="85"/>
      <c r="AQ1644" s="85"/>
      <c r="AR1644" s="85"/>
      <c r="AS1644" s="85"/>
      <c r="AT1644" s="85"/>
      <c r="AU1644" s="85"/>
      <c r="AV1644" s="85"/>
      <c r="AW1644" s="85"/>
      <c r="AX1644" s="85"/>
      <c r="AY1644" s="85"/>
      <c r="AZ1644" s="85"/>
      <c r="BA1644" s="85"/>
      <c r="BB1644" s="85"/>
      <c r="BC1644" s="85"/>
      <c r="BD1644" s="85"/>
      <c r="BE1644" s="85"/>
      <c r="BF1644" s="88"/>
      <c r="BG1644" s="85"/>
      <c r="BH1644" s="85"/>
      <c r="BI1644" s="85"/>
      <c r="BJ1644" s="85"/>
      <c r="BK1644" s="85"/>
      <c r="BL1644" s="85"/>
      <c r="BM1644" s="85"/>
      <c r="BN1644" s="85"/>
      <c r="BO1644" s="85"/>
      <c r="BP1644" s="85"/>
      <c r="BQ1644" s="85"/>
      <c r="BR1644" s="85"/>
      <c r="BS1644" s="85"/>
      <c r="BT1644" s="85"/>
      <c r="BU1644" s="85"/>
      <c r="BV1644" s="85"/>
      <c r="BW1644" s="85"/>
      <c r="BX1644" s="85"/>
      <c r="BY1644" s="85"/>
      <c r="BZ1644" s="85"/>
      <c r="CA1644" s="85"/>
      <c r="CB1644" s="85"/>
      <c r="CC1644" s="85"/>
      <c r="CD1644" s="85"/>
      <c r="CE1644" s="85"/>
      <c r="CF1644" s="85"/>
      <c r="CG1644" s="85"/>
      <c r="CH1644" s="85"/>
      <c r="CI1644" s="85"/>
      <c r="CJ1644" s="85"/>
      <c r="CK1644" s="85"/>
      <c r="CL1644" s="85"/>
      <c r="CM1644" s="85"/>
      <c r="CN1644" s="85"/>
      <c r="CO1644" s="85"/>
      <c r="CP1644" s="85"/>
      <c r="CQ1644" s="85"/>
      <c r="CR1644" s="85"/>
      <c r="CS1644" s="85"/>
      <c r="CT1644" s="85"/>
      <c r="CU1644" s="85"/>
      <c r="CV1644" s="85"/>
      <c r="CW1644" s="85"/>
      <c r="CX1644" s="85"/>
      <c r="CY1644" s="85"/>
      <c r="CZ1644" s="85"/>
      <c r="DA1644" s="85"/>
      <c r="DB1644" s="85"/>
      <c r="DC1644" s="85"/>
      <c r="DD1644" s="85"/>
      <c r="DE1644" s="85"/>
    </row>
    <row r="1645" spans="1:109" x14ac:dyDescent="0.2">
      <c r="A1645" s="85"/>
      <c r="B1645" s="85"/>
      <c r="C1645" s="85"/>
      <c r="D1645" s="85"/>
      <c r="E1645" s="86"/>
      <c r="F1645" s="85"/>
      <c r="G1645" s="87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  <c r="V1645" s="85"/>
      <c r="W1645" s="85"/>
      <c r="X1645" s="85"/>
      <c r="Y1645" s="85"/>
      <c r="Z1645" s="85"/>
      <c r="AA1645" s="85"/>
      <c r="AB1645" s="85"/>
      <c r="AC1645" s="85"/>
      <c r="AD1645" s="85"/>
      <c r="AE1645" s="85"/>
      <c r="AF1645" s="85"/>
      <c r="AG1645" s="85"/>
      <c r="AH1645" s="85"/>
      <c r="AI1645" s="85"/>
      <c r="AJ1645" s="85"/>
      <c r="AK1645" s="85"/>
      <c r="AL1645" s="85"/>
      <c r="AM1645" s="85"/>
      <c r="AN1645" s="85"/>
      <c r="AO1645" s="85"/>
      <c r="AP1645" s="85"/>
      <c r="AQ1645" s="85"/>
      <c r="AR1645" s="85"/>
      <c r="AS1645" s="85"/>
      <c r="AT1645" s="85"/>
      <c r="AU1645" s="85"/>
      <c r="AV1645" s="85"/>
      <c r="AW1645" s="85"/>
      <c r="AX1645" s="85"/>
      <c r="AY1645" s="85"/>
      <c r="AZ1645" s="85"/>
      <c r="BA1645" s="85"/>
      <c r="BB1645" s="85"/>
      <c r="BC1645" s="85"/>
      <c r="BD1645" s="85"/>
      <c r="BE1645" s="85"/>
      <c r="BF1645" s="88"/>
      <c r="BG1645" s="85"/>
      <c r="BH1645" s="85"/>
      <c r="BI1645" s="85"/>
      <c r="BJ1645" s="85"/>
      <c r="BK1645" s="85"/>
      <c r="BL1645" s="85"/>
      <c r="BM1645" s="85"/>
      <c r="BN1645" s="85"/>
      <c r="BO1645" s="85"/>
      <c r="BP1645" s="85"/>
      <c r="BQ1645" s="85"/>
      <c r="BR1645" s="85"/>
      <c r="BS1645" s="85"/>
      <c r="BT1645" s="85"/>
      <c r="BU1645" s="85"/>
      <c r="BV1645" s="85"/>
      <c r="BW1645" s="85"/>
      <c r="BX1645" s="85"/>
      <c r="BY1645" s="85"/>
      <c r="BZ1645" s="85"/>
      <c r="CA1645" s="85"/>
      <c r="CB1645" s="85"/>
      <c r="CC1645" s="85"/>
      <c r="CD1645" s="85"/>
      <c r="CE1645" s="85"/>
      <c r="CF1645" s="85"/>
      <c r="CG1645" s="85"/>
      <c r="CH1645" s="85"/>
      <c r="CI1645" s="85"/>
      <c r="CJ1645" s="85"/>
      <c r="CK1645" s="85"/>
      <c r="CL1645" s="85"/>
      <c r="CM1645" s="85"/>
      <c r="CN1645" s="85"/>
      <c r="CO1645" s="85"/>
      <c r="CP1645" s="85"/>
      <c r="CQ1645" s="85"/>
      <c r="CR1645" s="85"/>
      <c r="CS1645" s="85"/>
      <c r="CT1645" s="85"/>
      <c r="CU1645" s="85"/>
      <c r="CV1645" s="85"/>
      <c r="CW1645" s="85"/>
      <c r="CX1645" s="85"/>
      <c r="CY1645" s="85"/>
      <c r="CZ1645" s="85"/>
      <c r="DA1645" s="85"/>
      <c r="DB1645" s="85"/>
      <c r="DC1645" s="85"/>
      <c r="DD1645" s="85"/>
      <c r="DE1645" s="85"/>
    </row>
    <row r="1646" spans="1:109" x14ac:dyDescent="0.2">
      <c r="A1646" s="85"/>
      <c r="B1646" s="85"/>
      <c r="C1646" s="85"/>
      <c r="D1646" s="85"/>
      <c r="E1646" s="86"/>
      <c r="F1646" s="85"/>
      <c r="G1646" s="87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  <c r="V1646" s="85"/>
      <c r="W1646" s="85"/>
      <c r="X1646" s="85"/>
      <c r="Y1646" s="85"/>
      <c r="Z1646" s="85"/>
      <c r="AA1646" s="85"/>
      <c r="AB1646" s="85"/>
      <c r="AC1646" s="85"/>
      <c r="AD1646" s="85"/>
      <c r="AE1646" s="85"/>
      <c r="AF1646" s="85"/>
      <c r="AG1646" s="85"/>
      <c r="AH1646" s="85"/>
      <c r="AI1646" s="85"/>
      <c r="AJ1646" s="85"/>
      <c r="AK1646" s="85"/>
      <c r="AL1646" s="85"/>
      <c r="AM1646" s="85"/>
      <c r="AN1646" s="85"/>
      <c r="AO1646" s="85"/>
      <c r="AP1646" s="85"/>
      <c r="AQ1646" s="85"/>
      <c r="AR1646" s="85"/>
      <c r="AS1646" s="85"/>
      <c r="AT1646" s="85"/>
      <c r="AU1646" s="85"/>
      <c r="AV1646" s="85"/>
      <c r="AW1646" s="85"/>
      <c r="AX1646" s="85"/>
      <c r="AY1646" s="85"/>
      <c r="AZ1646" s="85"/>
      <c r="BA1646" s="85"/>
      <c r="BB1646" s="85"/>
      <c r="BC1646" s="85"/>
      <c r="BD1646" s="85"/>
      <c r="BE1646" s="85"/>
      <c r="BF1646" s="88"/>
      <c r="BG1646" s="85"/>
      <c r="BH1646" s="85"/>
      <c r="BI1646" s="85"/>
      <c r="BJ1646" s="85"/>
      <c r="BK1646" s="85"/>
      <c r="BL1646" s="85"/>
      <c r="BM1646" s="85"/>
      <c r="BN1646" s="85"/>
      <c r="BO1646" s="85"/>
      <c r="BP1646" s="85"/>
      <c r="BQ1646" s="85"/>
      <c r="BR1646" s="85"/>
      <c r="BS1646" s="85"/>
      <c r="BT1646" s="85"/>
      <c r="BU1646" s="85"/>
      <c r="BV1646" s="85"/>
      <c r="BW1646" s="85"/>
      <c r="BX1646" s="85"/>
      <c r="BY1646" s="85"/>
      <c r="BZ1646" s="85"/>
      <c r="CA1646" s="85"/>
      <c r="CB1646" s="85"/>
      <c r="CC1646" s="85"/>
      <c r="CD1646" s="85"/>
      <c r="CE1646" s="85"/>
      <c r="CF1646" s="85"/>
      <c r="CG1646" s="85"/>
      <c r="CH1646" s="85"/>
      <c r="CI1646" s="85"/>
      <c r="CJ1646" s="85"/>
      <c r="CK1646" s="85"/>
      <c r="CL1646" s="85"/>
      <c r="CM1646" s="85"/>
      <c r="CN1646" s="85"/>
      <c r="CO1646" s="85"/>
      <c r="CP1646" s="85"/>
      <c r="CQ1646" s="85"/>
      <c r="CR1646" s="85"/>
      <c r="CS1646" s="85"/>
      <c r="CT1646" s="85"/>
      <c r="CU1646" s="85"/>
      <c r="CV1646" s="85"/>
      <c r="CW1646" s="85"/>
      <c r="CX1646" s="85"/>
      <c r="CY1646" s="85"/>
      <c r="CZ1646" s="85"/>
      <c r="DA1646" s="85"/>
      <c r="DB1646" s="85"/>
      <c r="DC1646" s="85"/>
      <c r="DD1646" s="85"/>
      <c r="DE1646" s="85"/>
    </row>
    <row r="1647" spans="1:109" x14ac:dyDescent="0.2">
      <c r="A1647" s="85"/>
      <c r="B1647" s="85"/>
      <c r="C1647" s="85"/>
      <c r="D1647" s="85"/>
      <c r="E1647" s="86"/>
      <c r="F1647" s="85"/>
      <c r="G1647" s="87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  <c r="V1647" s="85"/>
      <c r="W1647" s="85"/>
      <c r="X1647" s="85"/>
      <c r="Y1647" s="85"/>
      <c r="Z1647" s="85"/>
      <c r="AA1647" s="85"/>
      <c r="AB1647" s="85"/>
      <c r="AC1647" s="85"/>
      <c r="AD1647" s="85"/>
      <c r="AE1647" s="85"/>
      <c r="AF1647" s="85"/>
      <c r="AG1647" s="85"/>
      <c r="AH1647" s="85"/>
      <c r="AI1647" s="85"/>
      <c r="AJ1647" s="85"/>
      <c r="AK1647" s="85"/>
      <c r="AL1647" s="85"/>
      <c r="AM1647" s="85"/>
      <c r="AN1647" s="85"/>
      <c r="AO1647" s="85"/>
      <c r="AP1647" s="85"/>
      <c r="AQ1647" s="85"/>
      <c r="AR1647" s="85"/>
      <c r="AS1647" s="85"/>
      <c r="AT1647" s="85"/>
      <c r="AU1647" s="85"/>
      <c r="AV1647" s="85"/>
      <c r="AW1647" s="85"/>
      <c r="AX1647" s="85"/>
      <c r="AY1647" s="85"/>
      <c r="AZ1647" s="85"/>
      <c r="BA1647" s="85"/>
      <c r="BB1647" s="85"/>
      <c r="BC1647" s="85"/>
      <c r="BD1647" s="85"/>
      <c r="BE1647" s="85"/>
      <c r="BF1647" s="88"/>
      <c r="BG1647" s="85"/>
      <c r="BH1647" s="85"/>
      <c r="BI1647" s="85"/>
      <c r="BJ1647" s="85"/>
      <c r="BK1647" s="85"/>
      <c r="BL1647" s="85"/>
      <c r="BM1647" s="85"/>
      <c r="BN1647" s="85"/>
      <c r="BO1647" s="85"/>
      <c r="BP1647" s="85"/>
      <c r="BQ1647" s="85"/>
      <c r="BR1647" s="85"/>
      <c r="BS1647" s="85"/>
      <c r="BT1647" s="85"/>
      <c r="BU1647" s="85"/>
      <c r="BV1647" s="85"/>
      <c r="BW1647" s="85"/>
      <c r="BX1647" s="85"/>
      <c r="BY1647" s="85"/>
      <c r="BZ1647" s="85"/>
      <c r="CA1647" s="85"/>
      <c r="CB1647" s="85"/>
      <c r="CC1647" s="85"/>
      <c r="CD1647" s="85"/>
      <c r="CE1647" s="85"/>
      <c r="CF1647" s="85"/>
      <c r="CG1647" s="85"/>
      <c r="CH1647" s="85"/>
      <c r="CI1647" s="85"/>
      <c r="CJ1647" s="85"/>
      <c r="CK1647" s="85"/>
      <c r="CL1647" s="85"/>
      <c r="CM1647" s="85"/>
      <c r="CN1647" s="85"/>
      <c r="CO1647" s="85"/>
      <c r="CP1647" s="85"/>
      <c r="CQ1647" s="85"/>
      <c r="CR1647" s="85"/>
      <c r="CS1647" s="85"/>
      <c r="CT1647" s="85"/>
      <c r="CU1647" s="85"/>
      <c r="CV1647" s="85"/>
      <c r="CW1647" s="85"/>
      <c r="CX1647" s="85"/>
      <c r="CY1647" s="85"/>
      <c r="CZ1647" s="85"/>
      <c r="DA1647" s="85"/>
      <c r="DB1647" s="85"/>
      <c r="DC1647" s="85"/>
      <c r="DD1647" s="85"/>
      <c r="DE1647" s="85"/>
    </row>
    <row r="1648" spans="1:109" x14ac:dyDescent="0.2">
      <c r="A1648" s="85"/>
      <c r="B1648" s="85"/>
      <c r="C1648" s="85"/>
      <c r="D1648" s="85"/>
      <c r="E1648" s="86"/>
      <c r="F1648" s="85"/>
      <c r="G1648" s="87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  <c r="V1648" s="85"/>
      <c r="W1648" s="85"/>
      <c r="X1648" s="85"/>
      <c r="Y1648" s="85"/>
      <c r="Z1648" s="85"/>
      <c r="AA1648" s="85"/>
      <c r="AB1648" s="85"/>
      <c r="AC1648" s="85"/>
      <c r="AD1648" s="85"/>
      <c r="AE1648" s="85"/>
      <c r="AF1648" s="85"/>
      <c r="AG1648" s="85"/>
      <c r="AH1648" s="85"/>
      <c r="AI1648" s="85"/>
      <c r="AJ1648" s="85"/>
      <c r="AK1648" s="85"/>
      <c r="AL1648" s="85"/>
      <c r="AM1648" s="85"/>
      <c r="AN1648" s="85"/>
      <c r="AO1648" s="85"/>
      <c r="AP1648" s="85"/>
      <c r="AQ1648" s="85"/>
      <c r="AR1648" s="85"/>
      <c r="AS1648" s="85"/>
      <c r="AT1648" s="85"/>
      <c r="AU1648" s="85"/>
      <c r="AV1648" s="85"/>
      <c r="AW1648" s="85"/>
      <c r="AX1648" s="85"/>
      <c r="AY1648" s="85"/>
      <c r="AZ1648" s="85"/>
      <c r="BA1648" s="85"/>
      <c r="BB1648" s="85"/>
      <c r="BC1648" s="85"/>
      <c r="BD1648" s="85"/>
      <c r="BE1648" s="85"/>
      <c r="BF1648" s="88"/>
      <c r="BG1648" s="85"/>
      <c r="BH1648" s="85"/>
      <c r="BI1648" s="85"/>
      <c r="BJ1648" s="85"/>
      <c r="BK1648" s="85"/>
      <c r="BL1648" s="85"/>
      <c r="BM1648" s="85"/>
      <c r="BN1648" s="85"/>
      <c r="BO1648" s="85"/>
      <c r="BP1648" s="85"/>
      <c r="BQ1648" s="85"/>
      <c r="BR1648" s="85"/>
      <c r="BS1648" s="85"/>
      <c r="BT1648" s="85"/>
      <c r="BU1648" s="85"/>
      <c r="BV1648" s="85"/>
      <c r="BW1648" s="85"/>
      <c r="BX1648" s="85"/>
      <c r="BY1648" s="85"/>
      <c r="BZ1648" s="85"/>
      <c r="CA1648" s="85"/>
      <c r="CB1648" s="85"/>
      <c r="CC1648" s="85"/>
      <c r="CD1648" s="85"/>
      <c r="CE1648" s="85"/>
      <c r="CF1648" s="85"/>
      <c r="CG1648" s="85"/>
      <c r="CH1648" s="85"/>
      <c r="CI1648" s="85"/>
      <c r="CJ1648" s="85"/>
      <c r="CK1648" s="85"/>
      <c r="CL1648" s="85"/>
      <c r="CM1648" s="85"/>
      <c r="CN1648" s="85"/>
      <c r="CO1648" s="85"/>
      <c r="CP1648" s="85"/>
      <c r="CQ1648" s="85"/>
      <c r="CR1648" s="85"/>
      <c r="CS1648" s="85"/>
      <c r="CT1648" s="85"/>
      <c r="CU1648" s="85"/>
      <c r="CV1648" s="85"/>
      <c r="CW1648" s="85"/>
      <c r="CX1648" s="85"/>
      <c r="CY1648" s="85"/>
      <c r="CZ1648" s="85"/>
      <c r="DA1648" s="85"/>
      <c r="DB1648" s="85"/>
      <c r="DC1648" s="85"/>
      <c r="DD1648" s="85"/>
      <c r="DE1648" s="85"/>
    </row>
    <row r="1649" spans="1:109" x14ac:dyDescent="0.2">
      <c r="A1649" s="85"/>
      <c r="B1649" s="85"/>
      <c r="C1649" s="85"/>
      <c r="D1649" s="85"/>
      <c r="E1649" s="86"/>
      <c r="F1649" s="85"/>
      <c r="G1649" s="87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  <c r="V1649" s="85"/>
      <c r="W1649" s="85"/>
      <c r="X1649" s="85"/>
      <c r="Y1649" s="85"/>
      <c r="Z1649" s="85"/>
      <c r="AA1649" s="85"/>
      <c r="AB1649" s="85"/>
      <c r="AC1649" s="85"/>
      <c r="AD1649" s="85"/>
      <c r="AE1649" s="85"/>
      <c r="AF1649" s="85"/>
      <c r="AG1649" s="85"/>
      <c r="AH1649" s="85"/>
      <c r="AI1649" s="85"/>
      <c r="AJ1649" s="85"/>
      <c r="AK1649" s="85"/>
      <c r="AL1649" s="85"/>
      <c r="AM1649" s="85"/>
      <c r="AN1649" s="85"/>
      <c r="AO1649" s="85"/>
      <c r="AP1649" s="85"/>
      <c r="AQ1649" s="85"/>
      <c r="AR1649" s="85"/>
      <c r="AS1649" s="85"/>
      <c r="AT1649" s="85"/>
      <c r="AU1649" s="85"/>
      <c r="AV1649" s="85"/>
      <c r="AW1649" s="85"/>
      <c r="AX1649" s="85"/>
      <c r="AY1649" s="85"/>
      <c r="AZ1649" s="85"/>
      <c r="BA1649" s="85"/>
      <c r="BB1649" s="85"/>
      <c r="BC1649" s="85"/>
      <c r="BD1649" s="85"/>
      <c r="BE1649" s="85"/>
      <c r="BF1649" s="88"/>
      <c r="BG1649" s="85"/>
      <c r="BH1649" s="85"/>
      <c r="BI1649" s="85"/>
      <c r="BJ1649" s="85"/>
      <c r="BK1649" s="85"/>
      <c r="BL1649" s="85"/>
      <c r="BM1649" s="85"/>
      <c r="BN1649" s="85"/>
      <c r="BO1649" s="85"/>
      <c r="BP1649" s="85"/>
      <c r="BQ1649" s="85"/>
      <c r="BR1649" s="85"/>
      <c r="BS1649" s="85"/>
      <c r="BT1649" s="85"/>
      <c r="BU1649" s="85"/>
      <c r="BV1649" s="85"/>
      <c r="BW1649" s="85"/>
      <c r="BX1649" s="85"/>
      <c r="BY1649" s="85"/>
      <c r="BZ1649" s="85"/>
      <c r="CA1649" s="85"/>
      <c r="CB1649" s="85"/>
      <c r="CC1649" s="85"/>
      <c r="CD1649" s="85"/>
      <c r="CE1649" s="85"/>
      <c r="CF1649" s="85"/>
      <c r="CG1649" s="85"/>
      <c r="CH1649" s="85"/>
      <c r="CI1649" s="85"/>
      <c r="CJ1649" s="85"/>
      <c r="CK1649" s="85"/>
      <c r="CL1649" s="85"/>
      <c r="CM1649" s="85"/>
      <c r="CN1649" s="85"/>
      <c r="CO1649" s="85"/>
      <c r="CP1649" s="85"/>
      <c r="CQ1649" s="85"/>
      <c r="CR1649" s="85"/>
      <c r="CS1649" s="85"/>
      <c r="CT1649" s="85"/>
      <c r="CU1649" s="85"/>
      <c r="CV1649" s="85"/>
      <c r="CW1649" s="85"/>
      <c r="CX1649" s="85"/>
      <c r="CY1649" s="85"/>
      <c r="CZ1649" s="85"/>
      <c r="DA1649" s="85"/>
      <c r="DB1649" s="85"/>
      <c r="DC1649" s="85"/>
      <c r="DD1649" s="85"/>
      <c r="DE1649" s="85"/>
    </row>
    <row r="1650" spans="1:109" x14ac:dyDescent="0.2">
      <c r="A1650" s="85"/>
      <c r="B1650" s="85"/>
      <c r="C1650" s="85"/>
      <c r="D1650" s="85"/>
      <c r="E1650" s="86"/>
      <c r="F1650" s="85"/>
      <c r="G1650" s="87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  <c r="V1650" s="85"/>
      <c r="W1650" s="85"/>
      <c r="X1650" s="85"/>
      <c r="Y1650" s="85"/>
      <c r="Z1650" s="85"/>
      <c r="AA1650" s="85"/>
      <c r="AB1650" s="85"/>
      <c r="AC1650" s="85"/>
      <c r="AD1650" s="85"/>
      <c r="AE1650" s="85"/>
      <c r="AF1650" s="85"/>
      <c r="AG1650" s="85"/>
      <c r="AH1650" s="85"/>
      <c r="AI1650" s="85"/>
      <c r="AJ1650" s="85"/>
      <c r="AK1650" s="85"/>
      <c r="AL1650" s="85"/>
      <c r="AM1650" s="85"/>
      <c r="AN1650" s="85"/>
      <c r="AO1650" s="85"/>
      <c r="AP1650" s="85"/>
      <c r="AQ1650" s="85"/>
      <c r="AR1650" s="85"/>
      <c r="AS1650" s="85"/>
      <c r="AT1650" s="85"/>
      <c r="AU1650" s="85"/>
      <c r="AV1650" s="85"/>
      <c r="AW1650" s="85"/>
      <c r="AX1650" s="85"/>
      <c r="AY1650" s="85"/>
      <c r="AZ1650" s="85"/>
      <c r="BA1650" s="85"/>
      <c r="BB1650" s="85"/>
      <c r="BC1650" s="85"/>
      <c r="BD1650" s="85"/>
      <c r="BE1650" s="85"/>
      <c r="BF1650" s="88"/>
      <c r="BG1650" s="85"/>
      <c r="BH1650" s="85"/>
      <c r="BI1650" s="85"/>
      <c r="BJ1650" s="85"/>
      <c r="BK1650" s="85"/>
      <c r="BL1650" s="85"/>
      <c r="BM1650" s="85"/>
      <c r="BN1650" s="85"/>
      <c r="BO1650" s="85"/>
      <c r="BP1650" s="85"/>
      <c r="BQ1650" s="85"/>
      <c r="BR1650" s="85"/>
      <c r="BS1650" s="85"/>
      <c r="BT1650" s="85"/>
      <c r="BU1650" s="85"/>
      <c r="BV1650" s="85"/>
      <c r="BW1650" s="85"/>
      <c r="BX1650" s="85"/>
      <c r="BY1650" s="85"/>
      <c r="BZ1650" s="85"/>
      <c r="CA1650" s="85"/>
      <c r="CB1650" s="85"/>
      <c r="CC1650" s="85"/>
      <c r="CD1650" s="85"/>
      <c r="CE1650" s="85"/>
      <c r="CF1650" s="85"/>
      <c r="CG1650" s="85"/>
      <c r="CH1650" s="85"/>
      <c r="CI1650" s="85"/>
      <c r="CJ1650" s="85"/>
      <c r="CK1650" s="85"/>
      <c r="CL1650" s="85"/>
      <c r="CM1650" s="85"/>
      <c r="CN1650" s="85"/>
      <c r="CO1650" s="85"/>
      <c r="CP1650" s="85"/>
      <c r="CQ1650" s="85"/>
      <c r="CR1650" s="85"/>
      <c r="CS1650" s="85"/>
      <c r="CT1650" s="85"/>
      <c r="CU1650" s="85"/>
      <c r="CV1650" s="85"/>
      <c r="CW1650" s="85"/>
      <c r="CX1650" s="85"/>
      <c r="CY1650" s="85"/>
      <c r="CZ1650" s="85"/>
      <c r="DA1650" s="85"/>
      <c r="DB1650" s="85"/>
      <c r="DC1650" s="85"/>
      <c r="DD1650" s="85"/>
      <c r="DE1650" s="85"/>
    </row>
    <row r="1651" spans="1:109" x14ac:dyDescent="0.2">
      <c r="A1651" s="85"/>
      <c r="B1651" s="85"/>
      <c r="C1651" s="85"/>
      <c r="D1651" s="85"/>
      <c r="E1651" s="86"/>
      <c r="F1651" s="85"/>
      <c r="G1651" s="87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  <c r="V1651" s="85"/>
      <c r="W1651" s="85"/>
      <c r="X1651" s="85"/>
      <c r="Y1651" s="85"/>
      <c r="Z1651" s="85"/>
      <c r="AA1651" s="85"/>
      <c r="AB1651" s="85"/>
      <c r="AC1651" s="85"/>
      <c r="AD1651" s="85"/>
      <c r="AE1651" s="85"/>
      <c r="AF1651" s="85"/>
      <c r="AG1651" s="85"/>
      <c r="AH1651" s="85"/>
      <c r="AI1651" s="85"/>
      <c r="AJ1651" s="85"/>
      <c r="AK1651" s="85"/>
      <c r="AL1651" s="85"/>
      <c r="AM1651" s="85"/>
      <c r="AN1651" s="85"/>
      <c r="AO1651" s="85"/>
      <c r="AP1651" s="85"/>
      <c r="AQ1651" s="85"/>
      <c r="AR1651" s="85"/>
      <c r="AS1651" s="85"/>
      <c r="AT1651" s="85"/>
      <c r="AU1651" s="85"/>
      <c r="AV1651" s="85"/>
      <c r="AW1651" s="85"/>
      <c r="AX1651" s="85"/>
      <c r="AY1651" s="85"/>
      <c r="AZ1651" s="85"/>
      <c r="BA1651" s="85"/>
      <c r="BB1651" s="85"/>
      <c r="BC1651" s="85"/>
      <c r="BD1651" s="85"/>
      <c r="BE1651" s="85"/>
      <c r="BF1651" s="88"/>
      <c r="BG1651" s="85"/>
      <c r="BH1651" s="85"/>
      <c r="BI1651" s="85"/>
      <c r="BJ1651" s="85"/>
      <c r="BK1651" s="85"/>
      <c r="BL1651" s="85"/>
      <c r="BM1651" s="85"/>
      <c r="BN1651" s="85"/>
      <c r="BO1651" s="85"/>
      <c r="BP1651" s="85"/>
      <c r="BQ1651" s="85"/>
      <c r="BR1651" s="85"/>
      <c r="BS1651" s="85"/>
      <c r="BT1651" s="85"/>
      <c r="BU1651" s="85"/>
      <c r="BV1651" s="85"/>
      <c r="BW1651" s="85"/>
      <c r="BX1651" s="85"/>
      <c r="BY1651" s="85"/>
      <c r="BZ1651" s="85"/>
      <c r="CA1651" s="85"/>
      <c r="CB1651" s="85"/>
      <c r="CC1651" s="85"/>
      <c r="CD1651" s="85"/>
      <c r="CE1651" s="85"/>
      <c r="CF1651" s="85"/>
      <c r="CG1651" s="85"/>
      <c r="CH1651" s="85"/>
      <c r="CI1651" s="85"/>
      <c r="CJ1651" s="85"/>
      <c r="CK1651" s="85"/>
      <c r="CL1651" s="85"/>
      <c r="CM1651" s="85"/>
      <c r="CN1651" s="85"/>
      <c r="CO1651" s="85"/>
      <c r="CP1651" s="85"/>
      <c r="CQ1651" s="85"/>
      <c r="CR1651" s="85"/>
      <c r="CS1651" s="85"/>
      <c r="CT1651" s="85"/>
      <c r="CU1651" s="85"/>
      <c r="CV1651" s="85"/>
      <c r="CW1651" s="85"/>
      <c r="CX1651" s="85"/>
      <c r="CY1651" s="85"/>
      <c r="CZ1651" s="85"/>
      <c r="DA1651" s="85"/>
      <c r="DB1651" s="85"/>
      <c r="DC1651" s="85"/>
      <c r="DD1651" s="85"/>
      <c r="DE1651" s="85"/>
    </row>
    <row r="1652" spans="1:109" x14ac:dyDescent="0.2">
      <c r="A1652" s="85"/>
      <c r="B1652" s="85"/>
      <c r="C1652" s="85"/>
      <c r="D1652" s="85"/>
      <c r="E1652" s="86"/>
      <c r="F1652" s="85"/>
      <c r="G1652" s="87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  <c r="V1652" s="85"/>
      <c r="W1652" s="85"/>
      <c r="X1652" s="85"/>
      <c r="Y1652" s="85"/>
      <c r="Z1652" s="85"/>
      <c r="AA1652" s="85"/>
      <c r="AB1652" s="85"/>
      <c r="AC1652" s="85"/>
      <c r="AD1652" s="85"/>
      <c r="AE1652" s="85"/>
      <c r="AF1652" s="85"/>
      <c r="AG1652" s="85"/>
      <c r="AH1652" s="85"/>
      <c r="AI1652" s="85"/>
      <c r="AJ1652" s="85"/>
      <c r="AK1652" s="85"/>
      <c r="AL1652" s="85"/>
      <c r="AM1652" s="85"/>
      <c r="AN1652" s="85"/>
      <c r="AO1652" s="85"/>
      <c r="AP1652" s="85"/>
      <c r="AQ1652" s="85"/>
      <c r="AR1652" s="85"/>
      <c r="AS1652" s="85"/>
      <c r="AT1652" s="85"/>
      <c r="AU1652" s="85"/>
      <c r="AV1652" s="85"/>
      <c r="AW1652" s="85"/>
      <c r="AX1652" s="85"/>
      <c r="AY1652" s="85"/>
      <c r="AZ1652" s="85"/>
      <c r="BA1652" s="85"/>
      <c r="BB1652" s="85"/>
      <c r="BC1652" s="85"/>
      <c r="BD1652" s="85"/>
      <c r="BE1652" s="85"/>
      <c r="BF1652" s="88"/>
      <c r="BG1652" s="85"/>
      <c r="BH1652" s="85"/>
      <c r="BI1652" s="85"/>
      <c r="BJ1652" s="85"/>
      <c r="BK1652" s="85"/>
      <c r="BL1652" s="85"/>
      <c r="BM1652" s="85"/>
      <c r="BN1652" s="85"/>
      <c r="BO1652" s="85"/>
      <c r="BP1652" s="85"/>
      <c r="BQ1652" s="85"/>
      <c r="BR1652" s="85"/>
      <c r="BS1652" s="85"/>
      <c r="BT1652" s="85"/>
      <c r="BU1652" s="85"/>
      <c r="BV1652" s="85"/>
      <c r="BW1652" s="85"/>
      <c r="BX1652" s="85"/>
      <c r="BY1652" s="85"/>
      <c r="BZ1652" s="85"/>
      <c r="CA1652" s="85"/>
      <c r="CB1652" s="85"/>
      <c r="CC1652" s="85"/>
      <c r="CD1652" s="85"/>
      <c r="CE1652" s="85"/>
      <c r="CF1652" s="85"/>
      <c r="CG1652" s="85"/>
      <c r="CH1652" s="85"/>
      <c r="CI1652" s="85"/>
      <c r="CJ1652" s="85"/>
      <c r="CK1652" s="85"/>
      <c r="CL1652" s="85"/>
      <c r="CM1652" s="85"/>
      <c r="CN1652" s="85"/>
      <c r="CO1652" s="85"/>
      <c r="CP1652" s="85"/>
      <c r="CQ1652" s="85"/>
      <c r="CR1652" s="85"/>
      <c r="CS1652" s="85"/>
      <c r="CT1652" s="85"/>
      <c r="CU1652" s="85"/>
      <c r="CV1652" s="85"/>
      <c r="CW1652" s="85"/>
      <c r="CX1652" s="85"/>
      <c r="CY1652" s="85"/>
      <c r="CZ1652" s="85"/>
      <c r="DA1652" s="85"/>
      <c r="DB1652" s="85"/>
      <c r="DC1652" s="85"/>
      <c r="DD1652" s="85"/>
      <c r="DE1652" s="85"/>
    </row>
    <row r="1653" spans="1:109" x14ac:dyDescent="0.2">
      <c r="A1653" s="85"/>
      <c r="B1653" s="85"/>
      <c r="C1653" s="85"/>
      <c r="D1653" s="85"/>
      <c r="E1653" s="86"/>
      <c r="F1653" s="85"/>
      <c r="G1653" s="87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E1653" s="85"/>
      <c r="AF1653" s="85"/>
      <c r="AG1653" s="85"/>
      <c r="AH1653" s="85"/>
      <c r="AI1653" s="85"/>
      <c r="AJ1653" s="85"/>
      <c r="AK1653" s="85"/>
      <c r="AL1653" s="85"/>
      <c r="AM1653" s="85"/>
      <c r="AN1653" s="85"/>
      <c r="AO1653" s="85"/>
      <c r="AP1653" s="85"/>
      <c r="AQ1653" s="85"/>
      <c r="AR1653" s="85"/>
      <c r="AS1653" s="85"/>
      <c r="AT1653" s="85"/>
      <c r="AU1653" s="85"/>
      <c r="AV1653" s="85"/>
      <c r="AW1653" s="85"/>
      <c r="AX1653" s="85"/>
      <c r="AY1653" s="85"/>
      <c r="AZ1653" s="85"/>
      <c r="BA1653" s="85"/>
      <c r="BB1653" s="85"/>
      <c r="BC1653" s="85"/>
      <c r="BD1653" s="85"/>
      <c r="BE1653" s="85"/>
      <c r="BF1653" s="88"/>
      <c r="BG1653" s="85"/>
      <c r="BH1653" s="85"/>
      <c r="BI1653" s="85"/>
      <c r="BJ1653" s="85"/>
      <c r="BK1653" s="85"/>
      <c r="BL1653" s="85"/>
      <c r="BM1653" s="85"/>
      <c r="BN1653" s="85"/>
      <c r="BO1653" s="85"/>
      <c r="BP1653" s="85"/>
      <c r="BQ1653" s="85"/>
      <c r="BR1653" s="85"/>
      <c r="BS1653" s="85"/>
      <c r="BT1653" s="85"/>
      <c r="BU1653" s="85"/>
      <c r="BV1653" s="85"/>
      <c r="BW1653" s="85"/>
      <c r="BX1653" s="85"/>
      <c r="BY1653" s="85"/>
      <c r="BZ1653" s="85"/>
      <c r="CA1653" s="85"/>
      <c r="CB1653" s="85"/>
      <c r="CC1653" s="85"/>
      <c r="CD1653" s="85"/>
      <c r="CE1653" s="85"/>
      <c r="CF1653" s="85"/>
      <c r="CG1653" s="85"/>
      <c r="CH1653" s="85"/>
      <c r="CI1653" s="85"/>
      <c r="CJ1653" s="85"/>
      <c r="CK1653" s="85"/>
      <c r="CL1653" s="85"/>
      <c r="CM1653" s="85"/>
      <c r="CN1653" s="85"/>
      <c r="CO1653" s="85"/>
      <c r="CP1653" s="85"/>
      <c r="CQ1653" s="85"/>
      <c r="CR1653" s="85"/>
      <c r="CS1653" s="85"/>
      <c r="CT1653" s="85"/>
      <c r="CU1653" s="85"/>
      <c r="CV1653" s="85"/>
      <c r="CW1653" s="85"/>
      <c r="CX1653" s="85"/>
      <c r="CY1653" s="85"/>
      <c r="CZ1653" s="85"/>
      <c r="DA1653" s="85"/>
      <c r="DB1653" s="85"/>
      <c r="DC1653" s="85"/>
      <c r="DD1653" s="85"/>
      <c r="DE1653" s="85"/>
    </row>
    <row r="1654" spans="1:109" x14ac:dyDescent="0.2">
      <c r="A1654" s="85"/>
      <c r="B1654" s="85"/>
      <c r="C1654" s="85"/>
      <c r="D1654" s="85"/>
      <c r="E1654" s="86"/>
      <c r="F1654" s="85"/>
      <c r="G1654" s="87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  <c r="V1654" s="85"/>
      <c r="W1654" s="85"/>
      <c r="X1654" s="85"/>
      <c r="Y1654" s="85"/>
      <c r="Z1654" s="85"/>
      <c r="AA1654" s="85"/>
      <c r="AB1654" s="85"/>
      <c r="AC1654" s="85"/>
      <c r="AD1654" s="85"/>
      <c r="AE1654" s="85"/>
      <c r="AF1654" s="85"/>
      <c r="AG1654" s="85"/>
      <c r="AH1654" s="85"/>
      <c r="AI1654" s="85"/>
      <c r="AJ1654" s="85"/>
      <c r="AK1654" s="85"/>
      <c r="AL1654" s="85"/>
      <c r="AM1654" s="85"/>
      <c r="AN1654" s="85"/>
      <c r="AO1654" s="85"/>
      <c r="AP1654" s="85"/>
      <c r="AQ1654" s="85"/>
      <c r="AR1654" s="85"/>
      <c r="AS1654" s="85"/>
      <c r="AT1654" s="85"/>
      <c r="AU1654" s="85"/>
      <c r="AV1654" s="85"/>
      <c r="AW1654" s="85"/>
      <c r="AX1654" s="85"/>
      <c r="AY1654" s="85"/>
      <c r="AZ1654" s="85"/>
      <c r="BA1654" s="85"/>
      <c r="BB1654" s="85"/>
      <c r="BC1654" s="85"/>
      <c r="BD1654" s="85"/>
      <c r="BE1654" s="85"/>
      <c r="BF1654" s="88"/>
      <c r="BG1654" s="85"/>
      <c r="BH1654" s="85"/>
      <c r="BI1654" s="85"/>
      <c r="BJ1654" s="85"/>
      <c r="BK1654" s="85"/>
      <c r="BL1654" s="85"/>
      <c r="BM1654" s="85"/>
      <c r="BN1654" s="85"/>
      <c r="BO1654" s="85"/>
      <c r="BP1654" s="85"/>
      <c r="BQ1654" s="85"/>
      <c r="BR1654" s="85"/>
      <c r="BS1654" s="85"/>
      <c r="BT1654" s="85"/>
      <c r="BU1654" s="85"/>
      <c r="BV1654" s="85"/>
      <c r="BW1654" s="85"/>
      <c r="BX1654" s="85"/>
      <c r="BY1654" s="85"/>
      <c r="BZ1654" s="85"/>
      <c r="CA1654" s="85"/>
      <c r="CB1654" s="85"/>
      <c r="CC1654" s="85"/>
      <c r="CD1654" s="85"/>
      <c r="CE1654" s="85"/>
      <c r="CF1654" s="85"/>
      <c r="CG1654" s="85"/>
      <c r="CH1654" s="85"/>
      <c r="CI1654" s="85"/>
      <c r="CJ1654" s="85"/>
      <c r="CK1654" s="85"/>
      <c r="CL1654" s="85"/>
      <c r="CM1654" s="85"/>
      <c r="CN1654" s="85"/>
      <c r="CO1654" s="85"/>
      <c r="CP1654" s="85"/>
      <c r="CQ1654" s="85"/>
      <c r="CR1654" s="85"/>
      <c r="CS1654" s="85"/>
      <c r="CT1654" s="85"/>
      <c r="CU1654" s="85"/>
      <c r="CV1654" s="85"/>
      <c r="CW1654" s="85"/>
      <c r="CX1654" s="85"/>
      <c r="CY1654" s="85"/>
      <c r="CZ1654" s="85"/>
      <c r="DA1654" s="85"/>
      <c r="DB1654" s="85"/>
      <c r="DC1654" s="85"/>
      <c r="DD1654" s="85"/>
      <c r="DE1654" s="85"/>
    </row>
    <row r="1655" spans="1:109" x14ac:dyDescent="0.2">
      <c r="A1655" s="85"/>
      <c r="B1655" s="85"/>
      <c r="C1655" s="85"/>
      <c r="D1655" s="85"/>
      <c r="E1655" s="86"/>
      <c r="F1655" s="85"/>
      <c r="G1655" s="87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  <c r="V1655" s="85"/>
      <c r="W1655" s="85"/>
      <c r="X1655" s="85"/>
      <c r="Y1655" s="85"/>
      <c r="Z1655" s="85"/>
      <c r="AA1655" s="85"/>
      <c r="AB1655" s="85"/>
      <c r="AC1655" s="85"/>
      <c r="AD1655" s="85"/>
      <c r="AE1655" s="85"/>
      <c r="AF1655" s="85"/>
      <c r="AG1655" s="85"/>
      <c r="AH1655" s="85"/>
      <c r="AI1655" s="85"/>
      <c r="AJ1655" s="85"/>
      <c r="AK1655" s="85"/>
      <c r="AL1655" s="85"/>
      <c r="AM1655" s="85"/>
      <c r="AN1655" s="85"/>
      <c r="AO1655" s="85"/>
      <c r="AP1655" s="85"/>
      <c r="AQ1655" s="85"/>
      <c r="AR1655" s="85"/>
      <c r="AS1655" s="85"/>
      <c r="AT1655" s="85"/>
      <c r="AU1655" s="85"/>
      <c r="AV1655" s="85"/>
      <c r="AW1655" s="85"/>
      <c r="AX1655" s="85"/>
      <c r="AY1655" s="85"/>
      <c r="AZ1655" s="85"/>
      <c r="BA1655" s="85"/>
      <c r="BB1655" s="85"/>
      <c r="BC1655" s="85"/>
      <c r="BD1655" s="85"/>
      <c r="BE1655" s="85"/>
      <c r="BF1655" s="88"/>
      <c r="BG1655" s="85"/>
      <c r="BH1655" s="85"/>
      <c r="BI1655" s="85"/>
      <c r="BJ1655" s="85"/>
      <c r="BK1655" s="85"/>
      <c r="BL1655" s="85"/>
      <c r="BM1655" s="85"/>
      <c r="BN1655" s="85"/>
      <c r="BO1655" s="85"/>
      <c r="BP1655" s="85"/>
      <c r="BQ1655" s="85"/>
      <c r="BR1655" s="85"/>
      <c r="BS1655" s="85"/>
      <c r="BT1655" s="85"/>
      <c r="BU1655" s="85"/>
      <c r="BV1655" s="85"/>
      <c r="BW1655" s="85"/>
      <c r="BX1655" s="85"/>
      <c r="BY1655" s="85"/>
      <c r="BZ1655" s="85"/>
      <c r="CA1655" s="85"/>
      <c r="CB1655" s="85"/>
      <c r="CC1655" s="85"/>
      <c r="CD1655" s="85"/>
      <c r="CE1655" s="85"/>
      <c r="CF1655" s="85"/>
      <c r="CG1655" s="85"/>
      <c r="CH1655" s="85"/>
      <c r="CI1655" s="85"/>
      <c r="CJ1655" s="85"/>
      <c r="CK1655" s="85"/>
      <c r="CL1655" s="85"/>
      <c r="CM1655" s="85"/>
      <c r="CN1655" s="85"/>
      <c r="CO1655" s="85"/>
      <c r="CP1655" s="85"/>
      <c r="CQ1655" s="85"/>
      <c r="CR1655" s="85"/>
      <c r="CS1655" s="85"/>
      <c r="CT1655" s="85"/>
      <c r="CU1655" s="85"/>
      <c r="CV1655" s="85"/>
      <c r="CW1655" s="85"/>
      <c r="CX1655" s="85"/>
      <c r="CY1655" s="85"/>
      <c r="CZ1655" s="85"/>
      <c r="DA1655" s="85"/>
      <c r="DB1655" s="85"/>
      <c r="DC1655" s="85"/>
      <c r="DD1655" s="85"/>
      <c r="DE1655" s="85"/>
    </row>
    <row r="1656" spans="1:109" x14ac:dyDescent="0.2">
      <c r="A1656" s="85"/>
      <c r="B1656" s="85"/>
      <c r="C1656" s="85"/>
      <c r="D1656" s="85"/>
      <c r="E1656" s="86"/>
      <c r="F1656" s="85"/>
      <c r="G1656" s="87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  <c r="V1656" s="85"/>
      <c r="W1656" s="85"/>
      <c r="X1656" s="85"/>
      <c r="Y1656" s="85"/>
      <c r="Z1656" s="85"/>
      <c r="AA1656" s="85"/>
      <c r="AB1656" s="85"/>
      <c r="AC1656" s="85"/>
      <c r="AD1656" s="85"/>
      <c r="AE1656" s="85"/>
      <c r="AF1656" s="85"/>
      <c r="AG1656" s="85"/>
      <c r="AH1656" s="85"/>
      <c r="AI1656" s="85"/>
      <c r="AJ1656" s="85"/>
      <c r="AK1656" s="85"/>
      <c r="AL1656" s="85"/>
      <c r="AM1656" s="85"/>
      <c r="AN1656" s="85"/>
      <c r="AO1656" s="85"/>
      <c r="AP1656" s="85"/>
      <c r="AQ1656" s="85"/>
      <c r="AR1656" s="85"/>
      <c r="AS1656" s="85"/>
      <c r="AT1656" s="85"/>
      <c r="AU1656" s="85"/>
      <c r="AV1656" s="85"/>
      <c r="AW1656" s="85"/>
      <c r="AX1656" s="85"/>
      <c r="AY1656" s="85"/>
      <c r="AZ1656" s="85"/>
      <c r="BA1656" s="85"/>
      <c r="BB1656" s="85"/>
      <c r="BC1656" s="85"/>
      <c r="BD1656" s="85"/>
      <c r="BE1656" s="85"/>
      <c r="BF1656" s="88"/>
      <c r="BG1656" s="85"/>
      <c r="BH1656" s="85"/>
      <c r="BI1656" s="85"/>
      <c r="BJ1656" s="85"/>
      <c r="BK1656" s="85"/>
      <c r="BL1656" s="85"/>
      <c r="BM1656" s="85"/>
      <c r="BN1656" s="85"/>
      <c r="BO1656" s="85"/>
      <c r="BP1656" s="85"/>
      <c r="BQ1656" s="85"/>
      <c r="BR1656" s="85"/>
      <c r="BS1656" s="85"/>
      <c r="BT1656" s="85"/>
      <c r="BU1656" s="85"/>
      <c r="BV1656" s="85"/>
      <c r="BW1656" s="85"/>
      <c r="BX1656" s="85"/>
      <c r="BY1656" s="85"/>
      <c r="BZ1656" s="85"/>
      <c r="CA1656" s="85"/>
      <c r="CB1656" s="85"/>
      <c r="CC1656" s="85"/>
      <c r="CD1656" s="85"/>
      <c r="CE1656" s="85"/>
      <c r="CF1656" s="85"/>
      <c r="CG1656" s="85"/>
      <c r="CH1656" s="85"/>
      <c r="CI1656" s="85"/>
      <c r="CJ1656" s="85"/>
      <c r="CK1656" s="85"/>
      <c r="CL1656" s="85"/>
      <c r="CM1656" s="85"/>
      <c r="CN1656" s="85"/>
      <c r="CO1656" s="85"/>
      <c r="CP1656" s="85"/>
      <c r="CQ1656" s="85"/>
      <c r="CR1656" s="85"/>
      <c r="CS1656" s="85"/>
      <c r="CT1656" s="85"/>
      <c r="CU1656" s="85"/>
      <c r="CV1656" s="85"/>
      <c r="CW1656" s="85"/>
      <c r="CX1656" s="85"/>
      <c r="CY1656" s="85"/>
      <c r="CZ1656" s="85"/>
      <c r="DA1656" s="85"/>
      <c r="DB1656" s="85"/>
      <c r="DC1656" s="85"/>
      <c r="DD1656" s="85"/>
      <c r="DE1656" s="85"/>
    </row>
    <row r="1657" spans="1:109" x14ac:dyDescent="0.2">
      <c r="A1657" s="85"/>
      <c r="B1657" s="85"/>
      <c r="C1657" s="85"/>
      <c r="D1657" s="85"/>
      <c r="E1657" s="86"/>
      <c r="F1657" s="85"/>
      <c r="G1657" s="87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  <c r="V1657" s="85"/>
      <c r="W1657" s="85"/>
      <c r="X1657" s="85"/>
      <c r="Y1657" s="85"/>
      <c r="Z1657" s="85"/>
      <c r="AA1657" s="85"/>
      <c r="AB1657" s="85"/>
      <c r="AC1657" s="85"/>
      <c r="AD1657" s="85"/>
      <c r="AE1657" s="85"/>
      <c r="AF1657" s="85"/>
      <c r="AG1657" s="85"/>
      <c r="AH1657" s="85"/>
      <c r="AI1657" s="85"/>
      <c r="AJ1657" s="85"/>
      <c r="AK1657" s="85"/>
      <c r="AL1657" s="85"/>
      <c r="AM1657" s="85"/>
      <c r="AN1657" s="85"/>
      <c r="AO1657" s="85"/>
      <c r="AP1657" s="85"/>
      <c r="AQ1657" s="85"/>
      <c r="AR1657" s="85"/>
      <c r="AS1657" s="85"/>
      <c r="AT1657" s="85"/>
      <c r="AU1657" s="85"/>
      <c r="AV1657" s="85"/>
      <c r="AW1657" s="85"/>
      <c r="AX1657" s="85"/>
      <c r="AY1657" s="85"/>
      <c r="AZ1657" s="85"/>
      <c r="BA1657" s="85"/>
      <c r="BB1657" s="85"/>
      <c r="BC1657" s="85"/>
      <c r="BD1657" s="85"/>
      <c r="BE1657" s="85"/>
      <c r="BF1657" s="88"/>
      <c r="BG1657" s="85"/>
      <c r="BH1657" s="85"/>
      <c r="BI1657" s="85"/>
      <c r="BJ1657" s="85"/>
      <c r="BK1657" s="85"/>
      <c r="BL1657" s="85"/>
      <c r="BM1657" s="85"/>
      <c r="BN1657" s="85"/>
      <c r="BO1657" s="85"/>
      <c r="BP1657" s="85"/>
      <c r="BQ1657" s="85"/>
      <c r="BR1657" s="85"/>
      <c r="BS1657" s="85"/>
      <c r="BT1657" s="85"/>
      <c r="BU1657" s="85"/>
      <c r="BV1657" s="85"/>
      <c r="BW1657" s="85"/>
      <c r="BX1657" s="85"/>
      <c r="BY1657" s="85"/>
      <c r="BZ1657" s="85"/>
      <c r="CA1657" s="85"/>
      <c r="CB1657" s="85"/>
      <c r="CC1657" s="85"/>
      <c r="CD1657" s="85"/>
      <c r="CE1657" s="85"/>
      <c r="CF1657" s="85"/>
      <c r="CG1657" s="85"/>
      <c r="CH1657" s="85"/>
      <c r="CI1657" s="85"/>
      <c r="CJ1657" s="85"/>
      <c r="CK1657" s="85"/>
      <c r="CL1657" s="85"/>
      <c r="CM1657" s="85"/>
      <c r="CN1657" s="85"/>
      <c r="CO1657" s="85"/>
      <c r="CP1657" s="85"/>
      <c r="CQ1657" s="85"/>
      <c r="CR1657" s="85"/>
      <c r="CS1657" s="85"/>
      <c r="CT1657" s="85"/>
      <c r="CU1657" s="85"/>
      <c r="CV1657" s="85"/>
      <c r="CW1657" s="85"/>
      <c r="CX1657" s="85"/>
      <c r="CY1657" s="85"/>
      <c r="CZ1657" s="85"/>
      <c r="DA1657" s="85"/>
      <c r="DB1657" s="85"/>
      <c r="DC1657" s="85"/>
      <c r="DD1657" s="85"/>
      <c r="DE1657" s="85"/>
    </row>
    <row r="1658" spans="1:109" x14ac:dyDescent="0.2">
      <c r="A1658" s="85"/>
      <c r="B1658" s="85"/>
      <c r="C1658" s="85"/>
      <c r="D1658" s="85"/>
      <c r="E1658" s="86"/>
      <c r="F1658" s="85"/>
      <c r="G1658" s="87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  <c r="V1658" s="85"/>
      <c r="W1658" s="85"/>
      <c r="X1658" s="85"/>
      <c r="Y1658" s="85"/>
      <c r="Z1658" s="85"/>
      <c r="AA1658" s="85"/>
      <c r="AB1658" s="85"/>
      <c r="AC1658" s="85"/>
      <c r="AD1658" s="85"/>
      <c r="AE1658" s="85"/>
      <c r="AF1658" s="85"/>
      <c r="AG1658" s="85"/>
      <c r="AH1658" s="85"/>
      <c r="AI1658" s="85"/>
      <c r="AJ1658" s="85"/>
      <c r="AK1658" s="85"/>
      <c r="AL1658" s="85"/>
      <c r="AM1658" s="85"/>
      <c r="AN1658" s="85"/>
      <c r="AO1658" s="85"/>
      <c r="AP1658" s="85"/>
      <c r="AQ1658" s="85"/>
      <c r="AR1658" s="85"/>
      <c r="AS1658" s="85"/>
      <c r="AT1658" s="85"/>
      <c r="AU1658" s="85"/>
      <c r="AV1658" s="85"/>
      <c r="AW1658" s="85"/>
      <c r="AX1658" s="85"/>
      <c r="AY1658" s="85"/>
      <c r="AZ1658" s="85"/>
      <c r="BA1658" s="85"/>
      <c r="BB1658" s="85"/>
      <c r="BC1658" s="85"/>
      <c r="BD1658" s="85"/>
      <c r="BE1658" s="85"/>
      <c r="BF1658" s="88"/>
      <c r="BG1658" s="85"/>
      <c r="BH1658" s="85"/>
      <c r="BI1658" s="85"/>
      <c r="BJ1658" s="85"/>
      <c r="BK1658" s="85"/>
      <c r="BL1658" s="85"/>
      <c r="BM1658" s="85"/>
      <c r="BN1658" s="85"/>
      <c r="BO1658" s="85"/>
      <c r="BP1658" s="85"/>
      <c r="BQ1658" s="85"/>
      <c r="BR1658" s="85"/>
      <c r="BS1658" s="85"/>
      <c r="BT1658" s="85"/>
      <c r="BU1658" s="85"/>
      <c r="BV1658" s="85"/>
      <c r="BW1658" s="85"/>
      <c r="BX1658" s="85"/>
      <c r="BY1658" s="85"/>
      <c r="BZ1658" s="85"/>
      <c r="CA1658" s="85"/>
      <c r="CB1658" s="85"/>
      <c r="CC1658" s="85"/>
      <c r="CD1658" s="85"/>
      <c r="CE1658" s="85"/>
      <c r="CF1658" s="85"/>
      <c r="CG1658" s="85"/>
      <c r="CH1658" s="85"/>
      <c r="CI1658" s="85"/>
      <c r="CJ1658" s="85"/>
      <c r="CK1658" s="85"/>
      <c r="CL1658" s="85"/>
      <c r="CM1658" s="85"/>
      <c r="CN1658" s="85"/>
      <c r="CO1658" s="85"/>
      <c r="CP1658" s="85"/>
      <c r="CQ1658" s="85"/>
      <c r="CR1658" s="85"/>
      <c r="CS1658" s="85"/>
      <c r="CT1658" s="85"/>
      <c r="CU1658" s="85"/>
      <c r="CV1658" s="85"/>
      <c r="CW1658" s="85"/>
      <c r="CX1658" s="85"/>
      <c r="CY1658" s="85"/>
      <c r="CZ1658" s="85"/>
      <c r="DA1658" s="85"/>
      <c r="DB1658" s="85"/>
      <c r="DC1658" s="85"/>
      <c r="DD1658" s="85"/>
      <c r="DE1658" s="85"/>
    </row>
    <row r="1659" spans="1:109" x14ac:dyDescent="0.2">
      <c r="A1659" s="85"/>
      <c r="B1659" s="85"/>
      <c r="C1659" s="85"/>
      <c r="D1659" s="85"/>
      <c r="E1659" s="86"/>
      <c r="F1659" s="85"/>
      <c r="G1659" s="87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  <c r="V1659" s="85"/>
      <c r="W1659" s="85"/>
      <c r="X1659" s="85"/>
      <c r="Y1659" s="85"/>
      <c r="Z1659" s="85"/>
      <c r="AA1659" s="85"/>
      <c r="AB1659" s="85"/>
      <c r="AC1659" s="85"/>
      <c r="AD1659" s="85"/>
      <c r="AE1659" s="85"/>
      <c r="AF1659" s="85"/>
      <c r="AG1659" s="85"/>
      <c r="AH1659" s="85"/>
      <c r="AI1659" s="85"/>
      <c r="AJ1659" s="85"/>
      <c r="AK1659" s="85"/>
      <c r="AL1659" s="85"/>
      <c r="AM1659" s="85"/>
      <c r="AN1659" s="85"/>
      <c r="AO1659" s="85"/>
      <c r="AP1659" s="85"/>
      <c r="AQ1659" s="85"/>
      <c r="AR1659" s="85"/>
      <c r="AS1659" s="85"/>
      <c r="AT1659" s="85"/>
      <c r="AU1659" s="85"/>
      <c r="AV1659" s="85"/>
      <c r="AW1659" s="85"/>
      <c r="AX1659" s="85"/>
      <c r="AY1659" s="85"/>
      <c r="AZ1659" s="85"/>
      <c r="BA1659" s="85"/>
      <c r="BB1659" s="85"/>
      <c r="BC1659" s="85"/>
      <c r="BD1659" s="85"/>
      <c r="BE1659" s="85"/>
      <c r="BF1659" s="88"/>
      <c r="BG1659" s="85"/>
      <c r="BH1659" s="85"/>
      <c r="BI1659" s="85"/>
      <c r="BJ1659" s="85"/>
      <c r="BK1659" s="85"/>
      <c r="BL1659" s="85"/>
      <c r="BM1659" s="85"/>
      <c r="BN1659" s="85"/>
      <c r="BO1659" s="85"/>
      <c r="BP1659" s="85"/>
      <c r="BQ1659" s="85"/>
      <c r="BR1659" s="85"/>
      <c r="BS1659" s="85"/>
      <c r="BT1659" s="85"/>
      <c r="BU1659" s="85"/>
      <c r="BV1659" s="85"/>
      <c r="BW1659" s="85"/>
      <c r="BX1659" s="85"/>
      <c r="BY1659" s="85"/>
      <c r="BZ1659" s="85"/>
      <c r="CA1659" s="85"/>
      <c r="CB1659" s="85"/>
      <c r="CC1659" s="85"/>
      <c r="CD1659" s="85"/>
      <c r="CE1659" s="85"/>
      <c r="CF1659" s="85"/>
      <c r="CG1659" s="85"/>
      <c r="CH1659" s="85"/>
      <c r="CI1659" s="85"/>
      <c r="CJ1659" s="85"/>
      <c r="CK1659" s="85"/>
      <c r="CL1659" s="85"/>
      <c r="CM1659" s="85"/>
      <c r="CN1659" s="85"/>
      <c r="CO1659" s="85"/>
      <c r="CP1659" s="85"/>
      <c r="CQ1659" s="85"/>
      <c r="CR1659" s="85"/>
      <c r="CS1659" s="85"/>
      <c r="CT1659" s="85"/>
      <c r="CU1659" s="85"/>
      <c r="CV1659" s="85"/>
      <c r="CW1659" s="85"/>
      <c r="CX1659" s="85"/>
      <c r="CY1659" s="85"/>
      <c r="CZ1659" s="85"/>
      <c r="DA1659" s="85"/>
      <c r="DB1659" s="85"/>
      <c r="DC1659" s="85"/>
      <c r="DD1659" s="85"/>
      <c r="DE1659" s="85"/>
    </row>
    <row r="1660" spans="1:109" x14ac:dyDescent="0.2">
      <c r="A1660" s="85"/>
      <c r="B1660" s="85"/>
      <c r="C1660" s="85"/>
      <c r="D1660" s="85"/>
      <c r="E1660" s="86"/>
      <c r="F1660" s="85"/>
      <c r="G1660" s="87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  <c r="V1660" s="85"/>
      <c r="W1660" s="85"/>
      <c r="X1660" s="85"/>
      <c r="Y1660" s="85"/>
      <c r="Z1660" s="85"/>
      <c r="AA1660" s="85"/>
      <c r="AB1660" s="85"/>
      <c r="AC1660" s="85"/>
      <c r="AD1660" s="85"/>
      <c r="AE1660" s="85"/>
      <c r="AF1660" s="85"/>
      <c r="AG1660" s="85"/>
      <c r="AH1660" s="85"/>
      <c r="AI1660" s="85"/>
      <c r="AJ1660" s="85"/>
      <c r="AK1660" s="85"/>
      <c r="AL1660" s="85"/>
      <c r="AM1660" s="85"/>
      <c r="AN1660" s="85"/>
      <c r="AO1660" s="85"/>
      <c r="AP1660" s="85"/>
      <c r="AQ1660" s="85"/>
      <c r="AR1660" s="85"/>
      <c r="AS1660" s="85"/>
      <c r="AT1660" s="85"/>
      <c r="AU1660" s="85"/>
      <c r="AV1660" s="85"/>
      <c r="AW1660" s="85"/>
      <c r="AX1660" s="85"/>
      <c r="AY1660" s="85"/>
      <c r="AZ1660" s="85"/>
      <c r="BA1660" s="85"/>
      <c r="BB1660" s="85"/>
      <c r="BC1660" s="85"/>
      <c r="BD1660" s="85"/>
      <c r="BE1660" s="85"/>
      <c r="BF1660" s="88"/>
      <c r="BG1660" s="85"/>
      <c r="BH1660" s="85"/>
      <c r="BI1660" s="85"/>
      <c r="BJ1660" s="85"/>
      <c r="BK1660" s="85"/>
      <c r="BL1660" s="85"/>
      <c r="BM1660" s="85"/>
      <c r="BN1660" s="85"/>
      <c r="BO1660" s="85"/>
      <c r="BP1660" s="85"/>
      <c r="BQ1660" s="85"/>
      <c r="BR1660" s="85"/>
      <c r="BS1660" s="85"/>
      <c r="BT1660" s="85"/>
      <c r="BU1660" s="85"/>
      <c r="BV1660" s="85"/>
      <c r="BW1660" s="85"/>
      <c r="BX1660" s="85"/>
      <c r="BY1660" s="85"/>
      <c r="BZ1660" s="85"/>
      <c r="CA1660" s="85"/>
      <c r="CB1660" s="85"/>
      <c r="CC1660" s="85"/>
      <c r="CD1660" s="85"/>
      <c r="CE1660" s="85"/>
      <c r="CF1660" s="85"/>
      <c r="CG1660" s="85"/>
      <c r="CH1660" s="85"/>
      <c r="CI1660" s="85"/>
      <c r="CJ1660" s="85"/>
      <c r="CK1660" s="85"/>
      <c r="CL1660" s="85"/>
      <c r="CM1660" s="85"/>
      <c r="CN1660" s="85"/>
      <c r="CO1660" s="85"/>
      <c r="CP1660" s="85"/>
      <c r="CQ1660" s="85"/>
      <c r="CR1660" s="85"/>
      <c r="CS1660" s="85"/>
      <c r="CT1660" s="85"/>
      <c r="CU1660" s="85"/>
      <c r="CV1660" s="85"/>
      <c r="CW1660" s="85"/>
      <c r="CX1660" s="85"/>
      <c r="CY1660" s="85"/>
      <c r="CZ1660" s="85"/>
      <c r="DA1660" s="85"/>
      <c r="DB1660" s="85"/>
      <c r="DC1660" s="85"/>
      <c r="DD1660" s="85"/>
      <c r="DE1660" s="85"/>
    </row>
    <row r="1661" spans="1:109" x14ac:dyDescent="0.2">
      <c r="A1661" s="85"/>
      <c r="B1661" s="85"/>
      <c r="C1661" s="85"/>
      <c r="D1661" s="85"/>
      <c r="E1661" s="86"/>
      <c r="F1661" s="85"/>
      <c r="G1661" s="87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  <c r="V1661" s="85"/>
      <c r="W1661" s="85"/>
      <c r="X1661" s="85"/>
      <c r="Y1661" s="85"/>
      <c r="Z1661" s="85"/>
      <c r="AA1661" s="85"/>
      <c r="AB1661" s="85"/>
      <c r="AC1661" s="85"/>
      <c r="AD1661" s="85"/>
      <c r="AE1661" s="85"/>
      <c r="AF1661" s="85"/>
      <c r="AG1661" s="85"/>
      <c r="AH1661" s="85"/>
      <c r="AI1661" s="85"/>
      <c r="AJ1661" s="85"/>
      <c r="AK1661" s="85"/>
      <c r="AL1661" s="85"/>
      <c r="AM1661" s="85"/>
      <c r="AN1661" s="85"/>
      <c r="AO1661" s="85"/>
      <c r="AP1661" s="85"/>
      <c r="AQ1661" s="85"/>
      <c r="AR1661" s="85"/>
      <c r="AS1661" s="85"/>
      <c r="AT1661" s="85"/>
      <c r="AU1661" s="85"/>
      <c r="AV1661" s="85"/>
      <c r="AW1661" s="85"/>
      <c r="AX1661" s="85"/>
      <c r="AY1661" s="85"/>
      <c r="AZ1661" s="85"/>
      <c r="BA1661" s="85"/>
      <c r="BB1661" s="85"/>
      <c r="BC1661" s="85"/>
      <c r="BD1661" s="85"/>
      <c r="BE1661" s="85"/>
      <c r="BF1661" s="88"/>
      <c r="BG1661" s="85"/>
      <c r="BH1661" s="85"/>
      <c r="BI1661" s="85"/>
      <c r="BJ1661" s="85"/>
      <c r="BK1661" s="85"/>
      <c r="BL1661" s="85"/>
      <c r="BM1661" s="85"/>
      <c r="BN1661" s="85"/>
      <c r="BO1661" s="85"/>
      <c r="BP1661" s="85"/>
      <c r="BQ1661" s="85"/>
      <c r="BR1661" s="85"/>
      <c r="BS1661" s="85"/>
      <c r="BT1661" s="85"/>
      <c r="BU1661" s="85"/>
      <c r="BV1661" s="85"/>
      <c r="BW1661" s="85"/>
      <c r="BX1661" s="85"/>
      <c r="BY1661" s="85"/>
      <c r="BZ1661" s="85"/>
      <c r="CA1661" s="85"/>
      <c r="CB1661" s="85"/>
      <c r="CC1661" s="85"/>
      <c r="CD1661" s="85"/>
      <c r="CE1661" s="85"/>
      <c r="CF1661" s="85"/>
      <c r="CG1661" s="85"/>
      <c r="CH1661" s="85"/>
      <c r="CI1661" s="85"/>
      <c r="CJ1661" s="85"/>
      <c r="CK1661" s="85"/>
      <c r="CL1661" s="85"/>
      <c r="CM1661" s="85"/>
      <c r="CN1661" s="85"/>
      <c r="CO1661" s="85"/>
      <c r="CP1661" s="85"/>
      <c r="CQ1661" s="85"/>
      <c r="CR1661" s="85"/>
      <c r="CS1661" s="85"/>
      <c r="CT1661" s="85"/>
      <c r="CU1661" s="85"/>
      <c r="CV1661" s="85"/>
      <c r="CW1661" s="85"/>
      <c r="CX1661" s="85"/>
      <c r="CY1661" s="85"/>
      <c r="CZ1661" s="85"/>
      <c r="DA1661" s="85"/>
      <c r="DB1661" s="85"/>
      <c r="DC1661" s="85"/>
      <c r="DD1661" s="85"/>
      <c r="DE1661" s="85"/>
    </row>
    <row r="1662" spans="1:109" x14ac:dyDescent="0.2">
      <c r="A1662" s="85"/>
      <c r="B1662" s="85"/>
      <c r="C1662" s="85"/>
      <c r="D1662" s="85"/>
      <c r="E1662" s="86"/>
      <c r="F1662" s="85"/>
      <c r="G1662" s="87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  <c r="V1662" s="85"/>
      <c r="W1662" s="85"/>
      <c r="X1662" s="85"/>
      <c r="Y1662" s="85"/>
      <c r="Z1662" s="85"/>
      <c r="AA1662" s="85"/>
      <c r="AB1662" s="85"/>
      <c r="AC1662" s="85"/>
      <c r="AD1662" s="85"/>
      <c r="AE1662" s="85"/>
      <c r="AF1662" s="85"/>
      <c r="AG1662" s="85"/>
      <c r="AH1662" s="85"/>
      <c r="AI1662" s="85"/>
      <c r="AJ1662" s="85"/>
      <c r="AK1662" s="85"/>
      <c r="AL1662" s="85"/>
      <c r="AM1662" s="85"/>
      <c r="AN1662" s="85"/>
      <c r="AO1662" s="85"/>
      <c r="AP1662" s="85"/>
      <c r="AQ1662" s="85"/>
      <c r="AR1662" s="85"/>
      <c r="AS1662" s="85"/>
      <c r="AT1662" s="85"/>
      <c r="AU1662" s="85"/>
      <c r="AV1662" s="85"/>
      <c r="AW1662" s="85"/>
      <c r="AX1662" s="85"/>
      <c r="AY1662" s="85"/>
      <c r="AZ1662" s="85"/>
      <c r="BA1662" s="85"/>
      <c r="BB1662" s="85"/>
      <c r="BC1662" s="85"/>
      <c r="BD1662" s="85"/>
      <c r="BE1662" s="85"/>
      <c r="BF1662" s="88"/>
      <c r="BG1662" s="85"/>
      <c r="BH1662" s="85"/>
      <c r="BI1662" s="85"/>
      <c r="BJ1662" s="85"/>
      <c r="BK1662" s="85"/>
      <c r="BL1662" s="85"/>
      <c r="BM1662" s="85"/>
      <c r="BN1662" s="85"/>
      <c r="BO1662" s="85"/>
      <c r="BP1662" s="85"/>
      <c r="BQ1662" s="85"/>
      <c r="BR1662" s="85"/>
      <c r="BS1662" s="85"/>
      <c r="BT1662" s="85"/>
      <c r="BU1662" s="85"/>
      <c r="BV1662" s="85"/>
      <c r="BW1662" s="85"/>
      <c r="BX1662" s="85"/>
      <c r="BY1662" s="85"/>
      <c r="BZ1662" s="85"/>
      <c r="CA1662" s="85"/>
      <c r="CB1662" s="85"/>
      <c r="CC1662" s="85"/>
      <c r="CD1662" s="85"/>
      <c r="CE1662" s="85"/>
      <c r="CF1662" s="85"/>
      <c r="CG1662" s="85"/>
      <c r="CH1662" s="85"/>
      <c r="CI1662" s="85"/>
      <c r="CJ1662" s="85"/>
      <c r="CK1662" s="85"/>
      <c r="CL1662" s="85"/>
      <c r="CM1662" s="85"/>
      <c r="CN1662" s="85"/>
      <c r="CO1662" s="85"/>
      <c r="CP1662" s="85"/>
      <c r="CQ1662" s="85"/>
      <c r="CR1662" s="85"/>
      <c r="CS1662" s="85"/>
      <c r="CT1662" s="85"/>
      <c r="CU1662" s="85"/>
      <c r="CV1662" s="85"/>
      <c r="CW1662" s="85"/>
      <c r="CX1662" s="85"/>
      <c r="CY1662" s="85"/>
      <c r="CZ1662" s="85"/>
      <c r="DA1662" s="85"/>
      <c r="DB1662" s="85"/>
      <c r="DC1662" s="85"/>
      <c r="DD1662" s="85"/>
      <c r="DE1662" s="85"/>
    </row>
    <row r="1663" spans="1:109" x14ac:dyDescent="0.2">
      <c r="A1663" s="85"/>
      <c r="B1663" s="85"/>
      <c r="C1663" s="85"/>
      <c r="D1663" s="85"/>
      <c r="E1663" s="86"/>
      <c r="F1663" s="85"/>
      <c r="G1663" s="87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  <c r="V1663" s="85"/>
      <c r="W1663" s="85"/>
      <c r="X1663" s="85"/>
      <c r="Y1663" s="85"/>
      <c r="Z1663" s="85"/>
      <c r="AA1663" s="85"/>
      <c r="AB1663" s="85"/>
      <c r="AC1663" s="85"/>
      <c r="AD1663" s="85"/>
      <c r="AE1663" s="85"/>
      <c r="AF1663" s="85"/>
      <c r="AG1663" s="85"/>
      <c r="AH1663" s="85"/>
      <c r="AI1663" s="85"/>
      <c r="AJ1663" s="85"/>
      <c r="AK1663" s="85"/>
      <c r="AL1663" s="85"/>
      <c r="AM1663" s="85"/>
      <c r="AN1663" s="85"/>
      <c r="AO1663" s="85"/>
      <c r="AP1663" s="85"/>
      <c r="AQ1663" s="85"/>
      <c r="AR1663" s="85"/>
      <c r="AS1663" s="85"/>
      <c r="AT1663" s="85"/>
      <c r="AU1663" s="85"/>
      <c r="AV1663" s="85"/>
      <c r="AW1663" s="85"/>
      <c r="AX1663" s="85"/>
      <c r="AY1663" s="85"/>
      <c r="AZ1663" s="85"/>
      <c r="BA1663" s="85"/>
      <c r="BB1663" s="85"/>
      <c r="BC1663" s="85"/>
      <c r="BD1663" s="85"/>
      <c r="BE1663" s="85"/>
      <c r="BF1663" s="88"/>
      <c r="BG1663" s="85"/>
      <c r="BH1663" s="85"/>
      <c r="BI1663" s="85"/>
      <c r="BJ1663" s="85"/>
      <c r="BK1663" s="85"/>
      <c r="BL1663" s="85"/>
      <c r="BM1663" s="85"/>
      <c r="BN1663" s="85"/>
      <c r="BO1663" s="85"/>
      <c r="BP1663" s="85"/>
      <c r="BQ1663" s="85"/>
      <c r="BR1663" s="85"/>
      <c r="BS1663" s="85"/>
      <c r="BT1663" s="85"/>
      <c r="BU1663" s="85"/>
      <c r="BV1663" s="85"/>
      <c r="BW1663" s="85"/>
      <c r="BX1663" s="85"/>
      <c r="BY1663" s="85"/>
      <c r="BZ1663" s="85"/>
      <c r="CA1663" s="85"/>
      <c r="CB1663" s="85"/>
      <c r="CC1663" s="85"/>
      <c r="CD1663" s="85"/>
      <c r="CE1663" s="85"/>
      <c r="CF1663" s="85"/>
      <c r="CG1663" s="85"/>
      <c r="CH1663" s="85"/>
      <c r="CI1663" s="85"/>
      <c r="CJ1663" s="85"/>
      <c r="CK1663" s="85"/>
      <c r="CL1663" s="85"/>
      <c r="CM1663" s="85"/>
      <c r="CN1663" s="85"/>
      <c r="CO1663" s="85"/>
      <c r="CP1663" s="85"/>
      <c r="CQ1663" s="85"/>
      <c r="CR1663" s="85"/>
      <c r="CS1663" s="85"/>
      <c r="CT1663" s="85"/>
      <c r="CU1663" s="85"/>
      <c r="CV1663" s="85"/>
      <c r="CW1663" s="85"/>
      <c r="CX1663" s="85"/>
      <c r="CY1663" s="85"/>
      <c r="CZ1663" s="85"/>
      <c r="DA1663" s="85"/>
      <c r="DB1663" s="85"/>
      <c r="DC1663" s="85"/>
      <c r="DD1663" s="85"/>
      <c r="DE1663" s="85"/>
    </row>
    <row r="1664" spans="1:109" x14ac:dyDescent="0.2">
      <c r="A1664" s="85"/>
      <c r="B1664" s="85"/>
      <c r="C1664" s="85"/>
      <c r="D1664" s="85"/>
      <c r="E1664" s="86"/>
      <c r="F1664" s="85"/>
      <c r="G1664" s="87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  <c r="V1664" s="85"/>
      <c r="W1664" s="85"/>
      <c r="X1664" s="85"/>
      <c r="Y1664" s="85"/>
      <c r="Z1664" s="85"/>
      <c r="AA1664" s="85"/>
      <c r="AB1664" s="85"/>
      <c r="AC1664" s="85"/>
      <c r="AD1664" s="85"/>
      <c r="AE1664" s="85"/>
      <c r="AF1664" s="85"/>
      <c r="AG1664" s="85"/>
      <c r="AH1664" s="85"/>
      <c r="AI1664" s="85"/>
      <c r="AJ1664" s="85"/>
      <c r="AK1664" s="85"/>
      <c r="AL1664" s="85"/>
      <c r="AM1664" s="85"/>
      <c r="AN1664" s="85"/>
      <c r="AO1664" s="85"/>
      <c r="AP1664" s="85"/>
      <c r="AQ1664" s="85"/>
      <c r="AR1664" s="85"/>
      <c r="AS1664" s="85"/>
      <c r="AT1664" s="85"/>
      <c r="AU1664" s="85"/>
      <c r="AV1664" s="85"/>
      <c r="AW1664" s="85"/>
      <c r="AX1664" s="85"/>
      <c r="AY1664" s="85"/>
      <c r="AZ1664" s="85"/>
      <c r="BA1664" s="85"/>
      <c r="BB1664" s="85"/>
      <c r="BC1664" s="85"/>
      <c r="BD1664" s="85"/>
      <c r="BE1664" s="85"/>
      <c r="BF1664" s="88"/>
      <c r="BG1664" s="85"/>
      <c r="BH1664" s="85"/>
      <c r="BI1664" s="85"/>
      <c r="BJ1664" s="85"/>
      <c r="BK1664" s="85"/>
      <c r="BL1664" s="85"/>
      <c r="BM1664" s="85"/>
      <c r="BN1664" s="85"/>
      <c r="BO1664" s="85"/>
      <c r="BP1664" s="85"/>
      <c r="BQ1664" s="85"/>
      <c r="BR1664" s="85"/>
      <c r="BS1664" s="85"/>
      <c r="BT1664" s="85"/>
      <c r="BU1664" s="85"/>
      <c r="BV1664" s="85"/>
      <c r="BW1664" s="85"/>
      <c r="BX1664" s="85"/>
      <c r="BY1664" s="85"/>
      <c r="BZ1664" s="85"/>
      <c r="CA1664" s="85"/>
      <c r="CB1664" s="85"/>
      <c r="CC1664" s="85"/>
      <c r="CD1664" s="85"/>
      <c r="CE1664" s="85"/>
      <c r="CF1664" s="85"/>
      <c r="CG1664" s="85"/>
      <c r="CH1664" s="85"/>
      <c r="CI1664" s="85"/>
      <c r="CJ1664" s="85"/>
      <c r="CK1664" s="85"/>
      <c r="CL1664" s="85"/>
      <c r="CM1664" s="85"/>
      <c r="CN1664" s="85"/>
      <c r="CO1664" s="85"/>
      <c r="CP1664" s="85"/>
      <c r="CQ1664" s="85"/>
      <c r="CR1664" s="85"/>
      <c r="CS1664" s="85"/>
      <c r="CT1664" s="85"/>
      <c r="CU1664" s="85"/>
      <c r="CV1664" s="85"/>
      <c r="CW1664" s="85"/>
      <c r="CX1664" s="85"/>
      <c r="CY1664" s="85"/>
      <c r="CZ1664" s="85"/>
      <c r="DA1664" s="85"/>
      <c r="DB1664" s="85"/>
      <c r="DC1664" s="85"/>
      <c r="DD1664" s="85"/>
      <c r="DE1664" s="85"/>
    </row>
    <row r="1665" spans="1:109" x14ac:dyDescent="0.2">
      <c r="A1665" s="85"/>
      <c r="B1665" s="85"/>
      <c r="C1665" s="85"/>
      <c r="D1665" s="85"/>
      <c r="E1665" s="86"/>
      <c r="F1665" s="85"/>
      <c r="G1665" s="87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  <c r="V1665" s="85"/>
      <c r="W1665" s="85"/>
      <c r="X1665" s="85"/>
      <c r="Y1665" s="85"/>
      <c r="Z1665" s="85"/>
      <c r="AA1665" s="85"/>
      <c r="AB1665" s="85"/>
      <c r="AC1665" s="85"/>
      <c r="AD1665" s="85"/>
      <c r="AE1665" s="85"/>
      <c r="AF1665" s="85"/>
      <c r="AG1665" s="85"/>
      <c r="AH1665" s="85"/>
      <c r="AI1665" s="85"/>
      <c r="AJ1665" s="85"/>
      <c r="AK1665" s="85"/>
      <c r="AL1665" s="85"/>
      <c r="AM1665" s="85"/>
      <c r="AN1665" s="85"/>
      <c r="AO1665" s="85"/>
      <c r="AP1665" s="85"/>
      <c r="AQ1665" s="85"/>
      <c r="AR1665" s="85"/>
      <c r="AS1665" s="85"/>
      <c r="AT1665" s="85"/>
      <c r="AU1665" s="85"/>
      <c r="AV1665" s="85"/>
      <c r="AW1665" s="85"/>
      <c r="AX1665" s="85"/>
      <c r="AY1665" s="85"/>
      <c r="AZ1665" s="85"/>
      <c r="BA1665" s="85"/>
      <c r="BB1665" s="85"/>
      <c r="BC1665" s="85"/>
      <c r="BD1665" s="85"/>
      <c r="BE1665" s="85"/>
      <c r="BF1665" s="88"/>
      <c r="BG1665" s="85"/>
      <c r="BH1665" s="85"/>
      <c r="BI1665" s="85"/>
      <c r="BJ1665" s="85"/>
      <c r="BK1665" s="85"/>
      <c r="BL1665" s="85"/>
      <c r="BM1665" s="85"/>
      <c r="BN1665" s="85"/>
      <c r="BO1665" s="85"/>
      <c r="BP1665" s="85"/>
      <c r="BQ1665" s="85"/>
      <c r="BR1665" s="85"/>
      <c r="BS1665" s="85"/>
      <c r="BT1665" s="85"/>
      <c r="BU1665" s="85"/>
      <c r="BV1665" s="85"/>
      <c r="BW1665" s="85"/>
      <c r="BX1665" s="85"/>
      <c r="BY1665" s="85"/>
      <c r="BZ1665" s="85"/>
      <c r="CA1665" s="85"/>
      <c r="CB1665" s="85"/>
      <c r="CC1665" s="85"/>
      <c r="CD1665" s="85"/>
      <c r="CE1665" s="85"/>
      <c r="CF1665" s="85"/>
      <c r="CG1665" s="85"/>
      <c r="CH1665" s="85"/>
      <c r="CI1665" s="85"/>
      <c r="CJ1665" s="85"/>
      <c r="CK1665" s="85"/>
      <c r="CL1665" s="85"/>
      <c r="CM1665" s="85"/>
      <c r="CN1665" s="85"/>
      <c r="CO1665" s="85"/>
      <c r="CP1665" s="85"/>
      <c r="CQ1665" s="85"/>
      <c r="CR1665" s="85"/>
      <c r="CS1665" s="85"/>
      <c r="CT1665" s="85"/>
      <c r="CU1665" s="85"/>
      <c r="CV1665" s="85"/>
      <c r="CW1665" s="85"/>
      <c r="CX1665" s="85"/>
      <c r="CY1665" s="85"/>
      <c r="CZ1665" s="85"/>
      <c r="DA1665" s="85"/>
      <c r="DB1665" s="85"/>
      <c r="DC1665" s="85"/>
      <c r="DD1665" s="85"/>
      <c r="DE1665" s="85"/>
    </row>
    <row r="1666" spans="1:109" x14ac:dyDescent="0.2">
      <c r="A1666" s="85"/>
      <c r="B1666" s="85"/>
      <c r="C1666" s="85"/>
      <c r="D1666" s="85"/>
      <c r="E1666" s="86"/>
      <c r="F1666" s="85"/>
      <c r="G1666" s="87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  <c r="V1666" s="85"/>
      <c r="W1666" s="85"/>
      <c r="X1666" s="85"/>
      <c r="Y1666" s="85"/>
      <c r="Z1666" s="85"/>
      <c r="AA1666" s="85"/>
      <c r="AB1666" s="85"/>
      <c r="AC1666" s="85"/>
      <c r="AD1666" s="85"/>
      <c r="AE1666" s="85"/>
      <c r="AF1666" s="85"/>
      <c r="AG1666" s="85"/>
      <c r="AH1666" s="85"/>
      <c r="AI1666" s="85"/>
      <c r="AJ1666" s="85"/>
      <c r="AK1666" s="85"/>
      <c r="AL1666" s="85"/>
      <c r="AM1666" s="85"/>
      <c r="AN1666" s="85"/>
      <c r="AO1666" s="85"/>
      <c r="AP1666" s="85"/>
      <c r="AQ1666" s="85"/>
      <c r="AR1666" s="85"/>
      <c r="AS1666" s="85"/>
      <c r="AT1666" s="85"/>
      <c r="AU1666" s="85"/>
      <c r="AV1666" s="85"/>
      <c r="AW1666" s="85"/>
      <c r="AX1666" s="85"/>
      <c r="AY1666" s="85"/>
      <c r="AZ1666" s="85"/>
      <c r="BA1666" s="85"/>
      <c r="BB1666" s="85"/>
      <c r="BC1666" s="85"/>
      <c r="BD1666" s="85"/>
      <c r="BE1666" s="85"/>
      <c r="BF1666" s="88"/>
      <c r="BG1666" s="85"/>
      <c r="BH1666" s="85"/>
      <c r="BI1666" s="85"/>
      <c r="BJ1666" s="85"/>
      <c r="BK1666" s="85"/>
      <c r="BL1666" s="85"/>
      <c r="BM1666" s="85"/>
      <c r="BN1666" s="85"/>
      <c r="BO1666" s="85"/>
      <c r="BP1666" s="85"/>
      <c r="BQ1666" s="85"/>
      <c r="BR1666" s="85"/>
      <c r="BS1666" s="85"/>
      <c r="BT1666" s="85"/>
      <c r="BU1666" s="85"/>
      <c r="BV1666" s="85"/>
      <c r="BW1666" s="85"/>
      <c r="BX1666" s="85"/>
      <c r="BY1666" s="85"/>
      <c r="BZ1666" s="85"/>
      <c r="CA1666" s="85"/>
      <c r="CB1666" s="85"/>
      <c r="CC1666" s="85"/>
      <c r="CD1666" s="85"/>
      <c r="CE1666" s="85"/>
      <c r="CF1666" s="85"/>
      <c r="CG1666" s="85"/>
      <c r="CH1666" s="85"/>
      <c r="CI1666" s="85"/>
      <c r="CJ1666" s="85"/>
      <c r="CK1666" s="85"/>
      <c r="CL1666" s="85"/>
      <c r="CM1666" s="85"/>
      <c r="CN1666" s="85"/>
      <c r="CO1666" s="85"/>
      <c r="CP1666" s="85"/>
      <c r="CQ1666" s="85"/>
      <c r="CR1666" s="85"/>
      <c r="CS1666" s="85"/>
      <c r="CT1666" s="85"/>
      <c r="CU1666" s="85"/>
      <c r="CV1666" s="85"/>
      <c r="CW1666" s="85"/>
      <c r="CX1666" s="85"/>
      <c r="CY1666" s="85"/>
      <c r="CZ1666" s="85"/>
      <c r="DA1666" s="85"/>
      <c r="DB1666" s="85"/>
      <c r="DC1666" s="85"/>
      <c r="DD1666" s="85"/>
      <c r="DE1666" s="85"/>
    </row>
    <row r="1667" spans="1:109" x14ac:dyDescent="0.2">
      <c r="A1667" s="85"/>
      <c r="B1667" s="85"/>
      <c r="C1667" s="85"/>
      <c r="D1667" s="85"/>
      <c r="E1667" s="86"/>
      <c r="F1667" s="85"/>
      <c r="G1667" s="87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  <c r="V1667" s="85"/>
      <c r="W1667" s="85"/>
      <c r="X1667" s="85"/>
      <c r="Y1667" s="85"/>
      <c r="Z1667" s="85"/>
      <c r="AA1667" s="85"/>
      <c r="AB1667" s="85"/>
      <c r="AC1667" s="85"/>
      <c r="AD1667" s="85"/>
      <c r="AE1667" s="85"/>
      <c r="AF1667" s="85"/>
      <c r="AG1667" s="85"/>
      <c r="AH1667" s="85"/>
      <c r="AI1667" s="85"/>
      <c r="AJ1667" s="85"/>
      <c r="AK1667" s="85"/>
      <c r="AL1667" s="85"/>
      <c r="AM1667" s="85"/>
      <c r="AN1667" s="85"/>
      <c r="AO1667" s="85"/>
      <c r="AP1667" s="85"/>
      <c r="AQ1667" s="85"/>
      <c r="AR1667" s="85"/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8"/>
      <c r="BG1667" s="85"/>
      <c r="BH1667" s="85"/>
      <c r="BI1667" s="85"/>
      <c r="BJ1667" s="85"/>
      <c r="BK1667" s="85"/>
      <c r="BL1667" s="85"/>
      <c r="BM1667" s="85"/>
      <c r="BN1667" s="85"/>
      <c r="BO1667" s="85"/>
      <c r="BP1667" s="85"/>
      <c r="BQ1667" s="85"/>
      <c r="BR1667" s="85"/>
      <c r="BS1667" s="85"/>
      <c r="BT1667" s="85"/>
      <c r="BU1667" s="85"/>
      <c r="BV1667" s="85"/>
      <c r="BW1667" s="85"/>
      <c r="BX1667" s="85"/>
      <c r="BY1667" s="85"/>
      <c r="BZ1667" s="85"/>
      <c r="CA1667" s="85"/>
      <c r="CB1667" s="85"/>
      <c r="CC1667" s="85"/>
      <c r="CD1667" s="85"/>
      <c r="CE1667" s="85"/>
      <c r="CF1667" s="85"/>
      <c r="CG1667" s="85"/>
      <c r="CH1667" s="85"/>
      <c r="CI1667" s="85"/>
      <c r="CJ1667" s="85"/>
      <c r="CK1667" s="85"/>
      <c r="CL1667" s="85"/>
      <c r="CM1667" s="85"/>
      <c r="CN1667" s="85"/>
      <c r="CO1667" s="85"/>
      <c r="CP1667" s="85"/>
      <c r="CQ1667" s="85"/>
      <c r="CR1667" s="85"/>
      <c r="CS1667" s="85"/>
      <c r="CT1667" s="85"/>
      <c r="CU1667" s="85"/>
      <c r="CV1667" s="85"/>
      <c r="CW1667" s="85"/>
      <c r="CX1667" s="85"/>
      <c r="CY1667" s="85"/>
      <c r="CZ1667" s="85"/>
      <c r="DA1667" s="85"/>
      <c r="DB1667" s="85"/>
      <c r="DC1667" s="85"/>
      <c r="DD1667" s="85"/>
      <c r="DE1667" s="85"/>
    </row>
    <row r="1668" spans="1:109" x14ac:dyDescent="0.2">
      <c r="A1668" s="85"/>
      <c r="B1668" s="85"/>
      <c r="C1668" s="85"/>
      <c r="D1668" s="85"/>
      <c r="E1668" s="86"/>
      <c r="F1668" s="85"/>
      <c r="G1668" s="87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  <c r="V1668" s="85"/>
      <c r="W1668" s="85"/>
      <c r="X1668" s="85"/>
      <c r="Y1668" s="85"/>
      <c r="Z1668" s="85"/>
      <c r="AA1668" s="85"/>
      <c r="AB1668" s="85"/>
      <c r="AC1668" s="85"/>
      <c r="AD1668" s="85"/>
      <c r="AE1668" s="85"/>
      <c r="AF1668" s="85"/>
      <c r="AG1668" s="85"/>
      <c r="AH1668" s="85"/>
      <c r="AI1668" s="85"/>
      <c r="AJ1668" s="85"/>
      <c r="AK1668" s="85"/>
      <c r="AL1668" s="85"/>
      <c r="AM1668" s="85"/>
      <c r="AN1668" s="85"/>
      <c r="AO1668" s="85"/>
      <c r="AP1668" s="85"/>
      <c r="AQ1668" s="85"/>
      <c r="AR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8"/>
      <c r="BG1668" s="85"/>
      <c r="BH1668" s="85"/>
      <c r="BI1668" s="85"/>
      <c r="BJ1668" s="85"/>
      <c r="BK1668" s="85"/>
      <c r="BL1668" s="85"/>
      <c r="BM1668" s="85"/>
      <c r="BN1668" s="85"/>
      <c r="BO1668" s="85"/>
      <c r="BP1668" s="85"/>
      <c r="BQ1668" s="85"/>
      <c r="BR1668" s="85"/>
      <c r="BS1668" s="85"/>
      <c r="BT1668" s="85"/>
      <c r="BU1668" s="85"/>
      <c r="BV1668" s="85"/>
      <c r="BW1668" s="85"/>
      <c r="BX1668" s="85"/>
      <c r="BY1668" s="85"/>
      <c r="BZ1668" s="85"/>
      <c r="CA1668" s="85"/>
      <c r="CB1668" s="85"/>
      <c r="CC1668" s="85"/>
      <c r="CD1668" s="85"/>
      <c r="CE1668" s="85"/>
      <c r="CF1668" s="85"/>
      <c r="CG1668" s="85"/>
      <c r="CH1668" s="85"/>
      <c r="CI1668" s="85"/>
      <c r="CJ1668" s="85"/>
      <c r="CK1668" s="85"/>
      <c r="CL1668" s="85"/>
      <c r="CM1668" s="85"/>
      <c r="CN1668" s="85"/>
      <c r="CO1668" s="85"/>
      <c r="CP1668" s="85"/>
      <c r="CQ1668" s="85"/>
      <c r="CR1668" s="85"/>
      <c r="CS1668" s="85"/>
      <c r="CT1668" s="85"/>
      <c r="CU1668" s="85"/>
      <c r="CV1668" s="85"/>
      <c r="CW1668" s="85"/>
      <c r="CX1668" s="85"/>
      <c r="CY1668" s="85"/>
      <c r="CZ1668" s="85"/>
      <c r="DA1668" s="85"/>
      <c r="DB1668" s="85"/>
      <c r="DC1668" s="85"/>
      <c r="DD1668" s="85"/>
      <c r="DE1668" s="85"/>
    </row>
    <row r="1669" spans="1:109" x14ac:dyDescent="0.2">
      <c r="A1669" s="85"/>
      <c r="B1669" s="85"/>
      <c r="C1669" s="85"/>
      <c r="D1669" s="85"/>
      <c r="E1669" s="86"/>
      <c r="F1669" s="85"/>
      <c r="G1669" s="87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  <c r="V1669" s="85"/>
      <c r="W1669" s="85"/>
      <c r="X1669" s="85"/>
      <c r="Y1669" s="85"/>
      <c r="Z1669" s="85"/>
      <c r="AA1669" s="85"/>
      <c r="AB1669" s="85"/>
      <c r="AC1669" s="85"/>
      <c r="AD1669" s="85"/>
      <c r="AE1669" s="85"/>
      <c r="AF1669" s="85"/>
      <c r="AG1669" s="85"/>
      <c r="AH1669" s="85"/>
      <c r="AI1669" s="85"/>
      <c r="AJ1669" s="85"/>
      <c r="AK1669" s="85"/>
      <c r="AL1669" s="85"/>
      <c r="AM1669" s="85"/>
      <c r="AN1669" s="85"/>
      <c r="AO1669" s="85"/>
      <c r="AP1669" s="85"/>
      <c r="AQ1669" s="85"/>
      <c r="AR1669" s="85"/>
      <c r="AS1669" s="85"/>
      <c r="AT1669" s="85"/>
      <c r="AU1669" s="85"/>
      <c r="AV1669" s="85"/>
      <c r="AW1669" s="85"/>
      <c r="AX1669" s="85"/>
      <c r="AY1669" s="85"/>
      <c r="AZ1669" s="85"/>
      <c r="BA1669" s="85"/>
      <c r="BB1669" s="85"/>
      <c r="BC1669" s="85"/>
      <c r="BD1669" s="85"/>
      <c r="BE1669" s="85"/>
      <c r="BF1669" s="88"/>
      <c r="BG1669" s="85"/>
      <c r="BH1669" s="85"/>
      <c r="BI1669" s="85"/>
      <c r="BJ1669" s="85"/>
      <c r="BK1669" s="85"/>
      <c r="BL1669" s="85"/>
      <c r="BM1669" s="85"/>
      <c r="BN1669" s="85"/>
      <c r="BO1669" s="85"/>
      <c r="BP1669" s="85"/>
      <c r="BQ1669" s="85"/>
      <c r="BR1669" s="85"/>
      <c r="BS1669" s="85"/>
      <c r="BT1669" s="85"/>
      <c r="BU1669" s="85"/>
      <c r="BV1669" s="85"/>
      <c r="BW1669" s="85"/>
      <c r="BX1669" s="85"/>
      <c r="BY1669" s="85"/>
      <c r="BZ1669" s="85"/>
      <c r="CA1669" s="85"/>
      <c r="CB1669" s="85"/>
      <c r="CC1669" s="85"/>
      <c r="CD1669" s="85"/>
      <c r="CE1669" s="85"/>
      <c r="CF1669" s="85"/>
      <c r="CG1669" s="85"/>
      <c r="CH1669" s="85"/>
      <c r="CI1669" s="85"/>
      <c r="CJ1669" s="85"/>
      <c r="CK1669" s="85"/>
      <c r="CL1669" s="85"/>
      <c r="CM1669" s="85"/>
      <c r="CN1669" s="85"/>
      <c r="CO1669" s="85"/>
      <c r="CP1669" s="85"/>
      <c r="CQ1669" s="85"/>
      <c r="CR1669" s="85"/>
      <c r="CS1669" s="85"/>
      <c r="CT1669" s="85"/>
      <c r="CU1669" s="85"/>
      <c r="CV1669" s="85"/>
      <c r="CW1669" s="85"/>
      <c r="CX1669" s="85"/>
      <c r="CY1669" s="85"/>
      <c r="CZ1669" s="85"/>
      <c r="DA1669" s="85"/>
      <c r="DB1669" s="85"/>
      <c r="DC1669" s="85"/>
      <c r="DD1669" s="85"/>
      <c r="DE1669" s="85"/>
    </row>
    <row r="1670" spans="1:109" x14ac:dyDescent="0.2">
      <c r="A1670" s="85"/>
      <c r="B1670" s="85"/>
      <c r="C1670" s="85"/>
      <c r="D1670" s="85"/>
      <c r="E1670" s="86"/>
      <c r="F1670" s="85"/>
      <c r="G1670" s="87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  <c r="V1670" s="85"/>
      <c r="W1670" s="85"/>
      <c r="X1670" s="85"/>
      <c r="Y1670" s="85"/>
      <c r="Z1670" s="85"/>
      <c r="AA1670" s="85"/>
      <c r="AB1670" s="85"/>
      <c r="AC1670" s="85"/>
      <c r="AD1670" s="85"/>
      <c r="AE1670" s="85"/>
      <c r="AF1670" s="85"/>
      <c r="AG1670" s="85"/>
      <c r="AH1670" s="85"/>
      <c r="AI1670" s="85"/>
      <c r="AJ1670" s="85"/>
      <c r="AK1670" s="85"/>
      <c r="AL1670" s="85"/>
      <c r="AM1670" s="85"/>
      <c r="AN1670" s="85"/>
      <c r="AO1670" s="85"/>
      <c r="AP1670" s="85"/>
      <c r="AQ1670" s="85"/>
      <c r="AR1670" s="85"/>
      <c r="AS1670" s="85"/>
      <c r="AT1670" s="85"/>
      <c r="AU1670" s="85"/>
      <c r="AV1670" s="85"/>
      <c r="AW1670" s="85"/>
      <c r="AX1670" s="85"/>
      <c r="AY1670" s="85"/>
      <c r="AZ1670" s="85"/>
      <c r="BA1670" s="85"/>
      <c r="BB1670" s="85"/>
      <c r="BC1670" s="85"/>
      <c r="BD1670" s="85"/>
      <c r="BE1670" s="85"/>
      <c r="BF1670" s="88"/>
      <c r="BG1670" s="85"/>
      <c r="BH1670" s="85"/>
      <c r="BI1670" s="85"/>
      <c r="BJ1670" s="85"/>
      <c r="BK1670" s="85"/>
      <c r="BL1670" s="85"/>
      <c r="BM1670" s="85"/>
      <c r="BN1670" s="85"/>
      <c r="BO1670" s="85"/>
      <c r="BP1670" s="85"/>
      <c r="BQ1670" s="85"/>
      <c r="BR1670" s="85"/>
      <c r="BS1670" s="85"/>
      <c r="BT1670" s="85"/>
      <c r="BU1670" s="85"/>
      <c r="BV1670" s="85"/>
      <c r="BW1670" s="85"/>
      <c r="BX1670" s="85"/>
      <c r="BY1670" s="85"/>
      <c r="BZ1670" s="85"/>
      <c r="CA1670" s="85"/>
      <c r="CB1670" s="85"/>
      <c r="CC1670" s="85"/>
      <c r="CD1670" s="85"/>
      <c r="CE1670" s="85"/>
      <c r="CF1670" s="85"/>
      <c r="CG1670" s="85"/>
      <c r="CH1670" s="85"/>
      <c r="CI1670" s="85"/>
      <c r="CJ1670" s="85"/>
      <c r="CK1670" s="85"/>
      <c r="CL1670" s="85"/>
      <c r="CM1670" s="85"/>
      <c r="CN1670" s="85"/>
      <c r="CO1670" s="85"/>
      <c r="CP1670" s="85"/>
      <c r="CQ1670" s="85"/>
      <c r="CR1670" s="85"/>
      <c r="CS1670" s="85"/>
      <c r="CT1670" s="85"/>
      <c r="CU1670" s="85"/>
      <c r="CV1670" s="85"/>
      <c r="CW1670" s="85"/>
      <c r="CX1670" s="85"/>
      <c r="CY1670" s="85"/>
      <c r="CZ1670" s="85"/>
      <c r="DA1670" s="85"/>
      <c r="DB1670" s="85"/>
      <c r="DC1670" s="85"/>
      <c r="DD1670" s="85"/>
      <c r="DE1670" s="85"/>
    </row>
    <row r="1671" spans="1:109" x14ac:dyDescent="0.2">
      <c r="A1671" s="85"/>
      <c r="B1671" s="85"/>
      <c r="C1671" s="85"/>
      <c r="D1671" s="85"/>
      <c r="E1671" s="86"/>
      <c r="F1671" s="85"/>
      <c r="G1671" s="87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  <c r="V1671" s="85"/>
      <c r="W1671" s="85"/>
      <c r="X1671" s="85"/>
      <c r="Y1671" s="85"/>
      <c r="Z1671" s="85"/>
      <c r="AA1671" s="85"/>
      <c r="AB1671" s="85"/>
      <c r="AC1671" s="85"/>
      <c r="AD1671" s="85"/>
      <c r="AE1671" s="85"/>
      <c r="AF1671" s="85"/>
      <c r="AG1671" s="85"/>
      <c r="AH1671" s="85"/>
      <c r="AI1671" s="85"/>
      <c r="AJ1671" s="85"/>
      <c r="AK1671" s="85"/>
      <c r="AL1671" s="85"/>
      <c r="AM1671" s="85"/>
      <c r="AN1671" s="85"/>
      <c r="AO1671" s="85"/>
      <c r="AP1671" s="85"/>
      <c r="AQ1671" s="85"/>
      <c r="AR1671" s="85"/>
      <c r="AS1671" s="85"/>
      <c r="AT1671" s="85"/>
      <c r="AU1671" s="85"/>
      <c r="AV1671" s="85"/>
      <c r="AW1671" s="85"/>
      <c r="AX1671" s="85"/>
      <c r="AY1671" s="85"/>
      <c r="AZ1671" s="85"/>
      <c r="BA1671" s="85"/>
      <c r="BB1671" s="85"/>
      <c r="BC1671" s="85"/>
      <c r="BD1671" s="85"/>
      <c r="BE1671" s="85"/>
      <c r="BF1671" s="88"/>
      <c r="BG1671" s="85"/>
      <c r="BH1671" s="85"/>
      <c r="BI1671" s="85"/>
      <c r="BJ1671" s="85"/>
      <c r="BK1671" s="85"/>
      <c r="BL1671" s="85"/>
      <c r="BM1671" s="85"/>
      <c r="BN1671" s="85"/>
      <c r="BO1671" s="85"/>
      <c r="BP1671" s="85"/>
      <c r="BQ1671" s="85"/>
      <c r="BR1671" s="85"/>
      <c r="BS1671" s="85"/>
      <c r="BT1671" s="85"/>
      <c r="BU1671" s="85"/>
      <c r="BV1671" s="85"/>
      <c r="BW1671" s="85"/>
      <c r="BX1671" s="85"/>
      <c r="BY1671" s="85"/>
      <c r="BZ1671" s="85"/>
      <c r="CA1671" s="85"/>
      <c r="CB1671" s="85"/>
      <c r="CC1671" s="85"/>
      <c r="CD1671" s="85"/>
      <c r="CE1671" s="85"/>
      <c r="CF1671" s="85"/>
      <c r="CG1671" s="85"/>
      <c r="CH1671" s="85"/>
      <c r="CI1671" s="85"/>
      <c r="CJ1671" s="85"/>
      <c r="CK1671" s="85"/>
      <c r="CL1671" s="85"/>
      <c r="CM1671" s="85"/>
      <c r="CN1671" s="85"/>
      <c r="CO1671" s="85"/>
      <c r="CP1671" s="85"/>
      <c r="CQ1671" s="85"/>
      <c r="CR1671" s="85"/>
      <c r="CS1671" s="85"/>
      <c r="CT1671" s="85"/>
      <c r="CU1671" s="85"/>
      <c r="CV1671" s="85"/>
      <c r="CW1671" s="85"/>
      <c r="CX1671" s="85"/>
      <c r="CY1671" s="85"/>
      <c r="CZ1671" s="85"/>
      <c r="DA1671" s="85"/>
      <c r="DB1671" s="85"/>
      <c r="DC1671" s="85"/>
      <c r="DD1671" s="85"/>
      <c r="DE1671" s="85"/>
    </row>
    <row r="1672" spans="1:109" x14ac:dyDescent="0.2">
      <c r="A1672" s="85"/>
      <c r="B1672" s="85"/>
      <c r="C1672" s="85"/>
      <c r="D1672" s="85"/>
      <c r="E1672" s="86"/>
      <c r="F1672" s="85"/>
      <c r="G1672" s="87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  <c r="V1672" s="85"/>
      <c r="W1672" s="85"/>
      <c r="X1672" s="85"/>
      <c r="Y1672" s="85"/>
      <c r="Z1672" s="85"/>
      <c r="AA1672" s="85"/>
      <c r="AB1672" s="85"/>
      <c r="AC1672" s="85"/>
      <c r="AD1672" s="85"/>
      <c r="AE1672" s="85"/>
      <c r="AF1672" s="85"/>
      <c r="AG1672" s="85"/>
      <c r="AH1672" s="85"/>
      <c r="AI1672" s="85"/>
      <c r="AJ1672" s="85"/>
      <c r="AK1672" s="85"/>
      <c r="AL1672" s="85"/>
      <c r="AM1672" s="85"/>
      <c r="AN1672" s="85"/>
      <c r="AO1672" s="85"/>
      <c r="AP1672" s="85"/>
      <c r="AQ1672" s="85"/>
      <c r="AR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8"/>
      <c r="BG1672" s="85"/>
      <c r="BH1672" s="85"/>
      <c r="BI1672" s="85"/>
      <c r="BJ1672" s="85"/>
      <c r="BK1672" s="85"/>
      <c r="BL1672" s="85"/>
      <c r="BM1672" s="85"/>
      <c r="BN1672" s="85"/>
      <c r="BO1672" s="85"/>
      <c r="BP1672" s="85"/>
      <c r="BQ1672" s="85"/>
      <c r="BR1672" s="85"/>
      <c r="BS1672" s="85"/>
      <c r="BT1672" s="85"/>
      <c r="BU1672" s="85"/>
      <c r="BV1672" s="85"/>
      <c r="BW1672" s="85"/>
      <c r="BX1672" s="85"/>
      <c r="BY1672" s="85"/>
      <c r="BZ1672" s="85"/>
      <c r="CA1672" s="85"/>
      <c r="CB1672" s="85"/>
      <c r="CC1672" s="85"/>
      <c r="CD1672" s="85"/>
      <c r="CE1672" s="85"/>
      <c r="CF1672" s="85"/>
      <c r="CG1672" s="85"/>
      <c r="CH1672" s="85"/>
      <c r="CI1672" s="85"/>
      <c r="CJ1672" s="85"/>
      <c r="CK1672" s="85"/>
      <c r="CL1672" s="85"/>
      <c r="CM1672" s="85"/>
      <c r="CN1672" s="85"/>
      <c r="CO1672" s="85"/>
      <c r="CP1672" s="85"/>
      <c r="CQ1672" s="85"/>
      <c r="CR1672" s="85"/>
      <c r="CS1672" s="85"/>
      <c r="CT1672" s="85"/>
      <c r="CU1672" s="85"/>
      <c r="CV1672" s="85"/>
      <c r="CW1672" s="85"/>
      <c r="CX1672" s="85"/>
      <c r="CY1672" s="85"/>
      <c r="CZ1672" s="85"/>
      <c r="DA1672" s="85"/>
      <c r="DB1672" s="85"/>
      <c r="DC1672" s="85"/>
      <c r="DD1672" s="85"/>
      <c r="DE1672" s="85"/>
    </row>
    <row r="1673" spans="1:109" x14ac:dyDescent="0.2">
      <c r="A1673" s="85"/>
      <c r="B1673" s="85"/>
      <c r="C1673" s="85"/>
      <c r="D1673" s="85"/>
      <c r="E1673" s="86"/>
      <c r="F1673" s="85"/>
      <c r="G1673" s="87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  <c r="V1673" s="85"/>
      <c r="W1673" s="85"/>
      <c r="X1673" s="85"/>
      <c r="Y1673" s="85"/>
      <c r="Z1673" s="85"/>
      <c r="AA1673" s="85"/>
      <c r="AB1673" s="85"/>
      <c r="AC1673" s="85"/>
      <c r="AD1673" s="85"/>
      <c r="AE1673" s="85"/>
      <c r="AF1673" s="85"/>
      <c r="AG1673" s="85"/>
      <c r="AH1673" s="85"/>
      <c r="AI1673" s="85"/>
      <c r="AJ1673" s="85"/>
      <c r="AK1673" s="85"/>
      <c r="AL1673" s="85"/>
      <c r="AM1673" s="85"/>
      <c r="AN1673" s="85"/>
      <c r="AO1673" s="85"/>
      <c r="AP1673" s="85"/>
      <c r="AQ1673" s="85"/>
      <c r="AR1673" s="85"/>
      <c r="AS1673" s="85"/>
      <c r="AT1673" s="85"/>
      <c r="AU1673" s="85"/>
      <c r="AV1673" s="85"/>
      <c r="AW1673" s="85"/>
      <c r="AX1673" s="85"/>
      <c r="AY1673" s="85"/>
      <c r="AZ1673" s="85"/>
      <c r="BA1673" s="85"/>
      <c r="BB1673" s="85"/>
      <c r="BC1673" s="85"/>
      <c r="BD1673" s="85"/>
      <c r="BE1673" s="85"/>
      <c r="BF1673" s="88"/>
      <c r="BG1673" s="85"/>
      <c r="BH1673" s="85"/>
      <c r="BI1673" s="85"/>
      <c r="BJ1673" s="85"/>
      <c r="BK1673" s="85"/>
      <c r="BL1673" s="85"/>
      <c r="BM1673" s="85"/>
      <c r="BN1673" s="85"/>
      <c r="BO1673" s="85"/>
      <c r="BP1673" s="85"/>
      <c r="BQ1673" s="85"/>
      <c r="BR1673" s="85"/>
      <c r="BS1673" s="85"/>
      <c r="BT1673" s="85"/>
      <c r="BU1673" s="85"/>
      <c r="BV1673" s="85"/>
      <c r="BW1673" s="85"/>
      <c r="BX1673" s="85"/>
      <c r="BY1673" s="85"/>
      <c r="BZ1673" s="85"/>
      <c r="CA1673" s="85"/>
      <c r="CB1673" s="85"/>
      <c r="CC1673" s="85"/>
      <c r="CD1673" s="85"/>
      <c r="CE1673" s="85"/>
      <c r="CF1673" s="85"/>
      <c r="CG1673" s="85"/>
      <c r="CH1673" s="85"/>
      <c r="CI1673" s="85"/>
      <c r="CJ1673" s="85"/>
      <c r="CK1673" s="85"/>
      <c r="CL1673" s="85"/>
      <c r="CM1673" s="85"/>
      <c r="CN1673" s="85"/>
      <c r="CO1673" s="85"/>
      <c r="CP1673" s="85"/>
      <c r="CQ1673" s="85"/>
      <c r="CR1673" s="85"/>
      <c r="CS1673" s="85"/>
      <c r="CT1673" s="85"/>
      <c r="CU1673" s="85"/>
      <c r="CV1673" s="85"/>
      <c r="CW1673" s="85"/>
      <c r="CX1673" s="85"/>
      <c r="CY1673" s="85"/>
      <c r="CZ1673" s="85"/>
      <c r="DA1673" s="85"/>
      <c r="DB1673" s="85"/>
      <c r="DC1673" s="85"/>
      <c r="DD1673" s="85"/>
      <c r="DE1673" s="85"/>
    </row>
    <row r="1674" spans="1:109" x14ac:dyDescent="0.2">
      <c r="A1674" s="85"/>
      <c r="B1674" s="85"/>
      <c r="C1674" s="85"/>
      <c r="D1674" s="85"/>
      <c r="E1674" s="86"/>
      <c r="F1674" s="85"/>
      <c r="G1674" s="87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  <c r="V1674" s="85"/>
      <c r="W1674" s="85"/>
      <c r="X1674" s="85"/>
      <c r="Y1674" s="85"/>
      <c r="Z1674" s="85"/>
      <c r="AA1674" s="85"/>
      <c r="AB1674" s="85"/>
      <c r="AC1674" s="85"/>
      <c r="AD1674" s="85"/>
      <c r="AE1674" s="85"/>
      <c r="AF1674" s="85"/>
      <c r="AG1674" s="85"/>
      <c r="AH1674" s="85"/>
      <c r="AI1674" s="85"/>
      <c r="AJ1674" s="85"/>
      <c r="AK1674" s="85"/>
      <c r="AL1674" s="85"/>
      <c r="AM1674" s="85"/>
      <c r="AN1674" s="85"/>
      <c r="AO1674" s="85"/>
      <c r="AP1674" s="85"/>
      <c r="AQ1674" s="85"/>
      <c r="AR1674" s="85"/>
      <c r="AS1674" s="85"/>
      <c r="AT1674" s="85"/>
      <c r="AU1674" s="85"/>
      <c r="AV1674" s="85"/>
      <c r="AW1674" s="85"/>
      <c r="AX1674" s="85"/>
      <c r="AY1674" s="85"/>
      <c r="AZ1674" s="85"/>
      <c r="BA1674" s="85"/>
      <c r="BB1674" s="85"/>
      <c r="BC1674" s="85"/>
      <c r="BD1674" s="85"/>
      <c r="BE1674" s="85"/>
      <c r="BF1674" s="88"/>
      <c r="BG1674" s="85"/>
      <c r="BH1674" s="85"/>
      <c r="BI1674" s="85"/>
      <c r="BJ1674" s="85"/>
      <c r="BK1674" s="85"/>
      <c r="BL1674" s="85"/>
      <c r="BM1674" s="85"/>
      <c r="BN1674" s="85"/>
      <c r="BO1674" s="85"/>
      <c r="BP1674" s="85"/>
      <c r="BQ1674" s="85"/>
      <c r="BR1674" s="85"/>
      <c r="BS1674" s="85"/>
      <c r="BT1674" s="85"/>
      <c r="BU1674" s="85"/>
      <c r="BV1674" s="85"/>
      <c r="BW1674" s="85"/>
      <c r="BX1674" s="85"/>
      <c r="BY1674" s="85"/>
      <c r="BZ1674" s="85"/>
      <c r="CA1674" s="85"/>
      <c r="CB1674" s="85"/>
      <c r="CC1674" s="85"/>
      <c r="CD1674" s="85"/>
      <c r="CE1674" s="85"/>
      <c r="CF1674" s="85"/>
      <c r="CG1674" s="85"/>
      <c r="CH1674" s="85"/>
      <c r="CI1674" s="85"/>
      <c r="CJ1674" s="85"/>
      <c r="CK1674" s="85"/>
      <c r="CL1674" s="85"/>
      <c r="CM1674" s="85"/>
      <c r="CN1674" s="85"/>
      <c r="CO1674" s="85"/>
      <c r="CP1674" s="85"/>
      <c r="CQ1674" s="85"/>
      <c r="CR1674" s="85"/>
      <c r="CS1674" s="85"/>
      <c r="CT1674" s="85"/>
      <c r="CU1674" s="85"/>
      <c r="CV1674" s="85"/>
      <c r="CW1674" s="85"/>
      <c r="CX1674" s="85"/>
      <c r="CY1674" s="85"/>
      <c r="CZ1674" s="85"/>
      <c r="DA1674" s="85"/>
      <c r="DB1674" s="85"/>
      <c r="DC1674" s="85"/>
      <c r="DD1674" s="85"/>
      <c r="DE1674" s="85"/>
    </row>
    <row r="1675" spans="1:109" x14ac:dyDescent="0.2">
      <c r="A1675" s="85"/>
      <c r="B1675" s="85"/>
      <c r="C1675" s="85"/>
      <c r="D1675" s="85"/>
      <c r="E1675" s="86"/>
      <c r="F1675" s="85"/>
      <c r="G1675" s="87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  <c r="V1675" s="85"/>
      <c r="W1675" s="85"/>
      <c r="X1675" s="85"/>
      <c r="Y1675" s="85"/>
      <c r="Z1675" s="85"/>
      <c r="AA1675" s="85"/>
      <c r="AB1675" s="85"/>
      <c r="AC1675" s="85"/>
      <c r="AD1675" s="85"/>
      <c r="AE1675" s="85"/>
      <c r="AF1675" s="85"/>
      <c r="AG1675" s="85"/>
      <c r="AH1675" s="85"/>
      <c r="AI1675" s="85"/>
      <c r="AJ1675" s="85"/>
      <c r="AK1675" s="85"/>
      <c r="AL1675" s="85"/>
      <c r="AM1675" s="85"/>
      <c r="AN1675" s="85"/>
      <c r="AO1675" s="85"/>
      <c r="AP1675" s="85"/>
      <c r="AQ1675" s="85"/>
      <c r="AR1675" s="85"/>
      <c r="AS1675" s="85"/>
      <c r="AT1675" s="85"/>
      <c r="AU1675" s="85"/>
      <c r="AV1675" s="85"/>
      <c r="AW1675" s="85"/>
      <c r="AX1675" s="85"/>
      <c r="AY1675" s="85"/>
      <c r="AZ1675" s="85"/>
      <c r="BA1675" s="85"/>
      <c r="BB1675" s="85"/>
      <c r="BC1675" s="85"/>
      <c r="BD1675" s="85"/>
      <c r="BE1675" s="85"/>
      <c r="BF1675" s="88"/>
      <c r="BG1675" s="85"/>
      <c r="BH1675" s="85"/>
      <c r="BI1675" s="85"/>
      <c r="BJ1675" s="85"/>
      <c r="BK1675" s="85"/>
      <c r="BL1675" s="85"/>
      <c r="BM1675" s="85"/>
      <c r="BN1675" s="85"/>
      <c r="BO1675" s="85"/>
      <c r="BP1675" s="85"/>
      <c r="BQ1675" s="85"/>
      <c r="BR1675" s="85"/>
      <c r="BS1675" s="85"/>
      <c r="BT1675" s="85"/>
      <c r="BU1675" s="85"/>
      <c r="BV1675" s="85"/>
      <c r="BW1675" s="85"/>
      <c r="BX1675" s="85"/>
      <c r="BY1675" s="85"/>
      <c r="BZ1675" s="85"/>
      <c r="CA1675" s="85"/>
      <c r="CB1675" s="85"/>
      <c r="CC1675" s="85"/>
      <c r="CD1675" s="85"/>
      <c r="CE1675" s="85"/>
      <c r="CF1675" s="85"/>
      <c r="CG1675" s="85"/>
      <c r="CH1675" s="85"/>
      <c r="CI1675" s="85"/>
      <c r="CJ1675" s="85"/>
      <c r="CK1675" s="85"/>
      <c r="CL1675" s="85"/>
      <c r="CM1675" s="85"/>
      <c r="CN1675" s="85"/>
      <c r="CO1675" s="85"/>
      <c r="CP1675" s="85"/>
      <c r="CQ1675" s="85"/>
      <c r="CR1675" s="85"/>
      <c r="CS1675" s="85"/>
      <c r="CT1675" s="85"/>
      <c r="CU1675" s="85"/>
      <c r="CV1675" s="85"/>
      <c r="CW1675" s="85"/>
      <c r="CX1675" s="85"/>
      <c r="CY1675" s="85"/>
      <c r="CZ1675" s="85"/>
      <c r="DA1675" s="85"/>
      <c r="DB1675" s="85"/>
      <c r="DC1675" s="85"/>
      <c r="DD1675" s="85"/>
      <c r="DE1675" s="85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S641"/>
  <sheetViews>
    <sheetView tabSelected="1" workbookViewId="0">
      <pane ySplit="3" topLeftCell="A613" activePane="bottomLeft" state="frozenSplit"/>
      <selection pane="bottomLeft" activeCell="A641" sqref="A641:XFD641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6" width="11.42578125" style="99"/>
    <col min="7" max="7" width="12.7109375" style="99" bestFit="1" customWidth="1"/>
    <col min="8" max="8" width="11.42578125" style="99"/>
    <col min="9" max="9" width="13.85546875" style="8" bestFit="1" customWidth="1"/>
    <col min="10" max="10" width="11.42578125" style="8"/>
    <col min="11" max="12" width="11.42578125" style="77"/>
    <col min="13" max="13" width="14.42578125" style="109" bestFit="1" customWidth="1"/>
    <col min="14" max="14" width="11.42578125" style="109"/>
    <col min="15" max="15" width="13.5703125" style="109" bestFit="1" customWidth="1"/>
    <col min="16" max="16" width="11.42578125" style="109"/>
    <col min="17" max="17" width="14.140625" style="77" bestFit="1" customWidth="1"/>
    <col min="18" max="18" width="11.42578125" style="77"/>
    <col min="19" max="19" width="11.42578125" style="1"/>
    <col min="20" max="16384" width="11.42578125" style="56"/>
  </cols>
  <sheetData>
    <row r="1" spans="1:19" ht="16.5" x14ac:dyDescent="0.25">
      <c r="A1" s="4" t="s">
        <v>71</v>
      </c>
      <c r="B1" s="4" t="s">
        <v>0</v>
      </c>
      <c r="C1" s="78" t="s">
        <v>22</v>
      </c>
      <c r="D1" s="78" t="s">
        <v>6</v>
      </c>
      <c r="E1" s="78" t="s">
        <v>24</v>
      </c>
      <c r="F1" s="78" t="s">
        <v>6</v>
      </c>
      <c r="G1" s="78" t="s">
        <v>28</v>
      </c>
      <c r="H1" s="78" t="s">
        <v>4</v>
      </c>
      <c r="I1" s="104" t="s">
        <v>10</v>
      </c>
      <c r="J1" s="104" t="s">
        <v>6</v>
      </c>
      <c r="K1" s="100" t="s">
        <v>58</v>
      </c>
      <c r="L1" s="101" t="s">
        <v>51</v>
      </c>
      <c r="M1" s="126" t="s">
        <v>72</v>
      </c>
      <c r="N1" s="127" t="s">
        <v>4</v>
      </c>
      <c r="O1" s="126" t="s">
        <v>84</v>
      </c>
      <c r="P1" s="127" t="s">
        <v>4</v>
      </c>
      <c r="Q1" s="100" t="s">
        <v>67</v>
      </c>
      <c r="R1" s="101" t="s">
        <v>51</v>
      </c>
      <c r="S1" s="79" t="s">
        <v>2</v>
      </c>
    </row>
    <row r="2" spans="1:19" ht="18.75" thickBot="1" x14ac:dyDescent="0.35">
      <c r="A2" s="80"/>
      <c r="B2" s="80"/>
      <c r="C2" s="81" t="s">
        <v>73</v>
      </c>
      <c r="D2" s="81" t="s">
        <v>33</v>
      </c>
      <c r="E2" s="81" t="s">
        <v>36</v>
      </c>
      <c r="F2" s="81" t="s">
        <v>37</v>
      </c>
      <c r="G2" s="81" t="s">
        <v>85</v>
      </c>
      <c r="H2" s="81" t="s">
        <v>86</v>
      </c>
      <c r="I2" s="105" t="s">
        <v>85</v>
      </c>
      <c r="J2" s="105" t="s">
        <v>37</v>
      </c>
      <c r="K2" s="102" t="s">
        <v>39</v>
      </c>
      <c r="L2" s="102" t="s">
        <v>50</v>
      </c>
      <c r="M2" s="128" t="s">
        <v>40</v>
      </c>
      <c r="N2" s="129" t="s">
        <v>40</v>
      </c>
      <c r="O2" s="128" t="s">
        <v>87</v>
      </c>
      <c r="P2" s="129" t="s">
        <v>40</v>
      </c>
      <c r="Q2" s="102" t="s">
        <v>39</v>
      </c>
      <c r="R2" s="102" t="s">
        <v>50</v>
      </c>
      <c r="S2" s="82" t="s">
        <v>12</v>
      </c>
    </row>
    <row r="9" spans="1:19" s="160" customFormat="1" x14ac:dyDescent="0.2">
      <c r="A9" s="160">
        <f>Input!A9</f>
        <v>10073</v>
      </c>
      <c r="B9" s="160" t="str">
        <f>Input!B9</f>
        <v>Hu1-13</v>
      </c>
      <c r="C9" s="161">
        <f>Calc!O9</f>
        <v>13.706871076222178</v>
      </c>
      <c r="D9" s="161">
        <f>Calc!P9</f>
        <v>1.9418276209757115E-3</v>
      </c>
      <c r="E9" s="161">
        <f>Calc!X9</f>
        <v>0.99700671676471309</v>
      </c>
      <c r="F9" s="161">
        <f>Calc!Y9</f>
        <v>5.3539699503417663E-3</v>
      </c>
      <c r="G9" s="161">
        <f>Calc!AN9</f>
        <v>1.0064778932215537</v>
      </c>
      <c r="H9" s="161">
        <f>Calc!AO9</f>
        <v>3.0354492538338398E-3</v>
      </c>
      <c r="I9" s="162">
        <f>Calc!AH9</f>
        <v>42281.099881875438</v>
      </c>
      <c r="J9" s="162">
        <f>Calc!AI9</f>
        <v>260.33977749043379</v>
      </c>
      <c r="K9" s="163">
        <f>Calc!AJ9</f>
        <v>-0.33069367745208744</v>
      </c>
      <c r="L9" s="163">
        <f>Calc!AK9</f>
        <v>1.9851880657823948</v>
      </c>
      <c r="M9" s="164" t="str">
        <f>Calc!AP9</f>
        <v>Out of range</v>
      </c>
      <c r="N9" s="164" t="e">
        <f>Calc!AQ9</f>
        <v>#VALUE!</v>
      </c>
      <c r="O9" s="164" t="str">
        <f>Calc!AW9</f>
        <v>Out of range</v>
      </c>
      <c r="P9" s="164">
        <f>Calc!AX9</f>
        <v>38.069288190499996</v>
      </c>
      <c r="Q9" s="163" t="e">
        <f>Calc!BB9</f>
        <v>#VALUE!</v>
      </c>
      <c r="R9" s="163" t="e">
        <f>Calc!BC9</f>
        <v>#VALUE!</v>
      </c>
      <c r="S9" s="160">
        <f>Input!E9</f>
        <v>0</v>
      </c>
    </row>
    <row r="10" spans="1:19" x14ac:dyDescent="0.2">
      <c r="A10" s="1">
        <f>Input!A10</f>
        <v>10506</v>
      </c>
      <c r="B10" s="1" t="str">
        <f>Input!B10</f>
        <v>MeBo24-T07-La-08</v>
      </c>
      <c r="C10" s="99">
        <f>Calc!O10</f>
        <v>1.1302608684236022</v>
      </c>
      <c r="D10" s="99">
        <f>Calc!P10</f>
        <v>7.5111003916552148E-5</v>
      </c>
      <c r="E10" s="99">
        <f>Calc!X10</f>
        <v>17.07295543139881</v>
      </c>
      <c r="F10" s="99">
        <f>Calc!Y10</f>
        <v>2.5510680236966746E-2</v>
      </c>
      <c r="G10" s="99">
        <f>Calc!AN10</f>
        <v>0.14224862891291076</v>
      </c>
      <c r="H10" s="5">
        <f>Calc!AO10</f>
        <v>7.8710752223239014E-4</v>
      </c>
      <c r="I10" s="8">
        <f>Calc!AH10</f>
        <v>28.865824733107701</v>
      </c>
      <c r="J10" s="8">
        <f>Calc!AI10</f>
        <v>0.16543397099380705</v>
      </c>
      <c r="K10" s="77">
        <f>Calc!AJ10</f>
        <v>148.85158446983192</v>
      </c>
      <c r="L10" s="77">
        <f>Calc!AK10</f>
        <v>4.9294855933893036</v>
      </c>
      <c r="M10" s="109">
        <f>Calc!AP10</f>
        <v>14.393700000000001</v>
      </c>
      <c r="N10" s="109">
        <f>Calc!AQ10</f>
        <v>0.1052</v>
      </c>
      <c r="O10" s="109">
        <f>Calc!AW10</f>
        <v>10.586600000000001</v>
      </c>
      <c r="P10" s="109">
        <f>Calc!AX10</f>
        <v>1.8482669066999999</v>
      </c>
      <c r="Q10" s="77">
        <f>Calc!BB10</f>
        <v>153.37265900860791</v>
      </c>
      <c r="R10" s="77">
        <f>Calc!BC10</f>
        <v>5.1420089633646038</v>
      </c>
      <c r="S10" s="1">
        <f>Input!E10</f>
        <v>0</v>
      </c>
    </row>
    <row r="11" spans="1:19" s="160" customFormat="1" x14ac:dyDescent="0.2">
      <c r="A11" s="160">
        <f>Input!A11</f>
        <v>10073</v>
      </c>
      <c r="B11" s="160" t="str">
        <f>Input!B11</f>
        <v>Hu1-13</v>
      </c>
      <c r="C11" s="161">
        <f>Calc!O11</f>
        <v>13.707078864269009</v>
      </c>
      <c r="D11" s="161">
        <f>Calc!P11</f>
        <v>2.2559269457405333E-3</v>
      </c>
      <c r="E11" s="161">
        <f>Calc!X11</f>
        <v>0.98713249451613461</v>
      </c>
      <c r="F11" s="161">
        <f>Calc!Y11</f>
        <v>3.9307231346165936E-3</v>
      </c>
      <c r="G11" s="161">
        <f>Calc!AN11</f>
        <v>0.99981391287207333</v>
      </c>
      <c r="H11" s="161">
        <f>Calc!AO11</f>
        <v>2.5124486990339419E-3</v>
      </c>
      <c r="I11" s="162">
        <f>Calc!AH11</f>
        <v>42421.930816807173</v>
      </c>
      <c r="J11" s="162">
        <f>Calc!AI11</f>
        <v>199.62516251099686</v>
      </c>
      <c r="K11" s="163">
        <f>Calc!AJ11</f>
        <v>-0.45985403784942758</v>
      </c>
      <c r="L11" s="163">
        <f>Calc!AK11</f>
        <v>2.3134902432040256</v>
      </c>
      <c r="M11" s="164" t="str">
        <f>Calc!AP11</f>
        <v>Out of range</v>
      </c>
      <c r="N11" s="164" t="e">
        <f>Calc!AQ11</f>
        <v>#VALUE!</v>
      </c>
      <c r="O11" s="164" t="str">
        <f>Calc!AW11</f>
        <v>Out of range</v>
      </c>
      <c r="P11" s="164">
        <f>Calc!AX11</f>
        <v>333.81301038650003</v>
      </c>
      <c r="Q11" s="163" t="e">
        <f>Calc!BB11</f>
        <v>#VALUE!</v>
      </c>
      <c r="R11" s="163" t="e">
        <f>Calc!BC11</f>
        <v>#VALUE!</v>
      </c>
      <c r="S11" s="160">
        <f>Input!E11</f>
        <v>0</v>
      </c>
    </row>
    <row r="12" spans="1:19" x14ac:dyDescent="0.2">
      <c r="A12" s="1">
        <f>Input!A12</f>
        <v>10494</v>
      </c>
      <c r="B12" s="1" t="str">
        <f>Input!B12</f>
        <v>MeBo24-T03-La-03</v>
      </c>
      <c r="C12" s="99">
        <f>Calc!O12</f>
        <v>3.9956651504477296</v>
      </c>
      <c r="D12" s="99">
        <f>Calc!P12</f>
        <v>3.1116455764515299E-4</v>
      </c>
      <c r="E12" s="99">
        <f>Calc!X12</f>
        <v>5.5166650411328639</v>
      </c>
      <c r="F12" s="99">
        <f>Calc!Y12</f>
        <v>8.6188993381797526E-3</v>
      </c>
      <c r="G12" s="99">
        <f>Calc!AN12</f>
        <v>0.27702203325834213</v>
      </c>
      <c r="H12" s="5">
        <f>Calc!AO12</f>
        <v>7.3307075556557468E-4</v>
      </c>
      <c r="I12" s="8">
        <f>Calc!AH12</f>
        <v>613.32926447875889</v>
      </c>
      <c r="J12" s="8">
        <f>Calc!AI12</f>
        <v>1.8841790084380687</v>
      </c>
      <c r="K12" s="77">
        <f>Calc!AJ12</f>
        <v>133.28146071566894</v>
      </c>
      <c r="L12" s="77">
        <f>Calc!AK12</f>
        <v>1.7687300347085564</v>
      </c>
      <c r="M12" s="109">
        <f>Calc!AP12</f>
        <v>30.433800000000002</v>
      </c>
      <c r="N12" s="109">
        <f>Calc!AQ12</f>
        <v>0.1179</v>
      </c>
      <c r="O12" s="109">
        <f>Calc!AW12</f>
        <v>30.0885</v>
      </c>
      <c r="P12" s="109">
        <f>Calc!AX12</f>
        <v>0.19957664050000001</v>
      </c>
      <c r="Q12" s="77">
        <f>Calc!BB12</f>
        <v>145.11147870120053</v>
      </c>
      <c r="R12" s="77">
        <f>Calc!BC12</f>
        <v>1.9274606834211567</v>
      </c>
      <c r="S12" s="1">
        <f>Input!E12</f>
        <v>0</v>
      </c>
    </row>
    <row r="13" spans="1:19" s="160" customFormat="1" x14ac:dyDescent="0.2">
      <c r="A13" s="160">
        <f>Input!A13</f>
        <v>10073</v>
      </c>
      <c r="B13" s="160" t="str">
        <f>Input!B13</f>
        <v>Hu1-13</v>
      </c>
      <c r="C13" s="161">
        <f>Calc!O13</f>
        <v>13.705680342506099</v>
      </c>
      <c r="D13" s="161">
        <f>Calc!P13</f>
        <v>1.9243838447361202E-3</v>
      </c>
      <c r="E13" s="161">
        <f>Calc!X13</f>
        <v>0.99371397686182117</v>
      </c>
      <c r="F13" s="161">
        <f>Calc!Y13</f>
        <v>4.8590688303619851E-3</v>
      </c>
      <c r="G13" s="161">
        <f>Calc!AN13</f>
        <v>1.0009466004298313</v>
      </c>
      <c r="H13" s="161">
        <f>Calc!AO13</f>
        <v>2.63622373837125E-3</v>
      </c>
      <c r="I13" s="162">
        <f>Calc!AH13</f>
        <v>42184.402426356784</v>
      </c>
      <c r="J13" s="162">
        <f>Calc!AI13</f>
        <v>234.21663143520789</v>
      </c>
      <c r="K13" s="163">
        <f>Calc!AJ13</f>
        <v>-0.12140756068923508</v>
      </c>
      <c r="L13" s="163">
        <f>Calc!AK13</f>
        <v>2.2757138735407056</v>
      </c>
      <c r="M13" s="164" t="str">
        <f>Calc!AP13</f>
        <v>Out of range</v>
      </c>
      <c r="N13" s="164" t="e">
        <f>Calc!AQ13</f>
        <v>#VALUE!</v>
      </c>
      <c r="O13" s="164" t="str">
        <f>Calc!AW13</f>
        <v>Out of range</v>
      </c>
      <c r="P13" s="164">
        <f>Calc!AX13</f>
        <v>335.0715570401</v>
      </c>
      <c r="Q13" s="163" t="e">
        <f>Calc!BB13</f>
        <v>#VALUE!</v>
      </c>
      <c r="R13" s="163" t="e">
        <f>Calc!BC13</f>
        <v>#VALUE!</v>
      </c>
      <c r="S13" s="160">
        <f>Input!E13</f>
        <v>0</v>
      </c>
    </row>
    <row r="14" spans="1:19" x14ac:dyDescent="0.2">
      <c r="A14" s="1">
        <f>Input!A14</f>
        <v>10495</v>
      </c>
      <c r="B14" s="1" t="str">
        <f>Input!B14</f>
        <v>MeBo24-T03-La-08</v>
      </c>
      <c r="C14" s="99">
        <f>Calc!O14</f>
        <v>2.4919343536891274</v>
      </c>
      <c r="D14" s="99">
        <f>Calc!P14</f>
        <v>1.5840989052377897E-4</v>
      </c>
      <c r="E14" s="99">
        <f>Calc!X14</f>
        <v>47.853657607894938</v>
      </c>
      <c r="F14" s="99">
        <f>Calc!Y14</f>
        <v>8.3684034375493446E-2</v>
      </c>
      <c r="G14" s="99">
        <f>Calc!AN14</f>
        <v>0.19375221095944609</v>
      </c>
      <c r="H14" s="5">
        <f>Calc!AO14</f>
        <v>7.0320890309473396E-4</v>
      </c>
      <c r="I14" s="8">
        <f>Calc!AH14</f>
        <v>30.851807192767041</v>
      </c>
      <c r="J14" s="8">
        <f>Calc!AI14</f>
        <v>0.12427879859601032</v>
      </c>
      <c r="K14" s="77">
        <f>Calc!AJ14</f>
        <v>135.69647888090185</v>
      </c>
      <c r="L14" s="77">
        <f>Calc!AK14</f>
        <v>1.6466184875338927</v>
      </c>
      <c r="M14" s="109">
        <f>Calc!AP14</f>
        <v>20.350100000000001</v>
      </c>
      <c r="N14" s="109">
        <f>Calc!AQ14</f>
        <v>8.2500000000000004E-2</v>
      </c>
      <c r="O14" s="109">
        <f>Calc!AW14</f>
        <v>15.4368</v>
      </c>
      <c r="P14" s="109">
        <f>Calc!AX14</f>
        <v>2.5778913071999998</v>
      </c>
      <c r="Q14" s="77">
        <f>Calc!BB14</f>
        <v>141.74783179679895</v>
      </c>
      <c r="R14" s="77">
        <f>Calc!BC14</f>
        <v>2.0062804801369558</v>
      </c>
      <c r="S14" s="1">
        <f>Input!E14</f>
        <v>0</v>
      </c>
    </row>
    <row r="15" spans="1:19" s="160" customFormat="1" x14ac:dyDescent="0.2">
      <c r="A15" s="160">
        <f>Input!A15</f>
        <v>10073</v>
      </c>
      <c r="B15" s="160" t="str">
        <f>Input!B15</f>
        <v>Hu1-13</v>
      </c>
      <c r="C15" s="161">
        <f>Calc!O15</f>
        <v>13.701858115118394</v>
      </c>
      <c r="D15" s="161">
        <f>Calc!P15</f>
        <v>2.1416520192320525E-3</v>
      </c>
      <c r="E15" s="161">
        <f>Calc!X15</f>
        <v>0.99624150356807661</v>
      </c>
      <c r="F15" s="161">
        <f>Calc!Y15</f>
        <v>4.8960836409565663E-3</v>
      </c>
      <c r="G15" s="161">
        <f>Calc!AN15</f>
        <v>1.0004846911586198</v>
      </c>
      <c r="H15" s="161">
        <f>Calc!AO15</f>
        <v>2.6993719012074514E-3</v>
      </c>
      <c r="I15" s="162">
        <f>Calc!AH15</f>
        <v>42046.231336384968</v>
      </c>
      <c r="J15" s="162">
        <f>Calc!AI15</f>
        <v>235.63891237175113</v>
      </c>
      <c r="K15" s="163">
        <f>Calc!AJ15</f>
        <v>1.807618877734285</v>
      </c>
      <c r="L15" s="163">
        <f>Calc!AK15</f>
        <v>1.7320184827626373</v>
      </c>
      <c r="M15" s="164">
        <f>Calc!AP15</f>
        <v>673.65660000000003</v>
      </c>
      <c r="N15" s="164" t="e">
        <f>Calc!AQ15</f>
        <v>#VALUE!</v>
      </c>
      <c r="O15" s="164">
        <f>Calc!AW15</f>
        <v>673.63610000000006</v>
      </c>
      <c r="P15" s="164">
        <f>Calc!AX15</f>
        <v>309.80289132339999</v>
      </c>
      <c r="Q15" s="163">
        <f>Calc!BB15</f>
        <v>12.132746888798225</v>
      </c>
      <c r="R15" s="163">
        <f>Calc!BC15</f>
        <v>15.748151194881785</v>
      </c>
      <c r="S15" s="160">
        <f>Input!E15</f>
        <v>0</v>
      </c>
    </row>
    <row r="16" spans="1:19" x14ac:dyDescent="0.2">
      <c r="A16" s="1">
        <f>Input!A16</f>
        <v>10498</v>
      </c>
      <c r="B16" s="1" t="str">
        <f>Input!B16</f>
        <v>MeBo24-T03-La-17</v>
      </c>
      <c r="C16" s="99">
        <f>Calc!O16</f>
        <v>3.3353578917011495</v>
      </c>
      <c r="D16" s="99">
        <f>Calc!P16</f>
        <v>1.8314248958401308E-4</v>
      </c>
      <c r="E16" s="99">
        <f>Calc!X16</f>
        <v>3.8104147813668043</v>
      </c>
      <c r="F16" s="99">
        <f>Calc!Y16</f>
        <v>5.2331050222358634E-3</v>
      </c>
      <c r="G16" s="99">
        <f>Calc!AN16</f>
        <v>0.25135107551555558</v>
      </c>
      <c r="H16" s="5">
        <f>Calc!AO16</f>
        <v>6.4467144219991631E-4</v>
      </c>
      <c r="I16" s="8">
        <f>Calc!AH16</f>
        <v>672.60977747849006</v>
      </c>
      <c r="J16" s="8">
        <f>Calc!AI16</f>
        <v>1.9565260753416447</v>
      </c>
      <c r="K16" s="77">
        <f>Calc!AJ16</f>
        <v>129.84800681246944</v>
      </c>
      <c r="L16" s="77">
        <f>Calc!AK16</f>
        <v>1.4594009381251491</v>
      </c>
      <c r="M16" s="109">
        <f>Calc!AP16</f>
        <v>27.3413</v>
      </c>
      <c r="N16" s="109">
        <f>Calc!AQ16</f>
        <v>9.2600000000000002E-2</v>
      </c>
      <c r="O16" s="109">
        <f>Calc!AW16</f>
        <v>27.054500000000001</v>
      </c>
      <c r="P16" s="109">
        <f>Calc!AX16</f>
        <v>0.1786664449</v>
      </c>
      <c r="Q16" s="77">
        <f>Calc!BB16</f>
        <v>140.16618038348517</v>
      </c>
      <c r="R16" s="77">
        <f>Calc!BC16</f>
        <v>1.5769592008721132</v>
      </c>
      <c r="S16" s="1">
        <f>Input!E16</f>
        <v>0</v>
      </c>
    </row>
    <row r="17" spans="1:19" s="160" customFormat="1" x14ac:dyDescent="0.2">
      <c r="A17" s="160">
        <f>Input!A17</f>
        <v>10073</v>
      </c>
      <c r="B17" s="160" t="str">
        <f>Input!B17</f>
        <v>Hu1-13</v>
      </c>
      <c r="C17" s="161">
        <f>Calc!O17</f>
        <v>13.701858115118394</v>
      </c>
      <c r="D17" s="161">
        <f>Calc!P17</f>
        <v>2.1416520192320525E-3</v>
      </c>
      <c r="E17" s="161">
        <f>Calc!X17</f>
        <v>0.99624150356807661</v>
      </c>
      <c r="F17" s="161">
        <f>Calc!Y17</f>
        <v>4.8960836409565663E-3</v>
      </c>
      <c r="G17" s="161">
        <f>Calc!AN17</f>
        <v>1.0004846911586198</v>
      </c>
      <c r="H17" s="161">
        <f>Calc!AO17</f>
        <v>2.6993719012074514E-3</v>
      </c>
      <c r="I17" s="162">
        <f>Calc!AH17</f>
        <v>42046.231336384968</v>
      </c>
      <c r="J17" s="162">
        <f>Calc!AI17</f>
        <v>235.63891237175113</v>
      </c>
      <c r="K17" s="163">
        <f>Calc!AJ17</f>
        <v>1.807618877734285</v>
      </c>
      <c r="L17" s="163">
        <f>Calc!AK17</f>
        <v>1.7320184827626373</v>
      </c>
      <c r="M17" s="164">
        <f>Calc!AP17</f>
        <v>673.65660000000003</v>
      </c>
      <c r="N17" s="164" t="e">
        <f>Calc!AQ17</f>
        <v>#VALUE!</v>
      </c>
      <c r="O17" s="164">
        <f>Calc!AW17</f>
        <v>673.63610000000006</v>
      </c>
      <c r="P17" s="164">
        <f>Calc!AX17</f>
        <v>308.66006657619999</v>
      </c>
      <c r="Q17" s="163">
        <f>Calc!BB17</f>
        <v>12.132746888798225</v>
      </c>
      <c r="R17" s="163">
        <f>Calc!BC17</f>
        <v>15.721742140519819</v>
      </c>
      <c r="S17" s="160">
        <f>Input!E17</f>
        <v>0</v>
      </c>
    </row>
    <row r="18" spans="1:19" x14ac:dyDescent="0.2">
      <c r="A18" s="56"/>
      <c r="B18" s="56"/>
      <c r="C18" s="106"/>
      <c r="D18" s="106"/>
      <c r="E18" s="106"/>
      <c r="F18" s="106"/>
      <c r="G18" s="106"/>
      <c r="H18" s="70"/>
      <c r="I18" s="72"/>
      <c r="J18" s="72"/>
      <c r="K18" s="107"/>
      <c r="L18" s="107"/>
      <c r="M18" s="130"/>
      <c r="N18" s="130"/>
      <c r="O18" s="130"/>
      <c r="P18" s="130"/>
      <c r="Q18" s="107"/>
      <c r="R18" s="107"/>
      <c r="S18" s="56"/>
    </row>
    <row r="19" spans="1:19" s="160" customFormat="1" x14ac:dyDescent="0.2">
      <c r="A19" s="160">
        <f>Input!A19</f>
        <v>10073</v>
      </c>
      <c r="B19" s="160" t="str">
        <f>Input!B19</f>
        <v>Hu1-13</v>
      </c>
      <c r="C19" s="161">
        <f>Calc!O19</f>
        <v>13.711054023561321</v>
      </c>
      <c r="D19" s="161">
        <f>Calc!P19</f>
        <v>2.3372765017711486E-3</v>
      </c>
      <c r="E19" s="161">
        <f>Calc!X19</f>
        <v>1.0494806788317603</v>
      </c>
      <c r="F19" s="161">
        <f>Calc!Y19</f>
        <v>7.7487548762093959E-3</v>
      </c>
      <c r="G19" s="161">
        <f>Calc!AN19</f>
        <v>1.0188859128247758</v>
      </c>
      <c r="H19" s="161">
        <f>Calc!AO19</f>
        <v>4.3306399453731685E-3</v>
      </c>
      <c r="I19" s="162">
        <f>Calc!AH19</f>
        <v>40674.642496855369</v>
      </c>
      <c r="J19" s="162">
        <f>Calc!AI19</f>
        <v>346.45493015825929</v>
      </c>
      <c r="K19" s="163">
        <f>Calc!AJ19</f>
        <v>2.3458471158543936</v>
      </c>
      <c r="L19" s="163">
        <f>Calc!AK19</f>
        <v>2.6350921135223304</v>
      </c>
      <c r="M19" s="164" t="str">
        <f>Calc!AP19</f>
        <v>Out of range</v>
      </c>
      <c r="N19" s="164" t="e">
        <f>Calc!AQ19</f>
        <v>#VALUE!</v>
      </c>
      <c r="O19" s="164" t="str">
        <f>Calc!AW19</f>
        <v>Out of range</v>
      </c>
      <c r="P19" s="164">
        <f>Calc!AX19</f>
        <v>0</v>
      </c>
      <c r="Q19" s="163" t="e">
        <f>Calc!BB19</f>
        <v>#VALUE!</v>
      </c>
      <c r="R19" s="163" t="e">
        <f>Calc!BC19</f>
        <v>#VALUE!</v>
      </c>
      <c r="S19" s="160">
        <f>Input!E19</f>
        <v>0</v>
      </c>
    </row>
    <row r="20" spans="1:19" x14ac:dyDescent="0.2">
      <c r="A20" s="1">
        <f>Input!A20</f>
        <v>10507</v>
      </c>
      <c r="B20" s="1" t="str">
        <f>Input!B20</f>
        <v>MeBo24-T07-La-09</v>
      </c>
      <c r="C20" s="99">
        <f>Calc!O20</f>
        <v>1.2828112285334403</v>
      </c>
      <c r="D20" s="99">
        <f>Calc!P20</f>
        <v>1.1695404754622024E-4</v>
      </c>
      <c r="E20" s="99">
        <f>Calc!X20</f>
        <v>13.935146534202296</v>
      </c>
      <c r="F20" s="99">
        <f>Calc!Y20</f>
        <v>2.5435883510714505E-2</v>
      </c>
      <c r="G20" s="99">
        <f>Calc!AN20</f>
        <v>0.14049922851979615</v>
      </c>
      <c r="H20" s="5">
        <f>Calc!AO20</f>
        <v>6.1312974360832717E-4</v>
      </c>
      <c r="I20" s="8">
        <f>Calc!AH20</f>
        <v>40.087516308061836</v>
      </c>
      <c r="J20" s="8">
        <f>Calc!AI20</f>
        <v>0.18959050723364856</v>
      </c>
      <c r="K20" s="77">
        <f>Calc!AJ20</f>
        <v>139.23960734966113</v>
      </c>
      <c r="L20" s="77">
        <f>Calc!AK20</f>
        <v>2.3801240421850598</v>
      </c>
      <c r="M20" s="109">
        <f>Calc!AP20</f>
        <v>14.3352</v>
      </c>
      <c r="N20" s="109">
        <f>Calc!AQ20</f>
        <v>7.5399999999999995E-2</v>
      </c>
      <c r="O20" s="109">
        <f>Calc!AW20</f>
        <v>11.587199999999999</v>
      </c>
      <c r="P20" s="109">
        <f>Calc!AX20</f>
        <v>1.4940384892</v>
      </c>
      <c r="Q20" s="77">
        <f>Calc!BB20</f>
        <v>143.87504018481366</v>
      </c>
      <c r="R20" s="77">
        <f>Calc!BC20</f>
        <v>2.5332873540579959</v>
      </c>
      <c r="S20" s="1">
        <f>Input!E20</f>
        <v>0</v>
      </c>
    </row>
    <row r="21" spans="1:19" s="160" customFormat="1" x14ac:dyDescent="0.2">
      <c r="A21" s="160">
        <f>Input!A21</f>
        <v>10073</v>
      </c>
      <c r="B21" s="160" t="str">
        <f>Input!B21</f>
        <v>Hu1-13</v>
      </c>
      <c r="C21" s="161">
        <f>Calc!O21</f>
        <v>13.712305527369997</v>
      </c>
      <c r="D21" s="161">
        <f>Calc!P21</f>
        <v>1.7925521390120991E-3</v>
      </c>
      <c r="E21" s="161">
        <f>Calc!X21</f>
        <v>1.0139296845423644</v>
      </c>
      <c r="F21" s="161">
        <f>Calc!Y21</f>
        <v>6.2906679319090332E-3</v>
      </c>
      <c r="G21" s="161">
        <f>Calc!AN21</f>
        <v>1.0097877949562619</v>
      </c>
      <c r="H21" s="161">
        <f>Calc!AO21</f>
        <v>2.2159862716533648E-3</v>
      </c>
      <c r="I21" s="162">
        <f>Calc!AH21</f>
        <v>41728.670956930517</v>
      </c>
      <c r="J21" s="162">
        <f>Calc!AI21</f>
        <v>274.55887708600278</v>
      </c>
      <c r="K21" s="163">
        <f>Calc!AJ21</f>
        <v>-1.8731994382588102</v>
      </c>
      <c r="L21" s="163">
        <f>Calc!AK21</f>
        <v>1.972326972550476</v>
      </c>
      <c r="M21" s="164" t="str">
        <f>Calc!AP21</f>
        <v>Out of range</v>
      </c>
      <c r="N21" s="164" t="e">
        <f>Calc!AQ21</f>
        <v>#VALUE!</v>
      </c>
      <c r="O21" s="164" t="str">
        <f>Calc!AW21</f>
        <v>Out of range</v>
      </c>
      <c r="P21" s="164">
        <f>Calc!AX21</f>
        <v>0</v>
      </c>
      <c r="Q21" s="163" t="e">
        <f>Calc!BB21</f>
        <v>#VALUE!</v>
      </c>
      <c r="R21" s="163" t="e">
        <f>Calc!BC21</f>
        <v>#VALUE!</v>
      </c>
      <c r="S21" s="160">
        <f>Input!E21</f>
        <v>0</v>
      </c>
    </row>
    <row r="22" spans="1:19" x14ac:dyDescent="0.2">
      <c r="A22" s="1">
        <f>Input!A22</f>
        <v>10505</v>
      </c>
      <c r="B22" s="1" t="str">
        <f>Input!B22</f>
        <v>MeBo24-T07-La-07</v>
      </c>
      <c r="C22" s="99">
        <f>Calc!O22</f>
        <v>2.2727670396644184</v>
      </c>
      <c r="D22" s="99">
        <f>Calc!P22</f>
        <v>1.1427573000931417E-4</v>
      </c>
      <c r="E22" s="99">
        <f>Calc!X22</f>
        <v>9.0129839792896096</v>
      </c>
      <c r="F22" s="99">
        <f>Calc!Y22</f>
        <v>1.381208467849942E-2</v>
      </c>
      <c r="G22" s="99">
        <f>Calc!AN22</f>
        <v>0.19656089851477837</v>
      </c>
      <c r="H22" s="5">
        <f>Calc!AO22</f>
        <v>6.9395260825074964E-4</v>
      </c>
      <c r="I22" s="8">
        <f>Calc!AH22</f>
        <v>152.96641795086333</v>
      </c>
      <c r="J22" s="8">
        <f>Calc!AI22</f>
        <v>0.58867529787655559</v>
      </c>
      <c r="K22" s="77">
        <f>Calc!AJ22</f>
        <v>135.26036052677682</v>
      </c>
      <c r="L22" s="77">
        <f>Calc!AK22</f>
        <v>1.8579637500094806</v>
      </c>
      <c r="M22" s="109">
        <f>Calc!AP22</f>
        <v>20.682600000000001</v>
      </c>
      <c r="N22" s="109">
        <f>Calc!AQ22</f>
        <v>7.3400000000000007E-2</v>
      </c>
      <c r="O22" s="109">
        <f>Calc!AW22</f>
        <v>19.686299999999999</v>
      </c>
      <c r="P22" s="109">
        <f>Calc!AX22</f>
        <v>0.50687431559999996</v>
      </c>
      <c r="Q22" s="77">
        <f>Calc!BB22</f>
        <v>142.9994676132238</v>
      </c>
      <c r="R22" s="77">
        <f>Calc!BC22</f>
        <v>1.9749233507041857</v>
      </c>
      <c r="S22" s="1">
        <f>Input!E22</f>
        <v>0</v>
      </c>
    </row>
    <row r="23" spans="1:19" s="160" customFormat="1" x14ac:dyDescent="0.2">
      <c r="A23" s="160">
        <f>Input!A23</f>
        <v>10073</v>
      </c>
      <c r="B23" s="160" t="str">
        <f>Input!B23</f>
        <v>Hu1-13</v>
      </c>
      <c r="C23" s="161">
        <f>Calc!O23</f>
        <v>13.709225000298368</v>
      </c>
      <c r="D23" s="161">
        <f>Calc!P23</f>
        <v>2.1439607431176389E-3</v>
      </c>
      <c r="E23" s="161">
        <f>Calc!X23</f>
        <v>1.0092831593204366</v>
      </c>
      <c r="F23" s="161">
        <f>Calc!Y23</f>
        <v>4.8109065854926962E-3</v>
      </c>
      <c r="G23" s="161">
        <f>Calc!AN23</f>
        <v>1.0101632686117479</v>
      </c>
      <c r="H23" s="161">
        <f>Calc!AO23</f>
        <v>2.5695174269773626E-3</v>
      </c>
      <c r="I23" s="162">
        <f>Calc!AH23</f>
        <v>41926.947291231547</v>
      </c>
      <c r="J23" s="162">
        <f>Calc!AI23</f>
        <v>226.43189381899512</v>
      </c>
      <c r="K23" s="163">
        <f>Calc!AJ23</f>
        <v>-1.757985747374291</v>
      </c>
      <c r="L23" s="163">
        <f>Calc!AK23</f>
        <v>1.8717677431703639</v>
      </c>
      <c r="M23" s="164" t="str">
        <f>Calc!AP23</f>
        <v>Out of range</v>
      </c>
      <c r="N23" s="164" t="e">
        <f>Calc!AQ23</f>
        <v>#VALUE!</v>
      </c>
      <c r="O23" s="164" t="str">
        <f>Calc!AW23</f>
        <v>Out of range</v>
      </c>
      <c r="P23" s="164">
        <f>Calc!AX23</f>
        <v>0</v>
      </c>
      <c r="Q23" s="163" t="e">
        <f>Calc!BB23</f>
        <v>#VALUE!</v>
      </c>
      <c r="R23" s="163" t="e">
        <f>Calc!BC23</f>
        <v>#VALUE!</v>
      </c>
      <c r="S23" s="160">
        <f>Input!E23</f>
        <v>0</v>
      </c>
    </row>
    <row r="24" spans="1:19" x14ac:dyDescent="0.2">
      <c r="A24" s="1">
        <f>Input!A24</f>
        <v>10508</v>
      </c>
      <c r="B24" s="1" t="str">
        <f>Input!B24</f>
        <v>MeBo24-T07-La-10</v>
      </c>
      <c r="C24" s="99">
        <f>Calc!O24</f>
        <v>2.5230754225848155</v>
      </c>
      <c r="D24" s="99">
        <f>Calc!P24</f>
        <v>1.6623271620806607E-4</v>
      </c>
      <c r="E24" s="99">
        <f>Calc!X24</f>
        <v>20.956790349624271</v>
      </c>
      <c r="F24" s="99">
        <f>Calc!Y24</f>
        <v>2.9452738248192202E-2</v>
      </c>
      <c r="G24" s="99">
        <f>Calc!AN24</f>
        <v>0.21241895524792778</v>
      </c>
      <c r="H24" s="5">
        <f>Calc!AO24</f>
        <v>5.9449094030195558E-4</v>
      </c>
      <c r="I24" s="8">
        <f>Calc!AH24</f>
        <v>78.919270248047354</v>
      </c>
      <c r="J24" s="8">
        <f>Calc!AI24</f>
        <v>0.24709900674494162</v>
      </c>
      <c r="K24" s="77">
        <f>Calc!AJ24</f>
        <v>135.665326662594</v>
      </c>
      <c r="L24" s="77">
        <f>Calc!AK24</f>
        <v>1.7032875623348245</v>
      </c>
      <c r="M24" s="109">
        <f>Calc!AP24</f>
        <v>22.518599999999999</v>
      </c>
      <c r="N24" s="109">
        <f>Calc!AQ24</f>
        <v>6.4199999999999993E-2</v>
      </c>
      <c r="O24" s="109">
        <f>Calc!AW24</f>
        <v>20.423200000000001</v>
      </c>
      <c r="P24" s="109">
        <f>Calc!AX24</f>
        <v>1.0302780580999999</v>
      </c>
      <c r="Q24" s="77">
        <f>Calc!BB24</f>
        <v>143.72663246605629</v>
      </c>
      <c r="R24" s="77">
        <f>Calc!BC24</f>
        <v>1.8523947487975003</v>
      </c>
      <c r="S24" s="1">
        <f>Input!E24</f>
        <v>0</v>
      </c>
    </row>
    <row r="25" spans="1:19" s="160" customFormat="1" x14ac:dyDescent="0.2">
      <c r="A25" s="160">
        <f>Input!A25</f>
        <v>10073</v>
      </c>
      <c r="B25" s="160" t="str">
        <f>Input!B25</f>
        <v>Hu1-13</v>
      </c>
      <c r="C25" s="161">
        <f>Calc!O25</f>
        <v>13.712911889763697</v>
      </c>
      <c r="D25" s="161">
        <f>Calc!P25</f>
        <v>1.4842982192531287E-3</v>
      </c>
      <c r="E25" s="161">
        <f>Calc!X25</f>
        <v>1.016809562365169</v>
      </c>
      <c r="F25" s="161">
        <f>Calc!Y25</f>
        <v>6.112586076253943E-3</v>
      </c>
      <c r="G25" s="161">
        <f>Calc!AN25</f>
        <v>1.0096560945795139</v>
      </c>
      <c r="H25" s="161">
        <f>Calc!AO25</f>
        <v>3.2221099867117539E-3</v>
      </c>
      <c r="I25" s="162">
        <f>Calc!AH25</f>
        <v>41606.896941752959</v>
      </c>
      <c r="J25" s="162">
        <f>Calc!AI25</f>
        <v>283.14462603476608</v>
      </c>
      <c r="K25" s="163">
        <f>Calc!AJ25</f>
        <v>1.7580596520190284</v>
      </c>
      <c r="L25" s="163">
        <f>Calc!AK25</f>
        <v>2.3588600418020857</v>
      </c>
      <c r="M25" s="164" t="str">
        <f>Calc!AP25</f>
        <v>Out of range</v>
      </c>
      <c r="N25" s="164" t="e">
        <f>Calc!AQ25</f>
        <v>#VALUE!</v>
      </c>
      <c r="O25" s="164" t="str">
        <f>Calc!AW25</f>
        <v>Out of range</v>
      </c>
      <c r="P25" s="164">
        <f>Calc!AX25</f>
        <v>187.64525077580001</v>
      </c>
      <c r="Q25" s="163" t="e">
        <f>Calc!BB25</f>
        <v>#VALUE!</v>
      </c>
      <c r="R25" s="163" t="e">
        <f>Calc!BC25</f>
        <v>#VALUE!</v>
      </c>
      <c r="S25" s="160">
        <f>Input!E25</f>
        <v>0</v>
      </c>
    </row>
    <row r="26" spans="1:19" x14ac:dyDescent="0.2">
      <c r="A26" s="1">
        <f>Input!A26</f>
        <v>10509</v>
      </c>
      <c r="B26" s="1" t="str">
        <f>Input!B26</f>
        <v>MeBo24-T07-La-12</v>
      </c>
      <c r="C26" s="99">
        <f>Calc!O26</f>
        <v>5.5103852563748639</v>
      </c>
      <c r="D26" s="99">
        <f>Calc!P26</f>
        <v>3.5845979398821891E-4</v>
      </c>
      <c r="E26" s="99">
        <f>Calc!X26</f>
        <v>2.5959270292174117</v>
      </c>
      <c r="F26" s="99">
        <f>Calc!Y26</f>
        <v>3.7581880686003394E-3</v>
      </c>
      <c r="G26" s="99">
        <f>Calc!AN26</f>
        <v>0.24725396481406309</v>
      </c>
      <c r="H26" s="5">
        <f>Calc!AO26</f>
        <v>5.8045867335632161E-4</v>
      </c>
      <c r="I26" s="8">
        <f>Calc!AH26</f>
        <v>1618.8001784201842</v>
      </c>
      <c r="J26" s="8">
        <f>Calc!AI26</f>
        <v>4.4636052027144784</v>
      </c>
      <c r="K26" s="77">
        <f>Calc!AJ26</f>
        <v>127.25235668471279</v>
      </c>
      <c r="L26" s="77">
        <f>Calc!AK26</f>
        <v>1.1614866473666989</v>
      </c>
      <c r="M26" s="109">
        <f>Calc!AP26</f>
        <v>26.910499999999999</v>
      </c>
      <c r="N26" s="109">
        <f>Calc!AQ26</f>
        <v>7.7499999999999999E-2</v>
      </c>
      <c r="O26" s="109">
        <f>Calc!AW26</f>
        <v>26.792000000000002</v>
      </c>
      <c r="P26" s="109">
        <f>Calc!AX26</f>
        <v>0.1021014536</v>
      </c>
      <c r="Q26" s="77">
        <f>Calc!BB26</f>
        <v>137.26239760920348</v>
      </c>
      <c r="R26" s="77">
        <f>Calc!BC26</f>
        <v>1.2534785558593078</v>
      </c>
      <c r="S26" s="1">
        <f>Input!E26</f>
        <v>0</v>
      </c>
    </row>
    <row r="27" spans="1:19" s="160" customFormat="1" x14ac:dyDescent="0.2">
      <c r="A27" s="160">
        <f>Input!A27</f>
        <v>10073</v>
      </c>
      <c r="B27" s="160" t="str">
        <f>Input!B27</f>
        <v>Hu1-13</v>
      </c>
      <c r="C27" s="161">
        <f>Calc!O27</f>
        <v>13.712453866209179</v>
      </c>
      <c r="D27" s="161">
        <f>Calc!P27</f>
        <v>1.4105411964139849E-3</v>
      </c>
      <c r="E27" s="161">
        <f>Calc!X27</f>
        <v>1.0081592047767003</v>
      </c>
      <c r="F27" s="161">
        <f>Calc!Y27</f>
        <v>4.8375697422709434E-3</v>
      </c>
      <c r="G27" s="161">
        <f>Calc!AN27</f>
        <v>1.0091225387761702</v>
      </c>
      <c r="H27" s="161">
        <f>Calc!AO27</f>
        <v>3.5574638759474429E-3</v>
      </c>
      <c r="I27" s="162">
        <f>Calc!AH27</f>
        <v>41940.321788840185</v>
      </c>
      <c r="J27" s="162">
        <f>Calc!AI27</f>
        <v>249.68411684933847</v>
      </c>
      <c r="K27" s="163">
        <f>Calc!AJ27</f>
        <v>0.53661983482200526</v>
      </c>
      <c r="L27" s="163">
        <f>Calc!AK27</f>
        <v>1.97251569843865</v>
      </c>
      <c r="M27" s="164" t="str">
        <f>Calc!AP27</f>
        <v>Out of range</v>
      </c>
      <c r="N27" s="164" t="e">
        <f>Calc!AQ27</f>
        <v>#VALUE!</v>
      </c>
      <c r="O27" s="164" t="str">
        <f>Calc!AW27</f>
        <v>Out of range</v>
      </c>
      <c r="P27" s="164">
        <f>Calc!AX27</f>
        <v>132.0197689062</v>
      </c>
      <c r="Q27" s="163" t="e">
        <f>Calc!BB27</f>
        <v>#VALUE!</v>
      </c>
      <c r="R27" s="163" t="e">
        <f>Calc!BC27</f>
        <v>#VALUE!</v>
      </c>
      <c r="S27" s="160">
        <f>Input!E27</f>
        <v>0</v>
      </c>
    </row>
    <row r="28" spans="1:19" x14ac:dyDescent="0.2">
      <c r="A28" s="1">
        <f>Input!A28</f>
        <v>10504</v>
      </c>
      <c r="B28" s="1" t="str">
        <f>Input!B28</f>
        <v>MeBo24-T07-La-06</v>
      </c>
      <c r="C28" s="99">
        <f>Calc!O28</f>
        <v>3.8374424565770284</v>
      </c>
      <c r="D28" s="99">
        <f>Calc!P28</f>
        <v>2.1336778255622523E-4</v>
      </c>
      <c r="E28" s="99">
        <f>Calc!X28</f>
        <v>2.9132156419657114</v>
      </c>
      <c r="F28" s="99">
        <f>Calc!Y28</f>
        <v>4.4941756926311022E-3</v>
      </c>
      <c r="G28" s="99">
        <f>Calc!AN28</f>
        <v>0.22520478101062069</v>
      </c>
      <c r="H28" s="5">
        <f>Calc!AO28</f>
        <v>6.5140385467177275E-4</v>
      </c>
      <c r="I28" s="8">
        <f>Calc!AH28</f>
        <v>914.72921027623886</v>
      </c>
      <c r="J28" s="8">
        <f>Calc!AI28</f>
        <v>2.9982080890109049</v>
      </c>
      <c r="K28" s="77">
        <f>Calc!AJ28</f>
        <v>128.56689834108437</v>
      </c>
      <c r="L28" s="77">
        <f>Calc!AK28</f>
        <v>0.86741719995295397</v>
      </c>
      <c r="M28" s="109">
        <f>Calc!AP28</f>
        <v>24.2012</v>
      </c>
      <c r="N28" s="109">
        <f>Calc!AQ28</f>
        <v>7.2400000000000006E-2</v>
      </c>
      <c r="O28" s="109">
        <f>Calc!AW28</f>
        <v>24.010300000000001</v>
      </c>
      <c r="P28" s="109">
        <f>Calc!AX28</f>
        <v>0.12802084059999999</v>
      </c>
      <c r="Q28" s="77">
        <f>Calc!BB28</f>
        <v>137.59432603156478</v>
      </c>
      <c r="R28" s="77">
        <f>Calc!BC28</f>
        <v>0.92965759850161689</v>
      </c>
      <c r="S28" s="1">
        <f>Input!E28</f>
        <v>0</v>
      </c>
    </row>
    <row r="29" spans="1:19" s="160" customFormat="1" x14ac:dyDescent="0.2">
      <c r="A29" s="160">
        <f>Input!A29</f>
        <v>10073</v>
      </c>
      <c r="B29" s="160" t="str">
        <f>Input!B29</f>
        <v>Hu1-13</v>
      </c>
      <c r="C29" s="161">
        <f>Calc!O29</f>
        <v>13.712453866209179</v>
      </c>
      <c r="D29" s="161">
        <f>Calc!P29</f>
        <v>1.4105411964139849E-3</v>
      </c>
      <c r="E29" s="161">
        <f>Calc!X29</f>
        <v>1.0081592047767003</v>
      </c>
      <c r="F29" s="161">
        <f>Calc!Y29</f>
        <v>4.8375697422709434E-3</v>
      </c>
      <c r="G29" s="161">
        <f>Calc!AN29</f>
        <v>1.0091225387761702</v>
      </c>
      <c r="H29" s="161">
        <f>Calc!AO29</f>
        <v>3.5574638759474429E-3</v>
      </c>
      <c r="I29" s="162">
        <f>Calc!AH29</f>
        <v>41940.321788840185</v>
      </c>
      <c r="J29" s="162">
        <f>Calc!AI29</f>
        <v>249.68411684933847</v>
      </c>
      <c r="K29" s="163">
        <f>Calc!AJ29</f>
        <v>0.53661983482200526</v>
      </c>
      <c r="L29" s="163">
        <f>Calc!AK29</f>
        <v>1.97251569843865</v>
      </c>
      <c r="M29" s="164" t="str">
        <f>Calc!AP29</f>
        <v>Out of range</v>
      </c>
      <c r="N29" s="164" t="e">
        <f>Calc!AQ29</f>
        <v>#VALUE!</v>
      </c>
      <c r="O29" s="164" t="str">
        <f>Calc!AW29</f>
        <v>Out of range</v>
      </c>
      <c r="P29" s="164">
        <f>Calc!AX29</f>
        <v>217.59500482269999</v>
      </c>
      <c r="Q29" s="163" t="e">
        <f>Calc!BB29</f>
        <v>#VALUE!</v>
      </c>
      <c r="R29" s="163" t="e">
        <f>Calc!BC29</f>
        <v>#VALUE!</v>
      </c>
      <c r="S29" s="160">
        <f>Input!E29</f>
        <v>0</v>
      </c>
    </row>
    <row r="30" spans="1:19" x14ac:dyDescent="0.2">
      <c r="A30" s="56"/>
      <c r="B30" s="56"/>
      <c r="C30" s="106"/>
      <c r="D30" s="106"/>
      <c r="E30" s="106"/>
      <c r="F30" s="106"/>
      <c r="G30" s="106"/>
      <c r="H30" s="70"/>
      <c r="I30" s="72"/>
      <c r="J30" s="72"/>
      <c r="K30" s="107"/>
      <c r="L30" s="107"/>
      <c r="M30" s="130"/>
      <c r="N30" s="130"/>
      <c r="O30" s="130"/>
      <c r="P30" s="130"/>
      <c r="Q30" s="107"/>
      <c r="R30" s="107"/>
      <c r="S30" s="56"/>
    </row>
    <row r="31" spans="1:19" s="160" customFormat="1" x14ac:dyDescent="0.2">
      <c r="A31" s="160">
        <f>Input!A31</f>
        <v>10368</v>
      </c>
      <c r="B31" s="160" t="str">
        <f>Input!B31</f>
        <v>Hu1-13</v>
      </c>
      <c r="C31" s="161">
        <f>Calc!O31</f>
        <v>13.710996792945853</v>
      </c>
      <c r="D31" s="161">
        <f>Calc!P31</f>
        <v>1.3420325157008097E-3</v>
      </c>
      <c r="E31" s="161">
        <f>Calc!X31</f>
        <v>0.87638009591707744</v>
      </c>
      <c r="F31" s="161">
        <f>Calc!Y31</f>
        <v>3.107272208557501E-3</v>
      </c>
      <c r="G31" s="161">
        <f>Calc!AN31</f>
        <v>1.0101137987736051</v>
      </c>
      <c r="H31" s="161">
        <f>Calc!AO31</f>
        <v>2.5055862418585134E-3</v>
      </c>
      <c r="I31" s="162">
        <f>Calc!AH31</f>
        <v>48289.045379890529</v>
      </c>
      <c r="J31" s="162">
        <f>Calc!AI31</f>
        <v>208.89912261169076</v>
      </c>
      <c r="K31" s="163">
        <f>Calc!AJ31</f>
        <v>-2.73561418194046</v>
      </c>
      <c r="L31" s="163">
        <f>Calc!AK31</f>
        <v>1.2791580114778403</v>
      </c>
      <c r="M31" s="164" t="str">
        <f>Calc!AP31</f>
        <v>Out of range</v>
      </c>
      <c r="N31" s="164" t="e">
        <f>Calc!AQ31</f>
        <v>#VALUE!</v>
      </c>
      <c r="O31" s="164" t="str">
        <f>Calc!AW31</f>
        <v>Out of range</v>
      </c>
      <c r="P31" s="164">
        <f>Calc!AX31</f>
        <v>0</v>
      </c>
      <c r="Q31" s="163" t="e">
        <f>Calc!BB31</f>
        <v>#VALUE!</v>
      </c>
      <c r="R31" s="163" t="e">
        <f>Calc!BC31</f>
        <v>#VALUE!</v>
      </c>
      <c r="S31" s="160">
        <f>Input!E31</f>
        <v>0</v>
      </c>
    </row>
    <row r="32" spans="1:19" x14ac:dyDescent="0.2">
      <c r="A32" s="1">
        <f>Input!A32</f>
        <v>10496</v>
      </c>
      <c r="B32" s="1" t="str">
        <f>Input!B32</f>
        <v>MeBo24-T03-La-13</v>
      </c>
      <c r="C32" s="99">
        <f>Calc!O32</f>
        <v>4.4682696311723316</v>
      </c>
      <c r="D32" s="99">
        <f>Calc!P32</f>
        <v>2.7091585477783113E-4</v>
      </c>
      <c r="E32" s="99">
        <f>Calc!X32</f>
        <v>14.885352907519618</v>
      </c>
      <c r="F32" s="99">
        <f>Calc!Y32</f>
        <v>2.4199404817887786E-2</v>
      </c>
      <c r="G32" s="99">
        <f>Calc!AN32</f>
        <v>0.23151205118222859</v>
      </c>
      <c r="H32" s="5">
        <f>Calc!AO32</f>
        <v>7.1091260155961946E-4</v>
      </c>
      <c r="I32" s="8">
        <f>Calc!AH32</f>
        <v>214.24264047292573</v>
      </c>
      <c r="J32" s="8">
        <f>Calc!AI32</f>
        <v>0.74428004805558667</v>
      </c>
      <c r="K32" s="77">
        <f>Calc!AJ32</f>
        <v>126.73172006229305</v>
      </c>
      <c r="L32" s="77">
        <f>Calc!AK32</f>
        <v>1.0782411313359876</v>
      </c>
      <c r="M32" s="109">
        <f>Calc!AP32</f>
        <v>25.0063</v>
      </c>
      <c r="N32" s="109">
        <f>Calc!AQ32</f>
        <v>8.7499999999999994E-2</v>
      </c>
      <c r="O32" s="109">
        <f>Calc!AW32</f>
        <v>24.1645</v>
      </c>
      <c r="P32" s="109">
        <f>Calc!AX32</f>
        <v>0.44550838009999999</v>
      </c>
      <c r="Q32" s="77">
        <f>Calc!BB32</f>
        <v>135.68941190003122</v>
      </c>
      <c r="R32" s="77">
        <f>Calc!BC32</f>
        <v>1.1670277585574376</v>
      </c>
      <c r="S32" s="1">
        <f>Input!E32</f>
        <v>0</v>
      </c>
    </row>
    <row r="33" spans="1:19" s="160" customFormat="1" x14ac:dyDescent="0.2">
      <c r="A33" s="160">
        <f>Input!A33</f>
        <v>10368</v>
      </c>
      <c r="B33" s="160" t="str">
        <f>Input!B33</f>
        <v>Hu1-13</v>
      </c>
      <c r="C33" s="161">
        <f>Calc!O33</f>
        <v>13.710057533738846</v>
      </c>
      <c r="D33" s="161">
        <f>Calc!P33</f>
        <v>1.031386870011761E-3</v>
      </c>
      <c r="E33" s="161">
        <f>Calc!X33</f>
        <v>0.87146536180532308</v>
      </c>
      <c r="F33" s="161">
        <f>Calc!Y33</f>
        <v>2.2183298030237224E-3</v>
      </c>
      <c r="G33" s="161">
        <f>Calc!AN33</f>
        <v>1.0076962302191277</v>
      </c>
      <c r="H33" s="161">
        <f>Calc!AO33</f>
        <v>2.2901304729904684E-3</v>
      </c>
      <c r="I33" s="162">
        <f>Calc!AH33</f>
        <v>48441.833607666369</v>
      </c>
      <c r="J33" s="162">
        <f>Calc!AI33</f>
        <v>165.26326254749554</v>
      </c>
      <c r="K33" s="163">
        <f>Calc!AJ33</f>
        <v>-1.3871590615956997</v>
      </c>
      <c r="L33" s="163">
        <f>Calc!AK33</f>
        <v>0.91369554157181987</v>
      </c>
      <c r="M33" s="164" t="str">
        <f>Calc!AP33</f>
        <v>Out of range</v>
      </c>
      <c r="N33" s="164" t="e">
        <f>Calc!AQ33</f>
        <v>#VALUE!</v>
      </c>
      <c r="O33" s="164" t="str">
        <f>Calc!AW33</f>
        <v>Out of range</v>
      </c>
      <c r="P33" s="164">
        <f>Calc!AX33</f>
        <v>0</v>
      </c>
      <c r="Q33" s="163" t="e">
        <f>Calc!BB33</f>
        <v>#VALUE!</v>
      </c>
      <c r="R33" s="163" t="e">
        <f>Calc!BC33</f>
        <v>#VALUE!</v>
      </c>
      <c r="S33" s="160">
        <f>Input!E33</f>
        <v>0</v>
      </c>
    </row>
    <row r="34" spans="1:19" x14ac:dyDescent="0.2">
      <c r="A34" s="1">
        <f>Input!A34</f>
        <v>10497</v>
      </c>
      <c r="B34" s="1" t="str">
        <f>Input!B34</f>
        <v>MeBo24-T03-La-16</v>
      </c>
      <c r="C34" s="99">
        <f>Calc!O34</f>
        <v>2.2060004391135744</v>
      </c>
      <c r="D34" s="99">
        <f>Calc!P34</f>
        <v>8.6576272816686958E-5</v>
      </c>
      <c r="E34" s="99">
        <f>Calc!X34</f>
        <v>3.2842988390431249</v>
      </c>
      <c r="F34" s="99">
        <f>Calc!Y34</f>
        <v>3.9546554082161497E-3</v>
      </c>
      <c r="G34" s="99">
        <f>Calc!AN34</f>
        <v>0.20266446852619635</v>
      </c>
      <c r="H34" s="5">
        <f>Calc!AO34</f>
        <v>5.1639546770455055E-4</v>
      </c>
      <c r="I34" s="8">
        <f>Calc!AH34</f>
        <v>419.51037840724177</v>
      </c>
      <c r="J34" s="8">
        <f>Calc!AI34</f>
        <v>1.182156457963883</v>
      </c>
      <c r="K34" s="77">
        <f>Calc!AJ34</f>
        <v>134.2888566034166</v>
      </c>
      <c r="L34" s="77">
        <f>Calc!AK34</f>
        <v>1.1365538967136897</v>
      </c>
      <c r="M34" s="109">
        <f>Calc!AP34</f>
        <v>21.4099</v>
      </c>
      <c r="N34" s="109">
        <f>Calc!AQ34</f>
        <v>6.4699999999999994E-2</v>
      </c>
      <c r="O34" s="109">
        <f>Calc!AW34</f>
        <v>21.036799999999999</v>
      </c>
      <c r="P34" s="109">
        <f>Calc!AX34</f>
        <v>0.20099182600000001</v>
      </c>
      <c r="Q34" s="77">
        <f>Calc!BB34</f>
        <v>142.51531021079154</v>
      </c>
      <c r="R34" s="77">
        <f>Calc!BC34</f>
        <v>1.208892350539728</v>
      </c>
      <c r="S34" s="1">
        <f>Input!E34</f>
        <v>0</v>
      </c>
    </row>
    <row r="35" spans="1:19" s="160" customFormat="1" x14ac:dyDescent="0.2">
      <c r="A35" s="160">
        <f>Input!A35</f>
        <v>10368</v>
      </c>
      <c r="B35" s="160" t="str">
        <f>Input!B35</f>
        <v>Hu1-13</v>
      </c>
      <c r="C35" s="161">
        <f>Calc!O35</f>
        <v>13.709355695269691</v>
      </c>
      <c r="D35" s="161">
        <f>Calc!P35</f>
        <v>1.1210056799891193E-3</v>
      </c>
      <c r="E35" s="161">
        <f>Calc!X35</f>
        <v>0.86981526129193754</v>
      </c>
      <c r="F35" s="161">
        <f>Calc!Y35</f>
        <v>3.4701948989474679E-3</v>
      </c>
      <c r="G35" s="161">
        <f>Calc!AN35</f>
        <v>1.0094174320771236</v>
      </c>
      <c r="H35" s="161">
        <f>Calc!AO35</f>
        <v>2.4024108982659688E-3</v>
      </c>
      <c r="I35" s="162">
        <f>Calc!AH35</f>
        <v>48614.140746276782</v>
      </c>
      <c r="J35" s="162">
        <f>Calc!AI35</f>
        <v>225.8043141571606</v>
      </c>
      <c r="K35" s="163">
        <f>Calc!AJ35</f>
        <v>-1.8262737149625785</v>
      </c>
      <c r="L35" s="163">
        <f>Calc!AK35</f>
        <v>1.3552093453689131</v>
      </c>
      <c r="M35" s="164" t="str">
        <f>Calc!AP35</f>
        <v>Out of range</v>
      </c>
      <c r="N35" s="164" t="e">
        <f>Calc!AQ35</f>
        <v>#VALUE!</v>
      </c>
      <c r="O35" s="164" t="str">
        <f>Calc!AW35</f>
        <v>Out of range</v>
      </c>
      <c r="P35" s="164">
        <f>Calc!AX35</f>
        <v>0</v>
      </c>
      <c r="Q35" s="163" t="e">
        <f>Calc!BB35</f>
        <v>#VALUE!</v>
      </c>
      <c r="R35" s="163" t="e">
        <f>Calc!BC35</f>
        <v>#VALUE!</v>
      </c>
      <c r="S35" s="160">
        <f>Input!E35</f>
        <v>0</v>
      </c>
    </row>
    <row r="36" spans="1:19" x14ac:dyDescent="0.2">
      <c r="A36" s="1">
        <f>Input!A36</f>
        <v>10501</v>
      </c>
      <c r="B36" s="1" t="str">
        <f>Input!B36</f>
        <v>MeBo24-T05-La-16</v>
      </c>
      <c r="C36" s="99">
        <f>Calc!O36</f>
        <v>4.8333781003632783</v>
      </c>
      <c r="D36" s="99">
        <f>Calc!P36</f>
        <v>3.0162680675887172E-4</v>
      </c>
      <c r="E36" s="99">
        <f>Calc!X36</f>
        <v>1.1615594438086545</v>
      </c>
      <c r="F36" s="99">
        <f>Calc!Y36</f>
        <v>2.3106913554844883E-3</v>
      </c>
      <c r="G36" s="99">
        <f>Calc!AN36</f>
        <v>0.26470185801811086</v>
      </c>
      <c r="H36" s="5">
        <f>Calc!AO36</f>
        <v>6.006714191903981E-4</v>
      </c>
      <c r="I36" s="8">
        <f>Calc!AH36</f>
        <v>3396.860056704043</v>
      </c>
      <c r="J36" s="8">
        <f>Calc!AI36</f>
        <v>10.248650215158735</v>
      </c>
      <c r="K36" s="77">
        <f>Calc!AJ36</f>
        <v>126.06644144908263</v>
      </c>
      <c r="L36" s="77">
        <f>Calc!AK36</f>
        <v>0.91135779716305421</v>
      </c>
      <c r="M36" s="109">
        <f>Calc!AP36</f>
        <v>29.110499999999998</v>
      </c>
      <c r="N36" s="109">
        <f>Calc!AQ36</f>
        <v>7.6100000000000001E-2</v>
      </c>
      <c r="O36" s="109">
        <f>Calc!AW36</f>
        <v>29.0501</v>
      </c>
      <c r="P36" s="109">
        <f>Calc!AX36</f>
        <v>9.1782956299999996E-2</v>
      </c>
      <c r="Q36" s="77">
        <f>Calc!BB36</f>
        <v>136.85382408062969</v>
      </c>
      <c r="R36" s="77">
        <f>Calc!BC36</f>
        <v>0.9899785309014435</v>
      </c>
      <c r="S36" s="1">
        <f>Input!E36</f>
        <v>0</v>
      </c>
    </row>
    <row r="37" spans="1:19" s="160" customFormat="1" x14ac:dyDescent="0.2">
      <c r="A37" s="160">
        <f>Input!A37</f>
        <v>10368</v>
      </c>
      <c r="B37" s="160" t="str">
        <f>Input!B37</f>
        <v>Hu1-13</v>
      </c>
      <c r="C37" s="161">
        <f>Calc!O37</f>
        <v>13.709142719707444</v>
      </c>
      <c r="D37" s="161">
        <f>Calc!P37</f>
        <v>1.5389185369063855E-3</v>
      </c>
      <c r="E37" s="161">
        <f>Calc!X37</f>
        <v>0.87683889983584773</v>
      </c>
      <c r="F37" s="161">
        <f>Calc!Y37</f>
        <v>3.5359375590140029E-3</v>
      </c>
      <c r="G37" s="161">
        <f>Calc!AN37</f>
        <v>1.0091326958649005</v>
      </c>
      <c r="H37" s="161">
        <f>Calc!AO37</f>
        <v>2.24631572844573E-3</v>
      </c>
      <c r="I37" s="162">
        <f>Calc!AH37</f>
        <v>48210.380483223824</v>
      </c>
      <c r="J37" s="162">
        <f>Calc!AI37</f>
        <v>221.99950992708426</v>
      </c>
      <c r="K37" s="163">
        <f>Calc!AJ37</f>
        <v>-0.5594360585120528</v>
      </c>
      <c r="L37" s="163">
        <f>Calc!AK37</f>
        <v>1.478622424759749</v>
      </c>
      <c r="M37" s="164" t="str">
        <f>Calc!AP37</f>
        <v>Out of range</v>
      </c>
      <c r="N37" s="164" t="e">
        <f>Calc!AQ37</f>
        <v>#VALUE!</v>
      </c>
      <c r="O37" s="164" t="str">
        <f>Calc!AW37</f>
        <v>Out of range</v>
      </c>
      <c r="P37" s="164">
        <f>Calc!AX37</f>
        <v>0</v>
      </c>
      <c r="Q37" s="163" t="e">
        <f>Calc!BB37</f>
        <v>#VALUE!</v>
      </c>
      <c r="R37" s="163" t="e">
        <f>Calc!BC37</f>
        <v>#VALUE!</v>
      </c>
      <c r="S37" s="160">
        <f>Input!E37</f>
        <v>0</v>
      </c>
    </row>
    <row r="38" spans="1:19" x14ac:dyDescent="0.2">
      <c r="A38" s="1">
        <f>Input!A38</f>
        <v>10499</v>
      </c>
      <c r="B38" s="1" t="str">
        <f>Input!B38</f>
        <v>MeBo24-T05-La-09</v>
      </c>
      <c r="C38" s="99">
        <f>Calc!O38</f>
        <v>3.9911236777983321</v>
      </c>
      <c r="D38" s="99">
        <f>Calc!P38</f>
        <v>1.3046631146224134E-4</v>
      </c>
      <c r="E38" s="99">
        <f>Calc!X38</f>
        <v>0.27285087948050629</v>
      </c>
      <c r="F38" s="99">
        <f>Calc!Y38</f>
        <v>4.720040968226875E-4</v>
      </c>
      <c r="G38" s="99">
        <f>Calc!AN38</f>
        <v>0.20774768523678186</v>
      </c>
      <c r="H38" s="5">
        <f>Calc!AO38</f>
        <v>3.5662878802360958E-4</v>
      </c>
      <c r="I38" s="8">
        <f>Calc!AH38</f>
        <v>9359.6002987931824</v>
      </c>
      <c r="J38" s="8">
        <f>Calc!AI38</f>
        <v>22.808144662921865</v>
      </c>
      <c r="K38" s="77">
        <f>Calc!AJ38</f>
        <v>124.31096582798773</v>
      </c>
      <c r="L38" s="77">
        <f>Calc!AK38</f>
        <v>0.66704118861878947</v>
      </c>
      <c r="M38" s="109">
        <f>Calc!AP38</f>
        <v>22.2241</v>
      </c>
      <c r="N38" s="109">
        <f>Calc!AQ38</f>
        <v>4.5400000000000003E-2</v>
      </c>
      <c r="O38" s="109">
        <f>Calc!AW38</f>
        <v>22.206800000000001</v>
      </c>
      <c r="P38" s="109">
        <f>Calc!AX38</f>
        <v>5.0614276600000001E-2</v>
      </c>
      <c r="Q38" s="77">
        <f>Calc!BB38</f>
        <v>132.36315167096393</v>
      </c>
      <c r="R38" s="77">
        <f>Calc!BC38</f>
        <v>0.71050082361375244</v>
      </c>
      <c r="S38" s="1">
        <f>Input!E38</f>
        <v>0</v>
      </c>
    </row>
    <row r="39" spans="1:19" s="160" customFormat="1" x14ac:dyDescent="0.2">
      <c r="A39" s="160">
        <f>Input!A39</f>
        <v>10368</v>
      </c>
      <c r="B39" s="160" t="str">
        <f>Input!B39</f>
        <v>Hu1-13</v>
      </c>
      <c r="C39" s="161">
        <f>Calc!O39</f>
        <v>13.711946035073547</v>
      </c>
      <c r="D39" s="161">
        <f>Calc!P39</f>
        <v>1.8510425540887714E-3</v>
      </c>
      <c r="E39" s="161">
        <f>Calc!X39</f>
        <v>0.87053488646341404</v>
      </c>
      <c r="F39" s="161">
        <f>Calc!Y39</f>
        <v>4.2936099173335532E-3</v>
      </c>
      <c r="G39" s="161">
        <f>Calc!AN39</f>
        <v>1.0068160417393934</v>
      </c>
      <c r="H39" s="161">
        <f>Calc!AO39</f>
        <v>3.0965836723366551E-3</v>
      </c>
      <c r="I39" s="162">
        <f>Calc!AH39</f>
        <v>48457.927318190974</v>
      </c>
      <c r="J39" s="162">
        <f>Calc!AI39</f>
        <v>281.58740029534727</v>
      </c>
      <c r="K39" s="163">
        <f>Calc!AJ39</f>
        <v>0.2475841422586722</v>
      </c>
      <c r="L39" s="163">
        <f>Calc!AK39</f>
        <v>1.1287734824942199</v>
      </c>
      <c r="M39" s="164" t="str">
        <f>Calc!AP39</f>
        <v>Out of range</v>
      </c>
      <c r="N39" s="164" t="e">
        <f>Calc!AQ39</f>
        <v>#VALUE!</v>
      </c>
      <c r="O39" s="164" t="str">
        <f>Calc!AW39</f>
        <v>Out of range</v>
      </c>
      <c r="P39" s="164">
        <f>Calc!AX39</f>
        <v>63.622783364999997</v>
      </c>
      <c r="Q39" s="163" t="e">
        <f>Calc!BB39</f>
        <v>#VALUE!</v>
      </c>
      <c r="R39" s="163" t="e">
        <f>Calc!BC39</f>
        <v>#VALUE!</v>
      </c>
      <c r="S39" s="160">
        <f>Input!E39</f>
        <v>0</v>
      </c>
    </row>
    <row r="40" spans="1:19" x14ac:dyDescent="0.2">
      <c r="A40" s="1">
        <f>Input!A40</f>
        <v>10500</v>
      </c>
      <c r="B40" s="1" t="str">
        <f>Input!B40</f>
        <v>MeBo24-T05-La-10</v>
      </c>
      <c r="C40" s="99">
        <f>Calc!O40</f>
        <v>4.5056673986063824</v>
      </c>
      <c r="D40" s="99">
        <f>Calc!P40</f>
        <v>2.2620521158058979E-4</v>
      </c>
      <c r="E40" s="99">
        <f>Calc!X40</f>
        <v>0.99579485842077997</v>
      </c>
      <c r="F40" s="99">
        <f>Calc!Y40</f>
        <v>1.3908183039514225E-3</v>
      </c>
      <c r="G40" s="99">
        <f>Calc!AN40</f>
        <v>0.28125954893420402</v>
      </c>
      <c r="H40" s="5">
        <f>Calc!AO40</f>
        <v>5.8118457856936104E-4</v>
      </c>
      <c r="I40" s="8">
        <f>Calc!AH40</f>
        <v>3914.0266131009566</v>
      </c>
      <c r="J40" s="8">
        <f>Calc!AI40</f>
        <v>9.7600526320282093</v>
      </c>
      <c r="K40" s="77">
        <f>Calc!AJ40</f>
        <v>123.53134468276039</v>
      </c>
      <c r="L40" s="77">
        <f>Calc!AK40</f>
        <v>0.59018930528191371</v>
      </c>
      <c r="M40" s="109">
        <f>Calc!AP40</f>
        <v>31.290199999999999</v>
      </c>
      <c r="N40" s="109">
        <f>Calc!AQ40</f>
        <v>7.0900000000000005E-2</v>
      </c>
      <c r="O40" s="109">
        <f>Calc!AW40</f>
        <v>31.234500000000001</v>
      </c>
      <c r="P40" s="109">
        <f>Calc!AX40</f>
        <v>8.3867989599999998E-2</v>
      </c>
      <c r="Q40" s="77">
        <f>Calc!BB40</f>
        <v>134.93227613610389</v>
      </c>
      <c r="R40" s="77">
        <f>Calc!BC40</f>
        <v>0.6454518726252233</v>
      </c>
      <c r="S40" s="1">
        <f>Input!E40</f>
        <v>0</v>
      </c>
    </row>
    <row r="41" spans="1:19" s="160" customFormat="1" x14ac:dyDescent="0.2">
      <c r="A41" s="160">
        <f>Input!A41</f>
        <v>10368</v>
      </c>
      <c r="B41" s="160" t="str">
        <f>Input!B41</f>
        <v>Hu1-13</v>
      </c>
      <c r="C41" s="161">
        <f>Calc!O41</f>
        <v>13.705002955879667</v>
      </c>
      <c r="D41" s="161">
        <f>Calc!P41</f>
        <v>1.0418945120971215E-3</v>
      </c>
      <c r="E41" s="161">
        <f>Calc!X41</f>
        <v>0.88451937693423166</v>
      </c>
      <c r="F41" s="161">
        <f>Calc!Y41</f>
        <v>2.1031585698085015E-3</v>
      </c>
      <c r="G41" s="161">
        <f>Calc!AN41</f>
        <v>1.0062380820852594</v>
      </c>
      <c r="H41" s="161">
        <f>Calc!AO41</f>
        <v>2.1828951333573744E-3</v>
      </c>
      <c r="I41" s="162">
        <f>Calc!AH41</f>
        <v>47640.282058815887</v>
      </c>
      <c r="J41" s="162">
        <f>Calc!AI41</f>
        <v>153.29521625540926</v>
      </c>
      <c r="K41" s="163">
        <f>Calc!AJ41</f>
        <v>1.5187285578110998</v>
      </c>
      <c r="L41" s="163">
        <f>Calc!AK41</f>
        <v>1.0195887521243265</v>
      </c>
      <c r="M41" s="164" t="str">
        <f>Calc!AP41</f>
        <v>Out of range</v>
      </c>
      <c r="N41" s="164" t="e">
        <f>Calc!AQ41</f>
        <v>#VALUE!</v>
      </c>
      <c r="O41" s="164" t="str">
        <f>Calc!AW41</f>
        <v>Out of range</v>
      </c>
      <c r="P41" s="164">
        <f>Calc!AX41</f>
        <v>94.923557665399997</v>
      </c>
      <c r="Q41" s="163" t="e">
        <f>Calc!BB41</f>
        <v>#VALUE!</v>
      </c>
      <c r="R41" s="163" t="e">
        <f>Calc!BC41</f>
        <v>#VALUE!</v>
      </c>
      <c r="S41" s="160">
        <f>Input!E41</f>
        <v>0</v>
      </c>
    </row>
    <row r="42" spans="1:19" x14ac:dyDescent="0.2">
      <c r="A42" s="1">
        <f>Input!A42</f>
        <v>10503</v>
      </c>
      <c r="B42" s="1" t="str">
        <f>Input!B42</f>
        <v>MeBo24-T05-Lb-11</v>
      </c>
      <c r="C42" s="99">
        <f>Calc!O42</f>
        <v>6.6485910237855999</v>
      </c>
      <c r="D42" s="99">
        <f>Calc!P42</f>
        <v>2.3492298530108184E-4</v>
      </c>
      <c r="E42" s="99">
        <f>Calc!X42</f>
        <v>1.4440835549067168</v>
      </c>
      <c r="F42" s="99">
        <f>Calc!Y42</f>
        <v>2.5557898388920181E-3</v>
      </c>
      <c r="G42" s="99">
        <f>Calc!AN42</f>
        <v>0.27839533832819213</v>
      </c>
      <c r="H42" s="5">
        <f>Calc!AO42</f>
        <v>5.6537779035785907E-4</v>
      </c>
      <c r="I42" s="8">
        <f>Calc!AH42</f>
        <v>3943.4961441142077</v>
      </c>
      <c r="J42" s="8">
        <f>Calc!AI42</f>
        <v>10.622141591863885</v>
      </c>
      <c r="K42" s="77">
        <f>Calc!AJ42</f>
        <v>123.29783921366322</v>
      </c>
      <c r="L42" s="77">
        <f>Calc!AK42</f>
        <v>0.44298221506384206</v>
      </c>
      <c r="M42" s="109">
        <f>Calc!AP42</f>
        <v>30.9315</v>
      </c>
      <c r="N42" s="109">
        <f>Calc!AQ42</f>
        <v>6.83E-2</v>
      </c>
      <c r="O42" s="109">
        <f>Calc!AW42</f>
        <v>30.8767</v>
      </c>
      <c r="P42" s="109">
        <f>Calc!AX42</f>
        <v>7.9734025E-2</v>
      </c>
      <c r="Q42" s="77">
        <f>Calc!BB42</f>
        <v>134.54109650596314</v>
      </c>
      <c r="R42" s="77">
        <f>Calc!BC42</f>
        <v>0.48432671341917344</v>
      </c>
      <c r="S42" s="1">
        <f>Input!E42</f>
        <v>0</v>
      </c>
    </row>
    <row r="43" spans="1:19" s="160" customFormat="1" x14ac:dyDescent="0.2">
      <c r="A43" s="160">
        <f>Input!A43</f>
        <v>10368</v>
      </c>
      <c r="B43" s="160" t="str">
        <f>Input!B43</f>
        <v>Hu1-13</v>
      </c>
      <c r="C43" s="161">
        <f>Calc!O43</f>
        <v>13.706564262638034</v>
      </c>
      <c r="D43" s="161">
        <f>Calc!P43</f>
        <v>1.0341569279759715E-3</v>
      </c>
      <c r="E43" s="161">
        <f>Calc!X43</f>
        <v>0.89061688618712886</v>
      </c>
      <c r="F43" s="161">
        <f>Calc!Y43</f>
        <v>2.8986534213797442E-3</v>
      </c>
      <c r="G43" s="161">
        <f>Calc!AN43</f>
        <v>1.0075342445533315</v>
      </c>
      <c r="H43" s="161">
        <f>Calc!AO43</f>
        <v>2.6319337011006718E-3</v>
      </c>
      <c r="I43" s="162">
        <f>Calc!AH43</f>
        <v>47380.461852331704</v>
      </c>
      <c r="J43" s="162">
        <f>Calc!AI43</f>
        <v>197.70186110290913</v>
      </c>
      <c r="K43" s="163">
        <f>Calc!AJ43</f>
        <v>1.2340774499308704</v>
      </c>
      <c r="L43" s="163">
        <f>Calc!AK43</f>
        <v>1.0625979081537273</v>
      </c>
      <c r="M43" s="164" t="str">
        <f>Calc!AP43</f>
        <v>Out of range</v>
      </c>
      <c r="N43" s="164" t="e">
        <f>Calc!AQ43</f>
        <v>#VALUE!</v>
      </c>
      <c r="O43" s="164" t="str">
        <f>Calc!AW43</f>
        <v>Out of range</v>
      </c>
      <c r="P43" s="164">
        <f>Calc!AX43</f>
        <v>0</v>
      </c>
      <c r="Q43" s="163" t="e">
        <f>Calc!BB43</f>
        <v>#VALUE!</v>
      </c>
      <c r="R43" s="163" t="e">
        <f>Calc!BC43</f>
        <v>#VALUE!</v>
      </c>
      <c r="S43" s="160">
        <f>Input!E43</f>
        <v>0</v>
      </c>
    </row>
    <row r="44" spans="1:19" x14ac:dyDescent="0.2">
      <c r="A44" s="1">
        <f>Input!A44</f>
        <v>10502</v>
      </c>
      <c r="B44" s="1" t="str">
        <f>Input!B44</f>
        <v>MeBo24-T05-Lb-05</v>
      </c>
      <c r="C44" s="99">
        <f>Calc!O44</f>
        <v>4.2384299780894574</v>
      </c>
      <c r="D44" s="99">
        <f>Calc!P44</f>
        <v>1.8986610966102808E-4</v>
      </c>
      <c r="E44" s="99">
        <f>Calc!X44</f>
        <v>0.39782867938813188</v>
      </c>
      <c r="F44" s="99">
        <f>Calc!Y44</f>
        <v>8.8977796678339121E-4</v>
      </c>
      <c r="G44" s="99">
        <f>Calc!AN44</f>
        <v>0.29974724700078131</v>
      </c>
      <c r="H44" s="5">
        <f>Calc!AO44</f>
        <v>5.9286675510400488E-4</v>
      </c>
      <c r="I44" s="8">
        <f>Calc!AH44</f>
        <v>9831.6347511075492</v>
      </c>
      <c r="J44" s="8">
        <f>Calc!AI44</f>
        <v>29.35093526394547</v>
      </c>
      <c r="K44" s="77">
        <f>Calc!AJ44</f>
        <v>124.57102515921714</v>
      </c>
      <c r="L44" s="77">
        <f>Calc!AK44</f>
        <v>0.6337307080254645</v>
      </c>
      <c r="M44" s="109">
        <f>Calc!AP44</f>
        <v>33.646599999999999</v>
      </c>
      <c r="N44" s="109">
        <f>Calc!AQ44</f>
        <v>8.1500000000000003E-2</v>
      </c>
      <c r="O44" s="109">
        <f>Calc!AW44</f>
        <v>33.622999999999998</v>
      </c>
      <c r="P44" s="109">
        <f>Calc!AX44</f>
        <v>8.1720524500000002E-2</v>
      </c>
      <c r="Q44" s="77">
        <f>Calc!BB44</f>
        <v>136.98956038395178</v>
      </c>
      <c r="R44" s="77">
        <f>Calc!BC44</f>
        <v>0.69762544387051473</v>
      </c>
      <c r="S44" s="1">
        <f>Input!E44</f>
        <v>0</v>
      </c>
    </row>
    <row r="45" spans="1:19" s="160" customFormat="1" x14ac:dyDescent="0.2">
      <c r="A45" s="160">
        <f>Input!A45</f>
        <v>10368</v>
      </c>
      <c r="B45" s="160" t="str">
        <f>Input!B45</f>
        <v>Hu1-13</v>
      </c>
      <c r="C45" s="161">
        <f>Calc!O45</f>
        <v>13.706564262638034</v>
      </c>
      <c r="D45" s="161">
        <f>Calc!P45</f>
        <v>1.0341569279759715E-3</v>
      </c>
      <c r="E45" s="161">
        <f>Calc!X45</f>
        <v>0.89061688618712886</v>
      </c>
      <c r="F45" s="161">
        <f>Calc!Y45</f>
        <v>2.8986534213797442E-3</v>
      </c>
      <c r="G45" s="161">
        <f>Calc!AN45</f>
        <v>1.0075342445533315</v>
      </c>
      <c r="H45" s="161">
        <f>Calc!AO45</f>
        <v>2.6319337011006718E-3</v>
      </c>
      <c r="I45" s="162">
        <f>Calc!AH45</f>
        <v>47380.461852331704</v>
      </c>
      <c r="J45" s="162">
        <f>Calc!AI45</f>
        <v>197.70186110290913</v>
      </c>
      <c r="K45" s="163">
        <f>Calc!AJ45</f>
        <v>1.2340774499308704</v>
      </c>
      <c r="L45" s="163">
        <f>Calc!AK45</f>
        <v>1.0625979081537273</v>
      </c>
      <c r="M45" s="164" t="str">
        <f>Calc!AP45</f>
        <v>Out of range</v>
      </c>
      <c r="N45" s="164" t="e">
        <f>Calc!AQ45</f>
        <v>#VALUE!</v>
      </c>
      <c r="O45" s="164" t="str">
        <f>Calc!AW45</f>
        <v>Out of range</v>
      </c>
      <c r="P45" s="164">
        <f>Calc!AX45</f>
        <v>0</v>
      </c>
      <c r="Q45" s="163" t="e">
        <f>Calc!BB45</f>
        <v>#VALUE!</v>
      </c>
      <c r="R45" s="163" t="e">
        <f>Calc!BC45</f>
        <v>#VALUE!</v>
      </c>
      <c r="S45" s="160">
        <f>Input!E45</f>
        <v>0</v>
      </c>
    </row>
    <row r="46" spans="1:19" x14ac:dyDescent="0.2">
      <c r="A46" s="56"/>
      <c r="B46" s="56"/>
      <c r="C46" s="106"/>
      <c r="D46" s="106"/>
      <c r="E46" s="106"/>
      <c r="F46" s="106"/>
      <c r="G46" s="106"/>
      <c r="H46" s="70"/>
      <c r="I46" s="72"/>
      <c r="J46" s="72"/>
      <c r="K46" s="107"/>
      <c r="L46" s="107"/>
      <c r="M46" s="130"/>
      <c r="N46" s="130"/>
      <c r="O46" s="130"/>
      <c r="P46" s="130"/>
      <c r="Q46" s="107"/>
      <c r="R46" s="107"/>
      <c r="S46" s="56"/>
    </row>
    <row r="47" spans="1:19" s="160" customFormat="1" x14ac:dyDescent="0.2">
      <c r="A47" s="160">
        <f>Input!A47</f>
        <v>10368</v>
      </c>
      <c r="B47" s="160" t="str">
        <f>Input!B47</f>
        <v>Hu1-13</v>
      </c>
      <c r="C47" s="161">
        <f>Calc!O47</f>
        <v>13.715349884535778</v>
      </c>
      <c r="D47" s="161">
        <f>Calc!P47</f>
        <v>1.2523792657263631E-3</v>
      </c>
      <c r="E47" s="161">
        <f>Calc!X47</f>
        <v>0.79025265035834102</v>
      </c>
      <c r="F47" s="161">
        <f>Calc!Y47</f>
        <v>2.0760922510536435E-3</v>
      </c>
      <c r="G47" s="161">
        <f>Calc!AN47</f>
        <v>1.0008414738166684</v>
      </c>
      <c r="H47" s="161">
        <f>Calc!AO47</f>
        <v>2.1947369613603048E-3</v>
      </c>
      <c r="I47" s="162">
        <f>Calc!AH47</f>
        <v>53077.201441527483</v>
      </c>
      <c r="J47" s="162">
        <f>Calc!AI47</f>
        <v>181.56918731759785</v>
      </c>
      <c r="K47" s="163">
        <f>Calc!AJ47</f>
        <v>-0.38158274247657165</v>
      </c>
      <c r="L47" s="163">
        <f>Calc!AK47</f>
        <v>0.96476204109304242</v>
      </c>
      <c r="M47" s="164" t="str">
        <f>Calc!AP47</f>
        <v>Out of range</v>
      </c>
      <c r="N47" s="164" t="e">
        <f>Calc!AQ47</f>
        <v>#VALUE!</v>
      </c>
      <c r="O47" s="164" t="str">
        <f>Calc!AW47</f>
        <v>Out of range</v>
      </c>
      <c r="P47" s="164" t="e">
        <f>Calc!AY47</f>
        <v>#VALUE!</v>
      </c>
      <c r="Q47" s="163" t="e">
        <f>Calc!BB47</f>
        <v>#VALUE!</v>
      </c>
      <c r="R47" s="163" t="e">
        <f>Calc!BC47</f>
        <v>#VALUE!</v>
      </c>
      <c r="S47" s="160">
        <f>Input!E47</f>
        <v>0</v>
      </c>
    </row>
    <row r="48" spans="1:19" x14ac:dyDescent="0.2">
      <c r="A48" s="1">
        <f>Input!A48</f>
        <v>10510</v>
      </c>
      <c r="B48" s="1" t="str">
        <f>Input!B48</f>
        <v>GeoB23131-1 E.c.</v>
      </c>
      <c r="C48" s="99">
        <f>Calc!O48</f>
        <v>4.2897206018849907</v>
      </c>
      <c r="D48" s="99">
        <f>Calc!P48</f>
        <v>1.9778769351241467E-4</v>
      </c>
      <c r="E48" s="99">
        <f>Calc!X48</f>
        <v>2.9407390236725135</v>
      </c>
      <c r="F48" s="99">
        <f>Calc!Y48</f>
        <v>4.7087906624022043E-3</v>
      </c>
      <c r="G48" s="99">
        <f>Calc!AN48</f>
        <v>4.5744913917044848E-3</v>
      </c>
      <c r="H48" s="5">
        <f>Calc!AO48</f>
        <v>6.445194299751018E-5</v>
      </c>
      <c r="I48" s="8">
        <f>Calc!AH48</f>
        <v>20.4001479890035</v>
      </c>
      <c r="J48" s="8">
        <f>Calc!AI48</f>
        <v>0.28927498674136093</v>
      </c>
      <c r="K48" s="77">
        <f>Calc!AJ48</f>
        <v>147.68886608102628</v>
      </c>
      <c r="L48" s="77">
        <f>Calc!AK48</f>
        <v>0.72804443551278863</v>
      </c>
      <c r="M48" s="109">
        <f>Calc!AP48</f>
        <v>0.43609999999999999</v>
      </c>
      <c r="N48" s="109">
        <f>Calc!AQ48</f>
        <v>7.4000000000000003E-3</v>
      </c>
      <c r="O48" s="109">
        <f>Calc!AW48</f>
        <v>0.26519999999999999</v>
      </c>
      <c r="P48" s="109">
        <f>Calc!AY48</f>
        <v>8.5731125488230128E-2</v>
      </c>
      <c r="Q48" s="77">
        <f>Calc!BB48</f>
        <v>147.79960551616247</v>
      </c>
      <c r="R48" s="77">
        <f>Calc!BC48</f>
        <v>0.7295464377181774</v>
      </c>
      <c r="S48" s="1">
        <f>Input!E48</f>
        <v>0</v>
      </c>
    </row>
    <row r="49" spans="1:19" s="160" customFormat="1" x14ac:dyDescent="0.2">
      <c r="A49" s="160">
        <f>Input!A49</f>
        <v>10368</v>
      </c>
      <c r="B49" s="160" t="str">
        <f>Input!B49</f>
        <v>Hu1-13</v>
      </c>
      <c r="C49" s="161">
        <f>Calc!O49</f>
        <v>13.714035931162501</v>
      </c>
      <c r="D49" s="161">
        <f>Calc!P49</f>
        <v>9.6023171997624613E-4</v>
      </c>
      <c r="E49" s="161">
        <f>Calc!X49</f>
        <v>0.78993304879397797</v>
      </c>
      <c r="F49" s="161">
        <f>Calc!Y49</f>
        <v>2.5716092095895669E-3</v>
      </c>
      <c r="G49" s="161">
        <f>Calc!AN49</f>
        <v>1.0001543613939272</v>
      </c>
      <c r="H49" s="161">
        <f>Calc!AO49</f>
        <v>2.4569919718838485E-3</v>
      </c>
      <c r="I49" s="162">
        <f>Calc!AH49</f>
        <v>53057.138583818967</v>
      </c>
      <c r="J49" s="162">
        <f>Calc!AI49</f>
        <v>216.3546053153627</v>
      </c>
      <c r="K49" s="163">
        <f>Calc!AJ49</f>
        <v>-0.87226332408407714</v>
      </c>
      <c r="L49" s="163">
        <f>Calc!AK49</f>
        <v>1.0802165816523468</v>
      </c>
      <c r="M49" s="164" t="str">
        <f>Calc!AP49</f>
        <v>Out of range</v>
      </c>
      <c r="N49" s="164" t="e">
        <f>Calc!AQ49</f>
        <v>#VALUE!</v>
      </c>
      <c r="O49" s="164" t="str">
        <f>Calc!AW49</f>
        <v>Out of range</v>
      </c>
      <c r="P49" s="164" t="e">
        <f>Calc!AY49</f>
        <v>#VALUE!</v>
      </c>
      <c r="Q49" s="163" t="e">
        <f>Calc!BB49</f>
        <v>#VALUE!</v>
      </c>
      <c r="R49" s="163" t="e">
        <f>Calc!BC49</f>
        <v>#VALUE!</v>
      </c>
      <c r="S49" s="160">
        <f>Input!E49</f>
        <v>0</v>
      </c>
    </row>
    <row r="50" spans="1:19" x14ac:dyDescent="0.2">
      <c r="A50" s="1">
        <f>Input!A50</f>
        <v>10511</v>
      </c>
      <c r="B50" s="1" t="str">
        <f>Input!B50</f>
        <v>GeoB23437-1 M.o.?</v>
      </c>
      <c r="C50" s="99">
        <f>Calc!O50</f>
        <v>4.7835309476305543</v>
      </c>
      <c r="D50" s="99">
        <f>Calc!P50</f>
        <v>1.7551138269092663E-4</v>
      </c>
      <c r="E50" s="99">
        <f>Calc!X50</f>
        <v>0.38171941343551741</v>
      </c>
      <c r="F50" s="99">
        <f>Calc!Y50</f>
        <v>8.576166876871936E-4</v>
      </c>
      <c r="G50" s="99">
        <f>Calc!AN50</f>
        <v>0.17707963829561119</v>
      </c>
      <c r="H50" s="5">
        <f>Calc!AO50</f>
        <v>4.2480266210819596E-4</v>
      </c>
      <c r="I50" s="8">
        <f>Calc!AH50</f>
        <v>6779.0863359208297</v>
      </c>
      <c r="J50" s="8">
        <f>Calc!AI50</f>
        <v>22.279689227671074</v>
      </c>
      <c r="K50" s="77">
        <f>Calc!AJ50</f>
        <v>137.32570319927362</v>
      </c>
      <c r="L50" s="77">
        <f>Calc!AK50</f>
        <v>0.73648489489847524</v>
      </c>
      <c r="M50" s="109">
        <f>Calc!AP50</f>
        <v>18.418800000000001</v>
      </c>
      <c r="N50" s="109">
        <f>Calc!AQ50</f>
        <v>4.8899999999999999E-2</v>
      </c>
      <c r="O50" s="109">
        <f>Calc!AW50</f>
        <v>18.398900000000001</v>
      </c>
      <c r="P50" s="109">
        <f>Calc!AY50</f>
        <v>5.0749268342608136E-2</v>
      </c>
      <c r="Q50" s="77">
        <f>Calc!BB50</f>
        <v>144.65568189954115</v>
      </c>
      <c r="R50" s="77">
        <f>Calc!BC50</f>
        <v>0.77604504438333077</v>
      </c>
      <c r="S50" s="1">
        <f>Input!E50</f>
        <v>0</v>
      </c>
    </row>
    <row r="51" spans="1:19" s="160" customFormat="1" x14ac:dyDescent="0.2">
      <c r="A51" s="160">
        <f>Input!A51</f>
        <v>10368</v>
      </c>
      <c r="B51" s="160" t="str">
        <f>Input!B51</f>
        <v>Hu1-13</v>
      </c>
      <c r="C51" s="161">
        <f>Calc!O51</f>
        <v>13.713585878893891</v>
      </c>
      <c r="D51" s="161">
        <f>Calc!P51</f>
        <v>1.0965137000394731E-3</v>
      </c>
      <c r="E51" s="161">
        <f>Calc!X51</f>
        <v>0.78769414648576086</v>
      </c>
      <c r="F51" s="161">
        <f>Calc!Y51</f>
        <v>2.4832781127708549E-3</v>
      </c>
      <c r="G51" s="161">
        <f>Calc!AN51</f>
        <v>0.99936862862688858</v>
      </c>
      <c r="H51" s="161">
        <f>Calc!AO51</f>
        <v>2.3246809309692344E-3</v>
      </c>
      <c r="I51" s="162">
        <f>Calc!AH51</f>
        <v>53164.400009255784</v>
      </c>
      <c r="J51" s="162">
        <f>Calc!AI51</f>
        <v>208.2485158002975</v>
      </c>
      <c r="K51" s="163">
        <f>Calc!AJ51</f>
        <v>0.51360268772948636</v>
      </c>
      <c r="L51" s="163">
        <f>Calc!AK51</f>
        <v>0.95691410997154058</v>
      </c>
      <c r="M51" s="164">
        <f>Calc!AP51</f>
        <v>720.2201</v>
      </c>
      <c r="N51" s="164" t="e">
        <f>Calc!AQ51</f>
        <v>#VALUE!</v>
      </c>
      <c r="O51" s="164">
        <f>Calc!AW51</f>
        <v>720.20370000000003</v>
      </c>
      <c r="P51" s="164">
        <f>Calc!AY51</f>
        <v>214.77695578282592</v>
      </c>
      <c r="Q51" s="163">
        <f>Calc!BB51</f>
        <v>3.9322289336934353</v>
      </c>
      <c r="R51" s="163">
        <f>Calc!BC51</f>
        <v>8.2012436010337684</v>
      </c>
      <c r="S51" s="160">
        <f>Input!E51</f>
        <v>0</v>
      </c>
    </row>
    <row r="52" spans="1:19" x14ac:dyDescent="0.2">
      <c r="A52" s="1">
        <f>Input!A52</f>
        <v>10512</v>
      </c>
      <c r="B52" s="1" t="str">
        <f>Input!B52</f>
        <v>GeoB23105-2 E.c.</v>
      </c>
      <c r="C52" s="99">
        <f>Calc!O52</f>
        <v>4.1859563383345577</v>
      </c>
      <c r="D52" s="99">
        <f>Calc!P52</f>
        <v>1.8096036664227717E-4</v>
      </c>
      <c r="E52" s="99">
        <f>Calc!X52</f>
        <v>9.0653858344912255</v>
      </c>
      <c r="F52" s="99">
        <f>Calc!Y52</f>
        <v>1.4791738537192583E-2</v>
      </c>
      <c r="G52" s="99">
        <f>Calc!AN52</f>
        <v>2.9574299386609815E-2</v>
      </c>
      <c r="H52" s="5">
        <f>Calc!AO52</f>
        <v>1.319823510916838E-4</v>
      </c>
      <c r="I52" s="8">
        <f>Calc!AH52</f>
        <v>41.70723566571548</v>
      </c>
      <c r="J52" s="8">
        <f>Calc!AI52</f>
        <v>0.19817089497161791</v>
      </c>
      <c r="K52" s="77">
        <f>Calc!AJ52</f>
        <v>147.50233091688526</v>
      </c>
      <c r="L52" s="77">
        <f>Calc!AK52</f>
        <v>0.63612677368155557</v>
      </c>
      <c r="M52" s="109">
        <f>Calc!AP52</f>
        <v>2.8496999999999999</v>
      </c>
      <c r="N52" s="109">
        <f>Calc!AQ52</f>
        <v>1.2999999999999999E-2</v>
      </c>
      <c r="O52" s="109">
        <f>Calc!AW52</f>
        <v>2.3092999999999999</v>
      </c>
      <c r="P52" s="109">
        <f>Calc!AY52</f>
        <v>0.27120117353742423</v>
      </c>
      <c r="Q52" s="77">
        <f>Calc!BB52</f>
        <v>148.46819393867978</v>
      </c>
      <c r="R52" s="77">
        <f>Calc!BC52</f>
        <v>0.6508767601185762</v>
      </c>
      <c r="S52" s="1">
        <f>Input!E52</f>
        <v>0</v>
      </c>
    </row>
    <row r="53" spans="1:19" s="160" customFormat="1" x14ac:dyDescent="0.2">
      <c r="A53" s="160">
        <f>Input!A53</f>
        <v>10368</v>
      </c>
      <c r="B53" s="160" t="str">
        <f>Input!B53</f>
        <v>Hu1-13</v>
      </c>
      <c r="C53" s="161">
        <f>Calc!O53</f>
        <v>13.714194349091432</v>
      </c>
      <c r="D53" s="161">
        <f>Calc!P53</f>
        <v>1.0121490821192005E-3</v>
      </c>
      <c r="E53" s="161">
        <f>Calc!X53</f>
        <v>0.78400969329320258</v>
      </c>
      <c r="F53" s="161">
        <f>Calc!Y53</f>
        <v>2.5484804027493461E-3</v>
      </c>
      <c r="G53" s="161">
        <f>Calc!AN53</f>
        <v>0.99964954859154487</v>
      </c>
      <c r="H53" s="161">
        <f>Calc!AO53</f>
        <v>2.3289638868943994E-3</v>
      </c>
      <c r="I53" s="162">
        <f>Calc!AH53</f>
        <v>53431.631340562177</v>
      </c>
      <c r="J53" s="162">
        <f>Calc!AI53</f>
        <v>213.6507169593558</v>
      </c>
      <c r="K53" s="163">
        <f>Calc!AJ53</f>
        <v>-0.53709423001357948</v>
      </c>
      <c r="L53" s="163">
        <f>Calc!AK53</f>
        <v>1.1003424744415915</v>
      </c>
      <c r="M53" s="164" t="str">
        <f>Calc!AP53</f>
        <v>Out of range</v>
      </c>
      <c r="N53" s="164" t="e">
        <f>Calc!AQ53</f>
        <v>#VALUE!</v>
      </c>
      <c r="O53" s="164" t="str">
        <f>Calc!AW53</f>
        <v>Out of range</v>
      </c>
      <c r="P53" s="164" t="e">
        <f>Calc!AY53</f>
        <v>#VALUE!</v>
      </c>
      <c r="Q53" s="163" t="e">
        <f>Calc!BB53</f>
        <v>#VALUE!</v>
      </c>
      <c r="R53" s="163" t="e">
        <f>Calc!BC53</f>
        <v>#VALUE!</v>
      </c>
      <c r="S53" s="160">
        <f>Input!E53</f>
        <v>0</v>
      </c>
    </row>
    <row r="54" spans="1:19" x14ac:dyDescent="0.2">
      <c r="A54" s="1">
        <f>Input!A54</f>
        <v>10513</v>
      </c>
      <c r="B54" s="1" t="str">
        <f>Input!B54</f>
        <v>GeoB23130-1-1 E.c.</v>
      </c>
      <c r="C54" s="99">
        <f>Calc!O54</f>
        <v>4.2349351494411671</v>
      </c>
      <c r="D54" s="99">
        <f>Calc!P54</f>
        <v>1.7387384539448787E-4</v>
      </c>
      <c r="E54" s="99">
        <f>Calc!X54</f>
        <v>6.1775475474212662</v>
      </c>
      <c r="F54" s="99">
        <f>Calc!Y54</f>
        <v>1.0612153303940774E-2</v>
      </c>
      <c r="G54" s="99">
        <f>Calc!AN54</f>
        <v>4.0823717850246334E-3</v>
      </c>
      <c r="H54" s="5">
        <f>Calc!AO54</f>
        <v>6.4100153033165892E-5</v>
      </c>
      <c r="I54" s="8">
        <f>Calc!AH54</f>
        <v>8.5482858948451792</v>
      </c>
      <c r="J54" s="8">
        <f>Calc!AI54</f>
        <v>0.135023023929779</v>
      </c>
      <c r="K54" s="77">
        <f>Calc!AJ54</f>
        <v>147.05342428940682</v>
      </c>
      <c r="L54" s="77">
        <f>Calc!AK54</f>
        <v>0.80975063008298376</v>
      </c>
      <c r="M54" s="109">
        <f>Calc!AP54</f>
        <v>0.38929999999999998</v>
      </c>
      <c r="N54" s="109">
        <f>Calc!AQ54</f>
        <v>6.4999999999999997E-3</v>
      </c>
      <c r="O54" s="109">
        <f>Calc!AW54</f>
        <v>2.52E-2</v>
      </c>
      <c r="P54" s="109">
        <f>Calc!AY54</f>
        <v>0.18249421550103448</v>
      </c>
      <c r="Q54" s="77">
        <f>Calc!BB54</f>
        <v>147.06389821313863</v>
      </c>
      <c r="R54" s="77">
        <f>Calc!BC54</f>
        <v>0.81102179926424633</v>
      </c>
      <c r="S54" s="1">
        <f>Input!E54</f>
        <v>0</v>
      </c>
    </row>
    <row r="55" spans="1:19" s="160" customFormat="1" x14ac:dyDescent="0.2">
      <c r="A55" s="160">
        <f>Input!A55</f>
        <v>10368</v>
      </c>
      <c r="B55" s="160" t="str">
        <f>Input!B55</f>
        <v>Hu1-13</v>
      </c>
      <c r="C55" s="161">
        <f>Calc!O55</f>
        <v>13.71390939748134</v>
      </c>
      <c r="D55" s="161">
        <f>Calc!P55</f>
        <v>8.1773423336929695E-4</v>
      </c>
      <c r="E55" s="161">
        <f>Calc!X55</f>
        <v>0.78422861136012101</v>
      </c>
      <c r="F55" s="161">
        <f>Calc!Y55</f>
        <v>2.7333308061602822E-3</v>
      </c>
      <c r="G55" s="161">
        <f>Calc!AN55</f>
        <v>0.99958625465554174</v>
      </c>
      <c r="H55" s="161">
        <f>Calc!AO55</f>
        <v>1.9618270280585357E-3</v>
      </c>
      <c r="I55" s="162">
        <f>Calc!AH55</f>
        <v>53412.223902143138</v>
      </c>
      <c r="J55" s="162">
        <f>Calc!AI55</f>
        <v>213.62376068766417</v>
      </c>
      <c r="K55" s="163">
        <f>Calc!AJ55</f>
        <v>0.80609550117838324</v>
      </c>
      <c r="L55" s="163">
        <f>Calc!AK55</f>
        <v>1.163945304269729</v>
      </c>
      <c r="M55" s="164">
        <f>Calc!AP55</f>
        <v>705.31659999999999</v>
      </c>
      <c r="N55" s="164" t="e">
        <f>Calc!AQ55</f>
        <v>#VALUE!</v>
      </c>
      <c r="O55" s="164">
        <f>Calc!AW55</f>
        <v>705.30029999999999</v>
      </c>
      <c r="P55" s="164">
        <f>Calc!AY55</f>
        <v>178.30497344325403</v>
      </c>
      <c r="Q55" s="163">
        <f>Calc!BB55</f>
        <v>5.9170450789260318</v>
      </c>
      <c r="R55" s="163">
        <f>Calc!BC55</f>
        <v>10.121590982909733</v>
      </c>
      <c r="S55" s="160">
        <f>Input!E55</f>
        <v>0</v>
      </c>
    </row>
    <row r="56" spans="1:19" x14ac:dyDescent="0.2">
      <c r="A56" s="1">
        <f>Input!A56</f>
        <v>10514</v>
      </c>
      <c r="B56" s="1" t="str">
        <f>Input!B56</f>
        <v>GeoB23130-1-2 E.c.</v>
      </c>
      <c r="C56" s="99">
        <f>Calc!O56</f>
        <v>4.4554952218892074</v>
      </c>
      <c r="D56" s="99">
        <f>Calc!P56</f>
        <v>1.8192612208317062E-4</v>
      </c>
      <c r="E56" s="99">
        <f>Calc!X56</f>
        <v>3.574766449340455</v>
      </c>
      <c r="F56" s="99">
        <f>Calc!Y56</f>
        <v>5.9424221372821719E-3</v>
      </c>
      <c r="G56" s="99">
        <f>Calc!AN56</f>
        <v>4.0826645594909255E-3</v>
      </c>
      <c r="H56" s="5">
        <f>Calc!AO56</f>
        <v>4.8885940948219972E-5</v>
      </c>
      <c r="I56" s="8">
        <f>Calc!AH56</f>
        <v>15.533782584489726</v>
      </c>
      <c r="J56" s="8">
        <f>Calc!AI56</f>
        <v>0.18778474201634848</v>
      </c>
      <c r="K56" s="77">
        <f>Calc!AJ56</f>
        <v>146.57517256871188</v>
      </c>
      <c r="L56" s="77">
        <f>Calc!AK56</f>
        <v>0.50530878200001084</v>
      </c>
      <c r="M56" s="109">
        <f>Calc!AP56</f>
        <v>0.38950000000000001</v>
      </c>
      <c r="N56" s="109">
        <f>Calc!AQ56</f>
        <v>4.5999999999999999E-3</v>
      </c>
      <c r="O56" s="109">
        <f>Calc!AW56</f>
        <v>0.1893</v>
      </c>
      <c r="P56" s="109">
        <f>Calc!AY56</f>
        <v>0.10031402706268934</v>
      </c>
      <c r="Q56" s="77">
        <f>Calc!BB56</f>
        <v>146.65361399280755</v>
      </c>
      <c r="R56" s="77">
        <f>Calc!BC56</f>
        <v>0.50727799463018042</v>
      </c>
      <c r="S56" s="1">
        <f>Input!E56</f>
        <v>0</v>
      </c>
    </row>
    <row r="57" spans="1:19" s="160" customFormat="1" x14ac:dyDescent="0.2">
      <c r="A57" s="160">
        <f>Input!A57</f>
        <v>10368</v>
      </c>
      <c r="B57" s="160" t="str">
        <f>Input!B57</f>
        <v>Hu1-13</v>
      </c>
      <c r="C57" s="161">
        <f>Calc!O57</f>
        <v>13.713723590308136</v>
      </c>
      <c r="D57" s="161">
        <f>Calc!P57</f>
        <v>1.3177974888215385E-3</v>
      </c>
      <c r="E57" s="161">
        <f>Calc!X57</f>
        <v>0.78554047111099712</v>
      </c>
      <c r="F57" s="161">
        <f>Calc!Y57</f>
        <v>2.2421730930648038E-3</v>
      </c>
      <c r="G57" s="161">
        <f>Calc!AN57</f>
        <v>0.99849625363706906</v>
      </c>
      <c r="H57" s="161">
        <f>Calc!AO57</f>
        <v>2.4596087992081348E-3</v>
      </c>
      <c r="I57" s="162">
        <f>Calc!AH57</f>
        <v>53264.157116023278</v>
      </c>
      <c r="J57" s="162">
        <f>Calc!AI57</f>
        <v>200.75529526267627</v>
      </c>
      <c r="K57" s="163">
        <f>Calc!AJ57</f>
        <v>0.26958808402666179</v>
      </c>
      <c r="L57" s="163">
        <f>Calc!AK57</f>
        <v>0.97900026244772331</v>
      </c>
      <c r="M57" s="164">
        <f>Calc!AP57</f>
        <v>684.88430000000005</v>
      </c>
      <c r="N57" s="164" t="e">
        <f>Calc!AQ57</f>
        <v>#VALUE!</v>
      </c>
      <c r="O57" s="164">
        <f>Calc!AW57</f>
        <v>684.86789999999996</v>
      </c>
      <c r="P57" s="164">
        <f>Calc!AY57</f>
        <v>163.267478877944</v>
      </c>
      <c r="Q57" s="163">
        <f>Calc!BB57</f>
        <v>1.8678388103763908</v>
      </c>
      <c r="R57" s="163">
        <f>Calc!BC57</f>
        <v>6.9755325473981813</v>
      </c>
      <c r="S57" s="160">
        <f>Input!E57</f>
        <v>0</v>
      </c>
    </row>
    <row r="58" spans="1:19" x14ac:dyDescent="0.2">
      <c r="A58" s="1">
        <f>Input!A58</f>
        <v>10515</v>
      </c>
      <c r="B58" s="1" t="str">
        <f>Input!B58</f>
        <v>GeoB23109-1 M.o.</v>
      </c>
      <c r="C58" s="99">
        <f>Calc!O58</f>
        <v>3.8042707720156987</v>
      </c>
      <c r="D58" s="99">
        <f>Calc!P58</f>
        <v>1.9326836931085676E-4</v>
      </c>
      <c r="E58" s="99">
        <f>Calc!X58</f>
        <v>1.9585792736161751</v>
      </c>
      <c r="F58" s="99">
        <f>Calc!Y58</f>
        <v>3.3725968130386757E-3</v>
      </c>
      <c r="G58" s="99">
        <f>Calc!AN58</f>
        <v>0.11099030630966862</v>
      </c>
      <c r="H58" s="5">
        <f>Calc!AO58</f>
        <v>3.7518269518973499E-4</v>
      </c>
      <c r="I58" s="8">
        <f>Calc!AH58</f>
        <v>657.75407634872397</v>
      </c>
      <c r="J58" s="8">
        <f>Calc!AI58</f>
        <v>2.4950588092839801</v>
      </c>
      <c r="K58" s="77">
        <f>Calc!AJ58</f>
        <v>144.50158272718605</v>
      </c>
      <c r="L58" s="77">
        <f>Calc!AK58</f>
        <v>1.0932770284677658</v>
      </c>
      <c r="M58" s="109">
        <f>Calc!AP58</f>
        <v>11.1159</v>
      </c>
      <c r="N58" s="109">
        <f>Calc!AQ58</f>
        <v>4.4999999999999998E-2</v>
      </c>
      <c r="O58" s="109">
        <f>Calc!AW58</f>
        <v>10.9877</v>
      </c>
      <c r="P58" s="109">
        <f>Calc!AY58</f>
        <v>7.6125426929000387E-2</v>
      </c>
      <c r="Q58" s="77">
        <f>Calc!BB58</f>
        <v>149.05941683046359</v>
      </c>
      <c r="R58" s="77">
        <f>Calc!BC58</f>
        <v>1.1281453969571416</v>
      </c>
      <c r="S58" s="1">
        <f>Input!E58</f>
        <v>0</v>
      </c>
    </row>
    <row r="59" spans="1:19" s="160" customFormat="1" x14ac:dyDescent="0.2">
      <c r="A59" s="160">
        <f>Input!A59</f>
        <v>10368</v>
      </c>
      <c r="B59" s="160" t="str">
        <f>Input!B59</f>
        <v>Hu1-13</v>
      </c>
      <c r="C59" s="161">
        <f>Calc!O59</f>
        <v>13.713723590308136</v>
      </c>
      <c r="D59" s="161">
        <f>Calc!P59</f>
        <v>1.3177974888215385E-3</v>
      </c>
      <c r="E59" s="161">
        <f>Calc!X59</f>
        <v>0.78554047111099712</v>
      </c>
      <c r="F59" s="161">
        <f>Calc!Y59</f>
        <v>2.2421730930648038E-3</v>
      </c>
      <c r="G59" s="161">
        <f>Calc!AN59</f>
        <v>0.99849625363706906</v>
      </c>
      <c r="H59" s="161">
        <f>Calc!AO59</f>
        <v>2.4596087992081348E-3</v>
      </c>
      <c r="I59" s="162">
        <f>Calc!AH59</f>
        <v>53264.157116023278</v>
      </c>
      <c r="J59" s="162">
        <f>Calc!AI59</f>
        <v>200.75529526267627</v>
      </c>
      <c r="K59" s="163">
        <f>Calc!AJ59</f>
        <v>0.26958808402666179</v>
      </c>
      <c r="L59" s="163">
        <f>Calc!AK59</f>
        <v>0.97900026244772331</v>
      </c>
      <c r="M59" s="164">
        <f>Calc!AP59</f>
        <v>684.88430000000005</v>
      </c>
      <c r="N59" s="164" t="e">
        <f>Calc!AQ59</f>
        <v>#VALUE!</v>
      </c>
      <c r="O59" s="164">
        <f>Calc!AW59</f>
        <v>684.86789999999996</v>
      </c>
      <c r="P59" s="164">
        <f>Calc!AY59</f>
        <v>163.267478877944</v>
      </c>
      <c r="Q59" s="163">
        <f>Calc!BB59</f>
        <v>1.8678388103763908</v>
      </c>
      <c r="R59" s="163">
        <f>Calc!BC59</f>
        <v>6.9855366964750303</v>
      </c>
      <c r="S59" s="160">
        <f>Input!E59</f>
        <v>0</v>
      </c>
    </row>
    <row r="60" spans="1:19" x14ac:dyDescent="0.2">
      <c r="A60" s="56"/>
      <c r="B60" s="56"/>
      <c r="C60" s="106"/>
      <c r="D60" s="106"/>
      <c r="E60" s="106"/>
      <c r="F60" s="106"/>
      <c r="G60" s="106"/>
      <c r="H60" s="70"/>
      <c r="I60" s="72"/>
      <c r="J60" s="72"/>
      <c r="K60" s="107"/>
      <c r="L60" s="107"/>
      <c r="M60" s="130"/>
      <c r="N60" s="130"/>
      <c r="O60" s="130"/>
      <c r="P60" s="130"/>
      <c r="Q60" s="107"/>
      <c r="R60" s="107"/>
      <c r="S60" s="56"/>
    </row>
    <row r="61" spans="1:19" s="160" customFormat="1" x14ac:dyDescent="0.2">
      <c r="A61" s="160">
        <f>Input!A61</f>
        <v>10368</v>
      </c>
      <c r="B61" s="160" t="str">
        <f>Input!B61</f>
        <v>Hu1-13</v>
      </c>
      <c r="C61" s="161">
        <f>Calc!O61</f>
        <v>13.714164420008903</v>
      </c>
      <c r="D61" s="161">
        <f>Calc!P61</f>
        <v>1.3210281923232052E-3</v>
      </c>
      <c r="E61" s="161">
        <f>Calc!X61</f>
        <v>0.79244372744330849</v>
      </c>
      <c r="F61" s="161">
        <f>Calc!Y61</f>
        <v>2.6858700489759001E-3</v>
      </c>
      <c r="G61" s="161">
        <f>Calc!AN61</f>
        <v>0.99973711010520572</v>
      </c>
      <c r="H61" s="161">
        <f>Calc!AO61</f>
        <v>2.3900273145919288E-3</v>
      </c>
      <c r="I61" s="162">
        <f>Calc!AH61</f>
        <v>52867.469749894612</v>
      </c>
      <c r="J61" s="162">
        <f>Calc!AI61</f>
        <v>219.21620861740016</v>
      </c>
      <c r="K61" s="163">
        <f>Calc!AJ61</f>
        <v>-1.1506571659598563</v>
      </c>
      <c r="L61" s="163">
        <f>Calc!AK61</f>
        <v>0.88990531996101097</v>
      </c>
      <c r="M61" s="164" t="str">
        <f>Calc!AP61</f>
        <v>Out of range</v>
      </c>
      <c r="N61" s="164" t="e">
        <f>Calc!AQ61</f>
        <v>#VALUE!</v>
      </c>
      <c r="O61" s="164" t="str">
        <f>Calc!AW61</f>
        <v>Out of range</v>
      </c>
      <c r="P61" s="164" t="e">
        <f>Calc!AY61</f>
        <v>#VALUE!</v>
      </c>
      <c r="Q61" s="163" t="e">
        <f>Calc!BB61</f>
        <v>#VALUE!</v>
      </c>
      <c r="R61" s="163" t="e">
        <f>Calc!BC61</f>
        <v>#VALUE!</v>
      </c>
      <c r="S61" s="160">
        <f>Input!E61</f>
        <v>0</v>
      </c>
    </row>
    <row r="62" spans="1:19" x14ac:dyDescent="0.2">
      <c r="A62" s="1">
        <f>Input!A62</f>
        <v>10526</v>
      </c>
      <c r="B62" s="1" t="str">
        <f>Input!B62</f>
        <v>GeoB20928-1 8-15 cm</v>
      </c>
      <c r="C62" s="99">
        <f>Calc!O62</f>
        <v>4.2160326310308944</v>
      </c>
      <c r="D62" s="99">
        <f>Calc!P62</f>
        <v>1.4467615423340697E-4</v>
      </c>
      <c r="E62" s="99">
        <f>Calc!X62</f>
        <v>0.6351182518493661</v>
      </c>
      <c r="F62" s="99">
        <f>Calc!Y62</f>
        <v>9.5215977865349037E-4</v>
      </c>
      <c r="G62" s="99">
        <f>Calc!AN62</f>
        <v>4.3094830618725787E-2</v>
      </c>
      <c r="H62" s="5">
        <f>Calc!AO62</f>
        <v>1.1909341727462011E-4</v>
      </c>
      <c r="I62" s="8">
        <f>Calc!AH62</f>
        <v>874.91077874729342</v>
      </c>
      <c r="J62" s="8">
        <f>Calc!AI62</f>
        <v>2.7505363510917462</v>
      </c>
      <c r="K62" s="77">
        <f>Calc!AJ62</f>
        <v>146.56869391222705</v>
      </c>
      <c r="L62" s="77">
        <f>Calc!AK62</f>
        <v>0.34646872829455638</v>
      </c>
      <c r="M62" s="109">
        <f>Calc!AP62</f>
        <v>4.1802000000000001</v>
      </c>
      <c r="N62" s="109">
        <f>Calc!AQ62</f>
        <v>1.0999999999999999E-2</v>
      </c>
      <c r="O62" s="109">
        <f>Calc!AW62</f>
        <v>4.1426999999999996</v>
      </c>
      <c r="P62" s="109">
        <f>Calc!AY62</f>
        <v>2.2181645537364549E-2</v>
      </c>
      <c r="Q62" s="77">
        <f>Calc!BB62</f>
        <v>148.29488119478268</v>
      </c>
      <c r="R62" s="77">
        <f>Calc!BC62</f>
        <v>0.35067023146376858</v>
      </c>
      <c r="S62" s="1">
        <f>Input!E62</f>
        <v>11.5</v>
      </c>
    </row>
    <row r="63" spans="1:19" s="160" customFormat="1" x14ac:dyDescent="0.2">
      <c r="A63" s="160">
        <f>Input!A63</f>
        <v>10368</v>
      </c>
      <c r="B63" s="160" t="str">
        <f>Input!B63</f>
        <v>Hu1-13</v>
      </c>
      <c r="C63" s="161">
        <f>Calc!O63</f>
        <v>13.712857765112393</v>
      </c>
      <c r="D63" s="161">
        <f>Calc!P63</f>
        <v>9.4655758987425328E-4</v>
      </c>
      <c r="E63" s="161">
        <f>Calc!X63</f>
        <v>0.78981742787038478</v>
      </c>
      <c r="F63" s="161">
        <f>Calc!Y63</f>
        <v>2.2389355044518059E-3</v>
      </c>
      <c r="G63" s="161">
        <f>Calc!AN63</f>
        <v>1.0020478515555482</v>
      </c>
      <c r="H63" s="161">
        <f>Calc!AO63</f>
        <v>1.9032332479780691E-3</v>
      </c>
      <c r="I63" s="162">
        <f>Calc!AH63</f>
        <v>53160.800546786217</v>
      </c>
      <c r="J63" s="162">
        <f>Calc!AI63</f>
        <v>181.35979241536575</v>
      </c>
      <c r="K63" s="163">
        <f>Calc!AJ63</f>
        <v>6.3570333234341803E-2</v>
      </c>
      <c r="L63" s="163">
        <f>Calc!AK63</f>
        <v>0.80794683790249322</v>
      </c>
      <c r="M63" s="164" t="str">
        <f>Calc!AP63</f>
        <v>Out of range</v>
      </c>
      <c r="N63" s="164" t="e">
        <f>Calc!AQ63</f>
        <v>#VALUE!</v>
      </c>
      <c r="O63" s="164" t="str">
        <f>Calc!AW63</f>
        <v>Out of range</v>
      </c>
      <c r="P63" s="164" t="e">
        <f>Calc!AY63</f>
        <v>#VALUE!</v>
      </c>
      <c r="Q63" s="163" t="e">
        <f>Calc!BB63</f>
        <v>#VALUE!</v>
      </c>
      <c r="R63" s="163" t="e">
        <f>Calc!BC63</f>
        <v>#VALUE!</v>
      </c>
      <c r="S63" s="160">
        <f>Input!E63</f>
        <v>0</v>
      </c>
    </row>
    <row r="64" spans="1:19" x14ac:dyDescent="0.2">
      <c r="A64" s="1">
        <f>Input!A64</f>
        <v>10527</v>
      </c>
      <c r="B64" s="1" t="str">
        <f>Input!B64</f>
        <v>GeoB20928-1 44-47 cm</v>
      </c>
      <c r="C64" s="99">
        <f>Calc!O64</f>
        <v>4.7705765398853082</v>
      </c>
      <c r="D64" s="99">
        <f>Calc!P64</f>
        <v>1.5816893963854561E-4</v>
      </c>
      <c r="E64" s="99">
        <f>Calc!X64</f>
        <v>0.54622505445977854</v>
      </c>
      <c r="F64" s="99">
        <f>Calc!Y64</f>
        <v>6.5440345929343013E-4</v>
      </c>
      <c r="G64" s="99">
        <f>Calc!AN64</f>
        <v>8.3200286271727944E-2</v>
      </c>
      <c r="H64" s="5">
        <f>Calc!AO64</f>
        <v>1.8567681533333252E-4</v>
      </c>
      <c r="I64" s="8">
        <f>Calc!AH64</f>
        <v>2221.6738871403336</v>
      </c>
      <c r="J64" s="8">
        <f>Calc!AI64</f>
        <v>5.6268623669685338</v>
      </c>
      <c r="K64" s="77">
        <f>Calc!AJ64</f>
        <v>144.60545838468897</v>
      </c>
      <c r="L64" s="77">
        <f>Calc!AK64</f>
        <v>0.40022246128230154</v>
      </c>
      <c r="M64" s="109">
        <f>Calc!AP64</f>
        <v>8.2283000000000008</v>
      </c>
      <c r="N64" s="109">
        <f>Calc!AQ64</f>
        <v>1.7999999999999999E-2</v>
      </c>
      <c r="O64" s="109">
        <f>Calc!AW64</f>
        <v>8.1997</v>
      </c>
      <c r="P64" s="109">
        <f>Calc!AY64</f>
        <v>2.3980556058310953E-2</v>
      </c>
      <c r="Q64" s="77">
        <f>Calc!BB64</f>
        <v>147.99579619715391</v>
      </c>
      <c r="R64" s="77">
        <f>Calc!BC64</f>
        <v>0.40974769524029142</v>
      </c>
      <c r="S64" s="1">
        <f>Input!E64</f>
        <v>45.5</v>
      </c>
    </row>
    <row r="65" spans="1:19" s="160" customFormat="1" x14ac:dyDescent="0.2">
      <c r="A65" s="160">
        <f>Input!A65</f>
        <v>10368</v>
      </c>
      <c r="B65" s="160" t="str">
        <f>Input!B65</f>
        <v>Hu1-13</v>
      </c>
      <c r="C65" s="161">
        <f>Calc!O65</f>
        <v>13.714057493749063</v>
      </c>
      <c r="D65" s="161">
        <f>Calc!P65</f>
        <v>1.2133901933465588E-3</v>
      </c>
      <c r="E65" s="161">
        <f>Calc!X65</f>
        <v>0.78935114667351702</v>
      </c>
      <c r="F65" s="161">
        <f>Calc!Y65</f>
        <v>2.1405957982447211E-3</v>
      </c>
      <c r="G65" s="161">
        <f>Calc!AN65</f>
        <v>0.9991242595745814</v>
      </c>
      <c r="H65" s="161">
        <f>Calc!AO65</f>
        <v>2.1135873542357433E-3</v>
      </c>
      <c r="I65" s="162">
        <f>Calc!AH65</f>
        <v>53041.649092374726</v>
      </c>
      <c r="J65" s="162">
        <f>Calc!AI65</f>
        <v>182.36877737164409</v>
      </c>
      <c r="K65" s="163">
        <f>Calc!AJ65</f>
        <v>0.11809698121867385</v>
      </c>
      <c r="L65" s="163">
        <f>Calc!AK65</f>
        <v>0.92126937626242356</v>
      </c>
      <c r="M65" s="164">
        <f>Calc!AP65</f>
        <v>749.49429999999995</v>
      </c>
      <c r="N65" s="164" t="e">
        <f>Calc!AQ65</f>
        <v>#VALUE!</v>
      </c>
      <c r="O65" s="164">
        <f>Calc!AW65</f>
        <v>749.47789999999998</v>
      </c>
      <c r="P65" s="164">
        <f>Calc!AY65</f>
        <v>260.16571462851203</v>
      </c>
      <c r="Q65" s="163">
        <f>Calc!BB65</f>
        <v>0.98216129895018611</v>
      </c>
      <c r="R65" s="163">
        <f>Calc!BC65</f>
        <v>7.723534792689315</v>
      </c>
      <c r="S65" s="160">
        <f>Input!E65</f>
        <v>0</v>
      </c>
    </row>
    <row r="66" spans="1:19" x14ac:dyDescent="0.2">
      <c r="A66" s="1">
        <f>Input!A66</f>
        <v>10528</v>
      </c>
      <c r="B66" s="1" t="str">
        <f>Input!B66</f>
        <v>GeoB20928-1 114-124 cm</v>
      </c>
      <c r="C66" s="99">
        <f>Calc!O66</f>
        <v>4.1624034154982077</v>
      </c>
      <c r="D66" s="99">
        <f>Calc!P66</f>
        <v>1.5450099276783313E-4</v>
      </c>
      <c r="E66" s="99">
        <f>Calc!X66</f>
        <v>0.19908416425893</v>
      </c>
      <c r="F66" s="99">
        <f>Calc!Y66</f>
        <v>2.5783561124063221E-4</v>
      </c>
      <c r="G66" s="99">
        <f>Calc!AN66</f>
        <v>8.4550341606774632E-2</v>
      </c>
      <c r="H66" s="5">
        <f>Calc!AO66</f>
        <v>1.8278099785226087E-4</v>
      </c>
      <c r="I66" s="8">
        <f>Calc!AH66</f>
        <v>5396.8112511261561</v>
      </c>
      <c r="J66" s="8">
        <f>Calc!AI66</f>
        <v>13.598798511026846</v>
      </c>
      <c r="K66" s="77">
        <f>Calc!AJ66</f>
        <v>144.29530030161121</v>
      </c>
      <c r="L66" s="77">
        <f>Calc!AK66</f>
        <v>0.44271106864118764</v>
      </c>
      <c r="M66" s="109">
        <f>Calc!AP66</f>
        <v>8.3691999999999993</v>
      </c>
      <c r="N66" s="109">
        <f>Calc!AQ66</f>
        <v>1.9199999999999998E-2</v>
      </c>
      <c r="O66" s="109">
        <f>Calc!AW66</f>
        <v>8.3573000000000004</v>
      </c>
      <c r="P66" s="109">
        <f>Calc!AY66</f>
        <v>1.9987680131943079E-2</v>
      </c>
      <c r="Q66" s="77">
        <f>Calc!BB66</f>
        <v>147.74416059374701</v>
      </c>
      <c r="R66" s="77">
        <f>Calc!BC66</f>
        <v>0.45337481560677961</v>
      </c>
      <c r="S66" s="1">
        <f>Input!E66</f>
        <v>119</v>
      </c>
    </row>
    <row r="67" spans="1:19" s="160" customFormat="1" x14ac:dyDescent="0.2">
      <c r="A67" s="160">
        <f>Input!A67</f>
        <v>10368</v>
      </c>
      <c r="B67" s="160" t="str">
        <f>Input!B67</f>
        <v>Hu1-13</v>
      </c>
      <c r="C67" s="161">
        <f>Calc!O67</f>
        <v>13.712106234273138</v>
      </c>
      <c r="D67" s="161">
        <f>Calc!P67</f>
        <v>1.0441437467041911E-3</v>
      </c>
      <c r="E67" s="161">
        <f>Calc!X67</f>
        <v>0.79043801197153152</v>
      </c>
      <c r="F67" s="161">
        <f>Calc!Y67</f>
        <v>2.1387786458691564E-3</v>
      </c>
      <c r="G67" s="161">
        <f>Calc!AN67</f>
        <v>0.99909257328498635</v>
      </c>
      <c r="H67" s="161">
        <f>Calc!AO67</f>
        <v>1.8927397052398724E-3</v>
      </c>
      <c r="I67" s="162">
        <f>Calc!AH67</f>
        <v>52959.499857034694</v>
      </c>
      <c r="J67" s="162">
        <f>Calc!AI67</f>
        <v>174.88352593101746</v>
      </c>
      <c r="K67" s="163">
        <f>Calc!AJ67</f>
        <v>1.1435380361213277</v>
      </c>
      <c r="L67" s="163">
        <f>Calc!AK67</f>
        <v>0.90528754189017391</v>
      </c>
      <c r="M67" s="164">
        <f>Calc!AP67</f>
        <v>652.73820000000001</v>
      </c>
      <c r="N67" s="164" t="e">
        <f>Calc!AQ67</f>
        <v>#VALUE!</v>
      </c>
      <c r="O67" s="164">
        <f>Calc!AW67</f>
        <v>652.72180000000003</v>
      </c>
      <c r="P67" s="164">
        <f>Calc!AY67</f>
        <v>97.921833171001083</v>
      </c>
      <c r="Q67" s="163">
        <f>Calc!BB67</f>
        <v>7.2348861225738323</v>
      </c>
      <c r="R67" s="163">
        <f>Calc!BC67</f>
        <v>7.5111050825585011</v>
      </c>
      <c r="S67" s="160">
        <f>Input!E67</f>
        <v>0</v>
      </c>
    </row>
    <row r="68" spans="1:19" x14ac:dyDescent="0.2">
      <c r="A68" s="1">
        <f>Input!A68</f>
        <v>10529</v>
      </c>
      <c r="B68" s="1" t="str">
        <f>Input!B68</f>
        <v>GeoB20928-1 139-148 cm</v>
      </c>
      <c r="C68" s="99">
        <f>Calc!O68</f>
        <v>4.1080992996346763</v>
      </c>
      <c r="D68" s="99">
        <f>Calc!P68</f>
        <v>1.607257346450326E-4</v>
      </c>
      <c r="E68" s="99">
        <f>Calc!X68</f>
        <v>1.0327242119999185</v>
      </c>
      <c r="F68" s="99">
        <f>Calc!Y68</f>
        <v>1.3675736651500528E-3</v>
      </c>
      <c r="G68" s="99">
        <f>Calc!AN68</f>
        <v>0.10786900611915921</v>
      </c>
      <c r="H68" s="5">
        <f>Calc!AO68</f>
        <v>2.8297695388708309E-4</v>
      </c>
      <c r="I68" s="8">
        <f>Calc!AH68</f>
        <v>1310.5226288663921</v>
      </c>
      <c r="J68" s="8">
        <f>Calc!AI68</f>
        <v>3.8507929371153327</v>
      </c>
      <c r="K68" s="77">
        <f>Calc!AJ68</f>
        <v>141.99160021013824</v>
      </c>
      <c r="L68" s="77">
        <f>Calc!AK68</f>
        <v>0.496669928832916</v>
      </c>
      <c r="M68" s="109">
        <f>Calc!AP68</f>
        <v>10.8132</v>
      </c>
      <c r="N68" s="109">
        <f>Calc!AQ68</f>
        <v>3.1600000000000003E-2</v>
      </c>
      <c r="O68" s="109">
        <f>Calc!AW68</f>
        <v>10.750500000000001</v>
      </c>
      <c r="P68" s="109">
        <f>Calc!AY68</f>
        <v>4.3522430086002817E-2</v>
      </c>
      <c r="Q68" s="77">
        <f>Calc!BB68</f>
        <v>146.37210453119209</v>
      </c>
      <c r="R68" s="77">
        <f>Calc!BC68</f>
        <v>0.51232444531320243</v>
      </c>
      <c r="S68" s="1">
        <f>Input!E68</f>
        <v>143.5</v>
      </c>
    </row>
    <row r="69" spans="1:19" s="160" customFormat="1" x14ac:dyDescent="0.2">
      <c r="A69" s="160">
        <f>Input!A69</f>
        <v>10368</v>
      </c>
      <c r="B69" s="160" t="str">
        <f>Input!B69</f>
        <v>Hu1-13</v>
      </c>
      <c r="C69" s="161">
        <f>Calc!O69</f>
        <v>13.712259696911786</v>
      </c>
      <c r="D69" s="161">
        <f>Calc!P69</f>
        <v>9.7914855365061819E-4</v>
      </c>
      <c r="E69" s="161">
        <f>Calc!X69</f>
        <v>0.79373950818120309</v>
      </c>
      <c r="F69" s="161">
        <f>Calc!Y69</f>
        <v>2.0129117866415592E-3</v>
      </c>
      <c r="G69" s="161">
        <f>Calc!AN69</f>
        <v>0.99993818678339452</v>
      </c>
      <c r="H69" s="161">
        <f>Calc!AO69</f>
        <v>2.0482762561792483E-3</v>
      </c>
      <c r="I69" s="162">
        <f>Calc!AH69</f>
        <v>52784.447284327638</v>
      </c>
      <c r="J69" s="162">
        <f>Calc!AI69</f>
        <v>172.03258134226098</v>
      </c>
      <c r="K69" s="163">
        <f>Calc!AJ69</f>
        <v>0.46193097596636257</v>
      </c>
      <c r="L69" s="163">
        <f>Calc!AK69</f>
        <v>0.75080128044623162</v>
      </c>
      <c r="M69" s="164">
        <f>Calc!AP69</f>
        <v>789.36109999999996</v>
      </c>
      <c r="N69" s="164" t="e">
        <f>Calc!AQ69</f>
        <v>#VALUE!</v>
      </c>
      <c r="O69" s="164">
        <f>Calc!AW69</f>
        <v>789.34469999999999</v>
      </c>
      <c r="P69" s="164">
        <f>Calc!AY69</f>
        <v>346.96452997534033</v>
      </c>
      <c r="Q69" s="163">
        <f>Calc!BB69</f>
        <v>4.2998714369881403</v>
      </c>
      <c r="R69" s="163">
        <f>Calc!BC69</f>
        <v>8.2519165553571483</v>
      </c>
      <c r="S69" s="160">
        <f>Input!E69</f>
        <v>0</v>
      </c>
    </row>
    <row r="70" spans="1:19" x14ac:dyDescent="0.2">
      <c r="A70" s="1">
        <f>Input!A70</f>
        <v>10530</v>
      </c>
      <c r="B70" s="1" t="str">
        <f>Input!B70</f>
        <v>GeoB20928-1 238-246 cm</v>
      </c>
      <c r="C70" s="99">
        <f>Calc!O70</f>
        <v>4.7227391532960254</v>
      </c>
      <c r="D70" s="99">
        <f>Calc!P70</f>
        <v>1.8874666302482615E-4</v>
      </c>
      <c r="E70" s="99">
        <f>Calc!X70</f>
        <v>0.29343114694361294</v>
      </c>
      <c r="F70" s="99">
        <f>Calc!Y70</f>
        <v>5.4247312224182617E-4</v>
      </c>
      <c r="G70" s="99">
        <f>Calc!AN70</f>
        <v>0.11520813045527156</v>
      </c>
      <c r="H70" s="5">
        <f>Calc!AO70</f>
        <v>2.6201140373952427E-4</v>
      </c>
      <c r="I70" s="8">
        <f>Calc!AH70</f>
        <v>5668.0934584748411</v>
      </c>
      <c r="J70" s="8">
        <f>Calc!AI70</f>
        <v>16.610868020612713</v>
      </c>
      <c r="K70" s="77">
        <f>Calc!AJ70</f>
        <v>141.65281419092923</v>
      </c>
      <c r="L70" s="77">
        <f>Calc!AK70</f>
        <v>0.33330078756641079</v>
      </c>
      <c r="M70" s="109">
        <f>Calc!AP70</f>
        <v>11.5913</v>
      </c>
      <c r="N70" s="109">
        <f>Calc!AQ70</f>
        <v>2.86E-2</v>
      </c>
      <c r="O70" s="109">
        <f>Calc!AW70</f>
        <v>11.575799999999999</v>
      </c>
      <c r="P70" s="109">
        <f>Calc!AY70</f>
        <v>2.9039922139485634E-2</v>
      </c>
      <c r="Q70" s="77">
        <f>Calc!BB70</f>
        <v>146.36386932401643</v>
      </c>
      <c r="R70" s="77">
        <f>Calc!BC70</f>
        <v>0.34458642074211771</v>
      </c>
      <c r="S70" s="1">
        <f>Input!E70</f>
        <v>242</v>
      </c>
    </row>
    <row r="71" spans="1:19" s="160" customFormat="1" x14ac:dyDescent="0.2">
      <c r="A71" s="160">
        <f>Input!A71</f>
        <v>10368</v>
      </c>
      <c r="B71" s="160" t="str">
        <f>Input!B71</f>
        <v>Hu1-13</v>
      </c>
      <c r="C71" s="161">
        <f>Calc!O71</f>
        <v>13.713428375529528</v>
      </c>
      <c r="D71" s="161">
        <f>Calc!P71</f>
        <v>1.1737285254713634E-3</v>
      </c>
      <c r="E71" s="161">
        <f>Calc!X71</f>
        <v>0.79092895025260634</v>
      </c>
      <c r="F71" s="161">
        <f>Calc!Y71</f>
        <v>2.0220071785818665E-3</v>
      </c>
      <c r="G71" s="161">
        <f>Calc!AN71</f>
        <v>1.0008187378606674</v>
      </c>
      <c r="H71" s="161">
        <f>Calc!AO71</f>
        <v>1.7686969271945071E-3</v>
      </c>
      <c r="I71" s="162">
        <f>Calc!AH71</f>
        <v>53023.18244077704</v>
      </c>
      <c r="J71" s="162">
        <f>Calc!AI71</f>
        <v>164.72658347195551</v>
      </c>
      <c r="K71" s="163">
        <f>Calc!AJ71</f>
        <v>0.95569358715663633</v>
      </c>
      <c r="L71" s="163">
        <f>Calc!AK71</f>
        <v>0.93093085019612665</v>
      </c>
      <c r="M71" s="164">
        <f>Calc!AP71</f>
        <v>818.44299999999998</v>
      </c>
      <c r="N71" s="164" t="e">
        <f>Calc!AQ71</f>
        <v>#VALUE!</v>
      </c>
      <c r="O71" s="164">
        <f>Calc!AW71</f>
        <v>818.42669999999998</v>
      </c>
      <c r="P71" s="164">
        <f>Calc!AY71</f>
        <v>431.6463507803436</v>
      </c>
      <c r="Q71" s="163">
        <f>Calc!BB71</f>
        <v>9.6581435375412017</v>
      </c>
      <c r="R71" s="163">
        <f>Calc!BC71</f>
        <v>13.662505641127661</v>
      </c>
      <c r="S71" s="160">
        <f>Input!E71</f>
        <v>0</v>
      </c>
    </row>
    <row r="72" spans="1:19" x14ac:dyDescent="0.2">
      <c r="A72" s="1">
        <f>Input!A72</f>
        <v>10531</v>
      </c>
      <c r="B72" s="1" t="str">
        <f>Input!B72</f>
        <v>GeoB20928-1 381-384 cm</v>
      </c>
      <c r="C72" s="99">
        <f>Calc!O72</f>
        <v>4.4174580625610913</v>
      </c>
      <c r="D72" s="99">
        <f>Calc!P72</f>
        <v>1.6481775136180474E-4</v>
      </c>
      <c r="E72" s="99">
        <f>Calc!X72</f>
        <v>0.26323206638570917</v>
      </c>
      <c r="F72" s="99">
        <f>Calc!Y72</f>
        <v>4.3468191741391688E-4</v>
      </c>
      <c r="G72" s="99">
        <f>Calc!AN72</f>
        <v>0.13371732301747472</v>
      </c>
      <c r="H72" s="5">
        <f>Calc!AO72</f>
        <v>2.9593946533852802E-4</v>
      </c>
      <c r="I72" s="8">
        <f>Calc!AH72</f>
        <v>6858.2328742998407</v>
      </c>
      <c r="J72" s="8">
        <f>Calc!AI72</f>
        <v>18.936196117405608</v>
      </c>
      <c r="K72" s="77">
        <f>Calc!AJ72</f>
        <v>141.20891377873025</v>
      </c>
      <c r="L72" s="77">
        <f>Calc!AK72</f>
        <v>0.42094195967688014</v>
      </c>
      <c r="M72" s="109">
        <f>Calc!AP72</f>
        <v>13.5747</v>
      </c>
      <c r="N72" s="109">
        <f>Calc!AQ72</f>
        <v>2.9399999999999999E-2</v>
      </c>
      <c r="O72" s="109">
        <f>Calc!AW72</f>
        <v>13.559799999999999</v>
      </c>
      <c r="P72" s="109">
        <f>Calc!AY72</f>
        <v>3.3207412300347787E-2</v>
      </c>
      <c r="Q72" s="77">
        <f>Calc!BB72</f>
        <v>146.72564971540237</v>
      </c>
      <c r="R72" s="77">
        <f>Calc!BC72</f>
        <v>0.43763730659714617</v>
      </c>
      <c r="S72" s="1">
        <f>Input!E72</f>
        <v>382.5</v>
      </c>
    </row>
    <row r="73" spans="1:19" s="160" customFormat="1" x14ac:dyDescent="0.2">
      <c r="A73" s="160">
        <f>Input!A73</f>
        <v>10368</v>
      </c>
      <c r="B73" s="160" t="str">
        <f>Input!B73</f>
        <v>Hu1-13</v>
      </c>
      <c r="C73" s="161">
        <f>Calc!O73</f>
        <v>13.712815960497712</v>
      </c>
      <c r="D73" s="161">
        <f>Calc!P73</f>
        <v>1.180702449481935E-3</v>
      </c>
      <c r="E73" s="161">
        <f>Calc!X73</f>
        <v>0.79190447646029349</v>
      </c>
      <c r="F73" s="161">
        <f>Calc!Y73</f>
        <v>1.8997958356040221E-3</v>
      </c>
      <c r="G73" s="161">
        <f>Calc!AN73</f>
        <v>0.99959171556923176</v>
      </c>
      <c r="H73" s="161">
        <f>Calc!AO73</f>
        <v>2.2430493756289394E-3</v>
      </c>
      <c r="I73" s="162">
        <f>Calc!AH73</f>
        <v>52890.575165280694</v>
      </c>
      <c r="J73" s="162">
        <f>Calc!AI73</f>
        <v>173.68150187031148</v>
      </c>
      <c r="K73" s="163">
        <f>Calc!AJ73</f>
        <v>0.12632943821300202</v>
      </c>
      <c r="L73" s="163">
        <f>Calc!AK73</f>
        <v>0.88780362346658426</v>
      </c>
      <c r="M73" s="164">
        <f>Calc!AP73</f>
        <v>811.92909999999995</v>
      </c>
      <c r="N73" s="164" t="e">
        <f>Calc!AQ73</f>
        <v>#VALUE!</v>
      </c>
      <c r="O73" s="164">
        <f>Calc!AW73</f>
        <v>811.9126</v>
      </c>
      <c r="P73" s="164">
        <f>Calc!AY73</f>
        <v>477.0817221678721</v>
      </c>
      <c r="Q73" s="163">
        <f>Calc!BB73</f>
        <v>1.2533831136087621</v>
      </c>
      <c r="R73" s="163">
        <f>Calc!BC73</f>
        <v>8.8993934847261986</v>
      </c>
      <c r="S73" s="160">
        <f>Input!E73</f>
        <v>0</v>
      </c>
    </row>
    <row r="74" spans="1:19" x14ac:dyDescent="0.2">
      <c r="A74" s="56"/>
      <c r="B74" s="56"/>
      <c r="C74" s="106"/>
      <c r="D74" s="106"/>
      <c r="E74" s="106"/>
      <c r="F74" s="106"/>
      <c r="G74" s="106"/>
      <c r="H74" s="106"/>
      <c r="I74" s="72"/>
      <c r="J74" s="72"/>
      <c r="K74" s="107"/>
      <c r="L74" s="107"/>
      <c r="M74" s="130"/>
      <c r="N74" s="130"/>
      <c r="O74" s="130"/>
      <c r="P74" s="130"/>
      <c r="Q74" s="107"/>
      <c r="R74" s="107"/>
      <c r="S74" s="56"/>
    </row>
    <row r="75" spans="1:19" s="160" customFormat="1" x14ac:dyDescent="0.2">
      <c r="A75" s="160">
        <f>Input!A75</f>
        <v>10368</v>
      </c>
      <c r="B75" s="160" t="str">
        <f>Input!B75</f>
        <v>Hu1-13</v>
      </c>
      <c r="C75" s="161">
        <f>Calc!O75</f>
        <v>13.709943512537821</v>
      </c>
      <c r="D75" s="161">
        <f>Calc!P75</f>
        <v>1.0532635968625082E-3</v>
      </c>
      <c r="E75" s="161">
        <f>Calc!X75</f>
        <v>0.78874807873437613</v>
      </c>
      <c r="F75" s="161">
        <f>Calc!Y75</f>
        <v>2.2626744012219026E-3</v>
      </c>
      <c r="G75" s="161">
        <f>Calc!AN75</f>
        <v>0.99603066158121645</v>
      </c>
      <c r="H75" s="161">
        <f>Calc!AO75</f>
        <v>2.3590114096993658E-3</v>
      </c>
      <c r="I75" s="162">
        <f>Calc!AH75</f>
        <v>52901.970763914003</v>
      </c>
      <c r="J75" s="162">
        <f>Calc!AI75</f>
        <v>196.75595419673496</v>
      </c>
      <c r="K75" s="163">
        <f>Calc!AJ75</f>
        <v>-0.31574096511921557</v>
      </c>
      <c r="L75" s="163">
        <f>Calc!AK75</f>
        <v>0.76927391216720176</v>
      </c>
      <c r="M75" s="164">
        <f>Calc!AP75</f>
        <v>616.8329</v>
      </c>
      <c r="N75" s="164" t="e">
        <f>Calc!AQ75</f>
        <v>#VALUE!</v>
      </c>
      <c r="O75" s="164">
        <f>Calc!AW75</f>
        <v>616.81650000000002</v>
      </c>
      <c r="P75" s="164">
        <f>Calc!AY75</f>
        <v>80.722906356196148</v>
      </c>
      <c r="Q75" s="163">
        <f>Calc!BB75</f>
        <v>-1.8048461302576366</v>
      </c>
      <c r="R75" s="163">
        <f>Calc!BC75</f>
        <v>4.5027876407737546</v>
      </c>
      <c r="S75" s="160">
        <f>Input!E75</f>
        <v>0</v>
      </c>
    </row>
    <row r="76" spans="1:19" x14ac:dyDescent="0.2">
      <c r="A76" s="1">
        <f>Input!A76</f>
        <v>10532</v>
      </c>
      <c r="B76" s="1" t="str">
        <f>Input!B76</f>
        <v>GeoB20928-1 429-431 cm</v>
      </c>
      <c r="C76" s="99">
        <f>Calc!O76</f>
        <v>3.8334527557529374</v>
      </c>
      <c r="D76" s="99">
        <f>Calc!P76</f>
        <v>1.1251778162552005E-4</v>
      </c>
      <c r="E76" s="99">
        <f>Calc!X76</f>
        <v>0.19324433693329612</v>
      </c>
      <c r="F76" s="99">
        <f>Calc!Y76</f>
        <v>2.6910669216699052E-4</v>
      </c>
      <c r="G76" s="99">
        <f>Calc!AN76</f>
        <v>0.16195860654763614</v>
      </c>
      <c r="H76" s="5">
        <f>Calc!AO76</f>
        <v>3.0174177278935221E-4</v>
      </c>
      <c r="I76" s="8">
        <f>Calc!AH76</f>
        <v>9784.740237024067</v>
      </c>
      <c r="J76" s="8">
        <f>Calc!AI76</f>
        <v>22.75759224832656</v>
      </c>
      <c r="K76" s="77">
        <f>Calc!AJ76</f>
        <v>138.98041270284733</v>
      </c>
      <c r="L76" s="77">
        <f>Calc!AK76</f>
        <v>0.42769638621102518</v>
      </c>
      <c r="M76" s="109">
        <f>Calc!AP76</f>
        <v>16.697299999999998</v>
      </c>
      <c r="N76" s="109">
        <f>Calc!AQ76</f>
        <v>3.1399999999999997E-2</v>
      </c>
      <c r="O76" s="109">
        <f>Calc!AW76</f>
        <v>16.684699999999999</v>
      </c>
      <c r="P76" s="109">
        <f>Calc!AY76</f>
        <v>3.4785004548316775E-2</v>
      </c>
      <c r="Q76" s="77">
        <f>Calc!BB76</f>
        <v>145.69115071346124</v>
      </c>
      <c r="R76" s="77">
        <f>Calc!BC76</f>
        <v>0.44856329276703039</v>
      </c>
      <c r="S76" s="1">
        <f>Input!E76</f>
        <v>430</v>
      </c>
    </row>
    <row r="77" spans="1:19" s="160" customFormat="1" x14ac:dyDescent="0.2">
      <c r="A77" s="160">
        <f>Input!A77</f>
        <v>10368</v>
      </c>
      <c r="B77" s="160" t="str">
        <f>Input!B77</f>
        <v>Hu1-13</v>
      </c>
      <c r="C77" s="161">
        <f>Calc!O77</f>
        <v>13.710262249410217</v>
      </c>
      <c r="D77" s="161">
        <f>Calc!P77</f>
        <v>9.3966396216821476E-4</v>
      </c>
      <c r="E77" s="161">
        <f>Calc!X77</f>
        <v>0.78400416671939788</v>
      </c>
      <c r="F77" s="161">
        <f>Calc!Y77</f>
        <v>2.1790053107762384E-3</v>
      </c>
      <c r="G77" s="161">
        <f>Calc!AN77</f>
        <v>0.99734950482695739</v>
      </c>
      <c r="H77" s="161">
        <f>Calc!AO77</f>
        <v>1.6915380210712689E-3</v>
      </c>
      <c r="I77" s="162">
        <f>Calc!AH77</f>
        <v>53293.78430431083</v>
      </c>
      <c r="J77" s="162">
        <f>Calc!AI77</f>
        <v>173.48334245908612</v>
      </c>
      <c r="K77" s="163">
        <f>Calc!AJ77</f>
        <v>0.25414054582162393</v>
      </c>
      <c r="L77" s="163">
        <f>Calc!AK77</f>
        <v>0.9547725713446692</v>
      </c>
      <c r="M77" s="164">
        <f>Calc!AP77</f>
        <v>633.92870000000005</v>
      </c>
      <c r="N77" s="164" t="e">
        <f>Calc!AQ77</f>
        <v>#VALUE!</v>
      </c>
      <c r="O77" s="164">
        <f>Calc!AW77</f>
        <v>633.91229999999996</v>
      </c>
      <c r="P77" s="164">
        <f>Calc!AY77</f>
        <v>78.492405289303477</v>
      </c>
      <c r="Q77" s="163">
        <f>Calc!BB77</f>
        <v>1.5246402773083361</v>
      </c>
      <c r="R77" s="163">
        <f>Calc!BC77</f>
        <v>5.7860619721222717</v>
      </c>
      <c r="S77" s="160">
        <f>Input!E77</f>
        <v>0</v>
      </c>
    </row>
    <row r="78" spans="1:19" x14ac:dyDescent="0.2">
      <c r="A78" s="1">
        <f>Input!A78</f>
        <v>10533</v>
      </c>
      <c r="B78" s="1" t="str">
        <f>Input!B78</f>
        <v>GeoB20928-1 546-549 cm</v>
      </c>
      <c r="C78" s="99">
        <f>Calc!O78</f>
        <v>3.7175043535369636</v>
      </c>
      <c r="D78" s="99">
        <f>Calc!P78</f>
        <v>1.5414266541179786E-4</v>
      </c>
      <c r="E78" s="99">
        <f>Calc!X78</f>
        <v>0.22570913474567986</v>
      </c>
      <c r="F78" s="99">
        <f>Calc!Y78</f>
        <v>4.0936303053445999E-4</v>
      </c>
      <c r="G78" s="99">
        <f>Calc!AN78</f>
        <v>0.17044980957347652</v>
      </c>
      <c r="H78" s="5">
        <f>Calc!AO78</f>
        <v>3.8652942373240863E-4</v>
      </c>
      <c r="I78" s="8">
        <f>Calc!AH78</f>
        <v>8562.1708822841665</v>
      </c>
      <c r="J78" s="8">
        <f>Calc!AI78</f>
        <v>24.86005588177531</v>
      </c>
      <c r="K78" s="77">
        <f>Calc!AJ78</f>
        <v>136.90687147238646</v>
      </c>
      <c r="L78" s="77">
        <f>Calc!AK78</f>
        <v>0.57875392474598653</v>
      </c>
      <c r="M78" s="109">
        <f>Calc!AP78</f>
        <v>17.6798</v>
      </c>
      <c r="N78" s="109">
        <f>Calc!AQ78</f>
        <v>4.41E-2</v>
      </c>
      <c r="O78" s="109">
        <f>Calc!AW78</f>
        <v>17.6646</v>
      </c>
      <c r="P78" s="109">
        <f>Calc!AY78</f>
        <v>4.5149710712463688E-2</v>
      </c>
      <c r="Q78" s="77">
        <f>Calc!BB78</f>
        <v>143.91550886552906</v>
      </c>
      <c r="R78" s="77">
        <f>Calc!BC78</f>
        <v>0.60867516058119198</v>
      </c>
      <c r="S78" s="1">
        <f>Input!E78</f>
        <v>547.5</v>
      </c>
    </row>
    <row r="79" spans="1:19" s="160" customFormat="1" x14ac:dyDescent="0.2">
      <c r="A79" s="160">
        <f>Input!A79</f>
        <v>10368</v>
      </c>
      <c r="B79" s="160" t="str">
        <f>Input!B79</f>
        <v>Hu1-13</v>
      </c>
      <c r="C79" s="161">
        <f>Calc!O79</f>
        <v>13.708312312903622</v>
      </c>
      <c r="D79" s="161">
        <f>Calc!P79</f>
        <v>1.0019074139811931E-3</v>
      </c>
      <c r="E79" s="161">
        <f>Calc!X79</f>
        <v>0.77980733158218896</v>
      </c>
      <c r="F79" s="161">
        <f>Calc!Y79</f>
        <v>2.0479548784589408E-3</v>
      </c>
      <c r="G79" s="161">
        <f>Calc!AN79</f>
        <v>0.9988926587394471</v>
      </c>
      <c r="H79" s="161">
        <f>Calc!AO79</f>
        <v>1.9497174600547076E-3</v>
      </c>
      <c r="I79" s="162">
        <f>Calc!AH79</f>
        <v>53655.876026455015</v>
      </c>
      <c r="J79" s="162">
        <f>Calc!AI79</f>
        <v>175.52593930565257</v>
      </c>
      <c r="K79" s="163">
        <f>Calc!AJ79</f>
        <v>-9.553433986475568E-2</v>
      </c>
      <c r="L79" s="163">
        <f>Calc!AK79</f>
        <v>0.68328084053084326</v>
      </c>
      <c r="M79" s="164">
        <f>Calc!AP79</f>
        <v>757.60580000000004</v>
      </c>
      <c r="N79" s="164" t="e">
        <f>Calc!AQ79</f>
        <v>#VALUE!</v>
      </c>
      <c r="O79" s="164">
        <f>Calc!AW79</f>
        <v>757.58960000000002</v>
      </c>
      <c r="P79" s="164">
        <f>Calc!AY79</f>
        <v>245.79195902932139</v>
      </c>
      <c r="Q79" s="163">
        <f>Calc!BB79</f>
        <v>-0.81294320541463616</v>
      </c>
      <c r="R79" s="163">
        <f>Calc!BC79</f>
        <v>5.8677846092770132</v>
      </c>
      <c r="S79" s="160">
        <f>Input!E79</f>
        <v>0</v>
      </c>
    </row>
    <row r="80" spans="1:19" x14ac:dyDescent="0.2">
      <c r="A80" s="1">
        <f>Input!A80</f>
        <v>10534</v>
      </c>
      <c r="B80" s="1" t="str">
        <f>Input!B80</f>
        <v>GeoB20928-1 612-615 cm</v>
      </c>
      <c r="C80" s="99">
        <f>Calc!O80</f>
        <v>3.5574949320218625</v>
      </c>
      <c r="D80" s="99">
        <f>Calc!P80</f>
        <v>1.2199261227984212E-4</v>
      </c>
      <c r="E80" s="99">
        <f>Calc!X80</f>
        <v>0.69049255104973684</v>
      </c>
      <c r="F80" s="99">
        <f>Calc!Y80</f>
        <v>9.131853861261205E-4</v>
      </c>
      <c r="G80" s="99">
        <f>Calc!AN80</f>
        <v>0.22738105736356878</v>
      </c>
      <c r="H80" s="5">
        <f>Calc!AO80</f>
        <v>4.6439806194206355E-4</v>
      </c>
      <c r="I80" s="8">
        <f>Calc!AH80</f>
        <v>3578.7461387751691</v>
      </c>
      <c r="J80" s="8">
        <f>Calc!AI80</f>
        <v>8.7068565944184737</v>
      </c>
      <c r="K80" s="77">
        <f>Calc!AJ80</f>
        <v>131.74913152730494</v>
      </c>
      <c r="L80" s="77">
        <f>Calc!AK80</f>
        <v>0.4578237645555035</v>
      </c>
      <c r="M80" s="109">
        <f>Calc!AP80</f>
        <v>24.383199999999999</v>
      </c>
      <c r="N80" s="109">
        <f>Calc!AQ80</f>
        <v>5.67E-2</v>
      </c>
      <c r="O80" s="109">
        <f>Calc!AW80</f>
        <v>24.334599999999998</v>
      </c>
      <c r="P80" s="109">
        <f>Calc!AY80</f>
        <v>6.1695565654429942E-2</v>
      </c>
      <c r="Q80" s="77">
        <f>Calc!BB80</f>
        <v>141.1292977573153</v>
      </c>
      <c r="R80" s="77">
        <f>Calc!BC80</f>
        <v>0.49108319983138637</v>
      </c>
      <c r="S80" s="1">
        <f>Input!E80</f>
        <v>613.5</v>
      </c>
    </row>
    <row r="81" spans="1:19" s="160" customFormat="1" x14ac:dyDescent="0.2">
      <c r="A81" s="160">
        <f>Input!A81</f>
        <v>10368</v>
      </c>
      <c r="B81" s="160" t="str">
        <f>Input!B81</f>
        <v>Hu1-13</v>
      </c>
      <c r="C81" s="161">
        <f>Calc!O81</f>
        <v>13.713208176638016</v>
      </c>
      <c r="D81" s="161">
        <f>Calc!P81</f>
        <v>1.7600617210061275E-3</v>
      </c>
      <c r="E81" s="161">
        <f>Calc!X81</f>
        <v>0.77211533693652157</v>
      </c>
      <c r="F81" s="161">
        <f>Calc!Y81</f>
        <v>4.7174067761414041E-3</v>
      </c>
      <c r="G81" s="161">
        <f>Calc!AN81</f>
        <v>1.0005986555001607</v>
      </c>
      <c r="H81" s="161">
        <f>Calc!AO81</f>
        <v>2.7489749243184724E-3</v>
      </c>
      <c r="I81" s="162">
        <f>Calc!AH81</f>
        <v>54302.346555748394</v>
      </c>
      <c r="J81" s="162">
        <f>Calc!AI81</f>
        <v>363.70413359323311</v>
      </c>
      <c r="K81" s="163">
        <f>Calc!AJ81</f>
        <v>0.33857887965882405</v>
      </c>
      <c r="L81" s="163">
        <f>Calc!AK81</f>
        <v>2.0765797907547987</v>
      </c>
      <c r="M81" s="164" t="str">
        <f>Calc!AP81</f>
        <v>Out of range</v>
      </c>
      <c r="N81" s="164" t="e">
        <f>Calc!AQ81</f>
        <v>#VALUE!</v>
      </c>
      <c r="O81" s="164" t="str">
        <f>Calc!AW81</f>
        <v>Out of range</v>
      </c>
      <c r="P81" s="164" t="e">
        <f>Calc!AY81</f>
        <v>#VALUE!</v>
      </c>
      <c r="Q81" s="163" t="e">
        <f>Calc!BB81</f>
        <v>#VALUE!</v>
      </c>
      <c r="R81" s="163" t="e">
        <f>Calc!BC81</f>
        <v>#VALUE!</v>
      </c>
      <c r="S81" s="160">
        <f>Input!E81</f>
        <v>0</v>
      </c>
    </row>
    <row r="82" spans="1:19" x14ac:dyDescent="0.2">
      <c r="A82" s="56"/>
      <c r="B82" s="56"/>
      <c r="C82" s="106"/>
      <c r="D82" s="106"/>
      <c r="E82" s="106"/>
      <c r="F82" s="106"/>
      <c r="G82" s="106"/>
      <c r="H82" s="106"/>
      <c r="I82" s="72"/>
      <c r="J82" s="72"/>
      <c r="K82" s="107"/>
      <c r="L82" s="107"/>
      <c r="M82" s="130"/>
      <c r="N82" s="130"/>
      <c r="O82" s="130"/>
      <c r="P82" s="130"/>
      <c r="Q82" s="107"/>
      <c r="R82" s="107"/>
      <c r="S82" s="56"/>
    </row>
    <row r="83" spans="1:19" s="160" customFormat="1" x14ac:dyDescent="0.2">
      <c r="A83" s="160">
        <f>Input!A83</f>
        <v>10368</v>
      </c>
      <c r="B83" s="160" t="str">
        <f>Input!B83</f>
        <v>Hu1-13</v>
      </c>
      <c r="C83" s="161">
        <f>Calc!O83</f>
        <v>13.71325379822237</v>
      </c>
      <c r="D83" s="161">
        <f>Calc!P83</f>
        <v>1.2330617160148077E-3</v>
      </c>
      <c r="E83" s="161">
        <f>Calc!X83</f>
        <v>0.77802286239873786</v>
      </c>
      <c r="F83" s="161">
        <f>Calc!Y83</f>
        <v>3.7674736295069526E-3</v>
      </c>
      <c r="G83" s="161">
        <f>Calc!AN83</f>
        <v>0.99562911197191917</v>
      </c>
      <c r="H83" s="161">
        <f>Calc!AO83</f>
        <v>2.3194943007313925E-3</v>
      </c>
      <c r="I83" s="162">
        <f>Calc!AH83</f>
        <v>53622.558764503752</v>
      </c>
      <c r="J83" s="162">
        <f>Calc!AI83</f>
        <v>288.10760384517067</v>
      </c>
      <c r="K83" s="163">
        <f>Calc!AJ83</f>
        <v>0.31901981627213694</v>
      </c>
      <c r="L83" s="163">
        <f>Calc!AK83</f>
        <v>0.86445220079867824</v>
      </c>
      <c r="M83" s="164">
        <f>Calc!AP83</f>
        <v>582.55119999999999</v>
      </c>
      <c r="N83" s="164" t="e">
        <f>Calc!AQ83</f>
        <v>#VALUE!</v>
      </c>
      <c r="O83" s="164">
        <f>Calc!AW83</f>
        <v>582.53499999999997</v>
      </c>
      <c r="P83" s="164">
        <f>Calc!AY83</f>
        <v>59.256941781902476</v>
      </c>
      <c r="Q83" s="163">
        <f>Calc!BB83</f>
        <v>1.6551913348843279</v>
      </c>
      <c r="R83" s="163">
        <f>Calc!BC83</f>
        <v>4.5429153420020674</v>
      </c>
      <c r="S83" s="160">
        <f>Input!E83</f>
        <v>0</v>
      </c>
    </row>
    <row r="84" spans="1:19" x14ac:dyDescent="0.2">
      <c r="A84" s="1">
        <f>Input!A84</f>
        <v>10547</v>
      </c>
      <c r="B84" s="1" t="str">
        <f>Input!B84</f>
        <v>GeoB20928-1 686-689 cm</v>
      </c>
      <c r="C84" s="99">
        <f>Calc!O84</f>
        <v>3.4436276546935138</v>
      </c>
      <c r="D84" s="99">
        <f>Calc!P84</f>
        <v>1.5257979360332215E-4</v>
      </c>
      <c r="E84" s="99">
        <f>Calc!X84</f>
        <v>0.77831323600091817</v>
      </c>
      <c r="F84" s="99">
        <f>Calc!Y84</f>
        <v>1.4415665240336958E-3</v>
      </c>
      <c r="G84" s="99">
        <f>Calc!AN84</f>
        <v>0.23320876886124473</v>
      </c>
      <c r="H84" s="5">
        <f>Calc!AO84</f>
        <v>7.0881327956670082E-4</v>
      </c>
      <c r="I84" s="8">
        <f>Calc!AH84</f>
        <v>3139.1455800545368</v>
      </c>
      <c r="J84" s="8">
        <f>Calc!AI84</f>
        <v>11.172216899818787</v>
      </c>
      <c r="K84" s="77">
        <f>Calc!AJ84</f>
        <v>130.66502384535818</v>
      </c>
      <c r="L84" s="77">
        <f>Calc!AK84</f>
        <v>0.58998104594174028</v>
      </c>
      <c r="M84" s="109">
        <f>Calc!AP84</f>
        <v>25.110299999999999</v>
      </c>
      <c r="N84" s="109">
        <f>Calc!AQ84</f>
        <v>9.0499999999999997E-2</v>
      </c>
      <c r="O84" s="109">
        <f>Calc!AW84</f>
        <v>25.053599999999999</v>
      </c>
      <c r="P84" s="109">
        <f>Calc!AY84</f>
        <v>9.1266949946312473E-2</v>
      </c>
      <c r="Q84" s="77">
        <f>Calc!BB84</f>
        <v>140.25272420156796</v>
      </c>
      <c r="R84" s="77">
        <f>Calc!BC84</f>
        <v>0.63409625285179583</v>
      </c>
      <c r="S84" s="1">
        <f>Input!E84</f>
        <v>687.5</v>
      </c>
    </row>
    <row r="85" spans="1:19" s="160" customFormat="1" x14ac:dyDescent="0.2">
      <c r="A85" s="160">
        <f>Input!A85</f>
        <v>10368</v>
      </c>
      <c r="B85" s="160" t="str">
        <f>Input!B85</f>
        <v>Hu1-13</v>
      </c>
      <c r="C85" s="161">
        <f>Calc!O85</f>
        <v>13.714354566238741</v>
      </c>
      <c r="D85" s="161">
        <f>Calc!P85</f>
        <v>1.1729144628292499E-3</v>
      </c>
      <c r="E85" s="161">
        <f>Calc!X85</f>
        <v>0.78329810716606851</v>
      </c>
      <c r="F85" s="161">
        <f>Calc!Y85</f>
        <v>2.8662452731548597E-3</v>
      </c>
      <c r="G85" s="161">
        <f>Calc!AN85</f>
        <v>0.99565401271250131</v>
      </c>
      <c r="H85" s="161">
        <f>Calc!AO85</f>
        <v>2.1137854314627752E-3</v>
      </c>
      <c r="I85" s="162">
        <f>Calc!AH85</f>
        <v>53267.036669896428</v>
      </c>
      <c r="J85" s="162">
        <f>Calc!AI85</f>
        <v>225.29889984756917</v>
      </c>
      <c r="K85" s="163">
        <f>Calc!AJ85</f>
        <v>1.3462205777914349E-2</v>
      </c>
      <c r="L85" s="163">
        <f>Calc!AK85</f>
        <v>1.3623308339818871</v>
      </c>
      <c r="M85" s="164">
        <f>Calc!AP85</f>
        <v>593.39430000000004</v>
      </c>
      <c r="N85" s="164" t="e">
        <f>Calc!AQ85</f>
        <v>#VALUE!</v>
      </c>
      <c r="O85" s="164">
        <f>Calc!AW85</f>
        <v>593.37800000000004</v>
      </c>
      <c r="P85" s="164">
        <f>Calc!AY85</f>
        <v>71.506712157742783</v>
      </c>
      <c r="Q85" s="163">
        <f>Calc!BB85</f>
        <v>7.202047320797296E-2</v>
      </c>
      <c r="R85" s="163">
        <f>Calc!BC85</f>
        <v>7.2883395854500961</v>
      </c>
      <c r="S85" s="160">
        <f>Input!E85</f>
        <v>0</v>
      </c>
    </row>
    <row r="86" spans="1:19" x14ac:dyDescent="0.2">
      <c r="A86" s="1">
        <f>Input!A86</f>
        <v>10548</v>
      </c>
      <c r="B86" s="1" t="str">
        <f>Input!B86</f>
        <v>GeoB22729-1 7-9 cm</v>
      </c>
      <c r="C86" s="99">
        <f>Calc!O86</f>
        <v>2.9455610926304914</v>
      </c>
      <c r="D86" s="99">
        <f>Calc!P86</f>
        <v>1.095853295211073E-4</v>
      </c>
      <c r="E86" s="99">
        <f>Calc!X86</f>
        <v>1.4263066843667587E-2</v>
      </c>
      <c r="F86" s="99">
        <f>Calc!Y86</f>
        <v>1.3913047263358597E-4</v>
      </c>
      <c r="G86" s="99">
        <f>Calc!AN86</f>
        <v>0.15038289080302975</v>
      </c>
      <c r="H86" s="5">
        <f>Calc!AO86</f>
        <v>6.0017418761761521E-4</v>
      </c>
      <c r="I86" s="8">
        <f>Calc!AH86</f>
        <v>94438.940492015856</v>
      </c>
      <c r="J86" s="8">
        <f>Calc!AI86</f>
        <v>995.32844104110404</v>
      </c>
      <c r="K86" s="77">
        <f>Calc!AJ86</f>
        <v>138.62602440034277</v>
      </c>
      <c r="L86" s="77">
        <f>Calc!AK86</f>
        <v>0.54267270326157879</v>
      </c>
      <c r="M86" s="109">
        <f>Calc!AP86</f>
        <v>15.424200000000001</v>
      </c>
      <c r="N86" s="109">
        <f>Calc!AQ86</f>
        <v>7.1099999999999997E-2</v>
      </c>
      <c r="O86" s="109">
        <f>Calc!AW86</f>
        <v>15.423</v>
      </c>
      <c r="P86" s="109">
        <f>Calc!AY86</f>
        <v>6.6422408094868754E-2</v>
      </c>
      <c r="Q86" s="77">
        <f>Calc!BB86</f>
        <v>144.80237188897331</v>
      </c>
      <c r="R86" s="77">
        <f>Calc!BC86</f>
        <v>0.56751694287505317</v>
      </c>
      <c r="S86" s="1">
        <f>Input!E86</f>
        <v>8</v>
      </c>
    </row>
    <row r="87" spans="1:19" s="160" customFormat="1" x14ac:dyDescent="0.2">
      <c r="A87" s="160">
        <f>Input!A87</f>
        <v>10368</v>
      </c>
      <c r="B87" s="160" t="str">
        <f>Input!B87</f>
        <v>Hu1-13</v>
      </c>
      <c r="C87" s="161">
        <f>Calc!O87</f>
        <v>13.71270734579147</v>
      </c>
      <c r="D87" s="161">
        <f>Calc!P87</f>
        <v>1.2284677043992707E-3</v>
      </c>
      <c r="E87" s="161">
        <f>Calc!X87</f>
        <v>0.78716123863604959</v>
      </c>
      <c r="F87" s="161">
        <f>Calc!Y87</f>
        <v>2.7592554135645333E-3</v>
      </c>
      <c r="G87" s="161">
        <f>Calc!AN87</f>
        <v>0.99467907716526383</v>
      </c>
      <c r="H87" s="161">
        <f>Calc!AO87</f>
        <v>2.3569536160841262E-3</v>
      </c>
      <c r="I87" s="162">
        <f>Calc!AH87</f>
        <v>52947.356509510792</v>
      </c>
      <c r="J87" s="162">
        <f>Calc!AI87</f>
        <v>223.97480445088337</v>
      </c>
      <c r="K87" s="163">
        <f>Calc!AJ87</f>
        <v>0.30538876409869076</v>
      </c>
      <c r="L87" s="163">
        <f>Calc!AK87</f>
        <v>1.4309601621500379</v>
      </c>
      <c r="M87" s="164">
        <f>Calc!AP87</f>
        <v>563.29920000000004</v>
      </c>
      <c r="N87" s="164" t="e">
        <f>Calc!AQ87</f>
        <v>#VALUE!</v>
      </c>
      <c r="O87" s="164">
        <f>Calc!AW87</f>
        <v>563.28279999999995</v>
      </c>
      <c r="P87" s="164">
        <f>Calc!AY87</f>
        <v>58.752262183882678</v>
      </c>
      <c r="Q87" s="163">
        <f>Calc!BB87</f>
        <v>1.5005571912921656</v>
      </c>
      <c r="R87" s="163">
        <f>Calc!BC87</f>
        <v>7.0504559819971808</v>
      </c>
      <c r="S87" s="160">
        <f>Input!E87</f>
        <v>0</v>
      </c>
    </row>
    <row r="88" spans="1:19" x14ac:dyDescent="0.2">
      <c r="A88" s="1">
        <f>Input!A88</f>
        <v>10549</v>
      </c>
      <c r="B88" s="1" t="str">
        <f>Input!B88</f>
        <v>GeoB22729-1 46-48 cm</v>
      </c>
      <c r="C88" s="99">
        <f>Calc!O88</f>
        <v>3.0039498920295311</v>
      </c>
      <c r="D88" s="99">
        <f>Calc!P88</f>
        <v>1.5975295625247205E-4</v>
      </c>
      <c r="E88" s="99">
        <f>Calc!X88</f>
        <v>4.0319795430768002E-4</v>
      </c>
      <c r="F88" s="99">
        <f>Calc!Y88</f>
        <v>3.2854472477150833E-6</v>
      </c>
      <c r="G88" s="99">
        <f>Calc!AN88</f>
        <v>0.15422831781429269</v>
      </c>
      <c r="H88" s="5">
        <f>Calc!AO88</f>
        <v>3.950166137023675E-4</v>
      </c>
      <c r="I88" s="8">
        <f>Calc!AH88</f>
        <v>3503030.8057337026</v>
      </c>
      <c r="J88" s="8">
        <f>Calc!AI88</f>
        <v>29920.630141942627</v>
      </c>
      <c r="K88" s="77">
        <f>Calc!AJ88</f>
        <v>138.31759498005925</v>
      </c>
      <c r="L88" s="77">
        <f>Calc!AK88</f>
        <v>0.6520892438149013</v>
      </c>
      <c r="M88" s="109">
        <f>Calc!AP88</f>
        <v>15.8521</v>
      </c>
      <c r="N88" s="109">
        <f>Calc!AQ88</f>
        <v>4.4499999999999998E-2</v>
      </c>
      <c r="O88" s="109">
        <f>Calc!AW88</f>
        <v>15.8521</v>
      </c>
      <c r="P88" s="109">
        <f>Calc!AY88</f>
        <v>4.4690074547822346E-2</v>
      </c>
      <c r="Q88" s="77">
        <f>Calc!BB88</f>
        <v>144.65552756825699</v>
      </c>
      <c r="R88" s="77">
        <f>Calc!BC88</f>
        <v>0.68219068449761366</v>
      </c>
      <c r="S88" s="1">
        <f>Input!E88</f>
        <v>47</v>
      </c>
    </row>
    <row r="89" spans="1:19" s="160" customFormat="1" x14ac:dyDescent="0.2">
      <c r="A89" s="160">
        <f>Input!A89</f>
        <v>10368</v>
      </c>
      <c r="B89" s="160" t="str">
        <f>Input!B89</f>
        <v>Hu1-13</v>
      </c>
      <c r="C89" s="161">
        <f>Calc!O89</f>
        <v>13.712959491207705</v>
      </c>
      <c r="D89" s="161">
        <f>Calc!P89</f>
        <v>1.3827999116734352E-3</v>
      </c>
      <c r="E89" s="161">
        <f>Calc!X89</f>
        <v>0.78219174274334058</v>
      </c>
      <c r="F89" s="161">
        <f>Calc!Y89</f>
        <v>2.5611763841753908E-3</v>
      </c>
      <c r="G89" s="161">
        <f>Calc!AN89</f>
        <v>1.0007379515361328</v>
      </c>
      <c r="H89" s="161">
        <f>Calc!AO89</f>
        <v>1.9762134565918174E-3</v>
      </c>
      <c r="I89" s="162">
        <f>Calc!AH89</f>
        <v>53609.299008506401</v>
      </c>
      <c r="J89" s="162">
        <f>Calc!AI89</f>
        <v>204.91742585904959</v>
      </c>
      <c r="K89" s="163">
        <f>Calc!AJ89</f>
        <v>0.18981794145722652</v>
      </c>
      <c r="L89" s="163">
        <f>Calc!AK89</f>
        <v>1.0805683569231586</v>
      </c>
      <c r="M89" s="164" t="str">
        <f>Calc!AP89</f>
        <v>Out of range</v>
      </c>
      <c r="N89" s="164" t="e">
        <f>Calc!AQ89</f>
        <v>#VALUE!</v>
      </c>
      <c r="O89" s="164" t="str">
        <f>Calc!AW89</f>
        <v>Out of range</v>
      </c>
      <c r="P89" s="164" t="e">
        <f>Calc!AY89</f>
        <v>#VALUE!</v>
      </c>
      <c r="Q89" s="163" t="e">
        <f>Calc!BB89</f>
        <v>#VALUE!</v>
      </c>
      <c r="R89" s="163" t="e">
        <f>Calc!BC89</f>
        <v>#VALUE!</v>
      </c>
      <c r="S89" s="160">
        <f>Input!E89</f>
        <v>0</v>
      </c>
    </row>
    <row r="90" spans="1:19" x14ac:dyDescent="0.2">
      <c r="A90" s="1">
        <f>Input!A90</f>
        <v>10550</v>
      </c>
      <c r="B90" s="1" t="str">
        <f>Input!B90</f>
        <v>GeoB22729-1 86-91 cm</v>
      </c>
      <c r="C90" s="99">
        <f>Calc!O90</f>
        <v>2.6318519278196879</v>
      </c>
      <c r="D90" s="99">
        <f>Calc!P90</f>
        <v>9.753595216885977E-5</v>
      </c>
      <c r="E90" s="99">
        <f>Calc!X90</f>
        <v>0.27250387196919795</v>
      </c>
      <c r="F90" s="99">
        <f>Calc!Y90</f>
        <v>5.399737972836213E-4</v>
      </c>
      <c r="G90" s="99">
        <f>Calc!AN90</f>
        <v>0.15832273534644054</v>
      </c>
      <c r="H90" s="5">
        <f>Calc!AO90</f>
        <v>4.5922720205829722E-4</v>
      </c>
      <c r="I90" s="8">
        <f>Calc!AH90</f>
        <v>4671.3687231401527</v>
      </c>
      <c r="J90" s="8">
        <f>Calc!AI90</f>
        <v>16.408690483619498</v>
      </c>
      <c r="K90" s="77">
        <f>Calc!AJ90</f>
        <v>137.8159330165274</v>
      </c>
      <c r="L90" s="77">
        <f>Calc!AK90</f>
        <v>0.64287956816103609</v>
      </c>
      <c r="M90" s="109">
        <f>Calc!AP90</f>
        <v>16.3125</v>
      </c>
      <c r="N90" s="109">
        <f>Calc!AQ90</f>
        <v>5.1700000000000003E-2</v>
      </c>
      <c r="O90" s="109">
        <f>Calc!AW90</f>
        <v>16.2866</v>
      </c>
      <c r="P90" s="109">
        <f>Calc!AY90</f>
        <v>5.346425982502831E-2</v>
      </c>
      <c r="Q90" s="77">
        <f>Calc!BB90</f>
        <v>144.30798403807825</v>
      </c>
      <c r="R90" s="77">
        <f>Calc!BC90</f>
        <v>0.67354598018201128</v>
      </c>
      <c r="S90" s="1">
        <f>Input!E90</f>
        <v>88.5</v>
      </c>
    </row>
    <row r="91" spans="1:19" s="160" customFormat="1" x14ac:dyDescent="0.2">
      <c r="A91" s="160">
        <f>Input!A91</f>
        <v>10368</v>
      </c>
      <c r="B91" s="160" t="str">
        <f>Input!B91</f>
        <v>Hu1-13</v>
      </c>
      <c r="C91" s="161">
        <f>Calc!O91</f>
        <v>13.711078086965863</v>
      </c>
      <c r="D91" s="161">
        <f>Calc!P91</f>
        <v>1.3126241576811224E-3</v>
      </c>
      <c r="E91" s="161">
        <f>Calc!X91</f>
        <v>0.78105781780079597</v>
      </c>
      <c r="F91" s="161">
        <f>Calc!Y91</f>
        <v>2.7591019009340018E-3</v>
      </c>
      <c r="G91" s="161">
        <f>Calc!AN91</f>
        <v>0.99884899686686424</v>
      </c>
      <c r="H91" s="161">
        <f>Calc!AO91</f>
        <v>2.3886946936909964E-3</v>
      </c>
      <c r="I91" s="162">
        <f>Calc!AH91</f>
        <v>53578.438287973964</v>
      </c>
      <c r="J91" s="162">
        <f>Calc!AI91</f>
        <v>228.50150709278049</v>
      </c>
      <c r="K91" s="163">
        <f>Calc!AJ91</f>
        <v>0.18185463342756947</v>
      </c>
      <c r="L91" s="163">
        <f>Calc!AK91</f>
        <v>0.90756425075274794</v>
      </c>
      <c r="M91" s="164">
        <f>Calc!AP91</f>
        <v>716.68910000000005</v>
      </c>
      <c r="N91" s="164" t="e">
        <f>Calc!AQ91</f>
        <v>#VALUE!</v>
      </c>
      <c r="O91" s="164">
        <f>Calc!AW91</f>
        <v>716.67280000000005</v>
      </c>
      <c r="P91" s="164">
        <f>Calc!AY91</f>
        <v>210.07697675929197</v>
      </c>
      <c r="Q91" s="163">
        <f>Calc!BB91</f>
        <v>1.3784844984098059</v>
      </c>
      <c r="R91" s="163">
        <f>Calc!BC91</f>
        <v>6.9927898714500039</v>
      </c>
      <c r="S91" s="160">
        <f>Input!E91</f>
        <v>0</v>
      </c>
    </row>
    <row r="92" spans="1:19" x14ac:dyDescent="0.2">
      <c r="A92" s="1">
        <f>Input!A92</f>
        <v>10551</v>
      </c>
      <c r="B92" s="1" t="str">
        <f>Input!B92</f>
        <v>GeoB22729-1 130-132 cm</v>
      </c>
      <c r="C92" s="99">
        <f>Calc!O92</f>
        <v>2.5585903466544351</v>
      </c>
      <c r="D92" s="99">
        <f>Calc!P92</f>
        <v>9.1490345997964878E-5</v>
      </c>
      <c r="E92" s="99">
        <f>Calc!X92</f>
        <v>-7.1299379248574704E-3</v>
      </c>
      <c r="F92" s="99">
        <f>Calc!Y92</f>
        <v>-7.6052123652792388E-5</v>
      </c>
      <c r="G92" s="99">
        <f>Calc!AN92</f>
        <v>0.15854226279153286</v>
      </c>
      <c r="H92" s="5">
        <f>Calc!AO92</f>
        <v>4.5277947599554961E-4</v>
      </c>
      <c r="I92" s="8">
        <f>Calc!AH92</f>
        <v>-173542.82160683864</v>
      </c>
      <c r="J92" s="8">
        <f>Calc!AI92</f>
        <v>-1916.3007948977049</v>
      </c>
      <c r="K92" s="77">
        <f>Calc!AJ92</f>
        <v>138.66718982078186</v>
      </c>
      <c r="L92" s="77">
        <f>Calc!AK92</f>
        <v>0.61590549212556855</v>
      </c>
      <c r="M92" s="109">
        <f>Calc!AP92</f>
        <v>16.323399999999999</v>
      </c>
      <c r="N92" s="109">
        <f>Calc!AQ92</f>
        <v>5.0900000000000001E-2</v>
      </c>
      <c r="O92" s="109">
        <f>Calc!AW92</f>
        <v>16.324100000000001</v>
      </c>
      <c r="P92" s="109">
        <f>Calc!AY92</f>
        <v>5.1061747966861602E-2</v>
      </c>
      <c r="Q92" s="77">
        <f>Calc!BB92</f>
        <v>145.21473067317166</v>
      </c>
      <c r="R92" s="77">
        <f>Calc!BC92</f>
        <v>0.64533733353767131</v>
      </c>
      <c r="S92" s="1">
        <f>Input!E92</f>
        <v>131</v>
      </c>
    </row>
    <row r="93" spans="1:19" s="160" customFormat="1" x14ac:dyDescent="0.2">
      <c r="A93" s="160">
        <f>Input!A93</f>
        <v>10368</v>
      </c>
      <c r="B93" s="160" t="str">
        <f>Input!B93</f>
        <v>Hu1-13</v>
      </c>
      <c r="C93" s="161">
        <f>Calc!O93</f>
        <v>13.71517761452597</v>
      </c>
      <c r="D93" s="161">
        <f>Calc!P93</f>
        <v>8.5963646168194245E-4</v>
      </c>
      <c r="E93" s="161">
        <f>Calc!X93</f>
        <v>0.78184861526426463</v>
      </c>
      <c r="F93" s="161">
        <f>Calc!Y93</f>
        <v>2.3369351936519678E-3</v>
      </c>
      <c r="G93" s="161">
        <f>Calc!AN93</f>
        <v>0.99767620736378049</v>
      </c>
      <c r="H93" s="161">
        <f>Calc!AO93</f>
        <v>2.2327760987415051E-3</v>
      </c>
      <c r="I93" s="162">
        <f>Calc!AH93</f>
        <v>53477.386223069996</v>
      </c>
      <c r="J93" s="162">
        <f>Calc!AI93</f>
        <v>199.65517901509597</v>
      </c>
      <c r="K93" s="163">
        <f>Calc!AJ93</f>
        <v>-0.87550314082318614</v>
      </c>
      <c r="L93" s="163">
        <f>Calc!AK93</f>
        <v>1.2290299275540322</v>
      </c>
      <c r="M93" s="164">
        <f>Calc!AP93</f>
        <v>747.06399999999996</v>
      </c>
      <c r="N93" s="164" t="e">
        <f>Calc!AQ93</f>
        <v>#VALUE!</v>
      </c>
      <c r="O93" s="164">
        <f>Calc!AW93</f>
        <v>747.04759999999999</v>
      </c>
      <c r="P93" s="164">
        <f>Calc!AY93</f>
        <v>292.76030037939404</v>
      </c>
      <c r="Q93" s="163">
        <f>Calc!BB93</f>
        <v>-7.231338078027119</v>
      </c>
      <c r="R93" s="163">
        <f>Calc!BC93</f>
        <v>12.260361588844786</v>
      </c>
      <c r="S93" s="160">
        <f>Input!E93</f>
        <v>0</v>
      </c>
    </row>
    <row r="94" spans="1:19" x14ac:dyDescent="0.2">
      <c r="A94" s="1">
        <f>Input!A94</f>
        <v>10552</v>
      </c>
      <c r="B94" s="1" t="str">
        <f>Input!B94</f>
        <v>GeoB22729-1 169-173 cm</v>
      </c>
      <c r="C94" s="99">
        <f>Calc!O94</f>
        <v>3.2903878732512712</v>
      </c>
      <c r="D94" s="99">
        <f>Calc!P94</f>
        <v>1.3590632715346595E-4</v>
      </c>
      <c r="E94" s="99">
        <f>Calc!X94</f>
        <v>0.10199482589144693</v>
      </c>
      <c r="F94" s="99">
        <f>Calc!Y94</f>
        <v>4.5171869650838568E-4</v>
      </c>
      <c r="G94" s="99">
        <f>Calc!AN94</f>
        <v>9.2166340643141775E-2</v>
      </c>
      <c r="H94" s="5">
        <f>Calc!AO94</f>
        <v>3.6939365526058313E-4</v>
      </c>
      <c r="I94" s="8">
        <f>Calc!AH94</f>
        <v>9060.9477589733324</v>
      </c>
      <c r="J94" s="8">
        <f>Calc!AI94</f>
        <v>54.120631939904968</v>
      </c>
      <c r="K94" s="77">
        <f>Calc!AJ94</f>
        <v>144.08400640028219</v>
      </c>
      <c r="L94" s="77">
        <f>Calc!AK94</f>
        <v>0.71341199121210053</v>
      </c>
      <c r="M94" s="109">
        <f>Calc!AP94</f>
        <v>9.1560000000000006</v>
      </c>
      <c r="N94" s="109">
        <f>Calc!AQ94</f>
        <v>3.4200000000000001E-2</v>
      </c>
      <c r="O94" s="109">
        <f>Calc!AW94</f>
        <v>9.1483000000000008</v>
      </c>
      <c r="P94" s="109">
        <f>Calc!AY94</f>
        <v>3.8875547152142073E-2</v>
      </c>
      <c r="Q94" s="77">
        <f>Calc!BB94</f>
        <v>147.85799908598179</v>
      </c>
      <c r="R94" s="77">
        <f>Calc!BC94</f>
        <v>0.73226030366598049</v>
      </c>
      <c r="S94" s="1">
        <f>Input!E94</f>
        <v>171</v>
      </c>
    </row>
    <row r="95" spans="1:19" s="160" customFormat="1" x14ac:dyDescent="0.2">
      <c r="A95" s="160">
        <f>Input!A95</f>
        <v>10368</v>
      </c>
      <c r="B95" s="160" t="str">
        <f>Input!B95</f>
        <v>Hu1-13</v>
      </c>
      <c r="C95" s="161">
        <f>Calc!O95</f>
        <v>13.710809337638706</v>
      </c>
      <c r="D95" s="161">
        <f>Calc!P95</f>
        <v>1.2282367691920561E-3</v>
      </c>
      <c r="E95" s="161">
        <f>Calc!X95</f>
        <v>0.78231200505262632</v>
      </c>
      <c r="F95" s="161">
        <f>Calc!Y95</f>
        <v>2.7059276422471447E-3</v>
      </c>
      <c r="G95" s="161">
        <f>Calc!AN95</f>
        <v>0.99694544990544309</v>
      </c>
      <c r="H95" s="161">
        <f>Calc!AO95</f>
        <v>2.4722642523057848E-3</v>
      </c>
      <c r="I95" s="162">
        <f>Calc!AH95</f>
        <v>53389.552980946311</v>
      </c>
      <c r="J95" s="162">
        <f>Calc!AI95</f>
        <v>227.17531241361803</v>
      </c>
      <c r="K95" s="163">
        <f>Calc!AJ95</f>
        <v>-0.33810167818326686</v>
      </c>
      <c r="L95" s="163">
        <f>Calc!AK95</f>
        <v>1.2384428765463118</v>
      </c>
      <c r="M95" s="164">
        <f>Calc!AP95</f>
        <v>651.09050000000002</v>
      </c>
      <c r="N95" s="164" t="e">
        <f>Calc!AQ95</f>
        <v>#VALUE!</v>
      </c>
      <c r="O95" s="164">
        <f>Calc!AW95</f>
        <v>651.07420000000002</v>
      </c>
      <c r="P95" s="164">
        <f>Calc!AY95</f>
        <v>129.09970647083907</v>
      </c>
      <c r="Q95" s="163">
        <f>Calc!BB95</f>
        <v>-2.1291490774558945</v>
      </c>
      <c r="R95" s="163">
        <f>Calc!BC95</f>
        <v>7.9789791711768023</v>
      </c>
      <c r="S95" s="160">
        <f>Input!E95</f>
        <v>0</v>
      </c>
    </row>
    <row r="96" spans="1:19" x14ac:dyDescent="0.2">
      <c r="A96" s="56"/>
      <c r="B96" s="56"/>
      <c r="C96" s="106"/>
      <c r="D96" s="106"/>
      <c r="E96" s="106"/>
      <c r="F96" s="106"/>
      <c r="G96" s="106"/>
      <c r="H96" s="106"/>
      <c r="I96" s="72"/>
      <c r="J96" s="72"/>
      <c r="K96" s="107"/>
      <c r="L96" s="107"/>
      <c r="M96" s="130"/>
      <c r="N96" s="130"/>
      <c r="O96" s="130"/>
      <c r="P96" s="130"/>
      <c r="Q96" s="107"/>
      <c r="R96" s="107"/>
      <c r="S96" s="56"/>
    </row>
    <row r="97" spans="1:19" s="160" customFormat="1" x14ac:dyDescent="0.2">
      <c r="A97" s="160">
        <f>Input!A97</f>
        <v>10368</v>
      </c>
      <c r="B97" s="160" t="str">
        <f>Input!B97</f>
        <v>Hu1-13</v>
      </c>
      <c r="C97" s="161">
        <f>Calc!O97</f>
        <v>13.713333777149071</v>
      </c>
      <c r="D97" s="161">
        <f>Calc!P97</f>
        <v>1.1753248129427192E-3</v>
      </c>
      <c r="E97" s="161">
        <f>Calc!X97</f>
        <v>0.79116636365469628</v>
      </c>
      <c r="F97" s="161">
        <f>Calc!Y97</f>
        <v>3.6615726909666984E-3</v>
      </c>
      <c r="G97" s="161">
        <f>Calc!AN97</f>
        <v>0.99875519285873815</v>
      </c>
      <c r="H97" s="161">
        <f>Calc!AO97</f>
        <v>3.1473578222242409E-3</v>
      </c>
      <c r="I97" s="162">
        <f>Calc!AH97</f>
        <v>52897.612921435844</v>
      </c>
      <c r="J97" s="162">
        <f>Calc!AI97</f>
        <v>296.14277858050878</v>
      </c>
      <c r="K97" s="163">
        <f>Calc!AJ97</f>
        <v>-0.28342709654727294</v>
      </c>
      <c r="L97" s="163">
        <f>Calc!AK97</f>
        <v>1.175081979911204</v>
      </c>
      <c r="M97" s="164">
        <f>Calc!AP97</f>
        <v>773.62289999999996</v>
      </c>
      <c r="N97" s="164" t="e">
        <f>Calc!AQ97</f>
        <v>#VALUE!</v>
      </c>
      <c r="O97" s="164">
        <f>Calc!AW97</f>
        <v>773.60630000000003</v>
      </c>
      <c r="P97" s="164">
        <f>Calc!AY97</f>
        <v>466.55143854902514</v>
      </c>
      <c r="Q97" s="163">
        <f>Calc!BB97</f>
        <v>-2.5234907008474354</v>
      </c>
      <c r="R97" s="163">
        <f>Calc!BC97</f>
        <v>10.745140203573721</v>
      </c>
      <c r="S97" s="160">
        <f>Input!E97</f>
        <v>0</v>
      </c>
    </row>
    <row r="98" spans="1:19" x14ac:dyDescent="0.2">
      <c r="A98" s="1">
        <f>Input!A98</f>
        <v>10553</v>
      </c>
      <c r="B98" s="1" t="str">
        <f>Input!B98</f>
        <v>GeoB22744-1 13-14 cm</v>
      </c>
      <c r="C98" s="99">
        <f>Calc!O98</f>
        <v>3.7208182528276237</v>
      </c>
      <c r="D98" s="99">
        <f>Calc!P98</f>
        <v>1.4929138977224838E-4</v>
      </c>
      <c r="E98" s="99">
        <f>Calc!X98</f>
        <v>4.3430278904492955E-2</v>
      </c>
      <c r="F98" s="99">
        <f>Calc!Y98</f>
        <v>1.8794886286763291E-4</v>
      </c>
      <c r="G98" s="99">
        <f>Calc!AN98</f>
        <v>0.16206320345818398</v>
      </c>
      <c r="H98" s="5">
        <f>Calc!AO98</f>
        <v>4.6148626348667854E-4</v>
      </c>
      <c r="I98" s="8">
        <f>Calc!AH98</f>
        <v>42338.666053194553</v>
      </c>
      <c r="J98" s="8">
        <f>Calc!AI98</f>
        <v>219.325579568416</v>
      </c>
      <c r="K98" s="77">
        <f>Calc!AJ98</f>
        <v>137.73203105352749</v>
      </c>
      <c r="L98" s="77">
        <f>Calc!AK98</f>
        <v>0.76978096509444449</v>
      </c>
      <c r="M98" s="109">
        <f>Calc!AP98</f>
        <v>16.729099999999999</v>
      </c>
      <c r="N98" s="109">
        <f>Calc!AQ98</f>
        <v>5.4199999999999998E-2</v>
      </c>
      <c r="O98" s="109">
        <f>Calc!AW98</f>
        <v>16.726199999999999</v>
      </c>
      <c r="P98" s="109">
        <f>Calc!AY98</f>
        <v>5.2830649347812821E-2</v>
      </c>
      <c r="Q98" s="77">
        <f>Calc!BB98</f>
        <v>144.399426163204</v>
      </c>
      <c r="R98" s="77">
        <f>Calc!BC98</f>
        <v>0.8073484152370265</v>
      </c>
      <c r="S98" s="1">
        <f>Input!E98</f>
        <v>13.5</v>
      </c>
    </row>
    <row r="99" spans="1:19" s="160" customFormat="1" x14ac:dyDescent="0.2">
      <c r="A99" s="160">
        <f>Input!A99</f>
        <v>10368</v>
      </c>
      <c r="B99" s="160" t="str">
        <f>Input!B99</f>
        <v>Hu1-13</v>
      </c>
      <c r="C99" s="161">
        <f>Calc!O99</f>
        <v>13.711161287199483</v>
      </c>
      <c r="D99" s="161">
        <f>Calc!P99</f>
        <v>1.2262580190001355E-3</v>
      </c>
      <c r="E99" s="161">
        <f>Calc!X99</f>
        <v>0.79364282205700987</v>
      </c>
      <c r="F99" s="161">
        <f>Calc!Y99</f>
        <v>3.2911599923997718E-3</v>
      </c>
      <c r="G99" s="161">
        <f>Calc!AN99</f>
        <v>0.99712797827380317</v>
      </c>
      <c r="H99" s="161">
        <f>Calc!AO99</f>
        <v>2.8613511383623336E-3</v>
      </c>
      <c r="I99" s="162">
        <f>Calc!AH99</f>
        <v>52638.298356901752</v>
      </c>
      <c r="J99" s="162">
        <f>Calc!AI99</f>
        <v>265.41068336136988</v>
      </c>
      <c r="K99" s="163">
        <f>Calc!AJ99</f>
        <v>-0.56724822566667221</v>
      </c>
      <c r="L99" s="163">
        <f>Calc!AK99</f>
        <v>1.2629485227078414</v>
      </c>
      <c r="M99" s="164">
        <f>Calc!AP99</f>
        <v>675.23519999999996</v>
      </c>
      <c r="N99" s="164" t="e">
        <f>Calc!AQ99</f>
        <v>#VALUE!</v>
      </c>
      <c r="O99" s="164">
        <f>Calc!AW99</f>
        <v>675.21860000000004</v>
      </c>
      <c r="P99" s="164">
        <f>Calc!AY99</f>
        <v>179.65683178295188</v>
      </c>
      <c r="Q99" s="163">
        <f>Calc!BB99</f>
        <v>-3.8244399792140427</v>
      </c>
      <c r="R99" s="163">
        <f>Calc!BC99</f>
        <v>9.1512565895090781</v>
      </c>
      <c r="S99" s="160">
        <f>Input!E99</f>
        <v>0</v>
      </c>
    </row>
    <row r="100" spans="1:19" x14ac:dyDescent="0.2">
      <c r="A100" s="1">
        <f>Input!A100</f>
        <v>10554</v>
      </c>
      <c r="B100" s="1" t="str">
        <f>Input!B100</f>
        <v>GeoB22744-1 89-91 cm</v>
      </c>
      <c r="C100" s="99">
        <f>Calc!O100</f>
        <v>2.3837007513237833</v>
      </c>
      <c r="D100" s="99">
        <f>Calc!P100</f>
        <v>9.5625204894928938E-5</v>
      </c>
      <c r="E100" s="99">
        <f>Calc!X100</f>
        <v>2.7086332835996974E-2</v>
      </c>
      <c r="F100" s="99">
        <f>Calc!Y100</f>
        <v>2.0035738869665333E-4</v>
      </c>
      <c r="G100" s="99">
        <f>Calc!AN100</f>
        <v>0.1188942075531549</v>
      </c>
      <c r="H100" s="5">
        <f>Calc!AO100</f>
        <v>4.183638841858247E-4</v>
      </c>
      <c r="I100" s="8">
        <f>Calc!AH100</f>
        <v>31865.454842476756</v>
      </c>
      <c r="J100" s="8">
        <f>Calc!AI100</f>
        <v>261.01634433422635</v>
      </c>
      <c r="K100" s="77">
        <f>Calc!AJ100</f>
        <v>141.69320490414594</v>
      </c>
      <c r="L100" s="77">
        <f>Calc!AK100</f>
        <v>0.61343244701352939</v>
      </c>
      <c r="M100" s="109">
        <f>Calc!AP100</f>
        <v>11.981999999999999</v>
      </c>
      <c r="N100" s="109">
        <f>Calc!AQ100</f>
        <v>4.3900000000000002E-2</v>
      </c>
      <c r="O100" s="109">
        <f>Calc!AW100</f>
        <v>11.979200000000001</v>
      </c>
      <c r="P100" s="109">
        <f>Calc!AY100</f>
        <v>4.5017387364997573E-2</v>
      </c>
      <c r="Q100" s="77">
        <f>Calc!BB100</f>
        <v>146.5726198695919</v>
      </c>
      <c r="R100" s="77">
        <f>Calc!BC100</f>
        <v>0.63479723644582886</v>
      </c>
      <c r="S100" s="1">
        <f>Input!E100</f>
        <v>90</v>
      </c>
    </row>
    <row r="101" spans="1:19" s="160" customFormat="1" x14ac:dyDescent="0.2">
      <c r="A101" s="160">
        <f>Input!A101</f>
        <v>10368</v>
      </c>
      <c r="B101" s="160" t="str">
        <f>Input!B101</f>
        <v>Hu1-13</v>
      </c>
      <c r="C101" s="161">
        <f>Calc!O101</f>
        <v>13.710317144965382</v>
      </c>
      <c r="D101" s="161">
        <f>Calc!P101</f>
        <v>1.1862051513111243E-3</v>
      </c>
      <c r="E101" s="161">
        <f>Calc!X101</f>
        <v>0.79093385056158794</v>
      </c>
      <c r="F101" s="161">
        <f>Calc!Y101</f>
        <v>3.2646505465198212E-3</v>
      </c>
      <c r="G101" s="161">
        <f>Calc!AN101</f>
        <v>0.99623370580930515</v>
      </c>
      <c r="H101" s="161">
        <f>Calc!AO101</f>
        <v>2.6056276633092544E-3</v>
      </c>
      <c r="I101" s="162">
        <f>Calc!AH101</f>
        <v>52767.966891696204</v>
      </c>
      <c r="J101" s="162">
        <f>Calc!AI101</f>
        <v>257.80940041565492</v>
      </c>
      <c r="K101" s="163">
        <f>Calc!AJ101</f>
        <v>-0.27384936654972769</v>
      </c>
      <c r="L101" s="163">
        <f>Calc!AK101</f>
        <v>1.0844114508777045</v>
      </c>
      <c r="M101" s="164">
        <f>Calc!AP101</f>
        <v>621.38689999999997</v>
      </c>
      <c r="N101" s="164" t="e">
        <f>Calc!AQ101</f>
        <v>#VALUE!</v>
      </c>
      <c r="O101" s="164">
        <f>Calc!AW101</f>
        <v>621.37040000000002</v>
      </c>
      <c r="P101" s="164">
        <f>Calc!AY101</f>
        <v>97.961019036203851</v>
      </c>
      <c r="Q101" s="163">
        <f>Calc!BB101</f>
        <v>-1.585662150463343</v>
      </c>
      <c r="R101" s="163">
        <f>Calc!BC101</f>
        <v>6.362738161999892</v>
      </c>
      <c r="S101" s="160">
        <f>Input!E101</f>
        <v>0</v>
      </c>
    </row>
    <row r="102" spans="1:19" x14ac:dyDescent="0.2">
      <c r="A102" s="1">
        <f>Input!A102</f>
        <v>10542</v>
      </c>
      <c r="B102" s="1" t="str">
        <f>Input!B102</f>
        <v>GeoB20908-2 1-4 cm</v>
      </c>
      <c r="C102" s="99">
        <f>Calc!O102</f>
        <v>2.8816194748825721</v>
      </c>
      <c r="D102" s="99">
        <f>Calc!P102</f>
        <v>1.2318731240470708E-4</v>
      </c>
      <c r="E102" s="99">
        <f>Calc!X102</f>
        <v>4.5658009696292669E-2</v>
      </c>
      <c r="F102" s="99">
        <f>Calc!Y102</f>
        <v>2.8700686680253071E-4</v>
      </c>
      <c r="G102" s="99">
        <f>Calc!AN102</f>
        <v>1.2061148258983015E-3</v>
      </c>
      <c r="H102" s="5">
        <f>Calc!AO102</f>
        <v>4.2619499719748254E-5</v>
      </c>
      <c r="I102" s="8">
        <f>Calc!AH102</f>
        <v>231.94418239124971</v>
      </c>
      <c r="J102" s="8">
        <f>Calc!AI102</f>
        <v>8.3246905864851701</v>
      </c>
      <c r="K102" s="77">
        <f>Calc!AJ102</f>
        <v>145.87045968802403</v>
      </c>
      <c r="L102" s="77">
        <f>Calc!AK102</f>
        <v>0.73329058805554537</v>
      </c>
      <c r="M102" s="109">
        <f>Calc!AP102</f>
        <v>0.115</v>
      </c>
      <c r="N102" s="109">
        <f>Calc!AQ102</f>
        <v>6.4000000000000003E-3</v>
      </c>
      <c r="O102" s="109">
        <f>Calc!AW102</f>
        <v>0.111</v>
      </c>
      <c r="P102" s="109">
        <f>Calc!AY102</f>
        <v>4.5212579483322511E-3</v>
      </c>
      <c r="Q102" s="77">
        <f>Calc!BB102</f>
        <v>145.91622924554943</v>
      </c>
      <c r="R102" s="77">
        <f>Calc!BC102</f>
        <v>0.73352312965709654</v>
      </c>
      <c r="S102" s="1">
        <f>Input!E102</f>
        <v>2.5</v>
      </c>
    </row>
    <row r="103" spans="1:19" s="160" customFormat="1" x14ac:dyDescent="0.2">
      <c r="A103" s="160">
        <f>Input!A103</f>
        <v>10368</v>
      </c>
      <c r="B103" s="160" t="str">
        <f>Input!B103</f>
        <v>Hu1-13</v>
      </c>
      <c r="C103" s="161">
        <f>Calc!O103</f>
        <v>13.711165767052504</v>
      </c>
      <c r="D103" s="161">
        <f>Calc!P103</f>
        <v>1.622399592748726E-3</v>
      </c>
      <c r="E103" s="161">
        <f>Calc!X103</f>
        <v>0.78257965727293755</v>
      </c>
      <c r="F103" s="161">
        <f>Calc!Y103</f>
        <v>3.1042391100325794E-3</v>
      </c>
      <c r="G103" s="161">
        <f>Calc!AN103</f>
        <v>0.99812547565833321</v>
      </c>
      <c r="H103" s="161">
        <f>Calc!AO103</f>
        <v>3.2674031246061673E-3</v>
      </c>
      <c r="I103" s="162">
        <f>Calc!AH103</f>
        <v>53435.854631774346</v>
      </c>
      <c r="J103" s="162">
        <f>Calc!AI103</f>
        <v>274.7484859244675</v>
      </c>
      <c r="K103" s="163">
        <f>Calc!AJ103</f>
        <v>9.7598341370019881E-2</v>
      </c>
      <c r="L103" s="163">
        <f>Calc!AK103</f>
        <v>0.88013286964996273</v>
      </c>
      <c r="M103" s="164">
        <f>Calc!AP103</f>
        <v>677.87070000000006</v>
      </c>
      <c r="N103" s="164" t="e">
        <f>Calc!AQ103</f>
        <v>#VALUE!</v>
      </c>
      <c r="O103" s="164">
        <f>Calc!AW103</f>
        <v>677.85440000000006</v>
      </c>
      <c r="P103" s="164">
        <f>Calc!AY103</f>
        <v>189.68072884091347</v>
      </c>
      <c r="Q103" s="163">
        <f>Calc!BB103</f>
        <v>0.66293728293396126</v>
      </c>
      <c r="R103" s="163">
        <f>Calc!BC103</f>
        <v>6.0074095817546391</v>
      </c>
      <c r="S103" s="160">
        <f>Input!E103</f>
        <v>0</v>
      </c>
    </row>
    <row r="104" spans="1:19" x14ac:dyDescent="0.2">
      <c r="A104" s="1">
        <f>Input!A104</f>
        <v>10543</v>
      </c>
      <c r="B104" s="1" t="str">
        <f>Input!B104</f>
        <v>GeoB20908-2 105-115 cm</v>
      </c>
      <c r="C104" s="99">
        <f>Calc!O104</f>
        <v>3.8799714319227605</v>
      </c>
      <c r="D104" s="99">
        <f>Calc!P104</f>
        <v>1.2481552880527498E-4</v>
      </c>
      <c r="E104" s="99">
        <f>Calc!X104</f>
        <v>0.15970579484934963</v>
      </c>
      <c r="F104" s="99">
        <f>Calc!Y104</f>
        <v>3.3163731153257916E-4</v>
      </c>
      <c r="G104" s="99">
        <f>Calc!AN104</f>
        <v>3.1934732475418254E-2</v>
      </c>
      <c r="H104" s="5">
        <f>Calc!AO104</f>
        <v>1.0346564633678985E-4</v>
      </c>
      <c r="I104" s="8">
        <f>Calc!AH104</f>
        <v>2364.7021048135748</v>
      </c>
      <c r="J104" s="8">
        <f>Calc!AI104</f>
        <v>9.0996630114401462</v>
      </c>
      <c r="K104" s="77">
        <f>Calc!AJ104</f>
        <v>144.26871209576086</v>
      </c>
      <c r="L104" s="77">
        <f>Calc!AK104</f>
        <v>0.6713126951836127</v>
      </c>
      <c r="M104" s="109">
        <f>Calc!AP104</f>
        <v>3.0891000000000002</v>
      </c>
      <c r="N104" s="109">
        <f>Calc!AQ104</f>
        <v>1.03E-2</v>
      </c>
      <c r="O104" s="109">
        <f>Calc!AW104</f>
        <v>3.0789</v>
      </c>
      <c r="P104" s="109">
        <f>Calc!AY104</f>
        <v>1.1519842406058649E-2</v>
      </c>
      <c r="Q104" s="77">
        <f>Calc!BB104</f>
        <v>145.52960139698496</v>
      </c>
      <c r="R104" s="77">
        <f>Calc!BC104</f>
        <v>0.6771968338868235</v>
      </c>
      <c r="S104" s="1">
        <f>Input!E104</f>
        <v>110</v>
      </c>
    </row>
    <row r="105" spans="1:19" s="160" customFormat="1" x14ac:dyDescent="0.2">
      <c r="A105" s="160">
        <f>Input!A105</f>
        <v>10368</v>
      </c>
      <c r="B105" s="160" t="str">
        <f>Input!B105</f>
        <v>Hu1-13</v>
      </c>
      <c r="C105" s="161">
        <f>Calc!O105</f>
        <v>13.71199999169365</v>
      </c>
      <c r="D105" s="161">
        <f>Calc!P105</f>
        <v>1.1346662146938203E-3</v>
      </c>
      <c r="E105" s="161">
        <f>Calc!X105</f>
        <v>0.78273944704404308</v>
      </c>
      <c r="F105" s="161">
        <f>Calc!Y105</f>
        <v>3.3074934088284497E-3</v>
      </c>
      <c r="G105" s="161">
        <f>Calc!AN105</f>
        <v>0.9968313704316405</v>
      </c>
      <c r="H105" s="161">
        <f>Calc!AO105</f>
        <v>4.0991434074492241E-3</v>
      </c>
      <c r="I105" s="162">
        <f>Calc!AH105</f>
        <v>53358.925104247144</v>
      </c>
      <c r="J105" s="162">
        <f>Calc!AI105</f>
        <v>314.58366655384702</v>
      </c>
      <c r="K105" s="163">
        <f>Calc!AJ105</f>
        <v>0.32272816974066032</v>
      </c>
      <c r="L105" s="163">
        <f>Calc!AK105</f>
        <v>1.0740160835945556</v>
      </c>
      <c r="M105" s="164">
        <f>Calc!AP105</f>
        <v>613.65610000000004</v>
      </c>
      <c r="N105" s="164" t="e">
        <f>Calc!AQ105</f>
        <v>#VALUE!</v>
      </c>
      <c r="O105" s="164">
        <f>Calc!AW105</f>
        <v>613.63980000000004</v>
      </c>
      <c r="P105" s="164">
        <f>Calc!AY105</f>
        <v>131.44298663864078</v>
      </c>
      <c r="Q105" s="163">
        <f>Calc!BB105</f>
        <v>1.8282976297035949</v>
      </c>
      <c r="R105" s="163">
        <f>Calc!BC105</f>
        <v>6.2335312520380235</v>
      </c>
      <c r="S105" s="160">
        <f>Input!E105</f>
        <v>0</v>
      </c>
    </row>
    <row r="106" spans="1:19" x14ac:dyDescent="0.2">
      <c r="A106" s="1">
        <f>Input!A106</f>
        <v>10544</v>
      </c>
      <c r="B106" s="1" t="str">
        <f>Input!B106</f>
        <v>GeoB20908-2 222-229 cm</v>
      </c>
      <c r="C106" s="99">
        <f>Calc!O106</f>
        <v>3.7244491158095645</v>
      </c>
      <c r="D106" s="99">
        <f>Calc!P106</f>
        <v>1.2636830428590495E-4</v>
      </c>
      <c r="E106" s="99">
        <f>Calc!X106</f>
        <v>0.24582303620812548</v>
      </c>
      <c r="F106" s="99">
        <f>Calc!Y106</f>
        <v>7.694033000386918E-4</v>
      </c>
      <c r="G106" s="99">
        <f>Calc!AN106</f>
        <v>3.9678690637831568E-2</v>
      </c>
      <c r="H106" s="5">
        <f>Calc!AO106</f>
        <v>1.7616203232389906E-4</v>
      </c>
      <c r="I106" s="8">
        <f>Calc!AH106</f>
        <v>1828.0754651496557</v>
      </c>
      <c r="J106" s="8">
        <f>Calc!AI106</f>
        <v>9.9300391516802158</v>
      </c>
      <c r="K106" s="77">
        <f>Calc!AJ106</f>
        <v>144.75504925836248</v>
      </c>
      <c r="L106" s="77">
        <f>Calc!AK106</f>
        <v>0.66243996985262665</v>
      </c>
      <c r="M106" s="109">
        <f>Calc!AP106</f>
        <v>3.8494000000000002</v>
      </c>
      <c r="N106" s="109">
        <f>Calc!AQ106</f>
        <v>1.8499999999999999E-2</v>
      </c>
      <c r="O106" s="109">
        <f>Calc!AW106</f>
        <v>3.8329</v>
      </c>
      <c r="P106" s="109">
        <f>Calc!AY106</f>
        <v>1.9366786915787377E-2</v>
      </c>
      <c r="Q106" s="77">
        <f>Calc!BB106</f>
        <v>146.33169430990097</v>
      </c>
      <c r="R106" s="77">
        <f>Calc!BC106</f>
        <v>0.66970391340950508</v>
      </c>
      <c r="S106" s="1">
        <f>Input!E106</f>
        <v>225.5</v>
      </c>
    </row>
    <row r="107" spans="1:19" s="160" customFormat="1" x14ac:dyDescent="0.2">
      <c r="A107" s="160">
        <f>Input!A107</f>
        <v>10368</v>
      </c>
      <c r="B107" s="160" t="str">
        <f>Input!B107</f>
        <v>Hu1-13</v>
      </c>
      <c r="C107" s="161">
        <f>Calc!O107</f>
        <v>13.712846466111472</v>
      </c>
      <c r="D107" s="161">
        <f>Calc!P107</f>
        <v>1.3439440731060179E-3</v>
      </c>
      <c r="E107" s="161">
        <f>Calc!X107</f>
        <v>0.78028608658550747</v>
      </c>
      <c r="F107" s="161">
        <f>Calc!Y107</f>
        <v>3.3535487810066795E-3</v>
      </c>
      <c r="G107" s="161">
        <f>Calc!AN107</f>
        <v>0.99350062336463418</v>
      </c>
      <c r="H107" s="161">
        <f>Calc!AO107</f>
        <v>3.2884896883255865E-3</v>
      </c>
      <c r="I107" s="162">
        <f>Calc!AH107</f>
        <v>53351.137902207571</v>
      </c>
      <c r="J107" s="162">
        <f>Calc!AI107</f>
        <v>289.36776506263874</v>
      </c>
      <c r="K107" s="163">
        <f>Calc!AJ107</f>
        <v>6.621149065710874E-2</v>
      </c>
      <c r="L107" s="163">
        <f>Calc!AK107</f>
        <v>1.0809082312993628</v>
      </c>
      <c r="M107" s="164">
        <f>Calc!AP107</f>
        <v>548.37869999999998</v>
      </c>
      <c r="N107" s="164" t="e">
        <f>Calc!AQ107</f>
        <v>#VALUE!</v>
      </c>
      <c r="O107" s="164">
        <f>Calc!AW107</f>
        <v>548.36239999999998</v>
      </c>
      <c r="P107" s="164">
        <f>Calc!AY107</f>
        <v>59.957075561803819</v>
      </c>
      <c r="Q107" s="163">
        <f>Calc!BB107</f>
        <v>0.31190251088857884</v>
      </c>
      <c r="R107" s="163">
        <f>Calc!BC107</f>
        <v>5.0929387422310617</v>
      </c>
      <c r="S107" s="160">
        <f>Input!E107</f>
        <v>0</v>
      </c>
    </row>
    <row r="108" spans="1:19" x14ac:dyDescent="0.2">
      <c r="A108" s="1">
        <f>Input!A108</f>
        <v>10545</v>
      </c>
      <c r="B108" s="1" t="str">
        <f>Input!B108</f>
        <v>GeoB20908-2 329-334 cm</v>
      </c>
      <c r="C108" s="99">
        <f>Calc!O108</f>
        <v>4.3374981888776123</v>
      </c>
      <c r="D108" s="99">
        <f>Calc!P108</f>
        <v>1.5440326485520011E-4</v>
      </c>
      <c r="E108" s="99">
        <f>Calc!X108</f>
        <v>0.10676705930148639</v>
      </c>
      <c r="F108" s="99">
        <f>Calc!Y108</f>
        <v>4.3447363057699925E-4</v>
      </c>
      <c r="G108" s="99">
        <f>Calc!AN108</f>
        <v>4.9095438893122227E-2</v>
      </c>
      <c r="H108" s="5">
        <f>Calc!AO108</f>
        <v>2.079086954944354E-4</v>
      </c>
      <c r="I108" s="8">
        <f>Calc!AH108</f>
        <v>6066.7958085492264</v>
      </c>
      <c r="J108" s="8">
        <f>Calc!AI108</f>
        <v>35.630143313165206</v>
      </c>
      <c r="K108" s="77">
        <f>Calc!AJ108</f>
        <v>144.15677173078944</v>
      </c>
      <c r="L108" s="77">
        <f>Calc!AK108</f>
        <v>0.88588980499693459</v>
      </c>
      <c r="M108" s="109">
        <f>Calc!AP108</f>
        <v>4.7850000000000001</v>
      </c>
      <c r="N108" s="109">
        <f>Calc!AQ108</f>
        <v>2.2599999999999999E-2</v>
      </c>
      <c r="O108" s="109">
        <f>Calc!AW108</f>
        <v>4.7788000000000004</v>
      </c>
      <c r="P108" s="109">
        <f>Calc!AY108</f>
        <v>2.1265313991509747E-2</v>
      </c>
      <c r="Q108" s="77">
        <f>Calc!BB108</f>
        <v>146.11700756140542</v>
      </c>
      <c r="R108" s="77">
        <f>Calc!BC108</f>
        <v>0.89797338826459894</v>
      </c>
      <c r="S108" s="1">
        <f>Input!E108</f>
        <v>331.5</v>
      </c>
    </row>
    <row r="109" spans="1:19" s="160" customFormat="1" x14ac:dyDescent="0.2">
      <c r="A109" s="160">
        <f>Input!A109</f>
        <v>10368</v>
      </c>
      <c r="B109" s="160" t="str">
        <f>Input!B109</f>
        <v>Hu1-13</v>
      </c>
      <c r="C109" s="161">
        <f>Calc!O109</f>
        <v>13.712729137139739</v>
      </c>
      <c r="D109" s="161">
        <f>Calc!P109</f>
        <v>1.1658111251108135E-3</v>
      </c>
      <c r="E109" s="161">
        <f>Calc!X109</f>
        <v>0.78529640505303644</v>
      </c>
      <c r="F109" s="161">
        <f>Calc!Y109</f>
        <v>2.8198327678361961E-3</v>
      </c>
      <c r="G109" s="161">
        <f>Calc!AN109</f>
        <v>0.99737628445066018</v>
      </c>
      <c r="H109" s="161">
        <f>Calc!AO109</f>
        <v>3.3431429743259445E-3</v>
      </c>
      <c r="I109" s="162">
        <f>Calc!AH109</f>
        <v>53217.089390792367</v>
      </c>
      <c r="J109" s="162">
        <f>Calc!AI109</f>
        <v>261.37130359797305</v>
      </c>
      <c r="K109" s="163">
        <f>Calc!AJ109</f>
        <v>0.57021214379693319</v>
      </c>
      <c r="L109" s="163">
        <f>Calc!AK109</f>
        <v>1.0520205147710004</v>
      </c>
      <c r="M109" s="164">
        <f>Calc!AP109</f>
        <v>619.65060000000005</v>
      </c>
      <c r="N109" s="164" t="e">
        <f>Calc!AQ109</f>
        <v>#VALUE!</v>
      </c>
      <c r="O109" s="164">
        <f>Calc!AW109</f>
        <v>619.63430000000005</v>
      </c>
      <c r="P109" s="164">
        <f>Calc!AY109</f>
        <v>116.09108163086221</v>
      </c>
      <c r="Q109" s="163">
        <f>Calc!BB109</f>
        <v>3.2855222410637581</v>
      </c>
      <c r="R109" s="163">
        <f>Calc!BC109</f>
        <v>6.5042053840001417</v>
      </c>
      <c r="S109" s="160">
        <f>Input!E109</f>
        <v>0</v>
      </c>
    </row>
    <row r="110" spans="1:19" x14ac:dyDescent="0.2">
      <c r="A110" s="1">
        <f>Input!A110</f>
        <v>10546</v>
      </c>
      <c r="B110" s="1" t="str">
        <f>Input!B110</f>
        <v>GeoB20908-2 443-448 cm</v>
      </c>
      <c r="C110" s="99">
        <f>Calc!O110</f>
        <v>3.1902291032930328</v>
      </c>
      <c r="D110" s="99">
        <f>Calc!P110</f>
        <v>1.2827389013174832E-4</v>
      </c>
      <c r="E110" s="99">
        <f>Calc!X110</f>
        <v>0.12481638758147677</v>
      </c>
      <c r="F110" s="99">
        <f>Calc!Y110</f>
        <v>3.9230720953756086E-4</v>
      </c>
      <c r="G110" s="99">
        <f>Calc!AN110</f>
        <v>6.1976796660119821E-2</v>
      </c>
      <c r="H110" s="5">
        <f>Calc!AO110</f>
        <v>2.4386356399193885E-4</v>
      </c>
      <c r="I110" s="8">
        <f>Calc!AH110</f>
        <v>4825.4937229186435</v>
      </c>
      <c r="J110" s="8">
        <f>Calc!AI110</f>
        <v>24.300375990127886</v>
      </c>
      <c r="K110" s="77">
        <f>Calc!AJ110</f>
        <v>143.62464217365289</v>
      </c>
      <c r="L110" s="77">
        <f>Calc!AK110</f>
        <v>0.94227527674456446</v>
      </c>
      <c r="M110" s="109">
        <f>Calc!AP110</f>
        <v>6.0774999999999997</v>
      </c>
      <c r="N110" s="109">
        <f>Calc!AQ110</f>
        <v>2.6599999999999999E-2</v>
      </c>
      <c r="O110" s="109">
        <f>Calc!AW110</f>
        <v>6.0677000000000003</v>
      </c>
      <c r="P110" s="109">
        <f>Calc!AY110</f>
        <v>2.5574296689668857E-2</v>
      </c>
      <c r="Q110" s="77">
        <f>Calc!BB110</f>
        <v>146.10892209186218</v>
      </c>
      <c r="R110" s="77">
        <f>Calc!BC110</f>
        <v>0.95863225962575382</v>
      </c>
      <c r="S110" s="1">
        <f>Input!E110</f>
        <v>445.5</v>
      </c>
    </row>
    <row r="111" spans="1:19" s="160" customFormat="1" x14ac:dyDescent="0.2">
      <c r="A111" s="160">
        <f>Input!A111</f>
        <v>10368</v>
      </c>
      <c r="B111" s="160" t="str">
        <f>Input!B111</f>
        <v>Hu1-13</v>
      </c>
      <c r="C111" s="161">
        <f>Calc!O111</f>
        <v>13.710653554603917</v>
      </c>
      <c r="D111" s="161">
        <f>Calc!P111</f>
        <v>1.2333684968161187E-3</v>
      </c>
      <c r="E111" s="161">
        <f>Calc!X111</f>
        <v>0.78387758974002175</v>
      </c>
      <c r="F111" s="161">
        <f>Calc!Y111</f>
        <v>4.8746194688472225E-3</v>
      </c>
      <c r="G111" s="161">
        <f>Calc!AN111</f>
        <v>0.99646493197573505</v>
      </c>
      <c r="H111" s="161">
        <f>Calc!AO111</f>
        <v>3.591888128115275E-3</v>
      </c>
      <c r="I111" s="162">
        <f>Calc!AH111</f>
        <v>53256.634748579876</v>
      </c>
      <c r="J111" s="162">
        <f>Calc!AI111</f>
        <v>382.76751359625428</v>
      </c>
      <c r="K111" s="163">
        <f>Calc!AJ111</f>
        <v>1.2543419106589848</v>
      </c>
      <c r="L111" s="163">
        <f>Calc!AK111</f>
        <v>1.5255539736171424</v>
      </c>
      <c r="M111" s="164">
        <f>Calc!AP111</f>
        <v>572.18330000000003</v>
      </c>
      <c r="N111" s="164" t="e">
        <f>Calc!AQ111</f>
        <v>#VALUE!</v>
      </c>
      <c r="O111" s="164">
        <f>Calc!AW111</f>
        <v>572.1671</v>
      </c>
      <c r="P111" s="164">
        <f>Calc!AY111</f>
        <v>85.668504768110623</v>
      </c>
      <c r="Q111" s="163">
        <f>Calc!BB111</f>
        <v>6.3200488389111831</v>
      </c>
      <c r="R111" s="163">
        <f>Calc!BC111</f>
        <v>8.720406735599548</v>
      </c>
      <c r="S111" s="160">
        <f>Input!E111</f>
        <v>0</v>
      </c>
    </row>
    <row r="112" spans="1:19" x14ac:dyDescent="0.2">
      <c r="A112" s="56"/>
      <c r="B112" s="56"/>
      <c r="C112" s="106"/>
      <c r="D112" s="106"/>
      <c r="E112" s="106"/>
      <c r="F112" s="106"/>
      <c r="G112" s="106"/>
      <c r="H112" s="106"/>
      <c r="I112" s="72"/>
      <c r="J112" s="72"/>
      <c r="K112" s="107"/>
      <c r="L112" s="107"/>
      <c r="M112" s="130"/>
      <c r="N112" s="130"/>
      <c r="O112" s="130"/>
      <c r="P112" s="130"/>
      <c r="Q112" s="107"/>
      <c r="R112" s="107"/>
      <c r="S112" s="56"/>
    </row>
    <row r="113" spans="1:19" s="160" customFormat="1" x14ac:dyDescent="0.2">
      <c r="A113" s="160">
        <f>Input!A113</f>
        <v>10368</v>
      </c>
      <c r="B113" s="160" t="str">
        <f>Input!B113</f>
        <v>Hu1-13</v>
      </c>
      <c r="C113" s="161">
        <f>Calc!O113</f>
        <v>13.709970489526333</v>
      </c>
      <c r="D113" s="161">
        <f>Calc!P113</f>
        <v>1.1651943730596644E-3</v>
      </c>
      <c r="E113" s="161">
        <f>Calc!X113</f>
        <v>0.77841249746560792</v>
      </c>
      <c r="F113" s="161">
        <f>Calc!Y113</f>
        <v>3.7481821097058378E-3</v>
      </c>
      <c r="G113" s="161">
        <f>Calc!AN113</f>
        <v>0.99783139668406695</v>
      </c>
      <c r="H113" s="161">
        <f>Calc!AO113</f>
        <v>2.4335713022145956E-3</v>
      </c>
      <c r="I113" s="162">
        <f>Calc!AH113</f>
        <v>53701.408559960721</v>
      </c>
      <c r="J113" s="162">
        <f>Calc!AI113</f>
        <v>289.82147751682731</v>
      </c>
      <c r="K113" s="163">
        <f>Calc!AJ113</f>
        <v>0.79448047092589569</v>
      </c>
      <c r="L113" s="163">
        <f>Calc!AK113</f>
        <v>1.4263046294783548</v>
      </c>
      <c r="M113" s="164">
        <f>Calc!AP113</f>
        <v>624.07989999999995</v>
      </c>
      <c r="N113" s="164" t="e">
        <f>Calc!AQ113</f>
        <v>#VALUE!</v>
      </c>
      <c r="O113" s="164">
        <f>Calc!AW113</f>
        <v>624.06370000000004</v>
      </c>
      <c r="P113" s="164">
        <f>Calc!AY113</f>
        <v>104.37745329361192</v>
      </c>
      <c r="Q113" s="163">
        <f>Calc!BB113</f>
        <v>4.6354086519070545</v>
      </c>
      <c r="R113" s="163">
        <f>Calc!BC113</f>
        <v>8.9491915994976257</v>
      </c>
      <c r="S113" s="160">
        <f>Input!E113</f>
        <v>0</v>
      </c>
    </row>
    <row r="114" spans="1:19" x14ac:dyDescent="0.2">
      <c r="A114" s="1">
        <f>Input!A114</f>
        <v>10553</v>
      </c>
      <c r="B114" s="1" t="str">
        <f>Input!B114</f>
        <v>GeoB22744-1 13-14 cm</v>
      </c>
      <c r="C114" s="99">
        <f>Calc!O114</f>
        <v>3.3330665017354044</v>
      </c>
      <c r="D114" s="99">
        <f>Calc!P114</f>
        <v>1.2112432090039567E-4</v>
      </c>
      <c r="E114" s="99">
        <f>Calc!X114</f>
        <v>6.0832470990849381E-3</v>
      </c>
      <c r="F114" s="99">
        <f>Calc!Y114</f>
        <v>7.1897909474047687E-5</v>
      </c>
      <c r="G114" s="99">
        <f>Calc!AN114</f>
        <v>0.16153074169325451</v>
      </c>
      <c r="H114" s="5">
        <f>Calc!AO114</f>
        <v>5.6540638658502491E-4</v>
      </c>
      <c r="I114" s="8">
        <f>Calc!AH114</f>
        <v>269648.16904632206</v>
      </c>
      <c r="J114" s="8">
        <f>Calc!AI114</f>
        <v>3323.7853342808803</v>
      </c>
      <c r="K114" s="77">
        <f>Calc!AJ114</f>
        <v>138.40807607387683</v>
      </c>
      <c r="L114" s="77">
        <f>Calc!AK114</f>
        <v>0.71381621910506243</v>
      </c>
      <c r="M114" s="109">
        <f>Calc!AP114</f>
        <v>16.658999999999999</v>
      </c>
      <c r="N114" s="109">
        <f>Calc!AQ114</f>
        <v>6.2199999999999998E-2</v>
      </c>
      <c r="O114" s="109">
        <f>Calc!AW114</f>
        <v>16.6585</v>
      </c>
      <c r="P114" s="109">
        <f>Calc!AY114</f>
        <v>6.3845910072787185E-2</v>
      </c>
      <c r="Q114" s="77">
        <f>Calc!BB114</f>
        <v>145.08043505949641</v>
      </c>
      <c r="R114" s="77">
        <f>Calc!BC114</f>
        <v>0.74866570955686917</v>
      </c>
      <c r="S114" s="1">
        <f>Input!E114</f>
        <v>13.5</v>
      </c>
    </row>
    <row r="115" spans="1:19" s="160" customFormat="1" x14ac:dyDescent="0.2">
      <c r="A115" s="160">
        <f>Input!A115</f>
        <v>10368</v>
      </c>
      <c r="B115" s="160" t="str">
        <f>Input!B115</f>
        <v>Hu1-13</v>
      </c>
      <c r="C115" s="161">
        <f>Calc!O115</f>
        <v>13.709678283875919</v>
      </c>
      <c r="D115" s="161">
        <f>Calc!P115</f>
        <v>9.5898143020330161E-4</v>
      </c>
      <c r="E115" s="161">
        <f>Calc!X115</f>
        <v>0.78027601376871081</v>
      </c>
      <c r="F115" s="161">
        <f>Calc!Y115</f>
        <v>2.2063805764824095E-3</v>
      </c>
      <c r="G115" s="161">
        <f>Calc!AN115</f>
        <v>0.99633764930186697</v>
      </c>
      <c r="H115" s="161">
        <f>Calc!AO115</f>
        <v>2.2659955997251877E-3</v>
      </c>
      <c r="I115" s="162">
        <f>Calc!AH115</f>
        <v>53491.815855350222</v>
      </c>
      <c r="J115" s="162">
        <f>Calc!AI115</f>
        <v>194.07657679364459</v>
      </c>
      <c r="K115" s="163">
        <f>Calc!AJ115</f>
        <v>-0.73149487594326157</v>
      </c>
      <c r="L115" s="163">
        <f>Calc!AK115</f>
        <v>1.1177177974933963</v>
      </c>
      <c r="M115" s="164">
        <f>Calc!AP115</f>
        <v>649.06280000000004</v>
      </c>
      <c r="N115" s="164" t="e">
        <f>Calc!AQ115</f>
        <v>#VALUE!</v>
      </c>
      <c r="O115" s="164">
        <f>Calc!AW115</f>
        <v>649.04650000000004</v>
      </c>
      <c r="P115" s="164">
        <f>Calc!AY115</f>
        <v>115.83121021500892</v>
      </c>
      <c r="Q115" s="163">
        <f>Calc!BB115</f>
        <v>-4.5801651642594479</v>
      </c>
      <c r="R115" s="163">
        <f>Calc!BC115</f>
        <v>7.7420234807941535</v>
      </c>
      <c r="S115" s="160">
        <f>Input!E115</f>
        <v>0</v>
      </c>
    </row>
    <row r="116" spans="1:19" x14ac:dyDescent="0.2">
      <c r="A116" s="1">
        <f>Input!A116</f>
        <v>10563</v>
      </c>
      <c r="B116" s="1" t="str">
        <f>Input!B116</f>
        <v>GeoB22744-1 188 cm</v>
      </c>
      <c r="C116" s="99">
        <f>Calc!O116</f>
        <v>3.1135696638759902</v>
      </c>
      <c r="D116" s="99">
        <f>Calc!P116</f>
        <v>1.0247961052807652E-4</v>
      </c>
      <c r="E116" s="99">
        <f>Calc!X116</f>
        <v>0.14467870801965807</v>
      </c>
      <c r="F116" s="99">
        <f>Calc!Y116</f>
        <v>4.4442742501706674E-4</v>
      </c>
      <c r="G116" s="99">
        <f>Calc!AN116</f>
        <v>0.12571358960849752</v>
      </c>
      <c r="H116" s="5">
        <f>Calc!AO116</f>
        <v>3.9759808393392154E-4</v>
      </c>
      <c r="I116" s="8">
        <f>Calc!AH116</f>
        <v>8233.5465048728711</v>
      </c>
      <c r="J116" s="8">
        <f>Calc!AI116</f>
        <v>36.300392003518461</v>
      </c>
      <c r="K116" s="77">
        <f>Calc!AJ116</f>
        <v>142.11477207937628</v>
      </c>
      <c r="L116" s="77">
        <f>Calc!AK116</f>
        <v>0.72535024167214168</v>
      </c>
      <c r="M116" s="109">
        <f>Calc!AP116</f>
        <v>12.7041</v>
      </c>
      <c r="N116" s="109">
        <f>Calc!AQ116</f>
        <v>4.1300000000000003E-2</v>
      </c>
      <c r="O116" s="109">
        <f>Calc!AW116</f>
        <v>12.692500000000001</v>
      </c>
      <c r="P116" s="109">
        <f>Calc!AY116</f>
        <v>4.3768695560719752E-2</v>
      </c>
      <c r="Q116" s="77">
        <f>Calc!BB116</f>
        <v>147.30537279203458</v>
      </c>
      <c r="R116" s="77">
        <f>Calc!BC116</f>
        <v>0.75205415078479543</v>
      </c>
      <c r="S116" s="1">
        <f>Input!E116</f>
        <v>188</v>
      </c>
    </row>
    <row r="117" spans="1:19" s="160" customFormat="1" x14ac:dyDescent="0.2">
      <c r="A117" s="160">
        <f>Input!A117</f>
        <v>10368</v>
      </c>
      <c r="B117" s="160" t="str">
        <f>Input!B117</f>
        <v>Hu1-13</v>
      </c>
      <c r="C117" s="161">
        <f>Calc!O117</f>
        <v>13.709048904226588</v>
      </c>
      <c r="D117" s="161">
        <f>Calc!P117</f>
        <v>9.8603994591921142E-4</v>
      </c>
      <c r="E117" s="161">
        <f>Calc!X117</f>
        <v>0.77937041478291347</v>
      </c>
      <c r="F117" s="161">
        <f>Calc!Y117</f>
        <v>2.9170161778792588E-3</v>
      </c>
      <c r="G117" s="161">
        <f>Calc!AN117</f>
        <v>0.99561473830003644</v>
      </c>
      <c r="H117" s="161">
        <f>Calc!AO117</f>
        <v>2.2713997926356441E-3</v>
      </c>
      <c r="I117" s="162">
        <f>Calc!AH117</f>
        <v>53512.657506545234</v>
      </c>
      <c r="J117" s="162">
        <f>Calc!AI117</f>
        <v>234.53001790861248</v>
      </c>
      <c r="K117" s="163">
        <f>Calc!AJ117</f>
        <v>-0.17463089919966812</v>
      </c>
      <c r="L117" s="163">
        <f>Calc!AK117</f>
        <v>1.1433205034560374</v>
      </c>
      <c r="M117" s="164">
        <f>Calc!AP117</f>
        <v>599.21879999999999</v>
      </c>
      <c r="N117" s="164" t="e">
        <f>Calc!AQ117</f>
        <v>#VALUE!</v>
      </c>
      <c r="O117" s="164">
        <f>Calc!AW117</f>
        <v>599.20249999999999</v>
      </c>
      <c r="P117" s="164">
        <f>Calc!AY117</f>
        <v>73.633422420378849</v>
      </c>
      <c r="Q117" s="163">
        <f>Calc!BB117</f>
        <v>-0.94975174069522517</v>
      </c>
      <c r="R117" s="163">
        <f>Calc!BC117</f>
        <v>6.2341217595129859</v>
      </c>
      <c r="S117" s="160">
        <f>Input!E117</f>
        <v>0</v>
      </c>
    </row>
    <row r="118" spans="1:19" x14ac:dyDescent="0.2">
      <c r="A118" s="1">
        <f>Input!A118</f>
        <v>10564</v>
      </c>
      <c r="B118" s="1" t="str">
        <f>Input!B118</f>
        <v>GeoB22744-1 224-226 cm</v>
      </c>
      <c r="C118" s="99">
        <f>Calc!O118</f>
        <v>2.9153829419154302</v>
      </c>
      <c r="D118" s="99">
        <f>Calc!P118</f>
        <v>1.6968694639218386E-4</v>
      </c>
      <c r="E118" s="99">
        <f>Calc!X118</f>
        <v>7.2166504957472011E-2</v>
      </c>
      <c r="F118" s="99">
        <f>Calc!Y118</f>
        <v>4.7124461530840579E-4</v>
      </c>
      <c r="G118" s="99">
        <f>Calc!AN118</f>
        <v>0.12879836873762371</v>
      </c>
      <c r="H118" s="5">
        <f>Calc!AO118</f>
        <v>5.786364919261129E-4</v>
      </c>
      <c r="I118" s="8">
        <f>Calc!AH118</f>
        <v>15812.453080001156</v>
      </c>
      <c r="J118" s="8">
        <f>Calc!AI118</f>
        <v>125.3283019784265</v>
      </c>
      <c r="K118" s="77">
        <f>Calc!AJ118</f>
        <v>142.10975933756154</v>
      </c>
      <c r="L118" s="77">
        <f>Calc!AK118</f>
        <v>0.93783459697855132</v>
      </c>
      <c r="M118" s="109">
        <f>Calc!AP118</f>
        <v>13.0344</v>
      </c>
      <c r="N118" s="109">
        <f>Calc!AQ118</f>
        <v>6.4899999999999999E-2</v>
      </c>
      <c r="O118" s="109">
        <f>Calc!AW118</f>
        <v>13.0283</v>
      </c>
      <c r="P118" s="109">
        <f>Calc!AY118</f>
        <v>6.3182993986434149E-2</v>
      </c>
      <c r="Q118" s="77">
        <f>Calc!BB118</f>
        <v>147.44004173094066</v>
      </c>
      <c r="R118" s="77">
        <f>Calc!BC118</f>
        <v>0.9733392023321159</v>
      </c>
      <c r="S118" s="1">
        <f>Input!E118</f>
        <v>225</v>
      </c>
    </row>
    <row r="119" spans="1:19" s="160" customFormat="1" x14ac:dyDescent="0.2">
      <c r="A119" s="160">
        <f>Input!A119</f>
        <v>10368</v>
      </c>
      <c r="B119" s="160" t="str">
        <f>Input!B119</f>
        <v>Hu1-13</v>
      </c>
      <c r="C119" s="161">
        <f>Calc!O119</f>
        <v>13.709782815222372</v>
      </c>
      <c r="D119" s="161">
        <f>Calc!P119</f>
        <v>1.1966257844408903E-3</v>
      </c>
      <c r="E119" s="161">
        <f>Calc!X119</f>
        <v>0.77859054318629028</v>
      </c>
      <c r="F119" s="161">
        <f>Calc!Y119</f>
        <v>2.5645507684101971E-3</v>
      </c>
      <c r="G119" s="161">
        <f>Calc!AN119</f>
        <v>0.99348772429694476</v>
      </c>
      <c r="H119" s="161">
        <f>Calc!AO119</f>
        <v>2.3273508539095435E-3</v>
      </c>
      <c r="I119" s="162">
        <f>Calc!AH119</f>
        <v>53454.681720825763</v>
      </c>
      <c r="J119" s="162">
        <f>Calc!AI119</f>
        <v>216.00952240048801</v>
      </c>
      <c r="K119" s="163">
        <f>Calc!AJ119</f>
        <v>-0.13619856661695184</v>
      </c>
      <c r="L119" s="163">
        <f>Calc!AK119</f>
        <v>1.1218275810971594</v>
      </c>
      <c r="M119" s="164">
        <f>Calc!AP119</f>
        <v>552.95989999999995</v>
      </c>
      <c r="N119" s="164" t="e">
        <f>Calc!AQ119</f>
        <v>#VALUE!</v>
      </c>
      <c r="O119" s="164">
        <f>Calc!AW119</f>
        <v>552.94359999999995</v>
      </c>
      <c r="P119" s="164">
        <f>Calc!AY119</f>
        <v>48.563868356020976</v>
      </c>
      <c r="Q119" s="163">
        <f>Calc!BB119</f>
        <v>-0.64995190395422509</v>
      </c>
      <c r="R119" s="163">
        <f>Calc!BC119</f>
        <v>5.3570705910481777</v>
      </c>
      <c r="S119" s="160">
        <f>Input!E119</f>
        <v>0</v>
      </c>
    </row>
    <row r="120" spans="1:19" x14ac:dyDescent="0.2">
      <c r="A120" s="1">
        <f>Input!A120</f>
        <v>10565</v>
      </c>
      <c r="B120" s="1" t="str">
        <f>Input!B120</f>
        <v>GeoB22744-1 258-259 cm</v>
      </c>
      <c r="C120" s="99">
        <f>Calc!O120</f>
        <v>2.8297626482974501</v>
      </c>
      <c r="D120" s="99">
        <f>Calc!P120</f>
        <v>9.931423085764251E-5</v>
      </c>
      <c r="E120" s="99">
        <f>Calc!X120</f>
        <v>1.2885393207672064E-2</v>
      </c>
      <c r="F120" s="99">
        <f>Calc!Y120</f>
        <v>1.4039771305131272E-4</v>
      </c>
      <c r="G120" s="99">
        <f>Calc!AN120</f>
        <v>0.13014940715810358</v>
      </c>
      <c r="H120" s="5">
        <f>Calc!AO120</f>
        <v>5.3438289523945008E-4</v>
      </c>
      <c r="I120" s="8">
        <f>Calc!AH120</f>
        <v>86842.267841649664</v>
      </c>
      <c r="J120" s="8">
        <f>Calc!AI120</f>
        <v>1011.1720779252098</v>
      </c>
      <c r="K120" s="77">
        <f>Calc!AJ120</f>
        <v>142.70213280549603</v>
      </c>
      <c r="L120" s="77">
        <f>Calc!AK120</f>
        <v>0.77654012708667508</v>
      </c>
      <c r="M120" s="109">
        <f>Calc!AP120</f>
        <v>13.172000000000001</v>
      </c>
      <c r="N120" s="109">
        <f>Calc!AQ120</f>
        <v>5.9400000000000001E-2</v>
      </c>
      <c r="O120" s="109">
        <f>Calc!AW120</f>
        <v>13.1709</v>
      </c>
      <c r="P120" s="109">
        <f>Calc!AY120</f>
        <v>5.8149740790656254E-2</v>
      </c>
      <c r="Q120" s="77">
        <f>Calc!BB120</f>
        <v>148.1143166076055</v>
      </c>
      <c r="R120" s="77">
        <f>Calc!BC120</f>
        <v>0.80635476792586891</v>
      </c>
      <c r="S120" s="1">
        <f>Input!E120</f>
        <v>258.5</v>
      </c>
    </row>
    <row r="121" spans="1:19" s="160" customFormat="1" x14ac:dyDescent="0.2">
      <c r="A121" s="160">
        <f>Input!A121</f>
        <v>10368</v>
      </c>
      <c r="B121" s="160" t="str">
        <f>Input!B121</f>
        <v>Hu1-13</v>
      </c>
      <c r="C121" s="161">
        <f>Calc!O121</f>
        <v>13.709414009753843</v>
      </c>
      <c r="D121" s="161">
        <f>Calc!P121</f>
        <v>1.286298698855996E-3</v>
      </c>
      <c r="E121" s="161">
        <f>Calc!X121</f>
        <v>0.78172448124003824</v>
      </c>
      <c r="F121" s="161">
        <f>Calc!Y121</f>
        <v>2.2908006909554035E-3</v>
      </c>
      <c r="G121" s="161">
        <f>Calc!AN121</f>
        <v>0.99519193477399115</v>
      </c>
      <c r="H121" s="161">
        <f>Calc!AO121</f>
        <v>1.7866271176501943E-3</v>
      </c>
      <c r="I121" s="162">
        <f>Calc!AH121</f>
        <v>53330.274482206369</v>
      </c>
      <c r="J121" s="162">
        <f>Calc!AI121</f>
        <v>183.20839106151709</v>
      </c>
      <c r="K121" s="163">
        <f>Calc!AJ121</f>
        <v>0.74993423419678074</v>
      </c>
      <c r="L121" s="163">
        <f>Calc!AK121</f>
        <v>1.0465303908225765</v>
      </c>
      <c r="M121" s="164">
        <f>Calc!AP121</f>
        <v>561.2011</v>
      </c>
      <c r="N121" s="164" t="e">
        <f>Calc!AQ121</f>
        <v>#VALUE!</v>
      </c>
      <c r="O121" s="164">
        <f>Calc!AW121</f>
        <v>561.1848</v>
      </c>
      <c r="P121" s="164">
        <f>Calc!AY121</f>
        <v>42.947474996184049</v>
      </c>
      <c r="Q121" s="163">
        <f>Calc!BB121</f>
        <v>3.6630892039607734</v>
      </c>
      <c r="R121" s="163">
        <f>Calc!BC121</f>
        <v>5.1735303997392119</v>
      </c>
      <c r="S121" s="160">
        <f>Input!E121</f>
        <v>0</v>
      </c>
    </row>
    <row r="122" spans="1:19" x14ac:dyDescent="0.2">
      <c r="A122" s="1">
        <f>Input!A122</f>
        <v>10566</v>
      </c>
      <c r="B122" s="1" t="str">
        <f>Input!B122</f>
        <v>GeoB22744-1 302-305 cm</v>
      </c>
      <c r="C122" s="99">
        <f>Calc!O122</f>
        <v>2.9599748006822391</v>
      </c>
      <c r="D122" s="99">
        <f>Calc!P122</f>
        <v>1.3315711220244559E-4</v>
      </c>
      <c r="E122" s="99">
        <f>Calc!X122</f>
        <v>9.5233346838394323E-2</v>
      </c>
      <c r="F122" s="99">
        <f>Calc!Y122</f>
        <v>5.2774694963218349E-4</v>
      </c>
      <c r="G122" s="99">
        <f>Calc!AN122</f>
        <v>0.13740713060671328</v>
      </c>
      <c r="H122" s="5">
        <f>Calc!AO122</f>
        <v>6.0075100277926321E-4</v>
      </c>
      <c r="I122" s="8">
        <f>Calc!AH122</f>
        <v>12993.805891889227</v>
      </c>
      <c r="J122" s="8">
        <f>Calc!AI122</f>
        <v>91.716713841814851</v>
      </c>
      <c r="K122" s="77">
        <f>Calc!AJ122</f>
        <v>141.86439385944794</v>
      </c>
      <c r="L122" s="77">
        <f>Calc!AK122</f>
        <v>0.7686961297322461</v>
      </c>
      <c r="M122" s="109">
        <f>Calc!AP122</f>
        <v>13.964600000000001</v>
      </c>
      <c r="N122" s="109">
        <f>Calc!AQ122</f>
        <v>6.5199999999999994E-2</v>
      </c>
      <c r="O122" s="109">
        <f>Calc!AW122</f>
        <v>13.9565</v>
      </c>
      <c r="P122" s="109">
        <f>Calc!AY122</f>
        <v>6.5876554006112129E-2</v>
      </c>
      <c r="Q122" s="77">
        <f>Calc!BB122</f>
        <v>147.57210214638451</v>
      </c>
      <c r="R122" s="77">
        <f>Calc!BC122</f>
        <v>0.80011715021649688</v>
      </c>
      <c r="S122" s="1">
        <f>Input!E122</f>
        <v>303.5</v>
      </c>
    </row>
    <row r="123" spans="1:19" s="160" customFormat="1" x14ac:dyDescent="0.2">
      <c r="A123" s="160">
        <f>Input!A123</f>
        <v>10368</v>
      </c>
      <c r="B123" s="160" t="str">
        <f>Input!B123</f>
        <v>Hu1-13</v>
      </c>
      <c r="C123" s="161">
        <f>Calc!O123</f>
        <v>13.708942988372595</v>
      </c>
      <c r="D123" s="161">
        <f>Calc!P123</f>
        <v>1.4041922206260897E-3</v>
      </c>
      <c r="E123" s="161">
        <f>Calc!X123</f>
        <v>0.77782427825162181</v>
      </c>
      <c r="F123" s="161">
        <f>Calc!Y123</f>
        <v>2.4269738772899237E-3</v>
      </c>
      <c r="G123" s="161">
        <f>Calc!AN123</f>
        <v>0.99619815284824897</v>
      </c>
      <c r="H123" s="161">
        <f>Calc!AO123</f>
        <v>1.908039051589654E-3</v>
      </c>
      <c r="I123" s="162">
        <f>Calc!AH123</f>
        <v>53650.033817828982</v>
      </c>
      <c r="J123" s="162">
        <f>Calc!AI123</f>
        <v>196.34492520888264</v>
      </c>
      <c r="K123" s="163">
        <f>Calc!AJ123</f>
        <v>-0.22082393395805866</v>
      </c>
      <c r="L123" s="163">
        <f>Calc!AK123</f>
        <v>1.1974083815938625</v>
      </c>
      <c r="M123" s="164">
        <f>Calc!AP123</f>
        <v>617.86239999999998</v>
      </c>
      <c r="N123" s="164" t="e">
        <f>Calc!AQ123</f>
        <v>#VALUE!</v>
      </c>
      <c r="O123" s="164">
        <f>Calc!AW123</f>
        <v>617.84609999999998</v>
      </c>
      <c r="P123" s="164">
        <f>Calc!AY123</f>
        <v>80.030830338688801</v>
      </c>
      <c r="Q123" s="163">
        <f>Calc!BB123</f>
        <v>-1.2659576337701524</v>
      </c>
      <c r="R123" s="163">
        <f>Calc!BC123</f>
        <v>6.9088652595247311</v>
      </c>
      <c r="S123" s="160">
        <f>Input!E123</f>
        <v>0</v>
      </c>
    </row>
    <row r="124" spans="1:19" x14ac:dyDescent="0.2">
      <c r="A124" s="1">
        <f>Input!A124</f>
        <v>10567</v>
      </c>
      <c r="B124" s="1" t="str">
        <f>Input!B124</f>
        <v>GeoB22744-1 320-322 cm</v>
      </c>
      <c r="C124" s="99">
        <f>Calc!O124</f>
        <v>2.9063088982285916</v>
      </c>
      <c r="D124" s="99">
        <f>Calc!P124</f>
        <v>1.1375889969111961E-4</v>
      </c>
      <c r="E124" s="99">
        <f>Calc!X124</f>
        <v>2.6719711364840009E-2</v>
      </c>
      <c r="F124" s="99">
        <f>Calc!Y124</f>
        <v>2.087681831458434E-4</v>
      </c>
      <c r="G124" s="99">
        <f>Calc!AN124</f>
        <v>0.14893842050002692</v>
      </c>
      <c r="H124" s="5">
        <f>Calc!AO124</f>
        <v>5.1410908258244349E-4</v>
      </c>
      <c r="I124" s="8">
        <f>Calc!AH124</f>
        <v>49325.171358369829</v>
      </c>
      <c r="J124" s="8">
        <f>Calc!AI124</f>
        <v>421.32087492370079</v>
      </c>
      <c r="K124" s="77">
        <f>Calc!AJ124</f>
        <v>139.85031939169977</v>
      </c>
      <c r="L124" s="77">
        <f>Calc!AK124</f>
        <v>0.65454491211122845</v>
      </c>
      <c r="M124" s="109">
        <f>Calc!AP124</f>
        <v>15.2477</v>
      </c>
      <c r="N124" s="109">
        <f>Calc!AQ124</f>
        <v>5.96E-2</v>
      </c>
      <c r="O124" s="109">
        <f>Calc!AW124</f>
        <v>15.2454</v>
      </c>
      <c r="P124" s="109">
        <f>Calc!AY124</f>
        <v>5.7141257649663345E-2</v>
      </c>
      <c r="Q124" s="77">
        <f>Calc!BB124</f>
        <v>146.00790695699692</v>
      </c>
      <c r="R124" s="77">
        <f>Calc!BC124</f>
        <v>0.68379270720593732</v>
      </c>
      <c r="S124" s="1">
        <f>Input!E124</f>
        <v>321</v>
      </c>
    </row>
    <row r="125" spans="1:19" s="160" customFormat="1" x14ac:dyDescent="0.2">
      <c r="A125" s="160">
        <f>Input!A125</f>
        <v>10368</v>
      </c>
      <c r="B125" s="160" t="str">
        <f>Input!B125</f>
        <v>Hu1-13</v>
      </c>
      <c r="C125" s="161">
        <f>Calc!O125</f>
        <v>13.708506260851598</v>
      </c>
      <c r="D125" s="161">
        <f>Calc!P125</f>
        <v>1.3597204985778524E-3</v>
      </c>
      <c r="E125" s="161">
        <f>Calc!X125</f>
        <v>0.7755361863670388</v>
      </c>
      <c r="F125" s="161">
        <f>Calc!Y125</f>
        <v>2.5658317705430805E-3</v>
      </c>
      <c r="G125" s="161">
        <f>Calc!AN125</f>
        <v>0.99667681968753619</v>
      </c>
      <c r="H125" s="161">
        <f>Calc!AO125</f>
        <v>1.8828231126690911E-3</v>
      </c>
      <c r="I125" s="162">
        <f>Calc!AH125</f>
        <v>53832.458964383455</v>
      </c>
      <c r="J125" s="162">
        <f>Calc!AI125</f>
        <v>205.02170195651863</v>
      </c>
      <c r="K125" s="163">
        <f>Calc!AJ125</f>
        <v>-1.0442767484627469</v>
      </c>
      <c r="L125" s="163">
        <f>Calc!AK125</f>
        <v>1.1008015480623738</v>
      </c>
      <c r="M125" s="164">
        <f>Calc!AP125</f>
        <v>688.19470000000001</v>
      </c>
      <c r="N125" s="164" t="e">
        <f>Calc!AQ125</f>
        <v>#VALUE!</v>
      </c>
      <c r="O125" s="164">
        <f>Calc!AW125</f>
        <v>688.17840000000001</v>
      </c>
      <c r="P125" s="164">
        <f>Calc!AY125</f>
        <v>147.25840321358729</v>
      </c>
      <c r="Q125" s="163">
        <f>Calc!BB125</f>
        <v>-7.3032769959795498</v>
      </c>
      <c r="R125" s="163">
        <f>Calc!BC125</f>
        <v>9.5505043783311514</v>
      </c>
      <c r="S125" s="160">
        <f>Input!E125</f>
        <v>0</v>
      </c>
    </row>
    <row r="126" spans="1:19" x14ac:dyDescent="0.2">
      <c r="A126" s="1">
        <f>Input!A126</f>
        <v>10568</v>
      </c>
      <c r="B126" s="1" t="str">
        <f>Input!B126</f>
        <v>GeoB22744-1 378-380 cm</v>
      </c>
      <c r="C126" s="99">
        <f>Calc!O126</f>
        <v>2.5625184805547265</v>
      </c>
      <c r="D126" s="99">
        <f>Calc!P126</f>
        <v>1.2480708003183543E-4</v>
      </c>
      <c r="E126" s="99">
        <f>Calc!X126</f>
        <v>6.3396613976898483E-2</v>
      </c>
      <c r="F126" s="99">
        <f>Calc!Y126</f>
        <v>3.1215207492003361E-4</v>
      </c>
      <c r="G126" s="99">
        <f>Calc!AN126</f>
        <v>0.15167339740094493</v>
      </c>
      <c r="H126" s="5">
        <f>Calc!AO126</f>
        <v>4.5481334352253549E-4</v>
      </c>
      <c r="I126" s="8">
        <f>Calc!AH126</f>
        <v>18686.02830029188</v>
      </c>
      <c r="J126" s="8">
        <f>Calc!AI126</f>
        <v>107.72171441735294</v>
      </c>
      <c r="K126" s="77">
        <f>Calc!AJ126</f>
        <v>140.19314625805967</v>
      </c>
      <c r="L126" s="77">
        <f>Calc!AK126</f>
        <v>0.87665080825115604</v>
      </c>
      <c r="M126" s="109">
        <f>Calc!AP126</f>
        <v>15.5427</v>
      </c>
      <c r="N126" s="109">
        <f>Calc!AQ126</f>
        <v>5.2600000000000001E-2</v>
      </c>
      <c r="O126" s="109">
        <f>Calc!AW126</f>
        <v>15.5365</v>
      </c>
      <c r="P126" s="109">
        <f>Calc!AY126</f>
        <v>5.171170337287026E-2</v>
      </c>
      <c r="Q126" s="77">
        <f>Calc!BB126</f>
        <v>146.48629841303077</v>
      </c>
      <c r="R126" s="77">
        <f>Calc!BC126</f>
        <v>0.91624184121469776</v>
      </c>
      <c r="S126" s="1">
        <f>Input!E126</f>
        <v>379</v>
      </c>
    </row>
    <row r="127" spans="1:19" s="160" customFormat="1" x14ac:dyDescent="0.2">
      <c r="A127" s="160">
        <f>Input!A127</f>
        <v>10368</v>
      </c>
      <c r="B127" s="160" t="str">
        <f>Input!B127</f>
        <v>Hu1-13</v>
      </c>
      <c r="C127" s="161">
        <f>Calc!O127</f>
        <v>13.710032124592086</v>
      </c>
      <c r="D127" s="161">
        <f>Calc!P127</f>
        <v>1.111074676525057E-3</v>
      </c>
      <c r="E127" s="161">
        <f>Calc!X127</f>
        <v>0.77646950767035716</v>
      </c>
      <c r="F127" s="161">
        <f>Calc!Y127</f>
        <v>2.6902548942053846E-3</v>
      </c>
      <c r="G127" s="161">
        <f>Calc!AN127</f>
        <v>0.99828618980216766</v>
      </c>
      <c r="H127" s="161">
        <f>Calc!AO127</f>
        <v>2.3391799462047615E-3</v>
      </c>
      <c r="I127" s="162">
        <f>Calc!AH127</f>
        <v>53860.567173610871</v>
      </c>
      <c r="J127" s="162">
        <f>Calc!AI127</f>
        <v>225.23979202576456</v>
      </c>
      <c r="K127" s="163">
        <f>Calc!AJ127</f>
        <v>0.43487256036822686</v>
      </c>
      <c r="L127" s="163">
        <f>Calc!AK127</f>
        <v>1.2345390448514013</v>
      </c>
      <c r="M127" s="164">
        <f>Calc!AP127</f>
        <v>661.7903</v>
      </c>
      <c r="N127" s="164" t="e">
        <f>Calc!AQ127</f>
        <v>#VALUE!</v>
      </c>
      <c r="O127" s="164">
        <f>Calc!AW127</f>
        <v>661.77409999999998</v>
      </c>
      <c r="P127" s="164">
        <f>Calc!AY127</f>
        <v>136.57427129758605</v>
      </c>
      <c r="Q127" s="163">
        <f>Calc!BB127</f>
        <v>2.8226322832360307</v>
      </c>
      <c r="R127" s="163">
        <f>Calc!BC127</f>
        <v>8.3479499808294033</v>
      </c>
      <c r="S127" s="160">
        <f>Input!E127</f>
        <v>0</v>
      </c>
    </row>
    <row r="128" spans="1:19" x14ac:dyDescent="0.2">
      <c r="A128" s="1">
        <f>Input!A128</f>
        <v>10569</v>
      </c>
      <c r="B128" s="1" t="str">
        <f>Input!B128</f>
        <v>GeoB22744-1 409-412 cm</v>
      </c>
      <c r="C128" s="99">
        <f>Calc!O128</f>
        <v>2.6688438258687452</v>
      </c>
      <c r="D128" s="99">
        <f>Calc!P128</f>
        <v>1.0175760078300667E-4</v>
      </c>
      <c r="E128" s="99">
        <f>Calc!X128</f>
        <v>0.17241996179318703</v>
      </c>
      <c r="F128" s="99">
        <f>Calc!Y128</f>
        <v>7.79728069022097E-4</v>
      </c>
      <c r="G128" s="99">
        <f>Calc!AN128</f>
        <v>0.1536631224058484</v>
      </c>
      <c r="H128" s="5">
        <f>Calc!AO128</f>
        <v>6.3115480998874468E-4</v>
      </c>
      <c r="I128" s="8">
        <f>Calc!AH128</f>
        <v>7255.4127745495362</v>
      </c>
      <c r="J128" s="8">
        <f>Calc!AI128</f>
        <v>44.323426989962236</v>
      </c>
      <c r="K128" s="77">
        <f>Calc!AJ128</f>
        <v>138.44427069350007</v>
      </c>
      <c r="L128" s="77">
        <f>Calc!AK128</f>
        <v>0.71550959660157576</v>
      </c>
      <c r="M128" s="109">
        <f>Calc!AP128</f>
        <v>15.7879</v>
      </c>
      <c r="N128" s="109">
        <f>Calc!AQ128</f>
        <v>6.83E-2</v>
      </c>
      <c r="O128" s="109">
        <f>Calc!AW128</f>
        <v>15.771699999999999</v>
      </c>
      <c r="P128" s="109">
        <f>Calc!AY128</f>
        <v>7.0871973475330211E-2</v>
      </c>
      <c r="Q128" s="77">
        <f>Calc!BB128</f>
        <v>144.75511066909769</v>
      </c>
      <c r="R128" s="77">
        <f>Calc!BC128</f>
        <v>0.74871168120191833</v>
      </c>
      <c r="S128" s="1">
        <f>Input!E128</f>
        <v>410.5</v>
      </c>
    </row>
    <row r="129" spans="1:19" s="160" customFormat="1" x14ac:dyDescent="0.2">
      <c r="A129" s="160">
        <f>Input!A129</f>
        <v>10368</v>
      </c>
      <c r="B129" s="160" t="str">
        <f>Input!B129</f>
        <v>Hu1-13</v>
      </c>
      <c r="C129" s="161">
        <f>Calc!O129</f>
        <v>13.710032124592086</v>
      </c>
      <c r="D129" s="161">
        <f>Calc!P129</f>
        <v>1.111074676525057E-3</v>
      </c>
      <c r="E129" s="161">
        <f>Calc!X129</f>
        <v>0.77646950767035716</v>
      </c>
      <c r="F129" s="161">
        <f>Calc!Y129</f>
        <v>2.6902548942053846E-3</v>
      </c>
      <c r="G129" s="161">
        <f>Calc!AN129</f>
        <v>0.99828618980216766</v>
      </c>
      <c r="H129" s="161">
        <f>Calc!AO129</f>
        <v>2.3391799462047615E-3</v>
      </c>
      <c r="I129" s="162">
        <f>Calc!AH129</f>
        <v>53860.567173610871</v>
      </c>
      <c r="J129" s="162">
        <f>Calc!AI129</f>
        <v>225.23979202576456</v>
      </c>
      <c r="K129" s="163">
        <f>Calc!AJ129</f>
        <v>0.43487256036822686</v>
      </c>
      <c r="L129" s="163">
        <f>Calc!AK129</f>
        <v>1.2345390448514013</v>
      </c>
      <c r="M129" s="164">
        <f>Calc!AP129</f>
        <v>661.7903</v>
      </c>
      <c r="N129" s="164" t="e">
        <f>Calc!AQ129</f>
        <v>#VALUE!</v>
      </c>
      <c r="O129" s="164">
        <f>Calc!AW129</f>
        <v>661.77409999999998</v>
      </c>
      <c r="P129" s="164">
        <f>Calc!AY129</f>
        <v>136.57427129758605</v>
      </c>
      <c r="Q129" s="163">
        <f>Calc!BB129</f>
        <v>2.8226322832360307</v>
      </c>
      <c r="R129" s="163">
        <f>Calc!BC129</f>
        <v>8.3429802287549499</v>
      </c>
      <c r="S129" s="160">
        <f>Input!E129</f>
        <v>0</v>
      </c>
    </row>
    <row r="130" spans="1:19" x14ac:dyDescent="0.2">
      <c r="A130" s="56"/>
      <c r="B130" s="56"/>
      <c r="C130" s="106"/>
      <c r="D130" s="106"/>
      <c r="E130" s="106"/>
      <c r="F130" s="106"/>
      <c r="G130" s="106"/>
      <c r="H130" s="106"/>
      <c r="I130" s="72"/>
      <c r="J130" s="72"/>
      <c r="K130" s="107"/>
      <c r="L130" s="107"/>
      <c r="M130" s="130"/>
      <c r="N130" s="130"/>
      <c r="O130" s="130"/>
      <c r="P130" s="130"/>
      <c r="Q130" s="107"/>
      <c r="R130" s="107"/>
      <c r="S130" s="56"/>
    </row>
    <row r="131" spans="1:19" s="160" customFormat="1" x14ac:dyDescent="0.2">
      <c r="A131" s="160">
        <f>Input!A131</f>
        <v>10368</v>
      </c>
      <c r="B131" s="160" t="str">
        <f>Input!B131</f>
        <v>Hu1-13</v>
      </c>
      <c r="C131" s="161">
        <f>Calc!O131</f>
        <v>13.71134040411763</v>
      </c>
      <c r="D131" s="161">
        <f>Calc!P131</f>
        <v>1.0046889219708002E-3</v>
      </c>
      <c r="E131" s="161">
        <f>Calc!X131</f>
        <v>0.78082538450548866</v>
      </c>
      <c r="F131" s="161">
        <f>Calc!Y131</f>
        <v>1.9745948494185855E-3</v>
      </c>
      <c r="G131" s="161">
        <f>Calc!AN131</f>
        <v>0.99904702229857378</v>
      </c>
      <c r="H131" s="161">
        <f>Calc!AO131</f>
        <v>1.8612991510954791E-3</v>
      </c>
      <c r="I131" s="162">
        <f>Calc!AH131</f>
        <v>53606.038165033016</v>
      </c>
      <c r="J131" s="162">
        <f>Calc!AI131</f>
        <v>168.33311631080122</v>
      </c>
      <c r="K131" s="163">
        <f>Calc!AJ131</f>
        <v>-1.8356931924978781E-2</v>
      </c>
      <c r="L131" s="163">
        <f>Calc!AK131</f>
        <v>1.0343913410854473</v>
      </c>
      <c r="M131" s="164">
        <f>Calc!AP131</f>
        <v>762.63350000000003</v>
      </c>
      <c r="N131" s="164" t="e">
        <f>Calc!AQ131</f>
        <v>#VALUE!</v>
      </c>
      <c r="O131" s="164">
        <f>Calc!AW131</f>
        <v>762.61720000000003</v>
      </c>
      <c r="P131" s="164">
        <f>Calc!AY131</f>
        <v>280.58569899396701</v>
      </c>
      <c r="Q131" s="163">
        <f>Calc!BB131</f>
        <v>-0.15844258011376194</v>
      </c>
      <c r="R131" s="163">
        <f>Calc!BC131</f>
        <v>8.9294182449124442</v>
      </c>
      <c r="S131" s="160">
        <f>Input!E131</f>
        <v>0</v>
      </c>
    </row>
    <row r="132" spans="1:19" x14ac:dyDescent="0.2">
      <c r="A132" s="1">
        <f>Input!A132</f>
        <v>10570</v>
      </c>
      <c r="B132" s="1" t="str">
        <f>Input!B132</f>
        <v>GeoB22744-1 448-452 cm</v>
      </c>
      <c r="C132" s="99">
        <f>Calc!O132</f>
        <v>2.8704665971883885</v>
      </c>
      <c r="D132" s="99">
        <f>Calc!P132</f>
        <v>1.239122031029012E-4</v>
      </c>
      <c r="E132" s="99">
        <f>Calc!X132</f>
        <v>-4.4606112132436109E-3</v>
      </c>
      <c r="F132" s="99">
        <f>Calc!Y132</f>
        <v>-3.8047261398850343E-5</v>
      </c>
      <c r="G132" s="99">
        <f>Calc!AN132</f>
        <v>0.15494002988013245</v>
      </c>
      <c r="H132" s="5">
        <f>Calc!AO132</f>
        <v>3.4310448097436326E-4</v>
      </c>
      <c r="I132" s="8">
        <f>Calc!AH132</f>
        <v>-304607.84681998624</v>
      </c>
      <c r="J132" s="8">
        <f>Calc!AI132</f>
        <v>-2684.2857389939213</v>
      </c>
      <c r="K132" s="77">
        <f>Calc!AJ132</f>
        <v>137.96470897454373</v>
      </c>
      <c r="L132" s="77">
        <f>Calc!AK132</f>
        <v>0.87392142330368383</v>
      </c>
      <c r="M132" s="109">
        <f>Calc!AP132</f>
        <v>15.936</v>
      </c>
      <c r="N132" s="109">
        <f>Calc!AQ132</f>
        <v>3.95E-2</v>
      </c>
      <c r="O132" s="109">
        <f>Calc!AW132</f>
        <v>15.936400000000001</v>
      </c>
      <c r="P132" s="109">
        <f>Calc!AY132</f>
        <v>4.0183694405012585E-2</v>
      </c>
      <c r="Q132" s="77">
        <f>Calc!BB132</f>
        <v>144.32085313423201</v>
      </c>
      <c r="R132" s="77">
        <f>Calc!BC132</f>
        <v>0.91435388735730316</v>
      </c>
      <c r="S132" s="1">
        <f>Input!E132</f>
        <v>450</v>
      </c>
    </row>
    <row r="133" spans="1:19" s="160" customFormat="1" x14ac:dyDescent="0.2">
      <c r="A133" s="160">
        <f>Input!A133</f>
        <v>10368</v>
      </c>
      <c r="B133" s="160" t="str">
        <f>Input!B133</f>
        <v>Hu1-13</v>
      </c>
      <c r="C133" s="161">
        <f>Calc!O133</f>
        <v>13.712312739882952</v>
      </c>
      <c r="D133" s="161">
        <f>Calc!P133</f>
        <v>9.3243757765723416E-4</v>
      </c>
      <c r="E133" s="161">
        <f>Calc!X133</f>
        <v>0.78280803138888999</v>
      </c>
      <c r="F133" s="161">
        <f>Calc!Y133</f>
        <v>2.5543968040663179E-3</v>
      </c>
      <c r="G133" s="161">
        <f>Calc!AN133</f>
        <v>1.0005732410832777</v>
      </c>
      <c r="H133" s="161">
        <f>Calc!AO133</f>
        <v>2.0369612766175708E-3</v>
      </c>
      <c r="I133" s="162">
        <f>Calc!AH133</f>
        <v>53555.750960721256</v>
      </c>
      <c r="J133" s="162">
        <f>Calc!AI133</f>
        <v>205.948072016151</v>
      </c>
      <c r="K133" s="163">
        <f>Calc!AJ133</f>
        <v>-0.313115385523699</v>
      </c>
      <c r="L133" s="163">
        <f>Calc!AK133</f>
        <v>0.82969278726832196</v>
      </c>
      <c r="M133" s="164" t="str">
        <f>Calc!AP133</f>
        <v>Out of range</v>
      </c>
      <c r="N133" s="164" t="e">
        <f>Calc!AQ133</f>
        <v>#VALUE!</v>
      </c>
      <c r="O133" s="164" t="str">
        <f>Calc!AW133</f>
        <v>Out of range</v>
      </c>
      <c r="P133" s="164" t="e">
        <f>Calc!AY133</f>
        <v>#VALUE!</v>
      </c>
      <c r="Q133" s="163" t="e">
        <f>Calc!BB133</f>
        <v>#VALUE!</v>
      </c>
      <c r="R133" s="163" t="e">
        <f>Calc!BC133</f>
        <v>#VALUE!</v>
      </c>
      <c r="S133" s="160">
        <f>Input!E133</f>
        <v>0</v>
      </c>
    </row>
    <row r="134" spans="1:19" x14ac:dyDescent="0.2">
      <c r="A134" s="1">
        <f>Input!A134</f>
        <v>10556</v>
      </c>
      <c r="B134" s="1" t="str">
        <f>Input!B134</f>
        <v>M80/3-A1-15DR-l</v>
      </c>
      <c r="C134" s="99">
        <f>Calc!O134</f>
        <v>4.4359104316702824</v>
      </c>
      <c r="D134" s="99">
        <f>Calc!P134</f>
        <v>1.3865010295885323E-4</v>
      </c>
      <c r="E134" s="99">
        <f>Calc!X134</f>
        <v>5.4948039474680437</v>
      </c>
      <c r="F134" s="99">
        <f>Calc!Y134</f>
        <v>7.4624699524077406E-3</v>
      </c>
      <c r="G134" s="99">
        <f>Calc!AN134</f>
        <v>0.31593096911816071</v>
      </c>
      <c r="H134" s="5">
        <f>Calc!AO134</f>
        <v>5.8287371840449814E-4</v>
      </c>
      <c r="I134" s="8">
        <f>Calc!AH134</f>
        <v>779.87769567922237</v>
      </c>
      <c r="J134" s="8">
        <f>Calc!AI134</f>
        <v>1.786456420364904</v>
      </c>
      <c r="K134" s="77">
        <f>Calc!AJ134</f>
        <v>128.26973457989556</v>
      </c>
      <c r="L134" s="77">
        <f>Calc!AK134</f>
        <v>0.66260961264951879</v>
      </c>
      <c r="M134" s="109">
        <f>Calc!AP134</f>
        <v>35.637900000000002</v>
      </c>
      <c r="N134" s="109">
        <f>Calc!AQ134</f>
        <v>8.2299999999999998E-2</v>
      </c>
      <c r="O134" s="109">
        <f>Calc!AW134</f>
        <v>35.327300000000001</v>
      </c>
      <c r="P134" s="109">
        <f>Calc!AY134</f>
        <v>0.17551800319385538</v>
      </c>
      <c r="Q134" s="77">
        <f>Calc!BB134</f>
        <v>141.73808690386886</v>
      </c>
      <c r="R134" s="77">
        <f>Calc!BC134</f>
        <v>0.73571596075572865</v>
      </c>
      <c r="S134" s="1">
        <f>Input!E134</f>
        <v>0</v>
      </c>
    </row>
    <row r="135" spans="1:19" s="160" customFormat="1" x14ac:dyDescent="0.2">
      <c r="A135" s="160">
        <f>Input!A135</f>
        <v>10368</v>
      </c>
      <c r="B135" s="160" t="str">
        <f>Input!B135</f>
        <v>Hu1-13</v>
      </c>
      <c r="C135" s="161">
        <f>Calc!O135</f>
        <v>13.710229753325899</v>
      </c>
      <c r="D135" s="161">
        <f>Calc!P135</f>
        <v>9.4861274588893942E-4</v>
      </c>
      <c r="E135" s="161">
        <f>Calc!X135</f>
        <v>0.78500089698454578</v>
      </c>
      <c r="F135" s="161">
        <f>Calc!Y135</f>
        <v>2.3932189797690843E-3</v>
      </c>
      <c r="G135" s="161">
        <f>Calc!AN135</f>
        <v>1.0008177319218745</v>
      </c>
      <c r="H135" s="161">
        <f>Calc!AO135</f>
        <v>2.0299301256238465E-3</v>
      </c>
      <c r="I135" s="162">
        <f>Calc!AH135</f>
        <v>53411.080438797791</v>
      </c>
      <c r="J135" s="162">
        <f>Calc!AI135</f>
        <v>195.54267710122821</v>
      </c>
      <c r="K135" s="163">
        <f>Calc!AJ135</f>
        <v>-3.3848325813323754E-3</v>
      </c>
      <c r="L135" s="163">
        <f>Calc!AK135</f>
        <v>0.85530486183053067</v>
      </c>
      <c r="M135" s="164" t="str">
        <f>Calc!AP135</f>
        <v>Out of range</v>
      </c>
      <c r="N135" s="164" t="e">
        <f>Calc!AQ135</f>
        <v>#VALUE!</v>
      </c>
      <c r="O135" s="164" t="str">
        <f>Calc!AW135</f>
        <v>Out of range</v>
      </c>
      <c r="P135" s="164" t="e">
        <f>Calc!AY135</f>
        <v>#VALUE!</v>
      </c>
      <c r="Q135" s="163" t="e">
        <f>Calc!BB135</f>
        <v>#VALUE!</v>
      </c>
      <c r="R135" s="163" t="e">
        <f>Calc!BC135</f>
        <v>#VALUE!</v>
      </c>
      <c r="S135" s="160">
        <f>Input!E135</f>
        <v>0</v>
      </c>
    </row>
    <row r="136" spans="1:19" x14ac:dyDescent="0.2">
      <c r="A136" s="1">
        <f>Input!A136</f>
        <v>10557</v>
      </c>
      <c r="B136" s="1" t="str">
        <f>Input!B136</f>
        <v>M80/3-A3-04DR-l</v>
      </c>
      <c r="C136" s="99">
        <f>Calc!O136</f>
        <v>4.3226234913636263</v>
      </c>
      <c r="D136" s="99">
        <f>Calc!P136</f>
        <v>1.5597993710252819E-4</v>
      </c>
      <c r="E136" s="99">
        <f>Calc!X136</f>
        <v>4.0002186049183228</v>
      </c>
      <c r="F136" s="99">
        <f>Calc!Y136</f>
        <v>5.5482387825165434E-3</v>
      </c>
      <c r="G136" s="99">
        <f>Calc!AN136</f>
        <v>0.11311318249120676</v>
      </c>
      <c r="H136" s="5">
        <f>Calc!AO136</f>
        <v>2.8275327335778612E-4</v>
      </c>
      <c r="I136" s="8">
        <f>Calc!AH136</f>
        <v>373.59670726961281</v>
      </c>
      <c r="J136" s="8">
        <f>Calc!AI136</f>
        <v>1.0679319359185635</v>
      </c>
      <c r="K136" s="77">
        <f>Calc!AJ136</f>
        <v>143.60135999640212</v>
      </c>
      <c r="L136" s="77">
        <f>Calc!AK136</f>
        <v>0.56021233418654448</v>
      </c>
      <c r="M136" s="109">
        <f>Calc!AP136</f>
        <v>11.349</v>
      </c>
      <c r="N136" s="109">
        <f>Calc!AQ136</f>
        <v>3.2199999999999999E-2</v>
      </c>
      <c r="O136" s="109">
        <f>Calc!AW136</f>
        <v>11.1183</v>
      </c>
      <c r="P136" s="109">
        <f>Calc!AY136</f>
        <v>0.11938999790642972</v>
      </c>
      <c r="Q136" s="77">
        <f>Calc!BB136</f>
        <v>148.18548685102388</v>
      </c>
      <c r="R136" s="77">
        <f>Calc!BC136</f>
        <v>0.57995066526726624</v>
      </c>
      <c r="S136" s="1">
        <f>Input!E136</f>
        <v>0</v>
      </c>
    </row>
    <row r="137" spans="1:19" s="160" customFormat="1" x14ac:dyDescent="0.2">
      <c r="A137" s="160">
        <f>Input!A137</f>
        <v>10368</v>
      </c>
      <c r="B137" s="160" t="str">
        <f>Input!B137</f>
        <v>Hu1-13</v>
      </c>
      <c r="C137" s="161">
        <f>Calc!O137</f>
        <v>13.70927106386425</v>
      </c>
      <c r="D137" s="161">
        <f>Calc!P137</f>
        <v>1.3452024339804427E-3</v>
      </c>
      <c r="E137" s="161">
        <f>Calc!X137</f>
        <v>0.78430835631968598</v>
      </c>
      <c r="F137" s="161">
        <f>Calc!Y137</f>
        <v>2.0282819971213905E-3</v>
      </c>
      <c r="G137" s="161">
        <f>Calc!AN137</f>
        <v>0.99975496643292949</v>
      </c>
      <c r="H137" s="161">
        <f>Calc!AO137</f>
        <v>1.9763469174903193E-3</v>
      </c>
      <c r="I137" s="162">
        <f>Calc!AH137</f>
        <v>53397.740917605544</v>
      </c>
      <c r="J137" s="162">
        <f>Calc!AI137</f>
        <v>173.73584475715248</v>
      </c>
      <c r="K137" s="163">
        <f>Calc!AJ137</f>
        <v>-0.48674544417348642</v>
      </c>
      <c r="L137" s="163">
        <f>Calc!AK137</f>
        <v>0.84101288288005582</v>
      </c>
      <c r="M137" s="164" t="str">
        <f>Calc!AP137</f>
        <v>Out of range</v>
      </c>
      <c r="N137" s="164" t="e">
        <f>Calc!AQ137</f>
        <v>#VALUE!</v>
      </c>
      <c r="O137" s="164" t="str">
        <f>Calc!AW137</f>
        <v>Out of range</v>
      </c>
      <c r="P137" s="164" t="e">
        <f>Calc!AY137</f>
        <v>#VALUE!</v>
      </c>
      <c r="Q137" s="163" t="e">
        <f>Calc!BB137</f>
        <v>#VALUE!</v>
      </c>
      <c r="R137" s="163" t="e">
        <f>Calc!BC137</f>
        <v>#VALUE!</v>
      </c>
      <c r="S137" s="160">
        <f>Input!E137</f>
        <v>0</v>
      </c>
    </row>
    <row r="138" spans="1:19" x14ac:dyDescent="0.2">
      <c r="A138" s="1">
        <f>Input!A138</f>
        <v>10558</v>
      </c>
      <c r="B138" s="1" t="str">
        <f>Input!B138</f>
        <v>M80/3-A6-86DR-r</v>
      </c>
      <c r="C138" s="99">
        <f>Calc!O138</f>
        <v>4.5833673001260102</v>
      </c>
      <c r="D138" s="99">
        <f>Calc!P138</f>
        <v>1.4940902154422257E-4</v>
      </c>
      <c r="E138" s="99">
        <f>Calc!X138</f>
        <v>1.4285197431894729</v>
      </c>
      <c r="F138" s="99">
        <f>Calc!Y138</f>
        <v>2.4456086542793956E-3</v>
      </c>
      <c r="G138" s="99">
        <f>Calc!AN138</f>
        <v>0.12464050223927532</v>
      </c>
      <c r="H138" s="5">
        <f>Calc!AO138</f>
        <v>2.4312949946194332E-4</v>
      </c>
      <c r="I138" s="8">
        <f>Calc!AH138</f>
        <v>1221.8015191153397</v>
      </c>
      <c r="J138" s="8">
        <f>Calc!AI138</f>
        <v>3.1707715442967221</v>
      </c>
      <c r="K138" s="77">
        <f>Calc!AJ138</f>
        <v>142.93889507353219</v>
      </c>
      <c r="L138" s="77">
        <f>Calc!AK138</f>
        <v>0.46011253018450388</v>
      </c>
      <c r="M138" s="109">
        <f>Calc!AP138</f>
        <v>12.579599999999999</v>
      </c>
      <c r="N138" s="109">
        <f>Calc!AQ138</f>
        <v>2.7E-2</v>
      </c>
      <c r="O138" s="109">
        <f>Calc!AW138</f>
        <v>12.502000000000001</v>
      </c>
      <c r="P138" s="109">
        <f>Calc!AY138</f>
        <v>4.7017008381783E-2</v>
      </c>
      <c r="Q138" s="77">
        <f>Calc!BB138</f>
        <v>148.07984689940315</v>
      </c>
      <c r="R138" s="77">
        <f>Calc!BC138</f>
        <v>0.47704088784707938</v>
      </c>
      <c r="S138" s="1">
        <f>Input!E138</f>
        <v>0</v>
      </c>
    </row>
    <row r="139" spans="1:19" s="160" customFormat="1" x14ac:dyDescent="0.2">
      <c r="A139" s="160">
        <f>Input!A139</f>
        <v>10368</v>
      </c>
      <c r="B139" s="160" t="str">
        <f>Input!B139</f>
        <v>Hu1-13</v>
      </c>
      <c r="C139" s="161">
        <f>Calc!O139</f>
        <v>13.709822064663729</v>
      </c>
      <c r="D139" s="161">
        <f>Calc!P139</f>
        <v>1.158220021265325E-3</v>
      </c>
      <c r="E139" s="161">
        <f>Calc!X139</f>
        <v>0.78929361064174142</v>
      </c>
      <c r="F139" s="161">
        <f>Calc!Y139</f>
        <v>2.5018459679430915E-3</v>
      </c>
      <c r="G139" s="161">
        <f>Calc!AN139</f>
        <v>0.99997455908811417</v>
      </c>
      <c r="H139" s="161">
        <f>Calc!AO139</f>
        <v>2.9923050841073476E-3</v>
      </c>
      <c r="I139" s="162">
        <f>Calc!AH139</f>
        <v>53074.26326561928</v>
      </c>
      <c r="J139" s="162">
        <f>Calc!AI139</f>
        <v>231.31115196547938</v>
      </c>
      <c r="K139" s="163">
        <f>Calc!AJ139</f>
        <v>-0.20369401705588874</v>
      </c>
      <c r="L139" s="163">
        <f>Calc!AK139</f>
        <v>1.0174245364702856</v>
      </c>
      <c r="M139" s="164" t="str">
        <f>Calc!AP139</f>
        <v>Out of range</v>
      </c>
      <c r="N139" s="164" t="e">
        <f>Calc!AQ139</f>
        <v>#VALUE!</v>
      </c>
      <c r="O139" s="164" t="str">
        <f>Calc!AW139</f>
        <v>Out of range</v>
      </c>
      <c r="P139" s="164" t="e">
        <f>Calc!AY139</f>
        <v>#VALUE!</v>
      </c>
      <c r="Q139" s="163" t="e">
        <f>Calc!BB139</f>
        <v>#VALUE!</v>
      </c>
      <c r="R139" s="163" t="e">
        <f>Calc!BC139</f>
        <v>#VALUE!</v>
      </c>
      <c r="S139" s="160">
        <f>Input!E139</f>
        <v>0</v>
      </c>
    </row>
    <row r="140" spans="1:19" x14ac:dyDescent="0.2">
      <c r="A140" s="1">
        <f>Input!A140</f>
        <v>10559</v>
      </c>
      <c r="B140" s="1" t="str">
        <f>Input!B140</f>
        <v>M80/3-A8-98DR-r</v>
      </c>
      <c r="C140" s="99">
        <f>Calc!O140</f>
        <v>4.0053155201672901</v>
      </c>
      <c r="D140" s="99">
        <f>Calc!P140</f>
        <v>1.2267984016079271E-4</v>
      </c>
      <c r="E140" s="99">
        <f>Calc!X140</f>
        <v>5.2977728578960193</v>
      </c>
      <c r="F140" s="99">
        <f>Calc!Y140</f>
        <v>7.1732391938416455E-3</v>
      </c>
      <c r="G140" s="99">
        <f>Calc!AN140</f>
        <v>0.16889676089506672</v>
      </c>
      <c r="H140" s="5">
        <f>Calc!AO140</f>
        <v>3.709481363261052E-4</v>
      </c>
      <c r="I140" s="8">
        <f>Calc!AH140</f>
        <v>390.15229166894375</v>
      </c>
      <c r="J140" s="8">
        <f>Calc!AI140</f>
        <v>1.0065735720112408</v>
      </c>
      <c r="K140" s="77">
        <f>Calc!AJ140</f>
        <v>142.77154346610544</v>
      </c>
      <c r="L140" s="77">
        <f>Calc!AK140</f>
        <v>0.52697791429817509</v>
      </c>
      <c r="M140" s="109">
        <f>Calc!AP140</f>
        <v>17.406500000000001</v>
      </c>
      <c r="N140" s="109">
        <f>Calc!AQ140</f>
        <v>4.1500000000000002E-2</v>
      </c>
      <c r="O140" s="109">
        <f>Calc!AW140</f>
        <v>17.077100000000002</v>
      </c>
      <c r="P140" s="109">
        <f>Calc!AY140</f>
        <v>0.17025069521447428</v>
      </c>
      <c r="Q140" s="77">
        <f>Calc!BB140</f>
        <v>149.8314150424053</v>
      </c>
      <c r="R140" s="77">
        <f>Calc!BC140</f>
        <v>0.55752819741091297</v>
      </c>
      <c r="S140" s="1">
        <f>Input!E140</f>
        <v>0</v>
      </c>
    </row>
    <row r="141" spans="1:19" s="160" customFormat="1" x14ac:dyDescent="0.2">
      <c r="A141" s="160">
        <f>Input!A141</f>
        <v>10368</v>
      </c>
      <c r="B141" s="160" t="str">
        <f>Input!B141</f>
        <v>Hu1-13</v>
      </c>
      <c r="C141" s="161">
        <f>Calc!O141</f>
        <v>13.710672964856123</v>
      </c>
      <c r="D141" s="161">
        <f>Calc!P141</f>
        <v>1.1761310081358964E-3</v>
      </c>
      <c r="E141" s="161">
        <f>Calc!X141</f>
        <v>0.78929256544952231</v>
      </c>
      <c r="F141" s="161">
        <f>Calc!Y141</f>
        <v>2.145776381579177E-3</v>
      </c>
      <c r="G141" s="161">
        <f>Calc!AN141</f>
        <v>0.99987646781574646</v>
      </c>
      <c r="H141" s="161">
        <f>Calc!AO141</f>
        <v>2.0182528163350723E-3</v>
      </c>
      <c r="I141" s="162">
        <f>Calc!AH141</f>
        <v>53072.421021656577</v>
      </c>
      <c r="J141" s="162">
        <f>Calc!AI141</f>
        <v>179.64694703021061</v>
      </c>
      <c r="K141" s="163">
        <f>Calc!AJ141</f>
        <v>-1.0226067388928728</v>
      </c>
      <c r="L141" s="163">
        <f>Calc!AK141</f>
        <v>0.79932825027840371</v>
      </c>
      <c r="M141" s="164" t="str">
        <f>Calc!AP141</f>
        <v>Out of range</v>
      </c>
      <c r="N141" s="164" t="e">
        <f>Calc!AQ141</f>
        <v>#VALUE!</v>
      </c>
      <c r="O141" s="164" t="str">
        <f>Calc!AW141</f>
        <v>Out of range</v>
      </c>
      <c r="P141" s="164" t="e">
        <f>Calc!AY141</f>
        <v>#VALUE!</v>
      </c>
      <c r="Q141" s="163" t="e">
        <f>Calc!BB141</f>
        <v>#VALUE!</v>
      </c>
      <c r="R141" s="163" t="e">
        <f>Calc!BC141</f>
        <v>#VALUE!</v>
      </c>
      <c r="S141" s="160">
        <f>Input!E141</f>
        <v>0</v>
      </c>
    </row>
    <row r="142" spans="1:19" x14ac:dyDescent="0.2">
      <c r="A142" s="1">
        <f>Input!A142</f>
        <v>10560</v>
      </c>
      <c r="B142" s="1" t="str">
        <f>Input!B142</f>
        <v>M80/3-A9-16DR-l</v>
      </c>
      <c r="C142" s="99">
        <f>Calc!O142</f>
        <v>4.4302016007725591</v>
      </c>
      <c r="D142" s="99">
        <f>Calc!P142</f>
        <v>1.5874908471699963E-4</v>
      </c>
      <c r="E142" s="99">
        <f>Calc!X142</f>
        <v>17.777190269124404</v>
      </c>
      <c r="F142" s="99">
        <f>Calc!Y142</f>
        <v>2.5706078587598609E-2</v>
      </c>
      <c r="G142" s="99">
        <f>Calc!AN142</f>
        <v>6.3023187202999306E-2</v>
      </c>
      <c r="H142" s="5">
        <f>Calc!AO142</f>
        <v>1.8230179769343423E-4</v>
      </c>
      <c r="I142" s="8">
        <f>Calc!AH142</f>
        <v>47.979518521464577</v>
      </c>
      <c r="J142" s="8">
        <f>Calc!AI142</f>
        <v>0.15515195223431499</v>
      </c>
      <c r="K142" s="77">
        <f>Calc!AJ142</f>
        <v>147.15604032189722</v>
      </c>
      <c r="L142" s="77">
        <f>Calc!AK142</f>
        <v>0.46311910228194669</v>
      </c>
      <c r="M142" s="109">
        <f>Calc!AP142</f>
        <v>6.1631999999999998</v>
      </c>
      <c r="N142" s="109">
        <f>Calc!AQ142</f>
        <v>1.95E-2</v>
      </c>
      <c r="O142" s="109">
        <f>Calc!AW142</f>
        <v>5.1605999999999996</v>
      </c>
      <c r="P142" s="109">
        <f>Calc!AY142</f>
        <v>0.50402531234620507</v>
      </c>
      <c r="Q142" s="77">
        <f>Calc!BB142</f>
        <v>149.31809951331994</v>
      </c>
      <c r="R142" s="77">
        <f>Calc!BC142</f>
        <v>0.51495213713519428</v>
      </c>
      <c r="S142" s="1">
        <f>Input!E142</f>
        <v>0</v>
      </c>
    </row>
    <row r="143" spans="1:19" s="160" customFormat="1" x14ac:dyDescent="0.2">
      <c r="A143" s="160">
        <f>Input!A143</f>
        <v>10368</v>
      </c>
      <c r="B143" s="160" t="str">
        <f>Input!B143</f>
        <v>Hu1-13</v>
      </c>
      <c r="C143" s="161">
        <f>Calc!O143</f>
        <v>13.709013311162295</v>
      </c>
      <c r="D143" s="161">
        <f>Calc!P143</f>
        <v>1.1593855248915703E-3</v>
      </c>
      <c r="E143" s="161">
        <f>Calc!X143</f>
        <v>0.7884631634834891</v>
      </c>
      <c r="F143" s="161">
        <f>Calc!Y143</f>
        <v>2.2605767710310106E-3</v>
      </c>
      <c r="G143" s="161">
        <f>Calc!AN143</f>
        <v>0.99963250503106771</v>
      </c>
      <c r="H143" s="161">
        <f>Calc!AO143</f>
        <v>1.9335793055384692E-3</v>
      </c>
      <c r="I143" s="162">
        <f>Calc!AH143</f>
        <v>53108.856651431379</v>
      </c>
      <c r="J143" s="162">
        <f>Calc!AI143</f>
        <v>183.62458951900084</v>
      </c>
      <c r="K143" s="163">
        <f>Calc!AJ143</f>
        <v>-0.81439150634532442</v>
      </c>
      <c r="L143" s="163">
        <f>Calc!AK143</f>
        <v>0.75751628655979308</v>
      </c>
      <c r="M143" s="164" t="str">
        <f>Calc!AP143</f>
        <v>Out of range</v>
      </c>
      <c r="N143" s="164" t="e">
        <f>Calc!AQ143</f>
        <v>#VALUE!</v>
      </c>
      <c r="O143" s="164" t="str">
        <f>Calc!AW143</f>
        <v>Out of range</v>
      </c>
      <c r="P143" s="164" t="e">
        <f>Calc!AY143</f>
        <v>#VALUE!</v>
      </c>
      <c r="Q143" s="163" t="e">
        <f>Calc!BB143</f>
        <v>#VALUE!</v>
      </c>
      <c r="R143" s="163" t="e">
        <f>Calc!BC143</f>
        <v>#VALUE!</v>
      </c>
      <c r="S143" s="160">
        <f>Input!E143</f>
        <v>0</v>
      </c>
    </row>
    <row r="144" spans="1:19" x14ac:dyDescent="0.2">
      <c r="A144" s="1">
        <f>Input!A144</f>
        <v>10561</v>
      </c>
      <c r="B144" s="1" t="str">
        <f>Input!B144</f>
        <v>M80/3-A10-SRNet (dead)</v>
      </c>
      <c r="C144" s="99">
        <f>Calc!O144</f>
        <v>4.5678430943103709</v>
      </c>
      <c r="D144" s="99">
        <f>Calc!P144</f>
        <v>1.5680530682383502E-4</v>
      </c>
      <c r="E144" s="99">
        <f>Calc!X144</f>
        <v>4.1398135468635839</v>
      </c>
      <c r="F144" s="99">
        <f>Calc!Y144</f>
        <v>4.9494016991561427E-3</v>
      </c>
      <c r="G144" s="99">
        <f>Calc!AN144</f>
        <v>3.7633354408709248E-2</v>
      </c>
      <c r="H144" s="5">
        <f>Calc!AO144</f>
        <v>1.162738954251137E-4</v>
      </c>
      <c r="I144" s="8">
        <f>Calc!AH144</f>
        <v>126.86689563536834</v>
      </c>
      <c r="J144" s="8">
        <f>Calc!AI144</f>
        <v>0.42027474252599289</v>
      </c>
      <c r="K144" s="77">
        <f>Calc!AJ144</f>
        <v>145.7783687669434</v>
      </c>
      <c r="L144" s="77">
        <f>Calc!AK144</f>
        <v>0.45490994136238455</v>
      </c>
      <c r="M144" s="109">
        <f>Calc!AP144</f>
        <v>3.6444000000000001</v>
      </c>
      <c r="N144" s="109">
        <f>Calc!AQ144</f>
        <v>1.2500000000000001E-2</v>
      </c>
      <c r="O144" s="109">
        <f>Calc!AW144</f>
        <v>3.4182999999999999</v>
      </c>
      <c r="P144" s="109">
        <f>Calc!AY144</f>
        <v>0.11374874373138015</v>
      </c>
      <c r="Q144" s="77">
        <f>Calc!BB144</f>
        <v>147.19357945213264</v>
      </c>
      <c r="R144" s="77">
        <f>Calc!BC144</f>
        <v>0.46182403897223079</v>
      </c>
      <c r="S144" s="1">
        <f>Input!E144</f>
        <v>0</v>
      </c>
    </row>
    <row r="145" spans="1:19" s="160" customFormat="1" x14ac:dyDescent="0.2">
      <c r="A145" s="160">
        <f>Input!A145</f>
        <v>10368</v>
      </c>
      <c r="B145" s="160" t="str">
        <f>Input!B145</f>
        <v>Hu1-13</v>
      </c>
      <c r="C145" s="161">
        <f>Calc!O145</f>
        <v>13.712015343554496</v>
      </c>
      <c r="D145" s="161">
        <f>Calc!P145</f>
        <v>1.2179033219537477E-3</v>
      </c>
      <c r="E145" s="161">
        <f>Calc!X145</f>
        <v>0.78779838570300975</v>
      </c>
      <c r="F145" s="161">
        <f>Calc!Y145</f>
        <v>1.7437060966002996E-3</v>
      </c>
      <c r="G145" s="161">
        <f>Calc!AN145</f>
        <v>1.0001059120039935</v>
      </c>
      <c r="H145" s="161">
        <f>Calc!AO145</f>
        <v>2.1953380043466912E-3</v>
      </c>
      <c r="I145" s="162">
        <f>Calc!AH145</f>
        <v>53190.489963161519</v>
      </c>
      <c r="J145" s="162">
        <f>Calc!AI145</f>
        <v>165.74365161111294</v>
      </c>
      <c r="K145" s="163">
        <f>Calc!AJ145</f>
        <v>0.81706153732685749</v>
      </c>
      <c r="L145" s="163">
        <f>Calc!AK145</f>
        <v>0.93141930149720642</v>
      </c>
      <c r="M145" s="164">
        <f>Calc!AP145</f>
        <v>747.38080000000002</v>
      </c>
      <c r="N145" s="164" t="e">
        <f>Calc!AQ145</f>
        <v>#VALUE!</v>
      </c>
      <c r="O145" s="164">
        <f>Calc!AW145</f>
        <v>747.36450000000002</v>
      </c>
      <c r="P145" s="164">
        <f>Calc!AY145</f>
        <v>261.56826386170366</v>
      </c>
      <c r="Q145" s="163">
        <f>Calc!BB145</f>
        <v>6.7546788010688834</v>
      </c>
      <c r="R145" s="163">
        <f>Calc!BC145</f>
        <v>10.159921753186245</v>
      </c>
      <c r="S145" s="160">
        <f>Input!E145</f>
        <v>0</v>
      </c>
    </row>
    <row r="146" spans="1:19" x14ac:dyDescent="0.2">
      <c r="A146" s="1">
        <f>Input!A146</f>
        <v>10562</v>
      </c>
      <c r="B146" s="1" t="str">
        <f>Input!B146</f>
        <v>M80/3-B1-SRNet (subrez.)</v>
      </c>
      <c r="C146" s="99">
        <f>Calc!O146</f>
        <v>4.6351633324439465</v>
      </c>
      <c r="D146" s="99">
        <f>Calc!P146</f>
        <v>1.9230545988063583E-4</v>
      </c>
      <c r="E146" s="99">
        <f>Calc!X146</f>
        <v>0.72504155343888654</v>
      </c>
      <c r="F146" s="99">
        <f>Calc!Y146</f>
        <v>9.264559163273344E-4</v>
      </c>
      <c r="G146" s="99">
        <f>Calc!AN146</f>
        <v>1.8956818093826644E-3</v>
      </c>
      <c r="H146" s="5">
        <f>Calc!AO146</f>
        <v>2.6941684018166274E-5</v>
      </c>
      <c r="I146" s="8">
        <f>Calc!AH146</f>
        <v>37.035257990599142</v>
      </c>
      <c r="J146" s="8">
        <f>Calc!AI146</f>
        <v>0.52847093913933152</v>
      </c>
      <c r="K146" s="77">
        <f>Calc!AJ146</f>
        <v>145.2846367605234</v>
      </c>
      <c r="L146" s="77">
        <f>Calc!AK146</f>
        <v>0.37169201895442705</v>
      </c>
      <c r="M146" s="109">
        <f>Calc!AP146</f>
        <v>0.18090000000000001</v>
      </c>
      <c r="N146" s="109">
        <f>Calc!AQ146</f>
        <v>2.8E-3</v>
      </c>
      <c r="O146" s="109">
        <f>Calc!AW146</f>
        <v>0.14180000000000001</v>
      </c>
      <c r="P146" s="109">
        <f>Calc!AY146</f>
        <v>1.9698294800755085E-2</v>
      </c>
      <c r="Q146" s="77">
        <f>Calc!BB146</f>
        <v>145.3428740575921</v>
      </c>
      <c r="R146" s="77">
        <f>Calc!BC146</f>
        <v>0.37192310319032779</v>
      </c>
      <c r="S146" s="1">
        <f>Input!E146</f>
        <v>0</v>
      </c>
    </row>
    <row r="147" spans="1:19" s="160" customFormat="1" x14ac:dyDescent="0.2">
      <c r="A147" s="160">
        <f>Input!A147</f>
        <v>10368</v>
      </c>
      <c r="B147" s="160" t="str">
        <f>Input!B147</f>
        <v>Hu1-13</v>
      </c>
      <c r="C147" s="161">
        <f>Calc!O147</f>
        <v>13.712015343554496</v>
      </c>
      <c r="D147" s="161">
        <f>Calc!P147</f>
        <v>1.2179033219537477E-3</v>
      </c>
      <c r="E147" s="161">
        <f>Calc!X147</f>
        <v>0.78779838570300975</v>
      </c>
      <c r="F147" s="161">
        <f>Calc!Y147</f>
        <v>1.7437060966002996E-3</v>
      </c>
      <c r="G147" s="161">
        <f>Calc!AN147</f>
        <v>1.0001059120039935</v>
      </c>
      <c r="H147" s="161">
        <f>Calc!AO147</f>
        <v>2.1953380043466912E-3</v>
      </c>
      <c r="I147" s="162">
        <f>Calc!AH147</f>
        <v>53190.489963161519</v>
      </c>
      <c r="J147" s="162">
        <f>Calc!AI147</f>
        <v>165.74365161111294</v>
      </c>
      <c r="K147" s="163">
        <f>Calc!AJ147</f>
        <v>0.81706153732685749</v>
      </c>
      <c r="L147" s="163">
        <f>Calc!AK147</f>
        <v>0.93141930149720642</v>
      </c>
      <c r="M147" s="164">
        <f>Calc!AP147</f>
        <v>747.38080000000002</v>
      </c>
      <c r="N147" s="164" t="e">
        <f>Calc!AQ147</f>
        <v>#VALUE!</v>
      </c>
      <c r="O147" s="164">
        <f>Calc!AW147</f>
        <v>747.36450000000002</v>
      </c>
      <c r="P147" s="164">
        <f>Calc!AY147</f>
        <v>261.56826386170366</v>
      </c>
      <c r="Q147" s="163">
        <f>Calc!BB147</f>
        <v>6.7546788010688834</v>
      </c>
      <c r="R147" s="163">
        <f>Calc!BC147</f>
        <v>10.12213941643636</v>
      </c>
      <c r="S147" s="160">
        <f>Input!E147</f>
        <v>0</v>
      </c>
    </row>
    <row r="148" spans="1:19" x14ac:dyDescent="0.2">
      <c r="A148" s="56"/>
      <c r="B148" s="56"/>
      <c r="C148" s="106"/>
      <c r="D148" s="106"/>
      <c r="E148" s="106"/>
      <c r="F148" s="106"/>
      <c r="G148" s="106"/>
      <c r="H148" s="106"/>
      <c r="I148" s="72"/>
      <c r="J148" s="72"/>
      <c r="K148" s="107"/>
      <c r="L148" s="107"/>
      <c r="M148" s="130"/>
      <c r="N148" s="130"/>
      <c r="O148" s="130"/>
      <c r="P148" s="130"/>
      <c r="Q148" s="107"/>
      <c r="R148" s="107"/>
      <c r="S148" s="56"/>
    </row>
    <row r="149" spans="1:19" s="160" customFormat="1" x14ac:dyDescent="0.2">
      <c r="A149" s="160">
        <f>Input!A149</f>
        <v>10368</v>
      </c>
      <c r="B149" s="160" t="str">
        <f>Input!B149</f>
        <v>Hu1-13</v>
      </c>
      <c r="C149" s="161">
        <f>Calc!O149</f>
        <v>13.711463506123863</v>
      </c>
      <c r="D149" s="161">
        <f>Calc!P149</f>
        <v>1.1160470324139966E-3</v>
      </c>
      <c r="E149" s="161">
        <f>Calc!X149</f>
        <v>0.80388477205855746</v>
      </c>
      <c r="F149" s="161">
        <f>Calc!Y149</f>
        <v>6.1024058314881014E-3</v>
      </c>
      <c r="G149" s="161">
        <f>Calc!AN149</f>
        <v>1.0020297249253987</v>
      </c>
      <c r="H149" s="161">
        <f>Calc!AO149</f>
        <v>6.7961380251699574E-3</v>
      </c>
      <c r="I149" s="162">
        <f>Calc!AH149</f>
        <v>52224.273528094353</v>
      </c>
      <c r="J149" s="162">
        <f>Calc!AI149</f>
        <v>531.60981460922585</v>
      </c>
      <c r="K149" s="163">
        <f>Calc!AJ149</f>
        <v>-0.93276291722343974</v>
      </c>
      <c r="L149" s="163">
        <f>Calc!AK149</f>
        <v>1.3368335959352662</v>
      </c>
      <c r="M149" s="164" t="str">
        <f>Calc!AP149</f>
        <v>Out of range</v>
      </c>
      <c r="N149" s="164" t="e">
        <f>Calc!AQ149</f>
        <v>#VALUE!</v>
      </c>
      <c r="O149" s="164" t="str">
        <f>Calc!AW149</f>
        <v>Out of range</v>
      </c>
      <c r="P149" s="164" t="e">
        <f>Calc!AY149</f>
        <v>#VALUE!</v>
      </c>
      <c r="Q149" s="163" t="e">
        <f>Calc!BB149</f>
        <v>#VALUE!</v>
      </c>
      <c r="R149" s="163" t="e">
        <f>Calc!BC149</f>
        <v>#VALUE!</v>
      </c>
      <c r="S149" s="160">
        <f>Input!E149</f>
        <v>0</v>
      </c>
    </row>
    <row r="150" spans="1:19" x14ac:dyDescent="0.2">
      <c r="A150" s="1">
        <f>Input!A150</f>
        <v>10572</v>
      </c>
      <c r="B150" s="1" t="str">
        <f>Input!B150</f>
        <v>MeBo24 To1-La-07</v>
      </c>
      <c r="C150" s="99">
        <f>Calc!O150</f>
        <v>5.6153132078491534</v>
      </c>
      <c r="D150" s="99">
        <f>Calc!P150</f>
        <v>2.3001688802293181E-4</v>
      </c>
      <c r="E150" s="99">
        <f>Calc!X150</f>
        <v>0.4522426701168073</v>
      </c>
      <c r="F150" s="99">
        <f>Calc!Y150</f>
        <v>2.2769287847270053E-3</v>
      </c>
      <c r="G150" s="99">
        <f>Calc!AN150</f>
        <v>0.12828089290391262</v>
      </c>
      <c r="H150" s="5">
        <f>Calc!AO150</f>
        <v>5.5217703443041278E-4</v>
      </c>
      <c r="I150" s="8">
        <f>Calc!AH150</f>
        <v>4873.9870720232893</v>
      </c>
      <c r="J150" s="8">
        <f>Calc!AI150</f>
        <v>32.284492889508584</v>
      </c>
      <c r="K150" s="77">
        <f>Calc!AJ150</f>
        <v>135.96658752367773</v>
      </c>
      <c r="L150" s="77">
        <f>Calc!AK150</f>
        <v>0.83533526433485261</v>
      </c>
      <c r="M150" s="109">
        <f>Calc!AP150</f>
        <v>13.054500000000001</v>
      </c>
      <c r="N150" s="109">
        <f>Calc!AQ150</f>
        <v>6.2799999999999995E-2</v>
      </c>
      <c r="O150" s="109">
        <f>Calc!AW150</f>
        <v>13.0343</v>
      </c>
      <c r="P150" s="109">
        <f>Calc!AY150</f>
        <v>6.1277639521642578E-2</v>
      </c>
      <c r="Q150" s="77">
        <f>Calc!BB150</f>
        <v>141.06884274862796</v>
      </c>
      <c r="R150" s="77">
        <f>Calc!BC150</f>
        <v>0.86703092659977232</v>
      </c>
      <c r="S150" s="1">
        <f>Input!E150</f>
        <v>0</v>
      </c>
    </row>
    <row r="151" spans="1:19" s="160" customFormat="1" x14ac:dyDescent="0.2">
      <c r="A151" s="160">
        <f>Input!A151</f>
        <v>10368</v>
      </c>
      <c r="B151" s="160" t="str">
        <f>Input!B151</f>
        <v>Hu1-13</v>
      </c>
      <c r="C151" s="161">
        <f>Calc!O151</f>
        <v>13.709682221193777</v>
      </c>
      <c r="D151" s="161">
        <f>Calc!P151</f>
        <v>9.2916038202321975E-4</v>
      </c>
      <c r="E151" s="161">
        <f>Calc!X151</f>
        <v>0.80495168056558675</v>
      </c>
      <c r="F151" s="161">
        <f>Calc!Y151</f>
        <v>4.4662179960312607E-3</v>
      </c>
      <c r="G151" s="161">
        <f>Calc!AN151</f>
        <v>1.0008190245175657</v>
      </c>
      <c r="H151" s="161">
        <f>Calc!AO151</f>
        <v>4.2707699279259824E-3</v>
      </c>
      <c r="I151" s="162">
        <f>Calc!AH151</f>
        <v>52085.270193375756</v>
      </c>
      <c r="J151" s="162">
        <f>Calc!AI151</f>
        <v>364.56011970725217</v>
      </c>
      <c r="K151" s="163">
        <f>Calc!AJ151</f>
        <v>1.6304563913822623</v>
      </c>
      <c r="L151" s="163">
        <f>Calc!AK151</f>
        <v>1.7910686037704426</v>
      </c>
      <c r="M151" s="164">
        <f>Calc!AP151</f>
        <v>709.10739999999998</v>
      </c>
      <c r="N151" s="164" t="e">
        <f>Calc!AQ151</f>
        <v>#VALUE!</v>
      </c>
      <c r="O151" s="164">
        <f>Calc!AW151</f>
        <v>709.09079999999994</v>
      </c>
      <c r="P151" s="164">
        <f>Calc!AY151</f>
        <v>355.17523094394522</v>
      </c>
      <c r="Q151" s="163">
        <f>Calc!BB151</f>
        <v>12.09707028864687</v>
      </c>
      <c r="R151" s="163">
        <f>Calc!BC151</f>
        <v>16.976262415936425</v>
      </c>
      <c r="S151" s="160">
        <f>Input!E151</f>
        <v>0</v>
      </c>
    </row>
    <row r="152" spans="1:19" x14ac:dyDescent="0.2">
      <c r="A152" s="1">
        <f>Input!A152</f>
        <v>10573</v>
      </c>
      <c r="B152" s="1" t="str">
        <f>Input!B152</f>
        <v>MeBo24 To1-La-11</v>
      </c>
      <c r="C152" s="99">
        <f>Calc!O152</f>
        <v>6.0596627943401753</v>
      </c>
      <c r="D152" s="99">
        <f>Calc!P152</f>
        <v>2.7258805366019937E-4</v>
      </c>
      <c r="E152" s="99">
        <f>Calc!X152</f>
        <v>0.22022003151702033</v>
      </c>
      <c r="F152" s="99">
        <f>Calc!Y152</f>
        <v>1.0184012418995743E-3</v>
      </c>
      <c r="G152" s="99">
        <f>Calc!AN152</f>
        <v>0.12041865540296798</v>
      </c>
      <c r="H152" s="5">
        <f>Calc!AO152</f>
        <v>5.6706839422928507E-4</v>
      </c>
      <c r="I152" s="8">
        <f>Calc!AH152</f>
        <v>10129.244068432272</v>
      </c>
      <c r="J152" s="8">
        <f>Calc!AI152</f>
        <v>66.852795008271059</v>
      </c>
      <c r="K152" s="77">
        <f>Calc!AJ152</f>
        <v>136.02593409910148</v>
      </c>
      <c r="L152" s="77">
        <f>Calc!AK152</f>
        <v>0.64806653796507951</v>
      </c>
      <c r="M152" s="109">
        <f>Calc!AP152</f>
        <v>12.209</v>
      </c>
      <c r="N152" s="109">
        <f>Calc!AQ152</f>
        <v>0.06</v>
      </c>
      <c r="O152" s="109">
        <f>Calc!AW152</f>
        <v>12.1999</v>
      </c>
      <c r="P152" s="109">
        <f>Calc!AY152</f>
        <v>6.1327544785369177E-2</v>
      </c>
      <c r="Q152" s="77">
        <f>Calc!BB152</f>
        <v>140.79798560399905</v>
      </c>
      <c r="R152" s="77">
        <f>Calc!BC152</f>
        <v>0.67127586602892508</v>
      </c>
      <c r="S152" s="1">
        <f>Input!E152</f>
        <v>0</v>
      </c>
    </row>
    <row r="153" spans="1:19" s="160" customFormat="1" x14ac:dyDescent="0.2">
      <c r="A153" s="160">
        <f>Input!A153</f>
        <v>10368</v>
      </c>
      <c r="B153" s="160" t="str">
        <f>Input!B153</f>
        <v>Hu1-13</v>
      </c>
      <c r="C153" s="161">
        <f>Calc!O153</f>
        <v>13.712807423817857</v>
      </c>
      <c r="D153" s="161">
        <f>Calc!P153</f>
        <v>1.4559141565446121E-3</v>
      </c>
      <c r="E153" s="161">
        <f>Calc!X153</f>
        <v>0.80129860258386876</v>
      </c>
      <c r="F153" s="161">
        <f>Calc!Y153</f>
        <v>5.2891781478259766E-3</v>
      </c>
      <c r="G153" s="161">
        <f>Calc!AN153</f>
        <v>1.0000553798426022</v>
      </c>
      <c r="H153" s="161">
        <f>Calc!AO153</f>
        <v>5.4693014653299787E-3</v>
      </c>
      <c r="I153" s="162">
        <f>Calc!AH153</f>
        <v>52294.719087686164</v>
      </c>
      <c r="J153" s="162">
        <f>Calc!AI153</f>
        <v>448.23828754657359</v>
      </c>
      <c r="K153" s="163">
        <f>Calc!AJ153</f>
        <v>-0.55006140291113947</v>
      </c>
      <c r="L153" s="163">
        <f>Calc!AK153</f>
        <v>1.2870884755920509</v>
      </c>
      <c r="M153" s="164" t="str">
        <f>Calc!AP153</f>
        <v>Out of range</v>
      </c>
      <c r="N153" s="164" t="e">
        <f>Calc!AQ153</f>
        <v>#VALUE!</v>
      </c>
      <c r="O153" s="164" t="str">
        <f>Calc!AW153</f>
        <v>Out of range</v>
      </c>
      <c r="P153" s="164" t="e">
        <f>Calc!AY153</f>
        <v>#VALUE!</v>
      </c>
      <c r="Q153" s="163" t="e">
        <f>Calc!BB153</f>
        <v>#VALUE!</v>
      </c>
      <c r="R153" s="163" t="e">
        <f>Calc!BC153</f>
        <v>#VALUE!</v>
      </c>
      <c r="S153" s="160">
        <f>Input!E153</f>
        <v>0</v>
      </c>
    </row>
    <row r="154" spans="1:19" x14ac:dyDescent="0.2">
      <c r="A154" s="1">
        <f>Input!A154</f>
        <v>10574</v>
      </c>
      <c r="B154" s="1" t="str">
        <f>Input!B154</f>
        <v>MeBo24 To1-La-12</v>
      </c>
      <c r="C154" s="99">
        <f>Calc!O154</f>
        <v>5.5803634174628352</v>
      </c>
      <c r="D154" s="99">
        <f>Calc!P154</f>
        <v>3.5496446639226355E-4</v>
      </c>
      <c r="E154" s="99">
        <f>Calc!X154</f>
        <v>0.27569863144566825</v>
      </c>
      <c r="F154" s="99">
        <f>Calc!Y154</f>
        <v>1.2081395935347602E-3</v>
      </c>
      <c r="G154" s="99">
        <f>Calc!AN154</f>
        <v>0.11495766730926704</v>
      </c>
      <c r="H154" s="5">
        <f>Calc!AO154</f>
        <v>4.7089826969985032E-4</v>
      </c>
      <c r="I154" s="8">
        <f>Calc!AH154</f>
        <v>7108.6234251754149</v>
      </c>
      <c r="J154" s="8">
        <f>Calc!AI154</f>
        <v>42.638852137248549</v>
      </c>
      <c r="K154" s="77">
        <f>Calc!AJ154</f>
        <v>137.07856890153747</v>
      </c>
      <c r="L154" s="77">
        <f>Calc!AK154</f>
        <v>1.1112623555708314</v>
      </c>
      <c r="M154" s="109">
        <f>Calc!AP154</f>
        <v>11.6145</v>
      </c>
      <c r="N154" s="109">
        <f>Calc!AQ154</f>
        <v>5.2299999999999999E-2</v>
      </c>
      <c r="O154" s="109">
        <f>Calc!AW154</f>
        <v>11.6021</v>
      </c>
      <c r="P154" s="109">
        <f>Calc!AY154</f>
        <v>5.1907530320918577E-2</v>
      </c>
      <c r="Q154" s="77">
        <f>Calc!BB154</f>
        <v>141.64802343358397</v>
      </c>
      <c r="R154" s="77">
        <f>Calc!BC154</f>
        <v>1.1484870576221287</v>
      </c>
      <c r="S154" s="1">
        <f>Input!E154</f>
        <v>0</v>
      </c>
    </row>
    <row r="155" spans="1:19" s="160" customFormat="1" x14ac:dyDescent="0.2">
      <c r="A155" s="160">
        <f>Input!A155</f>
        <v>10368</v>
      </c>
      <c r="B155" s="160" t="str">
        <f>Input!B155</f>
        <v>Hu1-13</v>
      </c>
      <c r="C155" s="161">
        <f>Calc!O155</f>
        <v>13.710808306922813</v>
      </c>
      <c r="D155" s="161">
        <f>Calc!P155</f>
        <v>9.7719350702814853E-4</v>
      </c>
      <c r="E155" s="161">
        <f>Calc!X155</f>
        <v>0.80629842070312197</v>
      </c>
      <c r="F155" s="161">
        <f>Calc!Y155</f>
        <v>6.3420632471593843E-3</v>
      </c>
      <c r="G155" s="161">
        <f>Calc!AN155</f>
        <v>0.99956657491939049</v>
      </c>
      <c r="H155" s="161">
        <f>Calc!AO155</f>
        <v>7.3928240468445587E-3</v>
      </c>
      <c r="I155" s="162">
        <f>Calc!AH155</f>
        <v>51937.467233466334</v>
      </c>
      <c r="J155" s="162">
        <f>Calc!AI155</f>
        <v>560.74347444583077</v>
      </c>
      <c r="K155" s="163">
        <f>Calc!AJ155</f>
        <v>-0.35698466020339659</v>
      </c>
      <c r="L155" s="163">
        <f>Calc!AK155</f>
        <v>1.0943714659237451</v>
      </c>
      <c r="M155" s="164" t="str">
        <f>Calc!AP155</f>
        <v>Out of range</v>
      </c>
      <c r="N155" s="164" t="e">
        <f>Calc!AQ155</f>
        <v>#VALUE!</v>
      </c>
      <c r="O155" s="164" t="str">
        <f>Calc!AW155</f>
        <v>Out of range</v>
      </c>
      <c r="P155" s="164" t="e">
        <f>Calc!AY155</f>
        <v>#VALUE!</v>
      </c>
      <c r="Q155" s="163" t="e">
        <f>Calc!BB155</f>
        <v>#VALUE!</v>
      </c>
      <c r="R155" s="163" t="e">
        <f>Calc!BC155</f>
        <v>#VALUE!</v>
      </c>
      <c r="S155" s="160">
        <f>Input!E155</f>
        <v>0</v>
      </c>
    </row>
    <row r="156" spans="1:19" x14ac:dyDescent="0.2">
      <c r="A156" s="1">
        <f>Input!A156</f>
        <v>10575</v>
      </c>
      <c r="B156" s="1" t="str">
        <f>Input!B156</f>
        <v>MeBo24 To1-La-13</v>
      </c>
      <c r="C156" s="99">
        <f>Calc!O156</f>
        <v>6.1688751629884893</v>
      </c>
      <c r="D156" s="99">
        <f>Calc!P156</f>
        <v>2.9219233394102011E-4</v>
      </c>
      <c r="E156" s="99">
        <f>Calc!X156</f>
        <v>0.28920038481669624</v>
      </c>
      <c r="F156" s="99">
        <f>Calc!Y156</f>
        <v>1.4745488891543591E-3</v>
      </c>
      <c r="G156" s="99">
        <f>Calc!AN156</f>
        <v>0.11517044807303849</v>
      </c>
      <c r="H156" s="5">
        <f>Calc!AO156</f>
        <v>5.9290729494059348E-4</v>
      </c>
      <c r="I156" s="8">
        <f>Calc!AH156</f>
        <v>7509.7741444385383</v>
      </c>
      <c r="J156" s="8">
        <f>Calc!AI156</f>
        <v>54.412126801098715</v>
      </c>
      <c r="K156" s="77">
        <f>Calc!AJ156</f>
        <v>139.592611419185</v>
      </c>
      <c r="L156" s="77">
        <f>Calc!AK156</f>
        <v>1.1459923072034865</v>
      </c>
      <c r="M156" s="109">
        <f>Calc!AP156</f>
        <v>11.6097</v>
      </c>
      <c r="N156" s="109">
        <f>Calc!AQ156</f>
        <v>6.2899999999999998E-2</v>
      </c>
      <c r="O156" s="109">
        <f>Calc!AW156</f>
        <v>11.598000000000001</v>
      </c>
      <c r="P156" s="109">
        <f>Calc!AY156</f>
        <v>6.441675235456204E-2</v>
      </c>
      <c r="Q156" s="77">
        <f>Calc!BB156</f>
        <v>144.24419897923491</v>
      </c>
      <c r="R156" s="77">
        <f>Calc!BC156</f>
        <v>1.1844849282818009</v>
      </c>
      <c r="S156" s="1">
        <f>Input!E156</f>
        <v>0</v>
      </c>
    </row>
    <row r="157" spans="1:19" s="160" customFormat="1" x14ac:dyDescent="0.2">
      <c r="A157" s="160">
        <f>Input!A157</f>
        <v>10368</v>
      </c>
      <c r="B157" s="160" t="str">
        <f>Input!B157</f>
        <v>Hu1-13</v>
      </c>
      <c r="C157" s="161">
        <f>Calc!O157</f>
        <v>13.709674671929575</v>
      </c>
      <c r="D157" s="161">
        <f>Calc!P157</f>
        <v>1.2741409924589054E-3</v>
      </c>
      <c r="E157" s="161">
        <f>Calc!X157</f>
        <v>0.80840333445566281</v>
      </c>
      <c r="F157" s="161">
        <f>Calc!Y157</f>
        <v>4.8606464774523499E-3</v>
      </c>
      <c r="G157" s="161">
        <f>Calc!AN157</f>
        <v>1.0012483005115971</v>
      </c>
      <c r="H157" s="161">
        <f>Calc!AO157</f>
        <v>6.1224151634632715E-3</v>
      </c>
      <c r="I157" s="162">
        <f>Calc!AH157</f>
        <v>51885.097501709039</v>
      </c>
      <c r="J157" s="162">
        <f>Calc!AI157</f>
        <v>444.92457378388207</v>
      </c>
      <c r="K157" s="163">
        <f>Calc!AJ157</f>
        <v>-0.1373618875989413</v>
      </c>
      <c r="L157" s="163">
        <f>Calc!AK157</f>
        <v>1.1513237441919488</v>
      </c>
      <c r="M157" s="164" t="str">
        <f>Calc!AP157</f>
        <v>Out of range</v>
      </c>
      <c r="N157" s="164" t="e">
        <f>Calc!AQ157</f>
        <v>#VALUE!</v>
      </c>
      <c r="O157" s="164" t="str">
        <f>Calc!AW157</f>
        <v>Out of range</v>
      </c>
      <c r="P157" s="164" t="e">
        <f>Calc!AY157</f>
        <v>#VALUE!</v>
      </c>
      <c r="Q157" s="163" t="e">
        <f>Calc!BB157</f>
        <v>#VALUE!</v>
      </c>
      <c r="R157" s="163" t="e">
        <f>Calc!BC157</f>
        <v>#VALUE!</v>
      </c>
      <c r="S157" s="160">
        <f>Input!E157</f>
        <v>0</v>
      </c>
    </row>
    <row r="158" spans="1:19" x14ac:dyDescent="0.2">
      <c r="A158" s="1">
        <f>Input!A158</f>
        <v>10576</v>
      </c>
      <c r="B158" s="1" t="str">
        <f>Input!B158</f>
        <v>MeBo24 To4-La-11</v>
      </c>
      <c r="C158" s="99">
        <f>Calc!O158</f>
        <v>2.5094835884585542</v>
      </c>
      <c r="D158" s="99">
        <f>Calc!P158</f>
        <v>1.2497044245582354E-4</v>
      </c>
      <c r="E158" s="99">
        <f>Calc!X158</f>
        <v>3.4298374611314443E-2</v>
      </c>
      <c r="F158" s="99">
        <f>Calc!Y158</f>
        <v>2.5698223780604634E-4</v>
      </c>
      <c r="G158" s="99">
        <f>Calc!AN158</f>
        <v>0.12460231856396271</v>
      </c>
      <c r="H158" s="5">
        <f>Calc!AO158</f>
        <v>6.7317538473575511E-4</v>
      </c>
      <c r="I158" s="8">
        <f>Calc!AH158</f>
        <v>27916.344308455202</v>
      </c>
      <c r="J158" s="8">
        <f>Calc!AI158</f>
        <v>257.86573006409174</v>
      </c>
      <c r="K158" s="77">
        <f>Calc!AJ158</f>
        <v>131.95038757014311</v>
      </c>
      <c r="L158" s="77">
        <f>Calc!AK158</f>
        <v>1.6501845983397965</v>
      </c>
      <c r="M158" s="109">
        <f>Calc!AP158</f>
        <v>12.7067</v>
      </c>
      <c r="N158" s="109">
        <f>Calc!AQ158</f>
        <v>6.6400000000000001E-2</v>
      </c>
      <c r="O158" s="109">
        <f>Calc!AW158</f>
        <v>12.7033</v>
      </c>
      <c r="P158" s="109">
        <f>Calc!AY158</f>
        <v>7.5338588428066469E-2</v>
      </c>
      <c r="Q158" s="77">
        <f>Calc!BB158</f>
        <v>136.77391907625693</v>
      </c>
      <c r="R158" s="77">
        <f>Calc!BC158</f>
        <v>1.7107830164430522</v>
      </c>
      <c r="S158" s="1">
        <f>Input!E158</f>
        <v>0</v>
      </c>
    </row>
    <row r="159" spans="1:19" s="160" customFormat="1" x14ac:dyDescent="0.2">
      <c r="A159" s="160">
        <f>Input!A159</f>
        <v>10368</v>
      </c>
      <c r="B159" s="160" t="str">
        <f>Input!B159</f>
        <v>Hu1-13</v>
      </c>
      <c r="C159" s="161">
        <f>Calc!O159</f>
        <v>13.7120546214312</v>
      </c>
      <c r="D159" s="161">
        <f>Calc!P159</f>
        <v>1.3563610198558274E-3</v>
      </c>
      <c r="E159" s="161">
        <f>Calc!X159</f>
        <v>0.80906740593318893</v>
      </c>
      <c r="F159" s="161">
        <f>Calc!Y159</f>
        <v>4.0098234609537041E-3</v>
      </c>
      <c r="G159" s="161">
        <f>Calc!AN159</f>
        <v>1.0029920691267427</v>
      </c>
      <c r="H159" s="161">
        <f>Calc!AO159</f>
        <v>5.6608641983069818E-3</v>
      </c>
      <c r="I159" s="162">
        <f>Calc!AH159</f>
        <v>51941.814902909624</v>
      </c>
      <c r="J159" s="162">
        <f>Calc!AI159</f>
        <v>390.10922220964392</v>
      </c>
      <c r="K159" s="163">
        <f>Calc!AJ159</f>
        <v>-1.178273135143626</v>
      </c>
      <c r="L159" s="163">
        <f>Calc!AK159</f>
        <v>1.5924543582722808</v>
      </c>
      <c r="M159" s="164" t="str">
        <f>Calc!AP159</f>
        <v>Out of range</v>
      </c>
      <c r="N159" s="164" t="e">
        <f>Calc!AQ159</f>
        <v>#VALUE!</v>
      </c>
      <c r="O159" s="164" t="str">
        <f>Calc!AW159</f>
        <v>Out of range</v>
      </c>
      <c r="P159" s="164" t="e">
        <f>Calc!AY159</f>
        <v>#VALUE!</v>
      </c>
      <c r="Q159" s="163" t="e">
        <f>Calc!BB159</f>
        <v>#VALUE!</v>
      </c>
      <c r="R159" s="163" t="e">
        <f>Calc!BC159</f>
        <v>#VALUE!</v>
      </c>
      <c r="S159" s="160">
        <f>Input!E159</f>
        <v>0</v>
      </c>
    </row>
    <row r="160" spans="1:19" x14ac:dyDescent="0.2">
      <c r="A160" s="1">
        <f>Input!A160</f>
        <v>10577</v>
      </c>
      <c r="B160" s="1" t="str">
        <f>Input!B160</f>
        <v>MeBo24 To4-La-12</v>
      </c>
      <c r="C160" s="99">
        <f>Calc!O160</f>
        <v>3.0627696641205815</v>
      </c>
      <c r="D160" s="99">
        <f>Calc!P160</f>
        <v>1.8944843177663009E-4</v>
      </c>
      <c r="E160" s="99">
        <f>Calc!X160</f>
        <v>2.0685792685286937</v>
      </c>
      <c r="F160" s="99">
        <f>Calc!Y160</f>
        <v>8.456269737292639E-3</v>
      </c>
      <c r="G160" s="99">
        <f>Calc!AN160</f>
        <v>0.19081845223634961</v>
      </c>
      <c r="H160" s="5">
        <f>Calc!AO160</f>
        <v>1.0765302981357511E-3</v>
      </c>
      <c r="I160" s="8">
        <f>Calc!AH160</f>
        <v>863.95023334896916</v>
      </c>
      <c r="J160" s="8">
        <f>Calc!AI160</f>
        <v>6.0189355138309484</v>
      </c>
      <c r="K160" s="77">
        <f>Calc!AJ160</f>
        <v>131.74738079890557</v>
      </c>
      <c r="L160" s="77">
        <f>Calc!AK160</f>
        <v>1.5927074565241151</v>
      </c>
      <c r="M160" s="109">
        <f>Calc!AP160</f>
        <v>20.0914</v>
      </c>
      <c r="N160" s="109">
        <f>Calc!AQ160</f>
        <v>0.1176</v>
      </c>
      <c r="O160" s="109">
        <f>Calc!AW160</f>
        <v>19.921800000000001</v>
      </c>
      <c r="P160" s="109">
        <f>Calc!AY160</f>
        <v>0.15352886999753068</v>
      </c>
      <c r="Q160" s="77">
        <f>Calc!BB160</f>
        <v>139.37822632681366</v>
      </c>
      <c r="R160" s="77">
        <f>Calc!BC160</f>
        <v>1.6860533773005202</v>
      </c>
      <c r="S160" s="1">
        <f>Input!E160</f>
        <v>0</v>
      </c>
    </row>
    <row r="161" spans="1:19" s="160" customFormat="1" x14ac:dyDescent="0.2">
      <c r="A161" s="160">
        <f>Input!A161</f>
        <v>10368</v>
      </c>
      <c r="B161" s="160" t="str">
        <f>Input!B161</f>
        <v>Hu1-13</v>
      </c>
      <c r="C161" s="161">
        <f>Calc!O161</f>
        <v>13.709818474607921</v>
      </c>
      <c r="D161" s="161">
        <f>Calc!P161</f>
        <v>1.4715673008523888E-3</v>
      </c>
      <c r="E161" s="161">
        <f>Calc!X161</f>
        <v>0.8014281312479864</v>
      </c>
      <c r="F161" s="161">
        <f>Calc!Y161</f>
        <v>5.2880694224531821E-3</v>
      </c>
      <c r="G161" s="161">
        <f>Calc!AN161</f>
        <v>0.99850238805725289</v>
      </c>
      <c r="H161" s="161">
        <f>Calc!AO161</f>
        <v>5.8415210504542481E-3</v>
      </c>
      <c r="I161" s="162">
        <f>Calc!AH161</f>
        <v>52193.692428028175</v>
      </c>
      <c r="J161" s="162">
        <f>Calc!AI161</f>
        <v>460.22866391485064</v>
      </c>
      <c r="K161" s="163">
        <f>Calc!AJ161</f>
        <v>0.46363944729255202</v>
      </c>
      <c r="L161" s="163">
        <f>Calc!AK161</f>
        <v>1.4589758061967084</v>
      </c>
      <c r="M161" s="164">
        <f>Calc!AP161</f>
        <v>670.29</v>
      </c>
      <c r="N161" s="164" t="e">
        <f>Calc!AQ161</f>
        <v>#VALUE!</v>
      </c>
      <c r="O161" s="164">
        <f>Calc!AW161</f>
        <v>670.27329999999995</v>
      </c>
      <c r="P161" s="164">
        <f>Calc!AY161</f>
        <v>312.72242826071039</v>
      </c>
      <c r="Q161" s="163">
        <f>Calc!BB161</f>
        <v>3.0825135311769336</v>
      </c>
      <c r="R161" s="163">
        <f>Calc!BC161</f>
        <v>10.052077126868921</v>
      </c>
      <c r="S161" s="160">
        <f>Input!E161</f>
        <v>0</v>
      </c>
    </row>
    <row r="162" spans="1:19" x14ac:dyDescent="0.2">
      <c r="A162" s="1">
        <f>Input!A162</f>
        <v>10578</v>
      </c>
      <c r="B162" s="1" t="str">
        <f>Input!B162</f>
        <v>MeBo24 To4-La-17</v>
      </c>
      <c r="C162" s="99">
        <f>Calc!O162</f>
        <v>2.9335302184219003</v>
      </c>
      <c r="D162" s="99">
        <f>Calc!P162</f>
        <v>1.7590305890376521E-4</v>
      </c>
      <c r="E162" s="99">
        <f>Calc!X162</f>
        <v>7.5111909112522274E-2</v>
      </c>
      <c r="F162" s="99">
        <f>Calc!Y162</f>
        <v>5.8827821701806348E-4</v>
      </c>
      <c r="G162" s="99">
        <f>Calc!AN162</f>
        <v>0.13380493907194646</v>
      </c>
      <c r="H162" s="5">
        <f>Calc!AO162</f>
        <v>8.83614343817862E-4</v>
      </c>
      <c r="I162" s="8">
        <f>Calc!AH162</f>
        <v>15971.619285550267</v>
      </c>
      <c r="J162" s="8">
        <f>Calc!AI162</f>
        <v>163.6186999648788</v>
      </c>
      <c r="K162" s="77">
        <f>Calc!AJ162</f>
        <v>127.43940712480905</v>
      </c>
      <c r="L162" s="77">
        <f>Calc!AK162</f>
        <v>1.723731634482768</v>
      </c>
      <c r="M162" s="109">
        <f>Calc!AP162</f>
        <v>13.763500000000001</v>
      </c>
      <c r="N162" s="109">
        <f>Calc!AQ162</f>
        <v>9.9400000000000002E-2</v>
      </c>
      <c r="O162" s="109">
        <f>Calc!AW162</f>
        <v>13.757</v>
      </c>
      <c r="P162" s="109">
        <f>Calc!AY162</f>
        <v>9.9345663709404605E-2</v>
      </c>
      <c r="Q162" s="77">
        <f>Calc!BB162</f>
        <v>132.49202070256658</v>
      </c>
      <c r="R162" s="77">
        <f>Calc!BC162</f>
        <v>1.792381187086739</v>
      </c>
      <c r="S162" s="1">
        <f>Input!E162</f>
        <v>0</v>
      </c>
    </row>
    <row r="163" spans="1:19" s="160" customFormat="1" x14ac:dyDescent="0.2">
      <c r="A163" s="160">
        <f>Input!A163</f>
        <v>10368</v>
      </c>
      <c r="B163" s="160" t="str">
        <f>Input!B163</f>
        <v>Hu1-13</v>
      </c>
      <c r="C163" s="161">
        <f>Calc!O163</f>
        <v>13.708728136834226</v>
      </c>
      <c r="D163" s="161">
        <f>Calc!P163</f>
        <v>1.2880388076271212E-3</v>
      </c>
      <c r="E163" s="161">
        <f>Calc!X163</f>
        <v>0.80662741190225262</v>
      </c>
      <c r="F163" s="161">
        <f>Calc!Y163</f>
        <v>4.3745270259379649E-3</v>
      </c>
      <c r="G163" s="161">
        <f>Calc!AN163</f>
        <v>1.0019270753936307</v>
      </c>
      <c r="H163" s="161">
        <f>Calc!AO163</f>
        <v>5.5739050961693074E-3</v>
      </c>
      <c r="I163" s="162">
        <f>Calc!AH163</f>
        <v>52030.990348860847</v>
      </c>
      <c r="J163" s="162">
        <f>Calc!AI163</f>
        <v>404.20957451593489</v>
      </c>
      <c r="K163" s="163">
        <f>Calc!AJ163</f>
        <v>2.229184749001023</v>
      </c>
      <c r="L163" s="163">
        <f>Calc!AK163</f>
        <v>1.943095768572205</v>
      </c>
      <c r="M163" s="164">
        <f>Calc!AP163</f>
        <v>728.61450000000002</v>
      </c>
      <c r="N163" s="164" t="e">
        <f>Calc!AQ163</f>
        <v>#VALUE!</v>
      </c>
      <c r="O163" s="164">
        <f>Calc!AW163</f>
        <v>728.59789999999998</v>
      </c>
      <c r="P163" s="164">
        <f>Calc!AY163</f>
        <v>528.40703074200928</v>
      </c>
      <c r="Q163" s="163">
        <f>Calc!BB163</f>
        <v>17.476763174417783</v>
      </c>
      <c r="R163" s="163">
        <f>Calc!BC163</f>
        <v>21.661267905364575</v>
      </c>
      <c r="S163" s="160">
        <f>Input!E163</f>
        <v>0</v>
      </c>
    </row>
    <row r="164" spans="1:19" x14ac:dyDescent="0.2">
      <c r="A164" s="1">
        <f>Input!A164</f>
        <v>10579</v>
      </c>
      <c r="B164" s="1" t="str">
        <f>Input!B164</f>
        <v>MeBo24 To4-La-18</v>
      </c>
      <c r="C164" s="99">
        <f>Calc!O164</f>
        <v>2.5415426354944746</v>
      </c>
      <c r="D164" s="99">
        <f>Calc!P164</f>
        <v>1.957351064543797E-4</v>
      </c>
      <c r="E164" s="99">
        <f>Calc!X164</f>
        <v>0.2500145506332323</v>
      </c>
      <c r="F164" s="99">
        <f>Calc!Y164</f>
        <v>1.2057785389857729E-3</v>
      </c>
      <c r="G164" s="99">
        <f>Calc!AN164</f>
        <v>0.22696906746362325</v>
      </c>
      <c r="H164" s="5">
        <f>Calc!AO164</f>
        <v>1.4057200960670775E-3</v>
      </c>
      <c r="I164" s="8">
        <f>Calc!AH164</f>
        <v>7053.7911676587646</v>
      </c>
      <c r="J164" s="8">
        <f>Calc!AI164</f>
        <v>55.367782785984268</v>
      </c>
      <c r="K164" s="77">
        <f>Calc!AJ164</f>
        <v>129.50956556704418</v>
      </c>
      <c r="L164" s="77">
        <f>Calc!AK164</f>
        <v>1.8098497875577606</v>
      </c>
      <c r="M164" s="109">
        <f>Calc!AP164</f>
        <v>24.389399999999998</v>
      </c>
      <c r="N164" s="109">
        <f>Calc!AQ164</f>
        <v>0.18360000000000001</v>
      </c>
      <c r="O164" s="109">
        <f>Calc!AW164</f>
        <v>24.364699999999999</v>
      </c>
      <c r="P164" s="109">
        <f>Calc!AY164</f>
        <v>0.17485489695450465</v>
      </c>
      <c r="Q164" s="77">
        <f>Calc!BB164</f>
        <v>138.74208353625596</v>
      </c>
      <c r="R164" s="77">
        <f>Calc!BC164</f>
        <v>1.9399497467816467</v>
      </c>
      <c r="S164" s="1">
        <f>Input!E164</f>
        <v>0</v>
      </c>
    </row>
    <row r="165" spans="1:19" s="160" customFormat="1" x14ac:dyDescent="0.2">
      <c r="A165" s="160">
        <f>Input!A165</f>
        <v>10368</v>
      </c>
      <c r="B165" s="160" t="str">
        <f>Input!B165</f>
        <v>Hu1-13</v>
      </c>
      <c r="C165" s="161">
        <f>Calc!O165</f>
        <v>13.708965773796184</v>
      </c>
      <c r="D165" s="161">
        <f>Calc!P165</f>
        <v>1.6355646540105067E-3</v>
      </c>
      <c r="E165" s="161">
        <f>Calc!X165</f>
        <v>0.80637572215213749</v>
      </c>
      <c r="F165" s="161">
        <f>Calc!Y165</f>
        <v>6.7900864919083273E-3</v>
      </c>
      <c r="G165" s="161">
        <f>Calc!AN165</f>
        <v>0.99909561557709325</v>
      </c>
      <c r="H165" s="161">
        <f>Calc!AO165</f>
        <v>7.6341634144463065E-3</v>
      </c>
      <c r="I165" s="162">
        <f>Calc!AH165</f>
        <v>51901.043983078525</v>
      </c>
      <c r="J165" s="162">
        <f>Calc!AI165</f>
        <v>590.11416389012686</v>
      </c>
      <c r="K165" s="163">
        <f>Calc!AJ165</f>
        <v>0.30995241538445129</v>
      </c>
      <c r="L165" s="163">
        <f>Calc!AK165</f>
        <v>1.593171842531947</v>
      </c>
      <c r="M165" s="164">
        <f>Calc!AP165</f>
        <v>721.69929999999999</v>
      </c>
      <c r="N165" s="164" t="e">
        <f>Calc!AQ165</f>
        <v>#VALUE!</v>
      </c>
      <c r="O165" s="164">
        <f>Calc!AW165</f>
        <v>721.68259999999998</v>
      </c>
      <c r="P165" s="164">
        <f>Calc!AY165</f>
        <v>643.87293887031217</v>
      </c>
      <c r="Q165" s="163">
        <f>Calc!BB165</f>
        <v>2.3829877090383227</v>
      </c>
      <c r="R165" s="163">
        <f>Calc!BC165</f>
        <v>12.412729611126766</v>
      </c>
      <c r="S165" s="160">
        <f>Input!E165</f>
        <v>0</v>
      </c>
    </row>
    <row r="166" spans="1:19" x14ac:dyDescent="0.2">
      <c r="A166" s="56"/>
      <c r="B166" s="56"/>
      <c r="C166" s="106"/>
      <c r="D166" s="106"/>
      <c r="E166" s="106"/>
      <c r="F166" s="106"/>
      <c r="G166" s="106"/>
      <c r="H166" s="106"/>
      <c r="I166" s="72"/>
      <c r="J166" s="72"/>
      <c r="K166" s="107"/>
      <c r="L166" s="107"/>
      <c r="M166" s="130"/>
      <c r="N166" s="130"/>
      <c r="O166" s="130"/>
      <c r="P166" s="130"/>
      <c r="Q166" s="107"/>
      <c r="R166" s="107"/>
      <c r="S166" s="56"/>
    </row>
    <row r="167" spans="1:19" s="160" customFormat="1" x14ac:dyDescent="0.2">
      <c r="A167" s="160">
        <f>Input!A167</f>
        <v>10368</v>
      </c>
      <c r="B167" s="160" t="str">
        <f>Input!B167</f>
        <v>Hu1-13</v>
      </c>
      <c r="C167" s="161">
        <f>Calc!O167</f>
        <v>13.709062235021261</v>
      </c>
      <c r="D167" s="161">
        <f>Calc!P167</f>
        <v>1.5647004603502968E-3</v>
      </c>
      <c r="E167" s="161">
        <f>Calc!X167</f>
        <v>0.80791393325592786</v>
      </c>
      <c r="F167" s="161">
        <f>Calc!Y167</f>
        <v>4.5040925211284688E-3</v>
      </c>
      <c r="G167" s="161">
        <f>Calc!AN167</f>
        <v>0.99998562214085218</v>
      </c>
      <c r="H167" s="161">
        <f>Calc!AO167</f>
        <v>3.8470548136588208E-3</v>
      </c>
      <c r="I167" s="162">
        <f>Calc!AH167</f>
        <v>51848.738939290481</v>
      </c>
      <c r="J167" s="162">
        <f>Calc!AI167</f>
        <v>351.14832642380014</v>
      </c>
      <c r="K167" s="163">
        <f>Calc!AJ167</f>
        <v>-1.2035405326059623</v>
      </c>
      <c r="L167" s="163">
        <f>Calc!AK167</f>
        <v>1.3718902719890589</v>
      </c>
      <c r="M167" s="164" t="str">
        <f>Calc!AP167</f>
        <v>Out of range</v>
      </c>
      <c r="N167" s="164" t="e">
        <f>Calc!AQ167</f>
        <v>#VALUE!</v>
      </c>
      <c r="O167" s="164" t="str">
        <f>Calc!AW167</f>
        <v>Out of range</v>
      </c>
      <c r="P167" s="164" t="e">
        <f>Calc!AY167</f>
        <v>#VALUE!</v>
      </c>
      <c r="Q167" s="163" t="e">
        <f>Calc!BB167</f>
        <v>#VALUE!</v>
      </c>
      <c r="R167" s="163" t="e">
        <f>Calc!BC167</f>
        <v>#VALUE!</v>
      </c>
      <c r="S167" s="160">
        <f>Input!E167</f>
        <v>0</v>
      </c>
    </row>
    <row r="168" spans="1:19" x14ac:dyDescent="0.2">
      <c r="A168" s="1">
        <f>Input!A168</f>
        <v>10580</v>
      </c>
      <c r="B168" s="1" t="str">
        <f>Input!B168</f>
        <v>MeBo24 To6-Lc-03</v>
      </c>
      <c r="C168" s="99">
        <f>Calc!O168</f>
        <v>6.0080985429486589</v>
      </c>
      <c r="D168" s="99">
        <f>Calc!P168</f>
        <v>3.9921524301289547E-4</v>
      </c>
      <c r="E168" s="99">
        <f>Calc!X168</f>
        <v>15.45986367205165</v>
      </c>
      <c r="F168" s="99">
        <f>Calc!Y168</f>
        <v>3.4907738060693846E-2</v>
      </c>
      <c r="G168" s="99">
        <f>Calc!AN168</f>
        <v>0.25104539190351977</v>
      </c>
      <c r="H168" s="5">
        <f>Calc!AO168</f>
        <v>6.5681534177129382E-4</v>
      </c>
      <c r="I168" s="8">
        <f>Calc!AH168</f>
        <v>298.52473307889142</v>
      </c>
      <c r="J168" s="8">
        <f>Calc!AI168</f>
        <v>1.0314925702035755</v>
      </c>
      <c r="K168" s="77">
        <f>Calc!AJ168</f>
        <v>127.19423812029174</v>
      </c>
      <c r="L168" s="77">
        <f>Calc!AK168</f>
        <v>0.94234332569916079</v>
      </c>
      <c r="M168" s="109">
        <f>Calc!AP168</f>
        <v>27.378799999999998</v>
      </c>
      <c r="N168" s="109">
        <f>Calc!AQ168</f>
        <v>8.5500000000000007E-2</v>
      </c>
      <c r="O168" s="109">
        <f>Calc!AW168</f>
        <v>26.7301</v>
      </c>
      <c r="P168" s="109">
        <f>Calc!AY168</f>
        <v>0.33634662459512843</v>
      </c>
      <c r="Q168" s="77">
        <f>Calc!BB168</f>
        <v>137.17570655849659</v>
      </c>
      <c r="R168" s="77">
        <f>Calc!BC168</f>
        <v>1.0240357745752671</v>
      </c>
      <c r="S168" s="1">
        <f>Input!E168</f>
        <v>0</v>
      </c>
    </row>
    <row r="169" spans="1:19" s="160" customFormat="1" x14ac:dyDescent="0.2">
      <c r="A169" s="160">
        <f>Input!A169</f>
        <v>10368</v>
      </c>
      <c r="B169" s="160" t="str">
        <f>Input!B169</f>
        <v>Hu1-13</v>
      </c>
      <c r="C169" s="161">
        <f>Calc!O169</f>
        <v>13.708621341645999</v>
      </c>
      <c r="D169" s="161">
        <f>Calc!P169</f>
        <v>1.8561252776742336E-3</v>
      </c>
      <c r="E169" s="161">
        <f>Calc!X169</f>
        <v>0.81399593620771382</v>
      </c>
      <c r="F169" s="161">
        <f>Calc!Y169</f>
        <v>3.8332465176531437E-3</v>
      </c>
      <c r="G169" s="161">
        <f>Calc!AN169</f>
        <v>1.0027558020464578</v>
      </c>
      <c r="H169" s="161">
        <f>Calc!AO169</f>
        <v>3.7568032037823421E-3</v>
      </c>
      <c r="I169" s="162">
        <f>Calc!AH169</f>
        <v>51602.235879404005</v>
      </c>
      <c r="J169" s="162">
        <f>Calc!AI169</f>
        <v>310.44681526590324</v>
      </c>
      <c r="K169" s="163">
        <f>Calc!AJ169</f>
        <v>0.98636238504323792</v>
      </c>
      <c r="L169" s="163">
        <f>Calc!AK169</f>
        <v>1.6384984552740833</v>
      </c>
      <c r="M169" s="164" t="str">
        <f>Calc!AP169</f>
        <v>Out of range</v>
      </c>
      <c r="N169" s="164" t="e">
        <f>Calc!AQ169</f>
        <v>#VALUE!</v>
      </c>
      <c r="O169" s="164" t="str">
        <f>Calc!AW169</f>
        <v>Out of range</v>
      </c>
      <c r="P169" s="164" t="e">
        <f>Calc!AY169</f>
        <v>#VALUE!</v>
      </c>
      <c r="Q169" s="163" t="e">
        <f>Calc!BB169</f>
        <v>#VALUE!</v>
      </c>
      <c r="R169" s="163" t="e">
        <f>Calc!BC169</f>
        <v>#VALUE!</v>
      </c>
      <c r="S169" s="160">
        <f>Input!E169</f>
        <v>0</v>
      </c>
    </row>
    <row r="170" spans="1:19" x14ac:dyDescent="0.2">
      <c r="A170" s="1">
        <f>Input!A170</f>
        <v>10581</v>
      </c>
      <c r="B170" s="1" t="str">
        <f>Input!B170</f>
        <v>MeBo24 To6-Lc-04</v>
      </c>
      <c r="C170" s="99">
        <f>Calc!O170</f>
        <v>6.0314702115198671</v>
      </c>
      <c r="D170" s="99">
        <f>Calc!P170</f>
        <v>4.5174709626247278E-4</v>
      </c>
      <c r="E170" s="99">
        <f>Calc!X170</f>
        <v>7.749082931997072</v>
      </c>
      <c r="F170" s="99">
        <f>Calc!Y170</f>
        <v>1.6870105035212291E-2</v>
      </c>
      <c r="G170" s="99">
        <f>Calc!AN170</f>
        <v>0.22620265078810942</v>
      </c>
      <c r="H170" s="5">
        <f>Calc!AO170</f>
        <v>6.0257501124404719E-4</v>
      </c>
      <c r="I170" s="8">
        <f>Calc!AH170</f>
        <v>537.51266397254233</v>
      </c>
      <c r="J170" s="8">
        <f>Calc!AI170</f>
        <v>1.8487726944614318</v>
      </c>
      <c r="K170" s="77">
        <f>Calc!AJ170</f>
        <v>124.9014042120773</v>
      </c>
      <c r="L170" s="77">
        <f>Calc!AK170</f>
        <v>0.76131142234484617</v>
      </c>
      <c r="M170" s="109">
        <f>Calc!AP170</f>
        <v>24.411899999999999</v>
      </c>
      <c r="N170" s="109">
        <f>Calc!AQ170</f>
        <v>7.6399999999999996E-2</v>
      </c>
      <c r="O170" s="109">
        <f>Calc!AW170</f>
        <v>24.087499999999999</v>
      </c>
      <c r="P170" s="109">
        <f>Calc!AY170</f>
        <v>0.17893964168064494</v>
      </c>
      <c r="Q170" s="77">
        <f>Calc!BB170</f>
        <v>133.7006253031536</v>
      </c>
      <c r="R170" s="77">
        <f>Calc!BC170</f>
        <v>0.81707733407178984</v>
      </c>
      <c r="S170" s="1">
        <f>Input!E170</f>
        <v>0</v>
      </c>
    </row>
    <row r="171" spans="1:19" s="160" customFormat="1" x14ac:dyDescent="0.2">
      <c r="A171" s="160">
        <f>Input!A171</f>
        <v>10368</v>
      </c>
      <c r="B171" s="160" t="str">
        <f>Input!B171</f>
        <v>Hu1-13</v>
      </c>
      <c r="C171" s="161">
        <f>Calc!O171</f>
        <v>13.713141289624941</v>
      </c>
      <c r="D171" s="161">
        <f>Calc!P171</f>
        <v>1.9095317769970786E-3</v>
      </c>
      <c r="E171" s="161">
        <f>Calc!X171</f>
        <v>0.81567066184986492</v>
      </c>
      <c r="F171" s="161">
        <f>Calc!Y171</f>
        <v>3.6360497911940288E-3</v>
      </c>
      <c r="G171" s="161">
        <f>Calc!AN171</f>
        <v>0.99547815924264627</v>
      </c>
      <c r="H171" s="161">
        <f>Calc!AO171</f>
        <v>2.922583957620972E-3</v>
      </c>
      <c r="I171" s="162">
        <f>Calc!AH171</f>
        <v>51139.401044916551</v>
      </c>
      <c r="J171" s="162">
        <f>Calc!AI171</f>
        <v>272.87243061230947</v>
      </c>
      <c r="K171" s="163">
        <f>Calc!AJ171</f>
        <v>0.22964201488639979</v>
      </c>
      <c r="L171" s="163">
        <f>Calc!AK171</f>
        <v>1.3583883430140258</v>
      </c>
      <c r="M171" s="164">
        <f>Calc!AP171</f>
        <v>581.98940000000005</v>
      </c>
      <c r="N171" s="164" t="e">
        <f>Calc!AQ171</f>
        <v>#VALUE!</v>
      </c>
      <c r="O171" s="164">
        <f>Calc!AW171</f>
        <v>581.97239999999999</v>
      </c>
      <c r="P171" s="164">
        <f>Calc!AY171</f>
        <v>78.652910312014257</v>
      </c>
      <c r="Q171" s="163">
        <f>Calc!BB171</f>
        <v>1.1895736367861947</v>
      </c>
      <c r="R171" s="163">
        <f>Calc!BC171</f>
        <v>7.0586077095346909</v>
      </c>
      <c r="S171" s="160">
        <f>Input!E171</f>
        <v>0</v>
      </c>
    </row>
    <row r="172" spans="1:19" x14ac:dyDescent="0.2">
      <c r="A172" s="1">
        <f>Input!A172</f>
        <v>10582</v>
      </c>
      <c r="B172" s="1" t="str">
        <f>Input!B172</f>
        <v>MeBo24 To6-Lc-05</v>
      </c>
      <c r="C172" s="99">
        <f>Calc!O172</f>
        <v>7.2152256251888565</v>
      </c>
      <c r="D172" s="99">
        <f>Calc!P172</f>
        <v>4.3702129444133834E-4</v>
      </c>
      <c r="E172" s="99">
        <f>Calc!X172</f>
        <v>4.2288395756326285</v>
      </c>
      <c r="F172" s="99">
        <f>Calc!Y172</f>
        <v>9.3283963381702254E-3</v>
      </c>
      <c r="G172" s="99">
        <f>Calc!AN172</f>
        <v>0.16994805163295615</v>
      </c>
      <c r="H172" s="5">
        <f>Calc!AO172</f>
        <v>6.5880680211120391E-4</v>
      </c>
      <c r="I172" s="8">
        <f>Calc!AH172</f>
        <v>883.43405973097742</v>
      </c>
      <c r="J172" s="8">
        <f>Calc!AI172</f>
        <v>3.939929961649578</v>
      </c>
      <c r="K172" s="77">
        <f>Calc!AJ172</f>
        <v>127.10606422234206</v>
      </c>
      <c r="L172" s="77">
        <f>Calc!AK172</f>
        <v>0.95973548726941427</v>
      </c>
      <c r="M172" s="109">
        <f>Calc!AP172</f>
        <v>17.793099999999999</v>
      </c>
      <c r="N172" s="109">
        <f>Calc!AQ172</f>
        <v>7.0599999999999996E-2</v>
      </c>
      <c r="O172" s="109">
        <f>Calc!AW172</f>
        <v>17.645199999999999</v>
      </c>
      <c r="P172" s="109">
        <f>Calc!AY172</f>
        <v>0.106454769029935</v>
      </c>
      <c r="Q172" s="77">
        <f>Calc!BB172</f>
        <v>133.60564564489323</v>
      </c>
      <c r="R172" s="77">
        <f>Calc!BC172</f>
        <v>1.0096569873190004</v>
      </c>
      <c r="S172" s="1">
        <f>Input!E172</f>
        <v>0</v>
      </c>
    </row>
    <row r="173" spans="1:19" s="160" customFormat="1" x14ac:dyDescent="0.2">
      <c r="A173" s="160">
        <f>Input!A173</f>
        <v>10368</v>
      </c>
      <c r="B173" s="160" t="str">
        <f>Input!B173</f>
        <v>Hu1-13</v>
      </c>
      <c r="C173" s="161">
        <f>Calc!O173</f>
        <v>13.70813979789556</v>
      </c>
      <c r="D173" s="161">
        <f>Calc!P173</f>
        <v>1.6545448918577224E-3</v>
      </c>
      <c r="E173" s="161">
        <f>Calc!X173</f>
        <v>0.82541558412226101</v>
      </c>
      <c r="F173" s="161">
        <f>Calc!Y173</f>
        <v>3.7421612679806671E-3</v>
      </c>
      <c r="G173" s="161">
        <f>Calc!AN173</f>
        <v>0.99867011118329951</v>
      </c>
      <c r="H173" s="161">
        <f>Calc!AO173</f>
        <v>3.8378434925847617E-3</v>
      </c>
      <c r="I173" s="162">
        <f>Calc!AH173</f>
        <v>50679.194675711631</v>
      </c>
      <c r="J173" s="162">
        <f>Calc!AI173</f>
        <v>301.13800072283078</v>
      </c>
      <c r="K173" s="163">
        <f>Calc!AJ173</f>
        <v>-0.66470013148134388</v>
      </c>
      <c r="L173" s="163">
        <f>Calc!AK173</f>
        <v>1.3361670749630541</v>
      </c>
      <c r="M173" s="164">
        <f>Calc!AP173</f>
        <v>862.12810000000002</v>
      </c>
      <c r="N173" s="164" t="e">
        <f>Calc!AQ173</f>
        <v>#VALUE!</v>
      </c>
      <c r="O173" s="164">
        <f>Calc!AW173</f>
        <v>862.11080000000004</v>
      </c>
      <c r="P173" s="164">
        <f>Calc!AY173</f>
        <v>1268.0022095019192</v>
      </c>
      <c r="Q173" s="163">
        <f>Calc!BB173</f>
        <v>-7.6001233993034267</v>
      </c>
      <c r="R173" s="163">
        <f>Calc!BC173</f>
        <v>16.782755562383596</v>
      </c>
      <c r="S173" s="160">
        <f>Input!E173</f>
        <v>0</v>
      </c>
    </row>
    <row r="174" spans="1:19" x14ac:dyDescent="0.2">
      <c r="A174" s="1">
        <f>Input!A174</f>
        <v>10587</v>
      </c>
      <c r="B174" s="1" t="str">
        <f>Input!B174</f>
        <v>MeBo24 To6-Lc-10</v>
      </c>
      <c r="C174" s="99">
        <f>Calc!O174</f>
        <v>3.6331384472267514</v>
      </c>
      <c r="D174" s="99">
        <f>Calc!P174</f>
        <v>2.3355522737337591E-4</v>
      </c>
      <c r="E174" s="99">
        <f>Calc!X174</f>
        <v>1.4830907257435704</v>
      </c>
      <c r="F174" s="99">
        <f>Calc!Y174</f>
        <v>3.7118860584226011E-3</v>
      </c>
      <c r="G174" s="99">
        <f>Calc!AN174</f>
        <v>0.21581301614790555</v>
      </c>
      <c r="H174" s="5">
        <f>Calc!AO174</f>
        <v>7.7084206064475017E-4</v>
      </c>
      <c r="I174" s="8">
        <f>Calc!AH174</f>
        <v>1613.8515994876204</v>
      </c>
      <c r="J174" s="8">
        <f>Calc!AI174</f>
        <v>7.0378901039492794</v>
      </c>
      <c r="K174" s="77">
        <f>Calc!AJ174</f>
        <v>125.61551840646845</v>
      </c>
      <c r="L174" s="77">
        <f>Calc!AK174</f>
        <v>1.0871152521502057</v>
      </c>
      <c r="M174" s="109">
        <f>Calc!AP174</f>
        <v>23.150700000000001</v>
      </c>
      <c r="N174" s="109">
        <f>Calc!AQ174</f>
        <v>9.3200000000000005E-2</v>
      </c>
      <c r="O174" s="109">
        <f>Calc!AW174</f>
        <v>23.047799999999999</v>
      </c>
      <c r="P174" s="109">
        <f>Calc!AY174</f>
        <v>0.1082407035219911</v>
      </c>
      <c r="Q174" s="77">
        <f>Calc!BB174</f>
        <v>134.07050224325795</v>
      </c>
      <c r="R174" s="77">
        <f>Calc!BC174</f>
        <v>1.1609028318789376</v>
      </c>
      <c r="S174" s="1">
        <f>Input!E174</f>
        <v>0</v>
      </c>
    </row>
    <row r="175" spans="1:19" s="160" customFormat="1" x14ac:dyDescent="0.2">
      <c r="A175" s="160">
        <f>Input!A175</f>
        <v>10368</v>
      </c>
      <c r="B175" s="160" t="str">
        <f>Input!B175</f>
        <v>Hu1-13</v>
      </c>
      <c r="C175" s="161">
        <f>Calc!O175</f>
        <v>13.708376128391164</v>
      </c>
      <c r="D175" s="161">
        <f>Calc!P175</f>
        <v>2.0605218125849482E-3</v>
      </c>
      <c r="E175" s="161">
        <f>Calc!X175</f>
        <v>0.82145754664675041</v>
      </c>
      <c r="F175" s="161">
        <f>Calc!Y175</f>
        <v>3.46530175349548E-3</v>
      </c>
      <c r="G175" s="161">
        <f>Calc!AN175</f>
        <v>0.99935037756752754</v>
      </c>
      <c r="H175" s="161">
        <f>Calc!AO175</f>
        <v>2.8940738648601358E-3</v>
      </c>
      <c r="I175" s="162">
        <f>Calc!AH175</f>
        <v>50958.948889959596</v>
      </c>
      <c r="J175" s="162">
        <f>Calc!AI175</f>
        <v>260.63662363282532</v>
      </c>
      <c r="K175" s="163">
        <f>Calc!AJ175</f>
        <v>-0.25091319019332481</v>
      </c>
      <c r="L175" s="163">
        <f>Calc!AK175</f>
        <v>1.5973660700900338</v>
      </c>
      <c r="M175" s="164">
        <f>Calc!AP175</f>
        <v>890.25</v>
      </c>
      <c r="N175" s="164" t="e">
        <f>Calc!AQ175</f>
        <v>#VALUE!</v>
      </c>
      <c r="O175" s="164">
        <f>Calc!AW175</f>
        <v>890.2328</v>
      </c>
      <c r="P175" s="164">
        <f>Calc!AY175</f>
        <v>1406.6537714764211</v>
      </c>
      <c r="Q175" s="163">
        <f>Calc!BB175</f>
        <v>-3.1062515416367491</v>
      </c>
      <c r="R175" s="163">
        <f>Calc!BC175</f>
        <v>20.004015872136247</v>
      </c>
      <c r="S175" s="160">
        <f>Input!E175</f>
        <v>0</v>
      </c>
    </row>
    <row r="176" spans="1:19" x14ac:dyDescent="0.2">
      <c r="A176" s="1">
        <f>Input!A176</f>
        <v>10583</v>
      </c>
      <c r="B176" s="1" t="str">
        <f>Input!B176</f>
        <v>MeBo24 To6-Lc-06</v>
      </c>
      <c r="C176" s="99">
        <f>Calc!O176</f>
        <v>5.3934984883442398</v>
      </c>
      <c r="D176" s="99">
        <f>Calc!P176</f>
        <v>4.7119712670266059E-4</v>
      </c>
      <c r="E176" s="99">
        <f>Calc!X176</f>
        <v>10.66519033917332</v>
      </c>
      <c r="F176" s="99">
        <f>Calc!Y176</f>
        <v>1.8520132129353675E-2</v>
      </c>
      <c r="G176" s="99">
        <f>Calc!AN176</f>
        <v>0.19792562645366393</v>
      </c>
      <c r="H176" s="5">
        <f>Calc!AO176</f>
        <v>6.1721210060017415E-4</v>
      </c>
      <c r="I176" s="8">
        <f>Calc!AH176</f>
        <v>305.33644014725598</v>
      </c>
      <c r="J176" s="8">
        <f>Calc!AI176</f>
        <v>1.0895101565081868</v>
      </c>
      <c r="K176" s="77">
        <f>Calc!AJ176</f>
        <v>127.77498536144782</v>
      </c>
      <c r="L176" s="77">
        <f>Calc!AK176</f>
        <v>1.3311040916362342</v>
      </c>
      <c r="M176" s="109">
        <f>Calc!AP176</f>
        <v>20.996099999999998</v>
      </c>
      <c r="N176" s="109">
        <f>Calc!AQ176</f>
        <v>8.1900000000000001E-2</v>
      </c>
      <c r="O176" s="109">
        <f>Calc!AW176</f>
        <v>20.4971</v>
      </c>
      <c r="P176" s="109">
        <f>Calc!AY176</f>
        <v>0.26167042593817003</v>
      </c>
      <c r="Q176" s="77">
        <f>Calc!BB176</f>
        <v>135.3957191720566</v>
      </c>
      <c r="R176" s="77">
        <f>Calc!BC176</f>
        <v>1.4142078392758086</v>
      </c>
      <c r="S176" s="1">
        <f>Input!E176</f>
        <v>0</v>
      </c>
    </row>
    <row r="177" spans="1:19" s="160" customFormat="1" x14ac:dyDescent="0.2">
      <c r="A177" s="160">
        <f>Input!A177</f>
        <v>10368</v>
      </c>
      <c r="B177" s="160" t="str">
        <f>Input!B177</f>
        <v>Hu1-13</v>
      </c>
      <c r="C177" s="161">
        <f>Calc!O177</f>
        <v>13.708455504930532</v>
      </c>
      <c r="D177" s="161">
        <f>Calc!P177</f>
        <v>1.5733173424393137E-3</v>
      </c>
      <c r="E177" s="161">
        <f>Calc!X177</f>
        <v>0.82181205114803757</v>
      </c>
      <c r="F177" s="161">
        <f>Calc!Y177</f>
        <v>4.4683585459713597E-3</v>
      </c>
      <c r="G177" s="161">
        <f>Calc!AN177</f>
        <v>0.99730385164135937</v>
      </c>
      <c r="H177" s="161">
        <f>Calc!AO177</f>
        <v>2.9023044448608574E-3</v>
      </c>
      <c r="I177" s="162">
        <f>Calc!AH177</f>
        <v>50832.949516641842</v>
      </c>
      <c r="J177" s="162">
        <f>Calc!AI177</f>
        <v>313.43357495450147</v>
      </c>
      <c r="K177" s="163">
        <f>Calc!AJ177</f>
        <v>0.53321291149277528</v>
      </c>
      <c r="L177" s="163">
        <f>Calc!AK177</f>
        <v>1.4582374663639663</v>
      </c>
      <c r="M177" s="164">
        <f>Calc!AP177</f>
        <v>619.0172</v>
      </c>
      <c r="N177" s="164" t="e">
        <f>Calc!AQ177</f>
        <v>#VALUE!</v>
      </c>
      <c r="O177" s="164">
        <f>Calc!AW177</f>
        <v>619.00019999999995</v>
      </c>
      <c r="P177" s="164">
        <f>Calc!AY177</f>
        <v>112.37084236924889</v>
      </c>
      <c r="Q177" s="163">
        <f>Calc!BB177</f>
        <v>3.0668340928524369</v>
      </c>
      <c r="R177" s="163">
        <f>Calc!BC177</f>
        <v>8.66358322027612</v>
      </c>
      <c r="S177" s="160">
        <f>Input!E177</f>
        <v>0</v>
      </c>
    </row>
    <row r="178" spans="1:19" x14ac:dyDescent="0.2">
      <c r="A178" s="1">
        <f>Input!A178</f>
        <v>10584</v>
      </c>
      <c r="B178" s="1" t="str">
        <f>Input!B178</f>
        <v>MeBo24 To6-Lc-07</v>
      </c>
      <c r="C178" s="99">
        <f>Calc!O178</f>
        <v>4.6655066013770536</v>
      </c>
      <c r="D178" s="99">
        <f>Calc!P178</f>
        <v>2.9655109809445979E-4</v>
      </c>
      <c r="E178" s="99">
        <f>Calc!X178</f>
        <v>3.0858777466621756</v>
      </c>
      <c r="F178" s="99">
        <f>Calc!Y178</f>
        <v>7.6891031663038623E-3</v>
      </c>
      <c r="G178" s="99">
        <f>Calc!AN178</f>
        <v>0.17409047828195323</v>
      </c>
      <c r="H178" s="5">
        <f>Calc!AO178</f>
        <v>5.3188041936870554E-4</v>
      </c>
      <c r="I178" s="8">
        <f>Calc!AH178</f>
        <v>803.96175099525965</v>
      </c>
      <c r="J178" s="8">
        <f>Calc!AI178</f>
        <v>3.169157890928231</v>
      </c>
      <c r="K178" s="77">
        <f>Calc!AJ178</f>
        <v>126.20929573608208</v>
      </c>
      <c r="L178" s="77">
        <f>Calc!AK178</f>
        <v>0.74769927309363793</v>
      </c>
      <c r="M178" s="109">
        <f>Calc!AP178</f>
        <v>18.279800000000002</v>
      </c>
      <c r="N178" s="109">
        <f>Calc!AQ178</f>
        <v>6.2600000000000003E-2</v>
      </c>
      <c r="O178" s="109">
        <f>Calc!AW178</f>
        <v>18.1128</v>
      </c>
      <c r="P178" s="109">
        <f>Calc!AY178</f>
        <v>0.10411369545470099</v>
      </c>
      <c r="Q178" s="77">
        <f>Calc!BB178</f>
        <v>132.83846122893053</v>
      </c>
      <c r="R178" s="77">
        <f>Calc!BC178</f>
        <v>0.78781875987565586</v>
      </c>
      <c r="S178" s="1">
        <f>Input!E178</f>
        <v>0</v>
      </c>
    </row>
    <row r="179" spans="1:19" s="160" customFormat="1" x14ac:dyDescent="0.2">
      <c r="A179" s="160">
        <f>Input!A179</f>
        <v>10368</v>
      </c>
      <c r="B179" s="160" t="str">
        <f>Input!B179</f>
        <v>Hu1-13</v>
      </c>
      <c r="C179" s="161">
        <f>Calc!O179</f>
        <v>13.70574361677164</v>
      </c>
      <c r="D179" s="161">
        <f>Calc!P179</f>
        <v>1.6028237854257077E-3</v>
      </c>
      <c r="E179" s="161">
        <f>Calc!X179</f>
        <v>0.82694665207687046</v>
      </c>
      <c r="F179" s="161">
        <f>Calc!Y179</f>
        <v>4.9017453779948653E-3</v>
      </c>
      <c r="G179" s="161">
        <f>Calc!AN179</f>
        <v>1.0019524827640223</v>
      </c>
      <c r="H179" s="161">
        <f>Calc!AO179</f>
        <v>4.8153155417517369E-3</v>
      </c>
      <c r="I179" s="162">
        <f>Calc!AH179</f>
        <v>50742.753294589456</v>
      </c>
      <c r="J179" s="162">
        <f>Calc!AI179</f>
        <v>387.17364719418924</v>
      </c>
      <c r="K179" s="163">
        <f>Calc!AJ179</f>
        <v>0.80634708950011458</v>
      </c>
      <c r="L179" s="163">
        <f>Calc!AK179</f>
        <v>1.5382357836927365</v>
      </c>
      <c r="M179" s="164" t="str">
        <f>Calc!AP179</f>
        <v>Out of range</v>
      </c>
      <c r="N179" s="164" t="e">
        <f>Calc!AQ179</f>
        <v>#VALUE!</v>
      </c>
      <c r="O179" s="164" t="str">
        <f>Calc!AW179</f>
        <v>Out of range</v>
      </c>
      <c r="P179" s="164" t="e">
        <f>Calc!AY179</f>
        <v>#VALUE!</v>
      </c>
      <c r="Q179" s="163" t="e">
        <f>Calc!BB179</f>
        <v>#VALUE!</v>
      </c>
      <c r="R179" s="163" t="e">
        <f>Calc!BC179</f>
        <v>#VALUE!</v>
      </c>
      <c r="S179" s="160">
        <f>Input!E179</f>
        <v>0</v>
      </c>
    </row>
    <row r="180" spans="1:19" x14ac:dyDescent="0.2">
      <c r="A180" s="1">
        <f>Input!A180</f>
        <v>10585</v>
      </c>
      <c r="B180" s="1" t="str">
        <f>Input!B180</f>
        <v>MeBo24 To6-Lc-08</v>
      </c>
      <c r="C180" s="99">
        <f>Calc!O180</f>
        <v>4.0185846755777117</v>
      </c>
      <c r="D180" s="99">
        <f>Calc!P180</f>
        <v>2.3283836757441358E-4</v>
      </c>
      <c r="E180" s="99">
        <f>Calc!X180</f>
        <v>2.1277505797537088</v>
      </c>
      <c r="F180" s="99">
        <f>Calc!Y180</f>
        <v>3.2762672182657607E-3</v>
      </c>
      <c r="G180" s="99">
        <f>Calc!AN180</f>
        <v>0.19870823474305299</v>
      </c>
      <c r="H180" s="5">
        <f>Calc!AO180</f>
        <v>6.029285125774208E-4</v>
      </c>
      <c r="I180" s="8">
        <f>Calc!AH180</f>
        <v>1146.7534036336833</v>
      </c>
      <c r="J180" s="8">
        <f>Calc!AI180</f>
        <v>3.9013518349217695</v>
      </c>
      <c r="K180" s="77">
        <f>Calc!AJ180</f>
        <v>125.98892242149651</v>
      </c>
      <c r="L180" s="77">
        <f>Calc!AK180</f>
        <v>1.0288916930019305</v>
      </c>
      <c r="M180" s="109">
        <f>Calc!AP180</f>
        <v>21.125</v>
      </c>
      <c r="N180" s="109">
        <f>Calc!AQ180</f>
        <v>7.5700000000000003E-2</v>
      </c>
      <c r="O180" s="109">
        <f>Calc!AW180</f>
        <v>20.991399999999999</v>
      </c>
      <c r="P180" s="109">
        <f>Calc!AY180</f>
        <v>9.9514658548568585E-2</v>
      </c>
      <c r="Q180" s="77">
        <f>Calc!BB180</f>
        <v>133.68977174080132</v>
      </c>
      <c r="R180" s="77">
        <f>Calc!BC180</f>
        <v>1.0923785129833588</v>
      </c>
      <c r="S180" s="1">
        <f>Input!E180</f>
        <v>0</v>
      </c>
    </row>
    <row r="181" spans="1:19" s="160" customFormat="1" x14ac:dyDescent="0.2">
      <c r="A181" s="160">
        <f>Input!A181</f>
        <v>10368</v>
      </c>
      <c r="B181" s="160" t="str">
        <f>Input!B181</f>
        <v>Hu1-13</v>
      </c>
      <c r="C181" s="161">
        <f>Calc!O181</f>
        <v>13.704126513352776</v>
      </c>
      <c r="D181" s="161">
        <f>Calc!P181</f>
        <v>1.7320726299022741E-3</v>
      </c>
      <c r="E181" s="161">
        <f>Calc!X181</f>
        <v>0.81896027689047646</v>
      </c>
      <c r="F181" s="161">
        <f>Calc!Y181</f>
        <v>3.1692676848830543E-3</v>
      </c>
      <c r="G181" s="161">
        <f>Calc!AN181</f>
        <v>0.99804739770858031</v>
      </c>
      <c r="H181" s="161">
        <f>Calc!AO181</f>
        <v>2.8329505891208843E-3</v>
      </c>
      <c r="I181" s="162">
        <f>Calc!AH181</f>
        <v>51031.869793705977</v>
      </c>
      <c r="J181" s="162">
        <f>Calc!AI181</f>
        <v>244.83037164823551</v>
      </c>
      <c r="K181" s="163">
        <f>Calc!AJ181</f>
        <v>0.40519452158527258</v>
      </c>
      <c r="L181" s="163">
        <f>Calc!AK181</f>
        <v>1.4185250562260523</v>
      </c>
      <c r="M181" s="164">
        <f>Calc!AP181</f>
        <v>652.98320000000001</v>
      </c>
      <c r="N181" s="164" t="e">
        <f>Calc!AQ181</f>
        <v>#VALUE!</v>
      </c>
      <c r="O181" s="164">
        <f>Calc!AW181</f>
        <v>652.96609999999998</v>
      </c>
      <c r="P181" s="164">
        <f>Calc!AY181</f>
        <v>149.80460037382079</v>
      </c>
      <c r="Q181" s="163">
        <f>Calc!BB181</f>
        <v>2.5653375321779892</v>
      </c>
      <c r="R181" s="163">
        <f>Calc!BC181</f>
        <v>9.2286705553550821</v>
      </c>
      <c r="S181" s="160">
        <f>Input!E181</f>
        <v>0</v>
      </c>
    </row>
    <row r="182" spans="1:19" x14ac:dyDescent="0.2">
      <c r="A182" s="1">
        <f>Input!A182</f>
        <v>10586</v>
      </c>
      <c r="B182" s="1" t="str">
        <f>Input!B182</f>
        <v>MeBo24 To6-Lc-09</v>
      </c>
      <c r="C182" s="99">
        <f>Calc!O182</f>
        <v>3.6468226138632707</v>
      </c>
      <c r="D182" s="99">
        <f>Calc!P182</f>
        <v>1.7460411151486638E-4</v>
      </c>
      <c r="E182" s="99">
        <f>Calc!X182</f>
        <v>1.6217856612416233</v>
      </c>
      <c r="F182" s="99">
        <f>Calc!Y182</f>
        <v>4.0287607437159536E-3</v>
      </c>
      <c r="G182" s="99">
        <f>Calc!AN182</f>
        <v>0.21114740465768839</v>
      </c>
      <c r="H182" s="5">
        <f>Calc!AO182</f>
        <v>6.0407295420129262E-4</v>
      </c>
      <c r="I182" s="8">
        <f>Calc!AH182</f>
        <v>1446.958640660067</v>
      </c>
      <c r="J182" s="8">
        <f>Calc!AI182</f>
        <v>5.4819494071955592</v>
      </c>
      <c r="K182" s="77">
        <f>Calc!AJ182</f>
        <v>125.66387812627488</v>
      </c>
      <c r="L182" s="77">
        <f>Calc!AK182</f>
        <v>1.0270521873079779</v>
      </c>
      <c r="M182" s="109">
        <f>Calc!AP182</f>
        <v>22.595700000000001</v>
      </c>
      <c r="N182" s="109">
        <f>Calc!AQ182</f>
        <v>7.5300000000000006E-2</v>
      </c>
      <c r="O182" s="109">
        <f>Calc!AW182</f>
        <v>22.483499999999999</v>
      </c>
      <c r="P182" s="109">
        <f>Calc!AY182</f>
        <v>9.3888962214039501E-2</v>
      </c>
      <c r="Q182" s="77">
        <f>Calc!BB182</f>
        <v>133.90837864087746</v>
      </c>
      <c r="R182" s="77">
        <f>Calc!BC182</f>
        <v>1.0950222676430263</v>
      </c>
      <c r="S182" s="1">
        <f>Input!E182</f>
        <v>0</v>
      </c>
    </row>
    <row r="183" spans="1:19" s="160" customFormat="1" x14ac:dyDescent="0.2">
      <c r="A183" s="160">
        <f>Input!A183</f>
        <v>10368</v>
      </c>
      <c r="B183" s="160" t="str">
        <f>Input!B183</f>
        <v>Hu1-13</v>
      </c>
      <c r="C183" s="161">
        <f>Calc!O183</f>
        <v>13.705466411791544</v>
      </c>
      <c r="D183" s="161">
        <f>Calc!P183</f>
        <v>1.5084268063316226E-3</v>
      </c>
      <c r="E183" s="161">
        <f>Calc!X183</f>
        <v>0.81552701496762758</v>
      </c>
      <c r="F183" s="161">
        <f>Calc!Y183</f>
        <v>2.6969376304569448E-3</v>
      </c>
      <c r="G183" s="161">
        <f>Calc!AN183</f>
        <v>0.99665169681372601</v>
      </c>
      <c r="H183" s="161">
        <f>Calc!AO183</f>
        <v>3.1095131458434514E-3</v>
      </c>
      <c r="I183" s="162">
        <f>Calc!AH183</f>
        <v>51180.04582900602</v>
      </c>
      <c r="J183" s="162">
        <f>Calc!AI183</f>
        <v>232.61993284758012</v>
      </c>
      <c r="K183" s="163">
        <f>Calc!AJ183</f>
        <v>2.5596571006045732</v>
      </c>
      <c r="L183" s="163">
        <f>Calc!AK183</f>
        <v>1.5457039933501471</v>
      </c>
      <c r="M183" s="164">
        <f>Calc!AP183</f>
        <v>542.8954</v>
      </c>
      <c r="N183" s="164" t="e">
        <f>Calc!AQ183</f>
        <v>#VALUE!</v>
      </c>
      <c r="O183" s="164">
        <f>Calc!AW183</f>
        <v>542.87860000000001</v>
      </c>
      <c r="P183" s="164">
        <f>Calc!AY183</f>
        <v>58.979531044655651</v>
      </c>
      <c r="Q183" s="163">
        <f>Calc!BB183</f>
        <v>11.872337231308089</v>
      </c>
      <c r="R183" s="163">
        <f>Calc!BC183</f>
        <v>8.222711502697587</v>
      </c>
      <c r="S183" s="160">
        <f>Input!E183</f>
        <v>0</v>
      </c>
    </row>
    <row r="184" spans="1:19" x14ac:dyDescent="0.2">
      <c r="A184" s="56"/>
      <c r="B184" s="56"/>
      <c r="C184" s="106"/>
      <c r="D184" s="106"/>
      <c r="E184" s="106"/>
      <c r="F184" s="106"/>
      <c r="G184" s="106"/>
      <c r="H184" s="106"/>
      <c r="I184" s="72"/>
      <c r="J184" s="72"/>
      <c r="K184" s="107"/>
      <c r="L184" s="107"/>
      <c r="M184" s="130"/>
      <c r="N184" s="130"/>
      <c r="O184" s="130"/>
      <c r="P184" s="130"/>
      <c r="Q184" s="107"/>
      <c r="R184" s="107"/>
      <c r="S184" s="56"/>
    </row>
    <row r="185" spans="1:19" s="160" customFormat="1" x14ac:dyDescent="0.2">
      <c r="A185" s="160">
        <f>Input!A185</f>
        <v>10368</v>
      </c>
      <c r="B185" s="160" t="str">
        <f>Input!B185</f>
        <v>Hu1-13</v>
      </c>
      <c r="C185" s="161">
        <f>Calc!O185</f>
        <v>13.708481189905706</v>
      </c>
      <c r="D185" s="161">
        <f>Calc!P185</f>
        <v>1.3907368310683357E-3</v>
      </c>
      <c r="E185" s="161">
        <f>Calc!X185</f>
        <v>0.80996210449952721</v>
      </c>
      <c r="F185" s="161">
        <f>Calc!Y185</f>
        <v>7.6145540872501706E-3</v>
      </c>
      <c r="G185" s="161">
        <f>Calc!AN185</f>
        <v>0.99461564659131041</v>
      </c>
      <c r="H185" s="161">
        <f>Calc!AO185</f>
        <v>8.243565270414541E-3</v>
      </c>
      <c r="I185" s="162">
        <f>Calc!AH185</f>
        <v>51437.721129169775</v>
      </c>
      <c r="J185" s="162">
        <f>Calc!AI185</f>
        <v>644.64612439985126</v>
      </c>
      <c r="K185" s="163">
        <f>Calc!AJ185</f>
        <v>-9.0935889414001103E-2</v>
      </c>
      <c r="L185" s="163">
        <f>Calc!AK185</f>
        <v>2.3090165381057046</v>
      </c>
      <c r="M185" s="164">
        <f>Calc!AP185</f>
        <v>573.10630000000003</v>
      </c>
      <c r="N185" s="164" t="e">
        <f>Calc!AQ185</f>
        <v>#VALUE!</v>
      </c>
      <c r="O185" s="164">
        <f>Calc!AW185</f>
        <v>573.08939999999996</v>
      </c>
      <c r="P185" s="164">
        <f>Calc!AY185</f>
        <v>184.17992152381123</v>
      </c>
      <c r="Q185" s="163">
        <f>Calc!BB185</f>
        <v>-0.45937979936860113</v>
      </c>
      <c r="R185" s="163">
        <f>Calc!BC185</f>
        <v>11.669557929394935</v>
      </c>
      <c r="S185" s="160">
        <f>Input!E185</f>
        <v>0</v>
      </c>
    </row>
    <row r="186" spans="1:19" x14ac:dyDescent="0.2">
      <c r="A186" s="1">
        <f>Input!A186</f>
        <v>10571</v>
      </c>
      <c r="B186" s="1" t="str">
        <f>Input!B186</f>
        <v>GeoB22744-1 497 cm</v>
      </c>
      <c r="C186" s="99">
        <f>Calc!O186</f>
        <v>3.0253432553326625</v>
      </c>
      <c r="D186" s="99">
        <f>Calc!P186</f>
        <v>1.554873388803243E-4</v>
      </c>
      <c r="E186" s="99">
        <f>Calc!X186</f>
        <v>7.2304142556398443E-2</v>
      </c>
      <c r="F186" s="99">
        <f>Calc!Y186</f>
        <v>4.8798639287777061E-4</v>
      </c>
      <c r="G186" s="99">
        <f>Calc!AN186</f>
        <v>0.16240098366578423</v>
      </c>
      <c r="H186" s="5">
        <f>Calc!AO186</f>
        <v>1.1325542805280164E-3</v>
      </c>
      <c r="I186" s="8">
        <f>Calc!AH186</f>
        <v>20607.366791616674</v>
      </c>
      <c r="J186" s="8">
        <f>Calc!AI186</f>
        <v>199.98864385554077</v>
      </c>
      <c r="K186" s="77">
        <f>Calc!AJ186</f>
        <v>137.95630559290473</v>
      </c>
      <c r="L186" s="77">
        <f>Calc!AK186</f>
        <v>1.2846546708033395</v>
      </c>
      <c r="M186" s="109">
        <f>Calc!AP186</f>
        <v>16.763000000000002</v>
      </c>
      <c r="N186" s="109">
        <f>Calc!AQ186</f>
        <v>0.12989999999999999</v>
      </c>
      <c r="O186" s="109">
        <f>Calc!AW186</f>
        <v>16.757000000000001</v>
      </c>
      <c r="P186" s="109">
        <f>Calc!AY186</f>
        <v>0.12770851853319368</v>
      </c>
      <c r="Q186" s="77">
        <f>Calc!BB186</f>
        <v>144.64714847901797</v>
      </c>
      <c r="R186" s="77">
        <f>Calc!BC186</f>
        <v>1.3478288335933599</v>
      </c>
      <c r="S186" s="1">
        <f>Input!E186</f>
        <v>497</v>
      </c>
    </row>
    <row r="187" spans="1:19" s="160" customFormat="1" x14ac:dyDescent="0.2">
      <c r="A187" s="160">
        <f>Input!A187</f>
        <v>10368</v>
      </c>
      <c r="B187" s="160" t="str">
        <f>Input!B187</f>
        <v>Hu1-13</v>
      </c>
      <c r="C187" s="161">
        <f>Calc!O187</f>
        <v>13.709802022440433</v>
      </c>
      <c r="D187" s="161">
        <f>Calc!P187</f>
        <v>1.6820278953056256E-3</v>
      </c>
      <c r="E187" s="161">
        <f>Calc!X187</f>
        <v>0.81192087170424998</v>
      </c>
      <c r="F187" s="161">
        <f>Calc!Y187</f>
        <v>1.176704280629183E-2</v>
      </c>
      <c r="G187" s="161">
        <f>Calc!AN187</f>
        <v>0.99033892860469086</v>
      </c>
      <c r="H187" s="161">
        <f>Calc!AO187</f>
        <v>1.5078487377808977E-2</v>
      </c>
      <c r="I187" s="162">
        <f>Calc!AH187</f>
        <v>51097.90807258425</v>
      </c>
      <c r="J187" s="162">
        <f>Calc!AI187</f>
        <v>1074.0846602002803</v>
      </c>
      <c r="K187" s="163">
        <f>Calc!AJ187</f>
        <v>-1.9242029599705335</v>
      </c>
      <c r="L187" s="163">
        <f>Calc!AK187</f>
        <v>2.5004164482704159</v>
      </c>
      <c r="M187" s="164">
        <f>Calc!AP187</f>
        <v>542.32709999999997</v>
      </c>
      <c r="N187" s="164" t="e">
        <f>Calc!AQ187</f>
        <v>#VALUE!</v>
      </c>
      <c r="O187" s="164">
        <f>Calc!AW187</f>
        <v>542.30999999999995</v>
      </c>
      <c r="P187" s="164">
        <f>Calc!AY187</f>
        <v>244.77278174771845</v>
      </c>
      <c r="Q187" s="163">
        <f>Calc!BB187</f>
        <v>-8.9106089903307453</v>
      </c>
      <c r="R187" s="163">
        <f>Calc!BC187</f>
        <v>13.28315437404328</v>
      </c>
      <c r="S187" s="160">
        <f>Input!E187</f>
        <v>0</v>
      </c>
    </row>
    <row r="188" spans="1:19" x14ac:dyDescent="0.2">
      <c r="A188" s="1">
        <f>Input!A188</f>
        <v>10589</v>
      </c>
      <c r="B188" s="1" t="str">
        <f>Input!B188</f>
        <v>GeoB20912-1 11-13 cm</v>
      </c>
      <c r="C188" s="99">
        <f>Calc!O188</f>
        <v>3.7227203106959612</v>
      </c>
      <c r="D188" s="99">
        <f>Calc!P188</f>
        <v>1.4409805834501269E-4</v>
      </c>
      <c r="E188" s="99">
        <f>Calc!X188</f>
        <v>4.8328543532425705</v>
      </c>
      <c r="F188" s="99">
        <f>Calc!Y188</f>
        <v>7.7293140396806305E-3</v>
      </c>
      <c r="G188" s="99">
        <f>Calc!AN188</f>
        <v>1.0379209724126031</v>
      </c>
      <c r="H188" s="5">
        <f>Calc!AO188</f>
        <v>1.8781669553559915E-3</v>
      </c>
      <c r="I188" s="8">
        <f>Calc!AH188</f>
        <v>2431.8383414378782</v>
      </c>
      <c r="J188" s="8">
        <f>Calc!AI188</f>
        <v>5.8721767358062271</v>
      </c>
      <c r="K188" s="77">
        <f>Calc!AJ188</f>
        <v>57.542994691059057</v>
      </c>
      <c r="L188" s="77">
        <f>Calc!AK188</f>
        <v>0.43270647909219145</v>
      </c>
      <c r="M188" s="109">
        <f>Calc!AP188</f>
        <v>360.54219999999998</v>
      </c>
      <c r="N188" s="109">
        <f>Calc!AQ188</f>
        <v>5.1997</v>
      </c>
      <c r="O188" s="109">
        <f>Calc!AW188</f>
        <v>360.22160000000002</v>
      </c>
      <c r="P188" s="109">
        <f>Calc!AY188</f>
        <v>5.0172007355123451</v>
      </c>
      <c r="Q188" s="77">
        <f>Calc!BB188</f>
        <v>159.27411478779766</v>
      </c>
      <c r="R188" s="77">
        <f>Calc!BC188</f>
        <v>2.5564445287739148</v>
      </c>
      <c r="S188" s="1">
        <f>Input!E188</f>
        <v>12</v>
      </c>
    </row>
    <row r="189" spans="1:19" s="160" customFormat="1" x14ac:dyDescent="0.2">
      <c r="A189" s="160">
        <f>Input!A189</f>
        <v>10368</v>
      </c>
      <c r="B189" s="160" t="str">
        <f>Input!B189</f>
        <v>Hu1-13</v>
      </c>
      <c r="C189" s="161">
        <f>Calc!O189</f>
        <v>13.709466873961535</v>
      </c>
      <c r="D189" s="161">
        <f>Calc!P189</f>
        <v>1.122006420646319E-3</v>
      </c>
      <c r="E189" s="161">
        <f>Calc!X189</f>
        <v>0.7901309707899653</v>
      </c>
      <c r="F189" s="161">
        <f>Calc!Y189</f>
        <v>2.2205655792039676E-3</v>
      </c>
      <c r="G189" s="161">
        <f>Calc!AN189</f>
        <v>1.0005265485438952</v>
      </c>
      <c r="H189" s="161">
        <f>Calc!AO189</f>
        <v>2.508578005549141E-3</v>
      </c>
      <c r="I189" s="162">
        <f>Calc!AH189</f>
        <v>53045.908343501615</v>
      </c>
      <c r="J189" s="162">
        <f>Calc!AI189</f>
        <v>199.73640813921537</v>
      </c>
      <c r="K189" s="163">
        <f>Calc!AJ189</f>
        <v>-1.6275988531884167</v>
      </c>
      <c r="L189" s="163">
        <f>Calc!AK189</f>
        <v>1.037471756051459</v>
      </c>
      <c r="M189" s="164" t="str">
        <f>Calc!AP189</f>
        <v>Out of range</v>
      </c>
      <c r="N189" s="164" t="e">
        <f>Calc!AQ189</f>
        <v>#VALUE!</v>
      </c>
      <c r="O189" s="164" t="str">
        <f>Calc!AW189</f>
        <v>Out of range</v>
      </c>
      <c r="P189" s="164" t="e">
        <f>Calc!AY189</f>
        <v>#VALUE!</v>
      </c>
      <c r="Q189" s="163" t="e">
        <f>Calc!BB189</f>
        <v>#VALUE!</v>
      </c>
      <c r="R189" s="163" t="e">
        <f>Calc!BC189</f>
        <v>#VALUE!</v>
      </c>
      <c r="S189" s="160">
        <f>Input!E189</f>
        <v>0</v>
      </c>
    </row>
    <row r="190" spans="1:19" x14ac:dyDescent="0.2">
      <c r="A190" s="1">
        <f>Input!A190</f>
        <v>10590</v>
      </c>
      <c r="B190" s="1" t="str">
        <f>Input!B190</f>
        <v>GeoB20912-1 83-84 cm</v>
      </c>
      <c r="C190" s="99">
        <f>Calc!O190</f>
        <v>3.4702696396244064</v>
      </c>
      <c r="D190" s="99">
        <f>Calc!P190</f>
        <v>1.184835676774364E-4</v>
      </c>
      <c r="E190" s="99">
        <f>Calc!X190</f>
        <v>4.3288954903295087</v>
      </c>
      <c r="F190" s="99">
        <f>Calc!Y190</f>
        <v>5.9035567308530438E-3</v>
      </c>
      <c r="G190" s="99">
        <f>Calc!AN190</f>
        <v>1.0384830092361419</v>
      </c>
      <c r="H190" s="5">
        <f>Calc!AO190</f>
        <v>1.820131968115571E-3</v>
      </c>
      <c r="I190" s="8">
        <f>Calc!AH190</f>
        <v>2543.5445936869714</v>
      </c>
      <c r="J190" s="8">
        <f>Calc!AI190</f>
        <v>5.6479083526029212</v>
      </c>
      <c r="K190" s="77">
        <f>Calc!AJ190</f>
        <v>57.268682203457153</v>
      </c>
      <c r="L190" s="77">
        <f>Calc!AK190</f>
        <v>0.41152648787736928</v>
      </c>
      <c r="M190" s="109">
        <f>Calc!AP190</f>
        <v>362.91750000000002</v>
      </c>
      <c r="N190" s="109">
        <f>Calc!AQ190</f>
        <v>4.4404000000000003</v>
      </c>
      <c r="O190" s="109">
        <f>Calc!AW190</f>
        <v>362.60950000000003</v>
      </c>
      <c r="P190" s="109">
        <f>Calc!AY190</f>
        <v>4.9609326686251229</v>
      </c>
      <c r="Q190" s="77">
        <f>Calc!BB190</f>
        <v>159.58826356463322</v>
      </c>
      <c r="R190" s="77">
        <f>Calc!BC190</f>
        <v>2.5143525763413419</v>
      </c>
      <c r="S190" s="1">
        <f>Input!E190</f>
        <v>83.5</v>
      </c>
    </row>
    <row r="191" spans="1:19" s="160" customFormat="1" x14ac:dyDescent="0.2">
      <c r="A191" s="160">
        <f>Input!A191</f>
        <v>10368</v>
      </c>
      <c r="B191" s="160" t="str">
        <f>Input!B191</f>
        <v>Hu1-13</v>
      </c>
      <c r="C191" s="161">
        <f>Calc!O191</f>
        <v>13.711180149836167</v>
      </c>
      <c r="D191" s="161">
        <f>Calc!P191</f>
        <v>1.0115016504652916E-3</v>
      </c>
      <c r="E191" s="161">
        <f>Calc!X191</f>
        <v>0.78877156824790251</v>
      </c>
      <c r="F191" s="161">
        <f>Calc!Y191</f>
        <v>2.0542279699919818E-3</v>
      </c>
      <c r="G191" s="161">
        <f>Calc!AN191</f>
        <v>0.99925264017319559</v>
      </c>
      <c r="H191" s="161">
        <f>Calc!AO191</f>
        <v>1.9970063553532706E-3</v>
      </c>
      <c r="I191" s="162">
        <f>Calc!AH191</f>
        <v>53076.305589846845</v>
      </c>
      <c r="J191" s="162">
        <f>Calc!AI191</f>
        <v>174.19330970343134</v>
      </c>
      <c r="K191" s="163">
        <f>Calc!AJ191</f>
        <v>-1.0531922735457222</v>
      </c>
      <c r="L191" s="163">
        <f>Calc!AK191</f>
        <v>1.1149311036799003</v>
      </c>
      <c r="M191" s="164" t="str">
        <f>Calc!AP191</f>
        <v>Out of range</v>
      </c>
      <c r="N191" s="164" t="e">
        <f>Calc!AQ191</f>
        <v>#VALUE!</v>
      </c>
      <c r="O191" s="164" t="str">
        <f>Calc!AW191</f>
        <v>Out of range</v>
      </c>
      <c r="P191" s="164" t="e">
        <f>Calc!AY191</f>
        <v>#VALUE!</v>
      </c>
      <c r="Q191" s="163" t="e">
        <f>Calc!BB191</f>
        <v>#VALUE!</v>
      </c>
      <c r="R191" s="163" t="e">
        <f>Calc!BC191</f>
        <v>#VALUE!</v>
      </c>
      <c r="S191" s="160">
        <f>Input!E191</f>
        <v>0</v>
      </c>
    </row>
    <row r="192" spans="1:19" x14ac:dyDescent="0.2">
      <c r="A192" s="1">
        <f>Input!A192</f>
        <v>10591</v>
      </c>
      <c r="B192" s="1" t="str">
        <f>Input!B192</f>
        <v>GeoB20912-1 107-108 cm</v>
      </c>
      <c r="C192" s="99">
        <f>Calc!O192</f>
        <v>3.7107575425067036</v>
      </c>
      <c r="D192" s="99">
        <f>Calc!P192</f>
        <v>9.9655669403990904E-5</v>
      </c>
      <c r="E192" s="99">
        <f>Calc!X192</f>
        <v>2.228007847713668</v>
      </c>
      <c r="F192" s="99">
        <f>Calc!Y192</f>
        <v>3.8163260063240573E-3</v>
      </c>
      <c r="G192" s="99">
        <f>Calc!AN192</f>
        <v>1.043262321558204</v>
      </c>
      <c r="H192" s="5">
        <f>Calc!AO192</f>
        <v>1.9043544871548729E-3</v>
      </c>
      <c r="I192" s="8">
        <f>Calc!AH192</f>
        <v>5307.7156656464822</v>
      </c>
      <c r="J192" s="8">
        <f>Calc!AI192</f>
        <v>13.28550851532856</v>
      </c>
      <c r="K192" s="77">
        <f>Calc!AJ192</f>
        <v>35.02072697534264</v>
      </c>
      <c r="L192" s="77">
        <f>Calc!AK192</f>
        <v>0.43931834259792052</v>
      </c>
      <c r="M192" s="109">
        <f>Calc!AP192</f>
        <v>559.94680000000005</v>
      </c>
      <c r="N192" s="109">
        <f>Calc!AQ192</f>
        <v>36.397500000000001</v>
      </c>
      <c r="O192" s="109">
        <f>Calc!AW192</f>
        <v>559.79999999999995</v>
      </c>
      <c r="P192" s="109">
        <f>Calc!AY192</f>
        <v>31.497323629319638</v>
      </c>
      <c r="Q192" s="77">
        <f>Calc!BB192</f>
        <v>170.39219775158551</v>
      </c>
      <c r="R192" s="77">
        <f>Calc!BC192</f>
        <v>15.318327929573474</v>
      </c>
      <c r="S192" s="1">
        <f>Input!E192</f>
        <v>107.5</v>
      </c>
    </row>
    <row r="193" spans="1:19" s="160" customFormat="1" x14ac:dyDescent="0.2">
      <c r="A193" s="160">
        <f>Input!A193</f>
        <v>10368</v>
      </c>
      <c r="B193" s="160" t="str">
        <f>Input!B193</f>
        <v>Hu1-13</v>
      </c>
      <c r="C193" s="161">
        <f>Calc!O193</f>
        <v>13.706462007830799</v>
      </c>
      <c r="D193" s="161">
        <f>Calc!P193</f>
        <v>1.0408235445388023E-3</v>
      </c>
      <c r="E193" s="161">
        <f>Calc!X193</f>
        <v>0.79045384804092178</v>
      </c>
      <c r="F193" s="161">
        <f>Calc!Y193</f>
        <v>2.2158712202495793E-3</v>
      </c>
      <c r="G193" s="161">
        <f>Calc!AN193</f>
        <v>1.0001325353617978</v>
      </c>
      <c r="H193" s="161">
        <f>Calc!AO193</f>
        <v>2.3348744765693515E-3</v>
      </c>
      <c r="I193" s="162">
        <f>Calc!AH193</f>
        <v>52991.742014770585</v>
      </c>
      <c r="J193" s="162">
        <f>Calc!AI193</f>
        <v>193.27724662639349</v>
      </c>
      <c r="K193" s="163">
        <f>Calc!AJ193</f>
        <v>-0.10107434140760319</v>
      </c>
      <c r="L193" s="163">
        <f>Calc!AK193</f>
        <v>1.0999082058760796</v>
      </c>
      <c r="M193" s="164" t="str">
        <f>Calc!AP193</f>
        <v>Out of range</v>
      </c>
      <c r="N193" s="164" t="e">
        <f>Calc!AQ193</f>
        <v>#VALUE!</v>
      </c>
      <c r="O193" s="164" t="str">
        <f>Calc!AW193</f>
        <v>Out of range</v>
      </c>
      <c r="P193" s="164" t="e">
        <f>Calc!AY193</f>
        <v>#VALUE!</v>
      </c>
      <c r="Q193" s="163" t="e">
        <f>Calc!BB193</f>
        <v>#VALUE!</v>
      </c>
      <c r="R193" s="163" t="e">
        <f>Calc!BC193</f>
        <v>#VALUE!</v>
      </c>
      <c r="S193" s="160">
        <f>Input!E193</f>
        <v>0</v>
      </c>
    </row>
    <row r="194" spans="1:19" x14ac:dyDescent="0.2">
      <c r="A194" s="1">
        <f>Input!A194</f>
        <v>10592</v>
      </c>
      <c r="B194" s="1" t="str">
        <f>Input!B194</f>
        <v>GeoB20912-1 131-134 cm</v>
      </c>
      <c r="C194" s="99">
        <f>Calc!O194</f>
        <v>3.6883842482138669</v>
      </c>
      <c r="D194" s="99">
        <f>Calc!P194</f>
        <v>1.453864875507355E-4</v>
      </c>
      <c r="E194" s="99">
        <f>Calc!X194</f>
        <v>1.5833213658166083</v>
      </c>
      <c r="F194" s="99">
        <f>Calc!Y194</f>
        <v>2.2690897966343533E-3</v>
      </c>
      <c r="G194" s="99">
        <f>Calc!AN194</f>
        <v>1.0472135181646796</v>
      </c>
      <c r="H194" s="5">
        <f>Calc!AO194</f>
        <v>1.7892269759257195E-3</v>
      </c>
      <c r="I194" s="8">
        <f>Calc!AH194</f>
        <v>7455.2407732370493</v>
      </c>
      <c r="J194" s="8">
        <f>Calc!AI194</f>
        <v>16.622773804457367</v>
      </c>
      <c r="K194" s="77">
        <f>Calc!AJ194</f>
        <v>33.463231927352233</v>
      </c>
      <c r="L194" s="77">
        <f>Calc!AK194</f>
        <v>0.49176601797565594</v>
      </c>
      <c r="M194" s="109">
        <f>Calc!AP194</f>
        <v>774.78599999999994</v>
      </c>
      <c r="N194" s="109" t="e">
        <f>Calc!AQ194</f>
        <v>#VALUE!</v>
      </c>
      <c r="O194" s="109">
        <f>Calc!AW194</f>
        <v>774.69140000000004</v>
      </c>
      <c r="P194" s="109">
        <f>Calc!AY194</f>
        <v>195.05936465991124</v>
      </c>
      <c r="Q194" s="77">
        <f>Calc!BB194</f>
        <v>298.85472492143231</v>
      </c>
      <c r="R194" s="77">
        <f>Calc!BC194</f>
        <v>164.81602485658365</v>
      </c>
      <c r="S194" s="1">
        <f>Input!E194</f>
        <v>132.5</v>
      </c>
    </row>
    <row r="195" spans="1:19" s="160" customFormat="1" x14ac:dyDescent="0.2">
      <c r="A195" s="160">
        <f>Input!A195</f>
        <v>10368</v>
      </c>
      <c r="B195" s="160" t="str">
        <f>Input!B195</f>
        <v>Hu1-13</v>
      </c>
      <c r="C195" s="161">
        <f>Calc!O195</f>
        <v>13.706462007830799</v>
      </c>
      <c r="D195" s="161">
        <f>Calc!P195</f>
        <v>1.0408235445388023E-3</v>
      </c>
      <c r="E195" s="161">
        <f>Calc!X195</f>
        <v>0.79045384804092178</v>
      </c>
      <c r="F195" s="161">
        <f>Calc!Y195</f>
        <v>2.2158712202495793E-3</v>
      </c>
      <c r="G195" s="161">
        <f>Calc!AN195</f>
        <v>1.0001325353617978</v>
      </c>
      <c r="H195" s="161">
        <f>Calc!AO195</f>
        <v>2.3348744765693515E-3</v>
      </c>
      <c r="I195" s="162">
        <f>Calc!AH195</f>
        <v>52991.742014770585</v>
      </c>
      <c r="J195" s="162">
        <f>Calc!AI195</f>
        <v>193.27724662639349</v>
      </c>
      <c r="K195" s="163">
        <f>Calc!AJ195</f>
        <v>-0.10107434140760319</v>
      </c>
      <c r="L195" s="163">
        <f>Calc!AK195</f>
        <v>1.0999082058760796</v>
      </c>
      <c r="M195" s="164" t="str">
        <f>Calc!AP195</f>
        <v>Out of range</v>
      </c>
      <c r="N195" s="164" t="e">
        <f>Calc!AQ195</f>
        <v>#VALUE!</v>
      </c>
      <c r="O195" s="164" t="str">
        <f>Calc!AW195</f>
        <v>Out of range</v>
      </c>
      <c r="P195" s="164" t="e">
        <f>Calc!AY195</f>
        <v>#VALUE!</v>
      </c>
      <c r="Q195" s="163" t="e">
        <f>Calc!BB195</f>
        <v>#VALUE!</v>
      </c>
      <c r="R195" s="163" t="e">
        <f>Calc!BC195</f>
        <v>#VALUE!</v>
      </c>
      <c r="S195" s="160">
        <f>Input!E195</f>
        <v>0</v>
      </c>
    </row>
    <row r="196" spans="1:19" x14ac:dyDescent="0.2">
      <c r="A196" s="56"/>
      <c r="B196" s="56"/>
      <c r="C196" s="106"/>
      <c r="D196" s="106"/>
      <c r="E196" s="106"/>
      <c r="F196" s="106"/>
      <c r="G196" s="106"/>
      <c r="H196" s="106"/>
      <c r="I196" s="72"/>
      <c r="J196" s="72"/>
      <c r="K196" s="107"/>
      <c r="L196" s="107"/>
      <c r="M196" s="130"/>
      <c r="N196" s="130"/>
      <c r="O196" s="130"/>
      <c r="P196" s="130"/>
      <c r="Q196" s="107"/>
      <c r="R196" s="107"/>
      <c r="S196" s="56"/>
    </row>
    <row r="197" spans="1:19" s="160" customFormat="1" x14ac:dyDescent="0.2">
      <c r="A197" s="160">
        <f>Input!A197</f>
        <v>10368</v>
      </c>
      <c r="B197" s="160" t="str">
        <f>Input!B197</f>
        <v>Hu1-13</v>
      </c>
      <c r="C197" s="161">
        <f>Calc!O197</f>
        <v>13.708637114638222</v>
      </c>
      <c r="D197" s="161">
        <f>Calc!P197</f>
        <v>1.1485269823414063E-3</v>
      </c>
      <c r="E197" s="161">
        <f>Calc!X197</f>
        <v>0.80091679055953546</v>
      </c>
      <c r="F197" s="161">
        <f>Calc!Y197</f>
        <v>2.7525225305311718E-3</v>
      </c>
      <c r="G197" s="161">
        <f>Calc!AN197</f>
        <v>0.99874170514775018</v>
      </c>
      <c r="H197" s="161">
        <f>Calc!AO197</f>
        <v>2.470701618798457E-3</v>
      </c>
      <c r="I197" s="162">
        <f>Calc!AH197</f>
        <v>52235.031329539168</v>
      </c>
      <c r="J197" s="162">
        <f>Calc!AI197</f>
        <v>221.14455798135256</v>
      </c>
      <c r="K197" s="163">
        <f>Calc!AJ197</f>
        <v>3.4573959027062173E-2</v>
      </c>
      <c r="L197" s="163">
        <f>Calc!AK197</f>
        <v>0.87720427411361734</v>
      </c>
      <c r="M197" s="164">
        <f>Calc!AP197</f>
        <v>725.00760000000002</v>
      </c>
      <c r="N197" s="164" t="e">
        <f>Calc!AQ197</f>
        <v>#VALUE!</v>
      </c>
      <c r="O197" s="164">
        <f>Calc!AW197</f>
        <v>724.99090000000001</v>
      </c>
      <c r="P197" s="164">
        <f>Calc!AY197</f>
        <v>231.35577948818465</v>
      </c>
      <c r="Q197" s="163">
        <f>Calc!BB197</f>
        <v>0.26830987165196718</v>
      </c>
      <c r="R197" s="163">
        <f>Calc!BC197</f>
        <v>6.8121806654718489</v>
      </c>
      <c r="S197" s="160">
        <f>Input!E197</f>
        <v>0</v>
      </c>
    </row>
    <row r="198" spans="1:19" x14ac:dyDescent="0.2">
      <c r="A198" s="1">
        <f>Input!A198</f>
        <v>10593</v>
      </c>
      <c r="B198" s="1" t="str">
        <f>Input!B198</f>
        <v>GeoB20912-1 147-149 cm</v>
      </c>
      <c r="C198" s="99">
        <f>Calc!O198</f>
        <v>3.8745905498450961</v>
      </c>
      <c r="D198" s="99">
        <f>Calc!P198</f>
        <v>1.3014591169399647E-4</v>
      </c>
      <c r="E198" s="99">
        <f>Calc!X198</f>
        <v>0.34009411891100361</v>
      </c>
      <c r="F198" s="99">
        <f>Calc!Y198</f>
        <v>6.9584906824580811E-4</v>
      </c>
      <c r="G198" s="99">
        <f>Calc!AN198</f>
        <v>1.0517610982094925</v>
      </c>
      <c r="H198" s="5">
        <f>Calc!AO198</f>
        <v>1.9736301342596504E-3</v>
      </c>
      <c r="I198" s="8">
        <f>Calc!AH198</f>
        <v>36581.496558706509</v>
      </c>
      <c r="J198" s="8">
        <f>Calc!AI198</f>
        <v>101.55197440773463</v>
      </c>
      <c r="K198" s="77">
        <f>Calc!AJ198</f>
        <v>34.022220677630834</v>
      </c>
      <c r="L198" s="77">
        <f>Calc!AK198</f>
        <v>0.44667016112736418</v>
      </c>
      <c r="M198" s="109" t="str">
        <f>Calc!AP198</f>
        <v>Out of range</v>
      </c>
      <c r="N198" s="109" t="e">
        <f>Calc!AQ198</f>
        <v>#VALUE!</v>
      </c>
      <c r="O198" s="109" t="str">
        <f>Calc!AW198</f>
        <v>Out of range</v>
      </c>
      <c r="P198" s="109" t="e">
        <f>Calc!AY198</f>
        <v>#VALUE!</v>
      </c>
      <c r="Q198" s="77" t="e">
        <f>Calc!BB198</f>
        <v>#VALUE!</v>
      </c>
      <c r="R198" s="77" t="e">
        <f>Calc!BC198</f>
        <v>#VALUE!</v>
      </c>
      <c r="S198" s="1">
        <f>Input!E198</f>
        <v>148</v>
      </c>
    </row>
    <row r="199" spans="1:19" s="160" customFormat="1" x14ac:dyDescent="0.2">
      <c r="A199" s="160">
        <f>Input!A199</f>
        <v>10368</v>
      </c>
      <c r="B199" s="160" t="str">
        <f>Input!B199</f>
        <v>Hu1-13</v>
      </c>
      <c r="C199" s="161">
        <f>Calc!O199</f>
        <v>13.709862096234898</v>
      </c>
      <c r="D199" s="161">
        <f>Calc!P199</f>
        <v>1.4150936023091078E-3</v>
      </c>
      <c r="E199" s="161">
        <f>Calc!X199</f>
        <v>0.80795419621038056</v>
      </c>
      <c r="F199" s="161">
        <f>Calc!Y199</f>
        <v>3.4152349447399782E-3</v>
      </c>
      <c r="G199" s="161">
        <f>Calc!AN199</f>
        <v>0.99949013891507799</v>
      </c>
      <c r="H199" s="161">
        <f>Calc!AO199</f>
        <v>2.4899981735756818E-3</v>
      </c>
      <c r="I199" s="162">
        <f>Calc!AH199</f>
        <v>51823.489368104034</v>
      </c>
      <c r="J199" s="162">
        <f>Calc!AI199</f>
        <v>254.21745675916131</v>
      </c>
      <c r="K199" s="163">
        <f>Calc!AJ199</f>
        <v>0.26126741945842191</v>
      </c>
      <c r="L199" s="163">
        <f>Calc!AK199</f>
        <v>1.1142615593772918</v>
      </c>
      <c r="M199" s="164">
        <f>Calc!AP199</f>
        <v>767.66600000000005</v>
      </c>
      <c r="N199" s="164" t="e">
        <f>Calc!AQ199</f>
        <v>#VALUE!</v>
      </c>
      <c r="O199" s="164">
        <f>Calc!AW199</f>
        <v>767.64919999999995</v>
      </c>
      <c r="P199" s="164">
        <f>Calc!AY199</f>
        <v>364.35457869384271</v>
      </c>
      <c r="Q199" s="163">
        <f>Calc!BB199</f>
        <v>2.2873550119092614</v>
      </c>
      <c r="R199" s="163">
        <f>Calc!BC199</f>
        <v>10.001834082093398</v>
      </c>
      <c r="S199" s="160">
        <f>Input!E199</f>
        <v>0</v>
      </c>
    </row>
    <row r="200" spans="1:19" x14ac:dyDescent="0.2">
      <c r="A200" s="1">
        <f>Input!A200</f>
        <v>10594</v>
      </c>
      <c r="B200" s="1" t="str">
        <f>Input!B200</f>
        <v>GeoB20912-1 220-223 cm</v>
      </c>
      <c r="C200" s="99">
        <f>Calc!O200</f>
        <v>3.7026542933038136</v>
      </c>
      <c r="D200" s="99">
        <f>Calc!P200</f>
        <v>1.6996011348349409E-4</v>
      </c>
      <c r="E200" s="99">
        <f>Calc!X200</f>
        <v>1.4278377884138105</v>
      </c>
      <c r="F200" s="99">
        <f>Calc!Y200</f>
        <v>2.4496456750597593E-3</v>
      </c>
      <c r="G200" s="99">
        <f>Calc!AN200</f>
        <v>1.0358801422883088</v>
      </c>
      <c r="H200" s="5">
        <f>Calc!AO200</f>
        <v>2.3867044638060104E-3</v>
      </c>
      <c r="I200" s="8">
        <f>Calc!AH200</f>
        <v>8200.0149177280091</v>
      </c>
      <c r="J200" s="8">
        <f>Calc!AI200</f>
        <v>23.552562090745059</v>
      </c>
      <c r="K200" s="77">
        <f>Calc!AJ200</f>
        <v>37.713787854894761</v>
      </c>
      <c r="L200" s="77">
        <f>Calc!AK200</f>
        <v>0.55162407136983638</v>
      </c>
      <c r="M200" s="109">
        <f>Calc!AP200</f>
        <v>454.34059999999999</v>
      </c>
      <c r="N200" s="109">
        <f>Calc!AQ200</f>
        <v>16.052499999999998</v>
      </c>
      <c r="O200" s="109">
        <f>Calc!AW200</f>
        <v>454.24360000000001</v>
      </c>
      <c r="P200" s="109">
        <f>Calc!AY200</f>
        <v>15.422680708665641</v>
      </c>
      <c r="Q200" s="77">
        <f>Calc!BB200</f>
        <v>136.1632372481501</v>
      </c>
      <c r="R200" s="77">
        <f>Calc!BC200</f>
        <v>6.2604721847259102</v>
      </c>
      <c r="S200" s="1">
        <f>Input!E200</f>
        <v>221.5</v>
      </c>
    </row>
    <row r="201" spans="1:19" s="160" customFormat="1" x14ac:dyDescent="0.2">
      <c r="A201" s="160">
        <f>Input!A201</f>
        <v>10368</v>
      </c>
      <c r="B201" s="160" t="str">
        <f>Input!B201</f>
        <v>Hu1-13</v>
      </c>
      <c r="C201" s="161">
        <f>Calc!O201</f>
        <v>13.711215440654129</v>
      </c>
      <c r="D201" s="161">
        <f>Calc!P201</f>
        <v>1.206518147690201E-3</v>
      </c>
      <c r="E201" s="161">
        <f>Calc!X201</f>
        <v>0.81647954877816697</v>
      </c>
      <c r="F201" s="161">
        <f>Calc!Y201</f>
        <v>2.5643435484097332E-3</v>
      </c>
      <c r="G201" s="161">
        <f>Calc!AN201</f>
        <v>0.99852624252121125</v>
      </c>
      <c r="H201" s="161">
        <f>Calc!AO201</f>
        <v>2.5459112955895742E-3</v>
      </c>
      <c r="I201" s="162">
        <f>Calc!AH201</f>
        <v>51237.970498346775</v>
      </c>
      <c r="J201" s="162">
        <f>Calc!AI201</f>
        <v>207.2274512370407</v>
      </c>
      <c r="K201" s="163">
        <f>Calc!AJ201</f>
        <v>0.26785938519768848</v>
      </c>
      <c r="L201" s="163">
        <f>Calc!AK201</f>
        <v>1.1710610541651172</v>
      </c>
      <c r="M201" s="164">
        <f>Calc!AP201</f>
        <v>686.76829999999995</v>
      </c>
      <c r="N201" s="164" t="e">
        <f>Calc!AQ201</f>
        <v>#VALUE!</v>
      </c>
      <c r="O201" s="164">
        <f>Calc!AW201</f>
        <v>686.75130000000001</v>
      </c>
      <c r="P201" s="164">
        <f>Calc!AY201</f>
        <v>178.84609674297334</v>
      </c>
      <c r="Q201" s="163">
        <f>Calc!BB201</f>
        <v>1.8657667244664664</v>
      </c>
      <c r="R201" s="163">
        <f>Calc!BC201</f>
        <v>8.3160647898795368</v>
      </c>
      <c r="S201" s="160">
        <f>Input!E201</f>
        <v>0</v>
      </c>
    </row>
    <row r="202" spans="1:19" x14ac:dyDescent="0.2">
      <c r="A202" s="1">
        <f>Input!A202</f>
        <v>10595</v>
      </c>
      <c r="B202" s="1" t="str">
        <f>Input!B202</f>
        <v>GeoB20912-1 287-289 cm</v>
      </c>
      <c r="C202" s="99">
        <f>Calc!O202</f>
        <v>3.9261199798691599</v>
      </c>
      <c r="D202" s="99">
        <f>Calc!P202</f>
        <v>1.3805946318696236E-4</v>
      </c>
      <c r="E202" s="99">
        <f>Calc!X202</f>
        <v>4.5757088988159529</v>
      </c>
      <c r="F202" s="99">
        <f>Calc!Y202</f>
        <v>1.0161497450020738E-2</v>
      </c>
      <c r="G202" s="99">
        <f>Calc!AN202</f>
        <v>1.0339629614135648</v>
      </c>
      <c r="H202" s="5">
        <f>Calc!AO202</f>
        <v>2.8434754805909609E-3</v>
      </c>
      <c r="I202" s="8">
        <f>Calc!AH202</f>
        <v>2704.0726355783099</v>
      </c>
      <c r="J202" s="8">
        <f>Calc!AI202</f>
        <v>9.5578152933344516</v>
      </c>
      <c r="K202" s="77">
        <f>Calc!AJ202</f>
        <v>38.016651988421081</v>
      </c>
      <c r="L202" s="77">
        <f>Calc!AK202</f>
        <v>0.70788518284237467</v>
      </c>
      <c r="M202" s="109">
        <f>Calc!AP202</f>
        <v>440.83089999999999</v>
      </c>
      <c r="N202" s="109">
        <f>Calc!AQ202</f>
        <v>17.3459</v>
      </c>
      <c r="O202" s="109">
        <f>Calc!AW202</f>
        <v>440.53620000000001</v>
      </c>
      <c r="P202" s="109">
        <f>Calc!AY202</f>
        <v>16.404412045827144</v>
      </c>
      <c r="Q202" s="77">
        <f>Calc!BB202</f>
        <v>132.04090170911675</v>
      </c>
      <c r="R202" s="77">
        <f>Calc!BC202</f>
        <v>6.5971844754472881</v>
      </c>
      <c r="S202" s="1">
        <f>Input!E202</f>
        <v>288</v>
      </c>
    </row>
    <row r="203" spans="1:19" s="160" customFormat="1" x14ac:dyDescent="0.2">
      <c r="A203" s="160">
        <f>Input!A203</f>
        <v>10368</v>
      </c>
      <c r="B203" s="160" t="str">
        <f>Input!B203</f>
        <v>Hu1-13</v>
      </c>
      <c r="C203" s="161">
        <f>Calc!O203</f>
        <v>13.708633456848892</v>
      </c>
      <c r="D203" s="161">
        <f>Calc!P203</f>
        <v>1.4479526092659829E-3</v>
      </c>
      <c r="E203" s="161">
        <f>Calc!X203</f>
        <v>0.82043176776848192</v>
      </c>
      <c r="F203" s="161">
        <f>Calc!Y203</f>
        <v>3.1568756949269176E-3</v>
      </c>
      <c r="G203" s="161">
        <f>Calc!AN203</f>
        <v>0.9964438758726073</v>
      </c>
      <c r="H203" s="161">
        <f>Calc!AO203</f>
        <v>2.7466792013126238E-3</v>
      </c>
      <c r="I203" s="162">
        <f>Calc!AH203</f>
        <v>50875.223569130874</v>
      </c>
      <c r="J203" s="162">
        <f>Calc!AI203</f>
        <v>240.74665034710253</v>
      </c>
      <c r="K203" s="163">
        <f>Calc!AJ203</f>
        <v>0.33026711390249375</v>
      </c>
      <c r="L203" s="163">
        <f>Calc!AK203</f>
        <v>1.1256091120841349</v>
      </c>
      <c r="M203" s="164">
        <f>Calc!AP203</f>
        <v>602.29930000000002</v>
      </c>
      <c r="N203" s="164" t="e">
        <f>Calc!AQ203</f>
        <v>#VALUE!</v>
      </c>
      <c r="O203" s="164">
        <f>Calc!AW203</f>
        <v>602.28229999999996</v>
      </c>
      <c r="P203" s="164">
        <f>Calc!AY203</f>
        <v>86.013611915985152</v>
      </c>
      <c r="Q203" s="163">
        <f>Calc!BB203</f>
        <v>1.811901685357548</v>
      </c>
      <c r="R203" s="163">
        <f>Calc!BC203</f>
        <v>6.2755873323976239</v>
      </c>
      <c r="S203" s="160">
        <f>Input!E203</f>
        <v>0</v>
      </c>
    </row>
    <row r="204" spans="1:19" x14ac:dyDescent="0.2">
      <c r="A204" s="1">
        <f>Input!A204</f>
        <v>10596</v>
      </c>
      <c r="B204" s="1" t="str">
        <f>Input!B204</f>
        <v>GeoB20912-1 373-376 cm</v>
      </c>
      <c r="C204" s="99">
        <f>Calc!O204</f>
        <v>3.6525123484784339</v>
      </c>
      <c r="D204" s="99">
        <f>Calc!P204</f>
        <v>1.832694953476744E-4</v>
      </c>
      <c r="E204" s="99">
        <f>Calc!X204</f>
        <v>1.9961552384116161</v>
      </c>
      <c r="F204" s="99">
        <f>Calc!Y204</f>
        <v>4.1155757757912357E-3</v>
      </c>
      <c r="G204" s="99">
        <f>Calc!AN204</f>
        <v>1.0383302164238322</v>
      </c>
      <c r="H204" s="5">
        <f>Calc!AO204</f>
        <v>2.3914224926960236E-3</v>
      </c>
      <c r="I204" s="8">
        <f>Calc!AH204</f>
        <v>5785.3293334817208</v>
      </c>
      <c r="J204" s="8">
        <f>Calc!AI204</f>
        <v>17.881035657625159</v>
      </c>
      <c r="K204" s="77">
        <f>Calc!AJ204</f>
        <v>34.242968366901884</v>
      </c>
      <c r="L204" s="77">
        <f>Calc!AK204</f>
        <v>0.66172683641298968</v>
      </c>
      <c r="M204" s="109">
        <f>Calc!AP204</f>
        <v>511.33949999999999</v>
      </c>
      <c r="N204" s="109">
        <f>Calc!AQ204</f>
        <v>25.355599999999999</v>
      </c>
      <c r="O204" s="109">
        <f>Calc!AW204</f>
        <v>511.20299999999997</v>
      </c>
      <c r="P204" s="109">
        <f>Calc!AY204</f>
        <v>26.404452046091997</v>
      </c>
      <c r="Q204" s="77">
        <f>Calc!BB204</f>
        <v>145.2264545076774</v>
      </c>
      <c r="R204" s="77">
        <f>Calc!BC204</f>
        <v>11.195263639955158</v>
      </c>
      <c r="S204" s="1">
        <f>Input!E204</f>
        <v>374.5</v>
      </c>
    </row>
    <row r="205" spans="1:19" s="160" customFormat="1" x14ac:dyDescent="0.2">
      <c r="A205" s="160">
        <f>Input!A205</f>
        <v>10368</v>
      </c>
      <c r="B205" s="160" t="str">
        <f>Input!B205</f>
        <v>Hu1-13</v>
      </c>
      <c r="C205" s="161">
        <f>Calc!O205</f>
        <v>13.708057846113912</v>
      </c>
      <c r="D205" s="161">
        <f>Calc!P205</f>
        <v>1.5937163977224238E-3</v>
      </c>
      <c r="E205" s="161">
        <f>Calc!X205</f>
        <v>0.82128078985556641</v>
      </c>
      <c r="F205" s="161">
        <f>Calc!Y205</f>
        <v>3.5002277154585256E-3</v>
      </c>
      <c r="G205" s="161">
        <f>Calc!AN205</f>
        <v>0.99663009404872782</v>
      </c>
      <c r="H205" s="161">
        <f>Calc!AO205</f>
        <v>3.3791125996849455E-3</v>
      </c>
      <c r="I205" s="162">
        <f>Calc!AH205</f>
        <v>50829.99336446399</v>
      </c>
      <c r="J205" s="162">
        <f>Calc!AI205</f>
        <v>276.76051960390112</v>
      </c>
      <c r="K205" s="163">
        <f>Calc!AJ205</f>
        <v>2.8157443651000147</v>
      </c>
      <c r="L205" s="163">
        <f>Calc!AK205</f>
        <v>1.1492067998227682</v>
      </c>
      <c r="M205" s="164">
        <f>Calc!AP205</f>
        <v>537.1386</v>
      </c>
      <c r="N205" s="164" t="e">
        <f>Calc!AQ205</f>
        <v>#VALUE!</v>
      </c>
      <c r="O205" s="164">
        <f>Calc!AW205</f>
        <v>537.12159999999994</v>
      </c>
      <c r="P205" s="164">
        <f>Calc!AY205</f>
        <v>55.208882287183215</v>
      </c>
      <c r="Q205" s="163">
        <f>Calc!BB205</f>
        <v>12.849352652259443</v>
      </c>
      <c r="R205" s="163">
        <f>Calc!BC205</f>
        <v>6.3361110455954979</v>
      </c>
      <c r="S205" s="160">
        <f>Input!E205</f>
        <v>0</v>
      </c>
    </row>
    <row r="206" spans="1:19" x14ac:dyDescent="0.2">
      <c r="A206" s="56"/>
      <c r="B206" s="56"/>
      <c r="C206" s="106"/>
      <c r="D206" s="106"/>
      <c r="E206" s="106"/>
      <c r="F206" s="106"/>
      <c r="G206" s="106"/>
      <c r="H206" s="106"/>
      <c r="I206" s="72"/>
      <c r="J206" s="72"/>
      <c r="K206" s="107"/>
      <c r="L206" s="107"/>
      <c r="M206" s="130"/>
      <c r="N206" s="130"/>
      <c r="O206" s="130"/>
      <c r="P206" s="130"/>
      <c r="Q206" s="107"/>
      <c r="R206" s="107"/>
      <c r="S206" s="56"/>
    </row>
    <row r="207" spans="1:19" s="160" customFormat="1" x14ac:dyDescent="0.2">
      <c r="A207" s="160">
        <f>Input!A207</f>
        <v>10368</v>
      </c>
      <c r="B207" s="160" t="str">
        <f>Input!B207</f>
        <v>Hu1-13</v>
      </c>
      <c r="C207" s="161">
        <f>Calc!O207</f>
        <v>13.708768417017195</v>
      </c>
      <c r="D207" s="161">
        <f>Calc!P207</f>
        <v>1.2844105881711573E-3</v>
      </c>
      <c r="E207" s="161">
        <f>Calc!X207</f>
        <v>0.80657492262700881</v>
      </c>
      <c r="F207" s="161">
        <f>Calc!Y207</f>
        <v>3.0033558706300538E-3</v>
      </c>
      <c r="G207" s="161">
        <f>Calc!AN207</f>
        <v>0.99904067492900017</v>
      </c>
      <c r="H207" s="161">
        <f>Calc!AO207</f>
        <v>2.8516110280710984E-3</v>
      </c>
      <c r="I207" s="162">
        <f>Calc!AH207</f>
        <v>51884.625634771161</v>
      </c>
      <c r="J207" s="162">
        <f>Calc!AI207</f>
        <v>243.38075414122574</v>
      </c>
      <c r="K207" s="163">
        <f>Calc!AJ207</f>
        <v>-2.1354950730733124</v>
      </c>
      <c r="L207" s="163">
        <f>Calc!AK207</f>
        <v>0.82337935300069365</v>
      </c>
      <c r="M207" s="164" t="str">
        <f>Calc!AP207</f>
        <v>Out of range</v>
      </c>
      <c r="N207" s="164" t="e">
        <f>Calc!AQ207</f>
        <v>#VALUE!</v>
      </c>
      <c r="O207" s="164" t="str">
        <f>Calc!AW207</f>
        <v>Out of range</v>
      </c>
      <c r="P207" s="164" t="e">
        <f>Calc!AY207</f>
        <v>#VALUE!</v>
      </c>
      <c r="Q207" s="163" t="e">
        <f>Calc!BB207</f>
        <v>#VALUE!</v>
      </c>
      <c r="R207" s="163" t="e">
        <f>Calc!BC207</f>
        <v>#VALUE!</v>
      </c>
      <c r="S207" s="160">
        <f>Input!E207</f>
        <v>0</v>
      </c>
    </row>
    <row r="208" spans="1:19" x14ac:dyDescent="0.2">
      <c r="A208" s="1">
        <f>Input!A208</f>
        <v>10597</v>
      </c>
      <c r="B208" s="1" t="str">
        <f>Input!B208</f>
        <v>GeoB20912-1 417-422 cm</v>
      </c>
      <c r="C208" s="99">
        <f>Calc!O208</f>
        <v>4.2253832737364627</v>
      </c>
      <c r="D208" s="99">
        <f>Calc!P208</f>
        <v>1.1992068383152445E-4</v>
      </c>
      <c r="E208" s="99">
        <f>Calc!X208</f>
        <v>0.31030215583148218</v>
      </c>
      <c r="F208" s="99">
        <f>Calc!Y208</f>
        <v>5.463803726454418E-4</v>
      </c>
      <c r="G208" s="99">
        <f>Calc!AN208</f>
        <v>1.0383357422850399</v>
      </c>
      <c r="H208" s="5">
        <f>Calc!AO208</f>
        <v>1.4802405675420891E-3</v>
      </c>
      <c r="I208" s="8">
        <f>Calc!AH208</f>
        <v>43117.172324732186</v>
      </c>
      <c r="J208" s="8">
        <f>Calc!AI208</f>
        <v>97.676531982786997</v>
      </c>
      <c r="K208" s="77">
        <f>Calc!AJ208</f>
        <v>29.525638245260446</v>
      </c>
      <c r="L208" s="77">
        <f>Calc!AK208</f>
        <v>0.3841144685082582</v>
      </c>
      <c r="M208" s="109">
        <f>Calc!AP208</f>
        <v>617.14400000000001</v>
      </c>
      <c r="N208" s="109" t="e">
        <f>Calc!AQ208</f>
        <v>#VALUE!</v>
      </c>
      <c r="O208" s="109">
        <f>Calc!AW208</f>
        <v>617.12599999999998</v>
      </c>
      <c r="P208" s="109">
        <f>Calc!AY208</f>
        <v>41.948954829460682</v>
      </c>
      <c r="Q208" s="77">
        <f>Calc!BB208</f>
        <v>168.92286536308049</v>
      </c>
      <c r="R208" s="77">
        <f>Calc!BC208</f>
        <v>20.147760773497311</v>
      </c>
      <c r="S208" s="1">
        <f>Input!E208</f>
        <v>419.5</v>
      </c>
    </row>
    <row r="209" spans="1:19" s="160" customFormat="1" x14ac:dyDescent="0.2">
      <c r="A209" s="160">
        <f>Input!A209</f>
        <v>10368</v>
      </c>
      <c r="B209" s="160" t="str">
        <f>Input!B209</f>
        <v>Hu1-13</v>
      </c>
      <c r="C209" s="161">
        <f>Calc!O209</f>
        <v>13.708678139190081</v>
      </c>
      <c r="D209" s="161">
        <f>Calc!P209</f>
        <v>1.1365148191255048E-3</v>
      </c>
      <c r="E209" s="161">
        <f>Calc!X209</f>
        <v>0.81216845204677379</v>
      </c>
      <c r="F209" s="161">
        <f>Calc!Y209</f>
        <v>2.8724876076710922E-3</v>
      </c>
      <c r="G209" s="161">
        <f>Calc!AN209</f>
        <v>0.99695389361574438</v>
      </c>
      <c r="H209" s="161">
        <f>Calc!AO209</f>
        <v>3.01366048300079E-3</v>
      </c>
      <c r="I209" s="162">
        <f>Calc!AH209</f>
        <v>51419.320160765026</v>
      </c>
      <c r="J209" s="162">
        <f>Calc!AI209</f>
        <v>239.1960445402521</v>
      </c>
      <c r="K209" s="163">
        <f>Calc!AJ209</f>
        <v>-3.551976122229128E-3</v>
      </c>
      <c r="L209" s="163">
        <f>Calc!AK209</f>
        <v>0.88793033533129162</v>
      </c>
      <c r="M209" s="164">
        <f>Calc!AP209</f>
        <v>632.8623</v>
      </c>
      <c r="N209" s="164" t="e">
        <f>Calc!AQ209</f>
        <v>#VALUE!</v>
      </c>
      <c r="O209" s="164">
        <f>Calc!AW209</f>
        <v>632.84540000000004</v>
      </c>
      <c r="P209" s="164">
        <f>Calc!AY209</f>
        <v>117.30838569478865</v>
      </c>
      <c r="Q209" s="163">
        <f>Calc!BB209</f>
        <v>-2.1244861551356995E-2</v>
      </c>
      <c r="R209" s="163">
        <f>Calc!BC209</f>
        <v>5.3108560166784518</v>
      </c>
      <c r="S209" s="160">
        <f>Input!E209</f>
        <v>0</v>
      </c>
    </row>
    <row r="210" spans="1:19" x14ac:dyDescent="0.2">
      <c r="A210" s="1">
        <f>Input!A210</f>
        <v>10598</v>
      </c>
      <c r="B210" s="1" t="str">
        <f>Input!B210</f>
        <v>GeoB20912-1 447-454 cm</v>
      </c>
      <c r="C210" s="99">
        <f>Calc!O210</f>
        <v>3.8666310787348874</v>
      </c>
      <c r="D210" s="99">
        <f>Calc!P210</f>
        <v>1.1930871090499393E-4</v>
      </c>
      <c r="E210" s="99">
        <f>Calc!X210</f>
        <v>1.1116588891943135</v>
      </c>
      <c r="F210" s="99">
        <f>Calc!Y210</f>
        <v>1.757432934054946E-3</v>
      </c>
      <c r="G210" s="99">
        <f>Calc!AN210</f>
        <v>1.0409618682447417</v>
      </c>
      <c r="H210" s="5">
        <f>Calc!AO210</f>
        <v>1.5345689764524406E-3</v>
      </c>
      <c r="I210" s="8">
        <f>Calc!AH210</f>
        <v>11021.899914042902</v>
      </c>
      <c r="J210" s="8">
        <f>Calc!AI210</f>
        <v>23.822460719234357</v>
      </c>
      <c r="K210" s="77">
        <f>Calc!AJ210</f>
        <v>32.819019117595658</v>
      </c>
      <c r="L210" s="77">
        <f>Calc!AK210</f>
        <v>0.4292952340129994</v>
      </c>
      <c r="M210" s="109">
        <f>Calc!AP210</f>
        <v>573.27350000000001</v>
      </c>
      <c r="N210" s="109">
        <f>Calc!AQ210</f>
        <v>30.6128</v>
      </c>
      <c r="O210" s="109">
        <f>Calc!AW210</f>
        <v>573.20299999999997</v>
      </c>
      <c r="P210" s="109">
        <f>Calc!AY210</f>
        <v>29.43309014207205</v>
      </c>
      <c r="Q210" s="77">
        <f>Calc!BB210</f>
        <v>165.84470482482521</v>
      </c>
      <c r="R210" s="77">
        <f>Calc!BC210</f>
        <v>13.965599792933309</v>
      </c>
      <c r="S210" s="1">
        <f>Input!E210</f>
        <v>450.5</v>
      </c>
    </row>
    <row r="211" spans="1:19" s="160" customFormat="1" x14ac:dyDescent="0.2">
      <c r="A211" s="160">
        <f>Input!A211</f>
        <v>10368</v>
      </c>
      <c r="B211" s="160" t="str">
        <f>Input!B211</f>
        <v>Hu1-13</v>
      </c>
      <c r="C211" s="161">
        <f>Calc!O211</f>
        <v>13.707970149735797</v>
      </c>
      <c r="D211" s="161">
        <f>Calc!P211</f>
        <v>1.4057056664325222E-3</v>
      </c>
      <c r="E211" s="161">
        <f>Calc!X211</f>
        <v>0.81746462638027684</v>
      </c>
      <c r="F211" s="161">
        <f>Calc!Y211</f>
        <v>2.8832242660442263E-3</v>
      </c>
      <c r="G211" s="161">
        <f>Calc!AN211</f>
        <v>0.99550171009668431</v>
      </c>
      <c r="H211" s="161">
        <f>Calc!AO211</f>
        <v>2.426951565866543E-3</v>
      </c>
      <c r="I211" s="162">
        <f>Calc!AH211</f>
        <v>51009.137935437706</v>
      </c>
      <c r="J211" s="162">
        <f>Calc!AI211</f>
        <v>218.64355453254203</v>
      </c>
      <c r="K211" s="163">
        <f>Calc!AJ211</f>
        <v>-1.063407397646321</v>
      </c>
      <c r="L211" s="163">
        <f>Calc!AK211</f>
        <v>1.0918759590347817</v>
      </c>
      <c r="M211" s="164">
        <f>Calc!AP211</f>
        <v>634.78880000000004</v>
      </c>
      <c r="N211" s="164" t="e">
        <f>Calc!AQ211</f>
        <v>#VALUE!</v>
      </c>
      <c r="O211" s="164">
        <f>Calc!AW211</f>
        <v>634.77170000000001</v>
      </c>
      <c r="P211" s="164">
        <f>Calc!AY211</f>
        <v>105.9403814005565</v>
      </c>
      <c r="Q211" s="163">
        <f>Calc!BB211</f>
        <v>-6.3951093512212829</v>
      </c>
      <c r="R211" s="163">
        <f>Calc!BC211</f>
        <v>7.9752886056362886</v>
      </c>
      <c r="S211" s="160">
        <f>Input!E211</f>
        <v>0</v>
      </c>
    </row>
    <row r="212" spans="1:19" x14ac:dyDescent="0.2">
      <c r="A212" s="1">
        <f>Input!A212</f>
        <v>10599</v>
      </c>
      <c r="B212" s="1" t="str">
        <f>Input!B212</f>
        <v>GeoB22715-2 5 cm</v>
      </c>
      <c r="C212" s="99">
        <f>Calc!O212</f>
        <v>3.4879160074192441</v>
      </c>
      <c r="D212" s="99">
        <f>Calc!P212</f>
        <v>1.3708701024152192E-4</v>
      </c>
      <c r="E212" s="99">
        <f>Calc!X212</f>
        <v>3.8386322439490327E-2</v>
      </c>
      <c r="F212" s="99">
        <f>Calc!Y212</f>
        <v>2.5030693498457891E-4</v>
      </c>
      <c r="G212" s="99">
        <f>Calc!AN212</f>
        <v>1.3034022063369529E-2</v>
      </c>
      <c r="H212" s="5">
        <f>Calc!AO212</f>
        <v>1.1024359007831273E-4</v>
      </c>
      <c r="I212" s="8">
        <f>Calc!AH212</f>
        <v>3603.7823918951085</v>
      </c>
      <c r="J212" s="8">
        <f>Calc!AI212</f>
        <v>38.487745831141474</v>
      </c>
      <c r="K212" s="77">
        <f>Calc!AJ212</f>
        <v>146.61907009751673</v>
      </c>
      <c r="L212" s="77">
        <f>Calc!AK212</f>
        <v>0.84030557054550281</v>
      </c>
      <c r="M212" s="109">
        <f>Calc!AP212</f>
        <v>1.2481</v>
      </c>
      <c r="N212" s="109">
        <f>Calc!AQ212</f>
        <v>1.12E-2</v>
      </c>
      <c r="O212" s="109">
        <f>Calc!AW212</f>
        <v>1.2454000000000001</v>
      </c>
      <c r="P212" s="109">
        <f>Calc!AY212</f>
        <v>1.0742466882824002E-2</v>
      </c>
      <c r="Q212" s="77">
        <f>Calc!BB212</f>
        <v>147.1360600892387</v>
      </c>
      <c r="R212" s="77">
        <f>Calc!BC212</f>
        <v>0.84328038459373278</v>
      </c>
      <c r="S212" s="1">
        <f>Input!E212</f>
        <v>5</v>
      </c>
    </row>
    <row r="213" spans="1:19" s="160" customFormat="1" x14ac:dyDescent="0.2">
      <c r="A213" s="160">
        <f>Input!A213</f>
        <v>10368</v>
      </c>
      <c r="B213" s="160" t="str">
        <f>Input!B213</f>
        <v>Hu1-13</v>
      </c>
      <c r="C213" s="161">
        <f>Calc!O213</f>
        <v>13.707658552969447</v>
      </c>
      <c r="D213" s="161">
        <f>Calc!P213</f>
        <v>1.5028292065033056E-3</v>
      </c>
      <c r="E213" s="161">
        <f>Calc!X213</f>
        <v>0.81674971846403299</v>
      </c>
      <c r="F213" s="161">
        <f>Calc!Y213</f>
        <v>3.3951571732199577E-3</v>
      </c>
      <c r="G213" s="161">
        <f>Calc!AN213</f>
        <v>0.99617479134163678</v>
      </c>
      <c r="H213" s="161">
        <f>Calc!AO213</f>
        <v>2.9140262855219716E-3</v>
      </c>
      <c r="I213" s="162">
        <f>Calc!AH213</f>
        <v>51087.143993475933</v>
      </c>
      <c r="J213" s="162">
        <f>Calc!AI213</f>
        <v>259.61514581297615</v>
      </c>
      <c r="K213" s="163">
        <f>Calc!AJ213</f>
        <v>-0.81279336447892536</v>
      </c>
      <c r="L213" s="163">
        <f>Calc!AK213</f>
        <v>1.1410019100439683</v>
      </c>
      <c r="M213" s="164">
        <f>Calc!AP213</f>
        <v>647.10550000000001</v>
      </c>
      <c r="N213" s="164" t="e">
        <f>Calc!AQ213</f>
        <v>#VALUE!</v>
      </c>
      <c r="O213" s="164">
        <f>Calc!AW213</f>
        <v>647.0883</v>
      </c>
      <c r="P213" s="164">
        <f>Calc!AY213</f>
        <v>137.1520677178458</v>
      </c>
      <c r="Q213" s="163">
        <f>Calc!BB213</f>
        <v>-5.0611174372415793</v>
      </c>
      <c r="R213" s="163">
        <f>Calc!BC213</f>
        <v>8.0973236965916104</v>
      </c>
      <c r="S213" s="160">
        <f>Input!E213</f>
        <v>0</v>
      </c>
    </row>
    <row r="214" spans="1:19" x14ac:dyDescent="0.2">
      <c r="A214" s="1">
        <f>Input!A214</f>
        <v>10600</v>
      </c>
      <c r="B214" s="1" t="str">
        <f>Input!B214</f>
        <v>GeoB22715-2 96-98 cm</v>
      </c>
      <c r="C214" s="99">
        <f>Calc!O214</f>
        <v>2.3642216994533665</v>
      </c>
      <c r="D214" s="99">
        <f>Calc!P214</f>
        <v>1.1279318636256575E-4</v>
      </c>
      <c r="E214" s="99">
        <f>Calc!X214</f>
        <v>3.6190052193049022E-2</v>
      </c>
      <c r="F214" s="99">
        <f>Calc!Y214</f>
        <v>2.0761824430781572E-4</v>
      </c>
      <c r="G214" s="99">
        <f>Calc!AN214</f>
        <v>7.9463301937509764E-2</v>
      </c>
      <c r="H214" s="5">
        <f>Calc!AO214</f>
        <v>3.1455277845468966E-4</v>
      </c>
      <c r="I214" s="8">
        <f>Calc!AH214</f>
        <v>15799.044118082455</v>
      </c>
      <c r="J214" s="8">
        <f>Calc!AI214</f>
        <v>110.11724163129853</v>
      </c>
      <c r="K214" s="77">
        <f>Calc!AJ214</f>
        <v>143.58739517335573</v>
      </c>
      <c r="L214" s="77">
        <f>Calc!AK214</f>
        <v>0.86000275293995887</v>
      </c>
      <c r="M214" s="109">
        <f>Calc!AP214</f>
        <v>7.8529</v>
      </c>
      <c r="N214" s="109">
        <f>Calc!AQ214</f>
        <v>3.4700000000000002E-2</v>
      </c>
      <c r="O214" s="109">
        <f>Calc!AW214</f>
        <v>7.8491</v>
      </c>
      <c r="P214" s="109">
        <f>Calc!AY214</f>
        <v>3.2825648439897055E-2</v>
      </c>
      <c r="Q214" s="77">
        <f>Calc!BB214</f>
        <v>146.80831947492879</v>
      </c>
      <c r="R214" s="77">
        <f>Calc!BC214</f>
        <v>0.87939964711172314</v>
      </c>
      <c r="S214" s="1">
        <f>Input!E214</f>
        <v>97</v>
      </c>
    </row>
    <row r="215" spans="1:19" s="160" customFormat="1" x14ac:dyDescent="0.2">
      <c r="A215" s="160">
        <f>Input!A215</f>
        <v>10368</v>
      </c>
      <c r="B215" s="160" t="str">
        <f>Input!B215</f>
        <v>Hu1-13</v>
      </c>
      <c r="C215" s="161">
        <f>Calc!O215</f>
        <v>13.707236778059567</v>
      </c>
      <c r="D215" s="161">
        <f>Calc!P215</f>
        <v>1.3711620852958561E-3</v>
      </c>
      <c r="E215" s="161">
        <f>Calc!X215</f>
        <v>0.81455037532288477</v>
      </c>
      <c r="F215" s="161">
        <f>Calc!Y215</f>
        <v>2.7509117807247179E-3</v>
      </c>
      <c r="G215" s="161">
        <f>Calc!AN215</f>
        <v>0.99584394184436054</v>
      </c>
      <c r="H215" s="161">
        <f>Calc!AO215</f>
        <v>3.4200753482913266E-3</v>
      </c>
      <c r="I215" s="162">
        <f>Calc!AH215</f>
        <v>51206.494358602635</v>
      </c>
      <c r="J215" s="162">
        <f>Calc!AI215</f>
        <v>246.59170988137552</v>
      </c>
      <c r="K215" s="163">
        <f>Calc!AJ215</f>
        <v>-0.29025911362512424</v>
      </c>
      <c r="L215" s="163">
        <f>Calc!AK215</f>
        <v>0.95585501699928055</v>
      </c>
      <c r="M215" s="164">
        <f>Calc!AP215</f>
        <v>610.12350000000004</v>
      </c>
      <c r="N215" s="164" t="e">
        <f>Calc!AQ215</f>
        <v>#VALUE!</v>
      </c>
      <c r="O215" s="164">
        <f>Calc!AW215</f>
        <v>610.10649999999998</v>
      </c>
      <c r="P215" s="164">
        <f>Calc!AY215</f>
        <v>107.42312462799219</v>
      </c>
      <c r="Q215" s="163">
        <f>Calc!BB215</f>
        <v>-1.6280170512693197</v>
      </c>
      <c r="R215" s="163">
        <f>Calc!BC215</f>
        <v>5.5087079889216017</v>
      </c>
      <c r="S215" s="160">
        <f>Input!E215</f>
        <v>0</v>
      </c>
    </row>
    <row r="216" spans="1:19" x14ac:dyDescent="0.2">
      <c r="A216" s="56"/>
      <c r="B216" s="56"/>
      <c r="C216" s="106"/>
      <c r="D216" s="106"/>
      <c r="E216" s="106"/>
      <c r="F216" s="106"/>
      <c r="G216" s="106"/>
      <c r="H216" s="106"/>
      <c r="I216" s="72"/>
      <c r="J216" s="72"/>
      <c r="K216" s="107"/>
      <c r="L216" s="107"/>
      <c r="M216" s="130"/>
      <c r="N216" s="130"/>
      <c r="O216" s="130"/>
      <c r="P216" s="130"/>
      <c r="Q216" s="107"/>
      <c r="R216" s="107"/>
      <c r="S216" s="56"/>
    </row>
    <row r="217" spans="1:19" s="160" customFormat="1" x14ac:dyDescent="0.2">
      <c r="A217" s="160">
        <f>Input!A217</f>
        <v>10368</v>
      </c>
      <c r="B217" s="160" t="str">
        <f>Input!B217</f>
        <v>Hu1-13</v>
      </c>
      <c r="C217" s="161">
        <f>Calc!O217</f>
        <v>13.709857645392971</v>
      </c>
      <c r="D217" s="161">
        <f>Calc!P217</f>
        <v>1.3190784607527634E-3</v>
      </c>
      <c r="E217" s="161">
        <f>Calc!X217</f>
        <v>0.78379734886717456</v>
      </c>
      <c r="F217" s="161">
        <f>Calc!Y217</f>
        <v>2.9386273420630876E-3</v>
      </c>
      <c r="G217" s="161">
        <f>Calc!AN217</f>
        <v>0.99962703121099428</v>
      </c>
      <c r="H217" s="161">
        <f>Calc!AO217</f>
        <v>1.6516748900963364E-3</v>
      </c>
      <c r="I217" s="162">
        <f>Calc!AH217</f>
        <v>53428.002665084867</v>
      </c>
      <c r="J217" s="162">
        <f>Calc!AI217</f>
        <v>218.84260265204364</v>
      </c>
      <c r="K217" s="163">
        <f>Calc!AJ217</f>
        <v>-0.20161032765120268</v>
      </c>
      <c r="L217" s="163">
        <f>Calc!AK217</f>
        <v>0.9442960568152009</v>
      </c>
      <c r="M217" s="164" t="str">
        <f>Calc!AP217</f>
        <v>Out of range</v>
      </c>
      <c r="N217" s="164" t="e">
        <f>Calc!AQ217</f>
        <v>#VALUE!</v>
      </c>
      <c r="O217" s="164" t="str">
        <f>Calc!AW217</f>
        <v>Out of range</v>
      </c>
      <c r="P217" s="164" t="e">
        <f>Calc!AY217</f>
        <v>#VALUE!</v>
      </c>
      <c r="Q217" s="163" t="e">
        <f>Calc!BB217</f>
        <v>#VALUE!</v>
      </c>
      <c r="R217" s="163" t="e">
        <f>Calc!BC217</f>
        <v>#VALUE!</v>
      </c>
      <c r="S217" s="160">
        <f>Input!E217</f>
        <v>0</v>
      </c>
    </row>
    <row r="218" spans="1:19" x14ac:dyDescent="0.2">
      <c r="A218" s="1">
        <f>Input!A218</f>
        <v>10604</v>
      </c>
      <c r="B218" s="1" t="str">
        <f>Input!B218</f>
        <v>GeoB20928-1,435-440</v>
      </c>
      <c r="C218" s="99">
        <f>Calc!O218</f>
        <v>3.7153668466250496</v>
      </c>
      <c r="D218" s="99">
        <f>Calc!P218</f>
        <v>1.4584099039752693E-4</v>
      </c>
      <c r="E218" s="99">
        <f>Calc!X218</f>
        <v>0.34242545360035409</v>
      </c>
      <c r="F218" s="99">
        <f>Calc!Y218</f>
        <v>4.6065099346933626E-4</v>
      </c>
      <c r="G218" s="99">
        <f>Calc!AN218</f>
        <v>0.16169794001802512</v>
      </c>
      <c r="H218" s="5">
        <f>Calc!AO218</f>
        <v>3.6382243750932535E-4</v>
      </c>
      <c r="I218" s="8">
        <f>Calc!AH218</f>
        <v>5357.3104107808858</v>
      </c>
      <c r="J218" s="8">
        <f>Calc!AI218</f>
        <v>14.042632869703469</v>
      </c>
      <c r="K218" s="77">
        <f>Calc!AJ218</f>
        <v>138.6690788895566</v>
      </c>
      <c r="L218" s="77">
        <f>Calc!AK218</f>
        <v>0.55400210958737051</v>
      </c>
      <c r="M218" s="109">
        <f>Calc!AP218</f>
        <v>16.673400000000001</v>
      </c>
      <c r="N218" s="109">
        <f>Calc!AQ218</f>
        <v>4.1200000000000001E-2</v>
      </c>
      <c r="O218" s="109">
        <f>Calc!AW218</f>
        <v>16.650300000000001</v>
      </c>
      <c r="P218" s="109">
        <f>Calc!AY218</f>
        <v>4.2947905667462614E-2</v>
      </c>
      <c r="Q218" s="77">
        <f>Calc!BB218</f>
        <v>145.3506516295096</v>
      </c>
      <c r="R218" s="77">
        <f>Calc!BC218</f>
        <v>0.58096387830591689</v>
      </c>
      <c r="S218" s="1">
        <f>Input!E218</f>
        <v>437.5</v>
      </c>
    </row>
    <row r="219" spans="1:19" s="160" customFormat="1" x14ac:dyDescent="0.2">
      <c r="A219" s="160">
        <f>Input!A219</f>
        <v>10368</v>
      </c>
      <c r="B219" s="160" t="str">
        <f>Input!B219</f>
        <v>Hu1-13</v>
      </c>
      <c r="C219" s="161">
        <f>Calc!O219</f>
        <v>13.708742325856207</v>
      </c>
      <c r="D219" s="161">
        <f>Calc!P219</f>
        <v>9.9892198162662097E-4</v>
      </c>
      <c r="E219" s="161">
        <f>Calc!X219</f>
        <v>0.78941644386471677</v>
      </c>
      <c r="F219" s="161">
        <f>Calc!Y219</f>
        <v>2.1342815643295072E-3</v>
      </c>
      <c r="G219" s="161">
        <f>Calc!AN219</f>
        <v>0.99901430499877197</v>
      </c>
      <c r="H219" s="161">
        <f>Calc!AO219</f>
        <v>2.703673925517013E-3</v>
      </c>
      <c r="I219" s="162">
        <f>Calc!AH219</f>
        <v>53010.871479786183</v>
      </c>
      <c r="J219" s="162">
        <f>Calc!AI219</f>
        <v>202.75208256420004</v>
      </c>
      <c r="K219" s="163">
        <f>Calc!AJ219</f>
        <v>2.4982817735885732E-2</v>
      </c>
      <c r="L219" s="163">
        <f>Calc!AK219</f>
        <v>0.78367524139959166</v>
      </c>
      <c r="M219" s="164">
        <f>Calc!AP219</f>
        <v>751.9796</v>
      </c>
      <c r="N219" s="164" t="e">
        <f>Calc!AQ219</f>
        <v>#VALUE!</v>
      </c>
      <c r="O219" s="164">
        <f>Calc!AW219</f>
        <v>751.96310000000005</v>
      </c>
      <c r="P219" s="164">
        <f>Calc!AY219</f>
        <v>312.90368176518643</v>
      </c>
      <c r="Q219" s="163">
        <f>Calc!BB219</f>
        <v>0.20923575017763474</v>
      </c>
      <c r="R219" s="163">
        <f>Calc!BC219</f>
        <v>6.5663079748171524</v>
      </c>
      <c r="S219" s="160">
        <f>Input!E219</f>
        <v>0</v>
      </c>
    </row>
    <row r="220" spans="1:19" x14ac:dyDescent="0.2">
      <c r="A220" s="1">
        <f>Input!A220</f>
        <v>10605</v>
      </c>
      <c r="B220" s="1" t="str">
        <f>Input!B220</f>
        <v>GeoB20928-1,446-449</v>
      </c>
      <c r="C220" s="99">
        <f>Calc!O220</f>
        <v>3.7369760758301189</v>
      </c>
      <c r="D220" s="99">
        <f>Calc!P220</f>
        <v>1.3705142648787313E-4</v>
      </c>
      <c r="E220" s="99">
        <f>Calc!X220</f>
        <v>0.89819396093734993</v>
      </c>
      <c r="F220" s="99">
        <f>Calc!Y220</f>
        <v>1.1211602751108629E-3</v>
      </c>
      <c r="G220" s="99">
        <f>Calc!AN220</f>
        <v>0.16355964281501079</v>
      </c>
      <c r="H220" s="5">
        <f>Calc!AO220</f>
        <v>3.4837447253793845E-4</v>
      </c>
      <c r="I220" s="8">
        <f>Calc!AH220</f>
        <v>2075.5735057628067</v>
      </c>
      <c r="J220" s="8">
        <f>Calc!AI220</f>
        <v>5.1235384818967278</v>
      </c>
      <c r="K220" s="77">
        <f>Calc!AJ220</f>
        <v>137.52365722056336</v>
      </c>
      <c r="L220" s="77">
        <f>Calc!AK220</f>
        <v>0.55701201143859314</v>
      </c>
      <c r="M220" s="109">
        <f>Calc!AP220</f>
        <v>16.899000000000001</v>
      </c>
      <c r="N220" s="109">
        <f>Calc!AQ220</f>
        <v>4.0800000000000003E-2</v>
      </c>
      <c r="O220" s="109">
        <f>Calc!AW220</f>
        <v>16.838999999999999</v>
      </c>
      <c r="P220" s="109">
        <f>Calc!AY220</f>
        <v>4.9913866158656624E-2</v>
      </c>
      <c r="Q220" s="77">
        <f>Calc!BB220</f>
        <v>144.22693845147523</v>
      </c>
      <c r="R220" s="77">
        <f>Calc!BC220</f>
        <v>0.58451653142185322</v>
      </c>
      <c r="S220" s="1">
        <f>Input!E220</f>
        <v>447.5</v>
      </c>
    </row>
    <row r="221" spans="1:19" s="160" customFormat="1" x14ac:dyDescent="0.2">
      <c r="A221" s="160">
        <f>Input!A221</f>
        <v>10368</v>
      </c>
      <c r="B221" s="160" t="str">
        <f>Input!B221</f>
        <v>Hu1-13</v>
      </c>
      <c r="C221" s="161">
        <f>Calc!O221</f>
        <v>13.705693965523917</v>
      </c>
      <c r="D221" s="161">
        <f>Calc!P221</f>
        <v>1.368045501701816E-3</v>
      </c>
      <c r="E221" s="161">
        <f>Calc!X221</f>
        <v>0.79010032959039866</v>
      </c>
      <c r="F221" s="161">
        <f>Calc!Y221</f>
        <v>2.7924705062942357E-3</v>
      </c>
      <c r="G221" s="161">
        <f>Calc!AN221</f>
        <v>0.99735085256498135</v>
      </c>
      <c r="H221" s="161">
        <f>Calc!AO221</f>
        <v>1.9609388277871732E-3</v>
      </c>
      <c r="I221" s="162">
        <f>Calc!AH221</f>
        <v>52865.037278563206</v>
      </c>
      <c r="J221" s="162">
        <f>Calc!AI221</f>
        <v>213.7422974218305</v>
      </c>
      <c r="K221" s="163">
        <f>Calc!AJ221</f>
        <v>0.98930859987755859</v>
      </c>
      <c r="L221" s="163">
        <f>Calc!AK221</f>
        <v>1.0617023674909878</v>
      </c>
      <c r="M221" s="164">
        <f>Calc!AP221</f>
        <v>601.61890000000005</v>
      </c>
      <c r="N221" s="164" t="e">
        <f>Calc!AQ221</f>
        <v>#VALUE!</v>
      </c>
      <c r="O221" s="164">
        <f>Calc!AW221</f>
        <v>601.60249999999996</v>
      </c>
      <c r="P221" s="164">
        <f>Calc!AY221</f>
        <v>66.260740489417088</v>
      </c>
      <c r="Q221" s="163">
        <f>Calc!BB221</f>
        <v>5.4170976437946612</v>
      </c>
      <c r="R221" s="163">
        <f>Calc!BC221</f>
        <v>6.4022031037663716</v>
      </c>
      <c r="S221" s="160">
        <f>Input!E221</f>
        <v>0</v>
      </c>
    </row>
    <row r="222" spans="1:19" x14ac:dyDescent="0.2">
      <c r="A222" s="1">
        <f>Input!A222</f>
        <v>10606</v>
      </c>
      <c r="B222" s="1" t="str">
        <f>Input!B222</f>
        <v>GeoB20928-1,454-456</v>
      </c>
      <c r="C222" s="99">
        <f>Calc!O222</f>
        <v>3.8215085306531682</v>
      </c>
      <c r="D222" s="99">
        <f>Calc!P222</f>
        <v>1.430814789457879E-4</v>
      </c>
      <c r="E222" s="99">
        <f>Calc!X222</f>
        <v>0.48404071423281975</v>
      </c>
      <c r="F222" s="99">
        <f>Calc!Y222</f>
        <v>6.2156900852496208E-4</v>
      </c>
      <c r="G222" s="99">
        <f>Calc!AN222</f>
        <v>0.16270301767257661</v>
      </c>
      <c r="H222" s="5">
        <f>Calc!AO222</f>
        <v>2.9536605093902451E-4</v>
      </c>
      <c r="I222" s="8">
        <f>Calc!AH222</f>
        <v>3915.1694679630291</v>
      </c>
      <c r="J222" s="8">
        <f>Calc!AI222</f>
        <v>8.7046657572809192</v>
      </c>
      <c r="K222" s="77">
        <f>Calc!AJ222</f>
        <v>137.58829114930293</v>
      </c>
      <c r="L222" s="77">
        <f>Calc!AK222</f>
        <v>0.47318665820514172</v>
      </c>
      <c r="M222" s="109">
        <f>Calc!AP222</f>
        <v>16.802600000000002</v>
      </c>
      <c r="N222" s="109">
        <f>Calc!AQ222</f>
        <v>3.3300000000000003E-2</v>
      </c>
      <c r="O222" s="109">
        <f>Calc!AW222</f>
        <v>16.770900000000001</v>
      </c>
      <c r="P222" s="109">
        <f>Calc!AY222</f>
        <v>3.7286536405751171E-2</v>
      </c>
      <c r="Q222" s="77">
        <f>Calc!BB222</f>
        <v>144.26695293424987</v>
      </c>
      <c r="R222" s="77">
        <f>Calc!BC222</f>
        <v>0.49638844828187728</v>
      </c>
      <c r="S222" s="1">
        <f>Input!E222</f>
        <v>455</v>
      </c>
    </row>
    <row r="223" spans="1:19" s="160" customFormat="1" x14ac:dyDescent="0.2">
      <c r="A223" s="160">
        <f>Input!A223</f>
        <v>10368</v>
      </c>
      <c r="B223" s="160" t="str">
        <f>Input!B223</f>
        <v>Hu1-13</v>
      </c>
      <c r="C223" s="161">
        <f>Calc!O223</f>
        <v>13.70771998282834</v>
      </c>
      <c r="D223" s="161">
        <f>Calc!P223</f>
        <v>1.4255231562425943E-3</v>
      </c>
      <c r="E223" s="161">
        <f>Calc!X223</f>
        <v>0.78906642736651011</v>
      </c>
      <c r="F223" s="161">
        <f>Calc!Y223</f>
        <v>2.5290702010953171E-3</v>
      </c>
      <c r="G223" s="161">
        <f>Calc!AN223</f>
        <v>0.99759090244046189</v>
      </c>
      <c r="H223" s="161">
        <f>Calc!AO223</f>
        <v>2.0618380689909435E-3</v>
      </c>
      <c r="I223" s="162">
        <f>Calc!AH223</f>
        <v>52954.872983795554</v>
      </c>
      <c r="J223" s="162">
        <f>Calc!AI223</f>
        <v>201.88142286405673</v>
      </c>
      <c r="K223" s="163">
        <f>Calc!AJ223</f>
        <v>0.264502698251734</v>
      </c>
      <c r="L223" s="163">
        <f>Calc!AK223</f>
        <v>1.0989026718993589</v>
      </c>
      <c r="M223" s="164">
        <f>Calc!AP223</f>
        <v>642.45929999999998</v>
      </c>
      <c r="N223" s="164" t="e">
        <f>Calc!AQ223</f>
        <v>#VALUE!</v>
      </c>
      <c r="O223" s="164">
        <f>Calc!AW223</f>
        <v>642.44290000000001</v>
      </c>
      <c r="P223" s="164">
        <f>Calc!AY223</f>
        <v>101.25772227246208</v>
      </c>
      <c r="Q223" s="163">
        <f>Calc!BB223</f>
        <v>1.6255277655687068</v>
      </c>
      <c r="R223" s="163">
        <f>Calc!BC223</f>
        <v>6.8541173785411491</v>
      </c>
      <c r="S223" s="160">
        <f>Input!E223</f>
        <v>0</v>
      </c>
    </row>
    <row r="224" spans="1:19" x14ac:dyDescent="0.2">
      <c r="A224" s="1">
        <f>Input!A224</f>
        <v>10607</v>
      </c>
      <c r="B224" s="1" t="str">
        <f>Input!B224</f>
        <v>GeoB20928-1,474-476</v>
      </c>
      <c r="C224" s="99">
        <f>Calc!O224</f>
        <v>3.7042231883742271</v>
      </c>
      <c r="D224" s="99">
        <f>Calc!P224</f>
        <v>1.2880089008906681E-4</v>
      </c>
      <c r="E224" s="99">
        <f>Calc!X224</f>
        <v>0.26687002340047922</v>
      </c>
      <c r="F224" s="99">
        <f>Calc!Y224</f>
        <v>3.9716785337295013E-4</v>
      </c>
      <c r="G224" s="99">
        <f>Calc!AN224</f>
        <v>0.16539905189442577</v>
      </c>
      <c r="H224" s="5">
        <f>Calc!AO224</f>
        <v>3.6462627553821719E-4</v>
      </c>
      <c r="I224" s="8">
        <f>Calc!AH224</f>
        <v>7008.2861570744999</v>
      </c>
      <c r="J224" s="8">
        <f>Calc!AI224</f>
        <v>18.639394927026871</v>
      </c>
      <c r="K224" s="77">
        <f>Calc!AJ224</f>
        <v>138.67910274351036</v>
      </c>
      <c r="L224" s="77">
        <f>Calc!AK224</f>
        <v>0.60176479489648571</v>
      </c>
      <c r="M224" s="109">
        <f>Calc!AP224</f>
        <v>17.085000000000001</v>
      </c>
      <c r="N224" s="109">
        <f>Calc!AQ224</f>
        <v>4.2000000000000003E-2</v>
      </c>
      <c r="O224" s="109">
        <f>Calc!AW224</f>
        <v>17.067</v>
      </c>
      <c r="P224" s="109">
        <f>Calc!AY224</f>
        <v>4.2796582167011037E-2</v>
      </c>
      <c r="Q224" s="77">
        <f>Calc!BB224</f>
        <v>145.53245394654294</v>
      </c>
      <c r="R224" s="77">
        <f>Calc!BC224</f>
        <v>0.63174856575456206</v>
      </c>
      <c r="S224" s="1">
        <f>Input!E224</f>
        <v>475</v>
      </c>
    </row>
    <row r="225" spans="1:19" s="160" customFormat="1" x14ac:dyDescent="0.2">
      <c r="A225" s="160">
        <f>Input!A225</f>
        <v>10368</v>
      </c>
      <c r="B225" s="160" t="str">
        <f>Input!B225</f>
        <v>Hu1-13</v>
      </c>
      <c r="C225" s="161">
        <f>Calc!O225</f>
        <v>13.708919569606685</v>
      </c>
      <c r="D225" s="161">
        <f>Calc!P225</f>
        <v>1.1535691096397657E-3</v>
      </c>
      <c r="E225" s="161">
        <f>Calc!X225</f>
        <v>0.78950736521597842</v>
      </c>
      <c r="F225" s="161">
        <f>Calc!Y225</f>
        <v>2.4559253678406853E-3</v>
      </c>
      <c r="G225" s="161">
        <f>Calc!AN225</f>
        <v>1.0004743239805589</v>
      </c>
      <c r="H225" s="161">
        <f>Calc!AO225</f>
        <v>2.0674890446949032E-3</v>
      </c>
      <c r="I225" s="162">
        <f>Calc!AH225</f>
        <v>53082.917269834259</v>
      </c>
      <c r="J225" s="162">
        <f>Calc!AI225</f>
        <v>198.19110118419007</v>
      </c>
      <c r="K225" s="163">
        <f>Calc!AJ225</f>
        <v>-0.69966413655930815</v>
      </c>
      <c r="L225" s="163">
        <f>Calc!AK225</f>
        <v>0.98561159250824382</v>
      </c>
      <c r="M225" s="164" t="str">
        <f>Calc!AP225</f>
        <v>Out of range</v>
      </c>
      <c r="N225" s="164" t="e">
        <f>Calc!AQ225</f>
        <v>#VALUE!</v>
      </c>
      <c r="O225" s="164" t="str">
        <f>Calc!AW225</f>
        <v>Out of range</v>
      </c>
      <c r="P225" s="164" t="e">
        <f>Calc!AY225</f>
        <v>#VALUE!</v>
      </c>
      <c r="Q225" s="163" t="e">
        <f>Calc!BB225</f>
        <v>#VALUE!</v>
      </c>
      <c r="R225" s="163" t="e">
        <f>Calc!BC225</f>
        <v>#VALUE!</v>
      </c>
      <c r="S225" s="160">
        <f>Input!E225</f>
        <v>0</v>
      </c>
    </row>
    <row r="226" spans="1:19" x14ac:dyDescent="0.2">
      <c r="A226" s="56"/>
      <c r="B226" s="56"/>
      <c r="C226" s="106"/>
      <c r="D226" s="106"/>
      <c r="E226" s="106"/>
      <c r="F226" s="106"/>
      <c r="G226" s="106"/>
      <c r="H226" s="106"/>
      <c r="I226" s="72"/>
      <c r="J226" s="72"/>
      <c r="K226" s="107"/>
      <c r="L226" s="107"/>
      <c r="M226" s="130"/>
      <c r="N226" s="130"/>
      <c r="O226" s="130"/>
      <c r="P226" s="130"/>
      <c r="Q226" s="107"/>
      <c r="R226" s="107"/>
      <c r="S226" s="56"/>
    </row>
    <row r="227" spans="1:19" s="160" customFormat="1" x14ac:dyDescent="0.2">
      <c r="A227" s="160">
        <f>Input!A227</f>
        <v>10368</v>
      </c>
      <c r="B227" s="160" t="str">
        <f>Input!B227</f>
        <v>Hu1-13</v>
      </c>
      <c r="C227" s="161">
        <f>Calc!O227</f>
        <v>13.710427388031988</v>
      </c>
      <c r="D227" s="161">
        <f>Calc!P227</f>
        <v>1.0954860867509921E-3</v>
      </c>
      <c r="E227" s="161">
        <f>Calc!X227</f>
        <v>0.77486037048659406</v>
      </c>
      <c r="F227" s="161">
        <f>Calc!Y227</f>
        <v>2.5918734406213122E-3</v>
      </c>
      <c r="G227" s="161">
        <f>Calc!AN227</f>
        <v>0.99989909899166829</v>
      </c>
      <c r="H227" s="161">
        <f>Calc!AO227</f>
        <v>2.4270165399323564E-3</v>
      </c>
      <c r="I227" s="162">
        <f>Calc!AH227</f>
        <v>54061.178955480609</v>
      </c>
      <c r="J227" s="162">
        <f>Calc!AI227</f>
        <v>223.38417371690664</v>
      </c>
      <c r="K227" s="163">
        <f>Calc!AJ227</f>
        <v>-0.82510485524744936</v>
      </c>
      <c r="L227" s="163">
        <f>Calc!AK227</f>
        <v>1.1008904421623655</v>
      </c>
      <c r="M227" s="164" t="str">
        <f>Calc!AP227</f>
        <v>Out of range</v>
      </c>
      <c r="N227" s="164" t="e">
        <f>Calc!AQ227</f>
        <v>#VALUE!</v>
      </c>
      <c r="O227" s="164" t="str">
        <f>Calc!AW227</f>
        <v>Out of range</v>
      </c>
      <c r="P227" s="164" t="e">
        <f>Calc!AY227</f>
        <v>#VALUE!</v>
      </c>
      <c r="Q227" s="163" t="e">
        <f>Calc!BB227</f>
        <v>#VALUE!</v>
      </c>
      <c r="R227" s="163" t="e">
        <f>Calc!BC227</f>
        <v>#VALUE!</v>
      </c>
      <c r="S227" s="160">
        <f>Input!E227</f>
        <v>0</v>
      </c>
    </row>
    <row r="228" spans="1:19" x14ac:dyDescent="0.2">
      <c r="A228" s="1">
        <f>Input!A228</f>
        <v>10608</v>
      </c>
      <c r="B228" s="1" t="str">
        <f>Input!B228</f>
        <v>GeoB20928-1,494-496</v>
      </c>
      <c r="C228" s="99">
        <f>Calc!O228</f>
        <v>3.6074786931506493</v>
      </c>
      <c r="D228" s="99">
        <f>Calc!P228</f>
        <v>1.1054791858862991E-4</v>
      </c>
      <c r="E228" s="99">
        <f>Calc!X228</f>
        <v>0.26534876478304859</v>
      </c>
      <c r="F228" s="99">
        <f>Calc!Y228</f>
        <v>3.9788280440238667E-4</v>
      </c>
      <c r="G228" s="99">
        <f>Calc!AN228</f>
        <v>0.16573700713270181</v>
      </c>
      <c r="H228" s="5">
        <f>Calc!AO228</f>
        <v>4.0015304937616119E-4</v>
      </c>
      <c r="I228" s="8">
        <f>Calc!AH228</f>
        <v>6889.8589705563818</v>
      </c>
      <c r="J228" s="8">
        <f>Calc!AI228</f>
        <v>19.580698604744921</v>
      </c>
      <c r="K228" s="77">
        <f>Calc!AJ228</f>
        <v>138.42891529190982</v>
      </c>
      <c r="L228" s="77">
        <f>Calc!AK228</f>
        <v>0.4458032176660201</v>
      </c>
      <c r="M228" s="109">
        <f>Calc!AP228</f>
        <v>17.126799999999999</v>
      </c>
      <c r="N228" s="109">
        <f>Calc!AQ228</f>
        <v>4.65E-2</v>
      </c>
      <c r="O228" s="109">
        <f>Calc!AW228</f>
        <v>17.108499999999999</v>
      </c>
      <c r="P228" s="109">
        <f>Calc!AY228</f>
        <v>4.6160268414654371E-2</v>
      </c>
      <c r="Q228" s="77">
        <f>Calc!BB228</f>
        <v>145.28694245468415</v>
      </c>
      <c r="R228" s="77">
        <f>Calc!BC228</f>
        <v>0.46827291597769555</v>
      </c>
      <c r="S228" s="1">
        <f>Input!E228</f>
        <v>495</v>
      </c>
    </row>
    <row r="229" spans="1:19" s="160" customFormat="1" x14ac:dyDescent="0.2">
      <c r="A229" s="160">
        <f>Input!A229</f>
        <v>10368</v>
      </c>
      <c r="B229" s="160" t="str">
        <f>Input!B229</f>
        <v>Hu1-13</v>
      </c>
      <c r="C229" s="161">
        <f>Calc!O229</f>
        <v>13.710607485224887</v>
      </c>
      <c r="D229" s="161">
        <f>Calc!P229</f>
        <v>1.0366449174670945E-3</v>
      </c>
      <c r="E229" s="161">
        <f>Calc!X229</f>
        <v>0.77534701067036682</v>
      </c>
      <c r="F229" s="161">
        <f>Calc!Y229</f>
        <v>2.2801230349394634E-3</v>
      </c>
      <c r="G229" s="161">
        <f>Calc!AN229</f>
        <v>1.0014937293908874</v>
      </c>
      <c r="H229" s="161">
        <f>Calc!AO229</f>
        <v>2.3588862218230384E-3</v>
      </c>
      <c r="I229" s="162">
        <f>Calc!AH229</f>
        <v>54114.120908210105</v>
      </c>
      <c r="J229" s="162">
        <f>Calc!AI229</f>
        <v>203.84735226392112</v>
      </c>
      <c r="K229" s="163">
        <f>Calc!AJ229</f>
        <v>0.39128803784849175</v>
      </c>
      <c r="L229" s="163">
        <f>Calc!AK229</f>
        <v>0.73439455438632995</v>
      </c>
      <c r="M229" s="164" t="str">
        <f>Calc!AP229</f>
        <v>Out of range</v>
      </c>
      <c r="N229" s="164" t="e">
        <f>Calc!AQ229</f>
        <v>#VALUE!</v>
      </c>
      <c r="O229" s="164" t="str">
        <f>Calc!AW229</f>
        <v>Out of range</v>
      </c>
      <c r="P229" s="164" t="e">
        <f>Calc!AY229</f>
        <v>#VALUE!</v>
      </c>
      <c r="Q229" s="163" t="e">
        <f>Calc!BB229</f>
        <v>#VALUE!</v>
      </c>
      <c r="R229" s="163" t="e">
        <f>Calc!BC229</f>
        <v>#VALUE!</v>
      </c>
      <c r="S229" s="160">
        <f>Input!E229</f>
        <v>0</v>
      </c>
    </row>
    <row r="230" spans="1:19" x14ac:dyDescent="0.2">
      <c r="A230" s="1">
        <f>Input!A230</f>
        <v>10609</v>
      </c>
      <c r="B230" s="1" t="str">
        <f>Input!B230</f>
        <v>GeoB20928-1,524-527</v>
      </c>
      <c r="C230" s="99">
        <f>Calc!O230</f>
        <v>3.6246838388588052</v>
      </c>
      <c r="D230" s="99">
        <f>Calc!P230</f>
        <v>1.0078089474120607E-4</v>
      </c>
      <c r="E230" s="99">
        <f>Calc!X230</f>
        <v>0.21667297778503761</v>
      </c>
      <c r="F230" s="99">
        <f>Calc!Y230</f>
        <v>3.4695020177591434E-4</v>
      </c>
      <c r="G230" s="99">
        <f>Calc!AN230</f>
        <v>0.17032248397866195</v>
      </c>
      <c r="H230" s="5">
        <f>Calc!AO230</f>
        <v>3.4682243284053153E-4</v>
      </c>
      <c r="I230" s="8">
        <f>Calc!AH230</f>
        <v>8712.9916163117032</v>
      </c>
      <c r="J230" s="8">
        <f>Calc!AI230</f>
        <v>22.569270836135175</v>
      </c>
      <c r="K230" s="77">
        <f>Calc!AJ230</f>
        <v>137.16751951652296</v>
      </c>
      <c r="L230" s="77">
        <f>Calc!AK230</f>
        <v>0.33353253593606574</v>
      </c>
      <c r="M230" s="109">
        <f>Calc!AP230</f>
        <v>17.661100000000001</v>
      </c>
      <c r="N230" s="109">
        <f>Calc!AQ230</f>
        <v>0.04</v>
      </c>
      <c r="O230" s="109">
        <f>Calc!AW230</f>
        <v>17.646100000000001</v>
      </c>
      <c r="P230" s="109">
        <f>Calc!AY230</f>
        <v>4.0031749301191771E-2</v>
      </c>
      <c r="Q230" s="77">
        <f>Calc!BB230</f>
        <v>144.18196122188596</v>
      </c>
      <c r="R230" s="77">
        <f>Calc!BC230</f>
        <v>0.35096796677083236</v>
      </c>
      <c r="S230" s="1">
        <f>Input!E230</f>
        <v>525.5</v>
      </c>
    </row>
    <row r="231" spans="1:19" s="160" customFormat="1" x14ac:dyDescent="0.2">
      <c r="A231" s="160">
        <f>Input!A231</f>
        <v>10368</v>
      </c>
      <c r="B231" s="160" t="str">
        <f>Input!B231</f>
        <v>Hu1-13</v>
      </c>
      <c r="C231" s="161">
        <f>Calc!O231</f>
        <v>13.707740622977983</v>
      </c>
      <c r="D231" s="161">
        <f>Calc!P231</f>
        <v>1.243524105745868E-3</v>
      </c>
      <c r="E231" s="161">
        <f>Calc!X231</f>
        <v>0.77657541576153821</v>
      </c>
      <c r="F231" s="161">
        <f>Calc!Y231</f>
        <v>2.7356718598798872E-3</v>
      </c>
      <c r="G231" s="161">
        <f>Calc!AN231</f>
        <v>1.0000179922601775</v>
      </c>
      <c r="H231" s="161">
        <f>Calc!AO231</f>
        <v>2.2768321500225017E-3</v>
      </c>
      <c r="I231" s="162">
        <f>Calc!AH231</f>
        <v>53937.628339479888</v>
      </c>
      <c r="J231" s="162">
        <f>Calc!AI231</f>
        <v>226.18609720952611</v>
      </c>
      <c r="K231" s="163">
        <f>Calc!AJ231</f>
        <v>-0.48852583753344891</v>
      </c>
      <c r="L231" s="163">
        <f>Calc!AK231</f>
        <v>1.0987249182877703</v>
      </c>
      <c r="M231" s="164" t="str">
        <f>Calc!AP231</f>
        <v>Out of range</v>
      </c>
      <c r="N231" s="164" t="e">
        <f>Calc!AQ231</f>
        <v>#VALUE!</v>
      </c>
      <c r="O231" s="164" t="str">
        <f>Calc!AW231</f>
        <v>Out of range</v>
      </c>
      <c r="P231" s="164" t="e">
        <f>Calc!AY231</f>
        <v>#VALUE!</v>
      </c>
      <c r="Q231" s="163" t="e">
        <f>Calc!BB231</f>
        <v>#VALUE!</v>
      </c>
      <c r="R231" s="163" t="e">
        <f>Calc!BC231</f>
        <v>#VALUE!</v>
      </c>
      <c r="S231" s="160">
        <f>Input!E231</f>
        <v>0</v>
      </c>
    </row>
    <row r="232" spans="1:19" x14ac:dyDescent="0.2">
      <c r="A232" s="1">
        <f>Input!A232</f>
        <v>10610</v>
      </c>
      <c r="B232" s="1" t="str">
        <f>Input!B232</f>
        <v>GeoB20928-1,536-539</v>
      </c>
      <c r="C232" s="99">
        <f>Calc!O232</f>
        <v>3.6942704668255271</v>
      </c>
      <c r="D232" s="99">
        <f>Calc!P232</f>
        <v>1.2777985930682487E-4</v>
      </c>
      <c r="E232" s="99">
        <f>Calc!X232</f>
        <v>0.30426680119898575</v>
      </c>
      <c r="F232" s="99">
        <f>Calc!Y232</f>
        <v>5.0758564878261158E-4</v>
      </c>
      <c r="G232" s="99">
        <f>Calc!AN232</f>
        <v>0.17061285520003477</v>
      </c>
      <c r="H232" s="5">
        <f>Calc!AO232</f>
        <v>2.9615745901842669E-4</v>
      </c>
      <c r="I232" s="8">
        <f>Calc!AH232</f>
        <v>6324.5427451828136</v>
      </c>
      <c r="J232" s="8">
        <f>Calc!AI232</f>
        <v>15.224867343462584</v>
      </c>
      <c r="K232" s="77">
        <f>Calc!AJ232</f>
        <v>138.175854953704</v>
      </c>
      <c r="L232" s="77">
        <f>Calc!AK232</f>
        <v>0.53360919792241834</v>
      </c>
      <c r="M232" s="109">
        <f>Calc!AP232</f>
        <v>17.676300000000001</v>
      </c>
      <c r="N232" s="109">
        <f>Calc!AQ232</f>
        <v>3.0700000000000002E-2</v>
      </c>
      <c r="O232" s="109">
        <f>Calc!AW232</f>
        <v>17.6557</v>
      </c>
      <c r="P232" s="109">
        <f>Calc!AY232</f>
        <v>3.5939740866144293E-2</v>
      </c>
      <c r="Q232" s="77">
        <f>Calc!BB232</f>
        <v>145.24580151478966</v>
      </c>
      <c r="R232" s="77">
        <f>Calc!BC232</f>
        <v>0.56110600001105904</v>
      </c>
      <c r="S232" s="1">
        <f>Input!E232</f>
        <v>537.5</v>
      </c>
    </row>
    <row r="233" spans="1:19" s="160" customFormat="1" x14ac:dyDescent="0.2">
      <c r="A233" s="160">
        <f>Input!A233</f>
        <v>10368</v>
      </c>
      <c r="B233" s="160" t="str">
        <f>Input!B233</f>
        <v>Hu1-13</v>
      </c>
      <c r="C233" s="161">
        <f>Calc!O233</f>
        <v>13.70747160262775</v>
      </c>
      <c r="D233" s="161">
        <f>Calc!P233</f>
        <v>1.2461173412231798E-3</v>
      </c>
      <c r="E233" s="161">
        <f>Calc!X233</f>
        <v>0.77717397070760763</v>
      </c>
      <c r="F233" s="161">
        <f>Calc!Y233</f>
        <v>2.5746599975508795E-3</v>
      </c>
      <c r="G233" s="161">
        <f>Calc!AN233</f>
        <v>0.99833159557528972</v>
      </c>
      <c r="H233" s="161">
        <f>Calc!AO233</f>
        <v>2.7216860898825242E-3</v>
      </c>
      <c r="I233" s="162">
        <f>Calc!AH233</f>
        <v>53804.142776791494</v>
      </c>
      <c r="J233" s="162">
        <f>Calc!AI233</f>
        <v>230.78815860940702</v>
      </c>
      <c r="K233" s="163">
        <f>Calc!AJ233</f>
        <v>3.573248172927812E-2</v>
      </c>
      <c r="L233" s="163">
        <f>Calc!AK233</f>
        <v>1.1932946268945364</v>
      </c>
      <c r="M233" s="164">
        <f>Calc!AP233</f>
        <v>695.1232</v>
      </c>
      <c r="N233" s="164" t="e">
        <f>Calc!AQ233</f>
        <v>#VALUE!</v>
      </c>
      <c r="O233" s="164">
        <f>Calc!AW233</f>
        <v>695.10699999999997</v>
      </c>
      <c r="P233" s="164">
        <f>Calc!AY233</f>
        <v>203.89964060678818</v>
      </c>
      <c r="Q233" s="163">
        <f>Calc!BB233</f>
        <v>0.25484131098526386</v>
      </c>
      <c r="R233" s="163">
        <f>Calc!BC233</f>
        <v>8.5136928670888068</v>
      </c>
      <c r="S233" s="160">
        <f>Input!E233</f>
        <v>0</v>
      </c>
    </row>
    <row r="234" spans="1:19" x14ac:dyDescent="0.2">
      <c r="A234" s="1">
        <f>Input!A234</f>
        <v>10611</v>
      </c>
      <c r="B234" s="1" t="str">
        <f>Input!B234</f>
        <v>GeoB20928-1,585-589</v>
      </c>
      <c r="C234" s="99">
        <f>Calc!O234</f>
        <v>3.3745311842446037</v>
      </c>
      <c r="D234" s="99">
        <f>Calc!P234</f>
        <v>1.1648795827837352E-4</v>
      </c>
      <c r="E234" s="99">
        <f>Calc!X234</f>
        <v>0.36138134984135201</v>
      </c>
      <c r="F234" s="99">
        <f>Calc!Y234</f>
        <v>6.7531429335738536E-4</v>
      </c>
      <c r="G234" s="99">
        <f>Calc!AN234</f>
        <v>0.22537047994106035</v>
      </c>
      <c r="H234" s="5">
        <f>Calc!AO234</f>
        <v>4.7952564053489223E-4</v>
      </c>
      <c r="I234" s="8">
        <f>Calc!AH234</f>
        <v>6434.4965954632007</v>
      </c>
      <c r="J234" s="8">
        <f>Calc!AI234</f>
        <v>18.220032756234122</v>
      </c>
      <c r="K234" s="77">
        <f>Calc!AJ234</f>
        <v>132.78001267342066</v>
      </c>
      <c r="L234" s="77">
        <f>Calc!AK234</f>
        <v>0.59764165397812219</v>
      </c>
      <c r="M234" s="109">
        <f>Calc!AP234</f>
        <v>24.117799999999999</v>
      </c>
      <c r="N234" s="109">
        <f>Calc!AQ234</f>
        <v>5.9700000000000003E-2</v>
      </c>
      <c r="O234" s="109">
        <f>Calc!AW234</f>
        <v>24.090900000000001</v>
      </c>
      <c r="P234" s="109">
        <f>Calc!AY234</f>
        <v>6.0513128173223893E-2</v>
      </c>
      <c r="Q234" s="77">
        <f>Calc!BB234</f>
        <v>142.13564233996081</v>
      </c>
      <c r="R234" s="77">
        <f>Calc!BC234</f>
        <v>0.64021294276062835</v>
      </c>
      <c r="S234" s="1">
        <f>Input!E234</f>
        <v>587</v>
      </c>
    </row>
    <row r="235" spans="1:19" s="160" customFormat="1" x14ac:dyDescent="0.2">
      <c r="A235" s="160">
        <f>Input!A235</f>
        <v>10368</v>
      </c>
      <c r="B235" s="160" t="str">
        <f>Input!B235</f>
        <v>Hu1-13</v>
      </c>
      <c r="C235" s="161">
        <f>Calc!O235</f>
        <v>13.709294818724542</v>
      </c>
      <c r="D235" s="161">
        <f>Calc!P235</f>
        <v>1.2427976586657835E-3</v>
      </c>
      <c r="E235" s="161">
        <f>Calc!X235</f>
        <v>0.77956061793223286</v>
      </c>
      <c r="F235" s="161">
        <f>Calc!Y235</f>
        <v>3.0929022270834083E-3</v>
      </c>
      <c r="G235" s="161">
        <f>Calc!AN235</f>
        <v>1.0029031714087577</v>
      </c>
      <c r="H235" s="161">
        <f>Calc!AO235</f>
        <v>2.0854470315318811E-3</v>
      </c>
      <c r="I235" s="162">
        <f>Calc!AH235</f>
        <v>53892.213520185935</v>
      </c>
      <c r="J235" s="162">
        <f>Calc!AI235</f>
        <v>241.35493302777994</v>
      </c>
      <c r="K235" s="163">
        <f>Calc!AJ235</f>
        <v>0.87266413412789845</v>
      </c>
      <c r="L235" s="163">
        <f>Calc!AK235</f>
        <v>0.91076668678624795</v>
      </c>
      <c r="M235" s="164" t="str">
        <f>Calc!AP235</f>
        <v>Out of range</v>
      </c>
      <c r="N235" s="164" t="e">
        <f>Calc!AQ235</f>
        <v>#VALUE!</v>
      </c>
      <c r="O235" s="164" t="str">
        <f>Calc!AW235</f>
        <v>Out of range</v>
      </c>
      <c r="P235" s="164" t="e">
        <f>Calc!AY235</f>
        <v>#VALUE!</v>
      </c>
      <c r="Q235" s="163" t="e">
        <f>Calc!BB235</f>
        <v>#VALUE!</v>
      </c>
      <c r="R235" s="163" t="e">
        <f>Calc!BC235</f>
        <v>#VALUE!</v>
      </c>
      <c r="S235" s="160">
        <f>Input!E235</f>
        <v>0</v>
      </c>
    </row>
    <row r="236" spans="1:19" x14ac:dyDescent="0.2">
      <c r="A236" s="56"/>
      <c r="B236" s="56"/>
      <c r="C236" s="106"/>
      <c r="D236" s="106"/>
      <c r="E236" s="106"/>
      <c r="F236" s="106"/>
      <c r="G236" s="106"/>
      <c r="H236" s="106"/>
      <c r="I236" s="72"/>
      <c r="J236" s="72"/>
      <c r="K236" s="107"/>
      <c r="L236" s="107"/>
      <c r="M236" s="130"/>
      <c r="N236" s="130"/>
      <c r="O236" s="130"/>
      <c r="P236" s="130"/>
      <c r="Q236" s="107"/>
      <c r="R236" s="107"/>
      <c r="S236" s="56"/>
    </row>
    <row r="237" spans="1:19" s="160" customFormat="1" x14ac:dyDescent="0.2">
      <c r="A237" s="160">
        <f>Input!A237</f>
        <v>10368</v>
      </c>
      <c r="B237" s="160" t="str">
        <f>Input!B237</f>
        <v>Hu1-13</v>
      </c>
      <c r="C237" s="161">
        <f>Calc!O237</f>
        <v>13.711282642495625</v>
      </c>
      <c r="D237" s="161">
        <f>Calc!P237</f>
        <v>1.2248127989931184E-3</v>
      </c>
      <c r="E237" s="161">
        <f>Calc!X237</f>
        <v>0.81237114716947745</v>
      </c>
      <c r="F237" s="161">
        <f>Calc!Y237</f>
        <v>3.0755973722955527E-3</v>
      </c>
      <c r="G237" s="161">
        <f>Calc!AN237</f>
        <v>1.0003253125594369</v>
      </c>
      <c r="H237" s="161">
        <f>Calc!AO237</f>
        <v>2.6771967810327543E-3</v>
      </c>
      <c r="I237" s="162">
        <f>Calc!AH237</f>
        <v>51590.132574866017</v>
      </c>
      <c r="J237" s="162">
        <f>Calc!AI237</f>
        <v>239.14776694029848</v>
      </c>
      <c r="K237" s="163">
        <f>Calc!AJ237</f>
        <v>-0.33771580474795115</v>
      </c>
      <c r="L237" s="163">
        <f>Calc!AK237</f>
        <v>1.1569612251332491</v>
      </c>
      <c r="M237" s="164" t="str">
        <f>Calc!AP237</f>
        <v>Out of range</v>
      </c>
      <c r="N237" s="164" t="e">
        <f>Calc!AQ237</f>
        <v>#VALUE!</v>
      </c>
      <c r="O237" s="164" t="str">
        <f>Calc!AW237</f>
        <v>Out of range</v>
      </c>
      <c r="P237" s="164" t="e">
        <f>Calc!AY237</f>
        <v>#VALUE!</v>
      </c>
      <c r="Q237" s="163" t="e">
        <f>Calc!BB237</f>
        <v>#VALUE!</v>
      </c>
      <c r="R237" s="163" t="e">
        <f>Calc!BC237</f>
        <v>#VALUE!</v>
      </c>
      <c r="S237" s="160">
        <f>Input!E237</f>
        <v>0</v>
      </c>
    </row>
    <row r="238" spans="1:19" x14ac:dyDescent="0.2">
      <c r="A238" s="1">
        <f>Input!A238</f>
        <v>10613</v>
      </c>
      <c r="B238" s="1" t="str">
        <f>Input!B238</f>
        <v>GeoB20928-1,464-466</v>
      </c>
      <c r="C238" s="99">
        <f>Calc!O238</f>
        <v>3.2477299413322673</v>
      </c>
      <c r="D238" s="99">
        <f>Calc!P238</f>
        <v>1.2278986145617703E-4</v>
      </c>
      <c r="E238" s="99">
        <f>Calc!X238</f>
        <v>0.27307377800055854</v>
      </c>
      <c r="F238" s="99">
        <f>Calc!Y238</f>
        <v>6.4330741120987754E-4</v>
      </c>
      <c r="G238" s="99">
        <f>Calc!AN238</f>
        <v>0.16338704429392584</v>
      </c>
      <c r="H238" s="5">
        <f>Calc!AO238</f>
        <v>5.1620190347606597E-4</v>
      </c>
      <c r="I238" s="8">
        <f>Calc!AH238</f>
        <v>5929.3795491507226</v>
      </c>
      <c r="J238" s="8">
        <f>Calc!AI238</f>
        <v>23.366612248822452</v>
      </c>
      <c r="K238" s="77">
        <f>Calc!AJ238</f>
        <v>139.06026221568933</v>
      </c>
      <c r="L238" s="77">
        <f>Calc!AK238</f>
        <v>0.65150138085029752</v>
      </c>
      <c r="M238" s="109">
        <f>Calc!AP238</f>
        <v>16.854700000000001</v>
      </c>
      <c r="N238" s="109">
        <f>Calc!AQ238</f>
        <v>5.9200000000000003E-2</v>
      </c>
      <c r="O238" s="109">
        <f>Calc!AW238</f>
        <v>16.8338</v>
      </c>
      <c r="P238" s="109">
        <f>Calc!AY238</f>
        <v>5.9308759506322223E-2</v>
      </c>
      <c r="Q238" s="77">
        <f>Calc!BB238</f>
        <v>145.83629846276466</v>
      </c>
      <c r="R238" s="77">
        <f>Calc!BC238</f>
        <v>0.68368448645050672</v>
      </c>
      <c r="S238" s="1">
        <f>Input!E238</f>
        <v>465</v>
      </c>
    </row>
    <row r="239" spans="1:19" s="160" customFormat="1" x14ac:dyDescent="0.2">
      <c r="A239" s="160">
        <f>Input!A239</f>
        <v>10368</v>
      </c>
      <c r="B239" s="160" t="str">
        <f>Input!B239</f>
        <v>Hu1-13</v>
      </c>
      <c r="C239" s="161">
        <f>Calc!O239</f>
        <v>13.710454482032658</v>
      </c>
      <c r="D239" s="161">
        <f>Calc!P239</f>
        <v>1.3996439629497099E-3</v>
      </c>
      <c r="E239" s="161">
        <f>Calc!X239</f>
        <v>0.81370567610681599</v>
      </c>
      <c r="F239" s="161">
        <f>Calc!Y239</f>
        <v>3.0917052555855078E-3</v>
      </c>
      <c r="G239" s="161">
        <f>Calc!AN239</f>
        <v>0.99686719375124522</v>
      </c>
      <c r="H239" s="161">
        <f>Calc!AO239</f>
        <v>2.7046440266910087E-3</v>
      </c>
      <c r="I239" s="162">
        <f>Calc!AH239</f>
        <v>51324.367019603022</v>
      </c>
      <c r="J239" s="162">
        <f>Calc!AI239</f>
        <v>239.56559231529829</v>
      </c>
      <c r="K239" s="163">
        <f>Calc!AJ239</f>
        <v>3.2231009864602811E-2</v>
      </c>
      <c r="L239" s="163">
        <f>Calc!AK239</f>
        <v>1.1746390106171645</v>
      </c>
      <c r="M239" s="164">
        <f>Calc!AP239</f>
        <v>628.03380000000004</v>
      </c>
      <c r="N239" s="164" t="e">
        <f>Calc!AQ239</f>
        <v>#VALUE!</v>
      </c>
      <c r="O239" s="164">
        <f>Calc!AW239</f>
        <v>628.01679999999999</v>
      </c>
      <c r="P239" s="164">
        <f>Calc!AY239</f>
        <v>109.13112553741593</v>
      </c>
      <c r="Q239" s="163">
        <f>Calc!BB239</f>
        <v>0.19016515096924022</v>
      </c>
      <c r="R239" s="163">
        <f>Calc!BC239</f>
        <v>6.9318054234097408</v>
      </c>
      <c r="S239" s="160">
        <f>Input!E239</f>
        <v>0</v>
      </c>
    </row>
    <row r="240" spans="1:19" x14ac:dyDescent="0.2">
      <c r="A240" s="1">
        <f>Input!A240</f>
        <v>10614</v>
      </c>
      <c r="B240" s="1" t="str">
        <f>Input!B240</f>
        <v>GeoB20928-1,484-487</v>
      </c>
      <c r="C240" s="99">
        <f>Calc!O240</f>
        <v>3.3226847856982067</v>
      </c>
      <c r="D240" s="99">
        <f>Calc!P240</f>
        <v>1.1706737865491947E-4</v>
      </c>
      <c r="E240" s="99">
        <f>Calc!X240</f>
        <v>0.51491239675554168</v>
      </c>
      <c r="F240" s="99">
        <f>Calc!Y240</f>
        <v>7.4304004937861951E-4</v>
      </c>
      <c r="G240" s="99">
        <f>Calc!AN240</f>
        <v>0.16570174982897265</v>
      </c>
      <c r="H240" s="5">
        <f>Calc!AO240</f>
        <v>4.4113805587045799E-4</v>
      </c>
      <c r="I240" s="8">
        <f>Calc!AH240</f>
        <v>3261.3484702017818</v>
      </c>
      <c r="J240" s="8">
        <f>Calc!AI240</f>
        <v>9.8752948426994145</v>
      </c>
      <c r="K240" s="77">
        <f>Calc!AJ240</f>
        <v>138.97317506982176</v>
      </c>
      <c r="L240" s="77">
        <f>Calc!AK240</f>
        <v>0.59749653967633987</v>
      </c>
      <c r="M240" s="109">
        <f>Calc!AP240</f>
        <v>17.113900000000001</v>
      </c>
      <c r="N240" s="109">
        <f>Calc!AQ240</f>
        <v>5.0799999999999998E-2</v>
      </c>
      <c r="O240" s="109">
        <f>Calc!AW240</f>
        <v>17.075199999999999</v>
      </c>
      <c r="P240" s="109">
        <f>Calc!AY240</f>
        <v>5.3753121247288649E-2</v>
      </c>
      <c r="Q240" s="77">
        <f>Calc!BB240</f>
        <v>145.84443896857931</v>
      </c>
      <c r="R240" s="77">
        <f>Calc!BC240</f>
        <v>0.62742996651448235</v>
      </c>
      <c r="S240" s="1">
        <f>Input!E240</f>
        <v>485.5</v>
      </c>
    </row>
    <row r="241" spans="1:19" s="160" customFormat="1" x14ac:dyDescent="0.2">
      <c r="A241" s="160">
        <f>Input!A241</f>
        <v>10368</v>
      </c>
      <c r="B241" s="160" t="str">
        <f>Input!B241</f>
        <v>Hu1-13</v>
      </c>
      <c r="C241" s="161">
        <f>Calc!O241</f>
        <v>13.711398976416588</v>
      </c>
      <c r="D241" s="161">
        <f>Calc!P241</f>
        <v>1.2746592530028106E-3</v>
      </c>
      <c r="E241" s="161">
        <f>Calc!X241</f>
        <v>0.80440257484717448</v>
      </c>
      <c r="F241" s="161">
        <f>Calc!Y241</f>
        <v>2.296520235753653E-3</v>
      </c>
      <c r="G241" s="161">
        <f>Calc!AN241</f>
        <v>0.9995096265414749</v>
      </c>
      <c r="H241" s="161">
        <f>Calc!AO241</f>
        <v>1.8776181624943688E-3</v>
      </c>
      <c r="I241" s="162">
        <f>Calc!AH241</f>
        <v>52059.152015228035</v>
      </c>
      <c r="J241" s="162">
        <f>Calc!AI241</f>
        <v>177.84845087853583</v>
      </c>
      <c r="K241" s="163">
        <f>Calc!AJ241</f>
        <v>-0.50723844975841814</v>
      </c>
      <c r="L241" s="163">
        <f>Calc!AK241</f>
        <v>0.97121556241255746</v>
      </c>
      <c r="M241" s="164" t="str">
        <f>Calc!AP241</f>
        <v>Out of range</v>
      </c>
      <c r="N241" s="164" t="e">
        <f>Calc!AQ241</f>
        <v>#VALUE!</v>
      </c>
      <c r="O241" s="164" t="str">
        <f>Calc!AW241</f>
        <v>Out of range</v>
      </c>
      <c r="P241" s="164" t="e">
        <f>Calc!AY241</f>
        <v>#VALUE!</v>
      </c>
      <c r="Q241" s="163" t="e">
        <f>Calc!BB241</f>
        <v>#VALUE!</v>
      </c>
      <c r="R241" s="163" t="e">
        <f>Calc!BC241</f>
        <v>#VALUE!</v>
      </c>
      <c r="S241" s="160">
        <f>Input!E241</f>
        <v>0</v>
      </c>
    </row>
    <row r="242" spans="1:19" x14ac:dyDescent="0.2">
      <c r="A242" s="1">
        <f>Input!A242</f>
        <v>10615</v>
      </c>
      <c r="B242" s="1" t="str">
        <f>Input!B242</f>
        <v>GeoB20928-1,504-505</v>
      </c>
      <c r="C242" s="99">
        <f>Calc!O242</f>
        <v>3.34913934774581</v>
      </c>
      <c r="D242" s="99">
        <f>Calc!P242</f>
        <v>1.0880990294112391E-4</v>
      </c>
      <c r="E242" s="99">
        <f>Calc!X242</f>
        <v>0.27192142151572507</v>
      </c>
      <c r="F242" s="99">
        <f>Calc!Y242</f>
        <v>5.81084586482486E-4</v>
      </c>
      <c r="G242" s="99">
        <f>Calc!AN242</f>
        <v>0.16753313101144576</v>
      </c>
      <c r="H242" s="5">
        <f>Calc!AO242</f>
        <v>4.2820667556725555E-4</v>
      </c>
      <c r="I242" s="8">
        <f>Calc!AH242</f>
        <v>6297.7591413953551</v>
      </c>
      <c r="J242" s="8">
        <f>Calc!AI242</f>
        <v>20.980542490953923</v>
      </c>
      <c r="K242" s="77">
        <f>Calc!AJ242</f>
        <v>138.60447393398334</v>
      </c>
      <c r="L242" s="77">
        <f>Calc!AK242</f>
        <v>0.72662213994813163</v>
      </c>
      <c r="M242" s="109">
        <f>Calc!AP242</f>
        <v>17.324400000000001</v>
      </c>
      <c r="N242" s="109">
        <f>Calc!AQ242</f>
        <v>4.8800000000000003E-2</v>
      </c>
      <c r="O242" s="109">
        <f>Calc!AW242</f>
        <v>17.304099999999998</v>
      </c>
      <c r="P242" s="109">
        <f>Calc!AY242</f>
        <v>5.0391048205590955E-2</v>
      </c>
      <c r="Q242" s="77">
        <f>Calc!BB242</f>
        <v>145.55164084376491</v>
      </c>
      <c r="R242" s="77">
        <f>Calc!BC242</f>
        <v>0.76332359656474369</v>
      </c>
      <c r="S242" s="1">
        <f>Input!E242</f>
        <v>504.5</v>
      </c>
    </row>
    <row r="243" spans="1:19" s="160" customFormat="1" x14ac:dyDescent="0.2">
      <c r="A243" s="160">
        <f>Input!A243</f>
        <v>10368</v>
      </c>
      <c r="B243" s="160" t="str">
        <f>Input!B243</f>
        <v>Hu1-13</v>
      </c>
      <c r="C243" s="161">
        <f>Calc!O243</f>
        <v>13.712097994632163</v>
      </c>
      <c r="D243" s="161">
        <f>Calc!P243</f>
        <v>1.1404299444922365E-3</v>
      </c>
      <c r="E243" s="161">
        <f>Calc!X243</f>
        <v>0.80434650743640734</v>
      </c>
      <c r="F243" s="161">
        <f>Calc!Y243</f>
        <v>2.4029283394139773E-3</v>
      </c>
      <c r="G243" s="161">
        <f>Calc!AN243</f>
        <v>0.99816038249795624</v>
      </c>
      <c r="H243" s="161">
        <f>Calc!AO243</f>
        <v>2.1445835925000181E-3</v>
      </c>
      <c r="I243" s="162">
        <f>Calc!AH243</f>
        <v>51995.151586208893</v>
      </c>
      <c r="J243" s="162">
        <f>Calc!AI243</f>
        <v>191.28297614426623</v>
      </c>
      <c r="K243" s="163">
        <f>Calc!AJ243</f>
        <v>-0.40042600263845429</v>
      </c>
      <c r="L243" s="163">
        <f>Calc!AK243</f>
        <v>1.1405172164144701</v>
      </c>
      <c r="M243" s="164">
        <f>Calc!AP243</f>
        <v>728.53689999999995</v>
      </c>
      <c r="N243" s="164" t="e">
        <f>Calc!AQ243</f>
        <v>#VALUE!</v>
      </c>
      <c r="O243" s="164">
        <f>Calc!AW243</f>
        <v>728.52009999999996</v>
      </c>
      <c r="P243" s="164">
        <f>Calc!AY243</f>
        <v>233.20737684015694</v>
      </c>
      <c r="Q243" s="163">
        <f>Calc!BB243</f>
        <v>-3.1386415114367447</v>
      </c>
      <c r="R243" s="163">
        <f>Calc!BC243</f>
        <v>9.4169793156591446</v>
      </c>
      <c r="S243" s="160">
        <f>Input!E243</f>
        <v>0</v>
      </c>
    </row>
    <row r="244" spans="1:19" x14ac:dyDescent="0.2">
      <c r="A244" s="1">
        <f>Input!A244</f>
        <v>10616</v>
      </c>
      <c r="B244" s="1" t="str">
        <f>Input!B244</f>
        <v>GeoB20928-1,557-560</v>
      </c>
      <c r="C244" s="99">
        <f>Calc!O244</f>
        <v>3.0674556616784949</v>
      </c>
      <c r="D244" s="99">
        <f>Calc!P244</f>
        <v>1.2406884415295396E-4</v>
      </c>
      <c r="E244" s="99">
        <f>Calc!X244</f>
        <v>0.25160528008565636</v>
      </c>
      <c r="F244" s="99">
        <f>Calc!Y244</f>
        <v>5.2338031484560721E-4</v>
      </c>
      <c r="G244" s="99">
        <f>Calc!AN244</f>
        <v>0.224898985058302</v>
      </c>
      <c r="H244" s="5">
        <f>Calc!AO244</f>
        <v>5.4692146833207919E-4</v>
      </c>
      <c r="I244" s="8">
        <f>Calc!AH244</f>
        <v>8366.3468577384428</v>
      </c>
      <c r="J244" s="8">
        <f>Calc!AI244</f>
        <v>26.771474254253434</v>
      </c>
      <c r="K244" s="77">
        <f>Calc!AJ244</f>
        <v>133.21215764867378</v>
      </c>
      <c r="L244" s="77">
        <f>Calc!AK244</f>
        <v>0.68653531783427635</v>
      </c>
      <c r="M244" s="109">
        <f>Calc!AP244</f>
        <v>24.050999999999998</v>
      </c>
      <c r="N244" s="109">
        <f>Calc!AQ244</f>
        <v>6.9699999999999998E-2</v>
      </c>
      <c r="O244" s="109">
        <f>Calc!AW244</f>
        <v>24.0305</v>
      </c>
      <c r="P244" s="109">
        <f>Calc!AY244</f>
        <v>6.803392069715751E-2</v>
      </c>
      <c r="Q244" s="77">
        <f>Calc!BB244</f>
        <v>142.57389543115528</v>
      </c>
      <c r="R244" s="77">
        <f>Calc!BC244</f>
        <v>0.73529413635673546</v>
      </c>
      <c r="S244" s="1">
        <f>Input!E244</f>
        <v>558.5</v>
      </c>
    </row>
    <row r="245" spans="1:19" s="160" customFormat="1" x14ac:dyDescent="0.2">
      <c r="A245" s="160">
        <f>Input!A245</f>
        <v>10368</v>
      </c>
      <c r="B245" s="160" t="str">
        <f>Input!B245</f>
        <v>Hu1-13</v>
      </c>
      <c r="C245" s="161">
        <f>Calc!O245</f>
        <v>13.71095758734455</v>
      </c>
      <c r="D245" s="161">
        <f>Calc!P245</f>
        <v>1.1730799277911751E-3</v>
      </c>
      <c r="E245" s="161">
        <f>Calc!X245</f>
        <v>0.80081708803482687</v>
      </c>
      <c r="F245" s="161">
        <f>Calc!Y245</f>
        <v>2.5449736911023891E-3</v>
      </c>
      <c r="G245" s="161">
        <f>Calc!AN245</f>
        <v>0.99902339884844105</v>
      </c>
      <c r="H245" s="161">
        <f>Calc!AO245</f>
        <v>2.3127069149069092E-3</v>
      </c>
      <c r="I245" s="162">
        <f>Calc!AH245</f>
        <v>52265.114758012132</v>
      </c>
      <c r="J245" s="162">
        <f>Calc!AI245</f>
        <v>205.44416565246601</v>
      </c>
      <c r="K245" s="163">
        <f>Calc!AJ245</f>
        <v>0.93352749238806432</v>
      </c>
      <c r="L245" s="163">
        <f>Calc!AK245</f>
        <v>0.74819652999892639</v>
      </c>
      <c r="M245" s="164">
        <f>Calc!AP245</f>
        <v>663.04719999999998</v>
      </c>
      <c r="N245" s="164" t="e">
        <f>Calc!AQ245</f>
        <v>#VALUE!</v>
      </c>
      <c r="O245" s="164">
        <f>Calc!AW245</f>
        <v>663.03060000000005</v>
      </c>
      <c r="P245" s="164">
        <f>Calc!AY245</f>
        <v>119.82844715181513</v>
      </c>
      <c r="Q245" s="163">
        <f>Calc!BB245</f>
        <v>6.0808136997371491</v>
      </c>
      <c r="R245" s="163">
        <f>Calc!BC245</f>
        <v>6.888884917641378</v>
      </c>
      <c r="S245" s="160">
        <f>Input!E245</f>
        <v>0</v>
      </c>
    </row>
    <row r="246" spans="1:19" x14ac:dyDescent="0.2">
      <c r="A246" s="56"/>
      <c r="B246" s="56"/>
      <c r="C246" s="106"/>
      <c r="D246" s="106"/>
      <c r="E246" s="106"/>
      <c r="F246" s="106"/>
      <c r="G246" s="106"/>
      <c r="H246" s="106"/>
      <c r="I246" s="72"/>
      <c r="J246" s="72"/>
      <c r="K246" s="107"/>
      <c r="L246" s="107"/>
      <c r="M246" s="130"/>
      <c r="N246" s="130"/>
      <c r="O246" s="130"/>
      <c r="P246" s="130"/>
      <c r="Q246" s="107"/>
      <c r="R246" s="107"/>
      <c r="S246" s="56"/>
    </row>
    <row r="247" spans="1:19" s="160" customFormat="1" x14ac:dyDescent="0.2">
      <c r="A247" s="160">
        <f>Input!A247</f>
        <v>10368</v>
      </c>
      <c r="B247" s="160" t="str">
        <f>Input!B247</f>
        <v>Hu1-13</v>
      </c>
      <c r="C247" s="161">
        <f>Calc!O247</f>
        <v>13.709271574987444</v>
      </c>
      <c r="D247" s="161">
        <f>Calc!P247</f>
        <v>1.4995865070050395E-3</v>
      </c>
      <c r="E247" s="161">
        <f>Calc!X247</f>
        <v>0.80168439394827196</v>
      </c>
      <c r="F247" s="161">
        <f>Calc!Y247</f>
        <v>4.5033735697236352E-3</v>
      </c>
      <c r="G247" s="161">
        <f>Calc!AN247</f>
        <v>1.0027275497749637</v>
      </c>
      <c r="H247" s="161">
        <f>Calc!AO247</f>
        <v>3.7058997637710494E-3</v>
      </c>
      <c r="I247" s="162">
        <f>Calc!AH247</f>
        <v>52395.705181870951</v>
      </c>
      <c r="J247" s="162">
        <f>Calc!AI247</f>
        <v>352.26977560236242</v>
      </c>
      <c r="K247" s="163">
        <f>Calc!AJ247</f>
        <v>-0.55363990466372748</v>
      </c>
      <c r="L247" s="163">
        <f>Calc!AK247</f>
        <v>1.156371344395009</v>
      </c>
      <c r="M247" s="164" t="str">
        <f>Calc!AP247</f>
        <v>Out of range</v>
      </c>
      <c r="N247" s="164" t="e">
        <f>Calc!AQ247</f>
        <v>#VALUE!</v>
      </c>
      <c r="O247" s="164" t="str">
        <f>Calc!AW247</f>
        <v>Out of range</v>
      </c>
      <c r="P247" s="164" t="e">
        <f>Calc!AY247</f>
        <v>#VALUE!</v>
      </c>
      <c r="Q247" s="163" t="e">
        <f>Calc!BB247</f>
        <v>#VALUE!</v>
      </c>
      <c r="R247" s="163" t="e">
        <f>Calc!BC247</f>
        <v>#VALUE!</v>
      </c>
      <c r="S247" s="160">
        <f>Input!E247</f>
        <v>0</v>
      </c>
    </row>
    <row r="248" spans="1:19" x14ac:dyDescent="0.2">
      <c r="A248" s="1">
        <f>Input!A248</f>
        <v>10617</v>
      </c>
      <c r="B248" s="1" t="str">
        <f>Input!B248</f>
        <v>GeoB20928-1,566-568</v>
      </c>
      <c r="C248" s="99">
        <f>Calc!O248</f>
        <v>3.4864207300778034</v>
      </c>
      <c r="D248" s="99">
        <f>Calc!P248</f>
        <v>1.4792380245867866E-4</v>
      </c>
      <c r="E248" s="99">
        <f>Calc!X248</f>
        <v>0.44781369831186313</v>
      </c>
      <c r="F248" s="99">
        <f>Calc!Y248</f>
        <v>9.7285872610569678E-4</v>
      </c>
      <c r="G248" s="99">
        <f>Calc!AN248</f>
        <v>0.22408580190354072</v>
      </c>
      <c r="H248" s="5">
        <f>Calc!AO248</f>
        <v>5.9162251566630749E-4</v>
      </c>
      <c r="I248" s="8">
        <f>Calc!AH248</f>
        <v>5338.5717870583358</v>
      </c>
      <c r="J248" s="8">
        <f>Calc!AI248</f>
        <v>18.25154861514563</v>
      </c>
      <c r="K248" s="77">
        <f>Calc!AJ248</f>
        <v>133.40028888054923</v>
      </c>
      <c r="L248" s="77">
        <f>Calc!AK248</f>
        <v>0.66605887075180337</v>
      </c>
      <c r="M248" s="109">
        <f>Calc!AP248</f>
        <v>23.9496</v>
      </c>
      <c r="N248" s="109">
        <f>Calc!AQ248</f>
        <v>7.8100000000000003E-2</v>
      </c>
      <c r="O248" s="109">
        <f>Calc!AW248</f>
        <v>23.9175</v>
      </c>
      <c r="P248" s="109">
        <f>Calc!AY248</f>
        <v>7.39833216509867E-2</v>
      </c>
      <c r="Q248" s="77">
        <f>Calc!BB248</f>
        <v>142.72965682166515</v>
      </c>
      <c r="R248" s="77">
        <f>Calc!BC248</f>
        <v>0.71326444935802513</v>
      </c>
      <c r="S248" s="1">
        <f>Input!E248</f>
        <v>567</v>
      </c>
    </row>
    <row r="249" spans="1:19" s="160" customFormat="1" x14ac:dyDescent="0.2">
      <c r="A249" s="160">
        <f>Input!A249</f>
        <v>10368</v>
      </c>
      <c r="B249" s="160" t="str">
        <f>Input!B249</f>
        <v>Hu1-13</v>
      </c>
      <c r="C249" s="161">
        <f>Calc!O249</f>
        <v>13.7114019436095</v>
      </c>
      <c r="D249" s="161">
        <f>Calc!P249</f>
        <v>9.8824433001404245E-4</v>
      </c>
      <c r="E249" s="161">
        <f>Calc!X249</f>
        <v>0.80032057529908318</v>
      </c>
      <c r="F249" s="161">
        <f>Calc!Y249</f>
        <v>2.2466046347159028E-3</v>
      </c>
      <c r="G249" s="161">
        <f>Calc!AN249</f>
        <v>1.0001598247824117</v>
      </c>
      <c r="H249" s="161">
        <f>Calc!AO249</f>
        <v>2.2851179791639016E-3</v>
      </c>
      <c r="I249" s="162">
        <f>Calc!AH249</f>
        <v>52358.726843069169</v>
      </c>
      <c r="J249" s="162">
        <f>Calc!AI249</f>
        <v>189.46976532164237</v>
      </c>
      <c r="K249" s="163">
        <f>Calc!AJ249</f>
        <v>-0.56280835288924358</v>
      </c>
      <c r="L249" s="163">
        <f>Calc!AK249</f>
        <v>1.1193150414035304</v>
      </c>
      <c r="M249" s="164" t="str">
        <f>Calc!AP249</f>
        <v>Out of range</v>
      </c>
      <c r="N249" s="164" t="e">
        <f>Calc!AQ249</f>
        <v>#VALUE!</v>
      </c>
      <c r="O249" s="164" t="str">
        <f>Calc!AW249</f>
        <v>Out of range</v>
      </c>
      <c r="P249" s="164" t="e">
        <f>Calc!AY249</f>
        <v>#VALUE!</v>
      </c>
      <c r="Q249" s="163" t="e">
        <f>Calc!BB249</f>
        <v>#VALUE!</v>
      </c>
      <c r="R249" s="163" t="e">
        <f>Calc!BC249</f>
        <v>#VALUE!</v>
      </c>
      <c r="S249" s="160">
        <f>Input!E249</f>
        <v>0</v>
      </c>
    </row>
    <row r="250" spans="1:19" x14ac:dyDescent="0.2">
      <c r="A250" s="1">
        <f>Input!A250</f>
        <v>10618</v>
      </c>
      <c r="B250" s="1" t="str">
        <f>Input!B250</f>
        <v>GeoB20928-1,578-580</v>
      </c>
      <c r="C250" s="99">
        <f>Calc!O250</f>
        <v>3.5301182982936856</v>
      </c>
      <c r="D250" s="99">
        <f>Calc!P250</f>
        <v>1.3047666750536904E-4</v>
      </c>
      <c r="E250" s="99">
        <f>Calc!X250</f>
        <v>0.74784494611691321</v>
      </c>
      <c r="F250" s="99">
        <f>Calc!Y250</f>
        <v>1.0826297913722276E-3</v>
      </c>
      <c r="G250" s="99">
        <f>Calc!AN250</f>
        <v>0.22456444000994003</v>
      </c>
      <c r="H250" s="5">
        <f>Calc!AO250</f>
        <v>5.7008313357666154E-4</v>
      </c>
      <c r="I250" s="8">
        <f>Calc!AH250</f>
        <v>3238.9059175085367</v>
      </c>
      <c r="J250" s="8">
        <f>Calc!AI250</f>
        <v>9.4645619305604107</v>
      </c>
      <c r="K250" s="77">
        <f>Calc!AJ250</f>
        <v>133.62343167449575</v>
      </c>
      <c r="L250" s="77">
        <f>Calc!AK250</f>
        <v>1.0271957626446837</v>
      </c>
      <c r="M250" s="109">
        <f>Calc!AP250</f>
        <v>24.001200000000001</v>
      </c>
      <c r="N250" s="109">
        <f>Calc!AQ250</f>
        <v>7.4099999999999999E-2</v>
      </c>
      <c r="O250" s="109">
        <f>Calc!AW250</f>
        <v>23.9482</v>
      </c>
      <c r="P250" s="109">
        <f>Calc!AY250</f>
        <v>7.6981083023912433E-2</v>
      </c>
      <c r="Q250" s="77">
        <f>Calc!BB250</f>
        <v>142.98081067466643</v>
      </c>
      <c r="R250" s="77">
        <f>Calc!BC250</f>
        <v>1.0995683509401384</v>
      </c>
      <c r="S250" s="1">
        <f>Input!E250</f>
        <v>579</v>
      </c>
    </row>
    <row r="251" spans="1:19" s="160" customFormat="1" x14ac:dyDescent="0.2">
      <c r="A251" s="160">
        <f>Input!A251</f>
        <v>10368</v>
      </c>
      <c r="B251" s="160" t="str">
        <f>Input!B251</f>
        <v>Hu1-13</v>
      </c>
      <c r="C251" s="161">
        <f>Calc!O251</f>
        <v>13.709421623395565</v>
      </c>
      <c r="D251" s="161">
        <f>Calc!P251</f>
        <v>8.6026518370611415E-4</v>
      </c>
      <c r="E251" s="161">
        <f>Calc!X251</f>
        <v>0.79961554562660619</v>
      </c>
      <c r="F251" s="161">
        <f>Calc!Y251</f>
        <v>2.6021040207286376E-3</v>
      </c>
      <c r="G251" s="161">
        <f>Calc!AN251</f>
        <v>0.99973821016620024</v>
      </c>
      <c r="H251" s="161">
        <f>Calc!AO251</f>
        <v>2.5237120338458168E-3</v>
      </c>
      <c r="I251" s="162">
        <f>Calc!AH251</f>
        <v>52375.235380077218</v>
      </c>
      <c r="J251" s="162">
        <f>Calc!AI251</f>
        <v>215.68360265680951</v>
      </c>
      <c r="K251" s="163">
        <f>Calc!AJ251</f>
        <v>1.2855668914930618</v>
      </c>
      <c r="L251" s="163">
        <f>Calc!AK251</f>
        <v>1.4201252568284159</v>
      </c>
      <c r="M251" s="164">
        <f>Calc!AP251</f>
        <v>673.55050000000006</v>
      </c>
      <c r="N251" s="164" t="e">
        <f>Calc!AQ251</f>
        <v>#VALUE!</v>
      </c>
      <c r="O251" s="164">
        <f>Calc!AW251</f>
        <v>673.53399999999999</v>
      </c>
      <c r="P251" s="164">
        <f>Calc!AY251</f>
        <v>167.21314069390374</v>
      </c>
      <c r="Q251" s="163">
        <f>Calc!BB251</f>
        <v>8.6262417706194743</v>
      </c>
      <c r="R251" s="163">
        <f>Calc!BC251</f>
        <v>12.02062317126715</v>
      </c>
      <c r="S251" s="160">
        <f>Input!E251</f>
        <v>0</v>
      </c>
    </row>
    <row r="252" spans="1:19" x14ac:dyDescent="0.2">
      <c r="A252" s="1">
        <f>Input!A252</f>
        <v>10619</v>
      </c>
      <c r="B252" s="1" t="str">
        <f>Input!B252</f>
        <v>GeoB20928-1,597-600</v>
      </c>
      <c r="C252" s="99">
        <f>Calc!O252</f>
        <v>3.9526123411065166</v>
      </c>
      <c r="D252" s="99">
        <f>Calc!P252</f>
        <v>1.7392394963631222E-4</v>
      </c>
      <c r="E252" s="99">
        <f>Calc!X252</f>
        <v>0.43347459886294187</v>
      </c>
      <c r="F252" s="99">
        <f>Calc!Y252</f>
        <v>7.5643910388499362E-4</v>
      </c>
      <c r="G252" s="99">
        <f>Calc!AN252</f>
        <v>0.22580173644318879</v>
      </c>
      <c r="H252" s="5">
        <f>Calc!AO252</f>
        <v>5.6954562236340546E-4</v>
      </c>
      <c r="I252" s="8">
        <f>Calc!AH252</f>
        <v>6285.1893457244778</v>
      </c>
      <c r="J252" s="8">
        <f>Calc!AI252</f>
        <v>19.275587230123783</v>
      </c>
      <c r="K252" s="77">
        <f>Calc!AJ252</f>
        <v>132.18218506357226</v>
      </c>
      <c r="L252" s="77">
        <f>Calc!AK252</f>
        <v>0.6090036657488499</v>
      </c>
      <c r="M252" s="109">
        <f>Calc!AP252</f>
        <v>24.183800000000002</v>
      </c>
      <c r="N252" s="109">
        <f>Calc!AQ252</f>
        <v>6.7199999999999996E-2</v>
      </c>
      <c r="O252" s="109">
        <f>Calc!AW252</f>
        <v>24.156400000000001</v>
      </c>
      <c r="P252" s="109">
        <f>Calc!AY252</f>
        <v>7.0949453500568721E-2</v>
      </c>
      <c r="Q252" s="77">
        <f>Calc!BB252</f>
        <v>141.52188850413802</v>
      </c>
      <c r="R252" s="77">
        <f>Calc!BC252</f>
        <v>0.65265180059248096</v>
      </c>
      <c r="S252" s="1">
        <f>Input!E252</f>
        <v>598.5</v>
      </c>
    </row>
    <row r="253" spans="1:19" s="160" customFormat="1" x14ac:dyDescent="0.2">
      <c r="A253" s="160">
        <f>Input!A253</f>
        <v>10368</v>
      </c>
      <c r="B253" s="160" t="str">
        <f>Input!B253</f>
        <v>Hu1-13</v>
      </c>
      <c r="C253" s="161">
        <f>Calc!O253</f>
        <v>13.709014237994992</v>
      </c>
      <c r="D253" s="161">
        <f>Calc!P253</f>
        <v>1.3045527568211917E-3</v>
      </c>
      <c r="E253" s="161">
        <f>Calc!X253</f>
        <v>0.79520733236654662</v>
      </c>
      <c r="F253" s="161">
        <f>Calc!Y253</f>
        <v>3.2274996077078766E-3</v>
      </c>
      <c r="G253" s="161">
        <f>Calc!AN253</f>
        <v>0.99827669042587497</v>
      </c>
      <c r="H253" s="161">
        <f>Calc!AO253</f>
        <v>2.5095834213657432E-3</v>
      </c>
      <c r="I253" s="162">
        <f>Calc!AH253</f>
        <v>52587.021630238865</v>
      </c>
      <c r="J253" s="162">
        <f>Calc!AI253</f>
        <v>251.00968458009763</v>
      </c>
      <c r="K253" s="163">
        <f>Calc!AJ253</f>
        <v>-0.41512514412178625</v>
      </c>
      <c r="L253" s="163">
        <f>Calc!AK253</f>
        <v>0.87316784380308299</v>
      </c>
      <c r="M253" s="164">
        <f>Calc!AP253</f>
        <v>741.12699999999995</v>
      </c>
      <c r="N253" s="164" t="e">
        <f>Calc!AQ253</f>
        <v>#VALUE!</v>
      </c>
      <c r="O253" s="164">
        <f>Calc!AW253</f>
        <v>741.11030000000005</v>
      </c>
      <c r="P253" s="164">
        <f>Calc!AY253</f>
        <v>272.31077873324023</v>
      </c>
      <c r="Q253" s="163">
        <f>Calc!BB253</f>
        <v>-3.3717260315509456</v>
      </c>
      <c r="R253" s="163">
        <f>Calc!BC253</f>
        <v>7.7997267514671176</v>
      </c>
      <c r="S253" s="160">
        <f>Input!E253</f>
        <v>0</v>
      </c>
    </row>
    <row r="254" spans="1:19" x14ac:dyDescent="0.2">
      <c r="A254" s="1">
        <f>Input!A254</f>
        <v>10620</v>
      </c>
      <c r="B254" s="1" t="str">
        <f>Input!B254</f>
        <v>GeoB20928-1,514-516</v>
      </c>
      <c r="C254" s="99">
        <f>Calc!O254</f>
        <v>4.0077538526694054</v>
      </c>
      <c r="D254" s="99">
        <f>Calc!P254</f>
        <v>1.2571681192306199E-4</v>
      </c>
      <c r="E254" s="99">
        <f>Calc!X254</f>
        <v>0.55362593814953487</v>
      </c>
      <c r="F254" s="99">
        <f>Calc!Y254</f>
        <v>8.938594393160126E-4</v>
      </c>
      <c r="G254" s="99">
        <f>Calc!AN254</f>
        <v>0.16874198357492859</v>
      </c>
      <c r="H254" s="5">
        <f>Calc!AO254</f>
        <v>3.5072392261227883E-4</v>
      </c>
      <c r="I254" s="8">
        <f>Calc!AH254</f>
        <v>3731.4494004530447</v>
      </c>
      <c r="J254" s="8">
        <f>Calc!AI254</f>
        <v>9.8200311146410453</v>
      </c>
      <c r="K254" s="77">
        <f>Calc!AJ254</f>
        <v>138.73301343976019</v>
      </c>
      <c r="L254" s="77">
        <f>Calc!AK254</f>
        <v>0.47936535424489973</v>
      </c>
      <c r="M254" s="109">
        <f>Calc!AP254</f>
        <v>17.4573</v>
      </c>
      <c r="N254" s="109">
        <f>Calc!AQ254</f>
        <v>4.2000000000000003E-2</v>
      </c>
      <c r="O254" s="109">
        <f>Calc!AW254</f>
        <v>17.422899999999998</v>
      </c>
      <c r="P254" s="109">
        <f>Calc!AY254</f>
        <v>4.3601967123761465E-2</v>
      </c>
      <c r="Q254" s="77">
        <f>Calc!BB254</f>
        <v>145.735547638198</v>
      </c>
      <c r="R254" s="77">
        <f>Calc!BC254</f>
        <v>0.50388142415342463</v>
      </c>
      <c r="S254" s="1">
        <f>Input!E254</f>
        <v>515</v>
      </c>
    </row>
    <row r="255" spans="1:19" s="160" customFormat="1" x14ac:dyDescent="0.2">
      <c r="A255" s="160">
        <f>Input!A255</f>
        <v>10368</v>
      </c>
      <c r="B255" s="160" t="str">
        <f>Input!B255</f>
        <v>Hu1-13</v>
      </c>
      <c r="C255" s="161">
        <f>Calc!O255</f>
        <v>13.709006340626354</v>
      </c>
      <c r="D255" s="161">
        <f>Calc!P255</f>
        <v>1.3022963265930457E-3</v>
      </c>
      <c r="E255" s="161">
        <f>Calc!X255</f>
        <v>0.800899074091453</v>
      </c>
      <c r="F255" s="161">
        <f>Calc!Y255</f>
        <v>3.1524511235030174E-3</v>
      </c>
      <c r="G255" s="161">
        <f>Calc!AN255</f>
        <v>1.0011155358227486</v>
      </c>
      <c r="H255" s="161">
        <f>Calc!AO255</f>
        <v>2.8410633555577929E-3</v>
      </c>
      <c r="I255" s="162">
        <f>Calc!AH255</f>
        <v>52361.753157989326</v>
      </c>
      <c r="J255" s="162">
        <f>Calc!AI255</f>
        <v>254.03729090350092</v>
      </c>
      <c r="K255" s="163">
        <f>Calc!AJ255</f>
        <v>0.28422197029365215</v>
      </c>
      <c r="L255" s="163">
        <f>Calc!AK255</f>
        <v>1.1048619868093117</v>
      </c>
      <c r="M255" s="164" t="str">
        <f>Calc!AP255</f>
        <v>Out of range</v>
      </c>
      <c r="N255" s="164" t="e">
        <f>Calc!AQ255</f>
        <v>#VALUE!</v>
      </c>
      <c r="O255" s="164" t="str">
        <f>Calc!AW255</f>
        <v>Out of range</v>
      </c>
      <c r="P255" s="164" t="e">
        <f>Calc!AY255</f>
        <v>#VALUE!</v>
      </c>
      <c r="Q255" s="163" t="e">
        <f>Calc!BB255</f>
        <v>#VALUE!</v>
      </c>
      <c r="R255" s="163" t="e">
        <f>Calc!BC255</f>
        <v>#VALUE!</v>
      </c>
      <c r="S255" s="160">
        <f>Input!E255</f>
        <v>0</v>
      </c>
    </row>
    <row r="256" spans="1:19" x14ac:dyDescent="0.2">
      <c r="A256" s="1">
        <f>Input!A256</f>
        <v>10603</v>
      </c>
      <c r="B256" s="1" t="str">
        <f>Input!B256</f>
        <v>POS241 362 DS Fauna 2</v>
      </c>
      <c r="C256" s="99">
        <f>Calc!O256</f>
        <v>4.0830857108845393</v>
      </c>
      <c r="D256" s="99">
        <f>Calc!P256</f>
        <v>1.4456956558060819E-4</v>
      </c>
      <c r="E256" s="99">
        <f>Calc!X256</f>
        <v>2.3762676109334375</v>
      </c>
      <c r="F256" s="99">
        <f>Calc!Y256</f>
        <v>2.3880638656095681E-3</v>
      </c>
      <c r="G256" s="99">
        <f>Calc!AN256</f>
        <v>5.3909990519279312E-3</v>
      </c>
      <c r="H256" s="5">
        <f>Calc!AO256</f>
        <v>4.4352434009584299E-5</v>
      </c>
      <c r="I256" s="8">
        <f>Calc!AH256</f>
        <v>28.336642875837668</v>
      </c>
      <c r="J256" s="8">
        <f>Calc!AI256</f>
        <v>0.23485986482103482</v>
      </c>
      <c r="K256" s="77">
        <f>Calc!AJ256</f>
        <v>147.35781716580831</v>
      </c>
      <c r="L256" s="77">
        <f>Calc!AK256</f>
        <v>0.62855723120358331</v>
      </c>
      <c r="M256" s="109">
        <f>Calc!AP256</f>
        <v>0.51419999999999999</v>
      </c>
      <c r="N256" s="109">
        <f>Calc!AQ256</f>
        <v>6.0000000000000001E-3</v>
      </c>
      <c r="O256" s="109">
        <f>Calc!AW256</f>
        <v>0.36919999999999997</v>
      </c>
      <c r="P256" s="109">
        <f>Calc!AY256</f>
        <v>7.2717819193647129E-2</v>
      </c>
      <c r="Q256" s="77">
        <f>Calc!BB256</f>
        <v>147.51166087307644</v>
      </c>
      <c r="R256" s="77">
        <f>Calc!BC256</f>
        <v>0.62994340069142107</v>
      </c>
      <c r="S256" s="1">
        <f>Input!E256</f>
        <v>0</v>
      </c>
    </row>
    <row r="257" spans="1:19" s="160" customFormat="1" x14ac:dyDescent="0.2">
      <c r="A257" s="160">
        <f>Input!A257</f>
        <v>10368</v>
      </c>
      <c r="B257" s="160" t="str">
        <f>Input!B257</f>
        <v>Hu1-13</v>
      </c>
      <c r="C257" s="161">
        <f>Calc!O257</f>
        <v>13.709006340626354</v>
      </c>
      <c r="D257" s="161">
        <f>Calc!P257</f>
        <v>1.3022963265930457E-3</v>
      </c>
      <c r="E257" s="161">
        <f>Calc!X257</f>
        <v>0.800899074091453</v>
      </c>
      <c r="F257" s="161">
        <f>Calc!Y257</f>
        <v>3.1524511235030174E-3</v>
      </c>
      <c r="G257" s="161">
        <f>Calc!AN257</f>
        <v>1.0011155358227486</v>
      </c>
      <c r="H257" s="161">
        <f>Calc!AO257</f>
        <v>2.8410633555577929E-3</v>
      </c>
      <c r="I257" s="162">
        <f>Calc!AH257</f>
        <v>52361.753157989326</v>
      </c>
      <c r="J257" s="162">
        <f>Calc!AI257</f>
        <v>254.03729090350092</v>
      </c>
      <c r="K257" s="163">
        <f>Calc!AJ257</f>
        <v>0.28422197029365215</v>
      </c>
      <c r="L257" s="163">
        <f>Calc!AK257</f>
        <v>1.1048619868093117</v>
      </c>
      <c r="M257" s="164" t="str">
        <f>Calc!AP257</f>
        <v>Out of range</v>
      </c>
      <c r="N257" s="164" t="e">
        <f>Calc!AQ257</f>
        <v>#VALUE!</v>
      </c>
      <c r="O257" s="164" t="str">
        <f>Calc!AW257</f>
        <v>Out of range</v>
      </c>
      <c r="P257" s="164" t="e">
        <f>Calc!AY257</f>
        <v>#VALUE!</v>
      </c>
      <c r="Q257" s="163" t="e">
        <f>Calc!BB257</f>
        <v>#VALUE!</v>
      </c>
      <c r="R257" s="163" t="e">
        <f>Calc!BC257</f>
        <v>#VALUE!</v>
      </c>
      <c r="S257" s="160">
        <f>Input!E257</f>
        <v>0</v>
      </c>
    </row>
    <row r="258" spans="1:19" x14ac:dyDescent="0.2">
      <c r="A258" s="56"/>
      <c r="B258" s="56"/>
      <c r="C258" s="106"/>
      <c r="D258" s="106"/>
      <c r="E258" s="106"/>
      <c r="F258" s="106"/>
      <c r="G258" s="106"/>
      <c r="H258" s="106"/>
      <c r="I258" s="72"/>
      <c r="J258" s="72"/>
      <c r="K258" s="107"/>
      <c r="L258" s="107"/>
      <c r="M258" s="130"/>
      <c r="N258" s="130"/>
      <c r="O258" s="130"/>
      <c r="P258" s="130"/>
      <c r="Q258" s="107"/>
      <c r="R258" s="107"/>
      <c r="S258" s="56"/>
    </row>
    <row r="259" spans="1:19" s="160" customFormat="1" x14ac:dyDescent="0.2">
      <c r="A259" s="160">
        <f>Input!A259</f>
        <v>10368</v>
      </c>
      <c r="B259" s="160" t="str">
        <f>Input!B259</f>
        <v>Hu1-13</v>
      </c>
      <c r="C259" s="161">
        <f>Calc!O259</f>
        <v>13.710419243427433</v>
      </c>
      <c r="D259" s="161">
        <f>Calc!P259</f>
        <v>1.6064808407637683E-3</v>
      </c>
      <c r="E259" s="161">
        <f>Calc!X259</f>
        <v>0.81171988015001018</v>
      </c>
      <c r="F259" s="161">
        <f>Calc!Y259</f>
        <v>2.5703277674486236E-3</v>
      </c>
      <c r="G259" s="161">
        <f>Calc!AN259</f>
        <v>1.0000470538672348</v>
      </c>
      <c r="H259" s="161">
        <f>Calc!AO259</f>
        <v>2.3224958846761136E-3</v>
      </c>
      <c r="I259" s="162">
        <f>Calc!AH259</f>
        <v>51613.912294140231</v>
      </c>
      <c r="J259" s="162">
        <f>Calc!AI259</f>
        <v>202.59103786748938</v>
      </c>
      <c r="K259" s="163">
        <f>Calc!AJ259</f>
        <v>6.7420544542784455E-2</v>
      </c>
      <c r="L259" s="163">
        <f>Calc!AK259</f>
        <v>1.1648585949026102</v>
      </c>
      <c r="M259" s="164" t="str">
        <f>Calc!AP259</f>
        <v>Out of range</v>
      </c>
      <c r="N259" s="164" t="e">
        <f>Calc!AQ259</f>
        <v>#VALUE!</v>
      </c>
      <c r="O259" s="164" t="str">
        <f>Calc!AW259</f>
        <v>Out of range</v>
      </c>
      <c r="P259" s="164" t="e">
        <f>Calc!AY259</f>
        <v>#VALUE!</v>
      </c>
      <c r="Q259" s="163" t="e">
        <f>Calc!BB259</f>
        <v>#VALUE!</v>
      </c>
      <c r="R259" s="163" t="e">
        <f>Calc!BC259</f>
        <v>#VALUE!</v>
      </c>
      <c r="S259" s="160">
        <f>Input!E259</f>
        <v>0</v>
      </c>
    </row>
    <row r="260" spans="1:19" x14ac:dyDescent="0.2">
      <c r="A260" s="1">
        <f>Input!A260</f>
        <v>10621</v>
      </c>
      <c r="B260" s="1" t="str">
        <f>Input!B260</f>
        <v>GeoB22715-2 164-165 cm</v>
      </c>
      <c r="C260" s="99">
        <f>Calc!O260</f>
        <v>2.7587246093782949</v>
      </c>
      <c r="D260" s="99">
        <f>Calc!P260</f>
        <v>1.0414609757854083E-4</v>
      </c>
      <c r="E260" s="99">
        <f>Calc!X260</f>
        <v>3.2531002202798129E-2</v>
      </c>
      <c r="F260" s="99">
        <f>Calc!Y260</f>
        <v>1.3641940316188353E-4</v>
      </c>
      <c r="G260" s="99">
        <f>Calc!AN260</f>
        <v>8.9757004972393792E-2</v>
      </c>
      <c r="H260" s="5">
        <f>Calc!AO260</f>
        <v>3.5224441226263292E-4</v>
      </c>
      <c r="I260" s="8">
        <f>Calc!AH260</f>
        <v>23228.466074071603</v>
      </c>
      <c r="J260" s="8">
        <f>Calc!AI260</f>
        <v>133.40760583425359</v>
      </c>
      <c r="K260" s="77">
        <f>Calc!AJ260</f>
        <v>142.28296825119102</v>
      </c>
      <c r="L260" s="77">
        <f>Calc!AK260</f>
        <v>0.881442149848783</v>
      </c>
      <c r="M260" s="109">
        <f>Calc!AP260</f>
        <v>8.9217999999999993</v>
      </c>
      <c r="N260" s="109">
        <f>Calc!AQ260</f>
        <v>4.02E-2</v>
      </c>
      <c r="O260" s="109">
        <f>Calc!AW260</f>
        <v>8.9187999999999992</v>
      </c>
      <c r="P260" s="109">
        <f>Calc!AY260</f>
        <v>3.7165088368695143E-2</v>
      </c>
      <c r="Q260" s="77">
        <f>Calc!BB260</f>
        <v>145.91510986755108</v>
      </c>
      <c r="R260" s="77">
        <f>Calc!BC260</f>
        <v>0.90407317443595148</v>
      </c>
      <c r="S260" s="1">
        <f>Input!E260</f>
        <v>164.5</v>
      </c>
    </row>
    <row r="261" spans="1:19" s="160" customFormat="1" x14ac:dyDescent="0.2">
      <c r="A261" s="160">
        <f>Input!A261</f>
        <v>10368</v>
      </c>
      <c r="B261" s="160" t="str">
        <f>Input!B261</f>
        <v>Hu1-13</v>
      </c>
      <c r="C261" s="161">
        <f>Calc!O261</f>
        <v>13.709443698270666</v>
      </c>
      <c r="D261" s="161">
        <f>Calc!P261</f>
        <v>1.2748245427425453E-3</v>
      </c>
      <c r="E261" s="161">
        <f>Calc!X261</f>
        <v>0.8065174759372139</v>
      </c>
      <c r="F261" s="161">
        <f>Calc!Y261</f>
        <v>2.4526623537875721E-3</v>
      </c>
      <c r="G261" s="161">
        <f>Calc!AN261</f>
        <v>0.99737332431545556</v>
      </c>
      <c r="H261" s="161">
        <f>Calc!AO261</f>
        <v>1.7542084059888456E-3</v>
      </c>
      <c r="I261" s="162">
        <f>Calc!AH261</f>
        <v>51804.273880859189</v>
      </c>
      <c r="J261" s="162">
        <f>Calc!AI261</f>
        <v>181.9269410990062</v>
      </c>
      <c r="K261" s="163">
        <f>Calc!AJ261</f>
        <v>-0.49514279014195584</v>
      </c>
      <c r="L261" s="163">
        <f>Calc!AK261</f>
        <v>1.258512117136749</v>
      </c>
      <c r="M261" s="164">
        <f>Calc!AP261</f>
        <v>683.08010000000002</v>
      </c>
      <c r="N261" s="164" t="e">
        <f>Calc!AQ261</f>
        <v>#VALUE!</v>
      </c>
      <c r="O261" s="164">
        <f>Calc!AW261</f>
        <v>683.06330000000003</v>
      </c>
      <c r="P261" s="164">
        <f>Calc!AY261</f>
        <v>143.28403684856653</v>
      </c>
      <c r="Q261" s="163">
        <f>Calc!BB261</f>
        <v>-3.4131400784942918</v>
      </c>
      <c r="R261" s="163">
        <f>Calc!BC261</f>
        <v>9.1276941796734956</v>
      </c>
      <c r="S261" s="160">
        <f>Input!E261</f>
        <v>0</v>
      </c>
    </row>
    <row r="262" spans="1:19" x14ac:dyDescent="0.2">
      <c r="A262" s="1">
        <f>Input!A262</f>
        <v>10622</v>
      </c>
      <c r="B262" s="1" t="str">
        <f>Input!B262</f>
        <v>GeoB22715-2 217-218 cm</v>
      </c>
      <c r="C262" s="99">
        <f>Calc!O262</f>
        <v>2.2683841634710125</v>
      </c>
      <c r="D262" s="99">
        <f>Calc!P262</f>
        <v>9.5975447455327702E-5</v>
      </c>
      <c r="E262" s="99">
        <f>Calc!X262</f>
        <v>2.6388386827551108E-3</v>
      </c>
      <c r="F262" s="99">
        <f>Calc!Y262</f>
        <v>1.2697519576852228E-5</v>
      </c>
      <c r="G262" s="99">
        <f>Calc!AN262</f>
        <v>9.4122432802381195E-2</v>
      </c>
      <c r="H262" s="5">
        <f>Calc!AO262</f>
        <v>2.1557133851622849E-4</v>
      </c>
      <c r="I262" s="8">
        <f>Calc!AH262</f>
        <v>246721.96289173159</v>
      </c>
      <c r="J262" s="8">
        <f>Calc!AI262</f>
        <v>1314.754329068297</v>
      </c>
      <c r="K262" s="77">
        <f>Calc!AJ262</f>
        <v>141.73363459254728</v>
      </c>
      <c r="L262" s="77">
        <f>Calc!AK262</f>
        <v>0.56850156478581959</v>
      </c>
      <c r="M262" s="109">
        <f>Calc!AP262</f>
        <v>9.3788</v>
      </c>
      <c r="N262" s="109">
        <f>Calc!AQ262</f>
        <v>2.18E-2</v>
      </c>
      <c r="O262" s="109">
        <f>Calc!AW262</f>
        <v>9.3785000000000007</v>
      </c>
      <c r="P262" s="109">
        <f>Calc!AY262</f>
        <v>2.2927786161196447E-2</v>
      </c>
      <c r="Q262" s="77">
        <f>Calc!BB262</f>
        <v>145.54072405804123</v>
      </c>
      <c r="R262" s="77">
        <f>Calc!BC262</f>
        <v>0.58384819211298389</v>
      </c>
      <c r="S262" s="1">
        <f>Input!E262</f>
        <v>217.5</v>
      </c>
    </row>
    <row r="263" spans="1:19" s="160" customFormat="1" x14ac:dyDescent="0.2">
      <c r="A263" s="160">
        <f>Input!A263</f>
        <v>10368</v>
      </c>
      <c r="B263" s="160" t="str">
        <f>Input!B263</f>
        <v>Hu1-13</v>
      </c>
      <c r="C263" s="161">
        <f>Calc!O263</f>
        <v>13.708326966583599</v>
      </c>
      <c r="D263" s="161">
        <f>Calc!P263</f>
        <v>1.3215714691067909E-3</v>
      </c>
      <c r="E263" s="161">
        <f>Calc!X263</f>
        <v>0.81233998894961135</v>
      </c>
      <c r="F263" s="161">
        <f>Calc!Y263</f>
        <v>2.7825281027948363E-3</v>
      </c>
      <c r="G263" s="161">
        <f>Calc!AN263</f>
        <v>0.99852818310004288</v>
      </c>
      <c r="H263" s="161">
        <f>Calc!AO263</f>
        <v>2.0881141323124235E-3</v>
      </c>
      <c r="I263" s="162">
        <f>Calc!AH263</f>
        <v>51488.322336431025</v>
      </c>
      <c r="J263" s="162">
        <f>Calc!AI263</f>
        <v>206.57431871353174</v>
      </c>
      <c r="K263" s="163">
        <f>Calc!AJ263</f>
        <v>0.8913601560587292</v>
      </c>
      <c r="L263" s="163">
        <f>Calc!AK263</f>
        <v>1.0946512686856666</v>
      </c>
      <c r="M263" s="164">
        <f>Calc!AP263</f>
        <v>644.2758</v>
      </c>
      <c r="N263" s="164" t="e">
        <f>Calc!AQ263</f>
        <v>#VALUE!</v>
      </c>
      <c r="O263" s="164">
        <f>Calc!AW263</f>
        <v>644.25890000000004</v>
      </c>
      <c r="P263" s="164">
        <f>Calc!AY263</f>
        <v>103.25502013677264</v>
      </c>
      <c r="Q263" s="163">
        <f>Calc!BB263</f>
        <v>5.5061310703444351</v>
      </c>
      <c r="R263" s="163">
        <f>Calc!BC263</f>
        <v>7.9595700227266306</v>
      </c>
      <c r="S263" s="160">
        <f>Input!E263</f>
        <v>0</v>
      </c>
    </row>
    <row r="264" spans="1:19" x14ac:dyDescent="0.2">
      <c r="A264" s="1">
        <f>Input!A264</f>
        <v>10623</v>
      </c>
      <c r="B264" s="1" t="str">
        <f>Input!B264</f>
        <v>GeoB22715-2 284 cm</v>
      </c>
      <c r="C264" s="99">
        <f>Calc!O264</f>
        <v>2.6283540152978198</v>
      </c>
      <c r="D264" s="99">
        <f>Calc!P264</f>
        <v>9.9717147800313933E-5</v>
      </c>
      <c r="E264" s="99">
        <f>Calc!X264</f>
        <v>4.9066296606337434E-2</v>
      </c>
      <c r="F264" s="99">
        <f>Calc!Y264</f>
        <v>1.2411817425324131E-4</v>
      </c>
      <c r="G264" s="99">
        <f>Calc!AN264</f>
        <v>0.11033234457115529</v>
      </c>
      <c r="H264" s="5">
        <f>Calc!AO264</f>
        <v>2.9259299627440298E-4</v>
      </c>
      <c r="I264" s="8">
        <f>Calc!AH264</f>
        <v>18041.889042144536</v>
      </c>
      <c r="J264" s="8">
        <f>Calc!AI264</f>
        <v>66.118403791445786</v>
      </c>
      <c r="K264" s="77">
        <f>Calc!AJ264</f>
        <v>139.3960182034053</v>
      </c>
      <c r="L264" s="77">
        <f>Calc!AK264</f>
        <v>0.43388858020623783</v>
      </c>
      <c r="M264" s="109">
        <f>Calc!AP264</f>
        <v>11.099399999999999</v>
      </c>
      <c r="N264" s="109">
        <f>Calc!AQ264</f>
        <v>3.2199999999999999E-2</v>
      </c>
      <c r="O264" s="109">
        <f>Calc!AW264</f>
        <v>11.0947</v>
      </c>
      <c r="P264" s="109">
        <f>Calc!AY264</f>
        <v>3.1334568717219138E-2</v>
      </c>
      <c r="Q264" s="77">
        <f>Calc!BB264</f>
        <v>143.83630537098625</v>
      </c>
      <c r="R264" s="77">
        <f>Calc!BC264</f>
        <v>0.44789074101169535</v>
      </c>
      <c r="S264" s="1">
        <f>Input!E264</f>
        <v>284</v>
      </c>
    </row>
    <row r="265" spans="1:19" s="160" customFormat="1" x14ac:dyDescent="0.2">
      <c r="A265" s="160">
        <f>Input!A265</f>
        <v>10368</v>
      </c>
      <c r="B265" s="160" t="str">
        <f>Input!B265</f>
        <v>Hu1-13</v>
      </c>
      <c r="C265" s="161">
        <f>Calc!O265</f>
        <v>13.709522187136882</v>
      </c>
      <c r="D265" s="161">
        <f>Calc!P265</f>
        <v>1.2956000589764217E-3</v>
      </c>
      <c r="E265" s="161">
        <f>Calc!X265</f>
        <v>0.81157332871194154</v>
      </c>
      <c r="F265" s="161">
        <f>Calc!Y265</f>
        <v>2.4215430212129476E-3</v>
      </c>
      <c r="G265" s="161">
        <f>Calc!AN265</f>
        <v>0.99952380166932508</v>
      </c>
      <c r="H265" s="161">
        <f>Calc!AO265</f>
        <v>2.4988895251113197E-3</v>
      </c>
      <c r="I265" s="162">
        <f>Calc!AH265</f>
        <v>51592.845999227648</v>
      </c>
      <c r="J265" s="162">
        <f>Calc!AI265</f>
        <v>200.77715836709845</v>
      </c>
      <c r="K265" s="163">
        <f>Calc!AJ265</f>
        <v>1.4011223856658095</v>
      </c>
      <c r="L265" s="163">
        <f>Calc!AK265</f>
        <v>1.3794125623530515</v>
      </c>
      <c r="M265" s="164">
        <f>Calc!AP265</f>
        <v>655.53959999999995</v>
      </c>
      <c r="N265" s="164" t="e">
        <f>Calc!AQ265</f>
        <v>#VALUE!</v>
      </c>
      <c r="O265" s="164">
        <f>Calc!AW265</f>
        <v>655.52290000000005</v>
      </c>
      <c r="P265" s="164">
        <f>Calc!AY265</f>
        <v>139.21890477983069</v>
      </c>
      <c r="Q265" s="163">
        <f>Calc!BB265</f>
        <v>8.9350164684156379</v>
      </c>
      <c r="R265" s="163">
        <f>Calc!BC265</f>
        <v>11.352439143711818</v>
      </c>
      <c r="S265" s="160">
        <f>Input!E265</f>
        <v>0</v>
      </c>
    </row>
    <row r="266" spans="1:19" x14ac:dyDescent="0.2">
      <c r="A266" s="1">
        <f>Input!A266</f>
        <v>10624</v>
      </c>
      <c r="B266" s="1" t="str">
        <f>Input!B266</f>
        <v>GeoB22715-2 B: 300-302 cm</v>
      </c>
      <c r="C266" s="99">
        <f>Calc!O266</f>
        <v>3.3972620111886287</v>
      </c>
      <c r="D266" s="99">
        <f>Calc!P266</f>
        <v>1.0879685529384524E-4</v>
      </c>
      <c r="E266" s="99">
        <f>Calc!X266</f>
        <v>1.4722147721190898E-2</v>
      </c>
      <c r="F266" s="99">
        <f>Calc!Y266</f>
        <v>6.4259104641593224E-5</v>
      </c>
      <c r="G266" s="99">
        <f>Calc!AN266</f>
        <v>0.12002472126936496</v>
      </c>
      <c r="H266" s="5">
        <f>Calc!AO266</f>
        <v>2.1554871968231629E-4</v>
      </c>
      <c r="I266" s="8">
        <f>Calc!AH266</f>
        <v>84580.794724435691</v>
      </c>
      <c r="J266" s="8">
        <f>Calc!AI266</f>
        <v>399.19559668959829</v>
      </c>
      <c r="K266" s="77">
        <f>Calc!AJ266</f>
        <v>140.35700179902011</v>
      </c>
      <c r="L266" s="77">
        <f>Calc!AK266</f>
        <v>0.55196504582733619</v>
      </c>
      <c r="M266" s="109">
        <f>Calc!AP266</f>
        <v>12.1174</v>
      </c>
      <c r="N266" s="109">
        <f>Calc!AQ266</f>
        <v>2.1899999999999999E-2</v>
      </c>
      <c r="O266" s="109">
        <f>Calc!AW266</f>
        <v>12.116300000000001</v>
      </c>
      <c r="P266" s="109">
        <f>Calc!AY266</f>
        <v>2.3815508418500803E-2</v>
      </c>
      <c r="Q266" s="77">
        <f>Calc!BB266</f>
        <v>145.24667274571345</v>
      </c>
      <c r="R266" s="77">
        <f>Calc!BC266</f>
        <v>0.57127772579853142</v>
      </c>
      <c r="S266" s="1">
        <f>Input!E266</f>
        <v>301</v>
      </c>
    </row>
    <row r="267" spans="1:19" s="160" customFormat="1" x14ac:dyDescent="0.2">
      <c r="A267" s="160">
        <f>Input!A267</f>
        <v>10368</v>
      </c>
      <c r="B267" s="160" t="str">
        <f>Input!B267</f>
        <v>Hu1-13</v>
      </c>
      <c r="C267" s="161">
        <f>Calc!O267</f>
        <v>13.709997299630286</v>
      </c>
      <c r="D267" s="161">
        <f>Calc!P267</f>
        <v>1.0993705143811556E-3</v>
      </c>
      <c r="E267" s="161">
        <f>Calc!X267</f>
        <v>0.80935958684987808</v>
      </c>
      <c r="F267" s="161">
        <f>Calc!Y267</f>
        <v>2.4948277428704581E-3</v>
      </c>
      <c r="G267" s="161">
        <f>Calc!AN267</f>
        <v>0.99928561637958635</v>
      </c>
      <c r="H267" s="161">
        <f>Calc!AO267</f>
        <v>2.5109081457589011E-3</v>
      </c>
      <c r="I267" s="162">
        <f>Calc!AH267</f>
        <v>51723.425881501527</v>
      </c>
      <c r="J267" s="162">
        <f>Calc!AI267</f>
        <v>205.65429843033499</v>
      </c>
      <c r="K267" s="163">
        <f>Calc!AJ267</f>
        <v>0.58749403267577271</v>
      </c>
      <c r="L267" s="163">
        <f>Calc!AK267</f>
        <v>1.1467965212422391</v>
      </c>
      <c r="M267" s="164">
        <f>Calc!AP267</f>
        <v>706.14890000000003</v>
      </c>
      <c r="N267" s="164" t="e">
        <f>Calc!AQ267</f>
        <v>#VALUE!</v>
      </c>
      <c r="O267" s="164">
        <f>Calc!AW267</f>
        <v>706.13199999999995</v>
      </c>
      <c r="P267" s="164">
        <f>Calc!AY267</f>
        <v>209.7754741550547</v>
      </c>
      <c r="Q267" s="163">
        <f>Calc!BB267</f>
        <v>4.3225766941999249</v>
      </c>
      <c r="R267" s="163">
        <f>Calc!BC267</f>
        <v>9.2658979153954295</v>
      </c>
      <c r="S267" s="160">
        <f>Input!E267</f>
        <v>0</v>
      </c>
    </row>
    <row r="268" spans="1:19" x14ac:dyDescent="0.2">
      <c r="A268" s="1">
        <f>Input!A268</f>
        <v>10625</v>
      </c>
      <c r="B268" s="1" t="str">
        <f>Input!B268</f>
        <v>GeoB22715-2 A: 350 cm</v>
      </c>
      <c r="C268" s="99">
        <f>Calc!O268</f>
        <v>2.6485444160396234</v>
      </c>
      <c r="D268" s="99">
        <f>Calc!P268</f>
        <v>9.0480151511459223E-5</v>
      </c>
      <c r="E268" s="99">
        <f>Calc!X268</f>
        <v>8.7467605434991325E-2</v>
      </c>
      <c r="F268" s="99">
        <f>Calc!Y268</f>
        <v>2.0600483251427209E-4</v>
      </c>
      <c r="G268" s="99">
        <f>Calc!AN268</f>
        <v>0.12283458384949182</v>
      </c>
      <c r="H268" s="5">
        <f>Calc!AO268</f>
        <v>2.9617789561823383E-4</v>
      </c>
      <c r="I268" s="8">
        <f>Calc!AH268</f>
        <v>11356.536168990495</v>
      </c>
      <c r="J268" s="8">
        <f>Calc!AI268</f>
        <v>38.276265832295437</v>
      </c>
      <c r="K268" s="77">
        <f>Calc!AJ268</f>
        <v>140.64327366028473</v>
      </c>
      <c r="L268" s="77">
        <f>Calc!AK268</f>
        <v>0.54528803474104959</v>
      </c>
      <c r="M268" s="109">
        <f>Calc!AP268</f>
        <v>12.4138</v>
      </c>
      <c r="N268" s="109">
        <f>Calc!AQ268</f>
        <v>2.9399999999999999E-2</v>
      </c>
      <c r="O268" s="109">
        <f>Calc!AW268</f>
        <v>12.4056</v>
      </c>
      <c r="P268" s="109">
        <f>Calc!AY268</f>
        <v>3.2524830600205439E-2</v>
      </c>
      <c r="Q268" s="77">
        <f>Calc!BB268</f>
        <v>145.66196919600031</v>
      </c>
      <c r="R268" s="77">
        <f>Calc!BC268</f>
        <v>0.56490473297284172</v>
      </c>
      <c r="S268" s="1">
        <f>Input!E268</f>
        <v>350</v>
      </c>
    </row>
    <row r="269" spans="1:19" s="160" customFormat="1" x14ac:dyDescent="0.2">
      <c r="A269" s="160">
        <f>Input!A269</f>
        <v>10368</v>
      </c>
      <c r="B269" s="160" t="str">
        <f>Input!B269</f>
        <v>Hu1-13</v>
      </c>
      <c r="C269" s="161">
        <f>Calc!O269</f>
        <v>13.708987988774023</v>
      </c>
      <c r="D269" s="161">
        <f>Calc!P269</f>
        <v>1.2329205849392747E-3</v>
      </c>
      <c r="E269" s="161">
        <f>Calc!X269</f>
        <v>0.80979206262640735</v>
      </c>
      <c r="F269" s="161">
        <f>Calc!Y269</f>
        <v>2.9405937729756193E-3</v>
      </c>
      <c r="G269" s="161">
        <f>Calc!AN269</f>
        <v>0.99916494854051641</v>
      </c>
      <c r="H269" s="161">
        <f>Calc!AO269</f>
        <v>2.7215752711449667E-3</v>
      </c>
      <c r="I269" s="162">
        <f>Calc!AH269</f>
        <v>51685.754788338694</v>
      </c>
      <c r="J269" s="162">
        <f>Calc!AI269</f>
        <v>234.57346240335519</v>
      </c>
      <c r="K269" s="163">
        <f>Calc!AJ269</f>
        <v>0.13602185488426066</v>
      </c>
      <c r="L269" s="163">
        <f>Calc!AK269</f>
        <v>1.1932095814830335</v>
      </c>
      <c r="M269" s="164">
        <f>Calc!AP269</f>
        <v>751.07240000000002</v>
      </c>
      <c r="N269" s="164" t="e">
        <f>Calc!AQ269</f>
        <v>#VALUE!</v>
      </c>
      <c r="O269" s="164">
        <f>Calc!AW269</f>
        <v>751.05550000000005</v>
      </c>
      <c r="P269" s="164">
        <f>Calc!AY269</f>
        <v>340.39541809682407</v>
      </c>
      <c r="Q269" s="163">
        <f>Calc!BB269</f>
        <v>1.1362898656468274</v>
      </c>
      <c r="R269" s="163">
        <f>Calc!BC269</f>
        <v>10.025068291818286</v>
      </c>
      <c r="S269" s="160">
        <f>Input!E269</f>
        <v>0</v>
      </c>
    </row>
    <row r="270" spans="1:19" x14ac:dyDescent="0.2">
      <c r="A270" s="1">
        <f>Input!A270</f>
        <v>10626</v>
      </c>
      <c r="B270" s="1" t="str">
        <f>Input!B270</f>
        <v>GeoB22715-2 405-407 cm</v>
      </c>
      <c r="C270" s="99">
        <f>Calc!O270</f>
        <v>2.7060813073950483</v>
      </c>
      <c r="D270" s="99">
        <f>Calc!P270</f>
        <v>8.4289680073540999E-5</v>
      </c>
      <c r="E270" s="99">
        <f>Calc!X270</f>
        <v>2.8643000281107563E-2</v>
      </c>
      <c r="F270" s="99">
        <f>Calc!Y270</f>
        <v>9.4960887587339644E-5</v>
      </c>
      <c r="G270" s="99">
        <f>Calc!AN270</f>
        <v>0.15006880924739613</v>
      </c>
      <c r="H270" s="5">
        <f>Calc!AO270</f>
        <v>3.4727218305839535E-4</v>
      </c>
      <c r="I270" s="8">
        <f>Calc!AH270</f>
        <v>43259.57969124044</v>
      </c>
      <c r="J270" s="8">
        <f>Calc!AI270</f>
        <v>174.89614726761866</v>
      </c>
      <c r="K270" s="77">
        <f>Calc!AJ270</f>
        <v>138.44077894483564</v>
      </c>
      <c r="L270" s="77">
        <f>Calc!AK270</f>
        <v>0.58696141564781468</v>
      </c>
      <c r="M270" s="109">
        <f>Calc!AP270</f>
        <v>15.3924</v>
      </c>
      <c r="N270" s="109">
        <f>Calc!AQ270</f>
        <v>3.8199999999999998E-2</v>
      </c>
      <c r="O270" s="109">
        <f>Calc!AW270</f>
        <v>15.389799999999999</v>
      </c>
      <c r="P270" s="109">
        <f>Calc!AY270</f>
        <v>3.9138642016674288E-2</v>
      </c>
      <c r="Q270" s="77">
        <f>Calc!BB270</f>
        <v>144.59530453171254</v>
      </c>
      <c r="R270" s="77">
        <f>Calc!BC270</f>
        <v>0.61326400066653142</v>
      </c>
      <c r="S270" s="1">
        <f>Input!E270</f>
        <v>406</v>
      </c>
    </row>
    <row r="271" spans="1:19" s="160" customFormat="1" x14ac:dyDescent="0.2">
      <c r="A271" s="160">
        <f>Input!A271</f>
        <v>10368</v>
      </c>
      <c r="B271" s="160" t="str">
        <f>Input!B271</f>
        <v>Hu1-13</v>
      </c>
      <c r="C271" s="161">
        <f>Calc!O271</f>
        <v>13.707692046741673</v>
      </c>
      <c r="D271" s="161">
        <f>Calc!P271</f>
        <v>1.2438972324362225E-3</v>
      </c>
      <c r="E271" s="161">
        <f>Calc!X271</f>
        <v>0.80705254032838758</v>
      </c>
      <c r="F271" s="161">
        <f>Calc!Y271</f>
        <v>2.5136529368539632E-3</v>
      </c>
      <c r="G271" s="161">
        <f>Calc!AN271</f>
        <v>0.99792547103040186</v>
      </c>
      <c r="H271" s="161">
        <f>Calc!AO271</f>
        <v>1.7025420772666562E-3</v>
      </c>
      <c r="I271" s="162">
        <f>Calc!AH271</f>
        <v>51791.969967729456</v>
      </c>
      <c r="J271" s="162">
        <f>Calc!AI271</f>
        <v>183.86708887511077</v>
      </c>
      <c r="K271" s="163">
        <f>Calc!AJ271</f>
        <v>-0.10029820975610004</v>
      </c>
      <c r="L271" s="163">
        <f>Calc!AK271</f>
        <v>1.1533581773262316</v>
      </c>
      <c r="M271" s="164">
        <f>Calc!AP271</f>
        <v>682.43380000000002</v>
      </c>
      <c r="N271" s="164" t="e">
        <f>Calc!AQ271</f>
        <v>#VALUE!</v>
      </c>
      <c r="O271" s="164">
        <f>Calc!AW271</f>
        <v>682.41690000000006</v>
      </c>
      <c r="P271" s="164">
        <f>Calc!AY271</f>
        <v>133.98448062726385</v>
      </c>
      <c r="Q271" s="163">
        <f>Calc!BB271</f>
        <v>-0.69011809173292438</v>
      </c>
      <c r="R271" s="163">
        <f>Calc!BC271</f>
        <v>7.9582000927555745</v>
      </c>
      <c r="S271" s="160">
        <f>Input!E271</f>
        <v>0</v>
      </c>
    </row>
    <row r="272" spans="1:19" x14ac:dyDescent="0.2">
      <c r="A272" s="56"/>
      <c r="B272" s="56"/>
      <c r="C272" s="106"/>
      <c r="D272" s="106"/>
      <c r="E272" s="106"/>
      <c r="F272" s="106"/>
      <c r="G272" s="106"/>
      <c r="H272" s="106"/>
      <c r="I272" s="72"/>
      <c r="J272" s="72"/>
      <c r="K272" s="107"/>
      <c r="L272" s="107"/>
      <c r="M272" s="130"/>
      <c r="N272" s="130"/>
      <c r="O272" s="130"/>
      <c r="P272" s="130"/>
      <c r="Q272" s="107"/>
      <c r="R272" s="107"/>
      <c r="S272" s="56"/>
    </row>
    <row r="273" spans="1:19" s="160" customFormat="1" x14ac:dyDescent="0.2">
      <c r="A273" s="160">
        <f>Input!A273</f>
        <v>10368</v>
      </c>
      <c r="B273" s="160" t="str">
        <f>Input!B273</f>
        <v>Hu1-13</v>
      </c>
      <c r="C273" s="161">
        <f>Calc!O273</f>
        <v>13.711048725226428</v>
      </c>
      <c r="D273" s="161">
        <f>Calc!P273</f>
        <v>1.4814697466739011E-3</v>
      </c>
      <c r="E273" s="161">
        <f>Calc!X273</f>
        <v>0.78752832210531365</v>
      </c>
      <c r="F273" s="161">
        <f>Calc!Y273</f>
        <v>2.8583214480093406E-3</v>
      </c>
      <c r="G273" s="161">
        <f>Calc!AN273</f>
        <v>1.0002424293411769</v>
      </c>
      <c r="H273" s="161">
        <f>Calc!AO273</f>
        <v>2.4151157465223893E-3</v>
      </c>
      <c r="I273" s="162">
        <f>Calc!AH273</f>
        <v>53212.242065206723</v>
      </c>
      <c r="J273" s="162">
        <f>Calc!AI273</f>
        <v>231.89450939554911</v>
      </c>
      <c r="K273" s="163">
        <f>Calc!AJ273</f>
        <v>0.7105919474819089</v>
      </c>
      <c r="L273" s="163">
        <f>Calc!AK273</f>
        <v>1.155214759227331</v>
      </c>
      <c r="M273" s="164">
        <f>Calc!AP273</f>
        <v>781.71439999999996</v>
      </c>
      <c r="N273" s="164" t="e">
        <f>Calc!AQ273</f>
        <v>#VALUE!</v>
      </c>
      <c r="O273" s="164">
        <f>Calc!AW273</f>
        <v>781.69809999999995</v>
      </c>
      <c r="P273" s="164">
        <f>Calc!AY273</f>
        <v>408.5771494596911</v>
      </c>
      <c r="Q273" s="163">
        <f>Calc!BB273</f>
        <v>6.4731083136719691</v>
      </c>
      <c r="R273" s="163">
        <f>Calc!BC273</f>
        <v>12.436992108884658</v>
      </c>
      <c r="S273" s="160">
        <f>Input!E273</f>
        <v>0</v>
      </c>
    </row>
    <row r="274" spans="1:19" x14ac:dyDescent="0.2">
      <c r="A274" s="1">
        <f>Input!A274</f>
        <v>10627</v>
      </c>
      <c r="B274" s="1" t="str">
        <f>Input!B274</f>
        <v>GeoB22715-2 448 cm</v>
      </c>
      <c r="C274" s="99">
        <f>Calc!O274</f>
        <v>2.6210899698677399</v>
      </c>
      <c r="D274" s="99">
        <f>Calc!P274</f>
        <v>1.0923066385051515E-4</v>
      </c>
      <c r="E274" s="99">
        <f>Calc!X274</f>
        <v>4.1428772008321284E-2</v>
      </c>
      <c r="F274" s="99">
        <f>Calc!Y274</f>
        <v>1.4128285477639794E-4</v>
      </c>
      <c r="G274" s="99">
        <f>Calc!AN274</f>
        <v>0.15191821514175738</v>
      </c>
      <c r="H274" s="5">
        <f>Calc!AO274</f>
        <v>3.7728956637708309E-4</v>
      </c>
      <c r="I274" s="8">
        <f>Calc!AH274</f>
        <v>29383.783770026661</v>
      </c>
      <c r="J274" s="8">
        <f>Calc!AI274</f>
        <v>123.95613248772828</v>
      </c>
      <c r="K274" s="77">
        <f>Calc!AJ274</f>
        <v>137.32781776226432</v>
      </c>
      <c r="L274" s="77">
        <f>Calc!AK274</f>
        <v>0.65740038454913952</v>
      </c>
      <c r="M274" s="109">
        <f>Calc!AP274</f>
        <v>15.612399999999999</v>
      </c>
      <c r="N274" s="109">
        <f>Calc!AQ274</f>
        <v>4.41E-2</v>
      </c>
      <c r="O274" s="109">
        <f>Calc!AW274</f>
        <v>15.608499999999999</v>
      </c>
      <c r="P274" s="109">
        <f>Calc!AY274</f>
        <v>4.2765006784689349E-2</v>
      </c>
      <c r="Q274" s="77">
        <f>Calc!BB274</f>
        <v>143.5215504820832</v>
      </c>
      <c r="R274" s="77">
        <f>Calc!BC274</f>
        <v>0.68726928739100335</v>
      </c>
      <c r="S274" s="1">
        <f>Input!E274</f>
        <v>448</v>
      </c>
    </row>
    <row r="275" spans="1:19" s="160" customFormat="1" x14ac:dyDescent="0.2">
      <c r="A275" s="160">
        <f>Input!A275</f>
        <v>10368</v>
      </c>
      <c r="B275" s="160" t="str">
        <f>Input!B275</f>
        <v>Hu1-13</v>
      </c>
      <c r="C275" s="161">
        <f>Calc!O275</f>
        <v>13.710181733345726</v>
      </c>
      <c r="D275" s="161">
        <f>Calc!P275</f>
        <v>1.0794985692045907E-3</v>
      </c>
      <c r="E275" s="161">
        <f>Calc!X275</f>
        <v>0.79059763798964766</v>
      </c>
      <c r="F275" s="161">
        <f>Calc!Y275</f>
        <v>2.4252629310816199E-3</v>
      </c>
      <c r="G275" s="161">
        <f>Calc!AN275</f>
        <v>1.0007535019242948</v>
      </c>
      <c r="H275" s="161">
        <f>Calc!AO275</f>
        <v>2.3084485900259056E-3</v>
      </c>
      <c r="I275" s="162">
        <f>Calc!AH275</f>
        <v>53029.38736209349</v>
      </c>
      <c r="J275" s="162">
        <f>Calc!AI275</f>
        <v>203.49112595102</v>
      </c>
      <c r="K275" s="163">
        <f>Calc!AJ275</f>
        <v>-0.15845968825567436</v>
      </c>
      <c r="L275" s="163">
        <f>Calc!AK275</f>
        <v>1.2846134070412347</v>
      </c>
      <c r="M275" s="164" t="str">
        <f>Calc!AP275</f>
        <v>Out of range</v>
      </c>
      <c r="N275" s="164" t="e">
        <f>Calc!AQ275</f>
        <v>#VALUE!</v>
      </c>
      <c r="O275" s="164" t="str">
        <f>Calc!AW275</f>
        <v>Out of range</v>
      </c>
      <c r="P275" s="164" t="e">
        <f>Calc!AY275</f>
        <v>#VALUE!</v>
      </c>
      <c r="Q275" s="163" t="e">
        <f>Calc!BB275</f>
        <v>#VALUE!</v>
      </c>
      <c r="R275" s="163" t="e">
        <f>Calc!BC275</f>
        <v>#VALUE!</v>
      </c>
      <c r="S275" s="160">
        <f>Input!E275</f>
        <v>0</v>
      </c>
    </row>
    <row r="276" spans="1:19" x14ac:dyDescent="0.2">
      <c r="A276" s="1">
        <f>Input!A276</f>
        <v>10628</v>
      </c>
      <c r="B276" s="1" t="str">
        <f>Input!B276</f>
        <v>GeoB22715-2 493 cm</v>
      </c>
      <c r="C276" s="99">
        <f>Calc!O276</f>
        <v>2.9365756894761534</v>
      </c>
      <c r="D276" s="99">
        <f>Calc!P276</f>
        <v>9.4191085806482138E-5</v>
      </c>
      <c r="E276" s="99">
        <f>Calc!X276</f>
        <v>-1.4573793339771513E-2</v>
      </c>
      <c r="F276" s="99">
        <f>Calc!Y276</f>
        <v>-9.2239800249070808E-5</v>
      </c>
      <c r="G276" s="99">
        <f>Calc!AN276</f>
        <v>0.15556790029011702</v>
      </c>
      <c r="H276" s="5">
        <f>Calc!AO276</f>
        <v>3.7182078184292165E-4</v>
      </c>
      <c r="I276" s="8">
        <f>Calc!AH276</f>
        <v>-95756.751319392628</v>
      </c>
      <c r="J276" s="8">
        <f>Calc!AI276</f>
        <v>-647.82603542510014</v>
      </c>
      <c r="K276" s="77">
        <f>Calc!AJ276</f>
        <v>138.01942441100044</v>
      </c>
      <c r="L276" s="77">
        <f>Calc!AK276</f>
        <v>0.57784305808397696</v>
      </c>
      <c r="M276" s="109">
        <f>Calc!AP276</f>
        <v>16.0045</v>
      </c>
      <c r="N276" s="109">
        <f>Calc!AQ276</f>
        <v>4.1099999999999998E-2</v>
      </c>
      <c r="O276" s="109">
        <f>Calc!AW276</f>
        <v>16.005800000000001</v>
      </c>
      <c r="P276" s="109">
        <f>Calc!AY276</f>
        <v>4.2035665823586019E-2</v>
      </c>
      <c r="Q276" s="77">
        <f>Calc!BB276</f>
        <v>144.40641120408458</v>
      </c>
      <c r="R276" s="77">
        <f>Calc!BC276</f>
        <v>0.60482669570663095</v>
      </c>
      <c r="S276" s="1">
        <f>Input!E276</f>
        <v>493</v>
      </c>
    </row>
    <row r="277" spans="1:19" s="160" customFormat="1" x14ac:dyDescent="0.2">
      <c r="A277" s="160">
        <f>Input!A277</f>
        <v>10368</v>
      </c>
      <c r="B277" s="160" t="str">
        <f>Input!B277</f>
        <v>Hu1-13</v>
      </c>
      <c r="C277" s="161">
        <f>Calc!O277</f>
        <v>13.710309140074495</v>
      </c>
      <c r="D277" s="161">
        <f>Calc!P277</f>
        <v>1.0486452676868718E-3</v>
      </c>
      <c r="E277" s="161">
        <f>Calc!X277</f>
        <v>0.79205275482947601</v>
      </c>
      <c r="F277" s="161">
        <f>Calc!Y277</f>
        <v>2.5374643419000969E-3</v>
      </c>
      <c r="G277" s="161">
        <f>Calc!AN277</f>
        <v>0.99868948340148345</v>
      </c>
      <c r="H277" s="161">
        <f>Calc!AO277</f>
        <v>2.5056065345486654E-3</v>
      </c>
      <c r="I277" s="162">
        <f>Calc!AH277</f>
        <v>52823.285195007891</v>
      </c>
      <c r="J277" s="162">
        <f>Calc!AI277</f>
        <v>214.90776525772435</v>
      </c>
      <c r="K277" s="163">
        <f>Calc!AJ277</f>
        <v>-0.58398666737402571</v>
      </c>
      <c r="L277" s="163">
        <f>Calc!AK277</f>
        <v>1.0371549078666162</v>
      </c>
      <c r="M277" s="164">
        <f>Calc!AP277</f>
        <v>836.74630000000002</v>
      </c>
      <c r="N277" s="164" t="e">
        <f>Calc!AQ277</f>
        <v>#VALUE!</v>
      </c>
      <c r="O277" s="164">
        <f>Calc!AW277</f>
        <v>836.72969999999998</v>
      </c>
      <c r="P277" s="164">
        <f>Calc!AY277</f>
        <v>681.77345490370953</v>
      </c>
      <c r="Q277" s="163">
        <f>Calc!BB277</f>
        <v>-6.215039153963386</v>
      </c>
      <c r="R277" s="163">
        <f>Calc!BC277</f>
        <v>12.7196693151394</v>
      </c>
      <c r="S277" s="160">
        <f>Input!E277</f>
        <v>0</v>
      </c>
    </row>
    <row r="278" spans="1:19" x14ac:dyDescent="0.2">
      <c r="A278" s="1">
        <f>Input!A278</f>
        <v>10629</v>
      </c>
      <c r="B278" s="1" t="str">
        <f>Input!B278</f>
        <v>GeoB22715-2 542 cm</v>
      </c>
      <c r="C278" s="99">
        <f>Calc!O278</f>
        <v>3.7263492165642256</v>
      </c>
      <c r="D278" s="99">
        <f>Calc!P278</f>
        <v>1.378736704780074E-4</v>
      </c>
      <c r="E278" s="99">
        <f>Calc!X278</f>
        <v>1.4049275828067488E-2</v>
      </c>
      <c r="F278" s="99">
        <f>Calc!Y278</f>
        <v>6.039583998021173E-5</v>
      </c>
      <c r="G278" s="99">
        <f>Calc!AN278</f>
        <v>0.15927961280290548</v>
      </c>
      <c r="H278" s="5">
        <f>Calc!AO278</f>
        <v>3.7263508814672057E-4</v>
      </c>
      <c r="I278" s="8">
        <f>Calc!AH278</f>
        <v>128888.59983363999</v>
      </c>
      <c r="J278" s="8">
        <f>Calc!AI278</f>
        <v>630.79196109035274</v>
      </c>
      <c r="K278" s="77">
        <f>Calc!AJ278</f>
        <v>137.31969556297875</v>
      </c>
      <c r="L278" s="77">
        <f>Calc!AK278</f>
        <v>0.53015796197600917</v>
      </c>
      <c r="M278" s="109">
        <f>Calc!AP278</f>
        <v>16.426400000000001</v>
      </c>
      <c r="N278" s="109">
        <f>Calc!AQ278</f>
        <v>4.3700000000000003E-2</v>
      </c>
      <c r="O278" s="109">
        <f>Calc!AW278</f>
        <v>16.4255</v>
      </c>
      <c r="P278" s="109">
        <f>Calc!AY278</f>
        <v>4.2196377542154259E-2</v>
      </c>
      <c r="Q278" s="77">
        <f>Calc!BB278</f>
        <v>143.84482900907827</v>
      </c>
      <c r="R278" s="77">
        <f>Calc!BC278</f>
        <v>0.55561481175620242</v>
      </c>
      <c r="S278" s="1">
        <f>Input!E278</f>
        <v>542</v>
      </c>
    </row>
    <row r="279" spans="1:19" s="160" customFormat="1" x14ac:dyDescent="0.2">
      <c r="A279" s="160">
        <f>Input!A279</f>
        <v>10368</v>
      </c>
      <c r="B279" s="160" t="str">
        <f>Input!B279</f>
        <v>Hu1-13</v>
      </c>
      <c r="C279" s="161">
        <f>Calc!O279</f>
        <v>13.709504084615716</v>
      </c>
      <c r="D279" s="161">
        <f>Calc!P279</f>
        <v>1.2001860515350052E-3</v>
      </c>
      <c r="E279" s="161">
        <f>Calc!X279</f>
        <v>0.79117311891506659</v>
      </c>
      <c r="F279" s="161">
        <f>Calc!Y279</f>
        <v>2.1334207657871733E-3</v>
      </c>
      <c r="G279" s="161">
        <f>Calc!AN279</f>
        <v>0.99819482543138338</v>
      </c>
      <c r="H279" s="161">
        <f>Calc!AO279</f>
        <v>1.873768876802397E-3</v>
      </c>
      <c r="I279" s="162">
        <f>Calc!AH279</f>
        <v>52852.718290636913</v>
      </c>
      <c r="J279" s="162">
        <f>Calc!AI279</f>
        <v>173.58977481478348</v>
      </c>
      <c r="K279" s="163">
        <f>Calc!AJ279</f>
        <v>0.25110123595784017</v>
      </c>
      <c r="L279" s="163">
        <f>Calc!AK279</f>
        <v>1.1785659644930049</v>
      </c>
      <c r="M279" s="164">
        <f>Calc!AP279</f>
        <v>670.06089999999995</v>
      </c>
      <c r="N279" s="164" t="e">
        <f>Calc!AQ279</f>
        <v>#VALUE!</v>
      </c>
      <c r="O279" s="164">
        <f>Calc!AW279</f>
        <v>670.0444</v>
      </c>
      <c r="P279" s="164">
        <f>Calc!AY279</f>
        <v>126.83896175794666</v>
      </c>
      <c r="Q279" s="163">
        <f>Calc!BB279</f>
        <v>1.6683704924754443</v>
      </c>
      <c r="R279" s="163">
        <f>Calc!BC279</f>
        <v>7.9352599631286136</v>
      </c>
      <c r="S279" s="160">
        <f>Input!E279</f>
        <v>0</v>
      </c>
    </row>
    <row r="280" spans="1:19" x14ac:dyDescent="0.2">
      <c r="A280" s="1">
        <f>Input!A280</f>
        <v>10630</v>
      </c>
      <c r="B280" s="1" t="str">
        <f>Input!B280</f>
        <v>M 80/3-A2-15DR-r</v>
      </c>
      <c r="C280" s="99">
        <f>Calc!O280</f>
        <v>3.7511929248832869</v>
      </c>
      <c r="D280" s="99">
        <f>Calc!P280</f>
        <v>1.2488806867321271E-4</v>
      </c>
      <c r="E280" s="99">
        <f>Calc!X280</f>
        <v>1.4084308910187999</v>
      </c>
      <c r="F280" s="99">
        <f>Calc!Y280</f>
        <v>1.6165936874748266E-3</v>
      </c>
      <c r="G280" s="99">
        <f>Calc!AN280</f>
        <v>0.35600720915494377</v>
      </c>
      <c r="H280" s="5">
        <f>Calc!AO280</f>
        <v>4.3318434855584443E-4</v>
      </c>
      <c r="I280" s="8">
        <f>Calc!AH280</f>
        <v>2895.156551373957</v>
      </c>
      <c r="J280" s="8">
        <f>Calc!AI280</f>
        <v>4.8418389000866418</v>
      </c>
      <c r="K280" s="77">
        <f>Calc!AJ280</f>
        <v>126.98391624089479</v>
      </c>
      <c r="L280" s="77">
        <f>Calc!AK280</f>
        <v>0.4213159294283319</v>
      </c>
      <c r="M280" s="109">
        <f>Calc!AP280</f>
        <v>41.137</v>
      </c>
      <c r="N280" s="109">
        <f>Calc!AQ280</f>
        <v>6.7900000000000002E-2</v>
      </c>
      <c r="O280" s="109">
        <f>Calc!AW280</f>
        <v>41.042999999999999</v>
      </c>
      <c r="P280" s="109">
        <f>Calc!AY280</f>
        <v>7.8921985908666781E-2</v>
      </c>
      <c r="Q280" s="77">
        <f>Calc!BB280</f>
        <v>142.60238965177365</v>
      </c>
      <c r="R280" s="77">
        <f>Calc!BC280</f>
        <v>0.47420399179413392</v>
      </c>
      <c r="S280" s="1">
        <f>Input!E280</f>
        <v>0</v>
      </c>
    </row>
    <row r="281" spans="1:19" s="160" customFormat="1" x14ac:dyDescent="0.2">
      <c r="A281" s="160">
        <f>Input!A281</f>
        <v>10368</v>
      </c>
      <c r="B281" s="160" t="str">
        <f>Input!B281</f>
        <v>Hu1-13</v>
      </c>
      <c r="C281" s="161">
        <f>Calc!O281</f>
        <v>13.70833943360071</v>
      </c>
      <c r="D281" s="161">
        <f>Calc!P281</f>
        <v>1.5085376221684443E-3</v>
      </c>
      <c r="E281" s="161">
        <f>Calc!X281</f>
        <v>0.79195325964726637</v>
      </c>
      <c r="F281" s="161">
        <f>Calc!Y281</f>
        <v>3.2865805639546207E-3</v>
      </c>
      <c r="G281" s="161">
        <f>Calc!AN281</f>
        <v>1.0003210599559893</v>
      </c>
      <c r="H281" s="161">
        <f>Calc!AO281</f>
        <v>2.9074374413833037E-3</v>
      </c>
      <c r="I281" s="162">
        <f>Calc!AH281</f>
        <v>52908.628427112308</v>
      </c>
      <c r="J281" s="162">
        <f>Calc!AI281</f>
        <v>268.00134603388557</v>
      </c>
      <c r="K281" s="163">
        <f>Calc!AJ281</f>
        <v>0.64643774075889837</v>
      </c>
      <c r="L281" s="163">
        <f>Calc!AK281</f>
        <v>1.0825048849726333</v>
      </c>
      <c r="M281" s="164">
        <f>Calc!AP281</f>
        <v>808.56830000000002</v>
      </c>
      <c r="N281" s="164" t="e">
        <f>Calc!AQ281</f>
        <v>#VALUE!</v>
      </c>
      <c r="O281" s="164">
        <f>Calc!AW281</f>
        <v>808.55190000000005</v>
      </c>
      <c r="P281" s="164">
        <f>Calc!AY281</f>
        <v>588.13275928060466</v>
      </c>
      <c r="Q281" s="163">
        <f>Calc!BB281</f>
        <v>6.3530298927203956</v>
      </c>
      <c r="R281" s="163">
        <f>Calc!BC281</f>
        <v>12.244474033344886</v>
      </c>
      <c r="S281" s="160">
        <f>Input!E281</f>
        <v>0</v>
      </c>
    </row>
    <row r="282" spans="1:19" x14ac:dyDescent="0.2">
      <c r="A282" s="56"/>
      <c r="B282" s="56"/>
      <c r="C282" s="106"/>
      <c r="D282" s="106"/>
      <c r="E282" s="106"/>
      <c r="F282" s="106"/>
      <c r="G282" s="106"/>
      <c r="H282" s="106"/>
      <c r="I282" s="72"/>
      <c r="J282" s="72"/>
      <c r="K282" s="107"/>
      <c r="L282" s="107"/>
      <c r="M282" s="130"/>
      <c r="N282" s="130"/>
      <c r="O282" s="130"/>
      <c r="P282" s="130"/>
      <c r="Q282" s="107"/>
      <c r="R282" s="107"/>
      <c r="S282" s="56"/>
    </row>
    <row r="283" spans="1:19" s="160" customFormat="1" x14ac:dyDescent="0.2">
      <c r="A283" s="160">
        <f>Input!A283</f>
        <v>10368</v>
      </c>
      <c r="B283" s="160" t="str">
        <f>Input!B283</f>
        <v>Hu1-13</v>
      </c>
      <c r="C283" s="161">
        <f>Calc!O283</f>
        <v>13.709547097168594</v>
      </c>
      <c r="D283" s="161">
        <f>Calc!P283</f>
        <v>1.3907156400110887E-3</v>
      </c>
      <c r="E283" s="161">
        <f>Calc!X283</f>
        <v>0.78175948722536659</v>
      </c>
      <c r="F283" s="161">
        <f>Calc!Y283</f>
        <v>3.2112268591055547E-3</v>
      </c>
      <c r="G283" s="161">
        <f>Calc!AN283</f>
        <v>1.0003206088208989</v>
      </c>
      <c r="H283" s="161">
        <f>Calc!AO283</f>
        <v>2.2796749497636538E-3</v>
      </c>
      <c r="I283" s="162">
        <f>Calc!AH283</f>
        <v>53603.229508463432</v>
      </c>
      <c r="J283" s="162">
        <f>Calc!AI283</f>
        <v>251.74365590287269</v>
      </c>
      <c r="K283" s="163">
        <f>Calc!AJ283</f>
        <v>-1.3300872289641053</v>
      </c>
      <c r="L283" s="163">
        <f>Calc!AK283</f>
        <v>0.87597270191783438</v>
      </c>
      <c r="M283" s="164" t="str">
        <f>Calc!AP283</f>
        <v>Out of range</v>
      </c>
      <c r="N283" s="164" t="e">
        <f>Calc!AQ283</f>
        <v>#VALUE!</v>
      </c>
      <c r="O283" s="164" t="str">
        <f>Calc!AW283</f>
        <v>Out of range</v>
      </c>
      <c r="P283" s="164" t="e">
        <f>Calc!AY283</f>
        <v>#VALUE!</v>
      </c>
      <c r="Q283" s="163" t="e">
        <f>Calc!BB283</f>
        <v>#VALUE!</v>
      </c>
      <c r="R283" s="163" t="e">
        <f>Calc!BC283</f>
        <v>#VALUE!</v>
      </c>
      <c r="S283" s="160">
        <f>Input!E283</f>
        <v>0</v>
      </c>
    </row>
    <row r="284" spans="1:19" x14ac:dyDescent="0.2">
      <c r="A284" s="1">
        <f>Input!A284</f>
        <v>10631</v>
      </c>
      <c r="B284" s="1" t="str">
        <f>Input!B284</f>
        <v>M 80/3-A4-04DR-r</v>
      </c>
      <c r="C284" s="99">
        <f>Calc!O284</f>
        <v>5.1229153813061421</v>
      </c>
      <c r="D284" s="99">
        <f>Calc!P284</f>
        <v>1.916447106838504E-4</v>
      </c>
      <c r="E284" s="99">
        <f>Calc!X284</f>
        <v>1.055652580046901</v>
      </c>
      <c r="F284" s="99">
        <f>Calc!Y284</f>
        <v>1.7608190924844214E-3</v>
      </c>
      <c r="G284" s="99">
        <f>Calc!AN284</f>
        <v>0.10987349553065158</v>
      </c>
      <c r="H284" s="5">
        <f>Calc!AO284</f>
        <v>3.3172579801605135E-4</v>
      </c>
      <c r="I284" s="8">
        <f>Calc!AH284</f>
        <v>1629.6712648023311</v>
      </c>
      <c r="J284" s="8">
        <f>Calc!AI284</f>
        <v>5.6208610132250669</v>
      </c>
      <c r="K284" s="77">
        <f>Calc!AJ284</f>
        <v>142.99687526510829</v>
      </c>
      <c r="L284" s="77">
        <f>Calc!AK284</f>
        <v>0.38917315678192982</v>
      </c>
      <c r="M284" s="109">
        <f>Calc!AP284</f>
        <v>11.0139</v>
      </c>
      <c r="N284" s="109">
        <f>Calc!AQ284</f>
        <v>3.6900000000000002E-2</v>
      </c>
      <c r="O284" s="109">
        <f>Calc!AW284</f>
        <v>10.9625</v>
      </c>
      <c r="P284" s="109">
        <f>Calc!AY284</f>
        <v>4.3526786958949702E-2</v>
      </c>
      <c r="Q284" s="77">
        <f>Calc!BB284</f>
        <v>147.49674274897083</v>
      </c>
      <c r="R284" s="77">
        <f>Calc!BC284</f>
        <v>0.40182965849979796</v>
      </c>
      <c r="S284" s="1">
        <f>Input!E284</f>
        <v>0</v>
      </c>
    </row>
    <row r="285" spans="1:19" s="160" customFormat="1" x14ac:dyDescent="0.2">
      <c r="A285" s="160">
        <f>Input!A285</f>
        <v>10368</v>
      </c>
      <c r="B285" s="160" t="str">
        <f>Input!B285</f>
        <v>Hu1-13</v>
      </c>
      <c r="C285" s="161">
        <f>Calc!O285</f>
        <v>13.709017960537549</v>
      </c>
      <c r="D285" s="161">
        <f>Calc!P285</f>
        <v>1.5521798882719914E-3</v>
      </c>
      <c r="E285" s="161">
        <f>Calc!X285</f>
        <v>0.78164163692499777</v>
      </c>
      <c r="F285" s="161">
        <f>Calc!Y285</f>
        <v>2.73513453598144E-3</v>
      </c>
      <c r="G285" s="161">
        <f>Calc!AN285</f>
        <v>1.0001819026407746</v>
      </c>
      <c r="H285" s="161">
        <f>Calc!AO285</f>
        <v>1.9496220556312353E-3</v>
      </c>
      <c r="I285" s="162">
        <f>Calc!AH285</f>
        <v>53601.808673951462</v>
      </c>
      <c r="J285" s="162">
        <f>Calc!AI285</f>
        <v>214.6171924102197</v>
      </c>
      <c r="K285" s="163">
        <f>Calc!AJ285</f>
        <v>0.25735463226306265</v>
      </c>
      <c r="L285" s="163">
        <f>Calc!AK285</f>
        <v>0.96687393091893259</v>
      </c>
      <c r="M285" s="164">
        <f>Calc!AP285</f>
        <v>936.03</v>
      </c>
      <c r="N285" s="164" t="e">
        <f>Calc!AQ285</f>
        <v>#VALUE!</v>
      </c>
      <c r="O285" s="164">
        <f>Calc!AW285</f>
        <v>936.01369999999997</v>
      </c>
      <c r="P285" s="164">
        <f>Calc!AY285</f>
        <v>1377.3950676745301</v>
      </c>
      <c r="Q285" s="163">
        <f>Calc!BB285</f>
        <v>3.6260912124101008</v>
      </c>
      <c r="R285" s="163">
        <f>Calc!BC285</f>
        <v>14.113016641460074</v>
      </c>
      <c r="S285" s="160">
        <f>Input!E285</f>
        <v>0</v>
      </c>
    </row>
    <row r="286" spans="1:19" x14ac:dyDescent="0.2">
      <c r="A286" s="1">
        <f>Input!A286</f>
        <v>10632</v>
      </c>
      <c r="B286" s="1" t="str">
        <f>Input!B286</f>
        <v>M 80/3-A5-86DR-l</v>
      </c>
      <c r="C286" s="99">
        <f>Calc!O286</f>
        <v>4.7597995570938405</v>
      </c>
      <c r="D286" s="99">
        <f>Calc!P286</f>
        <v>1.7487258935849743E-4</v>
      </c>
      <c r="E286" s="99">
        <f>Calc!X286</f>
        <v>0.71407288979428585</v>
      </c>
      <c r="F286" s="99">
        <f>Calc!Y286</f>
        <v>9.7602034844220702E-4</v>
      </c>
      <c r="G286" s="99">
        <f>Calc!AN286</f>
        <v>0.12277228643819049</v>
      </c>
      <c r="H286" s="5">
        <f>Calc!AO286</f>
        <v>2.7163823081814833E-4</v>
      </c>
      <c r="I286" s="8">
        <f>Calc!AH286</f>
        <v>2499.004753562514</v>
      </c>
      <c r="J286" s="8">
        <f>Calc!AI286</f>
        <v>6.498474491416494</v>
      </c>
      <c r="K286" s="77">
        <f>Calc!AJ286</f>
        <v>142.54474855514187</v>
      </c>
      <c r="L286" s="77">
        <f>Calc!AK286</f>
        <v>0.46325577026209458</v>
      </c>
      <c r="M286" s="109">
        <f>Calc!AP286</f>
        <v>12.385</v>
      </c>
      <c r="N286" s="109">
        <f>Calc!AQ286</f>
        <v>3.15E-2</v>
      </c>
      <c r="O286" s="109">
        <f>Calc!AW286</f>
        <v>12.3476</v>
      </c>
      <c r="P286" s="109">
        <f>Calc!AY286</f>
        <v>3.4877802008952442E-2</v>
      </c>
      <c r="Q286" s="77">
        <f>Calc!BB286</f>
        <v>147.60709752773818</v>
      </c>
      <c r="R286" s="77">
        <f>Calc!BC286</f>
        <v>0.4799285024906671</v>
      </c>
      <c r="S286" s="1">
        <f>Input!E286</f>
        <v>0</v>
      </c>
    </row>
    <row r="287" spans="1:19" s="160" customFormat="1" x14ac:dyDescent="0.2">
      <c r="A287" s="160">
        <f>Input!A287</f>
        <v>10368</v>
      </c>
      <c r="B287" s="160" t="str">
        <f>Input!B287</f>
        <v>Hu1-13</v>
      </c>
      <c r="C287" s="161">
        <f>Calc!O287</f>
        <v>13.708732930851134</v>
      </c>
      <c r="D287" s="161">
        <f>Calc!P287</f>
        <v>8.2148618584891879E-4</v>
      </c>
      <c r="E287" s="161">
        <f>Calc!X287</f>
        <v>0.78270698262096039</v>
      </c>
      <c r="F287" s="161">
        <f>Calc!Y287</f>
        <v>2.2960900299542892E-3</v>
      </c>
      <c r="G287" s="161">
        <f>Calc!AN287</f>
        <v>0.99852366635996437</v>
      </c>
      <c r="H287" s="161">
        <f>Calc!AO287</f>
        <v>1.9383069729411078E-3</v>
      </c>
      <c r="I287" s="162">
        <f>Calc!AH287</f>
        <v>53438.992597432516</v>
      </c>
      <c r="J287" s="162">
        <f>Calc!AI287</f>
        <v>187.95129786692382</v>
      </c>
      <c r="K287" s="163">
        <f>Calc!AJ287</f>
        <v>4.3403828797528021E-2</v>
      </c>
      <c r="L287" s="163">
        <f>Calc!AK287</f>
        <v>1.0762706678645104</v>
      </c>
      <c r="M287" s="164">
        <f>Calc!AP287</f>
        <v>707.27520000000004</v>
      </c>
      <c r="N287" s="164" t="e">
        <f>Calc!AQ287</f>
        <v>#VALUE!</v>
      </c>
      <c r="O287" s="164">
        <f>Calc!AW287</f>
        <v>707.25890000000004</v>
      </c>
      <c r="P287" s="164">
        <f>Calc!AY287</f>
        <v>175.62336092255279</v>
      </c>
      <c r="Q287" s="163">
        <f>Calc!BB287</f>
        <v>0.32036900992198886</v>
      </c>
      <c r="R287" s="163">
        <f>Calc!BC287</f>
        <v>7.9498244848054345</v>
      </c>
      <c r="S287" s="160">
        <f>Input!E287</f>
        <v>0</v>
      </c>
    </row>
    <row r="288" spans="1:19" x14ac:dyDescent="0.2">
      <c r="A288" s="1">
        <f>Input!A288</f>
        <v>10633</v>
      </c>
      <c r="B288" s="1" t="str">
        <f>Input!B288</f>
        <v>M 80/3-A7-98DR-l</v>
      </c>
      <c r="C288" s="99">
        <f>Calc!O288</f>
        <v>4.4247741510759493</v>
      </c>
      <c r="D288" s="99">
        <f>Calc!P288</f>
        <v>1.4507587720328756E-4</v>
      </c>
      <c r="E288" s="99">
        <f>Calc!X288</f>
        <v>2.0495784428387864</v>
      </c>
      <c r="F288" s="99">
        <f>Calc!Y288</f>
        <v>3.0448061483223858E-3</v>
      </c>
      <c r="G288" s="99">
        <f>Calc!AN288</f>
        <v>0.1673585022786423</v>
      </c>
      <c r="H288" s="5">
        <f>Calc!AO288</f>
        <v>3.9403057837647239E-4</v>
      </c>
      <c r="I288" s="8">
        <f>Calc!AH288</f>
        <v>1102.9352495235912</v>
      </c>
      <c r="J288" s="8">
        <f>Calc!AI288</f>
        <v>3.0702657080234483</v>
      </c>
      <c r="K288" s="77">
        <f>Calc!AJ288</f>
        <v>141.33288018623725</v>
      </c>
      <c r="L288" s="77">
        <f>Calc!AK288</f>
        <v>0.3971631270662952</v>
      </c>
      <c r="M288" s="109">
        <f>Calc!AP288</f>
        <v>17.2593</v>
      </c>
      <c r="N288" s="109">
        <f>Calc!AQ288</f>
        <v>4.5699999999999998E-2</v>
      </c>
      <c r="O288" s="109">
        <f>Calc!AW288</f>
        <v>17.143899999999999</v>
      </c>
      <c r="P288" s="109">
        <f>Calc!AY288</f>
        <v>7.2806977303305973E-2</v>
      </c>
      <c r="Q288" s="77">
        <f>Calc!BB288</f>
        <v>148.34961698489002</v>
      </c>
      <c r="R288" s="77">
        <f>Calc!BC288</f>
        <v>0.41799721273972523</v>
      </c>
      <c r="S288" s="1">
        <f>Input!E288</f>
        <v>0</v>
      </c>
    </row>
    <row r="289" spans="1:19" s="160" customFormat="1" x14ac:dyDescent="0.2">
      <c r="A289" s="160">
        <f>Input!A289</f>
        <v>10368</v>
      </c>
      <c r="B289" s="160" t="str">
        <f>Input!B289</f>
        <v>Hu1-13</v>
      </c>
      <c r="C289" s="161">
        <f>Calc!O289</f>
        <v>13.708657634080025</v>
      </c>
      <c r="D289" s="161">
        <f>Calc!P289</f>
        <v>1.3635985926230218E-3</v>
      </c>
      <c r="E289" s="161">
        <f>Calc!X289</f>
        <v>0.78620326183268685</v>
      </c>
      <c r="F289" s="161">
        <f>Calc!Y289</f>
        <v>2.8419022730493543E-3</v>
      </c>
      <c r="G289" s="161">
        <f>Calc!AN289</f>
        <v>0.99951494176653954</v>
      </c>
      <c r="H289" s="161">
        <f>Calc!AO289</f>
        <v>2.5114658652703342E-3</v>
      </c>
      <c r="I289" s="162">
        <f>Calc!AH289</f>
        <v>53253.869788764867</v>
      </c>
      <c r="J289" s="162">
        <f>Calc!AI289</f>
        <v>234.37674089335403</v>
      </c>
      <c r="K289" s="163">
        <f>Calc!AJ289</f>
        <v>0.11051330336786513</v>
      </c>
      <c r="L289" s="163">
        <f>Calc!AK289</f>
        <v>1.0062577857832278</v>
      </c>
      <c r="M289" s="164">
        <f>Calc!AP289</f>
        <v>802.38040000000001</v>
      </c>
      <c r="N289" s="164" t="e">
        <f>Calc!AQ289</f>
        <v>#VALUE!</v>
      </c>
      <c r="O289" s="164">
        <f>Calc!AW289</f>
        <v>802.36400000000003</v>
      </c>
      <c r="P289" s="164">
        <f>Calc!AY289</f>
        <v>490.97048829738162</v>
      </c>
      <c r="Q289" s="163">
        <f>Calc!BB289</f>
        <v>1.0672678805814786</v>
      </c>
      <c r="R289" s="163">
        <f>Calc!BC289</f>
        <v>9.7747097100847498</v>
      </c>
      <c r="S289" s="160">
        <f>Input!E289</f>
        <v>0</v>
      </c>
    </row>
    <row r="290" spans="1:19" x14ac:dyDescent="0.2">
      <c r="A290" s="56"/>
      <c r="B290" s="56"/>
      <c r="C290" s="106"/>
      <c r="D290" s="106"/>
      <c r="E290" s="106"/>
      <c r="F290" s="106"/>
      <c r="G290" s="106"/>
      <c r="H290" s="106"/>
      <c r="I290" s="72"/>
      <c r="J290" s="72"/>
      <c r="K290" s="107"/>
      <c r="L290" s="107"/>
      <c r="M290" s="130"/>
      <c r="N290" s="130"/>
      <c r="O290" s="130"/>
      <c r="P290" s="130"/>
      <c r="Q290" s="107"/>
      <c r="R290" s="107"/>
      <c r="S290" s="56"/>
    </row>
    <row r="291" spans="1:19" s="160" customFormat="1" x14ac:dyDescent="0.2">
      <c r="A291" s="160">
        <f>Input!A291</f>
        <v>10368</v>
      </c>
      <c r="B291" s="160" t="str">
        <f>Input!B291</f>
        <v>Hu1-13</v>
      </c>
      <c r="C291" s="161">
        <f>Calc!O291</f>
        <v>13.719184045309795</v>
      </c>
      <c r="D291" s="161">
        <f>Calc!P291</f>
        <v>1.2563310820275149E-2</v>
      </c>
      <c r="E291" s="161">
        <f>Calc!X291</f>
        <v>0.89208894594337462</v>
      </c>
      <c r="F291" s="161">
        <f>Calc!Y291</f>
        <v>3.4541080049816236E-2</v>
      </c>
      <c r="G291" s="161">
        <f>Calc!AN291</f>
        <v>1.001330666678546</v>
      </c>
      <c r="H291" s="161">
        <f>Calc!AO291</f>
        <v>7.8637763039092669E-3</v>
      </c>
      <c r="I291" s="162">
        <f>Calc!AH291</f>
        <v>47054.312629828084</v>
      </c>
      <c r="J291" s="162">
        <f>Calc!AI291</f>
        <v>1858.5096082710604</v>
      </c>
      <c r="K291" s="163">
        <f>Calc!AJ291</f>
        <v>1.8248970719501045</v>
      </c>
      <c r="L291" s="163">
        <f>Calc!AK291</f>
        <v>1.8981673932817202</v>
      </c>
      <c r="M291" s="164">
        <f>Calc!AP291</f>
        <v>727.14850000000001</v>
      </c>
      <c r="N291" s="164" t="e">
        <f>Calc!AQ291</f>
        <v>#VALUE!</v>
      </c>
      <c r="O291" s="164">
        <f>Calc!AW291</f>
        <v>727.13019999999995</v>
      </c>
      <c r="P291" s="164">
        <f>Calc!AY291</f>
        <v>698.51573795375486</v>
      </c>
      <c r="Q291" s="163">
        <f>Calc!BB291</f>
        <v>14.247930538108347</v>
      </c>
      <c r="R291" s="163">
        <f>Calc!BC291</f>
        <v>19.215912382513643</v>
      </c>
      <c r="S291" s="160">
        <f>Input!E291</f>
        <v>0</v>
      </c>
    </row>
    <row r="292" spans="1:19" x14ac:dyDescent="0.2">
      <c r="A292" s="1">
        <f>Input!A292</f>
        <v>10644</v>
      </c>
      <c r="B292" s="1" t="str">
        <f>Input!B292</f>
        <v>1.1 cumulated</v>
      </c>
      <c r="C292" s="99">
        <f>Calc!O292</f>
        <v>5.2563379169727866E-4</v>
      </c>
      <c r="D292" s="99">
        <f>Calc!P292</f>
        <v>4.6276443108607925E-6</v>
      </c>
      <c r="E292" s="99">
        <f>Calc!X292</f>
        <v>0.2924564918760405</v>
      </c>
      <c r="F292" s="99">
        <f>Calc!Y292</f>
        <v>3.8859448483563081E-3</v>
      </c>
      <c r="G292" s="99">
        <f>Calc!AN292</f>
        <v>0.29570037352371603</v>
      </c>
      <c r="H292" s="5">
        <f>Calc!AO292</f>
        <v>2.2068470742466307E-2</v>
      </c>
      <c r="I292" s="8">
        <f>Calc!AH292</f>
        <v>1.6269495939457621</v>
      </c>
      <c r="J292" s="8">
        <f>Calc!AI292</f>
        <v>0.12249597818746867</v>
      </c>
      <c r="K292" s="77">
        <f>Calc!AJ292</f>
        <v>178.64780661622692</v>
      </c>
      <c r="L292" s="77">
        <f>Calc!AK292</f>
        <v>30.197129295582926</v>
      </c>
      <c r="M292" s="109">
        <f>Calc!AP292</f>
        <v>31.303999999999998</v>
      </c>
      <c r="N292" s="109">
        <f>Calc!AQ292</f>
        <v>3.0030000000000001</v>
      </c>
      <c r="O292" s="109" t="str">
        <f>Calc!AW292</f>
        <v>Out of range</v>
      </c>
      <c r="P292" s="109" t="e">
        <f>Calc!AY292</f>
        <v>#VALUE!</v>
      </c>
      <c r="Q292" s="77" t="e">
        <f>Calc!BB292</f>
        <v>#VALUE!</v>
      </c>
      <c r="R292" s="77" t="e">
        <f>Calc!BC292</f>
        <v>#VALUE!</v>
      </c>
      <c r="S292" s="1">
        <f>Input!E292</f>
        <v>0</v>
      </c>
    </row>
    <row r="293" spans="1:19" s="160" customFormat="1" x14ac:dyDescent="0.2">
      <c r="A293" s="160">
        <f>Input!A293</f>
        <v>10368</v>
      </c>
      <c r="B293" s="160" t="str">
        <f>Input!B293</f>
        <v>Hu1-13</v>
      </c>
      <c r="C293" s="161">
        <f>Calc!O293</f>
        <v>13.697607602139152</v>
      </c>
      <c r="D293" s="161">
        <f>Calc!P293</f>
        <v>1.1051775928649641E-2</v>
      </c>
      <c r="E293" s="161">
        <f>Calc!X293</f>
        <v>0.89649783908417957</v>
      </c>
      <c r="F293" s="161">
        <f>Calc!Y293</f>
        <v>2.7868288960522444E-2</v>
      </c>
      <c r="G293" s="161">
        <f>Calc!AN293</f>
        <v>1.0023495819615096</v>
      </c>
      <c r="H293" s="161">
        <f>Calc!AO293</f>
        <v>5.9579600619774475E-3</v>
      </c>
      <c r="I293" s="162">
        <f>Calc!AH293</f>
        <v>46796.834784024417</v>
      </c>
      <c r="J293" s="162">
        <f>Calc!AI293</f>
        <v>1480.5875346645873</v>
      </c>
      <c r="K293" s="163">
        <f>Calc!AJ293</f>
        <v>0.59819978999064993</v>
      </c>
      <c r="L293" s="163">
        <f>Calc!AK293</f>
        <v>2.0602161097503995</v>
      </c>
      <c r="M293" s="164" t="str">
        <f>Calc!AP293</f>
        <v>Out of range</v>
      </c>
      <c r="N293" s="164" t="e">
        <f>Calc!AQ293</f>
        <v>#VALUE!</v>
      </c>
      <c r="O293" s="164" t="str">
        <f>Calc!AW293</f>
        <v>Out of range</v>
      </c>
      <c r="P293" s="164" t="e">
        <f>Calc!AY293</f>
        <v>#VALUE!</v>
      </c>
      <c r="Q293" s="163" t="e">
        <f>Calc!BB293</f>
        <v>#VALUE!</v>
      </c>
      <c r="R293" s="163" t="e">
        <f>Calc!BC293</f>
        <v>#VALUE!</v>
      </c>
      <c r="S293" s="160">
        <f>Input!E293</f>
        <v>0</v>
      </c>
    </row>
    <row r="294" spans="1:19" x14ac:dyDescent="0.2">
      <c r="A294" s="1">
        <f>Input!A294</f>
        <v>10648</v>
      </c>
      <c r="B294" s="1" t="str">
        <f>Input!B294</f>
        <v>5.2.2 bottom</v>
      </c>
      <c r="C294" s="99">
        <f>Calc!O294</f>
        <v>4.0930669698441844E-3</v>
      </c>
      <c r="D294" s="99">
        <f>Calc!P294</f>
        <v>4.8794207540004294E-6</v>
      </c>
      <c r="E294" s="99">
        <f>Calc!X294</f>
        <v>0.15677657784925883</v>
      </c>
      <c r="F294" s="99">
        <f>Calc!Y294</f>
        <v>4.2603483190760237E-4</v>
      </c>
      <c r="G294" s="99">
        <f>Calc!AN294</f>
        <v>0.15539255213412231</v>
      </c>
      <c r="H294" s="5">
        <f>Calc!AO294</f>
        <v>4.8499498637165298E-3</v>
      </c>
      <c r="I294" s="8">
        <f>Calc!AH294</f>
        <v>12.361162992379629</v>
      </c>
      <c r="J294" s="8">
        <f>Calc!AI294</f>
        <v>0.38698281503386012</v>
      </c>
      <c r="K294" s="77">
        <f>Calc!AJ294</f>
        <v>142.40659375351905</v>
      </c>
      <c r="L294" s="77">
        <f>Calc!AK294</f>
        <v>6.2438968795932945</v>
      </c>
      <c r="M294" s="109">
        <f>Calc!AP294</f>
        <v>15.917999999999999</v>
      </c>
      <c r="N294" s="109">
        <f>Calc!AQ294</f>
        <v>0.53359999999999996</v>
      </c>
      <c r="O294" s="109">
        <f>Calc!AW294</f>
        <v>5.9260999999999999</v>
      </c>
      <c r="P294" s="109">
        <f>Calc!AY294</f>
        <v>5.2693130420616932</v>
      </c>
      <c r="Q294" s="77">
        <f>Calc!BB294</f>
        <v>144.811839163006</v>
      </c>
      <c r="R294" s="77">
        <f>Calc!BC294</f>
        <v>6.7056239046626516</v>
      </c>
      <c r="S294" s="1">
        <f>Input!E294</f>
        <v>0</v>
      </c>
    </row>
    <row r="295" spans="1:19" s="160" customFormat="1" x14ac:dyDescent="0.2">
      <c r="A295" s="160">
        <f>Input!A295</f>
        <v>10368</v>
      </c>
      <c r="B295" s="160" t="str">
        <f>Input!B295</f>
        <v>Hu1-13</v>
      </c>
      <c r="C295" s="161">
        <f>Calc!O295</f>
        <v>13.711925980607093</v>
      </c>
      <c r="D295" s="161">
        <f>Calc!P295</f>
        <v>1.4109553939428938E-2</v>
      </c>
      <c r="E295" s="161">
        <f>Calc!X295</f>
        <v>0.83387286683939099</v>
      </c>
      <c r="F295" s="161">
        <f>Calc!Y295</f>
        <v>3.287875859196112E-2</v>
      </c>
      <c r="G295" s="161">
        <f>Calc!AN295</f>
        <v>0.99194664085014317</v>
      </c>
      <c r="H295" s="161">
        <f>Calc!AO295</f>
        <v>7.6929907777904061E-3</v>
      </c>
      <c r="I295" s="162">
        <f>Calc!AH295</f>
        <v>49841.226485896746</v>
      </c>
      <c r="J295" s="162">
        <f>Calc!AI295</f>
        <v>2002.1865189869673</v>
      </c>
      <c r="K295" s="163">
        <f>Calc!AJ295</f>
        <v>1.3952844630635841</v>
      </c>
      <c r="L295" s="163">
        <f>Calc!AK295</f>
        <v>1.8723645466370715</v>
      </c>
      <c r="M295" s="164">
        <f>Calc!AP295</f>
        <v>503.00650000000002</v>
      </c>
      <c r="N295" s="164" t="e">
        <f>Calc!AQ295</f>
        <v>#VALUE!</v>
      </c>
      <c r="O295" s="164">
        <f>Calc!AW295</f>
        <v>502.98919999999998</v>
      </c>
      <c r="P295" s="164">
        <f>Calc!AY295</f>
        <v>88.257296462473761</v>
      </c>
      <c r="Q295" s="163">
        <f>Calc!BB295</f>
        <v>5.7816938108821487</v>
      </c>
      <c r="R295" s="163">
        <f>Calc!BC295</f>
        <v>8.3286785854341403</v>
      </c>
      <c r="S295" s="160">
        <f>Input!E295</f>
        <v>0</v>
      </c>
    </row>
    <row r="296" spans="1:19" x14ac:dyDescent="0.2">
      <c r="A296" s="1">
        <f>Input!A296</f>
        <v>10645</v>
      </c>
      <c r="B296" s="1" t="str">
        <f>Input!B296</f>
        <v>5.1.2 top</v>
      </c>
      <c r="C296" s="99">
        <f>Calc!O296</f>
        <v>1.8439889012267736E-2</v>
      </c>
      <c r="D296" s="99">
        <f>Calc!P296</f>
        <v>5.4101670944139862E-6</v>
      </c>
      <c r="E296" s="99">
        <f>Calc!X296</f>
        <v>2.5256621880560219</v>
      </c>
      <c r="F296" s="99">
        <f>Calc!Y296</f>
        <v>3.4376622561804611E-3</v>
      </c>
      <c r="G296" s="99">
        <f>Calc!AN296</f>
        <v>0.23828781205004559</v>
      </c>
      <c r="H296" s="5">
        <f>Calc!AO296</f>
        <v>2.5235320365022901E-3</v>
      </c>
      <c r="I296" s="8">
        <f>Calc!AH296</f>
        <v>5.2873267769545196</v>
      </c>
      <c r="J296" s="8">
        <f>Calc!AI296</f>
        <v>5.6433462706105157E-2</v>
      </c>
      <c r="K296" s="77">
        <f>Calc!AJ296</f>
        <v>128.7355285316265</v>
      </c>
      <c r="L296" s="77">
        <f>Calc!AK296</f>
        <v>2.2521985213665423</v>
      </c>
      <c r="M296" s="109">
        <f>Calc!AP296</f>
        <v>25.774999999999999</v>
      </c>
      <c r="N296" s="109">
        <f>Calc!AQ296</f>
        <v>0.31519999999999998</v>
      </c>
      <c r="O296" s="109" t="str">
        <f>Calc!AW296</f>
        <v>Out of range</v>
      </c>
      <c r="P296" s="109" t="e">
        <f>Calc!AY296</f>
        <v>#VALUE!</v>
      </c>
      <c r="Q296" s="77" t="e">
        <f>Calc!BB296</f>
        <v>#VALUE!</v>
      </c>
      <c r="R296" s="77" t="e">
        <f>Calc!BC296</f>
        <v>#VALUE!</v>
      </c>
      <c r="S296" s="1">
        <f>Input!E296</f>
        <v>0</v>
      </c>
    </row>
    <row r="297" spans="1:19" s="160" customFormat="1" x14ac:dyDescent="0.2">
      <c r="A297" s="160">
        <f>Input!A297</f>
        <v>10368</v>
      </c>
      <c r="B297" s="160" t="str">
        <f>Input!B297</f>
        <v>Hu1-13</v>
      </c>
      <c r="C297" s="161">
        <f>Calc!O297</f>
        <v>13.697755043374533</v>
      </c>
      <c r="D297" s="161">
        <f>Calc!P297</f>
        <v>1.2390285042500084E-2</v>
      </c>
      <c r="E297" s="161">
        <f>Calc!X297</f>
        <v>0.86637403596999418</v>
      </c>
      <c r="F297" s="161">
        <f>Calc!Y297</f>
        <v>3.0449882955700881E-2</v>
      </c>
      <c r="G297" s="161">
        <f>Calc!AN297</f>
        <v>0.99725810058063757</v>
      </c>
      <c r="H297" s="161">
        <f>Calc!AO297</f>
        <v>7.3822956943514302E-3</v>
      </c>
      <c r="I297" s="162">
        <f>Calc!AH297</f>
        <v>48178.506365815316</v>
      </c>
      <c r="J297" s="162">
        <f>Calc!AI297</f>
        <v>1729.9008586031175</v>
      </c>
      <c r="K297" s="163">
        <f>Calc!AJ297</f>
        <v>6.5186567489707858</v>
      </c>
      <c r="L297" s="163">
        <f>Calc!AK297</f>
        <v>2.1100010155824531</v>
      </c>
      <c r="M297" s="164">
        <f>Calc!AP297</f>
        <v>485.4117</v>
      </c>
      <c r="N297" s="164" t="e">
        <f>Calc!AQ297</f>
        <v>#VALUE!</v>
      </c>
      <c r="O297" s="164">
        <f>Calc!AW297</f>
        <v>485.39400000000001</v>
      </c>
      <c r="P297" s="164">
        <f>Calc!AY297</f>
        <v>71.99627594542639</v>
      </c>
      <c r="Q297" s="163">
        <f>Calc!BB297</f>
        <v>25.701192634008578</v>
      </c>
      <c r="R297" s="163">
        <f>Calc!BC297</f>
        <v>14.198680445524127</v>
      </c>
      <c r="S297" s="160">
        <f>Input!E297</f>
        <v>0</v>
      </c>
    </row>
    <row r="298" spans="1:19" x14ac:dyDescent="0.2">
      <c r="A298" s="1">
        <f>Input!A298</f>
        <v>10646</v>
      </c>
      <c r="B298" s="1" t="str">
        <f>Input!B298</f>
        <v>5.1.2 bottom</v>
      </c>
      <c r="C298" s="99">
        <f>Calc!O298</f>
        <v>1.6890287981640027E-2</v>
      </c>
      <c r="D298" s="99">
        <f>Calc!P298</f>
        <v>4.9730475465420163E-6</v>
      </c>
      <c r="E298" s="99">
        <f>Calc!X298</f>
        <v>0.84139418318128945</v>
      </c>
      <c r="F298" s="99">
        <f>Calc!Y298</f>
        <v>1.4730585439639348E-3</v>
      </c>
      <c r="G298" s="99">
        <f>Calc!AN298</f>
        <v>0.12539252745449078</v>
      </c>
      <c r="H298" s="5">
        <f>Calc!AO298</f>
        <v>1.6485873256266803E-3</v>
      </c>
      <c r="I298" s="8">
        <f>Calc!AH298</f>
        <v>7.670529895925009</v>
      </c>
      <c r="J298" s="8">
        <f>Calc!AI298</f>
        <v>0.1017127443968731</v>
      </c>
      <c r="K298" s="77">
        <f>Calc!AJ298</f>
        <v>149.68647124865296</v>
      </c>
      <c r="L298" s="77">
        <f>Calc!AK298</f>
        <v>2.1155173800178675</v>
      </c>
      <c r="M298" s="109">
        <f>Calc!AP298</f>
        <v>12.5801</v>
      </c>
      <c r="N298" s="109">
        <f>Calc!AQ298</f>
        <v>0.16300000000000001</v>
      </c>
      <c r="O298" s="109" t="str">
        <f>Calc!AW298</f>
        <v>Out of range</v>
      </c>
      <c r="P298" s="109" t="e">
        <f>Calc!AY298</f>
        <v>#VALUE!</v>
      </c>
      <c r="Q298" s="77" t="e">
        <f>Calc!BB298</f>
        <v>#VALUE!</v>
      </c>
      <c r="R298" s="77" t="e">
        <f>Calc!BC298</f>
        <v>#VALUE!</v>
      </c>
      <c r="S298" s="1">
        <f>Input!E298</f>
        <v>0</v>
      </c>
    </row>
    <row r="299" spans="1:19" s="160" customFormat="1" x14ac:dyDescent="0.2">
      <c r="A299" s="160">
        <f>Input!A299</f>
        <v>10368</v>
      </c>
      <c r="B299" s="160" t="str">
        <f>Input!B299</f>
        <v>Hu1-13</v>
      </c>
      <c r="C299" s="161">
        <f>Calc!O299</f>
        <v>13.722450804605057</v>
      </c>
      <c r="D299" s="161">
        <f>Calc!P299</f>
        <v>1.1270412508874578E-2</v>
      </c>
      <c r="E299" s="161">
        <f>Calc!X299</f>
        <v>0.85176510279867568</v>
      </c>
      <c r="F299" s="161">
        <f>Calc!Y299</f>
        <v>3.6416430099577519E-2</v>
      </c>
      <c r="G299" s="161">
        <f>Calc!AN299</f>
        <v>0.99728931436796608</v>
      </c>
      <c r="H299" s="161">
        <f>Calc!AO299</f>
        <v>8.2020569600764169E-3</v>
      </c>
      <c r="I299" s="162">
        <f>Calc!AH299</f>
        <v>49094.721150107849</v>
      </c>
      <c r="J299" s="162">
        <f>Calc!AI299</f>
        <v>2137.1019636822925</v>
      </c>
      <c r="K299" s="163">
        <f>Calc!AJ299</f>
        <v>3.0051761436160618</v>
      </c>
      <c r="L299" s="163">
        <f>Calc!AK299</f>
        <v>2.4347820596708964</v>
      </c>
      <c r="M299" s="164">
        <f>Calc!AP299</f>
        <v>543.11260000000004</v>
      </c>
      <c r="N299" s="164" t="e">
        <f>Calc!AQ299</f>
        <v>#VALUE!</v>
      </c>
      <c r="O299" s="164">
        <f>Calc!AW299</f>
        <v>543.0951</v>
      </c>
      <c r="P299" s="164">
        <f>Calc!AY299</f>
        <v>138.27670411803845</v>
      </c>
      <c r="Q299" s="163">
        <f>Calc!BB299</f>
        <v>13.947298927394739</v>
      </c>
      <c r="R299" s="163">
        <f>Calc!BC299</f>
        <v>15.356767253622484</v>
      </c>
      <c r="S299" s="160">
        <f>Input!E299</f>
        <v>0</v>
      </c>
    </row>
    <row r="300" spans="1:19" x14ac:dyDescent="0.2">
      <c r="A300" s="1">
        <f>Input!A300</f>
        <v>10647</v>
      </c>
      <c r="B300" s="1" t="str">
        <f>Input!B300</f>
        <v>5.2.2 top</v>
      </c>
      <c r="C300" s="99">
        <f>Calc!O300</f>
        <v>1.4606644155295175E-2</v>
      </c>
      <c r="D300" s="99">
        <f>Calc!P300</f>
        <v>3.5195104231294581E-6</v>
      </c>
      <c r="E300" s="99">
        <f>Calc!X300</f>
        <v>3.9879626965957122</v>
      </c>
      <c r="F300" s="99">
        <f>Calc!Y300</f>
        <v>1.0446948413228288E-2</v>
      </c>
      <c r="G300" s="99">
        <f>Calc!AN300</f>
        <v>0.85262557580751708</v>
      </c>
      <c r="H300" s="5">
        <f>Calc!AO300</f>
        <v>5.597607106214591E-3</v>
      </c>
      <c r="I300" s="8">
        <f>Calc!AH300</f>
        <v>9.5430150165157048</v>
      </c>
      <c r="J300" s="8">
        <f>Calc!AI300</f>
        <v>6.7415460158411614E-2</v>
      </c>
      <c r="K300" s="77">
        <f>Calc!AJ300</f>
        <v>147.49107006750739</v>
      </c>
      <c r="L300" s="77">
        <f>Calc!AK300</f>
        <v>2.3156657071981295</v>
      </c>
      <c r="M300" s="109">
        <f>Calc!AP300</f>
        <v>141.5198</v>
      </c>
      <c r="N300" s="109">
        <f>Calc!AQ300</f>
        <v>1.8174999999999999</v>
      </c>
      <c r="O300" s="109">
        <f>Calc!AW300</f>
        <v>40.9191</v>
      </c>
      <c r="P300" s="109">
        <f>Calc!AY300</f>
        <v>86.604668964278815</v>
      </c>
      <c r="Q300" s="77">
        <f>Calc!BB300</f>
        <v>165.57384428902529</v>
      </c>
      <c r="R300" s="77">
        <f>Calc!BC300</f>
        <v>40.61092518213789</v>
      </c>
      <c r="S300" s="1">
        <f>Input!E300</f>
        <v>0</v>
      </c>
    </row>
    <row r="301" spans="1:19" s="160" customFormat="1" x14ac:dyDescent="0.2">
      <c r="A301" s="160">
        <f>Input!A301</f>
        <v>10368</v>
      </c>
      <c r="B301" s="160" t="str">
        <f>Input!B301</f>
        <v>Hu1-13</v>
      </c>
      <c r="C301" s="161">
        <f>Calc!O301</f>
        <v>13.706951656081069</v>
      </c>
      <c r="D301" s="161">
        <f>Calc!P301</f>
        <v>1.3353250565620249E-2</v>
      </c>
      <c r="E301" s="161">
        <f>Calc!X301</f>
        <v>0.8838085058684082</v>
      </c>
      <c r="F301" s="161">
        <f>Calc!Y301</f>
        <v>2.9486506225179423E-2</v>
      </c>
      <c r="G301" s="161">
        <f>Calc!AN301</f>
        <v>1.0028308712715444</v>
      </c>
      <c r="H301" s="161">
        <f>Calc!AO301</f>
        <v>6.3846263103065062E-3</v>
      </c>
      <c r="I301" s="162">
        <f>Calc!AH301</f>
        <v>47523.912898102593</v>
      </c>
      <c r="J301" s="162">
        <f>Calc!AI301</f>
        <v>1613.4872910928962</v>
      </c>
      <c r="K301" s="163">
        <f>Calc!AJ301</f>
        <v>1.4288179258310496</v>
      </c>
      <c r="L301" s="163">
        <f>Calc!AK301</f>
        <v>2.9065569317331108</v>
      </c>
      <c r="M301" s="164" t="str">
        <f>Calc!AP301</f>
        <v>Out of range</v>
      </c>
      <c r="N301" s="164" t="e">
        <f>Calc!AQ301</f>
        <v>#VALUE!</v>
      </c>
      <c r="O301" s="164" t="str">
        <f>Calc!AW301</f>
        <v>Out of range</v>
      </c>
      <c r="P301" s="164" t="e">
        <f>Calc!AY301</f>
        <v>#VALUE!</v>
      </c>
      <c r="Q301" s="163" t="e">
        <f>Calc!BB301</f>
        <v>#VALUE!</v>
      </c>
      <c r="R301" s="163" t="e">
        <f>Calc!BC301</f>
        <v>#VALUE!</v>
      </c>
      <c r="S301" s="160">
        <f>Input!E301</f>
        <v>0</v>
      </c>
    </row>
    <row r="302" spans="1:19" x14ac:dyDescent="0.2">
      <c r="A302" s="56"/>
      <c r="B302" s="56"/>
      <c r="C302" s="106"/>
      <c r="D302" s="106"/>
      <c r="E302" s="106"/>
      <c r="F302" s="106"/>
      <c r="G302" s="106"/>
      <c r="H302" s="106"/>
      <c r="I302" s="72"/>
      <c r="J302" s="72"/>
      <c r="K302" s="107"/>
      <c r="L302" s="107"/>
      <c r="M302" s="130"/>
      <c r="N302" s="130"/>
      <c r="O302" s="130"/>
      <c r="P302" s="130"/>
      <c r="Q302" s="107"/>
      <c r="R302" s="107"/>
      <c r="S302" s="56"/>
    </row>
    <row r="303" spans="1:19" s="160" customFormat="1" x14ac:dyDescent="0.2">
      <c r="A303" s="160">
        <f>Input!A303</f>
        <v>10368</v>
      </c>
      <c r="B303" s="160" t="str">
        <f>Input!B303</f>
        <v>Hu1-13</v>
      </c>
      <c r="C303" s="161">
        <f>Calc!O303</f>
        <v>13.711950626100357</v>
      </c>
      <c r="D303" s="161">
        <f>Calc!P303</f>
        <v>2.6788851468576534E-3</v>
      </c>
      <c r="E303" s="161">
        <f>Calc!X303</f>
        <v>0.85927954880203328</v>
      </c>
      <c r="F303" s="161">
        <f>Calc!Y303</f>
        <v>5.6346380071792832E-3</v>
      </c>
      <c r="G303" s="161">
        <f>Calc!AN303</f>
        <v>1.0038755484360984</v>
      </c>
      <c r="H303" s="161">
        <f>Calc!AO303</f>
        <v>4.0429044011051447E-3</v>
      </c>
      <c r="I303" s="162">
        <f>Calc!AH303</f>
        <v>48949.294155389631</v>
      </c>
      <c r="J303" s="162">
        <f>Calc!AI303</f>
        <v>376.56108917779937</v>
      </c>
      <c r="K303" s="163">
        <f>Calc!AJ303</f>
        <v>-0.31979003569204689</v>
      </c>
      <c r="L303" s="163">
        <f>Calc!AK303</f>
        <v>1.9520718565941457</v>
      </c>
      <c r="M303" s="164" t="str">
        <f>Calc!AP303</f>
        <v>Out of range</v>
      </c>
      <c r="N303" s="164" t="e">
        <f>Calc!AQ303</f>
        <v>#VALUE!</v>
      </c>
      <c r="O303" s="164" t="str">
        <f>Calc!AW303</f>
        <v>Out of range</v>
      </c>
      <c r="P303" s="164" t="e">
        <f>Calc!AY303</f>
        <v>#VALUE!</v>
      </c>
      <c r="Q303" s="163" t="e">
        <f>Calc!BB303</f>
        <v>#VALUE!</v>
      </c>
      <c r="R303" s="163" t="e">
        <f>Calc!BC303</f>
        <v>#VALUE!</v>
      </c>
      <c r="S303" s="160">
        <f>Input!E303</f>
        <v>0</v>
      </c>
    </row>
    <row r="304" spans="1:19" x14ac:dyDescent="0.2">
      <c r="A304" s="1">
        <f>Input!A304</f>
        <v>10670</v>
      </c>
      <c r="B304" s="1" t="str">
        <f>Input!B304</f>
        <v>Paragorgia Test</v>
      </c>
      <c r="C304" s="99">
        <f>Calc!O304</f>
        <v>0.12803051408873711</v>
      </c>
      <c r="D304" s="99">
        <f>Calc!P304</f>
        <v>1.2117128764218617E-5</v>
      </c>
      <c r="E304" s="99">
        <f>Calc!X304</f>
        <v>0.23855158151200037</v>
      </c>
      <c r="F304" s="99">
        <f>Calc!Y304</f>
        <v>3.7868752204333667E-4</v>
      </c>
      <c r="G304" s="99">
        <f>Calc!AN304</f>
        <v>8.284771572372748E-3</v>
      </c>
      <c r="H304" s="5">
        <f>Calc!AO304</f>
        <v>1.8093085155006092E-4</v>
      </c>
      <c r="I304" s="8">
        <f>Calc!AH304</f>
        <v>13.612000505077487</v>
      </c>
      <c r="J304" s="8">
        <f>Calc!AI304</f>
        <v>0.29805354791006999</v>
      </c>
      <c r="K304" s="77">
        <f>Calc!AJ304</f>
        <v>146.09918870223271</v>
      </c>
      <c r="L304" s="77">
        <f>Calc!AK304</f>
        <v>2.110676441920226</v>
      </c>
      <c r="M304" s="109">
        <f>Calc!AP304</f>
        <v>0.79210000000000003</v>
      </c>
      <c r="N304" s="109">
        <f>Calc!AQ304</f>
        <v>1.8100000000000002E-2</v>
      </c>
      <c r="O304" s="109">
        <f>Calc!AW304</f>
        <v>0.32640000000000002</v>
      </c>
      <c r="P304" s="109">
        <f>Calc!AY304</f>
        <v>0.23400325246208575</v>
      </c>
      <c r="Q304" s="77">
        <f>Calc!BB304</f>
        <v>146.23402802032322</v>
      </c>
      <c r="R304" s="77">
        <f>Calc!BC304</f>
        <v>2.1148370210523071</v>
      </c>
      <c r="S304" s="1">
        <f>Input!E304</f>
        <v>0</v>
      </c>
    </row>
    <row r="305" spans="1:19" s="160" customFormat="1" x14ac:dyDescent="0.2">
      <c r="A305" s="160">
        <f>Input!A305</f>
        <v>10368</v>
      </c>
      <c r="B305" s="160" t="str">
        <f>Input!B305</f>
        <v>Hu1-13</v>
      </c>
      <c r="C305" s="161">
        <f>Calc!O305</f>
        <v>13.713194098345051</v>
      </c>
      <c r="D305" s="161">
        <f>Calc!P305</f>
        <v>2.4984929316437029E-3</v>
      </c>
      <c r="E305" s="161">
        <f>Calc!X305</f>
        <v>0.85392589814746278</v>
      </c>
      <c r="F305" s="161">
        <f>Calc!Y305</f>
        <v>4.8221537364546022E-3</v>
      </c>
      <c r="G305" s="161">
        <f>Calc!AN305</f>
        <v>0.99985090648028407</v>
      </c>
      <c r="H305" s="161">
        <f>Calc!AO305</f>
        <v>2.938818577662595E-3</v>
      </c>
      <c r="I305" s="162">
        <f>Calc!AH305</f>
        <v>49063.155323355888</v>
      </c>
      <c r="J305" s="162">
        <f>Calc!AI305</f>
        <v>312.21710516262988</v>
      </c>
      <c r="K305" s="163">
        <f>Calc!AJ305</f>
        <v>0.22357833286790196</v>
      </c>
      <c r="L305" s="163">
        <f>Calc!AK305</f>
        <v>1.5875642781549331</v>
      </c>
      <c r="M305" s="164">
        <f>Calc!AP305</f>
        <v>836.54489999999998</v>
      </c>
      <c r="N305" s="164" t="e">
        <f>Calc!AQ305</f>
        <v>#VALUE!</v>
      </c>
      <c r="O305" s="164">
        <f>Calc!AW305</f>
        <v>836.52710000000002</v>
      </c>
      <c r="P305" s="164">
        <f>Calc!AY305</f>
        <v>861.1259461324147</v>
      </c>
      <c r="Q305" s="163">
        <f>Calc!BB305</f>
        <v>2.3780554098495892</v>
      </c>
      <c r="R305" s="163">
        <f>Calc!BC305</f>
        <v>17.048401990795671</v>
      </c>
      <c r="S305" s="160">
        <f>Input!E305</f>
        <v>0</v>
      </c>
    </row>
    <row r="306" spans="1:19" x14ac:dyDescent="0.2">
      <c r="A306" s="56"/>
      <c r="B306" s="56"/>
      <c r="C306" s="106"/>
      <c r="D306" s="106"/>
      <c r="E306" s="106"/>
      <c r="F306" s="106"/>
      <c r="G306" s="106"/>
      <c r="H306" s="106"/>
      <c r="I306" s="72"/>
      <c r="J306" s="72"/>
      <c r="K306" s="107"/>
      <c r="L306" s="107"/>
      <c r="M306" s="130"/>
      <c r="N306" s="130"/>
      <c r="O306" s="130"/>
      <c r="P306" s="130"/>
      <c r="Q306" s="107"/>
      <c r="R306" s="107"/>
      <c r="S306" s="56"/>
    </row>
    <row r="307" spans="1:19" s="160" customFormat="1" x14ac:dyDescent="0.2">
      <c r="A307" s="160">
        <f>Input!A307</f>
        <v>10368</v>
      </c>
      <c r="B307" s="160" t="str">
        <f>Input!B307</f>
        <v>Hu1-13</v>
      </c>
      <c r="C307" s="161">
        <f>Calc!O307</f>
        <v>13.712101359375716</v>
      </c>
      <c r="D307" s="161">
        <f>Calc!P307</f>
        <v>2.0118770617323215E-3</v>
      </c>
      <c r="E307" s="161">
        <f>Calc!X307</f>
        <v>0.87835421574073558</v>
      </c>
      <c r="F307" s="161">
        <f>Calc!Y307</f>
        <v>4.3564022067309202E-3</v>
      </c>
      <c r="G307" s="161">
        <f>Calc!AN307</f>
        <v>1.0012384655543829</v>
      </c>
      <c r="H307" s="161">
        <f>Calc!AO307</f>
        <v>3.0181095841025738E-3</v>
      </c>
      <c r="I307" s="162">
        <f>Calc!AH307</f>
        <v>47761.025487182</v>
      </c>
      <c r="J307" s="162">
        <f>Calc!AI307</f>
        <v>277.11228013344345</v>
      </c>
      <c r="K307" s="163">
        <f>Calc!AJ307</f>
        <v>-1.5532979933983171</v>
      </c>
      <c r="L307" s="163">
        <f>Calc!AK307</f>
        <v>1.585384441606883</v>
      </c>
      <c r="M307" s="164" t="str">
        <f>Calc!AP307</f>
        <v>Out of range</v>
      </c>
      <c r="N307" s="164" t="e">
        <f>Calc!AQ307</f>
        <v>#VALUE!</v>
      </c>
      <c r="O307" s="164" t="str">
        <f>Calc!AW307</f>
        <v>Out of range</v>
      </c>
      <c r="P307" s="164" t="e">
        <f>Calc!AY307</f>
        <v>#VALUE!</v>
      </c>
      <c r="Q307" s="163" t="e">
        <f>Calc!BB307</f>
        <v>#VALUE!</v>
      </c>
      <c r="R307" s="163" t="e">
        <f>Calc!BC307</f>
        <v>#VALUE!</v>
      </c>
      <c r="S307" s="160">
        <f>Input!E307</f>
        <v>0</v>
      </c>
    </row>
    <row r="308" spans="1:19" x14ac:dyDescent="0.2">
      <c r="A308" s="1">
        <f>Input!A308</f>
        <v>10658</v>
      </c>
      <c r="B308" s="1" t="str">
        <f>Input!B308</f>
        <v>GeoB20928-1, 1-3</v>
      </c>
      <c r="C308" s="99">
        <f>Calc!O308</f>
        <v>3.7647062802749751</v>
      </c>
      <c r="D308" s="99">
        <f>Calc!P308</f>
        <v>1.1699639614676387E-4</v>
      </c>
      <c r="E308" s="99">
        <f>Calc!X308</f>
        <v>0.2695150493137865</v>
      </c>
      <c r="F308" s="99">
        <f>Calc!Y308</f>
        <v>4.6869047077175981E-4</v>
      </c>
      <c r="G308" s="99">
        <f>Calc!AN308</f>
        <v>3.9291399117864577E-2</v>
      </c>
      <c r="H308" s="5">
        <f>Calc!AO308</f>
        <v>1.3894116777001968E-4</v>
      </c>
      <c r="I308" s="8">
        <f>Calc!AH308</f>
        <v>1680.0565768337985</v>
      </c>
      <c r="J308" s="8">
        <f>Calc!AI308</f>
        <v>6.6203014062932253</v>
      </c>
      <c r="K308" s="77">
        <f>Calc!AJ308</f>
        <v>145.46940458265877</v>
      </c>
      <c r="L308" s="77">
        <f>Calc!AK308</f>
        <v>0.41515391599388707</v>
      </c>
      <c r="M308" s="109">
        <f>Calc!AP308</f>
        <v>3.8088000000000002</v>
      </c>
      <c r="N308" s="109">
        <f>Calc!AQ308</f>
        <v>1.4999999999999999E-2</v>
      </c>
      <c r="O308" s="109">
        <f>Calc!AW308</f>
        <v>3.7909000000000002</v>
      </c>
      <c r="P308" s="109">
        <f>Calc!AY308</f>
        <v>1.6407049856883554E-2</v>
      </c>
      <c r="Q308" s="77">
        <f>Calc!BB308</f>
        <v>147.03637532932939</v>
      </c>
      <c r="R308" s="77">
        <f>Calc!BC308</f>
        <v>0.41968127002734945</v>
      </c>
      <c r="S308" s="1">
        <f>Input!E308</f>
        <v>2</v>
      </c>
    </row>
    <row r="309" spans="1:19" s="160" customFormat="1" x14ac:dyDescent="0.2">
      <c r="A309" s="160">
        <f>Input!A309</f>
        <v>10368</v>
      </c>
      <c r="B309" s="160" t="str">
        <f>Input!B309</f>
        <v>Hu1-13</v>
      </c>
      <c r="C309" s="161">
        <f>Calc!O309</f>
        <v>13.709568018278739</v>
      </c>
      <c r="D309" s="161">
        <f>Calc!P309</f>
        <v>2.2644091639384576E-3</v>
      </c>
      <c r="E309" s="161">
        <f>Calc!X309</f>
        <v>0.87905121125589702</v>
      </c>
      <c r="F309" s="161">
        <f>Calc!Y309</f>
        <v>4.1475929689748286E-3</v>
      </c>
      <c r="G309" s="161">
        <f>Calc!AN309</f>
        <v>1.0023408464991463</v>
      </c>
      <c r="H309" s="161">
        <f>Calc!AO309</f>
        <v>2.6798753586381482E-3</v>
      </c>
      <c r="I309" s="162">
        <f>Calc!AH309</f>
        <v>47766.873355174743</v>
      </c>
      <c r="J309" s="162">
        <f>Calc!AI309</f>
        <v>258.92523490134954</v>
      </c>
      <c r="K309" s="163">
        <f>Calc!AJ309</f>
        <v>0.6342619747392586</v>
      </c>
      <c r="L309" s="163">
        <f>Calc!AK309</f>
        <v>1.800702666075662</v>
      </c>
      <c r="M309" s="164" t="str">
        <f>Calc!AP309</f>
        <v>Out of range</v>
      </c>
      <c r="N309" s="164" t="e">
        <f>Calc!AQ309</f>
        <v>#VALUE!</v>
      </c>
      <c r="O309" s="164" t="str">
        <f>Calc!AW309</f>
        <v>Out of range</v>
      </c>
      <c r="P309" s="164" t="e">
        <f>Calc!AY309</f>
        <v>#VALUE!</v>
      </c>
      <c r="Q309" s="163" t="e">
        <f>Calc!BB309</f>
        <v>#VALUE!</v>
      </c>
      <c r="R309" s="163" t="e">
        <f>Calc!BC309</f>
        <v>#VALUE!</v>
      </c>
      <c r="S309" s="160">
        <f>Input!E309</f>
        <v>0</v>
      </c>
    </row>
    <row r="310" spans="1:19" x14ac:dyDescent="0.2">
      <c r="A310" s="1">
        <f>Input!A310</f>
        <v>10659</v>
      </c>
      <c r="B310" s="1" t="str">
        <f>Input!B310</f>
        <v>GeoB20928-1, 13-16</v>
      </c>
      <c r="C310" s="99">
        <f>Calc!O310</f>
        <v>4.435947382693664</v>
      </c>
      <c r="D310" s="99">
        <f>Calc!P310</f>
        <v>1.2798267288186262E-4</v>
      </c>
      <c r="E310" s="99">
        <f>Calc!X310</f>
        <v>1.3224954491848955</v>
      </c>
      <c r="F310" s="99">
        <f>Calc!Y310</f>
        <v>1.8177420372972866E-3</v>
      </c>
      <c r="G310" s="99">
        <f>Calc!AN310</f>
        <v>4.5720095455163666E-2</v>
      </c>
      <c r="H310" s="5">
        <f>Calc!AO310</f>
        <v>1.3834273178649057E-4</v>
      </c>
      <c r="I310" s="8">
        <f>Calc!AH310</f>
        <v>469.75514349717321</v>
      </c>
      <c r="J310" s="8">
        <f>Calc!AI310</f>
        <v>1.5611289265651995</v>
      </c>
      <c r="K310" s="77">
        <f>Calc!AJ310</f>
        <v>144.85713582702408</v>
      </c>
      <c r="L310" s="77">
        <f>Calc!AK310</f>
        <v>0.41329324903575981</v>
      </c>
      <c r="M310" s="109">
        <f>Calc!AP310</f>
        <v>4.4466999999999999</v>
      </c>
      <c r="N310" s="109">
        <f>Calc!AQ310</f>
        <v>1.5100000000000001E-2</v>
      </c>
      <c r="O310" s="109">
        <f>Calc!AW310</f>
        <v>4.3723000000000001</v>
      </c>
      <c r="P310" s="109">
        <f>Calc!AY310</f>
        <v>3.9675219826118276E-2</v>
      </c>
      <c r="Q310" s="77">
        <f>Calc!BB310</f>
        <v>146.65830394392393</v>
      </c>
      <c r="R310" s="77">
        <f>Calc!BC310</f>
        <v>0.41875522572434198</v>
      </c>
      <c r="S310" s="1">
        <f>Input!E310</f>
        <v>14.5</v>
      </c>
    </row>
    <row r="311" spans="1:19" s="160" customFormat="1" x14ac:dyDescent="0.2">
      <c r="A311" s="160">
        <f>Input!A311</f>
        <v>10368</v>
      </c>
      <c r="B311" s="160" t="str">
        <f>Input!B311</f>
        <v>Hu1-13</v>
      </c>
      <c r="C311" s="161">
        <f>Calc!O311</f>
        <v>13.707231945075289</v>
      </c>
      <c r="D311" s="161">
        <f>Calc!P311</f>
        <v>2.6360588796730516E-3</v>
      </c>
      <c r="E311" s="161">
        <f>Calc!X311</f>
        <v>0.86935593321534277</v>
      </c>
      <c r="F311" s="161">
        <f>Calc!Y311</f>
        <v>3.7724357730959572E-3</v>
      </c>
      <c r="G311" s="161">
        <f>Calc!AN311</f>
        <v>1.0025947157225585</v>
      </c>
      <c r="H311" s="161">
        <f>Calc!AO311</f>
        <v>2.2451430687562331E-3</v>
      </c>
      <c r="I311" s="162">
        <f>Calc!AH311</f>
        <v>48303.582590939222</v>
      </c>
      <c r="J311" s="162">
        <f>Calc!AI311</f>
        <v>235.68756150877093</v>
      </c>
      <c r="K311" s="163">
        <f>Calc!AJ311</f>
        <v>0.53535308052610198</v>
      </c>
      <c r="L311" s="163">
        <f>Calc!AK311</f>
        <v>2.0098376791055079</v>
      </c>
      <c r="M311" s="164" t="str">
        <f>Calc!AP311</f>
        <v>Out of range</v>
      </c>
      <c r="N311" s="164" t="e">
        <f>Calc!AQ311</f>
        <v>#VALUE!</v>
      </c>
      <c r="O311" s="164" t="str">
        <f>Calc!AW311</f>
        <v>Out of range</v>
      </c>
      <c r="P311" s="164" t="e">
        <f>Calc!AY311</f>
        <v>#VALUE!</v>
      </c>
      <c r="Q311" s="163" t="e">
        <f>Calc!BB311</f>
        <v>#VALUE!</v>
      </c>
      <c r="R311" s="163" t="e">
        <f>Calc!BC311</f>
        <v>#VALUE!</v>
      </c>
      <c r="S311" s="160">
        <f>Input!E311</f>
        <v>0</v>
      </c>
    </row>
    <row r="312" spans="1:19" x14ac:dyDescent="0.2">
      <c r="A312" s="1">
        <f>Input!A312</f>
        <v>10660</v>
      </c>
      <c r="B312" s="1" t="str">
        <f>Input!B312</f>
        <v>GeoB20928-1, 28-36</v>
      </c>
      <c r="C312" s="99">
        <f>Calc!O312</f>
        <v>3.7705565907627592</v>
      </c>
      <c r="D312" s="99">
        <f>Calc!P312</f>
        <v>1.1342852574683702E-4</v>
      </c>
      <c r="E312" s="99">
        <f>Calc!X312</f>
        <v>0.76739221799395652</v>
      </c>
      <c r="F312" s="99">
        <f>Calc!Y312</f>
        <v>1.1633286319411031E-3</v>
      </c>
      <c r="G312" s="99">
        <f>Calc!AN312</f>
        <v>5.5203842121054607E-2</v>
      </c>
      <c r="H312" s="5">
        <f>Calc!AO312</f>
        <v>1.8829575533835699E-4</v>
      </c>
      <c r="I312" s="8">
        <f>Calc!AH312</f>
        <v>832.2244234387224</v>
      </c>
      <c r="J312" s="8">
        <f>Calc!AI312</f>
        <v>3.1062780471900036</v>
      </c>
      <c r="K312" s="77">
        <f>Calc!AJ312</f>
        <v>145.94363519469144</v>
      </c>
      <c r="L312" s="77">
        <f>Calc!AK312</f>
        <v>0.40381422787179905</v>
      </c>
      <c r="M312" s="109">
        <f>Calc!AP312</f>
        <v>5.3860000000000001</v>
      </c>
      <c r="N312" s="109">
        <f>Calc!AQ312</f>
        <v>2.0799999999999999E-2</v>
      </c>
      <c r="O312" s="109">
        <f>Calc!AW312</f>
        <v>5.3353000000000002</v>
      </c>
      <c r="P312" s="109">
        <f>Calc!AY312</f>
        <v>3.1628369731573923E-2</v>
      </c>
      <c r="Q312" s="77">
        <f>Calc!BB312</f>
        <v>148.16101850714756</v>
      </c>
      <c r="R312" s="77">
        <f>Calc!BC312</f>
        <v>0.4101634350347102</v>
      </c>
      <c r="S312" s="1">
        <f>Input!E312</f>
        <v>32</v>
      </c>
    </row>
    <row r="313" spans="1:19" s="160" customFormat="1" x14ac:dyDescent="0.2">
      <c r="A313" s="160">
        <f>Input!A313</f>
        <v>10368</v>
      </c>
      <c r="B313" s="160" t="str">
        <f>Input!B313</f>
        <v>Hu1-13</v>
      </c>
      <c r="C313" s="161">
        <f>Calc!O313</f>
        <v>13.709560070911634</v>
      </c>
      <c r="D313" s="161">
        <f>Calc!P313</f>
        <v>1.9298343437107507E-3</v>
      </c>
      <c r="E313" s="161">
        <f>Calc!X313</f>
        <v>0.86527513558623481</v>
      </c>
      <c r="F313" s="161">
        <f>Calc!Y313</f>
        <v>5.1424522108595118E-3</v>
      </c>
      <c r="G313" s="161">
        <f>Calc!AN313</f>
        <v>1.0056252598352893</v>
      </c>
      <c r="H313" s="161">
        <f>Calc!AO313</f>
        <v>2.6576848014625855E-3</v>
      </c>
      <c r="I313" s="162">
        <f>Calc!AH313</f>
        <v>48686.354915575001</v>
      </c>
      <c r="J313" s="162">
        <f>Calc!AI313</f>
        <v>316.59460237168543</v>
      </c>
      <c r="K313" s="163">
        <f>Calc!AJ313</f>
        <v>0.14709308946070365</v>
      </c>
      <c r="L313" s="163">
        <f>Calc!AK313</f>
        <v>1.8363589987657538</v>
      </c>
      <c r="M313" s="164" t="str">
        <f>Calc!AP313</f>
        <v>Out of range</v>
      </c>
      <c r="N313" s="164" t="e">
        <f>Calc!AQ313</f>
        <v>#VALUE!</v>
      </c>
      <c r="O313" s="164" t="str">
        <f>Calc!AW313</f>
        <v>Out of range</v>
      </c>
      <c r="P313" s="164" t="e">
        <f>Calc!AY313</f>
        <v>#VALUE!</v>
      </c>
      <c r="Q313" s="163" t="e">
        <f>Calc!BB313</f>
        <v>#VALUE!</v>
      </c>
      <c r="R313" s="163" t="e">
        <f>Calc!BC313</f>
        <v>#VALUE!</v>
      </c>
      <c r="S313" s="160">
        <f>Input!E313</f>
        <v>0</v>
      </c>
    </row>
    <row r="314" spans="1:19" x14ac:dyDescent="0.2">
      <c r="A314" s="1">
        <f>Input!A314</f>
        <v>10661</v>
      </c>
      <c r="B314" s="1" t="str">
        <f>Input!B314</f>
        <v>GeoB20928-1, 87-93</v>
      </c>
      <c r="C314" s="99">
        <f>Calc!O314</f>
        <v>4.153577891847358</v>
      </c>
      <c r="D314" s="99">
        <f>Calc!P314</f>
        <v>1.4322749720019532E-4</v>
      </c>
      <c r="E314" s="99">
        <f>Calc!X314</f>
        <v>0.37038537942452116</v>
      </c>
      <c r="F314" s="99">
        <f>Calc!Y314</f>
        <v>6.5489234603068589E-4</v>
      </c>
      <c r="G314" s="99">
        <f>Calc!AN314</f>
        <v>9.9174911078851624E-2</v>
      </c>
      <c r="H314" s="5">
        <f>Calc!AO314</f>
        <v>2.112018618246143E-4</v>
      </c>
      <c r="I314" s="8">
        <f>Calc!AH314</f>
        <v>3406.7037775989552</v>
      </c>
      <c r="J314" s="8">
        <f>Calc!AI314</f>
        <v>9.4288020359279958</v>
      </c>
      <c r="K314" s="77">
        <f>Calc!AJ314</f>
        <v>143.11940317483774</v>
      </c>
      <c r="L314" s="77">
        <f>Calc!AK314</f>
        <v>0.4122011848772747</v>
      </c>
      <c r="M314" s="109">
        <f>Calc!AP314</f>
        <v>9.8922000000000008</v>
      </c>
      <c r="N314" s="109">
        <f>Calc!AQ314</f>
        <v>2.3E-2</v>
      </c>
      <c r="O314" s="109">
        <f>Calc!AW314</f>
        <v>9.8698999999999995</v>
      </c>
      <c r="P314" s="109">
        <f>Calc!AY314</f>
        <v>2.4942813296391794E-2</v>
      </c>
      <c r="Q314" s="77">
        <f>Calc!BB314</f>
        <v>147.16796704925176</v>
      </c>
      <c r="R314" s="77">
        <f>Calc!BC314</f>
        <v>0.42398848897470387</v>
      </c>
      <c r="S314" s="1">
        <f>Input!E314</f>
        <v>90</v>
      </c>
    </row>
    <row r="315" spans="1:19" s="160" customFormat="1" x14ac:dyDescent="0.2">
      <c r="A315" s="160">
        <f>Input!A315</f>
        <v>10368</v>
      </c>
      <c r="B315" s="160" t="str">
        <f>Input!B315</f>
        <v>Hu1-13</v>
      </c>
      <c r="C315" s="161">
        <f>Calc!O315</f>
        <v>13.709104637642126</v>
      </c>
      <c r="D315" s="161">
        <f>Calc!P315</f>
        <v>1.180362244468685E-3</v>
      </c>
      <c r="E315" s="161">
        <f>Calc!X315</f>
        <v>0.87212541130765164</v>
      </c>
      <c r="F315" s="161">
        <f>Calc!Y315</f>
        <v>3.1799506820996575E-3</v>
      </c>
      <c r="G315" s="161">
        <f>Calc!AN315</f>
        <v>0.9992725045703017</v>
      </c>
      <c r="H315" s="161">
        <f>Calc!AO315</f>
        <v>2.0411195369241233E-3</v>
      </c>
      <c r="I315" s="162">
        <f>Calc!AH315</f>
        <v>47997.197538579057</v>
      </c>
      <c r="J315" s="162">
        <f>Calc!AI315</f>
        <v>200.55511132771508</v>
      </c>
      <c r="K315" s="163">
        <f>Calc!AJ315</f>
        <v>5.1118488386459049E-2</v>
      </c>
      <c r="L315" s="163">
        <f>Calc!AK315</f>
        <v>0.95965690900841871</v>
      </c>
      <c r="M315" s="164">
        <f>Calc!AP315</f>
        <v>778.55380000000002</v>
      </c>
      <c r="N315" s="164" t="e">
        <f>Calc!AQ315</f>
        <v>#VALUE!</v>
      </c>
      <c r="O315" s="164">
        <f>Calc!AW315</f>
        <v>778.53560000000004</v>
      </c>
      <c r="P315" s="164">
        <f>Calc!AY315</f>
        <v>335.61945816901039</v>
      </c>
      <c r="Q315" s="163">
        <f>Calc!BB315</f>
        <v>0.46151816133498108</v>
      </c>
      <c r="R315" s="163">
        <f>Calc!BC315</f>
        <v>8.6770431595952928</v>
      </c>
      <c r="S315" s="160">
        <f>Input!E315</f>
        <v>0</v>
      </c>
    </row>
    <row r="316" spans="1:19" x14ac:dyDescent="0.2">
      <c r="A316" s="1">
        <f>Input!A316</f>
        <v>10662</v>
      </c>
      <c r="B316" s="1" t="str">
        <f>Input!B316</f>
        <v>GeoB20928-1, 129-132</v>
      </c>
      <c r="C316" s="99">
        <f>Calc!O316</f>
        <v>4.1081864724231236</v>
      </c>
      <c r="D316" s="99">
        <f>Calc!P316</f>
        <v>1.3710604342088219E-4</v>
      </c>
      <c r="E316" s="99">
        <f>Calc!X316</f>
        <v>0.72609447539199812</v>
      </c>
      <c r="F316" s="99">
        <f>Calc!Y316</f>
        <v>9.9757880498021752E-4</v>
      </c>
      <c r="G316" s="99">
        <f>Calc!AN316</f>
        <v>0.10779923158081516</v>
      </c>
      <c r="H316" s="5">
        <f>Calc!AO316</f>
        <v>2.7495284468816459E-4</v>
      </c>
      <c r="I316" s="8">
        <f>Calc!AH316</f>
        <v>1860.3102452388639</v>
      </c>
      <c r="J316" s="8">
        <f>Calc!AI316</f>
        <v>5.3891375592699458</v>
      </c>
      <c r="K316" s="77">
        <f>Calc!AJ316</f>
        <v>143.55845182499993</v>
      </c>
      <c r="L316" s="77">
        <f>Calc!AK316</f>
        <v>0.34504522784040376</v>
      </c>
      <c r="M316" s="109">
        <f>Calc!AP316</f>
        <v>10.790100000000001</v>
      </c>
      <c r="N316" s="109">
        <f>Calc!AQ316</f>
        <v>2.98E-2</v>
      </c>
      <c r="O316" s="109">
        <f>Calc!AW316</f>
        <v>10.7461</v>
      </c>
      <c r="P316" s="109">
        <f>Calc!AY316</f>
        <v>3.6470607961376855E-2</v>
      </c>
      <c r="Q316" s="77">
        <f>Calc!BB316</f>
        <v>147.98545390147038</v>
      </c>
      <c r="R316" s="77">
        <f>Calc!BC316</f>
        <v>0.35601254158927059</v>
      </c>
      <c r="S316" s="1">
        <f>Input!E316</f>
        <v>130.5</v>
      </c>
    </row>
    <row r="317" spans="1:19" s="160" customFormat="1" x14ac:dyDescent="0.2">
      <c r="A317" s="160">
        <f>Input!A317</f>
        <v>10368</v>
      </c>
      <c r="B317" s="160" t="str">
        <f>Input!B317</f>
        <v>Hu1-13</v>
      </c>
      <c r="C317" s="161">
        <f>Calc!O317</f>
        <v>13.707547353363703</v>
      </c>
      <c r="D317" s="161">
        <f>Calc!P317</f>
        <v>1.257509756166093E-3</v>
      </c>
      <c r="E317" s="161">
        <f>Calc!X317</f>
        <v>0.8747037031371474</v>
      </c>
      <c r="F317" s="161">
        <f>Calc!Y317</f>
        <v>2.5361717731661303E-3</v>
      </c>
      <c r="G317" s="161">
        <f>Calc!AN317</f>
        <v>0.99709687639439815</v>
      </c>
      <c r="H317" s="161">
        <f>Calc!AO317</f>
        <v>2.2662297025168761E-3</v>
      </c>
      <c r="I317" s="162">
        <f>Calc!AH317</f>
        <v>47746.10378322185</v>
      </c>
      <c r="J317" s="162">
        <f>Calc!AI317</f>
        <v>175.84716851030822</v>
      </c>
      <c r="K317" s="163">
        <f>Calc!AJ317</f>
        <v>-0.29804631183805164</v>
      </c>
      <c r="L317" s="163">
        <f>Calc!AK317</f>
        <v>0.84603420679831765</v>
      </c>
      <c r="M317" s="164">
        <f>Calc!AP317</f>
        <v>655.18190000000004</v>
      </c>
      <c r="N317" s="164" t="e">
        <f>Calc!AQ317</f>
        <v>#VALUE!</v>
      </c>
      <c r="O317" s="164">
        <f>Calc!AW317</f>
        <v>655.16359999999997</v>
      </c>
      <c r="P317" s="164">
        <f>Calc!AY317</f>
        <v>113.26848968839666</v>
      </c>
      <c r="Q317" s="163">
        <f>Calc!BB317</f>
        <v>-1.8987247696787177</v>
      </c>
      <c r="R317" s="163">
        <f>Calc!BC317</f>
        <v>5.5585489225297628</v>
      </c>
      <c r="S317" s="160">
        <f>Input!E317</f>
        <v>0</v>
      </c>
    </row>
    <row r="318" spans="1:19" x14ac:dyDescent="0.2">
      <c r="A318" s="56"/>
      <c r="B318" s="56"/>
      <c r="C318" s="106"/>
      <c r="D318" s="106"/>
      <c r="E318" s="106"/>
      <c r="F318" s="106"/>
      <c r="G318" s="106"/>
      <c r="H318" s="106"/>
      <c r="I318" s="72"/>
      <c r="J318" s="72"/>
      <c r="K318" s="107"/>
      <c r="L318" s="107"/>
      <c r="M318" s="130"/>
      <c r="N318" s="130"/>
      <c r="O318" s="130"/>
      <c r="P318" s="130"/>
      <c r="Q318" s="107"/>
      <c r="R318" s="107"/>
      <c r="S318" s="56"/>
    </row>
    <row r="319" spans="1:19" s="160" customFormat="1" x14ac:dyDescent="0.2">
      <c r="A319" s="160">
        <f>Input!A319</f>
        <v>10368</v>
      </c>
      <c r="B319" s="160" t="str">
        <f>Input!B319</f>
        <v>Hu1-13</v>
      </c>
      <c r="C319" s="161">
        <f>Calc!O319</f>
        <v>13.710521567168421</v>
      </c>
      <c r="D319" s="161">
        <f>Calc!P319</f>
        <v>1.2540868413108857E-3</v>
      </c>
      <c r="E319" s="161">
        <f>Calc!X319</f>
        <v>0.87627856015165229</v>
      </c>
      <c r="F319" s="161">
        <f>Calc!Y319</f>
        <v>2.4178270402906623E-3</v>
      </c>
      <c r="G319" s="161">
        <f>Calc!AN319</f>
        <v>1.0007537344567996</v>
      </c>
      <c r="H319" s="161">
        <f>Calc!AO319</f>
        <v>1.9150275146231797E-3</v>
      </c>
      <c r="I319" s="162">
        <f>Calc!AH319</f>
        <v>47845.467448593969</v>
      </c>
      <c r="J319" s="162">
        <f>Calc!AI319</f>
        <v>160.59708362360323</v>
      </c>
      <c r="K319" s="163">
        <f>Calc!AJ319</f>
        <v>0.2187788301124538</v>
      </c>
      <c r="L319" s="163">
        <f>Calc!AK319</f>
        <v>0.91519821825470904</v>
      </c>
      <c r="M319" s="164" t="str">
        <f>Calc!AP319</f>
        <v>Out of range</v>
      </c>
      <c r="N319" s="164" t="e">
        <f>Calc!AQ319</f>
        <v>#VALUE!</v>
      </c>
      <c r="O319" s="164" t="str">
        <f>Calc!AW319</f>
        <v>Out of range</v>
      </c>
      <c r="P319" s="164" t="e">
        <f>Calc!AY319</f>
        <v>#VALUE!</v>
      </c>
      <c r="Q319" s="163" t="e">
        <f>Calc!BB319</f>
        <v>#VALUE!</v>
      </c>
      <c r="R319" s="163" t="e">
        <f>Calc!BC319</f>
        <v>#VALUE!</v>
      </c>
      <c r="S319" s="160">
        <f>Input!E319</f>
        <v>0</v>
      </c>
    </row>
    <row r="320" spans="1:19" x14ac:dyDescent="0.2">
      <c r="A320" s="1">
        <f>Input!A320</f>
        <v>10663</v>
      </c>
      <c r="B320" s="1" t="str">
        <f>Input!B320</f>
        <v>GeoB20928-1, 275-280</v>
      </c>
      <c r="C320" s="99">
        <f>Calc!O320</f>
        <v>3.3965660671982727</v>
      </c>
      <c r="D320" s="99">
        <f>Calc!P320</f>
        <v>9.685856016515863E-5</v>
      </c>
      <c r="E320" s="99">
        <f>Calc!X320</f>
        <v>0.25244830180967576</v>
      </c>
      <c r="F320" s="99">
        <f>Calc!Y320</f>
        <v>3.4107750879957947E-4</v>
      </c>
      <c r="G320" s="99">
        <f>Calc!AN320</f>
        <v>0.11652689783356811</v>
      </c>
      <c r="H320" s="5">
        <f>Calc!AO320</f>
        <v>2.3342626424159311E-4</v>
      </c>
      <c r="I320" s="8">
        <f>Calc!AH320</f>
        <v>4788.8703395276525</v>
      </c>
      <c r="J320" s="8">
        <f>Calc!AI320</f>
        <v>11.570247884434821</v>
      </c>
      <c r="K320" s="77">
        <f>Calc!AJ320</f>
        <v>142.21656712981877</v>
      </c>
      <c r="L320" s="77">
        <f>Calc!AK320</f>
        <v>0.47517006272933093</v>
      </c>
      <c r="M320" s="109">
        <f>Calc!AP320</f>
        <v>11.7249</v>
      </c>
      <c r="N320" s="109">
        <f>Calc!AQ320</f>
        <v>2.1700000000000001E-2</v>
      </c>
      <c r="O320" s="109">
        <f>Calc!AW320</f>
        <v>11.7064</v>
      </c>
      <c r="P320" s="109">
        <f>Calc!AY320</f>
        <v>2.6927441331831978E-2</v>
      </c>
      <c r="Q320" s="77">
        <f>Calc!BB320</f>
        <v>147.00062151138999</v>
      </c>
      <c r="R320" s="77">
        <f>Calc!BC320</f>
        <v>0.49128181041145658</v>
      </c>
      <c r="S320" s="1">
        <f>Input!E320</f>
        <v>277.5</v>
      </c>
    </row>
    <row r="321" spans="1:19" s="160" customFormat="1" x14ac:dyDescent="0.2">
      <c r="A321" s="160">
        <f>Input!A321</f>
        <v>10368</v>
      </c>
      <c r="B321" s="160" t="str">
        <f>Input!B321</f>
        <v>Hu1-13</v>
      </c>
      <c r="C321" s="161">
        <f>Calc!O321</f>
        <v>13.709511674877101</v>
      </c>
      <c r="D321" s="161">
        <f>Calc!P321</f>
        <v>1.0555938203214085E-3</v>
      </c>
      <c r="E321" s="161">
        <f>Calc!X321</f>
        <v>0.87255295024003343</v>
      </c>
      <c r="F321" s="161">
        <f>Calc!Y321</f>
        <v>3.1503917661926005E-3</v>
      </c>
      <c r="G321" s="161">
        <f>Calc!AN321</f>
        <v>0.99849801207159306</v>
      </c>
      <c r="H321" s="161">
        <f>Calc!AO321</f>
        <v>1.9728350780414505E-3</v>
      </c>
      <c r="I321" s="162">
        <f>Calc!AH321</f>
        <v>47937.920550957017</v>
      </c>
      <c r="J321" s="162">
        <f>Calc!AI321</f>
        <v>197.26849569233681</v>
      </c>
      <c r="K321" s="163">
        <f>Calc!AJ321</f>
        <v>0.49131607614660844</v>
      </c>
      <c r="L321" s="163">
        <f>Calc!AK321</f>
        <v>0.93975521979583376</v>
      </c>
      <c r="M321" s="164">
        <f>Calc!AP321</f>
        <v>668.10450000000003</v>
      </c>
      <c r="N321" s="164" t="e">
        <f>Calc!AQ321</f>
        <v>#VALUE!</v>
      </c>
      <c r="O321" s="164">
        <f>Calc!AW321</f>
        <v>668.08630000000005</v>
      </c>
      <c r="P321" s="164">
        <f>Calc!AY321</f>
        <v>117.85924676273035</v>
      </c>
      <c r="Q321" s="163">
        <f>Calc!BB321</f>
        <v>3.2463935101530383</v>
      </c>
      <c r="R321" s="163">
        <f>Calc!BC321</f>
        <v>6.7689762628899404</v>
      </c>
      <c r="S321" s="160">
        <f>Input!E321</f>
        <v>0</v>
      </c>
    </row>
    <row r="322" spans="1:19" x14ac:dyDescent="0.2">
      <c r="A322" s="1">
        <f>Input!A322</f>
        <v>10664</v>
      </c>
      <c r="B322" s="1" t="str">
        <f>Input!B322</f>
        <v>GeoB20928-1, 333-338</v>
      </c>
      <c r="C322" s="99">
        <f>Calc!O322</f>
        <v>3.7832580055435443</v>
      </c>
      <c r="D322" s="99">
        <f>Calc!P322</f>
        <v>1.3291426966262785E-4</v>
      </c>
      <c r="E322" s="99">
        <f>Calc!X322</f>
        <v>0.3416491493745184</v>
      </c>
      <c r="F322" s="99">
        <f>Calc!Y322</f>
        <v>4.0321760329506255E-4</v>
      </c>
      <c r="G322" s="99">
        <f>Calc!AN322</f>
        <v>0.13103180848711596</v>
      </c>
      <c r="H322" s="5">
        <f>Calc!AO322</f>
        <v>2.55831488136449E-4</v>
      </c>
      <c r="I322" s="8">
        <f>Calc!AH322</f>
        <v>4430.710875666643</v>
      </c>
      <c r="J322" s="8">
        <f>Calc!AI322</f>
        <v>10.107144675565774</v>
      </c>
      <c r="K322" s="77">
        <f>Calc!AJ322</f>
        <v>141.94507818378321</v>
      </c>
      <c r="L322" s="77">
        <f>Calc!AK322</f>
        <v>0.31697722198703598</v>
      </c>
      <c r="M322" s="109">
        <f>Calc!AP322</f>
        <v>13.276199999999999</v>
      </c>
      <c r="N322" s="109">
        <f>Calc!AQ322</f>
        <v>2.8000000000000001E-2</v>
      </c>
      <c r="O322" s="109">
        <f>Calc!AW322</f>
        <v>13.2537</v>
      </c>
      <c r="P322" s="109">
        <f>Calc!AY322</f>
        <v>2.9973228098435452E-2</v>
      </c>
      <c r="Q322" s="77">
        <f>Calc!BB322</f>
        <v>147.3630311135725</v>
      </c>
      <c r="R322" s="77">
        <f>Calc!BC322</f>
        <v>0.32931273998046612</v>
      </c>
      <c r="S322" s="1">
        <f>Input!E322</f>
        <v>335.5</v>
      </c>
    </row>
    <row r="323" spans="1:19" s="160" customFormat="1" x14ac:dyDescent="0.2">
      <c r="A323" s="160">
        <f>Input!A323</f>
        <v>10368</v>
      </c>
      <c r="B323" s="160" t="str">
        <f>Input!B323</f>
        <v>Hu1-13</v>
      </c>
      <c r="C323" s="161">
        <f>Calc!O323</f>
        <v>13.710140049482298</v>
      </c>
      <c r="D323" s="161">
        <f>Calc!P323</f>
        <v>1.4550988845447304E-3</v>
      </c>
      <c r="E323" s="161">
        <f>Calc!X323</f>
        <v>0.87133237188802848</v>
      </c>
      <c r="F323" s="161">
        <f>Calc!Y323</f>
        <v>2.7794666063150108E-3</v>
      </c>
      <c r="G323" s="161">
        <f>Calc!AN323</f>
        <v>1.000163564949446</v>
      </c>
      <c r="H323" s="161">
        <f>Calc!AO323</f>
        <v>2.2916862699929675E-3</v>
      </c>
      <c r="I323" s="162">
        <f>Calc!AH323</f>
        <v>48087.352107513601</v>
      </c>
      <c r="J323" s="162">
        <f>Calc!AI323</f>
        <v>188.79618399767494</v>
      </c>
      <c r="K323" s="163">
        <f>Calc!AJ323</f>
        <v>-0.20234670622554241</v>
      </c>
      <c r="L323" s="163">
        <f>Calc!AK323</f>
        <v>0.86903279141901391</v>
      </c>
      <c r="M323" s="164" t="str">
        <f>Calc!AP323</f>
        <v>Out of range</v>
      </c>
      <c r="N323" s="164" t="e">
        <f>Calc!AQ323</f>
        <v>#VALUE!</v>
      </c>
      <c r="O323" s="164" t="str">
        <f>Calc!AW323</f>
        <v>Out of range</v>
      </c>
      <c r="P323" s="164" t="e">
        <f>Calc!AY323</f>
        <v>#VALUE!</v>
      </c>
      <c r="Q323" s="163" t="e">
        <f>Calc!BB323</f>
        <v>#VALUE!</v>
      </c>
      <c r="R323" s="163" t="e">
        <f>Calc!BC323</f>
        <v>#VALUE!</v>
      </c>
      <c r="S323" s="160">
        <f>Input!E323</f>
        <v>0</v>
      </c>
    </row>
    <row r="324" spans="1:19" x14ac:dyDescent="0.2">
      <c r="A324" s="1">
        <f>Input!A324</f>
        <v>10665</v>
      </c>
      <c r="B324" s="1" t="str">
        <f>Input!B324</f>
        <v>GeoB20928-1, 362-365</v>
      </c>
      <c r="C324" s="99">
        <f>Calc!O324</f>
        <v>3.5152008845180891</v>
      </c>
      <c r="D324" s="99">
        <f>Calc!P324</f>
        <v>1.0536211578096642E-4</v>
      </c>
      <c r="E324" s="99">
        <f>Calc!X324</f>
        <v>0.43079969292106229</v>
      </c>
      <c r="F324" s="99">
        <f>Calc!Y324</f>
        <v>5.0537929087970024E-4</v>
      </c>
      <c r="G324" s="99">
        <f>Calc!AN324</f>
        <v>0.13286860844338327</v>
      </c>
      <c r="H324" s="5">
        <f>Calc!AO324</f>
        <v>2.5537139984879747E-4</v>
      </c>
      <c r="I324" s="8">
        <f>Calc!AH324</f>
        <v>3314.3994596646553</v>
      </c>
      <c r="J324" s="8">
        <f>Calc!AI324</f>
        <v>7.4624305215482725</v>
      </c>
      <c r="K324" s="77">
        <f>Calc!AJ324</f>
        <v>143.50604671332269</v>
      </c>
      <c r="L324" s="77">
        <f>Calc!AK324</f>
        <v>0.44118851324037683</v>
      </c>
      <c r="M324" s="109">
        <f>Calc!AP324</f>
        <v>13.454000000000001</v>
      </c>
      <c r="N324" s="109">
        <f>Calc!AQ324</f>
        <v>2.81E-2</v>
      </c>
      <c r="O324" s="109">
        <f>Calc!AW324</f>
        <v>13.423500000000001</v>
      </c>
      <c r="P324" s="109">
        <f>Calc!AY324</f>
        <v>3.1895834932841545E-2</v>
      </c>
      <c r="Q324" s="77">
        <f>Calc!BB324</f>
        <v>149.05509604892003</v>
      </c>
      <c r="R324" s="77">
        <f>Calc!BC324</f>
        <v>0.45844521823783169</v>
      </c>
      <c r="S324" s="1">
        <f>Input!E324</f>
        <v>363.5</v>
      </c>
    </row>
    <row r="325" spans="1:19" s="160" customFormat="1" x14ac:dyDescent="0.2">
      <c r="A325" s="160">
        <f>Input!A325</f>
        <v>10368</v>
      </c>
      <c r="B325" s="160" t="str">
        <f>Input!B325</f>
        <v>Hu1-13</v>
      </c>
      <c r="C325" s="161">
        <f>Calc!O325</f>
        <v>13.708632110555149</v>
      </c>
      <c r="D325" s="161">
        <f>Calc!P325</f>
        <v>1.2937094427759839E-3</v>
      </c>
      <c r="E325" s="161">
        <f>Calc!X325</f>
        <v>0.87432864859470394</v>
      </c>
      <c r="F325" s="161">
        <f>Calc!Y325</f>
        <v>2.6781468355390925E-3</v>
      </c>
      <c r="G325" s="161">
        <f>Calc!AN325</f>
        <v>1.0007848958725325</v>
      </c>
      <c r="H325" s="161">
        <f>Calc!AO325</f>
        <v>2.1604869438757515E-3</v>
      </c>
      <c r="I325" s="162">
        <f>Calc!AH325</f>
        <v>47947.056127756267</v>
      </c>
      <c r="J325" s="162">
        <f>Calc!AI325</f>
        <v>179.61914294901925</v>
      </c>
      <c r="K325" s="163">
        <f>Calc!AJ325</f>
        <v>3.4150071735572496E-2</v>
      </c>
      <c r="L325" s="163">
        <f>Calc!AK325</f>
        <v>1.0185963777076612</v>
      </c>
      <c r="M325" s="164" t="str">
        <f>Calc!AP325</f>
        <v>Out of range</v>
      </c>
      <c r="N325" s="164" t="e">
        <f>Calc!AQ325</f>
        <v>#VALUE!</v>
      </c>
      <c r="O325" s="164" t="str">
        <f>Calc!AW325</f>
        <v>Out of range</v>
      </c>
      <c r="P325" s="164" t="e">
        <f>Calc!AY325</f>
        <v>#VALUE!</v>
      </c>
      <c r="Q325" s="163" t="e">
        <f>Calc!BB325</f>
        <v>#VALUE!</v>
      </c>
      <c r="R325" s="163" t="e">
        <f>Calc!BC325</f>
        <v>#VALUE!</v>
      </c>
      <c r="S325" s="160">
        <f>Input!E325</f>
        <v>0</v>
      </c>
    </row>
    <row r="326" spans="1:19" x14ac:dyDescent="0.2">
      <c r="A326" s="1">
        <f>Input!A326</f>
        <v>10666</v>
      </c>
      <c r="B326" s="1" t="str">
        <f>Input!B326</f>
        <v>GeoB20928-1, 371-375</v>
      </c>
      <c r="C326" s="99">
        <f>Calc!O326</f>
        <v>3.4752274455770769</v>
      </c>
      <c r="D326" s="99">
        <f>Calc!P326</f>
        <v>1.0632076183376857E-4</v>
      </c>
      <c r="E326" s="99">
        <f>Calc!X326</f>
        <v>0.58509985539896248</v>
      </c>
      <c r="F326" s="99">
        <f>Calc!Y326</f>
        <v>6.363714913963708E-4</v>
      </c>
      <c r="G326" s="99">
        <f>Calc!AN326</f>
        <v>0.13106198567109656</v>
      </c>
      <c r="H326" s="5">
        <f>Calc!AO326</f>
        <v>2.4714829348070169E-4</v>
      </c>
      <c r="I326" s="8">
        <f>Calc!AH326</f>
        <v>2377.5406724317149</v>
      </c>
      <c r="J326" s="8">
        <f>Calc!AI326</f>
        <v>5.1751805546728038</v>
      </c>
      <c r="K326" s="77">
        <f>Calc!AJ326</f>
        <v>142.41823798199692</v>
      </c>
      <c r="L326" s="77">
        <f>Calc!AK326</f>
        <v>0.5201975705046431</v>
      </c>
      <c r="M326" s="109">
        <f>Calc!AP326</f>
        <v>13.2735</v>
      </c>
      <c r="N326" s="109">
        <f>Calc!AQ326</f>
        <v>2.7699999999999999E-2</v>
      </c>
      <c r="O326" s="109">
        <f>Calc!AW326</f>
        <v>13.2316</v>
      </c>
      <c r="P326" s="109">
        <f>Calc!AY326</f>
        <v>3.4455091840784137E-2</v>
      </c>
      <c r="Q326" s="77">
        <f>Calc!BB326</f>
        <v>147.84501624895768</v>
      </c>
      <c r="R326" s="77">
        <f>Calc!BC326</f>
        <v>0.54021133264854981</v>
      </c>
      <c r="S326" s="1">
        <f>Input!E326</f>
        <v>373</v>
      </c>
    </row>
    <row r="327" spans="1:19" s="160" customFormat="1" x14ac:dyDescent="0.2">
      <c r="A327" s="160">
        <f>Input!A327</f>
        <v>10368</v>
      </c>
      <c r="B327" s="160" t="str">
        <f>Input!B327</f>
        <v>Hu1-13</v>
      </c>
      <c r="C327" s="161">
        <f>Calc!O327</f>
        <v>13.708650925622825</v>
      </c>
      <c r="D327" s="161">
        <f>Calc!P327</f>
        <v>1.155266853117401E-3</v>
      </c>
      <c r="E327" s="161">
        <f>Calc!X327</f>
        <v>0.87634848943819876</v>
      </c>
      <c r="F327" s="161">
        <f>Calc!Y327</f>
        <v>2.0788140878671675E-3</v>
      </c>
      <c r="G327" s="161">
        <f>Calc!AN327</f>
        <v>0.99827668337492859</v>
      </c>
      <c r="H327" s="161">
        <f>Calc!AO327</f>
        <v>1.6869717652254603E-3</v>
      </c>
      <c r="I327" s="162">
        <f>Calc!AH327</f>
        <v>47716.721325623774</v>
      </c>
      <c r="J327" s="162">
        <f>Calc!AI327</f>
        <v>138.91725921862641</v>
      </c>
      <c r="K327" s="163">
        <f>Calc!AJ327</f>
        <v>1.3468501752744722</v>
      </c>
      <c r="L327" s="163">
        <f>Calc!AK327</f>
        <v>0.80190895354258107</v>
      </c>
      <c r="M327" s="164">
        <f>Calc!AP327</f>
        <v>613.49149999999997</v>
      </c>
      <c r="N327" s="164" t="e">
        <f>Calc!AQ327</f>
        <v>#VALUE!</v>
      </c>
      <c r="O327" s="164">
        <f>Calc!AW327</f>
        <v>613.47339999999997</v>
      </c>
      <c r="P327" s="164">
        <f>Calc!AY327</f>
        <v>60.697012242357218</v>
      </c>
      <c r="Q327" s="163">
        <f>Calc!BB327</f>
        <v>7.6264962534944276</v>
      </c>
      <c r="R327" s="163">
        <f>Calc!BC327</f>
        <v>5.5333206273105482</v>
      </c>
      <c r="S327" s="160">
        <f>Input!E327</f>
        <v>0</v>
      </c>
    </row>
    <row r="328" spans="1:19" x14ac:dyDescent="0.2">
      <c r="A328" s="1">
        <f>Input!A328</f>
        <v>10667</v>
      </c>
      <c r="B328" s="1" t="str">
        <f>Input!B328</f>
        <v>GeoB20928-1, 413-415</v>
      </c>
      <c r="C328" s="99">
        <f>Calc!O328</f>
        <v>2.9116883777831313</v>
      </c>
      <c r="D328" s="99">
        <f>Calc!P328</f>
        <v>9.6178375931763691E-5</v>
      </c>
      <c r="E328" s="99">
        <f>Calc!X328</f>
        <v>1.5164996658681007</v>
      </c>
      <c r="F328" s="99">
        <f>Calc!Y328</f>
        <v>1.7201867720444152E-3</v>
      </c>
      <c r="G328" s="99">
        <f>Calc!AN328</f>
        <v>0.13511925897979793</v>
      </c>
      <c r="H328" s="5">
        <f>Calc!AO328</f>
        <v>3.1651339401501911E-4</v>
      </c>
      <c r="I328" s="8">
        <f>Calc!AH328</f>
        <v>791.35718267210348</v>
      </c>
      <c r="J328" s="8">
        <f>Calc!AI328</f>
        <v>2.0594700896041416</v>
      </c>
      <c r="K328" s="77">
        <f>Calc!AJ328</f>
        <v>141.82052425963175</v>
      </c>
      <c r="L328" s="77">
        <f>Calc!AK328</f>
        <v>0.50818916741311093</v>
      </c>
      <c r="M328" s="109">
        <f>Calc!AP328</f>
        <v>13.718</v>
      </c>
      <c r="N328" s="109">
        <f>Calc!AQ328</f>
        <v>3.5299999999999998E-2</v>
      </c>
      <c r="O328" s="109">
        <f>Calc!AW328</f>
        <v>13.588200000000001</v>
      </c>
      <c r="P328" s="109">
        <f>Calc!AY328</f>
        <v>7.3688310507444385E-2</v>
      </c>
      <c r="Q328" s="77">
        <f>Calc!BB328</f>
        <v>147.3729832350603</v>
      </c>
      <c r="R328" s="77">
        <f>Calc!BC328</f>
        <v>0.52897662512694943</v>
      </c>
      <c r="S328" s="1">
        <f>Input!E328</f>
        <v>414</v>
      </c>
    </row>
    <row r="329" spans="1:19" s="160" customFormat="1" x14ac:dyDescent="0.2">
      <c r="A329" s="160">
        <f>Input!A329</f>
        <v>10368</v>
      </c>
      <c r="B329" s="160" t="str">
        <f>Input!B329</f>
        <v>Hu1-13</v>
      </c>
      <c r="C329" s="161">
        <f>Calc!O329</f>
        <v>13.708650925622825</v>
      </c>
      <c r="D329" s="161">
        <f>Calc!P329</f>
        <v>1.155266853117401E-3</v>
      </c>
      <c r="E329" s="161">
        <f>Calc!X329</f>
        <v>0.87634848943819876</v>
      </c>
      <c r="F329" s="161">
        <f>Calc!Y329</f>
        <v>2.0788140878671675E-3</v>
      </c>
      <c r="G329" s="161">
        <f>Calc!AN329</f>
        <v>0.99827668337492859</v>
      </c>
      <c r="H329" s="161">
        <f>Calc!AO329</f>
        <v>1.6869717652254603E-3</v>
      </c>
      <c r="I329" s="162">
        <f>Calc!AH329</f>
        <v>47716.721325623774</v>
      </c>
      <c r="J329" s="162">
        <f>Calc!AI329</f>
        <v>138.91725921862641</v>
      </c>
      <c r="K329" s="163">
        <f>Calc!AJ329</f>
        <v>1.3468501752744722</v>
      </c>
      <c r="L329" s="163">
        <f>Calc!AK329</f>
        <v>0.80190895354258107</v>
      </c>
      <c r="M329" s="164">
        <f>Calc!AP329</f>
        <v>613.49149999999997</v>
      </c>
      <c r="N329" s="164" t="e">
        <f>Calc!AQ329</f>
        <v>#VALUE!</v>
      </c>
      <c r="O329" s="164">
        <f>Calc!AW329</f>
        <v>613.47339999999997</v>
      </c>
      <c r="P329" s="164">
        <f>Calc!AY329</f>
        <v>60.697012242357218</v>
      </c>
      <c r="Q329" s="163">
        <f>Calc!BB329</f>
        <v>7.6264962534944276</v>
      </c>
      <c r="R329" s="163">
        <f>Calc!BC329</f>
        <v>5.8341862074460762</v>
      </c>
      <c r="S329" s="160">
        <f>Input!E329</f>
        <v>0</v>
      </c>
    </row>
    <row r="330" spans="1:19" x14ac:dyDescent="0.2">
      <c r="A330" s="56"/>
      <c r="B330" s="56"/>
      <c r="C330" s="106"/>
      <c r="D330" s="106"/>
      <c r="E330" s="106"/>
      <c r="F330" s="106"/>
      <c r="G330" s="106"/>
      <c r="H330" s="106"/>
      <c r="I330" s="72"/>
      <c r="J330" s="72"/>
      <c r="K330" s="107"/>
      <c r="L330" s="107"/>
      <c r="M330" s="130"/>
      <c r="N330" s="130"/>
      <c r="O330" s="130"/>
      <c r="P330" s="130"/>
      <c r="Q330" s="107"/>
      <c r="R330" s="107"/>
      <c r="S330" s="56"/>
    </row>
    <row r="331" spans="1:19" s="160" customFormat="1" x14ac:dyDescent="0.2">
      <c r="A331" s="160">
        <f>Input!A331</f>
        <v>10368</v>
      </c>
      <c r="B331" s="160" t="str">
        <f>Input!B331</f>
        <v>Hu1-13</v>
      </c>
      <c r="C331" s="161">
        <f>Calc!O331</f>
        <v>13.709649902497139</v>
      </c>
      <c r="D331" s="161">
        <f>Calc!P331</f>
        <v>2.6395140023391665E-3</v>
      </c>
      <c r="E331" s="161">
        <f>Calc!X331</f>
        <v>0.89431869110746953</v>
      </c>
      <c r="F331" s="161">
        <f>Calc!Y331</f>
        <v>7.3700627018598282E-3</v>
      </c>
      <c r="G331" s="161">
        <f>Calc!AN331</f>
        <v>0.99773315408341379</v>
      </c>
      <c r="H331" s="161">
        <f>Calc!AO331</f>
        <v>3.1445786565771549E-3</v>
      </c>
      <c r="I331" s="162">
        <f>Calc!AH331</f>
        <v>46735.861551026435</v>
      </c>
      <c r="J331" s="162">
        <f>Calc!AI331</f>
        <v>412.25705080627739</v>
      </c>
      <c r="K331" s="163">
        <f>Calc!AJ331</f>
        <v>0.70893585147691063</v>
      </c>
      <c r="L331" s="163">
        <f>Calc!AK331</f>
        <v>2.2202393396075477</v>
      </c>
      <c r="M331" s="164">
        <f>Calc!AP331</f>
        <v>624.84780000000001</v>
      </c>
      <c r="N331" s="164" t="e">
        <f>Calc!AQ331</f>
        <v>#VALUE!</v>
      </c>
      <c r="O331" s="164">
        <f>Calc!AW331</f>
        <v>624.82920000000001</v>
      </c>
      <c r="P331" s="164">
        <f>Calc!AY331</f>
        <v>147.8995328290377</v>
      </c>
      <c r="Q331" s="163">
        <f>Calc!BB331</f>
        <v>4.1452559424346198</v>
      </c>
      <c r="R331" s="163">
        <f>Calc!BC331</f>
        <v>13.393518273016188</v>
      </c>
      <c r="S331" s="160">
        <f>Input!E331</f>
        <v>0</v>
      </c>
    </row>
    <row r="332" spans="1:19" x14ac:dyDescent="0.2">
      <c r="A332" s="1">
        <f>Input!A332</f>
        <v>10686</v>
      </c>
      <c r="B332" s="1" t="str">
        <f>Input!B332</f>
        <v>L.p. 60N/48W</v>
      </c>
      <c r="C332" s="99">
        <f>Calc!O332</f>
        <v>4.3586984099738633</v>
      </c>
      <c r="D332" s="99">
        <f>Calc!P332</f>
        <v>3.4976227577614291E-4</v>
      </c>
      <c r="E332" s="99">
        <f>Calc!X332</f>
        <v>0.44339250142352959</v>
      </c>
      <c r="F332" s="99">
        <f>Calc!Y332</f>
        <v>1.1271520816023882E-3</v>
      </c>
      <c r="G332" s="99">
        <f>Calc!AN332</f>
        <v>2.5954879366960151E-3</v>
      </c>
      <c r="H332" s="5">
        <f>Calc!AO332</f>
        <v>4.2422160043469703E-5</v>
      </c>
      <c r="I332" s="8">
        <f>Calc!AH332</f>
        <v>77.716440979462689</v>
      </c>
      <c r="J332" s="8">
        <f>Calc!AI332</f>
        <v>1.285499407466004</v>
      </c>
      <c r="K332" s="77">
        <f>Calc!AJ332</f>
        <v>147.42105002809635</v>
      </c>
      <c r="L332" s="77">
        <f>Calc!AK332</f>
        <v>0.82096624717794386</v>
      </c>
      <c r="M332" s="109">
        <f>Calc!AP332</f>
        <v>0.24729999999999999</v>
      </c>
      <c r="N332" s="109">
        <f>Calc!AQ332</f>
        <v>5.0000000000000001E-3</v>
      </c>
      <c r="O332" s="109">
        <f>Calc!AW332</f>
        <v>0.22189999999999999</v>
      </c>
      <c r="P332" s="109">
        <f>Calc!AY332</f>
        <v>1.3306178469769661E-2</v>
      </c>
      <c r="Q332" s="77">
        <f>Calc!BB332</f>
        <v>147.51353501795052</v>
      </c>
      <c r="R332" s="77">
        <f>Calc!BC332</f>
        <v>0.821500014124256</v>
      </c>
      <c r="S332" s="1">
        <f>Input!E332</f>
        <v>0</v>
      </c>
    </row>
    <row r="333" spans="1:19" s="160" customFormat="1" x14ac:dyDescent="0.2">
      <c r="A333" s="160">
        <f>Input!A333</f>
        <v>10368</v>
      </c>
      <c r="B333" s="160" t="str">
        <f>Input!B333</f>
        <v>Hu1-13</v>
      </c>
      <c r="C333" s="161">
        <f>Calc!O333</f>
        <v>13.709186615051086</v>
      </c>
      <c r="D333" s="161">
        <f>Calc!P333</f>
        <v>1.9791746569512944E-3</v>
      </c>
      <c r="E333" s="161">
        <f>Calc!X333</f>
        <v>0.88014626604255719</v>
      </c>
      <c r="F333" s="161">
        <f>Calc!Y333</f>
        <v>5.5916104834334021E-3</v>
      </c>
      <c r="G333" s="161">
        <f>Calc!AN333</f>
        <v>0.9959384197053629</v>
      </c>
      <c r="H333" s="161">
        <f>Calc!AO333</f>
        <v>2.942745611112282E-3</v>
      </c>
      <c r="I333" s="162">
        <f>Calc!AH333</f>
        <v>47401.394230884776</v>
      </c>
      <c r="J333" s="162">
        <f>Calc!AI333</f>
        <v>332.0496915001558</v>
      </c>
      <c r="K333" s="163">
        <f>Calc!AJ333</f>
        <v>-1.2914140509273642</v>
      </c>
      <c r="L333" s="163">
        <f>Calc!AK333</f>
        <v>1.6198648955142043</v>
      </c>
      <c r="M333" s="164">
        <f>Calc!AP333</f>
        <v>667.17319999999995</v>
      </c>
      <c r="N333" s="164" t="e">
        <f>Calc!AQ333</f>
        <v>#VALUE!</v>
      </c>
      <c r="O333" s="164">
        <f>Calc!AW333</f>
        <v>667.15470000000005</v>
      </c>
      <c r="P333" s="164">
        <f>Calc!AY333</f>
        <v>185.46830151083719</v>
      </c>
      <c r="Q333" s="163">
        <f>Calc!BB333</f>
        <v>-8.5106396999720513</v>
      </c>
      <c r="R333" s="163">
        <f>Calc!BC333</f>
        <v>12.959771829186808</v>
      </c>
      <c r="S333" s="160">
        <f>Input!E333</f>
        <v>0</v>
      </c>
    </row>
    <row r="334" spans="1:19" x14ac:dyDescent="0.2">
      <c r="A334" s="1">
        <f>Input!A334</f>
        <v>10687</v>
      </c>
      <c r="B334" s="1" t="str">
        <f>Input!B334</f>
        <v>GeoB20928-1_57-59</v>
      </c>
      <c r="C334" s="99">
        <f>Calc!O334</f>
        <v>3.7279972192486199</v>
      </c>
      <c r="D334" s="99">
        <f>Calc!P334</f>
        <v>2.00084534200574E-4</v>
      </c>
      <c r="E334" s="99">
        <f>Calc!X334</f>
        <v>0.27945466692690218</v>
      </c>
      <c r="F334" s="99">
        <f>Calc!Y334</f>
        <v>5.0975261930357319E-4</v>
      </c>
      <c r="G334" s="99">
        <f>Calc!AN334</f>
        <v>8.1913712043870976E-2</v>
      </c>
      <c r="H334" s="5">
        <f>Calc!AO334</f>
        <v>2.8790545965525231E-4</v>
      </c>
      <c r="I334" s="8">
        <f>Calc!AH334</f>
        <v>3321.9413610556717</v>
      </c>
      <c r="J334" s="8">
        <f>Calc!AI334</f>
        <v>13.153316603734286</v>
      </c>
      <c r="K334" s="77">
        <f>Calc!AJ334</f>
        <v>145.91779395034999</v>
      </c>
      <c r="L334" s="77">
        <f>Calc!AK334</f>
        <v>0.62706598899800159</v>
      </c>
      <c r="M334" s="109">
        <f>Calc!AP334</f>
        <v>8.0867000000000004</v>
      </c>
      <c r="N334" s="109">
        <f>Calc!AQ334</f>
        <v>3.1099999999999999E-2</v>
      </c>
      <c r="O334" s="109">
        <f>Calc!AW334</f>
        <v>8.0679999999999996</v>
      </c>
      <c r="P334" s="109">
        <f>Calc!AY334</f>
        <v>3.1241718752187314E-2</v>
      </c>
      <c r="Q334" s="77">
        <f>Calc!BB334</f>
        <v>149.28332290523349</v>
      </c>
      <c r="R334" s="77">
        <f>Calc!BC334</f>
        <v>0.64166439252837482</v>
      </c>
      <c r="S334" s="1">
        <f>Input!E334</f>
        <v>58</v>
      </c>
    </row>
    <row r="335" spans="1:19" s="160" customFormat="1" x14ac:dyDescent="0.2">
      <c r="A335" s="160">
        <f>Input!A335</f>
        <v>10368</v>
      </c>
      <c r="B335" s="160" t="str">
        <f>Input!B335</f>
        <v>Hu1-13</v>
      </c>
      <c r="C335" s="161">
        <f>Calc!O335</f>
        <v>13.714785220155765</v>
      </c>
      <c r="D335" s="161">
        <f>Calc!P335</f>
        <v>1.3869253045701391E-3</v>
      </c>
      <c r="E335" s="161">
        <f>Calc!X335</f>
        <v>0.87417544053568152</v>
      </c>
      <c r="F335" s="161">
        <f>Calc!Y335</f>
        <v>6.4634505513276189E-3</v>
      </c>
      <c r="G335" s="161">
        <f>Calc!AN335</f>
        <v>0.99381539209400105</v>
      </c>
      <c r="H335" s="161">
        <f>Calc!AO335</f>
        <v>3.6383325073493745E-3</v>
      </c>
      <c r="I335" s="162">
        <f>Calc!AH335</f>
        <v>47642.870578256334</v>
      </c>
      <c r="J335" s="162">
        <f>Calc!AI335</f>
        <v>393.04736843812651</v>
      </c>
      <c r="K335" s="163">
        <f>Calc!AJ335</f>
        <v>0.16024336856967913</v>
      </c>
      <c r="L335" s="163">
        <f>Calc!AK335</f>
        <v>1.7020689843558783</v>
      </c>
      <c r="M335" s="164">
        <f>Calc!AP335</f>
        <v>551.44880000000001</v>
      </c>
      <c r="N335" s="164" t="e">
        <f>Calc!AQ335</f>
        <v>#VALUE!</v>
      </c>
      <c r="O335" s="164">
        <f>Calc!AW335</f>
        <v>551.43060000000003</v>
      </c>
      <c r="P335" s="164">
        <f>Calc!AY335</f>
        <v>74.079791618725224</v>
      </c>
      <c r="Q335" s="163">
        <f>Calc!BB335</f>
        <v>0.76143287338992782</v>
      </c>
      <c r="R335" s="163">
        <f>Calc!BC335</f>
        <v>8.0968517888973164</v>
      </c>
      <c r="S335" s="160">
        <f>Input!E335</f>
        <v>0</v>
      </c>
    </row>
    <row r="336" spans="1:19" x14ac:dyDescent="0.2">
      <c r="A336" s="1">
        <f>Input!A336</f>
        <v>10688</v>
      </c>
      <c r="B336" s="1" t="str">
        <f>Input!B336</f>
        <v>GeoB20928-1_64-69</v>
      </c>
      <c r="C336" s="99">
        <f>Calc!O336</f>
        <v>3.5110111295516599</v>
      </c>
      <c r="D336" s="99">
        <f>Calc!P336</f>
        <v>2.5214330575021885E-4</v>
      </c>
      <c r="E336" s="99">
        <f>Calc!X336</f>
        <v>0.24432720668641983</v>
      </c>
      <c r="F336" s="99">
        <f>Calc!Y336</f>
        <v>6.6051526944891986E-4</v>
      </c>
      <c r="G336" s="99">
        <f>Calc!AN336</f>
        <v>8.2223459466362545E-2</v>
      </c>
      <c r="H336" s="5">
        <f>Calc!AO336</f>
        <v>2.9876204526618788E-4</v>
      </c>
      <c r="I336" s="8">
        <f>Calc!AH336</f>
        <v>3593.0011531391901</v>
      </c>
      <c r="J336" s="8">
        <f>Calc!AI336</f>
        <v>16.27031974428882</v>
      </c>
      <c r="K336" s="77">
        <f>Calc!AJ336</f>
        <v>144.11290604637617</v>
      </c>
      <c r="L336" s="77">
        <f>Calc!AK336</f>
        <v>0.73239235823784343</v>
      </c>
      <c r="M336" s="109">
        <f>Calc!AP336</f>
        <v>8.1318000000000001</v>
      </c>
      <c r="N336" s="109">
        <f>Calc!AQ336</f>
        <v>3.2199999999999999E-2</v>
      </c>
      <c r="O336" s="109">
        <f>Calc!AW336</f>
        <v>8.1143999999999998</v>
      </c>
      <c r="P336" s="109">
        <f>Calc!AY336</f>
        <v>3.2294727394444681E-2</v>
      </c>
      <c r="Q336" s="77">
        <f>Calc!BB336</f>
        <v>147.45614224306613</v>
      </c>
      <c r="R336" s="77">
        <f>Calc!BC336</f>
        <v>0.74950378258540173</v>
      </c>
      <c r="S336" s="1">
        <f>Input!E336</f>
        <v>66.5</v>
      </c>
    </row>
    <row r="337" spans="1:19" s="160" customFormat="1" x14ac:dyDescent="0.2">
      <c r="A337" s="160">
        <f>Input!A337</f>
        <v>10368</v>
      </c>
      <c r="B337" s="160" t="str">
        <f>Input!B337</f>
        <v>Hu1-13</v>
      </c>
      <c r="C337" s="161">
        <f>Calc!O337</f>
        <v>13.715911375809657</v>
      </c>
      <c r="D337" s="161">
        <f>Calc!P337</f>
        <v>1.7318201532266486E-3</v>
      </c>
      <c r="E337" s="161">
        <f>Calc!X337</f>
        <v>0.88360035145099325</v>
      </c>
      <c r="F337" s="161">
        <f>Calc!Y337</f>
        <v>3.8814532649132111E-3</v>
      </c>
      <c r="G337" s="161">
        <f>Calc!AN337</f>
        <v>0.99653454031261324</v>
      </c>
      <c r="H337" s="161">
        <f>Calc!AO337</f>
        <v>2.9549705414044468E-3</v>
      </c>
      <c r="I337" s="162">
        <f>Calc!AH337</f>
        <v>47267.533291652609</v>
      </c>
      <c r="J337" s="162">
        <f>Calc!AI337</f>
        <v>250.44288455338634</v>
      </c>
      <c r="K337" s="163">
        <f>Calc!AJ337</f>
        <v>4.4934235334359585E-2</v>
      </c>
      <c r="L337" s="163">
        <f>Calc!AK337</f>
        <v>1.6666590210244023</v>
      </c>
      <c r="M337" s="164">
        <f>Calc!AP337</f>
        <v>616.60609999999997</v>
      </c>
      <c r="N337" s="164" t="e">
        <f>Calc!AQ337</f>
        <v>#VALUE!</v>
      </c>
      <c r="O337" s="164">
        <f>Calc!AW337</f>
        <v>616.58759999999995</v>
      </c>
      <c r="P337" s="164">
        <f>Calc!AY337</f>
        <v>117.02153922811486</v>
      </c>
      <c r="Q337" s="163">
        <f>Calc!BB337</f>
        <v>0.25668804571272502</v>
      </c>
      <c r="R337" s="163">
        <f>Calc!BC337</f>
        <v>9.5227167577678742</v>
      </c>
      <c r="S337" s="160">
        <f>Input!E337</f>
        <v>0</v>
      </c>
    </row>
    <row r="338" spans="1:19" x14ac:dyDescent="0.2">
      <c r="A338" s="1">
        <f>Input!A338</f>
        <v>10689</v>
      </c>
      <c r="B338" s="1" t="str">
        <f>Input!B338</f>
        <v>GeoB20928-1_79-81</v>
      </c>
      <c r="C338" s="99">
        <f>Calc!O338</f>
        <v>3.5663494403457117</v>
      </c>
      <c r="D338" s="99">
        <f>Calc!P338</f>
        <v>2.272281540561906E-4</v>
      </c>
      <c r="E338" s="99">
        <f>Calc!X338</f>
        <v>0.38361921481993755</v>
      </c>
      <c r="F338" s="99">
        <f>Calc!Y338</f>
        <v>7.5416066309483862E-4</v>
      </c>
      <c r="G338" s="99">
        <f>Calc!AN338</f>
        <v>8.9251860895644144E-2</v>
      </c>
      <c r="H338" s="5">
        <f>Calc!AO338</f>
        <v>2.4408467240717943E-4</v>
      </c>
      <c r="I338" s="8">
        <f>Calc!AH338</f>
        <v>2528.0046398580589</v>
      </c>
      <c r="J338" s="8">
        <f>Calc!AI338</f>
        <v>8.5129560670226301</v>
      </c>
      <c r="K338" s="77">
        <f>Calc!AJ338</f>
        <v>147.04833141460227</v>
      </c>
      <c r="L338" s="77">
        <f>Calc!AK338</f>
        <v>0.67779813478088091</v>
      </c>
      <c r="M338" s="109">
        <f>Calc!AP338</f>
        <v>8.8308</v>
      </c>
      <c r="N338" s="109">
        <f>Calc!AQ338</f>
        <v>2.58E-2</v>
      </c>
      <c r="O338" s="109">
        <f>Calc!AW338</f>
        <v>8.8041</v>
      </c>
      <c r="P338" s="109">
        <f>Calc!AY338</f>
        <v>2.8969344776504778E-2</v>
      </c>
      <c r="Q338" s="77">
        <f>Calc!BB338</f>
        <v>150.75324268196806</v>
      </c>
      <c r="R338" s="77">
        <f>Calc!BC338</f>
        <v>0.69498500693689103</v>
      </c>
      <c r="S338" s="1">
        <f>Input!E338</f>
        <v>80</v>
      </c>
    </row>
    <row r="339" spans="1:19" s="160" customFormat="1" x14ac:dyDescent="0.2">
      <c r="A339" s="160">
        <f>Input!A339</f>
        <v>10368</v>
      </c>
      <c r="B339" s="160" t="str">
        <f>Input!B339</f>
        <v>Hu1-13</v>
      </c>
      <c r="C339" s="161">
        <f>Calc!O339</f>
        <v>13.71257645914163</v>
      </c>
      <c r="D339" s="161">
        <f>Calc!P339</f>
        <v>1.356872592377675E-3</v>
      </c>
      <c r="E339" s="161">
        <f>Calc!X339</f>
        <v>0.86858534892816253</v>
      </c>
      <c r="F339" s="161">
        <f>Calc!Y339</f>
        <v>3.338612075468041E-3</v>
      </c>
      <c r="G339" s="161">
        <f>Calc!AN339</f>
        <v>0.99764955435688185</v>
      </c>
      <c r="H339" s="161">
        <f>Calc!AO339</f>
        <v>2.9223403195170051E-3</v>
      </c>
      <c r="I339" s="162">
        <f>Calc!AH339</f>
        <v>48126.731497605622</v>
      </c>
      <c r="J339" s="162">
        <f>Calc!AI339</f>
        <v>232.53166227637834</v>
      </c>
      <c r="K339" s="163">
        <f>Calc!AJ339</f>
        <v>1.3297155432117069</v>
      </c>
      <c r="L339" s="163">
        <f>Calc!AK339</f>
        <v>1.5806277589843161</v>
      </c>
      <c r="M339" s="164">
        <f>Calc!AP339</f>
        <v>596.83330000000001</v>
      </c>
      <c r="N339" s="164" t="e">
        <f>Calc!AQ339</f>
        <v>#VALUE!</v>
      </c>
      <c r="O339" s="164">
        <f>Calc!AW339</f>
        <v>596.81529999999998</v>
      </c>
      <c r="P339" s="164">
        <f>Calc!AY339</f>
        <v>94.287347754829156</v>
      </c>
      <c r="Q339" s="163">
        <f>Calc!BB339</f>
        <v>7.1831939534703997</v>
      </c>
      <c r="R339" s="163">
        <f>Calc!BC339</f>
        <v>9.8970608191604228</v>
      </c>
      <c r="S339" s="160">
        <f>Input!E339</f>
        <v>0</v>
      </c>
    </row>
    <row r="340" spans="1:19" x14ac:dyDescent="0.2">
      <c r="A340" s="1">
        <f>Input!A340</f>
        <v>10690</v>
      </c>
      <c r="B340" s="1" t="str">
        <f>Input!B340</f>
        <v>GeoB20928-1_98-100</v>
      </c>
      <c r="C340" s="99">
        <f>Calc!O340</f>
        <v>3.8242881778419249</v>
      </c>
      <c r="D340" s="99">
        <f>Calc!P340</f>
        <v>2.0639202346473584E-4</v>
      </c>
      <c r="E340" s="99">
        <f>Calc!X340</f>
        <v>0.3785204126993385</v>
      </c>
      <c r="F340" s="99">
        <f>Calc!Y340</f>
        <v>6.9422663097932222E-4</v>
      </c>
      <c r="G340" s="99">
        <f>Calc!AN340</f>
        <v>9.7735892779018785E-2</v>
      </c>
      <c r="H340" s="5">
        <f>Calc!AO340</f>
        <v>2.423375217821512E-4</v>
      </c>
      <c r="I340" s="8">
        <f>Calc!AH340</f>
        <v>3009.5485711700976</v>
      </c>
      <c r="J340" s="8">
        <f>Calc!AI340</f>
        <v>9.2803611667438766</v>
      </c>
      <c r="K340" s="77">
        <f>Calc!AJ340</f>
        <v>143.99078430339941</v>
      </c>
      <c r="L340" s="77">
        <f>Calc!AK340</f>
        <v>0.58690092506469105</v>
      </c>
      <c r="M340" s="109">
        <f>Calc!AP340</f>
        <v>9.7345000000000006</v>
      </c>
      <c r="N340" s="109">
        <f>Calc!AQ340</f>
        <v>2.7199999999999998E-2</v>
      </c>
      <c r="O340" s="109">
        <f>Calc!AW340</f>
        <v>9.7097999999999995</v>
      </c>
      <c r="P340" s="109">
        <f>Calc!AY340</f>
        <v>2.8544307565177965E-2</v>
      </c>
      <c r="Q340" s="77">
        <f>Calc!BB340</f>
        <v>147.9970154045036</v>
      </c>
      <c r="R340" s="77">
        <f>Calc!BC340</f>
        <v>0.60334831754518592</v>
      </c>
      <c r="S340" s="1">
        <f>Input!E340</f>
        <v>99</v>
      </c>
    </row>
    <row r="341" spans="1:19" s="160" customFormat="1" x14ac:dyDescent="0.2">
      <c r="A341" s="160">
        <f>Input!A341</f>
        <v>10368</v>
      </c>
      <c r="B341" s="160" t="str">
        <f>Input!B341</f>
        <v>Hu1-13</v>
      </c>
      <c r="C341" s="161">
        <f>Calc!O341</f>
        <v>13.710304804705206</v>
      </c>
      <c r="D341" s="161">
        <f>Calc!P341</f>
        <v>1.7725706597759806E-3</v>
      </c>
      <c r="E341" s="161">
        <f>Calc!X341</f>
        <v>0.87394972828654316</v>
      </c>
      <c r="F341" s="161">
        <f>Calc!Y341</f>
        <v>3.6527180483882683E-3</v>
      </c>
      <c r="G341" s="161">
        <f>Calc!AN341</f>
        <v>0.99721847302351108</v>
      </c>
      <c r="H341" s="161">
        <f>Calc!AO341</f>
        <v>2.8215916014524001E-3</v>
      </c>
      <c r="I341" s="162">
        <f>Calc!AH341</f>
        <v>47802.737253816798</v>
      </c>
      <c r="J341" s="162">
        <f>Calc!AI341</f>
        <v>241.19212583603465</v>
      </c>
      <c r="K341" s="163">
        <f>Calc!AJ341</f>
        <v>0.31525831217504852</v>
      </c>
      <c r="L341" s="163">
        <f>Calc!AK341</f>
        <v>0.99266973852021356</v>
      </c>
      <c r="M341" s="164">
        <f>Calc!AP341</f>
        <v>626.31510000000003</v>
      </c>
      <c r="N341" s="164" t="e">
        <f>Calc!AQ341</f>
        <v>#VALUE!</v>
      </c>
      <c r="O341" s="164">
        <f>Calc!AW341</f>
        <v>626.29690000000005</v>
      </c>
      <c r="P341" s="164">
        <f>Calc!AY341</f>
        <v>106.45457779517064</v>
      </c>
      <c r="Q341" s="163">
        <f>Calc!BB341</f>
        <v>1.8510258351890383</v>
      </c>
      <c r="R341" s="163">
        <f>Calc!BC341</f>
        <v>5.9898689429823495</v>
      </c>
      <c r="S341" s="160">
        <f>Input!E341</f>
        <v>0</v>
      </c>
    </row>
    <row r="342" spans="1:19" x14ac:dyDescent="0.2">
      <c r="A342" s="56"/>
      <c r="B342" s="56"/>
      <c r="C342" s="106"/>
      <c r="D342" s="106"/>
      <c r="E342" s="106"/>
      <c r="F342" s="106"/>
      <c r="G342" s="106"/>
      <c r="H342" s="106"/>
      <c r="I342" s="72"/>
      <c r="J342" s="72"/>
      <c r="K342" s="107"/>
      <c r="L342" s="107"/>
      <c r="M342" s="130"/>
      <c r="N342" s="130"/>
      <c r="O342" s="130"/>
      <c r="P342" s="130"/>
      <c r="Q342" s="107"/>
      <c r="R342" s="107"/>
      <c r="S342" s="56"/>
    </row>
    <row r="343" spans="1:19" s="160" customFormat="1" x14ac:dyDescent="0.2">
      <c r="A343" s="160">
        <f>Input!A343</f>
        <v>10368</v>
      </c>
      <c r="B343" s="160" t="str">
        <f>Input!B343</f>
        <v>Hu1-13</v>
      </c>
      <c r="C343" s="161">
        <f>Calc!O343</f>
        <v>13.711807578966816</v>
      </c>
      <c r="D343" s="161">
        <f>Calc!P343</f>
        <v>1.1639190052637304E-3</v>
      </c>
      <c r="E343" s="161">
        <f>Calc!X343</f>
        <v>0.86631959542553283</v>
      </c>
      <c r="F343" s="161">
        <f>Calc!Y343</f>
        <v>2.9359853066182554E-3</v>
      </c>
      <c r="G343" s="161">
        <f>Calc!AN343</f>
        <v>0.99834619645536515</v>
      </c>
      <c r="H343" s="161">
        <f>Calc!AO343</f>
        <v>1.9144723201850343E-3</v>
      </c>
      <c r="I343" s="162">
        <f>Calc!AH343</f>
        <v>48283.587628817499</v>
      </c>
      <c r="J343" s="162">
        <f>Calc!AI343</f>
        <v>187.96952416715649</v>
      </c>
      <c r="K343" s="163">
        <f>Calc!AJ343</f>
        <v>2.403598059941281E-2</v>
      </c>
      <c r="L343" s="163">
        <f>Calc!AK343</f>
        <v>0.85286925548346737</v>
      </c>
      <c r="M343" s="164">
        <f>Calc!AP343</f>
        <v>697.12840000000006</v>
      </c>
      <c r="N343" s="164" t="e">
        <f>Calc!AQ343</f>
        <v>#VALUE!</v>
      </c>
      <c r="O343" s="164">
        <f>Calc!AW343</f>
        <v>697.11040000000003</v>
      </c>
      <c r="P343" s="164">
        <f>Calc!AY343</f>
        <v>146.76806330339394</v>
      </c>
      <c r="Q343" s="163">
        <f>Calc!BB343</f>
        <v>0.17239614942257378</v>
      </c>
      <c r="R343" s="163">
        <f>Calc!BC343</f>
        <v>6.1189653757954012</v>
      </c>
      <c r="S343" s="160">
        <f>Input!E343</f>
        <v>0</v>
      </c>
    </row>
    <row r="344" spans="1:19" x14ac:dyDescent="0.2">
      <c r="A344" s="1">
        <f>Input!A344</f>
        <v>10691</v>
      </c>
      <c r="B344" s="1" t="str">
        <f>Input!B344</f>
        <v>GeoB20928-1_106-108</v>
      </c>
      <c r="C344" s="99">
        <f>Calc!O344</f>
        <v>4.049845442646359</v>
      </c>
      <c r="D344" s="99">
        <f>Calc!P344</f>
        <v>2.0699074833479896E-4</v>
      </c>
      <c r="E344" s="99">
        <f>Calc!X344</f>
        <v>0.5487407085196162</v>
      </c>
      <c r="F344" s="99">
        <f>Calc!Y344</f>
        <v>7.8506059764708836E-4</v>
      </c>
      <c r="G344" s="99">
        <f>Calc!AN344</f>
        <v>0.10179859784457242</v>
      </c>
      <c r="H344" s="5">
        <f>Calc!AO344</f>
        <v>2.5024827885161097E-4</v>
      </c>
      <c r="I344" s="8">
        <f>Calc!AH344</f>
        <v>2294.0880083879979</v>
      </c>
      <c r="J344" s="8">
        <f>Calc!AI344</f>
        <v>6.5239504070752652</v>
      </c>
      <c r="K344" s="77">
        <f>Calc!AJ344</f>
        <v>143.77145351172493</v>
      </c>
      <c r="L344" s="77">
        <f>Calc!AK344</f>
        <v>0.42532197505321179</v>
      </c>
      <c r="M344" s="109">
        <f>Calc!AP344</f>
        <v>10.159800000000001</v>
      </c>
      <c r="N344" s="109">
        <f>Calc!AQ344</f>
        <v>2.6700000000000002E-2</v>
      </c>
      <c r="O344" s="109">
        <f>Calc!AW344</f>
        <v>10.125999999999999</v>
      </c>
      <c r="P344" s="109">
        <f>Calc!AY344</f>
        <v>3.1357997958118722E-2</v>
      </c>
      <c r="Q344" s="77">
        <f>Calc!BB344</f>
        <v>147.94550909273414</v>
      </c>
      <c r="R344" s="77">
        <f>Calc!BC344</f>
        <v>0.43786653164747485</v>
      </c>
      <c r="S344" s="1">
        <f>Input!E344</f>
        <v>107</v>
      </c>
    </row>
    <row r="345" spans="1:19" s="160" customFormat="1" x14ac:dyDescent="0.2">
      <c r="A345" s="160">
        <f>Input!A345</f>
        <v>10368</v>
      </c>
      <c r="B345" s="160" t="str">
        <f>Input!B345</f>
        <v>Hu1-13</v>
      </c>
      <c r="C345" s="161">
        <f>Calc!O345</f>
        <v>13.711453389793846</v>
      </c>
      <c r="D345" s="161">
        <f>Calc!P345</f>
        <v>1.0612428635282801E-3</v>
      </c>
      <c r="E345" s="161">
        <f>Calc!X345</f>
        <v>0.86512468890739724</v>
      </c>
      <c r="F345" s="161">
        <f>Calc!Y345</f>
        <v>2.4585877419499242E-3</v>
      </c>
      <c r="G345" s="161">
        <f>Calc!AN345</f>
        <v>1.0002507175131778</v>
      </c>
      <c r="H345" s="161">
        <f>Calc!AO345</f>
        <v>1.607776569763427E-3</v>
      </c>
      <c r="I345" s="162">
        <f>Calc!AH345</f>
        <v>48441.26205820137</v>
      </c>
      <c r="J345" s="162">
        <f>Calc!AI345</f>
        <v>158.11444976694494</v>
      </c>
      <c r="K345" s="163">
        <f>Calc!AJ345</f>
        <v>-0.11636908249790245</v>
      </c>
      <c r="L345" s="163">
        <f>Calc!AK345</f>
        <v>1.0362697612588891</v>
      </c>
      <c r="M345" s="164" t="str">
        <f>Calc!AP345</f>
        <v>Out of range</v>
      </c>
      <c r="N345" s="164" t="e">
        <f>Calc!AQ345</f>
        <v>#VALUE!</v>
      </c>
      <c r="O345" s="164" t="str">
        <f>Calc!AW345</f>
        <v>Out of range</v>
      </c>
      <c r="P345" s="164" t="e">
        <f>Calc!AY345</f>
        <v>#VALUE!</v>
      </c>
      <c r="Q345" s="163" t="e">
        <f>Calc!BB345</f>
        <v>#VALUE!</v>
      </c>
      <c r="R345" s="163" t="e">
        <f>Calc!BC345</f>
        <v>#VALUE!</v>
      </c>
      <c r="S345" s="160">
        <f>Input!E345</f>
        <v>0</v>
      </c>
    </row>
    <row r="346" spans="1:19" x14ac:dyDescent="0.2">
      <c r="A346" s="1">
        <f>Input!A346</f>
        <v>10692</v>
      </c>
      <c r="B346" s="1" t="str">
        <f>Input!B346</f>
        <v>GeoB20928-1_158-160</v>
      </c>
      <c r="C346" s="99">
        <f>Calc!O346</f>
        <v>3.6850515282082901</v>
      </c>
      <c r="D346" s="99">
        <f>Calc!P346</f>
        <v>1.0928959795060761E-4</v>
      </c>
      <c r="E346" s="99">
        <f>Calc!X346</f>
        <v>0.34855337665051223</v>
      </c>
      <c r="F346" s="99">
        <f>Calc!Y346</f>
        <v>4.0520543505557247E-4</v>
      </c>
      <c r="G346" s="99">
        <f>Calc!AN346</f>
        <v>0.1075538028971481</v>
      </c>
      <c r="H346" s="5">
        <f>Calc!AO346</f>
        <v>1.9716693744903027E-4</v>
      </c>
      <c r="I346" s="8">
        <f>Calc!AH346</f>
        <v>3474.9083139872464</v>
      </c>
      <c r="J346" s="8">
        <f>Calc!AI346</f>
        <v>7.5423973256655463</v>
      </c>
      <c r="K346" s="77">
        <f>Calc!AJ346</f>
        <v>143.4030662346446</v>
      </c>
      <c r="L346" s="77">
        <f>Calc!AK346</f>
        <v>0.39393472968067378</v>
      </c>
      <c r="M346" s="109">
        <f>Calc!AP346</f>
        <v>10.7659</v>
      </c>
      <c r="N346" s="109">
        <f>Calc!AQ346</f>
        <v>1.8599999999999998E-2</v>
      </c>
      <c r="O346" s="109">
        <f>Calc!AW346</f>
        <v>10.7423</v>
      </c>
      <c r="P346" s="109">
        <f>Calc!AY346</f>
        <v>2.4141371465280944E-2</v>
      </c>
      <c r="Q346" s="77">
        <f>Calc!BB346</f>
        <v>147.82368896206947</v>
      </c>
      <c r="R346" s="77">
        <f>Calc!BC346</f>
        <v>0.40620362048277286</v>
      </c>
      <c r="S346" s="1">
        <f>Input!E346</f>
        <v>159</v>
      </c>
    </row>
    <row r="347" spans="1:19" s="160" customFormat="1" x14ac:dyDescent="0.2">
      <c r="A347" s="160">
        <f>Input!A347</f>
        <v>10368</v>
      </c>
      <c r="B347" s="160" t="str">
        <f>Input!B347</f>
        <v>Hu1-13</v>
      </c>
      <c r="C347" s="161">
        <f>Calc!O347</f>
        <v>13.709972830950083</v>
      </c>
      <c r="D347" s="161">
        <f>Calc!P347</f>
        <v>8.8545088943509835E-4</v>
      </c>
      <c r="E347" s="161">
        <f>Calc!X347</f>
        <v>0.86335407517193297</v>
      </c>
      <c r="F347" s="161">
        <f>Calc!Y347</f>
        <v>2.4564887621209459E-3</v>
      </c>
      <c r="G347" s="161">
        <f>Calc!AN347</f>
        <v>0.99994048186807594</v>
      </c>
      <c r="H347" s="161">
        <f>Calc!AO347</f>
        <v>1.8763895573290733E-3</v>
      </c>
      <c r="I347" s="162">
        <f>Calc!AH347</f>
        <v>48520.313018984045</v>
      </c>
      <c r="J347" s="162">
        <f>Calc!AI347</f>
        <v>165.34491745281545</v>
      </c>
      <c r="K347" s="163">
        <f>Calc!AJ347</f>
        <v>-0.48777264912658325</v>
      </c>
      <c r="L347" s="163">
        <f>Calc!AK347</f>
        <v>0.71432827341563687</v>
      </c>
      <c r="M347" s="164" t="str">
        <f>Calc!AP347</f>
        <v>Out of range</v>
      </c>
      <c r="N347" s="164" t="e">
        <f>Calc!AQ347</f>
        <v>#VALUE!</v>
      </c>
      <c r="O347" s="164" t="str">
        <f>Calc!AW347</f>
        <v>Out of range</v>
      </c>
      <c r="P347" s="164" t="e">
        <f>Calc!AY347</f>
        <v>#VALUE!</v>
      </c>
      <c r="Q347" s="163" t="e">
        <f>Calc!BB347</f>
        <v>#VALUE!</v>
      </c>
      <c r="R347" s="163" t="e">
        <f>Calc!BC347</f>
        <v>#VALUE!</v>
      </c>
      <c r="S347" s="160">
        <f>Input!E347</f>
        <v>0</v>
      </c>
    </row>
    <row r="348" spans="1:19" x14ac:dyDescent="0.2">
      <c r="A348" s="1">
        <f>Input!A348</f>
        <v>10693</v>
      </c>
      <c r="B348" s="1" t="str">
        <f>Input!B348</f>
        <v>GeoB20928-1_178-187</v>
      </c>
      <c r="C348" s="99">
        <f>Calc!O348</f>
        <v>3.5702567077043907</v>
      </c>
      <c r="D348" s="99">
        <f>Calc!P348</f>
        <v>1.482917402741037E-4</v>
      </c>
      <c r="E348" s="99">
        <f>Calc!X348</f>
        <v>0.34055444406540197</v>
      </c>
      <c r="F348" s="99">
        <f>Calc!Y348</f>
        <v>4.9637621950785154E-4</v>
      </c>
      <c r="G348" s="99">
        <f>Calc!AN348</f>
        <v>0.10934372167408427</v>
      </c>
      <c r="H348" s="5">
        <f>Calc!AO348</f>
        <v>3.2704311423961056E-4</v>
      </c>
      <c r="I348" s="8">
        <f>Calc!AH348</f>
        <v>3501.4223830420856</v>
      </c>
      <c r="J348" s="8">
        <f>Calc!AI348</f>
        <v>11.649059485899668</v>
      </c>
      <c r="K348" s="77">
        <f>Calc!AJ348</f>
        <v>143.71834979472143</v>
      </c>
      <c r="L348" s="77">
        <f>Calc!AK348</f>
        <v>0.53410142299142738</v>
      </c>
      <c r="M348" s="109">
        <f>Calc!AP348</f>
        <v>10.950799999999999</v>
      </c>
      <c r="N348" s="109">
        <f>Calc!AQ348</f>
        <v>3.2899999999999999E-2</v>
      </c>
      <c r="O348" s="109">
        <f>Calc!AW348</f>
        <v>10.927</v>
      </c>
      <c r="P348" s="109">
        <f>Calc!AY348</f>
        <v>3.6779347366655446E-2</v>
      </c>
      <c r="Q348" s="77">
        <f>Calc!BB348</f>
        <v>148.22604804351039</v>
      </c>
      <c r="R348" s="77">
        <f>Calc!BC348</f>
        <v>0.55106885893059965</v>
      </c>
      <c r="S348" s="1">
        <f>Input!E348</f>
        <v>183.5</v>
      </c>
    </row>
    <row r="349" spans="1:19" s="160" customFormat="1" x14ac:dyDescent="0.2">
      <c r="A349" s="160">
        <f>Input!A349</f>
        <v>10368</v>
      </c>
      <c r="B349" s="160" t="str">
        <f>Input!B349</f>
        <v>Hu1-13</v>
      </c>
      <c r="C349" s="161">
        <f>Calc!O349</f>
        <v>13.711860859916113</v>
      </c>
      <c r="D349" s="161">
        <f>Calc!P349</f>
        <v>1.1481867083128117E-3</v>
      </c>
      <c r="E349" s="161">
        <f>Calc!X349</f>
        <v>0.86182022929139956</v>
      </c>
      <c r="F349" s="161">
        <f>Calc!Y349</f>
        <v>2.1557969283531732E-3</v>
      </c>
      <c r="G349" s="161">
        <f>Calc!AN349</f>
        <v>0.99930426527973504</v>
      </c>
      <c r="H349" s="161">
        <f>Calc!AO349</f>
        <v>2.1704078835050994E-3</v>
      </c>
      <c r="I349" s="162">
        <f>Calc!AH349</f>
        <v>48582.431504293236</v>
      </c>
      <c r="J349" s="162">
        <f>Calc!AI349</f>
        <v>160.89114466084274</v>
      </c>
      <c r="K349" s="163">
        <f>Calc!AJ349</f>
        <v>-0.21875243371050068</v>
      </c>
      <c r="L349" s="163">
        <f>Calc!AK349</f>
        <v>0.7230246486758295</v>
      </c>
      <c r="M349" s="164">
        <f>Calc!AP349</f>
        <v>859.77499999999998</v>
      </c>
      <c r="N349" s="164" t="e">
        <f>Calc!AQ349</f>
        <v>#VALUE!</v>
      </c>
      <c r="O349" s="164">
        <f>Calc!AW349</f>
        <v>859.75699999999995</v>
      </c>
      <c r="P349" s="164">
        <f>Calc!AY349</f>
        <v>692.24650059781914</v>
      </c>
      <c r="Q349" s="163">
        <f>Calc!BB349</f>
        <v>-2.4846121746443068</v>
      </c>
      <c r="R349" s="163">
        <f>Calc!BC349</f>
        <v>8.5946869936071586</v>
      </c>
      <c r="S349" s="160">
        <f>Input!E349</f>
        <v>0</v>
      </c>
    </row>
    <row r="350" spans="1:19" x14ac:dyDescent="0.2">
      <c r="A350" s="1">
        <f>Input!A350</f>
        <v>10694</v>
      </c>
      <c r="B350" s="1" t="str">
        <f>Input!B350</f>
        <v>GeoB20928-1_192-196</v>
      </c>
      <c r="C350" s="99">
        <f>Calc!O350</f>
        <v>3.3783112743426433</v>
      </c>
      <c r="D350" s="99">
        <f>Calc!P350</f>
        <v>1.0058992802728041E-4</v>
      </c>
      <c r="E350" s="99">
        <f>Calc!X350</f>
        <v>0.50376591043141028</v>
      </c>
      <c r="F350" s="99">
        <f>Calc!Y350</f>
        <v>6.176127225206823E-4</v>
      </c>
      <c r="G350" s="99">
        <f>Calc!AN350</f>
        <v>0.10885761833436866</v>
      </c>
      <c r="H350" s="5">
        <f>Calc!AO350</f>
        <v>2.3107820739953674E-4</v>
      </c>
      <c r="I350" s="8">
        <f>Calc!AH350</f>
        <v>2229.6736530113972</v>
      </c>
      <c r="J350" s="8">
        <f>Calc!AI350</f>
        <v>5.4653223604826087</v>
      </c>
      <c r="K350" s="77">
        <f>Calc!AJ350</f>
        <v>143.65474826882928</v>
      </c>
      <c r="L350" s="77">
        <f>Calc!AK350</f>
        <v>0.52458300104007294</v>
      </c>
      <c r="M350" s="109">
        <f>Calc!AP350</f>
        <v>10.9003</v>
      </c>
      <c r="N350" s="109">
        <f>Calc!AQ350</f>
        <v>2.4799999999999999E-2</v>
      </c>
      <c r="O350" s="109">
        <f>Calc!AW350</f>
        <v>10.863200000000001</v>
      </c>
      <c r="P350" s="109">
        <f>Calc!AY350</f>
        <v>3.1028049865526607E-2</v>
      </c>
      <c r="Q350" s="77">
        <f>Calc!BB350</f>
        <v>148.13373808916492</v>
      </c>
      <c r="R350" s="77">
        <f>Calc!BC350</f>
        <v>0.5410948554284899</v>
      </c>
      <c r="S350" s="1">
        <f>Input!E350</f>
        <v>194</v>
      </c>
    </row>
    <row r="351" spans="1:19" s="160" customFormat="1" x14ac:dyDescent="0.2">
      <c r="A351" s="160">
        <f>Input!A351</f>
        <v>10368</v>
      </c>
      <c r="B351" s="160" t="str">
        <f>Input!B351</f>
        <v>Hu1-13</v>
      </c>
      <c r="C351" s="161">
        <f>Calc!O351</f>
        <v>13.711186821608013</v>
      </c>
      <c r="D351" s="161">
        <f>Calc!P351</f>
        <v>1.0101342364368321E-3</v>
      </c>
      <c r="E351" s="161">
        <f>Calc!X351</f>
        <v>0.86119329535746725</v>
      </c>
      <c r="F351" s="161">
        <f>Calc!Y351</f>
        <v>1.8753835345411609E-3</v>
      </c>
      <c r="G351" s="161">
        <f>Calc!AN351</f>
        <v>0.99981999831703294</v>
      </c>
      <c r="H351" s="161">
        <f>Calc!AO351</f>
        <v>1.5722223787550597E-3</v>
      </c>
      <c r="I351" s="162">
        <f>Calc!AH351</f>
        <v>48640.498788178993</v>
      </c>
      <c r="J351" s="162">
        <f>Calc!AI351</f>
        <v>130.60255049125064</v>
      </c>
      <c r="K351" s="163">
        <f>Calc!AJ351</f>
        <v>-0.25981380166251178</v>
      </c>
      <c r="L351" s="163">
        <f>Calc!AK351</f>
        <v>0.98331666368841342</v>
      </c>
      <c r="M351" s="164" t="str">
        <f>Calc!AP351</f>
        <v>Out of range</v>
      </c>
      <c r="N351" s="164" t="e">
        <f>Calc!AQ351</f>
        <v>#VALUE!</v>
      </c>
      <c r="O351" s="164" t="str">
        <f>Calc!AW351</f>
        <v>Out of range</v>
      </c>
      <c r="P351" s="164" t="e">
        <f>Calc!AY351</f>
        <v>#VALUE!</v>
      </c>
      <c r="Q351" s="163" t="e">
        <f>Calc!BB351</f>
        <v>#VALUE!</v>
      </c>
      <c r="R351" s="163" t="e">
        <f>Calc!BC351</f>
        <v>#VALUE!</v>
      </c>
      <c r="S351" s="160">
        <f>Input!E351</f>
        <v>0</v>
      </c>
    </row>
    <row r="352" spans="1:19" x14ac:dyDescent="0.2">
      <c r="A352" s="1">
        <f>Input!A352</f>
        <v>10695</v>
      </c>
      <c r="B352" s="1" t="str">
        <f>Input!B352</f>
        <v>GeoB20928-1_203-210</v>
      </c>
      <c r="C352" s="99">
        <f>Calc!O352</f>
        <v>3.6805450910764415</v>
      </c>
      <c r="D352" s="99">
        <f>Calc!P352</f>
        <v>1.0703253960090812E-4</v>
      </c>
      <c r="E352" s="99">
        <f>Calc!X352</f>
        <v>0.34020036411247961</v>
      </c>
      <c r="F352" s="99">
        <f>Calc!Y352</f>
        <v>3.1987622380996142E-4</v>
      </c>
      <c r="G352" s="99">
        <f>Calc!AN352</f>
        <v>0.11071145095818964</v>
      </c>
      <c r="H352" s="5">
        <f>Calc!AO352</f>
        <v>1.8662223844520179E-4</v>
      </c>
      <c r="I352" s="8">
        <f>Calc!AH352</f>
        <v>3659.2621431032285</v>
      </c>
      <c r="J352" s="8">
        <f>Calc!AI352</f>
        <v>7.0621873360205623</v>
      </c>
      <c r="K352" s="77">
        <f>Calc!AJ352</f>
        <v>143.45484936208641</v>
      </c>
      <c r="L352" s="77">
        <f>Calc!AK352</f>
        <v>0.34806903043039916</v>
      </c>
      <c r="M352" s="109">
        <f>Calc!AP352</f>
        <v>11.0974</v>
      </c>
      <c r="N352" s="109">
        <f>Calc!AQ352</f>
        <v>1.95E-2</v>
      </c>
      <c r="O352" s="109">
        <f>Calc!AW352</f>
        <v>11.074400000000001</v>
      </c>
      <c r="P352" s="109">
        <f>Calc!AY352</f>
        <v>2.3054799484578493E-2</v>
      </c>
      <c r="Q352" s="77">
        <f>Calc!BB352</f>
        <v>148.01593306568108</v>
      </c>
      <c r="R352" s="77">
        <f>Calc!BC352</f>
        <v>0.3592652137884868</v>
      </c>
      <c r="S352" s="1">
        <f>Input!E352</f>
        <v>206.5</v>
      </c>
    </row>
    <row r="353" spans="1:19" s="160" customFormat="1" x14ac:dyDescent="0.2">
      <c r="A353" s="160">
        <f>Input!A353</f>
        <v>10368</v>
      </c>
      <c r="B353" s="160" t="str">
        <f>Input!B353</f>
        <v>Hu1-13</v>
      </c>
      <c r="C353" s="161">
        <f>Calc!O353</f>
        <v>13.711186821608013</v>
      </c>
      <c r="D353" s="161">
        <f>Calc!P353</f>
        <v>1.0101342364368321E-3</v>
      </c>
      <c r="E353" s="161">
        <f>Calc!X353</f>
        <v>0.86119329535746725</v>
      </c>
      <c r="F353" s="161">
        <f>Calc!Y353</f>
        <v>1.8753835345411609E-3</v>
      </c>
      <c r="G353" s="161">
        <f>Calc!AN353</f>
        <v>0.99981999831703294</v>
      </c>
      <c r="H353" s="161">
        <f>Calc!AO353</f>
        <v>1.5722223787550597E-3</v>
      </c>
      <c r="I353" s="162">
        <f>Calc!AH353</f>
        <v>48640.498788178993</v>
      </c>
      <c r="J353" s="162">
        <f>Calc!AI353</f>
        <v>130.60255049125064</v>
      </c>
      <c r="K353" s="163">
        <f>Calc!AJ353</f>
        <v>-0.25981380166251178</v>
      </c>
      <c r="L353" s="163">
        <f>Calc!AK353</f>
        <v>0.98331666368841342</v>
      </c>
      <c r="M353" s="164" t="str">
        <f>Calc!AP353</f>
        <v>Out of range</v>
      </c>
      <c r="N353" s="164" t="e">
        <f>Calc!AQ353</f>
        <v>#VALUE!</v>
      </c>
      <c r="O353" s="164" t="str">
        <f>Calc!AW353</f>
        <v>Out of range</v>
      </c>
      <c r="P353" s="164" t="e">
        <f>Calc!AY353</f>
        <v>#VALUE!</v>
      </c>
      <c r="Q353" s="163" t="e">
        <f>Calc!BB353</f>
        <v>#VALUE!</v>
      </c>
      <c r="R353" s="163" t="e">
        <f>Calc!BC353</f>
        <v>#VALUE!</v>
      </c>
      <c r="S353" s="160">
        <f>Input!E353</f>
        <v>0</v>
      </c>
    </row>
    <row r="354" spans="1:19" x14ac:dyDescent="0.2">
      <c r="A354" s="56"/>
      <c r="B354" s="56"/>
      <c r="C354" s="106"/>
      <c r="D354" s="106"/>
      <c r="E354" s="106"/>
      <c r="F354" s="106"/>
      <c r="G354" s="106"/>
      <c r="H354" s="106"/>
      <c r="I354" s="72"/>
      <c r="J354" s="72"/>
      <c r="K354" s="107"/>
      <c r="L354" s="107"/>
      <c r="M354" s="130"/>
      <c r="N354" s="130"/>
      <c r="O354" s="130"/>
      <c r="P354" s="130"/>
      <c r="Q354" s="107"/>
      <c r="R354" s="107"/>
      <c r="S354" s="56"/>
    </row>
    <row r="355" spans="1:19" s="160" customFormat="1" x14ac:dyDescent="0.2">
      <c r="A355" s="160">
        <f>Input!A355</f>
        <v>10368</v>
      </c>
      <c r="B355" s="160" t="str">
        <f>Input!B355</f>
        <v>Hu1-13</v>
      </c>
      <c r="C355" s="161">
        <f>Calc!O355</f>
        <v>13.71120140485114</v>
      </c>
      <c r="D355" s="161">
        <f>Calc!P355</f>
        <v>8.7855541656959755E-4</v>
      </c>
      <c r="E355" s="161">
        <f>Calc!X355</f>
        <v>0.89858571560483114</v>
      </c>
      <c r="F355" s="161">
        <f>Calc!Y355</f>
        <v>2.5162579948719691E-3</v>
      </c>
      <c r="G355" s="161">
        <f>Calc!AN355</f>
        <v>1.0003191820577184</v>
      </c>
      <c r="H355" s="161">
        <f>Calc!AO355</f>
        <v>1.8637355073918172E-3</v>
      </c>
      <c r="I355" s="162">
        <f>Calc!AH355</f>
        <v>46639.768799832338</v>
      </c>
      <c r="J355" s="162">
        <f>Calc!AI355</f>
        <v>156.84106596195988</v>
      </c>
      <c r="K355" s="163">
        <f>Calc!AJ355</f>
        <v>4.9277995282093201E-3</v>
      </c>
      <c r="L355" s="163">
        <f>Calc!AK355</f>
        <v>0.77157729725885127</v>
      </c>
      <c r="M355" s="164" t="str">
        <f>Calc!AP355</f>
        <v>Out of range</v>
      </c>
      <c r="N355" s="164" t="e">
        <f>Calc!AQ355</f>
        <v>#VALUE!</v>
      </c>
      <c r="O355" s="164" t="str">
        <f>Calc!AW355</f>
        <v>Out of range</v>
      </c>
      <c r="P355" s="164" t="e">
        <f>Calc!AY355</f>
        <v>#VALUE!</v>
      </c>
      <c r="Q355" s="163" t="e">
        <f>Calc!BB355</f>
        <v>#VALUE!</v>
      </c>
      <c r="R355" s="163" t="e">
        <f>Calc!BC355</f>
        <v>#VALUE!</v>
      </c>
      <c r="S355" s="160">
        <f>Input!E355</f>
        <v>0</v>
      </c>
    </row>
    <row r="356" spans="1:19" x14ac:dyDescent="0.2">
      <c r="A356" s="1">
        <f>Input!A356</f>
        <v>10696</v>
      </c>
      <c r="B356" s="1" t="str">
        <f>Input!B356</f>
        <v>GeoB20928-1_215-217</v>
      </c>
      <c r="C356" s="99">
        <f>Calc!O356</f>
        <v>3.5061950811635252</v>
      </c>
      <c r="D356" s="99">
        <f>Calc!P356</f>
        <v>1.1329835795339982E-4</v>
      </c>
      <c r="E356" s="99">
        <f>Calc!X356</f>
        <v>0.85196572841278229</v>
      </c>
      <c r="F356" s="99">
        <f>Calc!Y356</f>
        <v>8.9049565308086168E-4</v>
      </c>
      <c r="G356" s="99">
        <f>Calc!AN356</f>
        <v>0.11258240189086108</v>
      </c>
      <c r="H356" s="5">
        <f>Calc!AO356</f>
        <v>2.3120270106483912E-4</v>
      </c>
      <c r="I356" s="8">
        <f>Calc!AH356</f>
        <v>1417.0610735927662</v>
      </c>
      <c r="J356" s="8">
        <f>Calc!AI356</f>
        <v>3.2650423307600325</v>
      </c>
      <c r="K356" s="77">
        <f>Calc!AJ356</f>
        <v>143.50860521355679</v>
      </c>
      <c r="L356" s="77">
        <f>Calc!AK356</f>
        <v>0.39476364560929561</v>
      </c>
      <c r="M356" s="109">
        <f>Calc!AP356</f>
        <v>11.294</v>
      </c>
      <c r="N356" s="109">
        <f>Calc!AQ356</f>
        <v>2.4299999999999999E-2</v>
      </c>
      <c r="O356" s="109">
        <f>Calc!AW356</f>
        <v>11.233499999999999</v>
      </c>
      <c r="P356" s="109">
        <f>Calc!AY356</f>
        <v>3.9089325955648749E-2</v>
      </c>
      <c r="Q356" s="77">
        <f>Calc!BB356</f>
        <v>148.13799545887071</v>
      </c>
      <c r="R356" s="77">
        <f>Calc!BC356</f>
        <v>0.40782669285590228</v>
      </c>
      <c r="S356" s="1">
        <f>Input!E356</f>
        <v>216</v>
      </c>
    </row>
    <row r="357" spans="1:19" s="160" customFormat="1" x14ac:dyDescent="0.2">
      <c r="A357" s="160">
        <f>Input!A357</f>
        <v>10368</v>
      </c>
      <c r="B357" s="160" t="str">
        <f>Input!B357</f>
        <v>Hu1-13</v>
      </c>
      <c r="C357" s="161">
        <f>Calc!O357</f>
        <v>13.710003106289546</v>
      </c>
      <c r="D357" s="161">
        <f>Calc!P357</f>
        <v>1.122228571831098E-3</v>
      </c>
      <c r="E357" s="161">
        <f>Calc!X357</f>
        <v>0.89958331583776241</v>
      </c>
      <c r="F357" s="161">
        <f>Calc!Y357</f>
        <v>2.2790319945022999E-3</v>
      </c>
      <c r="G357" s="161">
        <f>Calc!AN357</f>
        <v>1.0015344049044868</v>
      </c>
      <c r="H357" s="161">
        <f>Calc!AO357</f>
        <v>2.0474485834420927E-3</v>
      </c>
      <c r="I357" s="162">
        <f>Calc!AH357</f>
        <v>46640.567507426742</v>
      </c>
      <c r="J357" s="162">
        <f>Calc!AI357</f>
        <v>151.78464258611831</v>
      </c>
      <c r="K357" s="163">
        <f>Calc!AJ357</f>
        <v>-0.63908905046272668</v>
      </c>
      <c r="L357" s="163">
        <f>Calc!AK357</f>
        <v>0.92553380439855892</v>
      </c>
      <c r="M357" s="164" t="str">
        <f>Calc!AP357</f>
        <v>Out of range</v>
      </c>
      <c r="N357" s="164" t="e">
        <f>Calc!AQ357</f>
        <v>#VALUE!</v>
      </c>
      <c r="O357" s="164" t="str">
        <f>Calc!AW357</f>
        <v>Out of range</v>
      </c>
      <c r="P357" s="164" t="e">
        <f>Calc!AY357</f>
        <v>#VALUE!</v>
      </c>
      <c r="Q357" s="163" t="e">
        <f>Calc!BB357</f>
        <v>#VALUE!</v>
      </c>
      <c r="R357" s="163" t="e">
        <f>Calc!BC357</f>
        <v>#VALUE!</v>
      </c>
      <c r="S357" s="160">
        <f>Input!E357</f>
        <v>0</v>
      </c>
    </row>
    <row r="358" spans="1:19" x14ac:dyDescent="0.2">
      <c r="A358" s="1">
        <f>Input!A358</f>
        <v>10697</v>
      </c>
      <c r="B358" s="1" t="str">
        <f>Input!B358</f>
        <v>GeoB20928-1_223-230</v>
      </c>
      <c r="C358" s="99">
        <f>Calc!O358</f>
        <v>4.0952379634941494</v>
      </c>
      <c r="D358" s="99">
        <f>Calc!P358</f>
        <v>1.1680146228115805E-4</v>
      </c>
      <c r="E358" s="99">
        <f>Calc!X358</f>
        <v>0.98480111685281124</v>
      </c>
      <c r="F358" s="99">
        <f>Calc!Y358</f>
        <v>1.1258908528857519E-3</v>
      </c>
      <c r="G358" s="99">
        <f>Calc!AN358</f>
        <v>0.11557290588277491</v>
      </c>
      <c r="H358" s="5">
        <f>Calc!AO358</f>
        <v>2.1341795014015723E-4</v>
      </c>
      <c r="I358" s="8">
        <f>Calc!AH358</f>
        <v>1471.2115182317341</v>
      </c>
      <c r="J358" s="8">
        <f>Calc!AI358</f>
        <v>3.1950062915089021</v>
      </c>
      <c r="K358" s="77">
        <f>Calc!AJ358</f>
        <v>142.53979550477402</v>
      </c>
      <c r="L358" s="77">
        <f>Calc!AK358</f>
        <v>0.36637553672512063</v>
      </c>
      <c r="M358" s="109">
        <f>Calc!AP358</f>
        <v>11.6203</v>
      </c>
      <c r="N358" s="109">
        <f>Calc!AQ358</f>
        <v>2.3099999999999999E-2</v>
      </c>
      <c r="O358" s="109">
        <f>Calc!AW358</f>
        <v>11.5604</v>
      </c>
      <c r="P358" s="109">
        <f>Calc!AY358</f>
        <v>3.7747661691040775E-2</v>
      </c>
      <c r="Q358" s="77">
        <f>Calc!BB358</f>
        <v>147.27393940783077</v>
      </c>
      <c r="R358" s="77">
        <f>Calc!BC358</f>
        <v>0.37886982768367961</v>
      </c>
      <c r="S358" s="1">
        <f>Input!E358</f>
        <v>226.5</v>
      </c>
    </row>
    <row r="359" spans="1:19" s="160" customFormat="1" x14ac:dyDescent="0.2">
      <c r="A359" s="160">
        <f>Input!A359</f>
        <v>10368</v>
      </c>
      <c r="B359" s="160" t="str">
        <f>Input!B359</f>
        <v>Hu1-13</v>
      </c>
      <c r="C359" s="161">
        <f>Calc!O359</f>
        <v>13.710560853149163</v>
      </c>
      <c r="D359" s="161">
        <f>Calc!P359</f>
        <v>1.2051186881715382E-3</v>
      </c>
      <c r="E359" s="161">
        <f>Calc!X359</f>
        <v>0.89991124297485048</v>
      </c>
      <c r="F359" s="161">
        <f>Calc!Y359</f>
        <v>2.620985890034479E-3</v>
      </c>
      <c r="G359" s="161">
        <f>Calc!AN359</f>
        <v>1.002091678159875</v>
      </c>
      <c r="H359" s="161">
        <f>Calc!AO359</f>
        <v>1.4969001276057452E-3</v>
      </c>
      <c r="I359" s="162">
        <f>Calc!AH359</f>
        <v>46651.411758882416</v>
      </c>
      <c r="J359" s="162">
        <f>Calc!AI359</f>
        <v>152.64538468643696</v>
      </c>
      <c r="K359" s="163">
        <f>Calc!AJ359</f>
        <v>0.19641307556317322</v>
      </c>
      <c r="L359" s="163">
        <f>Calc!AK359</f>
        <v>0.71972682928880971</v>
      </c>
      <c r="M359" s="164" t="str">
        <f>Calc!AP359</f>
        <v>Out of range</v>
      </c>
      <c r="N359" s="164" t="e">
        <f>Calc!AQ359</f>
        <v>#VALUE!</v>
      </c>
      <c r="O359" s="164" t="str">
        <f>Calc!AW359</f>
        <v>Out of range</v>
      </c>
      <c r="P359" s="164" t="e">
        <f>Calc!AY359</f>
        <v>#VALUE!</v>
      </c>
      <c r="Q359" s="163" t="e">
        <f>Calc!BB359</f>
        <v>#VALUE!</v>
      </c>
      <c r="R359" s="163" t="e">
        <f>Calc!BC359</f>
        <v>#VALUE!</v>
      </c>
      <c r="S359" s="160">
        <f>Input!E359</f>
        <v>0</v>
      </c>
    </row>
    <row r="360" spans="1:19" x14ac:dyDescent="0.2">
      <c r="A360" s="1">
        <f>Input!A360</f>
        <v>10698</v>
      </c>
      <c r="B360" s="1" t="str">
        <f>Input!B360</f>
        <v>GeoB20928-1_233-236</v>
      </c>
      <c r="C360" s="99">
        <f>Calc!O360</f>
        <v>4.1488225030293595</v>
      </c>
      <c r="D360" s="99">
        <f>Calc!P360</f>
        <v>1.3828203352659495E-4</v>
      </c>
      <c r="E360" s="99">
        <f>Calc!X360</f>
        <v>0.21388275097349088</v>
      </c>
      <c r="F360" s="99">
        <f>Calc!Y360</f>
        <v>2.7310511803053797E-4</v>
      </c>
      <c r="G360" s="99">
        <f>Calc!AN360</f>
        <v>0.11528293192933445</v>
      </c>
      <c r="H360" s="5">
        <f>Calc!AO360</f>
        <v>1.8932981444390047E-4</v>
      </c>
      <c r="I360" s="8">
        <f>Calc!AH360</f>
        <v>6842.0266608437823</v>
      </c>
      <c r="J360" s="8">
        <f>Calc!AI360</f>
        <v>14.23159564811802</v>
      </c>
      <c r="K360" s="77">
        <f>Calc!AJ360</f>
        <v>142.35810371218727</v>
      </c>
      <c r="L360" s="77">
        <f>Calc!AK360</f>
        <v>0.31083435241804452</v>
      </c>
      <c r="M360" s="109">
        <f>Calc!AP360</f>
        <v>11.5916</v>
      </c>
      <c r="N360" s="109">
        <f>Calc!AQ360</f>
        <v>2.0799999999999999E-2</v>
      </c>
      <c r="O360" s="109">
        <f>Calc!AW360</f>
        <v>11.578799999999999</v>
      </c>
      <c r="P360" s="109">
        <f>Calc!AY360</f>
        <v>2.1313737398977083E-2</v>
      </c>
      <c r="Q360" s="77">
        <f>Calc!BB360</f>
        <v>147.09386238294579</v>
      </c>
      <c r="R360" s="77">
        <f>Calc!BC360</f>
        <v>0.32129693507749429</v>
      </c>
      <c r="S360" s="1">
        <f>Input!E360</f>
        <v>234.5</v>
      </c>
    </row>
    <row r="361" spans="1:19" s="160" customFormat="1" x14ac:dyDescent="0.2">
      <c r="A361" s="160">
        <f>Input!A361</f>
        <v>10368</v>
      </c>
      <c r="B361" s="160" t="str">
        <f>Input!B361</f>
        <v>Hu1-13</v>
      </c>
      <c r="C361" s="161">
        <f>Calc!O361</f>
        <v>13.710720605020958</v>
      </c>
      <c r="D361" s="161">
        <f>Calc!P361</f>
        <v>9.6190552286393996E-4</v>
      </c>
      <c r="E361" s="161">
        <f>Calc!X361</f>
        <v>0.89580144945540452</v>
      </c>
      <c r="F361" s="161">
        <f>Calc!Y361</f>
        <v>2.6983165985068119E-3</v>
      </c>
      <c r="G361" s="161">
        <f>Calc!AN361</f>
        <v>1.0005297496985948</v>
      </c>
      <c r="H361" s="161">
        <f>Calc!AO361</f>
        <v>1.5778777664502415E-3</v>
      </c>
      <c r="I361" s="162">
        <f>Calc!AH361</f>
        <v>46792.938500138065</v>
      </c>
      <c r="J361" s="162">
        <f>Calc!AI361</f>
        <v>159.06418343169034</v>
      </c>
      <c r="K361" s="163">
        <f>Calc!AJ361</f>
        <v>0.31460881001366126</v>
      </c>
      <c r="L361" s="163">
        <f>Calc!AK361</f>
        <v>0.77780557174584486</v>
      </c>
      <c r="M361" s="164" t="str">
        <f>Calc!AP361</f>
        <v>Out of range</v>
      </c>
      <c r="N361" s="164" t="e">
        <f>Calc!AQ361</f>
        <v>#VALUE!</v>
      </c>
      <c r="O361" s="164" t="str">
        <f>Calc!AW361</f>
        <v>Out of range</v>
      </c>
      <c r="P361" s="164" t="e">
        <f>Calc!AY361</f>
        <v>#VALUE!</v>
      </c>
      <c r="Q361" s="163" t="e">
        <f>Calc!BB361</f>
        <v>#VALUE!</v>
      </c>
      <c r="R361" s="163" t="e">
        <f>Calc!BC361</f>
        <v>#VALUE!</v>
      </c>
      <c r="S361" s="160">
        <f>Input!E361</f>
        <v>0</v>
      </c>
    </row>
    <row r="362" spans="1:19" x14ac:dyDescent="0.2">
      <c r="A362" s="1">
        <f>Input!A362</f>
        <v>10699</v>
      </c>
      <c r="B362" s="1" t="str">
        <f>Input!B362</f>
        <v>GeoB20928-1_251-256</v>
      </c>
      <c r="C362" s="99">
        <f>Calc!O362</f>
        <v>3.2989594376887248</v>
      </c>
      <c r="D362" s="99">
        <f>Calc!P362</f>
        <v>1.1919012168499422E-4</v>
      </c>
      <c r="E362" s="99">
        <f>Calc!X362</f>
        <v>0.26079644852468314</v>
      </c>
      <c r="F362" s="99">
        <f>Calc!Y362</f>
        <v>4.1050720199174549E-4</v>
      </c>
      <c r="G362" s="99">
        <f>Calc!AN362</f>
        <v>0.11540382755615373</v>
      </c>
      <c r="H362" s="5">
        <f>Calc!AO362</f>
        <v>2.3094668115213352E-4</v>
      </c>
      <c r="I362" s="8">
        <f>Calc!AH362</f>
        <v>4461.9891589268136</v>
      </c>
      <c r="J362" s="8">
        <f>Calc!AI362</f>
        <v>11.359382213024507</v>
      </c>
      <c r="K362" s="77">
        <f>Calc!AJ362</f>
        <v>142.90510530690614</v>
      </c>
      <c r="L362" s="77">
        <f>Calc!AK362</f>
        <v>0.40285765964022341</v>
      </c>
      <c r="M362" s="109">
        <f>Calc!AP362</f>
        <v>11.5985</v>
      </c>
      <c r="N362" s="109">
        <f>Calc!AQ362</f>
        <v>2.5499999999999998E-2</v>
      </c>
      <c r="O362" s="109">
        <f>Calc!AW362</f>
        <v>11.578799999999999</v>
      </c>
      <c r="P362" s="109">
        <f>Calc!AY362</f>
        <v>2.6704450438577183E-2</v>
      </c>
      <c r="Q362" s="77">
        <f>Calc!BB362</f>
        <v>147.6590608170265</v>
      </c>
      <c r="R362" s="77">
        <f>Calc!BC362</f>
        <v>0.41640849188630807</v>
      </c>
      <c r="S362" s="1">
        <f>Input!E362</f>
        <v>253.5</v>
      </c>
    </row>
    <row r="363" spans="1:19" s="160" customFormat="1" x14ac:dyDescent="0.2">
      <c r="A363" s="160">
        <f>Input!A363</f>
        <v>10368</v>
      </c>
      <c r="B363" s="160" t="str">
        <f>Input!B363</f>
        <v>Hu1-13</v>
      </c>
      <c r="C363" s="161">
        <f>Calc!O363</f>
        <v>13.709646040741227</v>
      </c>
      <c r="D363" s="161">
        <f>Calc!P363</f>
        <v>8.5501939715059132E-4</v>
      </c>
      <c r="E363" s="161">
        <f>Calc!X363</f>
        <v>0.89669857317629309</v>
      </c>
      <c r="F363" s="161">
        <f>Calc!Y363</f>
        <v>2.0041436494018156E-3</v>
      </c>
      <c r="G363" s="161">
        <f>Calc!AN363</f>
        <v>1.0000745518595446</v>
      </c>
      <c r="H363" s="161">
        <f>Calc!AO363</f>
        <v>1.8296123974620717E-3</v>
      </c>
      <c r="I363" s="162">
        <f>Calc!AH363</f>
        <v>46721.193893246498</v>
      </c>
      <c r="J363" s="162">
        <f>Calc!AI363</f>
        <v>134.91370110031926</v>
      </c>
      <c r="K363" s="163">
        <f>Calc!AJ363</f>
        <v>-0.59814594118334785</v>
      </c>
      <c r="L363" s="163">
        <f>Calc!AK363</f>
        <v>0.91176620598057112</v>
      </c>
      <c r="M363" s="164" t="str">
        <f>Calc!AP363</f>
        <v>Out of range</v>
      </c>
      <c r="N363" s="164" t="e">
        <f>Calc!AQ363</f>
        <v>#VALUE!</v>
      </c>
      <c r="O363" s="164" t="str">
        <f>Calc!AW363</f>
        <v>Out of range</v>
      </c>
      <c r="P363" s="164" t="e">
        <f>Calc!AY363</f>
        <v>#VALUE!</v>
      </c>
      <c r="Q363" s="163" t="e">
        <f>Calc!BB363</f>
        <v>#VALUE!</v>
      </c>
      <c r="R363" s="163" t="e">
        <f>Calc!BC363</f>
        <v>#VALUE!</v>
      </c>
      <c r="S363" s="160">
        <f>Input!E363</f>
        <v>0</v>
      </c>
    </row>
    <row r="364" spans="1:19" x14ac:dyDescent="0.2">
      <c r="A364" s="1">
        <f>Input!A364</f>
        <v>10700</v>
      </c>
      <c r="B364" s="1" t="str">
        <f>Input!B364</f>
        <v>GeoB20928-1_265-268</v>
      </c>
      <c r="C364" s="99">
        <f>Calc!O364</f>
        <v>3.4649622411560865</v>
      </c>
      <c r="D364" s="99">
        <f>Calc!P364</f>
        <v>1.4678058949581962E-4</v>
      </c>
      <c r="E364" s="99">
        <f>Calc!X364</f>
        <v>0.28458815545386368</v>
      </c>
      <c r="F364" s="99">
        <f>Calc!Y364</f>
        <v>4.888778839044456E-4</v>
      </c>
      <c r="G364" s="99">
        <f>Calc!AN364</f>
        <v>0.11611318577105795</v>
      </c>
      <c r="H364" s="5">
        <f>Calc!AO364</f>
        <v>3.1065759479480178E-4</v>
      </c>
      <c r="I364" s="8">
        <f>Calc!AH364</f>
        <v>4317.950821666569</v>
      </c>
      <c r="J364" s="8">
        <f>Calc!AI364</f>
        <v>13.727649651155064</v>
      </c>
      <c r="K364" s="77">
        <f>Calc!AJ364</f>
        <v>142.91086332408233</v>
      </c>
      <c r="L364" s="77">
        <f>Calc!AK364</f>
        <v>0.57697763599026386</v>
      </c>
      <c r="M364" s="109">
        <f>Calc!AP364</f>
        <v>11.673500000000001</v>
      </c>
      <c r="N364" s="109">
        <f>Calc!AQ364</f>
        <v>3.56E-2</v>
      </c>
      <c r="O364" s="109">
        <f>Calc!AW364</f>
        <v>11.653</v>
      </c>
      <c r="P364" s="109">
        <f>Calc!AY364</f>
        <v>3.5015829147445297E-2</v>
      </c>
      <c r="Q364" s="77">
        <f>Calc!BB364</f>
        <v>147.69598067561239</v>
      </c>
      <c r="R364" s="77">
        <f>Calc!BC364</f>
        <v>0.59647583147075234</v>
      </c>
      <c r="S364" s="1">
        <f>Input!E364</f>
        <v>266.5</v>
      </c>
    </row>
    <row r="365" spans="1:19" s="160" customFormat="1" x14ac:dyDescent="0.2">
      <c r="A365" s="160">
        <f>Input!A365</f>
        <v>10368</v>
      </c>
      <c r="B365" s="160" t="str">
        <f>Input!B365</f>
        <v>Hu1-13</v>
      </c>
      <c r="C365" s="161">
        <f>Calc!O365</f>
        <v>13.708942634481341</v>
      </c>
      <c r="D365" s="161">
        <f>Calc!P365</f>
        <v>9.7766343934629191E-4</v>
      </c>
      <c r="E365" s="161">
        <f>Calc!X365</f>
        <v>0.8936603553909418</v>
      </c>
      <c r="F365" s="161">
        <f>Calc!Y365</f>
        <v>2.1353497022237361E-3</v>
      </c>
      <c r="G365" s="161">
        <f>Calc!AN365</f>
        <v>0.99906296180482546</v>
      </c>
      <c r="H365" s="161">
        <f>Calc!AO365</f>
        <v>1.5914874933673573E-3</v>
      </c>
      <c r="I365" s="162">
        <f>Calc!AH365</f>
        <v>46830.211362107591</v>
      </c>
      <c r="J365" s="162">
        <f>Calc!AI365</f>
        <v>134.44376729869143</v>
      </c>
      <c r="K365" s="163">
        <f>Calc!AJ365</f>
        <v>0.97234448011573882</v>
      </c>
      <c r="L365" s="163">
        <f>Calc!AK365</f>
        <v>0.65418376845303983</v>
      </c>
      <c r="M365" s="164">
        <f>Calc!AP365</f>
        <v>662.30700000000002</v>
      </c>
      <c r="N365" s="164" t="e">
        <f>Calc!AQ365</f>
        <v>#VALUE!</v>
      </c>
      <c r="O365" s="164">
        <f>Calc!AW365</f>
        <v>662.2885</v>
      </c>
      <c r="P365" s="164">
        <f>Calc!AY365</f>
        <v>86.176192413887335</v>
      </c>
      <c r="Q365" s="163">
        <f>Calc!BB365</f>
        <v>6.3203896115354992</v>
      </c>
      <c r="R365" s="163">
        <f>Calc!BC365</f>
        <v>5.9276529243429952</v>
      </c>
      <c r="S365" s="160">
        <f>Input!E365</f>
        <v>0</v>
      </c>
    </row>
    <row r="366" spans="1:19" x14ac:dyDescent="0.2">
      <c r="A366" s="1">
        <f>Input!A366</f>
        <v>10701</v>
      </c>
      <c r="B366" s="1" t="str">
        <f>Input!B366</f>
        <v>GeoB20928-1_289-291</v>
      </c>
      <c r="C366" s="99">
        <f>Calc!O366</f>
        <v>3.6408432000526689</v>
      </c>
      <c r="D366" s="99">
        <f>Calc!P366</f>
        <v>1.0875731118796285E-4</v>
      </c>
      <c r="E366" s="99">
        <f>Calc!X366</f>
        <v>0.33127956698596372</v>
      </c>
      <c r="F366" s="99">
        <f>Calc!Y366</f>
        <v>3.4235994048511316E-4</v>
      </c>
      <c r="G366" s="99">
        <f>Calc!AN366</f>
        <v>0.12417755677690964</v>
      </c>
      <c r="H366" s="5">
        <f>Calc!AO366</f>
        <v>2.1251216066099887E-4</v>
      </c>
      <c r="I366" s="8">
        <f>Calc!AH366</f>
        <v>4166.2477055594627</v>
      </c>
      <c r="J366" s="8">
        <f>Calc!AI366</f>
        <v>8.3281868202228519</v>
      </c>
      <c r="K366" s="77">
        <f>Calc!AJ366</f>
        <v>141.86165069011759</v>
      </c>
      <c r="L366" s="77">
        <f>Calc!AK366</f>
        <v>0.35514503715839951</v>
      </c>
      <c r="M366" s="109">
        <f>Calc!AP366</f>
        <v>12.542899999999999</v>
      </c>
      <c r="N366" s="109">
        <f>Calc!AQ366</f>
        <v>2.3099999999999999E-2</v>
      </c>
      <c r="O366" s="109">
        <f>Calc!AW366</f>
        <v>12.520200000000001</v>
      </c>
      <c r="P366" s="109">
        <f>Calc!AY366</f>
        <v>2.5714251318837821E-2</v>
      </c>
      <c r="Q366" s="77">
        <f>Calc!BB366</f>
        <v>146.9714180760017</v>
      </c>
      <c r="R366" s="77">
        <f>Calc!BC366</f>
        <v>0.36809214621061848</v>
      </c>
      <c r="S366" s="1">
        <f>Input!E366</f>
        <v>290</v>
      </c>
    </row>
    <row r="367" spans="1:19" s="160" customFormat="1" x14ac:dyDescent="0.2">
      <c r="A367" s="160">
        <f>Input!A367</f>
        <v>10368</v>
      </c>
      <c r="B367" s="160" t="str">
        <f>Input!B367</f>
        <v>Hu1-13</v>
      </c>
      <c r="C367" s="161">
        <f>Calc!O367</f>
        <v>13.708942634481341</v>
      </c>
      <c r="D367" s="161">
        <f>Calc!P367</f>
        <v>9.7766343934629191E-4</v>
      </c>
      <c r="E367" s="161">
        <f>Calc!X367</f>
        <v>0.8936603553909418</v>
      </c>
      <c r="F367" s="161">
        <f>Calc!Y367</f>
        <v>2.1353497022237361E-3</v>
      </c>
      <c r="G367" s="161">
        <f>Calc!AN367</f>
        <v>0.99906296180482546</v>
      </c>
      <c r="H367" s="161">
        <f>Calc!AO367</f>
        <v>1.5914874933673573E-3</v>
      </c>
      <c r="I367" s="162">
        <f>Calc!AH367</f>
        <v>46830.211362107591</v>
      </c>
      <c r="J367" s="162">
        <f>Calc!AI367</f>
        <v>134.44376729869143</v>
      </c>
      <c r="K367" s="163">
        <f>Calc!AJ367</f>
        <v>0.97234448011573882</v>
      </c>
      <c r="L367" s="163">
        <f>Calc!AK367</f>
        <v>0.65418376845303983</v>
      </c>
      <c r="M367" s="164">
        <f>Calc!AP367</f>
        <v>662.30700000000002</v>
      </c>
      <c r="N367" s="164" t="e">
        <f>Calc!AQ367</f>
        <v>#VALUE!</v>
      </c>
      <c r="O367" s="164">
        <f>Calc!AW367</f>
        <v>662.2885</v>
      </c>
      <c r="P367" s="164">
        <f>Calc!AY367</f>
        <v>86.176192413887335</v>
      </c>
      <c r="Q367" s="163">
        <f>Calc!BB367</f>
        <v>6.3203896115354992</v>
      </c>
      <c r="R367" s="163">
        <f>Calc!BC367</f>
        <v>6.0449196792659015</v>
      </c>
      <c r="S367" s="160">
        <f>Input!E367</f>
        <v>0</v>
      </c>
    </row>
    <row r="368" spans="1:19" x14ac:dyDescent="0.2">
      <c r="A368" s="56"/>
      <c r="B368" s="56"/>
      <c r="C368" s="106"/>
      <c r="D368" s="106"/>
      <c r="E368" s="106"/>
      <c r="F368" s="106"/>
      <c r="G368" s="106"/>
      <c r="H368" s="70"/>
      <c r="I368" s="72"/>
      <c r="J368" s="72"/>
      <c r="K368" s="107"/>
      <c r="L368" s="107"/>
      <c r="M368" s="130"/>
      <c r="N368" s="130"/>
      <c r="O368" s="130"/>
      <c r="P368" s="130"/>
      <c r="Q368" s="107"/>
      <c r="R368" s="107"/>
      <c r="S368" s="56"/>
    </row>
    <row r="369" spans="1:19" s="160" customFormat="1" x14ac:dyDescent="0.2">
      <c r="A369" s="160">
        <f>Input!A369</f>
        <v>10368</v>
      </c>
      <c r="B369" s="160" t="str">
        <f>Input!B369</f>
        <v>Hu1-13</v>
      </c>
      <c r="C369" s="161">
        <f>Calc!O369</f>
        <v>13.71076765064864</v>
      </c>
      <c r="D369" s="161">
        <f>Calc!P369</f>
        <v>1.2112225791521139E-3</v>
      </c>
      <c r="E369" s="161">
        <f>Calc!X369</f>
        <v>0.91301229089587665</v>
      </c>
      <c r="F369" s="161">
        <f>Calc!Y369</f>
        <v>3.9903643842498539E-3</v>
      </c>
      <c r="G369" s="161">
        <f>Calc!AN369</f>
        <v>0.99893878396177016</v>
      </c>
      <c r="H369" s="161">
        <f>Calc!AO369</f>
        <v>2.6907306673800424E-3</v>
      </c>
      <c r="I369" s="162">
        <f>Calc!AH369</f>
        <v>45838.016268721003</v>
      </c>
      <c r="J369" s="162">
        <f>Calc!AI369</f>
        <v>235.29378175149995</v>
      </c>
      <c r="K369" s="163">
        <f>Calc!AJ369</f>
        <v>-0.74838618064487772</v>
      </c>
      <c r="L369" s="163">
        <f>Calc!AK369</f>
        <v>0.98275474231986137</v>
      </c>
      <c r="M369" s="164" t="str">
        <f>Calc!AP369</f>
        <v>Out of range</v>
      </c>
      <c r="N369" s="164" t="e">
        <f>Calc!AQ369</f>
        <v>#VALUE!</v>
      </c>
      <c r="O369" s="164" t="str">
        <f>Calc!AW369</f>
        <v>Out of range</v>
      </c>
      <c r="P369" s="164" t="e">
        <f>Calc!AY369</f>
        <v>#VALUE!</v>
      </c>
      <c r="Q369" s="163" t="e">
        <f>Calc!BB369</f>
        <v>#VALUE!</v>
      </c>
      <c r="R369" s="163" t="e">
        <f>Calc!BC369</f>
        <v>#VALUE!</v>
      </c>
      <c r="S369" s="160">
        <f>Input!E369</f>
        <v>0</v>
      </c>
    </row>
    <row r="370" spans="1:19" x14ac:dyDescent="0.2">
      <c r="A370" s="1">
        <f>Input!A370</f>
        <v>10718</v>
      </c>
      <c r="B370" s="1" t="str">
        <f>Input!B370</f>
        <v>GeoB20928-1_300-302</v>
      </c>
      <c r="C370" s="99">
        <f>Calc!O370</f>
        <v>4.0401110196664707</v>
      </c>
      <c r="D370" s="99">
        <f>Calc!P370</f>
        <v>1.0279905354838982E-4</v>
      </c>
      <c r="E370" s="99">
        <f>Calc!X370</f>
        <v>0.2258454230764069</v>
      </c>
      <c r="F370" s="99">
        <f>Calc!Y370</f>
        <v>3.7106905652686123E-4</v>
      </c>
      <c r="G370" s="99">
        <f>Calc!AN370</f>
        <v>0.12566600650496895</v>
      </c>
      <c r="H370" s="5">
        <f>Calc!AO370</f>
        <v>2.5808064789705236E-4</v>
      </c>
      <c r="I370" s="8">
        <f>Calc!AH370</f>
        <v>6868.9195188679378</v>
      </c>
      <c r="J370" s="8">
        <f>Calc!AI370</f>
        <v>18.064828042552321</v>
      </c>
      <c r="K370" s="77">
        <f>Calc!AJ370</f>
        <v>142.52136877165512</v>
      </c>
      <c r="L370" s="77">
        <f>Calc!AK370</f>
        <v>0.42234592521002645</v>
      </c>
      <c r="M370" s="109">
        <f>Calc!AP370</f>
        <v>12.694100000000001</v>
      </c>
      <c r="N370" s="109">
        <f>Calc!AQ370</f>
        <v>2.7900000000000001E-2</v>
      </c>
      <c r="O370" s="109">
        <f>Calc!AW370</f>
        <v>12.680199999999999</v>
      </c>
      <c r="P370" s="109">
        <f>Calc!AY370</f>
        <v>2.8888680151828237E-2</v>
      </c>
      <c r="Q370" s="77">
        <f>Calc!BB370</f>
        <v>147.72168461355815</v>
      </c>
      <c r="R370" s="77">
        <f>Calc!BC370</f>
        <v>0.43792259706033876</v>
      </c>
      <c r="S370" s="1">
        <f>Input!E370</f>
        <v>301</v>
      </c>
    </row>
    <row r="371" spans="1:19" s="160" customFormat="1" x14ac:dyDescent="0.2">
      <c r="A371" s="160">
        <f>Input!A371</f>
        <v>10368</v>
      </c>
      <c r="B371" s="160" t="str">
        <f>Input!B371</f>
        <v>Hu1-13</v>
      </c>
      <c r="C371" s="161">
        <f>Calc!O371</f>
        <v>13.710583702504611</v>
      </c>
      <c r="D371" s="161">
        <f>Calc!P371</f>
        <v>1.2815606225186158E-3</v>
      </c>
      <c r="E371" s="161">
        <f>Calc!X371</f>
        <v>0.91271467573860388</v>
      </c>
      <c r="F371" s="161">
        <f>Calc!Y371</f>
        <v>2.573284897085493E-3</v>
      </c>
      <c r="G371" s="161">
        <f>Calc!AN371</f>
        <v>1.0010005019383685</v>
      </c>
      <c r="H371" s="161">
        <f>Calc!AO371</f>
        <v>2.0183177841706628E-3</v>
      </c>
      <c r="I371" s="162">
        <f>Calc!AH371</f>
        <v>45946.982845839382</v>
      </c>
      <c r="J371" s="162">
        <f>Calc!AI371</f>
        <v>159.20218906748838</v>
      </c>
      <c r="K371" s="163">
        <f>Calc!AJ371</f>
        <v>-0.79284364282261599</v>
      </c>
      <c r="L371" s="163">
        <f>Calc!AK371</f>
        <v>0.9682235543770632</v>
      </c>
      <c r="M371" s="164" t="str">
        <f>Calc!AP371</f>
        <v>Out of range</v>
      </c>
      <c r="N371" s="164" t="e">
        <f>Calc!AQ371</f>
        <v>#VALUE!</v>
      </c>
      <c r="O371" s="164" t="str">
        <f>Calc!AW371</f>
        <v>Out of range</v>
      </c>
      <c r="P371" s="164" t="e">
        <f>Calc!AY371</f>
        <v>#VALUE!</v>
      </c>
      <c r="Q371" s="163" t="e">
        <f>Calc!BB371</f>
        <v>#VALUE!</v>
      </c>
      <c r="R371" s="163" t="e">
        <f>Calc!BC371</f>
        <v>#VALUE!</v>
      </c>
      <c r="S371" s="160">
        <f>Input!E371</f>
        <v>0</v>
      </c>
    </row>
    <row r="372" spans="1:19" x14ac:dyDescent="0.2">
      <c r="A372" s="1">
        <f>Input!A372</f>
        <v>10719</v>
      </c>
      <c r="B372" s="1" t="str">
        <f>Input!B372</f>
        <v>GeoB20928-1_312-315</v>
      </c>
      <c r="C372" s="99">
        <f>Calc!O372</f>
        <v>4.0286149722200193</v>
      </c>
      <c r="D372" s="99">
        <f>Calc!P372</f>
        <v>1.3689080370148758E-4</v>
      </c>
      <c r="E372" s="99">
        <f>Calc!X372</f>
        <v>0.25665260737839357</v>
      </c>
      <c r="F372" s="99">
        <f>Calc!Y372</f>
        <v>4.3363228240972563E-4</v>
      </c>
      <c r="G372" s="99">
        <f>Calc!AN372</f>
        <v>0.12711711054628599</v>
      </c>
      <c r="H372" s="5">
        <f>Calc!AO372</f>
        <v>2.7712131599701378E-4</v>
      </c>
      <c r="I372" s="8">
        <f>Calc!AH372</f>
        <v>6107.9333549963203</v>
      </c>
      <c r="J372" s="8">
        <f>Calc!AI372</f>
        <v>16.845160870437141</v>
      </c>
      <c r="K372" s="77">
        <f>Calc!AJ372</f>
        <v>141.63719389413563</v>
      </c>
      <c r="L372" s="77">
        <f>Calc!AK372</f>
        <v>0.42156606199710811</v>
      </c>
      <c r="M372" s="109">
        <f>Calc!AP372</f>
        <v>12.86</v>
      </c>
      <c r="N372" s="109">
        <f>Calc!AQ372</f>
        <v>3.09E-2</v>
      </c>
      <c r="O372" s="109">
        <f>Calc!AW372</f>
        <v>12.844099999999999</v>
      </c>
      <c r="P372" s="109">
        <f>Calc!AY372</f>
        <v>3.1147741618793821E-2</v>
      </c>
      <c r="Q372" s="77">
        <f>Calc!BB372</f>
        <v>146.87326841912528</v>
      </c>
      <c r="R372" s="77">
        <f>Calc!BC372</f>
        <v>0.43734177740598079</v>
      </c>
      <c r="S372" s="1">
        <f>Input!E372</f>
        <v>313.5</v>
      </c>
    </row>
    <row r="373" spans="1:19" s="160" customFormat="1" x14ac:dyDescent="0.2">
      <c r="A373" s="160">
        <f>Input!A373</f>
        <v>10368</v>
      </c>
      <c r="B373" s="160" t="str">
        <f>Input!B373</f>
        <v>Hu1-13</v>
      </c>
      <c r="C373" s="161">
        <f>Calc!O373</f>
        <v>13.70916235311644</v>
      </c>
      <c r="D373" s="161">
        <f>Calc!P373</f>
        <v>1.3829018804148478E-3</v>
      </c>
      <c r="E373" s="161">
        <f>Calc!X373</f>
        <v>0.90945221574438695</v>
      </c>
      <c r="F373" s="161">
        <f>Calc!Y373</f>
        <v>3.3619754260588463E-3</v>
      </c>
      <c r="G373" s="161">
        <f>Calc!AN373</f>
        <v>1.0025873916133845</v>
      </c>
      <c r="H373" s="161">
        <f>Calc!AO373</f>
        <v>1.8292019403205822E-3</v>
      </c>
      <c r="I373" s="162">
        <f>Calc!AH373</f>
        <v>46180.120865339901</v>
      </c>
      <c r="J373" s="162">
        <f>Calc!AI373</f>
        <v>190.31687327224765</v>
      </c>
      <c r="K373" s="163">
        <f>Calc!AJ373</f>
        <v>0.21773582866724261</v>
      </c>
      <c r="L373" s="163">
        <f>Calc!AK373</f>
        <v>0.98524933100183887</v>
      </c>
      <c r="M373" s="164" t="str">
        <f>Calc!AP373</f>
        <v>Out of range</v>
      </c>
      <c r="N373" s="164" t="e">
        <f>Calc!AQ373</f>
        <v>#VALUE!</v>
      </c>
      <c r="O373" s="164" t="str">
        <f>Calc!AW373</f>
        <v>Out of range</v>
      </c>
      <c r="P373" s="164" t="e">
        <f>Calc!AY373</f>
        <v>#VALUE!</v>
      </c>
      <c r="Q373" s="163" t="e">
        <f>Calc!BB373</f>
        <v>#VALUE!</v>
      </c>
      <c r="R373" s="163" t="e">
        <f>Calc!BC373</f>
        <v>#VALUE!</v>
      </c>
      <c r="S373" s="160">
        <f>Input!E373</f>
        <v>0</v>
      </c>
    </row>
    <row r="374" spans="1:19" x14ac:dyDescent="0.2">
      <c r="A374" s="1">
        <f>Input!A374</f>
        <v>10720</v>
      </c>
      <c r="B374" s="1" t="str">
        <f>Input!B374</f>
        <v>GeoB20928-1_323-329</v>
      </c>
      <c r="C374" s="99">
        <f>Calc!O374</f>
        <v>3.6000847603788162</v>
      </c>
      <c r="D374" s="99">
        <f>Calc!P374</f>
        <v>1.204304787919477E-4</v>
      </c>
      <c r="E374" s="99">
        <f>Calc!X374</f>
        <v>0.52994071226959161</v>
      </c>
      <c r="F374" s="99">
        <f>Calc!Y374</f>
        <v>7.2966971795761931E-4</v>
      </c>
      <c r="G374" s="99">
        <f>Calc!AN374</f>
        <v>0.13182874507152637</v>
      </c>
      <c r="H374" s="5">
        <f>Calc!AO374</f>
        <v>3.0341699330239475E-4</v>
      </c>
      <c r="I374" s="8">
        <f>Calc!AH374</f>
        <v>2743.1342665756774</v>
      </c>
      <c r="J374" s="8">
        <f>Calc!AI374</f>
        <v>7.356545103414506</v>
      </c>
      <c r="K374" s="77">
        <f>Calc!AJ374</f>
        <v>142.70061415096191</v>
      </c>
      <c r="L374" s="77">
        <f>Calc!AK374</f>
        <v>0.5512123652606139</v>
      </c>
      <c r="M374" s="109">
        <f>Calc!AP374</f>
        <v>13.352399999999999</v>
      </c>
      <c r="N374" s="109">
        <f>Calc!AQ374</f>
        <v>3.2899999999999999E-2</v>
      </c>
      <c r="O374" s="109">
        <f>Calc!AW374</f>
        <v>13.3157</v>
      </c>
      <c r="P374" s="109">
        <f>Calc!AY374</f>
        <v>3.804656461789023E-2</v>
      </c>
      <c r="Q374" s="77">
        <f>Calc!BB374</f>
        <v>148.17336763918266</v>
      </c>
      <c r="R374" s="77">
        <f>Calc!BC374</f>
        <v>0.57257380682835668</v>
      </c>
      <c r="S374" s="1">
        <f>Input!E374</f>
        <v>326</v>
      </c>
    </row>
    <row r="375" spans="1:19" s="160" customFormat="1" x14ac:dyDescent="0.2">
      <c r="A375" s="160">
        <f>Input!A375</f>
        <v>10368</v>
      </c>
      <c r="B375" s="160" t="str">
        <f>Input!B375</f>
        <v>Hu1-13</v>
      </c>
      <c r="C375" s="161">
        <f>Calc!O375</f>
        <v>13.708697608904778</v>
      </c>
      <c r="D375" s="161">
        <f>Calc!P375</f>
        <v>1.4492062389795171E-3</v>
      </c>
      <c r="E375" s="161">
        <f>Calc!X375</f>
        <v>0.91028078998629303</v>
      </c>
      <c r="F375" s="161">
        <f>Calc!Y375</f>
        <v>2.5238206665924344E-3</v>
      </c>
      <c r="G375" s="161">
        <f>Calc!AN375</f>
        <v>1.0022525684056784</v>
      </c>
      <c r="H375" s="161">
        <f>Calc!AO375</f>
        <v>1.9817626415287917E-3</v>
      </c>
      <c r="I375" s="162">
        <f>Calc!AH375</f>
        <v>46121.114053477817</v>
      </c>
      <c r="J375" s="162">
        <f>Calc!AI375</f>
        <v>156.98626800469287</v>
      </c>
      <c r="K375" s="163">
        <f>Calc!AJ375</f>
        <v>0.79180884641272264</v>
      </c>
      <c r="L375" s="163">
        <f>Calc!AK375</f>
        <v>0.89500938056625512</v>
      </c>
      <c r="M375" s="164" t="str">
        <f>Calc!AP375</f>
        <v>Out of range</v>
      </c>
      <c r="N375" s="164" t="e">
        <f>Calc!AQ375</f>
        <v>#VALUE!</v>
      </c>
      <c r="O375" s="164" t="str">
        <f>Calc!AW375</f>
        <v>Out of range</v>
      </c>
      <c r="P375" s="164" t="e">
        <f>Calc!AY375</f>
        <v>#VALUE!</v>
      </c>
      <c r="Q375" s="163" t="e">
        <f>Calc!BB375</f>
        <v>#VALUE!</v>
      </c>
      <c r="R375" s="163" t="e">
        <f>Calc!BC375</f>
        <v>#VALUE!</v>
      </c>
      <c r="S375" s="160">
        <f>Input!E375</f>
        <v>0</v>
      </c>
    </row>
    <row r="376" spans="1:19" x14ac:dyDescent="0.2">
      <c r="A376" s="1">
        <f>Input!A376</f>
        <v>10721</v>
      </c>
      <c r="B376" s="1" t="str">
        <f>Input!B376</f>
        <v>GeoB20928-1_344-346</v>
      </c>
      <c r="C376" s="99">
        <f>Calc!O376</f>
        <v>3.984273408072069</v>
      </c>
      <c r="D376" s="99">
        <f>Calc!P376</f>
        <v>1.5879224694221247E-4</v>
      </c>
      <c r="E376" s="99">
        <f>Calc!X376</f>
        <v>0.56180028325780773</v>
      </c>
      <c r="F376" s="99">
        <f>Calc!Y376</f>
        <v>9.2366234459849731E-4</v>
      </c>
      <c r="G376" s="99">
        <f>Calc!AN376</f>
        <v>0.13027701635576508</v>
      </c>
      <c r="H376" s="5">
        <f>Calc!AO376</f>
        <v>2.9697371522558928E-4</v>
      </c>
      <c r="I376" s="8">
        <f>Calc!AH376</f>
        <v>2827.6713110579467</v>
      </c>
      <c r="J376" s="8">
        <f>Calc!AI376</f>
        <v>7.9466562753289018</v>
      </c>
      <c r="K376" s="77">
        <f>Calc!AJ376</f>
        <v>140.86906799803955</v>
      </c>
      <c r="L376" s="77">
        <f>Calc!AK376</f>
        <v>0.52980712293494336</v>
      </c>
      <c r="M376" s="109">
        <f>Calc!AP376</f>
        <v>13.208600000000001</v>
      </c>
      <c r="N376" s="109">
        <f>Calc!AQ376</f>
        <v>3.27E-2</v>
      </c>
      <c r="O376" s="109">
        <f>Calc!AW376</f>
        <v>13.173400000000001</v>
      </c>
      <c r="P376" s="109">
        <f>Calc!AY376</f>
        <v>3.7046693571525104E-2</v>
      </c>
      <c r="Q376" s="77">
        <f>Calc!BB376</f>
        <v>146.21276327786646</v>
      </c>
      <c r="R376" s="77">
        <f>Calc!BC376</f>
        <v>0.5501177674218598</v>
      </c>
      <c r="S376" s="1">
        <f>Input!E376</f>
        <v>345</v>
      </c>
    </row>
    <row r="377" spans="1:19" s="160" customFormat="1" x14ac:dyDescent="0.2">
      <c r="A377" s="160">
        <f>Input!A377</f>
        <v>10368</v>
      </c>
      <c r="B377" s="160" t="str">
        <f>Input!B377</f>
        <v>Hu1-13</v>
      </c>
      <c r="C377" s="161">
        <f>Calc!O377</f>
        <v>13.708312683334901</v>
      </c>
      <c r="D377" s="161">
        <f>Calc!P377</f>
        <v>9.6465814339526514E-4</v>
      </c>
      <c r="E377" s="161">
        <f>Calc!X377</f>
        <v>0.90471782117394561</v>
      </c>
      <c r="F377" s="161">
        <f>Calc!Y377</f>
        <v>2.4666019109551886E-3</v>
      </c>
      <c r="G377" s="161">
        <f>Calc!AN377</f>
        <v>1.0009374444947505</v>
      </c>
      <c r="H377" s="161">
        <f>Calc!AO377</f>
        <v>1.5843384867538373E-3</v>
      </c>
      <c r="I377" s="162">
        <f>Calc!AH377</f>
        <v>46342.513530233264</v>
      </c>
      <c r="J377" s="162">
        <f>Calc!AI377</f>
        <v>146.06060997548076</v>
      </c>
      <c r="K377" s="163">
        <f>Calc!AJ377</f>
        <v>-4.2205963498354038E-2</v>
      </c>
      <c r="L377" s="163">
        <f>Calc!AK377</f>
        <v>0.67426865911001377</v>
      </c>
      <c r="M377" s="164" t="str">
        <f>Calc!AP377</f>
        <v>Out of range</v>
      </c>
      <c r="N377" s="164" t="e">
        <f>Calc!AQ377</f>
        <v>#VALUE!</v>
      </c>
      <c r="O377" s="164" t="str">
        <f>Calc!AW377</f>
        <v>Out of range</v>
      </c>
      <c r="P377" s="164" t="e">
        <f>Calc!AY377</f>
        <v>#VALUE!</v>
      </c>
      <c r="Q377" s="163" t="e">
        <f>Calc!BB377</f>
        <v>#VALUE!</v>
      </c>
      <c r="R377" s="163" t="e">
        <f>Calc!BC377</f>
        <v>#VALUE!</v>
      </c>
      <c r="S377" s="160">
        <f>Input!E377</f>
        <v>0</v>
      </c>
    </row>
    <row r="378" spans="1:19" x14ac:dyDescent="0.2">
      <c r="A378" s="1">
        <f>Input!A378</f>
        <v>10722</v>
      </c>
      <c r="B378" s="1" t="str">
        <f>Input!B378</f>
        <v>GeoB20928-1_425-427</v>
      </c>
      <c r="C378" s="99">
        <f>Calc!O378</f>
        <v>4.0700468575696869</v>
      </c>
      <c r="D378" s="99">
        <f>Calc!P378</f>
        <v>2.2769728937787777E-4</v>
      </c>
      <c r="E378" s="99">
        <f>Calc!X378</f>
        <v>0.27871363888437406</v>
      </c>
      <c r="F378" s="99">
        <f>Calc!Y378</f>
        <v>1.0143963362746217E-3</v>
      </c>
      <c r="G378" s="99">
        <f>Calc!AN378</f>
        <v>0.16062048937704701</v>
      </c>
      <c r="H378" s="5">
        <f>Calc!AO378</f>
        <v>5.8930102413221931E-4</v>
      </c>
      <c r="I378" s="8">
        <f>Calc!AH378</f>
        <v>7173.8263682605475</v>
      </c>
      <c r="J378" s="8">
        <f>Calc!AI378</f>
        <v>37.071508570160951</v>
      </c>
      <c r="K378" s="77">
        <f>Calc!AJ378</f>
        <v>139.23927016859872</v>
      </c>
      <c r="L378" s="77">
        <f>Calc!AK378</f>
        <v>0.52128652808405052</v>
      </c>
      <c r="M378" s="109">
        <f>Calc!AP378</f>
        <v>16.544699999999999</v>
      </c>
      <c r="N378" s="109">
        <f>Calc!AQ378</f>
        <v>6.6500000000000004E-2</v>
      </c>
      <c r="O378" s="109">
        <f>Calc!AW378</f>
        <v>16.5276</v>
      </c>
      <c r="P378" s="109">
        <f>Calc!AY378</f>
        <v>6.6421573196251069E-2</v>
      </c>
      <c r="Q378" s="77">
        <f>Calc!BB378</f>
        <v>145.89771256056702</v>
      </c>
      <c r="R378" s="77">
        <f>Calc!BC378</f>
        <v>0.54690078205130488</v>
      </c>
      <c r="S378" s="1">
        <f>Input!E378</f>
        <v>426</v>
      </c>
    </row>
    <row r="379" spans="1:19" s="160" customFormat="1" x14ac:dyDescent="0.2">
      <c r="A379" s="160">
        <f>Input!A379</f>
        <v>10368</v>
      </c>
      <c r="B379" s="160" t="str">
        <f>Input!B379</f>
        <v>Hu1-13</v>
      </c>
      <c r="C379" s="161">
        <f>Calc!O379</f>
        <v>13.708312683334901</v>
      </c>
      <c r="D379" s="161">
        <f>Calc!P379</f>
        <v>9.6465814339526514E-4</v>
      </c>
      <c r="E379" s="161">
        <f>Calc!X379</f>
        <v>0.90471782117394561</v>
      </c>
      <c r="F379" s="161">
        <f>Calc!Y379</f>
        <v>2.4666019109551886E-3</v>
      </c>
      <c r="G379" s="161">
        <f>Calc!AN379</f>
        <v>1.0009374444947505</v>
      </c>
      <c r="H379" s="161">
        <f>Calc!AO379</f>
        <v>1.5843384867538373E-3</v>
      </c>
      <c r="I379" s="162">
        <f>Calc!AH379</f>
        <v>46342.513530233264</v>
      </c>
      <c r="J379" s="162">
        <f>Calc!AI379</f>
        <v>146.06060997548076</v>
      </c>
      <c r="K379" s="163">
        <f>Calc!AJ379</f>
        <v>-4.2205963498354038E-2</v>
      </c>
      <c r="L379" s="163">
        <f>Calc!AK379</f>
        <v>0.67426865911001377</v>
      </c>
      <c r="M379" s="164" t="str">
        <f>Calc!AP379</f>
        <v>Out of range</v>
      </c>
      <c r="N379" s="164" t="e">
        <f>Calc!AQ379</f>
        <v>#VALUE!</v>
      </c>
      <c r="O379" s="164" t="str">
        <f>Calc!AW379</f>
        <v>Out of range</v>
      </c>
      <c r="P379" s="164" t="e">
        <f>Calc!AY379</f>
        <v>#VALUE!</v>
      </c>
      <c r="Q379" s="163" t="e">
        <f>Calc!BB379</f>
        <v>#VALUE!</v>
      </c>
      <c r="R379" s="163" t="e">
        <f>Calc!BC379</f>
        <v>#VALUE!</v>
      </c>
      <c r="S379" s="160">
        <f>Input!E379</f>
        <v>0</v>
      </c>
    </row>
    <row r="381" spans="1:19" s="160" customFormat="1" x14ac:dyDescent="0.2">
      <c r="A381" s="160">
        <f>Input!A381</f>
        <v>10368</v>
      </c>
      <c r="B381" s="160" t="str">
        <f>Input!B381</f>
        <v>Hu1-13</v>
      </c>
      <c r="C381" s="161">
        <f>Calc!O381</f>
        <v>13.711150531630167</v>
      </c>
      <c r="D381" s="161">
        <f>Calc!P381</f>
        <v>9.2085187375464978E-4</v>
      </c>
      <c r="E381" s="161">
        <f>Calc!X381</f>
        <v>0.90935983054270675</v>
      </c>
      <c r="F381" s="161">
        <f>Calc!Y381</f>
        <v>3.0008354961424911E-3</v>
      </c>
      <c r="G381" s="161">
        <f>Calc!AN381</f>
        <v>1.0011184695945863</v>
      </c>
      <c r="H381" s="161">
        <f>Calc!AO381</f>
        <v>2.4101246103156019E-3</v>
      </c>
      <c r="I381" s="162">
        <f>Calc!AH381</f>
        <v>46123.833829227224</v>
      </c>
      <c r="J381" s="162">
        <f>Calc!AI381</f>
        <v>188.3798174591447</v>
      </c>
      <c r="K381" s="163">
        <f>Calc!AJ381</f>
        <v>-2.0217884279897236</v>
      </c>
      <c r="L381" s="163">
        <f>Calc!AK381</f>
        <v>1.0579952386372893</v>
      </c>
      <c r="M381" s="164" t="str">
        <f>Calc!AP381</f>
        <v>Out of range</v>
      </c>
      <c r="N381" s="164" t="e">
        <f>Calc!AQ381</f>
        <v>#VALUE!</v>
      </c>
      <c r="O381" s="164" t="str">
        <f>Calc!AW381</f>
        <v>Out of range</v>
      </c>
      <c r="P381" s="164" t="e">
        <f>Calc!AY381</f>
        <v>#VALUE!</v>
      </c>
      <c r="Q381" s="163" t="e">
        <f>Calc!BB381</f>
        <v>#VALUE!</v>
      </c>
      <c r="R381" s="163" t="e">
        <f>Calc!BC381</f>
        <v>#VALUE!</v>
      </c>
      <c r="S381" s="160">
        <f>Input!E381</f>
        <v>0</v>
      </c>
    </row>
    <row r="382" spans="1:19" x14ac:dyDescent="0.2">
      <c r="A382" s="1">
        <f>Input!A382</f>
        <v>10723</v>
      </c>
      <c r="B382" s="1" t="str">
        <f>Input!B382</f>
        <v>GeoB20928-1_618-620 cm</v>
      </c>
      <c r="C382" s="99">
        <f>Calc!O382</f>
        <v>3.9887275425247637</v>
      </c>
      <c r="D382" s="99">
        <f>Calc!P382</f>
        <v>1.1166183813709243E-4</v>
      </c>
      <c r="E382" s="99">
        <f>Calc!X382</f>
        <v>0.78966065262424756</v>
      </c>
      <c r="F382" s="99">
        <f>Calc!Y382</f>
        <v>1.064300574419039E-3</v>
      </c>
      <c r="G382" s="99">
        <f>Calc!AN382</f>
        <v>0.22663673765657369</v>
      </c>
      <c r="H382" s="5">
        <f>Calc!AO382</f>
        <v>3.4312989091238153E-4</v>
      </c>
      <c r="I382" s="8">
        <f>Calc!AH382</f>
        <v>3500.4356431617502</v>
      </c>
      <c r="J382" s="8">
        <f>Calc!AI382</f>
        <v>7.0947434659385458</v>
      </c>
      <c r="K382" s="77">
        <f>Calc!AJ382</f>
        <v>132.19612625794008</v>
      </c>
      <c r="L382" s="77">
        <f>Calc!AK382</f>
        <v>0.33877790744587327</v>
      </c>
      <c r="M382" s="109">
        <f>Calc!AP382</f>
        <v>24.283200000000001</v>
      </c>
      <c r="N382" s="109">
        <f>Calc!AQ382</f>
        <v>4.5499999999999999E-2</v>
      </c>
      <c r="O382" s="109">
        <f>Calc!AW382</f>
        <v>24.233599999999999</v>
      </c>
      <c r="P382" s="109">
        <f>Calc!AY382</f>
        <v>4.8630933460970589E-2</v>
      </c>
      <c r="Q382" s="77">
        <f>Calc!BB382</f>
        <v>141.56770009062259</v>
      </c>
      <c r="R382" s="77">
        <f>Calc!BC382</f>
        <v>0.36331578122147601</v>
      </c>
      <c r="S382" s="1">
        <f>Input!E382</f>
        <v>619</v>
      </c>
    </row>
    <row r="383" spans="1:19" s="160" customFormat="1" x14ac:dyDescent="0.2">
      <c r="A383" s="160">
        <f>Input!A383</f>
        <v>10368</v>
      </c>
      <c r="B383" s="160" t="str">
        <f>Input!B383</f>
        <v>Hu1-13</v>
      </c>
      <c r="C383" s="161">
        <f>Calc!O383</f>
        <v>13.710257440182652</v>
      </c>
      <c r="D383" s="161">
        <f>Calc!P383</f>
        <v>1.1598642933050372E-3</v>
      </c>
      <c r="E383" s="161">
        <f>Calc!X383</f>
        <v>0.90579936592885091</v>
      </c>
      <c r="F383" s="161">
        <f>Calc!Y383</f>
        <v>2.6775629047727009E-3</v>
      </c>
      <c r="G383" s="161">
        <f>Calc!AN383</f>
        <v>1.0002456851532704</v>
      </c>
      <c r="H383" s="161">
        <f>Calc!AO383</f>
        <v>2.3224027822999101E-3</v>
      </c>
      <c r="I383" s="162">
        <f>Calc!AH383</f>
        <v>46261.752013376885</v>
      </c>
      <c r="J383" s="162">
        <f>Calc!AI383</f>
        <v>173.84705357128789</v>
      </c>
      <c r="K383" s="163">
        <f>Calc!AJ383</f>
        <v>-1.00501433814848</v>
      </c>
      <c r="L383" s="163">
        <f>Calc!AK383</f>
        <v>0.7794684501995206</v>
      </c>
      <c r="M383" s="164" t="str">
        <f>Calc!AP383</f>
        <v>Out of range</v>
      </c>
      <c r="N383" s="164" t="e">
        <f>Calc!AQ383</f>
        <v>#VALUE!</v>
      </c>
      <c r="O383" s="164" t="str">
        <f>Calc!AW383</f>
        <v>Out of range</v>
      </c>
      <c r="P383" s="164" t="e">
        <f>Calc!AY383</f>
        <v>#VALUE!</v>
      </c>
      <c r="Q383" s="163" t="e">
        <f>Calc!BB383</f>
        <v>#VALUE!</v>
      </c>
      <c r="R383" s="163" t="e">
        <f>Calc!BC383</f>
        <v>#VALUE!</v>
      </c>
      <c r="S383" s="160">
        <f>Input!E383</f>
        <v>0</v>
      </c>
    </row>
    <row r="384" spans="1:19" x14ac:dyDescent="0.2">
      <c r="A384" s="1">
        <f>Input!A384</f>
        <v>10724</v>
      </c>
      <c r="B384" s="1" t="str">
        <f>Input!B384</f>
        <v>GeoB20928-1_635-640 cm</v>
      </c>
      <c r="C384" s="99">
        <f>Calc!O384</f>
        <v>3.8380413104030322</v>
      </c>
      <c r="D384" s="99">
        <f>Calc!P384</f>
        <v>1.1160625981590801E-4</v>
      </c>
      <c r="E384" s="99">
        <f>Calc!X384</f>
        <v>0.53599118179087446</v>
      </c>
      <c r="F384" s="99">
        <f>Calc!Y384</f>
        <v>5.382551602076686E-4</v>
      </c>
      <c r="G384" s="99">
        <f>Calc!AN384</f>
        <v>0.2295111658693838</v>
      </c>
      <c r="H384" s="5">
        <f>Calc!AO384</f>
        <v>3.8997762525204606E-4</v>
      </c>
      <c r="I384" s="8">
        <f>Calc!AH384</f>
        <v>5019.5920822345461</v>
      </c>
      <c r="J384" s="8">
        <f>Calc!AI384</f>
        <v>9.90627147453581</v>
      </c>
      <c r="K384" s="77">
        <f>Calc!AJ384</f>
        <v>130.98534141959982</v>
      </c>
      <c r="L384" s="77">
        <f>Calc!AK384</f>
        <v>0.34879320921128243</v>
      </c>
      <c r="M384" s="109">
        <f>Calc!AP384</f>
        <v>24.657499999999999</v>
      </c>
      <c r="N384" s="109">
        <f>Calc!AQ384</f>
        <v>4.2900000000000001E-2</v>
      </c>
      <c r="O384" s="109">
        <f>Calc!AW384</f>
        <v>24.622499999999999</v>
      </c>
      <c r="P384" s="109">
        <f>Calc!AY384</f>
        <v>5.0726722719986218E-2</v>
      </c>
      <c r="Q384" s="77">
        <f>Calc!BB384</f>
        <v>140.42534442241362</v>
      </c>
      <c r="R384" s="77">
        <f>Calc!BC384</f>
        <v>0.37447202552110875</v>
      </c>
      <c r="S384" s="1">
        <f>Input!E384</f>
        <v>637.5</v>
      </c>
    </row>
    <row r="385" spans="1:19" s="160" customFormat="1" x14ac:dyDescent="0.2">
      <c r="A385" s="160">
        <f>Input!A385</f>
        <v>10368</v>
      </c>
      <c r="B385" s="160" t="str">
        <f>Input!B385</f>
        <v>Hu1-13</v>
      </c>
      <c r="C385" s="161">
        <f>Calc!O385</f>
        <v>13.708113983099993</v>
      </c>
      <c r="D385" s="161">
        <f>Calc!P385</f>
        <v>1.2372200723625641E-3</v>
      </c>
      <c r="E385" s="161">
        <f>Calc!X385</f>
        <v>0.90201460566633962</v>
      </c>
      <c r="F385" s="161">
        <f>Calc!Y385</f>
        <v>2.5225602008682496E-3</v>
      </c>
      <c r="G385" s="161">
        <f>Calc!AN385</f>
        <v>0.99888327072215932</v>
      </c>
      <c r="H385" s="161">
        <f>Calc!AO385</f>
        <v>2.1057558197782851E-3</v>
      </c>
      <c r="I385" s="162">
        <f>Calc!AH385</f>
        <v>46385.331962591561</v>
      </c>
      <c r="J385" s="162">
        <f>Calc!AI385</f>
        <v>162.39416364223334</v>
      </c>
      <c r="K385" s="163">
        <f>Calc!AJ385</f>
        <v>-0.28275499346730459</v>
      </c>
      <c r="L385" s="163">
        <f>Calc!AK385</f>
        <v>0.866148687041983</v>
      </c>
      <c r="M385" s="164">
        <f>Calc!AP385</f>
        <v>791.63549999999998</v>
      </c>
      <c r="N385" s="164" t="e">
        <f>Calc!AQ385</f>
        <v>#VALUE!</v>
      </c>
      <c r="O385" s="164">
        <f>Calc!AW385</f>
        <v>791.61670000000004</v>
      </c>
      <c r="P385" s="164">
        <f>Calc!AY385</f>
        <v>376.93340592944293</v>
      </c>
      <c r="Q385" s="163">
        <f>Calc!BB385</f>
        <v>-2.6489723582001794</v>
      </c>
      <c r="R385" s="163">
        <f>Calc!BC385</f>
        <v>8.5247927378192863</v>
      </c>
      <c r="S385" s="160">
        <f>Input!E385</f>
        <v>0</v>
      </c>
    </row>
    <row r="386" spans="1:19" x14ac:dyDescent="0.2">
      <c r="A386" s="1">
        <f>Input!A386</f>
        <v>10725</v>
      </c>
      <c r="B386" s="1" t="str">
        <f>Input!B386</f>
        <v>GeoB20928-1_646-650 cm</v>
      </c>
      <c r="C386" s="99">
        <f>Calc!O386</f>
        <v>3.4286030604422546</v>
      </c>
      <c r="D386" s="99">
        <f>Calc!P386</f>
        <v>1.1088418431557676E-4</v>
      </c>
      <c r="E386" s="99">
        <f>Calc!X386</f>
        <v>0.84048419773459537</v>
      </c>
      <c r="F386" s="99">
        <f>Calc!Y386</f>
        <v>9.7344718193495116E-4</v>
      </c>
      <c r="G386" s="99">
        <f>Calc!AN386</f>
        <v>0.23431225734876607</v>
      </c>
      <c r="H386" s="5">
        <f>Calc!AO386</f>
        <v>3.5602591571401416E-4</v>
      </c>
      <c r="I386" s="8">
        <f>Calc!AH386</f>
        <v>2917.1690304503077</v>
      </c>
      <c r="J386" s="8">
        <f>Calc!AI386</f>
        <v>5.5725619355484781</v>
      </c>
      <c r="K386" s="77">
        <f>Calc!AJ386</f>
        <v>130.41299823612863</v>
      </c>
      <c r="L386" s="77">
        <f>Calc!AK386</f>
        <v>0.45638686829869918</v>
      </c>
      <c r="M386" s="109">
        <f>Calc!AP386</f>
        <v>25.2499</v>
      </c>
      <c r="N386" s="109">
        <f>Calc!AQ386</f>
        <v>4.9500000000000002E-2</v>
      </c>
      <c r="O386" s="109">
        <f>Calc!AW386</f>
        <v>25.188400000000001</v>
      </c>
      <c r="P386" s="109">
        <f>Calc!AY386</f>
        <v>5.4134447251120536E-2</v>
      </c>
      <c r="Q386" s="77">
        <f>Calc!BB386</f>
        <v>140.03554723057883</v>
      </c>
      <c r="R386" s="77">
        <f>Calc!BC386</f>
        <v>0.49052960067009327</v>
      </c>
      <c r="S386" s="1">
        <f>Input!E386</f>
        <v>648</v>
      </c>
    </row>
    <row r="387" spans="1:19" s="160" customFormat="1" x14ac:dyDescent="0.2">
      <c r="A387" s="160">
        <f>Input!A387</f>
        <v>10368</v>
      </c>
      <c r="B387" s="160" t="str">
        <f>Input!B387</f>
        <v>Hu1-13</v>
      </c>
      <c r="C387" s="161">
        <f>Calc!O387</f>
        <v>13.709060043609776</v>
      </c>
      <c r="D387" s="161">
        <f>Calc!P387</f>
        <v>1.228950564001171E-3</v>
      </c>
      <c r="E387" s="161">
        <f>Calc!X387</f>
        <v>0.89835523856740629</v>
      </c>
      <c r="F387" s="161">
        <f>Calc!Y387</f>
        <v>2.7490759275514004E-3</v>
      </c>
      <c r="G387" s="161">
        <f>Calc!AN387</f>
        <v>0.99871031001828559</v>
      </c>
      <c r="H387" s="161">
        <f>Calc!AO387</f>
        <v>1.8063294584874548E-3</v>
      </c>
      <c r="I387" s="162">
        <f>Calc!AH387</f>
        <v>46569.427553024201</v>
      </c>
      <c r="J387" s="162">
        <f>Calc!AI387</f>
        <v>165.48578353629929</v>
      </c>
      <c r="K387" s="163">
        <f>Calc!AJ387</f>
        <v>0.46073502996035742</v>
      </c>
      <c r="L387" s="163">
        <f>Calc!AK387</f>
        <v>0.91551509176517831</v>
      </c>
      <c r="M387" s="164">
        <f>Calc!AP387</f>
        <v>681.54390000000001</v>
      </c>
      <c r="N387" s="164" t="e">
        <f>Calc!AQ387</f>
        <v>#VALUE!</v>
      </c>
      <c r="O387" s="164">
        <f>Calc!AW387</f>
        <v>681.52520000000004</v>
      </c>
      <c r="P387" s="164">
        <f>Calc!AY387</f>
        <v>124.62480424645887</v>
      </c>
      <c r="Q387" s="163">
        <f>Calc!BB387</f>
        <v>3.1621826437292082</v>
      </c>
      <c r="R387" s="163">
        <f>Calc!BC387</f>
        <v>6.8031282950493983</v>
      </c>
      <c r="S387" s="160">
        <f>Input!E387</f>
        <v>0</v>
      </c>
    </row>
    <row r="388" spans="1:19" x14ac:dyDescent="0.2">
      <c r="A388" s="1">
        <f>Input!A388</f>
        <v>10726</v>
      </c>
      <c r="B388" s="1" t="str">
        <f>Input!B388</f>
        <v>GeoB20928-1_655-657 cm</v>
      </c>
      <c r="C388" s="99">
        <f>Calc!O388</f>
        <v>3.5827620991560631</v>
      </c>
      <c r="D388" s="99">
        <f>Calc!P388</f>
        <v>1.0277483343266155E-4</v>
      </c>
      <c r="E388" s="99">
        <f>Calc!X388</f>
        <v>1.0444787846911983</v>
      </c>
      <c r="F388" s="99">
        <f>Calc!Y388</f>
        <v>1.3352357364670151E-3</v>
      </c>
      <c r="G388" s="99">
        <f>Calc!AN388</f>
        <v>0.23553069747486594</v>
      </c>
      <c r="H388" s="5">
        <f>Calc!AO388</f>
        <v>4.815761895791943E-4</v>
      </c>
      <c r="I388" s="8">
        <f>Calc!AH388</f>
        <v>2462.9270948803601</v>
      </c>
      <c r="J388" s="8">
        <f>Calc!AI388</f>
        <v>5.9386607265101192</v>
      </c>
      <c r="K388" s="77">
        <f>Calc!AJ388</f>
        <v>130.78984190915622</v>
      </c>
      <c r="L388" s="77">
        <f>Calc!AK388</f>
        <v>0.43772674157719793</v>
      </c>
      <c r="M388" s="109">
        <f>Calc!AP388</f>
        <v>25.3873</v>
      </c>
      <c r="N388" s="109">
        <f>Calc!AQ388</f>
        <v>5.33E-2</v>
      </c>
      <c r="O388" s="109">
        <f>Calc!AW388</f>
        <v>25.3142</v>
      </c>
      <c r="P388" s="109">
        <f>Calc!AY388</f>
        <v>6.9641632510023491E-2</v>
      </c>
      <c r="Q388" s="77">
        <f>Calc!BB388</f>
        <v>140.49013857361115</v>
      </c>
      <c r="R388" s="77">
        <f>Calc!BC388</f>
        <v>0.4710040727972562</v>
      </c>
      <c r="S388" s="1">
        <f>Input!E388</f>
        <v>656</v>
      </c>
    </row>
    <row r="389" spans="1:19" s="160" customFormat="1" x14ac:dyDescent="0.2">
      <c r="A389" s="160">
        <f>Input!A389</f>
        <v>10368</v>
      </c>
      <c r="B389" s="160" t="str">
        <f>Input!B389</f>
        <v>Hu1-13</v>
      </c>
      <c r="C389" s="161">
        <f>Calc!O389</f>
        <v>13.709085962304766</v>
      </c>
      <c r="D389" s="161">
        <f>Calc!P389</f>
        <v>1.1047575119480233E-3</v>
      </c>
      <c r="E389" s="161">
        <f>Calc!X389</f>
        <v>0.89822221174953631</v>
      </c>
      <c r="F389" s="161">
        <f>Calc!Y389</f>
        <v>2.3687960738335147E-3</v>
      </c>
      <c r="G389" s="161">
        <f>Calc!AN389</f>
        <v>0.99661583624793038</v>
      </c>
      <c r="H389" s="161">
        <f>Calc!AO389</f>
        <v>1.6902886110561623E-3</v>
      </c>
      <c r="I389" s="162">
        <f>Calc!AH389</f>
        <v>46478.733499141177</v>
      </c>
      <c r="J389" s="162">
        <f>Calc!AI389</f>
        <v>145.68594060192748</v>
      </c>
      <c r="K389" s="163">
        <f>Calc!AJ389</f>
        <v>0.30636348270873803</v>
      </c>
      <c r="L389" s="163">
        <f>Calc!AK389</f>
        <v>0.82467122815635208</v>
      </c>
      <c r="M389" s="164">
        <f>Calc!AP389</f>
        <v>608.01980000000003</v>
      </c>
      <c r="N389" s="164" t="e">
        <f>Calc!AQ389</f>
        <v>#VALUE!</v>
      </c>
      <c r="O389" s="164">
        <f>Calc!AW389</f>
        <v>608.00109999999995</v>
      </c>
      <c r="P389" s="164">
        <f>Calc!AY389</f>
        <v>58.65471419090477</v>
      </c>
      <c r="Q389" s="163">
        <f>Calc!BB389</f>
        <v>1.7081492576847916</v>
      </c>
      <c r="R389" s="163">
        <f>Calc!BC389</f>
        <v>4.6524260976657619</v>
      </c>
      <c r="S389" s="160">
        <f>Input!E389</f>
        <v>0</v>
      </c>
    </row>
    <row r="390" spans="1:19" x14ac:dyDescent="0.2">
      <c r="A390" s="1">
        <f>Input!A390</f>
        <v>10727</v>
      </c>
      <c r="B390" s="1" t="str">
        <f>Input!B390</f>
        <v>GeoB20928-1_666-670 cm</v>
      </c>
      <c r="C390" s="99">
        <f>Calc!O390</f>
        <v>3.6685888795055939</v>
      </c>
      <c r="D390" s="99">
        <f>Calc!P390</f>
        <v>1.0227238835071144E-4</v>
      </c>
      <c r="E390" s="99">
        <f>Calc!X390</f>
        <v>0.62770494677552702</v>
      </c>
      <c r="F390" s="99">
        <f>Calc!Y390</f>
        <v>6.806629753608077E-4</v>
      </c>
      <c r="G390" s="99">
        <f>Calc!AN390</f>
        <v>0.22292934122131519</v>
      </c>
      <c r="H390" s="5">
        <f>Calc!AO390</f>
        <v>4.1142521801022233E-4</v>
      </c>
      <c r="I390" s="8">
        <f>Calc!AH390</f>
        <v>3975.2338057872812</v>
      </c>
      <c r="J390" s="8">
        <f>Calc!AI390</f>
        <v>8.5083909906897137</v>
      </c>
      <c r="K390" s="77">
        <f>Calc!AJ390</f>
        <v>130.44613443762466</v>
      </c>
      <c r="L390" s="77">
        <f>Calc!AK390</f>
        <v>0.38625868429048704</v>
      </c>
      <c r="M390" s="109">
        <f>Calc!AP390</f>
        <v>23.883400000000002</v>
      </c>
      <c r="N390" s="109">
        <f>Calc!AQ390</f>
        <v>5.1499999999999997E-2</v>
      </c>
      <c r="O390" s="109">
        <f>Calc!AW390</f>
        <v>23.840499999999999</v>
      </c>
      <c r="P390" s="109">
        <f>Calc!AY390</f>
        <v>5.4364187796266644E-2</v>
      </c>
      <c r="Q390" s="77">
        <f>Calc!BB390</f>
        <v>139.53853278110506</v>
      </c>
      <c r="R390" s="77">
        <f>Calc!BC390</f>
        <v>0.41373769923199877</v>
      </c>
      <c r="S390" s="1">
        <f>Input!E390</f>
        <v>668</v>
      </c>
    </row>
    <row r="391" spans="1:19" s="160" customFormat="1" x14ac:dyDescent="0.2">
      <c r="A391" s="160">
        <f>Input!A391</f>
        <v>10368</v>
      </c>
      <c r="B391" s="160" t="str">
        <f>Input!B391</f>
        <v>Hu1-13</v>
      </c>
      <c r="C391" s="161">
        <f>Calc!O391</f>
        <v>13.709830518253508</v>
      </c>
      <c r="D391" s="161">
        <f>Calc!P391</f>
        <v>1.0698408179811453E-3</v>
      </c>
      <c r="E391" s="161">
        <f>Calc!X391</f>
        <v>0.90002415171618932</v>
      </c>
      <c r="F391" s="161">
        <f>Calc!Y391</f>
        <v>3.3325431156699748E-3</v>
      </c>
      <c r="G391" s="161">
        <f>Calc!AN391</f>
        <v>1.0003937689752083</v>
      </c>
      <c r="H391" s="161">
        <f>Calc!AO391</f>
        <v>2.1775047783470494E-3</v>
      </c>
      <c r="I391" s="162">
        <f>Calc!AH391</f>
        <v>46564.044185647464</v>
      </c>
      <c r="J391" s="162">
        <f>Calc!AI391</f>
        <v>199.9647212457823</v>
      </c>
      <c r="K391" s="163">
        <f>Calc!AJ391</f>
        <v>-0.18326590700701306</v>
      </c>
      <c r="L391" s="163">
        <f>Calc!AK391</f>
        <v>0.96708349695932039</v>
      </c>
      <c r="M391" s="164" t="str">
        <f>Calc!AP391</f>
        <v>Out of range</v>
      </c>
      <c r="N391" s="164" t="e">
        <f>Calc!AQ391</f>
        <v>#VALUE!</v>
      </c>
      <c r="O391" s="164" t="str">
        <f>Calc!AW391</f>
        <v>Out of range</v>
      </c>
      <c r="P391" s="164" t="e">
        <f>Calc!AY391</f>
        <v>#VALUE!</v>
      </c>
      <c r="Q391" s="163" t="e">
        <f>Calc!BB391</f>
        <v>#VALUE!</v>
      </c>
      <c r="R391" s="163" t="e">
        <f>Calc!BC391</f>
        <v>#VALUE!</v>
      </c>
      <c r="S391" s="160">
        <f>Input!E391</f>
        <v>0</v>
      </c>
    </row>
    <row r="392" spans="1:19" x14ac:dyDescent="0.2">
      <c r="A392" s="1">
        <f>Input!A392</f>
        <v>10728</v>
      </c>
      <c r="B392" s="1" t="str">
        <f>Input!B392</f>
        <v>GeoB20928-1_678-680 cm</v>
      </c>
      <c r="C392" s="99">
        <f>Calc!O392</f>
        <v>3.1920616732736238</v>
      </c>
      <c r="D392" s="99">
        <f>Calc!P392</f>
        <v>8.8908257578694861E-5</v>
      </c>
      <c r="E392" s="99">
        <f>Calc!X392</f>
        <v>0.75099118049344737</v>
      </c>
      <c r="F392" s="99">
        <f>Calc!Y392</f>
        <v>9.0798645892376656E-4</v>
      </c>
      <c r="G392" s="99">
        <f>Calc!AN392</f>
        <v>0.23394339913161344</v>
      </c>
      <c r="H392" s="5">
        <f>Calc!AO392</f>
        <v>4.603311050946839E-4</v>
      </c>
      <c r="I392" s="8">
        <f>Calc!AH392</f>
        <v>3037.3426028103186</v>
      </c>
      <c r="J392" s="8">
        <f>Calc!AI392</f>
        <v>7.0141459099269925</v>
      </c>
      <c r="K392" s="77">
        <f>Calc!AJ392</f>
        <v>131.8265875228708</v>
      </c>
      <c r="L392" s="77">
        <f>Calc!AK392</f>
        <v>0.54449572526234447</v>
      </c>
      <c r="M392" s="109">
        <f>Calc!AP392</f>
        <v>25.169</v>
      </c>
      <c r="N392" s="109">
        <f>Calc!AQ392</f>
        <v>5.7599999999999998E-2</v>
      </c>
      <c r="O392" s="109">
        <f>Calc!AW392</f>
        <v>25.110099999999999</v>
      </c>
      <c r="P392" s="109">
        <f>Calc!AY392</f>
        <v>6.4328849604667712E-2</v>
      </c>
      <c r="Q392" s="77">
        <f>Calc!BB392</f>
        <v>141.52211627427997</v>
      </c>
      <c r="R392" s="77">
        <f>Calc!BC392</f>
        <v>0.58510810916499789</v>
      </c>
      <c r="S392" s="1">
        <f>Input!E392</f>
        <v>679</v>
      </c>
    </row>
    <row r="393" spans="1:19" s="160" customFormat="1" x14ac:dyDescent="0.2">
      <c r="A393" s="160">
        <f>Input!A393</f>
        <v>10368</v>
      </c>
      <c r="B393" s="160" t="str">
        <f>Input!B393</f>
        <v>Hu1-13</v>
      </c>
      <c r="C393" s="161">
        <f>Calc!O393</f>
        <v>13.709183857060209</v>
      </c>
      <c r="D393" s="161">
        <f>Calc!P393</f>
        <v>1.24921959318331E-3</v>
      </c>
      <c r="E393" s="161">
        <f>Calc!X393</f>
        <v>0.89579375576736331</v>
      </c>
      <c r="F393" s="161">
        <f>Calc!Y393</f>
        <v>3.0149516490817208E-3</v>
      </c>
      <c r="G393" s="161">
        <f>Calc!AN393</f>
        <v>0.99889143720981399</v>
      </c>
      <c r="H393" s="161">
        <f>Calc!AO393</f>
        <v>2.2703759070486001E-3</v>
      </c>
      <c r="I393" s="162">
        <f>Calc!AH393</f>
        <v>46711.482684537667</v>
      </c>
      <c r="J393" s="162">
        <f>Calc!AI393</f>
        <v>189.65970215224692</v>
      </c>
      <c r="K393" s="163">
        <f>Calc!AJ393</f>
        <v>1.0434246728101559</v>
      </c>
      <c r="L393" s="163">
        <f>Calc!AK393</f>
        <v>0.97336196318909252</v>
      </c>
      <c r="M393" s="164">
        <f>Calc!AP393</f>
        <v>650.25649999999996</v>
      </c>
      <c r="N393" s="164" t="e">
        <f>Calc!AQ393</f>
        <v>#VALUE!</v>
      </c>
      <c r="O393" s="164">
        <f>Calc!AW393</f>
        <v>650.23800000000006</v>
      </c>
      <c r="P393" s="164">
        <f>Calc!AY393</f>
        <v>111.25681615438285</v>
      </c>
      <c r="Q393" s="163">
        <f>Calc!BB393</f>
        <v>6.5553133368872967</v>
      </c>
      <c r="R393" s="163">
        <f>Calc!BC393</f>
        <v>7.6721820427644492</v>
      </c>
      <c r="S393" s="160">
        <f>Input!E393</f>
        <v>0</v>
      </c>
    </row>
    <row r="394" spans="1:19" x14ac:dyDescent="0.2">
      <c r="A394" s="1">
        <f>Input!A394</f>
        <v>10729</v>
      </c>
      <c r="B394" s="1" t="str">
        <f>Input!B394</f>
        <v>GeoB20928-1_696-698 cm</v>
      </c>
      <c r="C394" s="99">
        <f>Calc!O394</f>
        <v>2.9574557103184955</v>
      </c>
      <c r="D394" s="99">
        <f>Calc!P394</f>
        <v>8.1429614363790617E-5</v>
      </c>
      <c r="E394" s="99">
        <f>Calc!X394</f>
        <v>1.590767663101496</v>
      </c>
      <c r="F394" s="99">
        <f>Calc!Y394</f>
        <v>1.9515766566003824E-3</v>
      </c>
      <c r="G394" s="99">
        <f>Calc!AN394</f>
        <v>0.23612867181373348</v>
      </c>
      <c r="H394" s="5">
        <f>Calc!AO394</f>
        <v>4.2182563369475403E-4</v>
      </c>
      <c r="I394" s="8">
        <f>Calc!AH394</f>
        <v>1339.9244201053348</v>
      </c>
      <c r="J394" s="8">
        <f>Calc!AI394</f>
        <v>2.9035335825796249</v>
      </c>
      <c r="K394" s="77">
        <f>Calc!AJ394</f>
        <v>131.21885751689376</v>
      </c>
      <c r="L394" s="77">
        <f>Calc!AK394</f>
        <v>0.39696872642487735</v>
      </c>
      <c r="M394" s="109">
        <f>Calc!AP394</f>
        <v>25.448399999999999</v>
      </c>
      <c r="N394" s="109">
        <f>Calc!AQ394</f>
        <v>5.11E-2</v>
      </c>
      <c r="O394" s="109">
        <f>Calc!AW394</f>
        <v>25.313500000000001</v>
      </c>
      <c r="P394" s="109">
        <f>Calc!AY394</f>
        <v>8.518247664323747E-2</v>
      </c>
      <c r="Q394" s="77">
        <f>Calc!BB394</f>
        <v>140.9506941445778</v>
      </c>
      <c r="R394" s="77">
        <f>Calc!BC394</f>
        <v>0.42775800099070516</v>
      </c>
      <c r="S394" s="1">
        <f>Input!E394</f>
        <v>697</v>
      </c>
    </row>
    <row r="395" spans="1:19" s="160" customFormat="1" x14ac:dyDescent="0.2">
      <c r="A395" s="160">
        <f>Input!A395</f>
        <v>10368</v>
      </c>
      <c r="B395" s="160" t="str">
        <f>Input!B395</f>
        <v>Hu1-13</v>
      </c>
      <c r="C395" s="161">
        <f>Calc!O395</f>
        <v>13.709183857060209</v>
      </c>
      <c r="D395" s="161">
        <f>Calc!P395</f>
        <v>1.24921959318331E-3</v>
      </c>
      <c r="E395" s="161">
        <f>Calc!X395</f>
        <v>0.89579375576736331</v>
      </c>
      <c r="F395" s="161">
        <f>Calc!Y395</f>
        <v>3.0149516490817208E-3</v>
      </c>
      <c r="G395" s="161">
        <f>Calc!AN395</f>
        <v>0.99889143720981399</v>
      </c>
      <c r="H395" s="161">
        <f>Calc!AO395</f>
        <v>2.2703759070486001E-3</v>
      </c>
      <c r="I395" s="162">
        <f>Calc!AH395</f>
        <v>46711.482684537667</v>
      </c>
      <c r="J395" s="162">
        <f>Calc!AI395</f>
        <v>189.65970215224692</v>
      </c>
      <c r="K395" s="163">
        <f>Calc!AJ395</f>
        <v>1.0434246728101559</v>
      </c>
      <c r="L395" s="163">
        <f>Calc!AK395</f>
        <v>0.97336196318909252</v>
      </c>
      <c r="M395" s="164">
        <f>Calc!AP395</f>
        <v>650.25649999999996</v>
      </c>
      <c r="N395" s="164" t="e">
        <f>Calc!AQ395</f>
        <v>#VALUE!</v>
      </c>
      <c r="O395" s="164">
        <f>Calc!AW395</f>
        <v>650.23800000000006</v>
      </c>
      <c r="P395" s="164">
        <f>Calc!AY395</f>
        <v>111.25681615438285</v>
      </c>
      <c r="Q395" s="163">
        <f>Calc!BB395</f>
        <v>6.5553133368872967</v>
      </c>
      <c r="R395" s="163">
        <f>Calc!BC395</f>
        <v>7.8634457153310393</v>
      </c>
      <c r="S395" s="160">
        <f>Input!E395</f>
        <v>0</v>
      </c>
    </row>
    <row r="397" spans="1:19" s="160" customFormat="1" x14ac:dyDescent="0.2">
      <c r="A397" s="160">
        <f>Input!A397</f>
        <v>10368</v>
      </c>
      <c r="B397" s="160" t="str">
        <f>Input!B397</f>
        <v>Hu1-13</v>
      </c>
      <c r="C397" s="161">
        <f>Calc!O397</f>
        <v>13.712083636351707</v>
      </c>
      <c r="D397" s="161">
        <f>Calc!P397</f>
        <v>5.5427911326102605E-3</v>
      </c>
      <c r="E397" s="161">
        <f>Calc!X397</f>
        <v>0.90793162253794957</v>
      </c>
      <c r="F397" s="161">
        <f>Calc!Y397</f>
        <v>1.137124439951882E-2</v>
      </c>
      <c r="G397" s="161">
        <f>Calc!AN397</f>
        <v>1.0031744253828023</v>
      </c>
      <c r="H397" s="161">
        <f>Calc!AO397</f>
        <v>4.8352963464683534E-3</v>
      </c>
      <c r="I397" s="162">
        <f>Calc!AH397</f>
        <v>46294.410169922048</v>
      </c>
      <c r="J397" s="162">
        <f>Calc!AI397</f>
        <v>620.98054637262305</v>
      </c>
      <c r="K397" s="163">
        <f>Calc!AJ397</f>
        <v>-0.38937380168790892</v>
      </c>
      <c r="L397" s="163">
        <f>Calc!AK397</f>
        <v>5.1531705604447238</v>
      </c>
      <c r="M397" s="164" t="str">
        <f>Calc!AP397</f>
        <v>Out of range</v>
      </c>
      <c r="N397" s="164" t="e">
        <f>Calc!AQ397</f>
        <v>#VALUE!</v>
      </c>
      <c r="O397" s="164" t="str">
        <f>Calc!AW397</f>
        <v>Out of range</v>
      </c>
      <c r="P397" s="164" t="e">
        <f>Calc!AY397</f>
        <v>#VALUE!</v>
      </c>
      <c r="Q397" s="163" t="e">
        <f>Calc!BB397</f>
        <v>#VALUE!</v>
      </c>
      <c r="R397" s="163" t="e">
        <f>Calc!BC397</f>
        <v>#VALUE!</v>
      </c>
      <c r="S397" s="160">
        <f>Input!E397</f>
        <v>0</v>
      </c>
    </row>
    <row r="398" spans="1:19" x14ac:dyDescent="0.2">
      <c r="A398" s="1">
        <f>Input!A398</f>
        <v>10670</v>
      </c>
      <c r="B398" s="1" t="str">
        <f>Input!B398</f>
        <v>Paragorgia Test</v>
      </c>
      <c r="C398" s="99">
        <f>Calc!O398</f>
        <v>5.5028910256958059E-2</v>
      </c>
      <c r="D398" s="99">
        <f>Calc!P398</f>
        <v>7.5924141948992635E-6</v>
      </c>
      <c r="E398" s="99">
        <f>Calc!X398</f>
        <v>6.7628732126770161E-2</v>
      </c>
      <c r="F398" s="99">
        <f>Calc!Y398</f>
        <v>2.0407774022610553E-4</v>
      </c>
      <c r="G398" s="99">
        <f>Calc!AN398</f>
        <v>5.6745971641113521E-3</v>
      </c>
      <c r="H398" s="5">
        <f>Calc!AO398</f>
        <v>2.7976037545104871E-4</v>
      </c>
      <c r="I398" s="8">
        <f>Calc!AH398</f>
        <v>14.153796521547884</v>
      </c>
      <c r="J398" s="8">
        <f>Calc!AI398</f>
        <v>0.69909217680940317</v>
      </c>
      <c r="K398" s="77">
        <f>Calc!AJ398</f>
        <v>151.60001864533524</v>
      </c>
      <c r="L398" s="77">
        <f>Calc!AK398</f>
        <v>6.7423983352096837</v>
      </c>
      <c r="M398" s="109">
        <f>Calc!AP398</f>
        <v>0.53939999999999999</v>
      </c>
      <c r="N398" s="109">
        <f>Calc!AQ398</f>
        <v>2.7E-2</v>
      </c>
      <c r="O398" s="109">
        <f>Calc!AW398</f>
        <v>0.2339</v>
      </c>
      <c r="P398" s="109">
        <f>Calc!AY398</f>
        <v>0.15527761191335207</v>
      </c>
      <c r="Q398" s="77">
        <f>Calc!BB398</f>
        <v>151.70027024076199</v>
      </c>
      <c r="R398" s="77">
        <f>Calc!BC398</f>
        <v>6.7471854784316623</v>
      </c>
      <c r="S398" s="1">
        <f>Input!E398</f>
        <v>0</v>
      </c>
    </row>
    <row r="399" spans="1:19" s="160" customFormat="1" x14ac:dyDescent="0.2">
      <c r="A399" s="160">
        <f>Input!A399</f>
        <v>10368</v>
      </c>
      <c r="B399" s="160" t="str">
        <f>Input!B399</f>
        <v>Hu1-13</v>
      </c>
      <c r="C399" s="161">
        <f>Calc!O399</f>
        <v>13.712083636351707</v>
      </c>
      <c r="D399" s="161">
        <f>Calc!P399</f>
        <v>5.5427911326102605E-3</v>
      </c>
      <c r="E399" s="161">
        <f>Calc!X399</f>
        <v>0.90793162253794957</v>
      </c>
      <c r="F399" s="161">
        <f>Calc!Y399</f>
        <v>1.137124439951882E-2</v>
      </c>
      <c r="G399" s="161">
        <f>Calc!AN399</f>
        <v>1.0031744253828023</v>
      </c>
      <c r="H399" s="161">
        <f>Calc!AO399</f>
        <v>4.8352963464683534E-3</v>
      </c>
      <c r="I399" s="162">
        <f>Calc!AH399</f>
        <v>46294.410169922048</v>
      </c>
      <c r="J399" s="162">
        <f>Calc!AI399</f>
        <v>620.98054637262305</v>
      </c>
      <c r="K399" s="163">
        <f>Calc!AJ399</f>
        <v>-0.38937380168790892</v>
      </c>
      <c r="L399" s="163">
        <f>Calc!AK399</f>
        <v>5.1531705604447238</v>
      </c>
      <c r="M399" s="164" t="str">
        <f>Calc!AP399</f>
        <v>Out of range</v>
      </c>
      <c r="N399" s="164" t="e">
        <f>Calc!AQ399</f>
        <v>#VALUE!</v>
      </c>
      <c r="O399" s="164" t="str">
        <f>Calc!AW399</f>
        <v>Out of range</v>
      </c>
      <c r="P399" s="164" t="e">
        <f>Calc!AY399</f>
        <v>#VALUE!</v>
      </c>
      <c r="Q399" s="163" t="e">
        <f>Calc!BB399</f>
        <v>#VALUE!</v>
      </c>
      <c r="R399" s="163" t="e">
        <f>Calc!BC399</f>
        <v>#VALUE!</v>
      </c>
      <c r="S399" s="160">
        <f>Input!E399</f>
        <v>0</v>
      </c>
    </row>
    <row r="401" spans="1:19" s="160" customFormat="1" x14ac:dyDescent="0.2">
      <c r="A401" s="160">
        <f>Input!A401</f>
        <v>10368</v>
      </c>
      <c r="B401" s="160" t="str">
        <f>Input!B401</f>
        <v>Hu1-13</v>
      </c>
      <c r="C401" s="161">
        <f>Calc!O401</f>
        <v>13.711428268049264</v>
      </c>
      <c r="D401" s="161">
        <f>Calc!P401</f>
        <v>1.1897905199214974E-3</v>
      </c>
      <c r="E401" s="161">
        <f>Calc!X401</f>
        <v>0.8859891156550419</v>
      </c>
      <c r="F401" s="161">
        <f>Calc!Y401</f>
        <v>3.4652584970490826E-3</v>
      </c>
      <c r="G401" s="161">
        <f>Calc!AN401</f>
        <v>1.001294952430859</v>
      </c>
      <c r="H401" s="161">
        <f>Calc!AO401</f>
        <v>2.7600245211578732E-3</v>
      </c>
      <c r="I401" s="162">
        <f>Calc!AH401</f>
        <v>47349.797771307378</v>
      </c>
      <c r="J401" s="162">
        <f>Calc!AI401</f>
        <v>226.52711749072043</v>
      </c>
      <c r="K401" s="163">
        <f>Calc!AJ401</f>
        <v>-0.91362833586761116</v>
      </c>
      <c r="L401" s="163">
        <f>Calc!AK401</f>
        <v>1.0988977675897988</v>
      </c>
      <c r="M401" s="164" t="str">
        <f>Calc!AP401</f>
        <v>Out of range</v>
      </c>
      <c r="N401" s="164" t="e">
        <f>Calc!AQ401</f>
        <v>#VALUE!</v>
      </c>
      <c r="O401" s="164" t="str">
        <f>Calc!AW401</f>
        <v>Out of range</v>
      </c>
      <c r="P401" s="164" t="e">
        <f>Calc!AY401</f>
        <v>#VALUE!</v>
      </c>
      <c r="Q401" s="163" t="e">
        <f>Calc!BB401</f>
        <v>#VALUE!</v>
      </c>
      <c r="R401" s="163" t="e">
        <f>Calc!BC401</f>
        <v>#VALUE!</v>
      </c>
      <c r="S401" s="160">
        <f>Input!E401</f>
        <v>0</v>
      </c>
    </row>
    <row r="402" spans="1:19" x14ac:dyDescent="0.2">
      <c r="A402" s="1">
        <f>Input!A402</f>
        <v>10730</v>
      </c>
      <c r="B402" s="1" t="str">
        <f>Input!B402</f>
        <v>GeoB20908-2-10-13</v>
      </c>
      <c r="C402" s="99">
        <f>Calc!O402</f>
        <v>3.1473557761198552</v>
      </c>
      <c r="D402" s="99">
        <f>Calc!P402</f>
        <v>1.047437879766845E-4</v>
      </c>
      <c r="E402" s="99">
        <f>Calc!X402</f>
        <v>0.18819089100881436</v>
      </c>
      <c r="F402" s="99">
        <f>Calc!Y402</f>
        <v>3.8519990136219313E-4</v>
      </c>
      <c r="G402" s="99">
        <f>Calc!AN402</f>
        <v>5.4059454276679615E-3</v>
      </c>
      <c r="H402" s="5">
        <f>Calc!AO402</f>
        <v>4.0155482808656035E-5</v>
      </c>
      <c r="I402" s="8">
        <f>Calc!AH402</f>
        <v>276.6730309831479</v>
      </c>
      <c r="J402" s="8">
        <f>Calc!AI402</f>
        <v>2.1317119582088648</v>
      </c>
      <c r="K402" s="77">
        <f>Calc!AJ402</f>
        <v>147.07502872485213</v>
      </c>
      <c r="L402" s="77">
        <f>Calc!AK402</f>
        <v>0.54406839282644937</v>
      </c>
      <c r="M402" s="109">
        <f>Calc!AP402</f>
        <v>0.51580000000000004</v>
      </c>
      <c r="N402" s="109">
        <f>Calc!AQ402</f>
        <v>5.7999999999999996E-3</v>
      </c>
      <c r="O402" s="109">
        <f>Calc!AW402</f>
        <v>0.50090000000000001</v>
      </c>
      <c r="P402" s="109">
        <f>Calc!AY402</f>
        <v>8.3857498843849642E-3</v>
      </c>
      <c r="Q402" s="77">
        <f>Calc!BB402</f>
        <v>147.28338936465289</v>
      </c>
      <c r="R402" s="77">
        <f>Calc!BC402</f>
        <v>0.54485035461564812</v>
      </c>
      <c r="S402" s="1">
        <f>Input!E402</f>
        <v>11.5</v>
      </c>
    </row>
    <row r="403" spans="1:19" s="160" customFormat="1" x14ac:dyDescent="0.2">
      <c r="A403" s="160">
        <f>Input!A403</f>
        <v>10368</v>
      </c>
      <c r="B403" s="160" t="str">
        <f>Input!B403</f>
        <v>Hu1-13</v>
      </c>
      <c r="C403" s="161">
        <f>Calc!O403</f>
        <v>13.709659920552216</v>
      </c>
      <c r="D403" s="161">
        <f>Calc!P403</f>
        <v>1.4399897200504464E-3</v>
      </c>
      <c r="E403" s="161">
        <f>Calc!X403</f>
        <v>0.87793424281430021</v>
      </c>
      <c r="F403" s="161">
        <f>Calc!Y403</f>
        <v>2.6678579262339741E-3</v>
      </c>
      <c r="G403" s="161">
        <f>Calc!AN403</f>
        <v>1.0016828404906049</v>
      </c>
      <c r="H403" s="161">
        <f>Calc!AO403</f>
        <v>2.5686340795031477E-3</v>
      </c>
      <c r="I403" s="162">
        <f>Calc!AH403</f>
        <v>47796.568684065249</v>
      </c>
      <c r="J403" s="162">
        <f>Calc!AI403</f>
        <v>189.98125305497288</v>
      </c>
      <c r="K403" s="163">
        <f>Calc!AJ403</f>
        <v>-0.41035221364527086</v>
      </c>
      <c r="L403" s="163">
        <f>Calc!AK403</f>
        <v>1.1769275076297872</v>
      </c>
      <c r="M403" s="164" t="str">
        <f>Calc!AP403</f>
        <v>Out of range</v>
      </c>
      <c r="N403" s="164" t="e">
        <f>Calc!AQ403</f>
        <v>#VALUE!</v>
      </c>
      <c r="O403" s="164" t="str">
        <f>Calc!AW403</f>
        <v>Out of range</v>
      </c>
      <c r="P403" s="164" t="e">
        <f>Calc!AY403</f>
        <v>#VALUE!</v>
      </c>
      <c r="Q403" s="163" t="e">
        <f>Calc!BB403</f>
        <v>#VALUE!</v>
      </c>
      <c r="R403" s="163" t="e">
        <f>Calc!BC403</f>
        <v>#VALUE!</v>
      </c>
      <c r="S403" s="160">
        <f>Input!E403</f>
        <v>0</v>
      </c>
    </row>
    <row r="404" spans="1:19" x14ac:dyDescent="0.2">
      <c r="A404" s="1">
        <f>Input!A404</f>
        <v>10731</v>
      </c>
      <c r="B404" s="1" t="str">
        <f>Input!B404</f>
        <v>GeoB20908-2-23-27</v>
      </c>
      <c r="C404" s="99">
        <f>Calc!O404</f>
        <v>4.0470212071267149</v>
      </c>
      <c r="D404" s="99">
        <f>Calc!P404</f>
        <v>1.1141701185860285E-4</v>
      </c>
      <c r="E404" s="99">
        <f>Calc!X404</f>
        <v>0.264706259791331</v>
      </c>
      <c r="F404" s="99">
        <f>Calc!Y404</f>
        <v>4.4210935807517475E-4</v>
      </c>
      <c r="G404" s="99">
        <f>Calc!AN404</f>
        <v>1.1878817941316287E-2</v>
      </c>
      <c r="H404" s="5">
        <f>Calc!AO404</f>
        <v>7.8071236551061256E-5</v>
      </c>
      <c r="I404" s="8">
        <f>Calc!AH404</f>
        <v>555.9327754996541</v>
      </c>
      <c r="J404" s="8">
        <f>Calc!AI404</f>
        <v>3.769863287095149</v>
      </c>
      <c r="K404" s="77">
        <f>Calc!AJ404</f>
        <v>146.62539335319801</v>
      </c>
      <c r="L404" s="77">
        <f>Calc!AK404</f>
        <v>0.472564655303231</v>
      </c>
      <c r="M404" s="109">
        <f>Calc!AP404</f>
        <v>1.1369</v>
      </c>
      <c r="N404" s="109">
        <f>Calc!AQ404</f>
        <v>8.3000000000000001E-3</v>
      </c>
      <c r="O404" s="109">
        <f>Calc!AW404</f>
        <v>1.1206</v>
      </c>
      <c r="P404" s="109">
        <f>Calc!AY404</f>
        <v>1.1093695935244235E-2</v>
      </c>
      <c r="Q404" s="77">
        <f>Calc!BB404</f>
        <v>147.09051439442007</v>
      </c>
      <c r="R404" s="77">
        <f>Calc!BC404</f>
        <v>0.47408614460074316</v>
      </c>
      <c r="S404" s="1">
        <f>Input!E404</f>
        <v>25</v>
      </c>
    </row>
    <row r="405" spans="1:19" s="160" customFormat="1" x14ac:dyDescent="0.2">
      <c r="A405" s="160">
        <f>Input!A405</f>
        <v>10368</v>
      </c>
      <c r="B405" s="160" t="str">
        <f>Input!B405</f>
        <v>Hu1-13</v>
      </c>
      <c r="C405" s="161">
        <f>Calc!O405</f>
        <v>13.712723287383064</v>
      </c>
      <c r="D405" s="161">
        <f>Calc!P405</f>
        <v>1.2473139231710536E-3</v>
      </c>
      <c r="E405" s="161">
        <f>Calc!X405</f>
        <v>0.87798480074616647</v>
      </c>
      <c r="F405" s="161">
        <f>Calc!Y405</f>
        <v>3.7273803228613654E-3</v>
      </c>
      <c r="G405" s="161">
        <f>Calc!AN405</f>
        <v>1.0018939290368558</v>
      </c>
      <c r="H405" s="161">
        <f>Calc!AO405</f>
        <v>2.6014599440854166E-3</v>
      </c>
      <c r="I405" s="162">
        <f>Calc!AH405</f>
        <v>47814.569722649292</v>
      </c>
      <c r="J405" s="162">
        <f>Calc!AI405</f>
        <v>237.90821853068687</v>
      </c>
      <c r="K405" s="163">
        <f>Calc!AJ405</f>
        <v>0.20102214809192276</v>
      </c>
      <c r="L405" s="163">
        <f>Calc!AK405</f>
        <v>1.1596534083955374</v>
      </c>
      <c r="M405" s="164" t="str">
        <f>Calc!AP405</f>
        <v>Out of range</v>
      </c>
      <c r="N405" s="164" t="e">
        <f>Calc!AQ405</f>
        <v>#VALUE!</v>
      </c>
      <c r="O405" s="164" t="str">
        <f>Calc!AW405</f>
        <v>Out of range</v>
      </c>
      <c r="P405" s="164" t="e">
        <f>Calc!AY405</f>
        <v>#VALUE!</v>
      </c>
      <c r="Q405" s="163" t="e">
        <f>Calc!BB405</f>
        <v>#VALUE!</v>
      </c>
      <c r="R405" s="163" t="e">
        <f>Calc!BC405</f>
        <v>#VALUE!</v>
      </c>
      <c r="S405" s="160">
        <f>Input!E405</f>
        <v>0</v>
      </c>
    </row>
    <row r="406" spans="1:19" x14ac:dyDescent="0.2">
      <c r="A406" s="1">
        <f>Input!A406</f>
        <v>10732</v>
      </c>
      <c r="B406" s="1" t="str">
        <f>Input!B406</f>
        <v>GeoB20908-2-33-37</v>
      </c>
      <c r="C406" s="99">
        <f>Calc!O406</f>
        <v>3.4652647182051757</v>
      </c>
      <c r="D406" s="99">
        <f>Calc!P406</f>
        <v>1.2799842812590456E-4</v>
      </c>
      <c r="E406" s="99">
        <f>Calc!X406</f>
        <v>0.14997688700802317</v>
      </c>
      <c r="F406" s="99">
        <f>Calc!Y406</f>
        <v>2.6818593958495758E-4</v>
      </c>
      <c r="G406" s="99">
        <f>Calc!AN406</f>
        <v>1.4393281701569862E-2</v>
      </c>
      <c r="H406" s="5">
        <f>Calc!AO406</f>
        <v>8.9444573554728904E-5</v>
      </c>
      <c r="I406" s="8">
        <f>Calc!AH406</f>
        <v>1017.0760143949196</v>
      </c>
      <c r="J406" s="8">
        <f>Calc!AI406</f>
        <v>6.5768025149563405</v>
      </c>
      <c r="K406" s="77">
        <f>Calc!AJ406</f>
        <v>146.28299507177101</v>
      </c>
      <c r="L406" s="77">
        <f>Calc!AK406</f>
        <v>0.44606581957586594</v>
      </c>
      <c r="M406" s="109">
        <f>Calc!AP406</f>
        <v>1.3794999999999999</v>
      </c>
      <c r="N406" s="109">
        <f>Calc!AQ406</f>
        <v>8.8000000000000005E-3</v>
      </c>
      <c r="O406" s="109">
        <f>Calc!AW406</f>
        <v>1.3687</v>
      </c>
      <c r="P406" s="109">
        <f>Calc!AY406</f>
        <v>1.0187335333289615E-2</v>
      </c>
      <c r="Q406" s="77">
        <f>Calc!BB406</f>
        <v>146.84996580747631</v>
      </c>
      <c r="R406" s="77">
        <f>Calc!BC406</f>
        <v>0.44781466434679479</v>
      </c>
      <c r="S406" s="1">
        <f>Input!E406</f>
        <v>35</v>
      </c>
    </row>
    <row r="407" spans="1:19" s="160" customFormat="1" x14ac:dyDescent="0.2">
      <c r="A407" s="160">
        <f>Input!A407</f>
        <v>10368</v>
      </c>
      <c r="B407" s="160" t="str">
        <f>Input!B407</f>
        <v>Hu1-13</v>
      </c>
      <c r="C407" s="161">
        <f>Calc!O407</f>
        <v>13.70840038951185</v>
      </c>
      <c r="D407" s="161">
        <f>Calc!P407</f>
        <v>1.286174229729673E-3</v>
      </c>
      <c r="E407" s="161">
        <f>Calc!X407</f>
        <v>0.87365150481673015</v>
      </c>
      <c r="F407" s="161">
        <f>Calc!Y407</f>
        <v>3.4462658881410217E-3</v>
      </c>
      <c r="G407" s="161">
        <f>Calc!AN407</f>
        <v>0.99985547857802293</v>
      </c>
      <c r="H407" s="161">
        <f>Calc!AO407</f>
        <v>2.213702966163441E-3</v>
      </c>
      <c r="I407" s="162">
        <f>Calc!AH407</f>
        <v>47938.845877147884</v>
      </c>
      <c r="J407" s="162">
        <f>Calc!AI407</f>
        <v>216.80608504731887</v>
      </c>
      <c r="K407" s="163">
        <f>Calc!AJ407</f>
        <v>-9.7072031827516447E-2</v>
      </c>
      <c r="L407" s="163">
        <f>Calc!AK407</f>
        <v>1.0545869223141944</v>
      </c>
      <c r="M407" s="164" t="str">
        <f>Calc!AP407</f>
        <v>Out of range</v>
      </c>
      <c r="N407" s="164" t="e">
        <f>Calc!AQ407</f>
        <v>#VALUE!</v>
      </c>
      <c r="O407" s="164" t="str">
        <f>Calc!AW407</f>
        <v>Out of range</v>
      </c>
      <c r="P407" s="164" t="e">
        <f>Calc!AY407</f>
        <v>#VALUE!</v>
      </c>
      <c r="Q407" s="163" t="e">
        <f>Calc!BB407</f>
        <v>#VALUE!</v>
      </c>
      <c r="R407" s="163" t="e">
        <f>Calc!BC407</f>
        <v>#VALUE!</v>
      </c>
      <c r="S407" s="160">
        <f>Input!E407</f>
        <v>0</v>
      </c>
    </row>
    <row r="408" spans="1:19" x14ac:dyDescent="0.2">
      <c r="A408" s="1">
        <f>Input!A408</f>
        <v>10734</v>
      </c>
      <c r="B408" s="1" t="str">
        <f>Input!B408</f>
        <v>GeoB20908-2-42-45</v>
      </c>
      <c r="C408" s="99">
        <f>Calc!O408</f>
        <v>3.4199146394710969</v>
      </c>
      <c r="D408" s="99">
        <f>Calc!P408</f>
        <v>1.1345915363237308E-4</v>
      </c>
      <c r="E408" s="99">
        <f>Calc!X408</f>
        <v>0.13134579947792799</v>
      </c>
      <c r="F408" s="99">
        <f>Calc!Y408</f>
        <v>2.1457001470111272E-4</v>
      </c>
      <c r="G408" s="99">
        <f>Calc!AN408</f>
        <v>2.084302890343118E-2</v>
      </c>
      <c r="H408" s="5">
        <f>Calc!AO408</f>
        <v>9.1060665548207162E-5</v>
      </c>
      <c r="I408" s="8">
        <f>Calc!AH408</f>
        <v>1661.6792942387906</v>
      </c>
      <c r="J408" s="8">
        <f>Calc!AI408</f>
        <v>7.7504001938975513</v>
      </c>
      <c r="K408" s="77">
        <f>Calc!AJ408</f>
        <v>146.82910911888979</v>
      </c>
      <c r="L408" s="77">
        <f>Calc!AK408</f>
        <v>0.41475316188393763</v>
      </c>
      <c r="M408" s="109">
        <f>Calc!AP408</f>
        <v>2.0021</v>
      </c>
      <c r="N408" s="109">
        <f>Calc!AQ408</f>
        <v>9.7000000000000003E-3</v>
      </c>
      <c r="O408" s="109">
        <f>Calc!AW408</f>
        <v>1.9925999999999999</v>
      </c>
      <c r="P408" s="109">
        <f>Calc!AY408</f>
        <v>1.0064387847734063E-2</v>
      </c>
      <c r="Q408" s="77">
        <f>Calc!BB408</f>
        <v>147.65833725040503</v>
      </c>
      <c r="R408" s="77">
        <f>Calc!BC408</f>
        <v>0.41711665778990575</v>
      </c>
      <c r="S408" s="1">
        <f>Input!E408</f>
        <v>43.5</v>
      </c>
    </row>
    <row r="409" spans="1:19" s="160" customFormat="1" x14ac:dyDescent="0.2">
      <c r="A409" s="160">
        <f>Input!A409</f>
        <v>10368</v>
      </c>
      <c r="B409" s="160" t="str">
        <f>Input!B409</f>
        <v>Hu1-13</v>
      </c>
      <c r="C409" s="161">
        <f>Calc!O409</f>
        <v>13.709272440601593</v>
      </c>
      <c r="D409" s="161">
        <f>Calc!P409</f>
        <v>1.4002320929749335E-3</v>
      </c>
      <c r="E409" s="161">
        <f>Calc!X409</f>
        <v>0.87151131163714823</v>
      </c>
      <c r="F409" s="161">
        <f>Calc!Y409</f>
        <v>3.200455759379849E-3</v>
      </c>
      <c r="G409" s="161">
        <f>Calc!AN409</f>
        <v>1.0042265933312127</v>
      </c>
      <c r="H409" s="161">
        <f>Calc!AO409</f>
        <v>2.5771552130931662E-3</v>
      </c>
      <c r="I409" s="162">
        <f>Calc!AH409</f>
        <v>48269.732157877443</v>
      </c>
      <c r="J409" s="162">
        <f>Calc!AI409</f>
        <v>216.19955681698971</v>
      </c>
      <c r="K409" s="163">
        <f>Calc!AJ409</f>
        <v>-0.58631429470179519</v>
      </c>
      <c r="L409" s="163">
        <f>Calc!AK409</f>
        <v>1.4062586273131772</v>
      </c>
      <c r="M409" s="164" t="str">
        <f>Calc!AP409</f>
        <v>Out of range</v>
      </c>
      <c r="N409" s="164" t="e">
        <f>Calc!AQ409</f>
        <v>#VALUE!</v>
      </c>
      <c r="O409" s="164" t="str">
        <f>Calc!AW409</f>
        <v>Out of range</v>
      </c>
      <c r="P409" s="164" t="e">
        <f>Calc!AY409</f>
        <v>#VALUE!</v>
      </c>
      <c r="Q409" s="163" t="e">
        <f>Calc!BB409</f>
        <v>#VALUE!</v>
      </c>
      <c r="R409" s="163" t="e">
        <f>Calc!BC409</f>
        <v>#VALUE!</v>
      </c>
      <c r="S409" s="160">
        <f>Input!E409</f>
        <v>0</v>
      </c>
    </row>
    <row r="410" spans="1:19" x14ac:dyDescent="0.2">
      <c r="A410" s="1">
        <f>Input!A410</f>
        <v>10735</v>
      </c>
      <c r="B410" s="1" t="str">
        <f>Input!B410</f>
        <v>GeoB20908-2-56-58</v>
      </c>
      <c r="C410" s="99">
        <f>Calc!O410</f>
        <v>3.0838620353071549</v>
      </c>
      <c r="D410" s="99">
        <f>Calc!P410</f>
        <v>9.9504147901228402E-5</v>
      </c>
      <c r="E410" s="99">
        <f>Calc!X410</f>
        <v>0.23041172775142663</v>
      </c>
      <c r="F410" s="99">
        <f>Calc!Y410</f>
        <v>4.0115267011863587E-4</v>
      </c>
      <c r="G410" s="99">
        <f>Calc!AN410</f>
        <v>2.3277744176269922E-2</v>
      </c>
      <c r="H410" s="5">
        <f>Calc!AO410</f>
        <v>8.9538679305755007E-5</v>
      </c>
      <c r="I410" s="8">
        <f>Calc!AH410</f>
        <v>955.12113022712015</v>
      </c>
      <c r="J410" s="8">
        <f>Calc!AI410</f>
        <v>4.0325986653044854</v>
      </c>
      <c r="K410" s="77">
        <f>Calc!AJ410</f>
        <v>146.3319655294768</v>
      </c>
      <c r="L410" s="77">
        <f>Calc!AK410</f>
        <v>0.49826333728358496</v>
      </c>
      <c r="M410" s="109">
        <f>Calc!AP410</f>
        <v>2.2393000000000001</v>
      </c>
      <c r="N410" s="109">
        <f>Calc!AQ410</f>
        <v>8.8000000000000005E-3</v>
      </c>
      <c r="O410" s="109">
        <f>Calc!AW410</f>
        <v>2.2206999999999999</v>
      </c>
      <c r="P410" s="109">
        <f>Calc!AY410</f>
        <v>1.2779860922276206E-2</v>
      </c>
      <c r="Q410" s="77">
        <f>Calc!BB410</f>
        <v>147.25328651865939</v>
      </c>
      <c r="R410" s="77">
        <f>Calc!BC410</f>
        <v>0.50142866337525849</v>
      </c>
      <c r="S410" s="1">
        <f>Input!E410</f>
        <v>57</v>
      </c>
    </row>
    <row r="411" spans="1:19" s="160" customFormat="1" x14ac:dyDescent="0.2">
      <c r="A411" s="160">
        <f>Input!A411</f>
        <v>10368</v>
      </c>
      <c r="B411" s="160" t="str">
        <f>Input!B411</f>
        <v>Hu1-13</v>
      </c>
      <c r="C411" s="161">
        <f>Calc!O411</f>
        <v>13.709956704938792</v>
      </c>
      <c r="D411" s="161">
        <f>Calc!P411</f>
        <v>9.9301058992677747E-4</v>
      </c>
      <c r="E411" s="161">
        <f>Calc!X411</f>
        <v>0.8654824677593711</v>
      </c>
      <c r="F411" s="161">
        <f>Calc!Y411</f>
        <v>3.4888388284514188E-3</v>
      </c>
      <c r="G411" s="161">
        <f>Calc!AN411</f>
        <v>1.0023484459302423</v>
      </c>
      <c r="H411" s="161">
        <f>Calc!AO411</f>
        <v>2.6418359364216433E-3</v>
      </c>
      <c r="I411" s="162">
        <f>Calc!AH411</f>
        <v>48517.489690389819</v>
      </c>
      <c r="J411" s="162">
        <f>Calc!AI411</f>
        <v>233.64625719448</v>
      </c>
      <c r="K411" s="163">
        <f>Calc!AJ411</f>
        <v>0.89955781403650015</v>
      </c>
      <c r="L411" s="163">
        <f>Calc!AK411</f>
        <v>1.5866486580001997</v>
      </c>
      <c r="M411" s="164" t="str">
        <f>Calc!AP411</f>
        <v>Out of range</v>
      </c>
      <c r="N411" s="164" t="e">
        <f>Calc!AQ411</f>
        <v>#VALUE!</v>
      </c>
      <c r="O411" s="164" t="str">
        <f>Calc!AW411</f>
        <v>Out of range</v>
      </c>
      <c r="P411" s="164" t="e">
        <f>Calc!AY411</f>
        <v>#VALUE!</v>
      </c>
      <c r="Q411" s="163" t="e">
        <f>Calc!BB411</f>
        <v>#VALUE!</v>
      </c>
      <c r="R411" s="163" t="e">
        <f>Calc!BC411</f>
        <v>#VALUE!</v>
      </c>
      <c r="S411" s="160">
        <f>Input!E411</f>
        <v>0</v>
      </c>
    </row>
    <row r="412" spans="1:19" x14ac:dyDescent="0.2">
      <c r="A412" s="1">
        <f>Input!A412</f>
        <v>10736</v>
      </c>
      <c r="B412" s="1" t="str">
        <f>Input!B412</f>
        <v>GeoB20908-2-64-69</v>
      </c>
      <c r="C412" s="99">
        <f>Calc!O412</f>
        <v>3.2147967654735812</v>
      </c>
      <c r="D412" s="99">
        <f>Calc!P412</f>
        <v>1.4387393828183527E-4</v>
      </c>
      <c r="E412" s="99">
        <f>Calc!X412</f>
        <v>0.59158209934351502</v>
      </c>
      <c r="F412" s="99">
        <f>Calc!Y412</f>
        <v>8.9377904369868631E-4</v>
      </c>
      <c r="G412" s="99">
        <f>Calc!AN412</f>
        <v>2.641819641769454E-2</v>
      </c>
      <c r="H412" s="5">
        <f>Calc!AO412</f>
        <v>1.0691474404915782E-4</v>
      </c>
      <c r="I412" s="8">
        <f>Calc!AH412</f>
        <v>440.13073671200533</v>
      </c>
      <c r="J412" s="8">
        <f>Calc!AI412</f>
        <v>1.9011865558325032</v>
      </c>
      <c r="K412" s="77">
        <f>Calc!AJ412</f>
        <v>145.32341514171333</v>
      </c>
      <c r="L412" s="77">
        <f>Calc!AK412</f>
        <v>0.51868772464354174</v>
      </c>
      <c r="M412" s="109">
        <f>Calc!AP412</f>
        <v>2.5470999999999999</v>
      </c>
      <c r="N412" s="109">
        <f>Calc!AQ412</f>
        <v>1.0999999999999999E-2</v>
      </c>
      <c r="O412" s="109">
        <f>Calc!AW412</f>
        <v>2.5011999999999999</v>
      </c>
      <c r="P412" s="109">
        <f>Calc!AY412</f>
        <v>2.5238476749128245E-2</v>
      </c>
      <c r="Q412" s="77">
        <f>Calc!BB412</f>
        <v>146.35436661299119</v>
      </c>
      <c r="R412" s="77">
        <f>Calc!BC412</f>
        <v>0.52247170203001714</v>
      </c>
      <c r="S412" s="1">
        <f>Input!E412</f>
        <v>66.5</v>
      </c>
    </row>
    <row r="413" spans="1:19" s="160" customFormat="1" x14ac:dyDescent="0.2">
      <c r="A413" s="160">
        <f>Input!A413</f>
        <v>10368</v>
      </c>
      <c r="B413" s="160" t="str">
        <f>Input!B413</f>
        <v>Hu1-13</v>
      </c>
      <c r="C413" s="161">
        <f>Calc!O413</f>
        <v>13.71189534514922</v>
      </c>
      <c r="D413" s="161">
        <f>Calc!P413</f>
        <v>1.8997252191150535E-3</v>
      </c>
      <c r="E413" s="161">
        <f>Calc!X413</f>
        <v>0.86199018621095291</v>
      </c>
      <c r="F413" s="161">
        <f>Calc!Y413</f>
        <v>3.1641824890919793E-3</v>
      </c>
      <c r="G413" s="161">
        <f>Calc!AN413</f>
        <v>1.0042858881246228</v>
      </c>
      <c r="H413" s="161">
        <f>Calc!AO413</f>
        <v>2.3287923565901963E-3</v>
      </c>
      <c r="I413" s="162">
        <f>Calc!AH413</f>
        <v>48815.115468061726</v>
      </c>
      <c r="J413" s="162">
        <f>Calc!AI413</f>
        <v>211.84054435824447</v>
      </c>
      <c r="K413" s="163">
        <f>Calc!AJ413</f>
        <v>0.19741815971308085</v>
      </c>
      <c r="L413" s="163">
        <f>Calc!AK413</f>
        <v>1.0419515741219254</v>
      </c>
      <c r="M413" s="164" t="str">
        <f>Calc!AP413</f>
        <v>Out of range</v>
      </c>
      <c r="N413" s="164" t="e">
        <f>Calc!AQ413</f>
        <v>#VALUE!</v>
      </c>
      <c r="O413" s="164" t="str">
        <f>Calc!AW413</f>
        <v>Out of range</v>
      </c>
      <c r="P413" s="164" t="e">
        <f>Calc!AY413</f>
        <v>#VALUE!</v>
      </c>
      <c r="Q413" s="163" t="e">
        <f>Calc!BB413</f>
        <v>#VALUE!</v>
      </c>
      <c r="R413" s="163" t="e">
        <f>Calc!BC413</f>
        <v>#VALUE!</v>
      </c>
      <c r="S413" s="160">
        <f>Input!E413</f>
        <v>0</v>
      </c>
    </row>
    <row r="414" spans="1:19" x14ac:dyDescent="0.2">
      <c r="A414" s="1">
        <f>Input!A414</f>
        <v>10737</v>
      </c>
      <c r="B414" s="1" t="str">
        <f>Input!B414</f>
        <v>GeoB20908-2-74-77</v>
      </c>
      <c r="C414" s="99">
        <f>Calc!O414</f>
        <v>3.7633128671996832</v>
      </c>
      <c r="D414" s="99">
        <f>Calc!P414</f>
        <v>1.2155035021727217E-4</v>
      </c>
      <c r="E414" s="99">
        <f>Calc!X414</f>
        <v>0.27404825381107889</v>
      </c>
      <c r="F414" s="99">
        <f>Calc!Y414</f>
        <v>4.3652068218076134E-4</v>
      </c>
      <c r="G414" s="99">
        <f>Calc!AN414</f>
        <v>2.9929361840626129E-2</v>
      </c>
      <c r="H414" s="5">
        <f>Calc!AO414</f>
        <v>1.0621066517301418E-4</v>
      </c>
      <c r="I414" s="8">
        <f>Calc!AH414</f>
        <v>1261.2462718193194</v>
      </c>
      <c r="J414" s="8">
        <f>Calc!AI414</f>
        <v>4.9058287372939304</v>
      </c>
      <c r="K414" s="77">
        <f>Calc!AJ414</f>
        <v>146.04872217018806</v>
      </c>
      <c r="L414" s="77">
        <f>Calc!AK414</f>
        <v>0.46179851592993648</v>
      </c>
      <c r="M414" s="109">
        <f>Calc!AP414</f>
        <v>2.8881000000000001</v>
      </c>
      <c r="N414" s="109">
        <f>Calc!AQ414</f>
        <v>1.0699999999999999E-2</v>
      </c>
      <c r="O414" s="109">
        <f>Calc!AW414</f>
        <v>2.87</v>
      </c>
      <c r="P414" s="109">
        <f>Calc!AY414</f>
        <v>1.3838063571465544E-2</v>
      </c>
      <c r="Q414" s="77">
        <f>Calc!BB414</f>
        <v>147.23821134258233</v>
      </c>
      <c r="R414" s="77">
        <f>Calc!BC414</f>
        <v>0.46559523207063414</v>
      </c>
      <c r="S414" s="1">
        <f>Input!E414</f>
        <v>75.5</v>
      </c>
    </row>
    <row r="415" spans="1:19" s="160" customFormat="1" x14ac:dyDescent="0.2">
      <c r="A415" s="160">
        <f>Input!A415</f>
        <v>10368</v>
      </c>
      <c r="B415" s="160" t="str">
        <f>Input!B415</f>
        <v>Hu1-13</v>
      </c>
      <c r="C415" s="161">
        <f>Calc!O415</f>
        <v>13.71189534514922</v>
      </c>
      <c r="D415" s="161">
        <f>Calc!P415</f>
        <v>1.8997252191150535E-3</v>
      </c>
      <c r="E415" s="161">
        <f>Calc!X415</f>
        <v>0.86199018621095291</v>
      </c>
      <c r="F415" s="161">
        <f>Calc!Y415</f>
        <v>3.1641824890919793E-3</v>
      </c>
      <c r="G415" s="161">
        <f>Calc!AN415</f>
        <v>1.0042858881246228</v>
      </c>
      <c r="H415" s="161">
        <f>Calc!AO415</f>
        <v>2.3287923565901963E-3</v>
      </c>
      <c r="I415" s="162">
        <f>Calc!AH415</f>
        <v>48815.115468061726</v>
      </c>
      <c r="J415" s="162">
        <f>Calc!AI415</f>
        <v>211.84054435824447</v>
      </c>
      <c r="K415" s="163">
        <f>Calc!AJ415</f>
        <v>0.19741815971308085</v>
      </c>
      <c r="L415" s="163">
        <f>Calc!AK415</f>
        <v>1.0419515741219254</v>
      </c>
      <c r="M415" s="164" t="str">
        <f>Calc!AP415</f>
        <v>Out of range</v>
      </c>
      <c r="N415" s="164" t="e">
        <f>Calc!AQ415</f>
        <v>#VALUE!</v>
      </c>
      <c r="O415" s="164" t="str">
        <f>Calc!AW415</f>
        <v>Out of range</v>
      </c>
      <c r="P415" s="164" t="e">
        <f>Calc!AY415</f>
        <v>#VALUE!</v>
      </c>
      <c r="Q415" s="163" t="e">
        <f>Calc!BB415</f>
        <v>#VALUE!</v>
      </c>
      <c r="R415" s="163" t="e">
        <f>Calc!BC415</f>
        <v>#VALUE!</v>
      </c>
      <c r="S415" s="160">
        <f>Input!E415</f>
        <v>0</v>
      </c>
    </row>
    <row r="417" spans="1:19" s="160" customFormat="1" x14ac:dyDescent="0.2">
      <c r="A417" s="160">
        <f>Input!A417</f>
        <v>10368</v>
      </c>
      <c r="B417" s="160" t="str">
        <f>Input!B417</f>
        <v>Hu1-13</v>
      </c>
      <c r="C417" s="161">
        <f>Calc!O417</f>
        <v>13.710550501781515</v>
      </c>
      <c r="D417" s="161">
        <f>Calc!P417</f>
        <v>1.1816032274373552E-3</v>
      </c>
      <c r="E417" s="161">
        <f>Calc!X417</f>
        <v>0.84032214863531141</v>
      </c>
      <c r="F417" s="161">
        <f>Calc!Y417</f>
        <v>2.9595490698351655E-3</v>
      </c>
      <c r="G417" s="161">
        <f>Calc!AN417</f>
        <v>0.99733943863695462</v>
      </c>
      <c r="H417" s="161">
        <f>Calc!AO417</f>
        <v>1.8080762403657718E-3</v>
      </c>
      <c r="I417" s="162">
        <f>Calc!AH417</f>
        <v>49722.604319229933</v>
      </c>
      <c r="J417" s="162">
        <f>Calc!AI417</f>
        <v>196.91100629359491</v>
      </c>
      <c r="K417" s="163">
        <f>Calc!AJ417</f>
        <v>-0.25202388277989485</v>
      </c>
      <c r="L417" s="163">
        <f>Calc!AK417</f>
        <v>1.0128103276812626</v>
      </c>
      <c r="M417" s="164">
        <f>Calc!AP417</f>
        <v>663.28639999999996</v>
      </c>
      <c r="N417" s="164" t="e">
        <f>Calc!AQ417</f>
        <v>#VALUE!</v>
      </c>
      <c r="O417" s="164">
        <f>Calc!AW417</f>
        <v>663.26880000000006</v>
      </c>
      <c r="P417" s="164">
        <f>Calc!AY417</f>
        <v>109.93498035087242</v>
      </c>
      <c r="Q417" s="163">
        <f>Calc!BB417</f>
        <v>-1.6427393543883855</v>
      </c>
      <c r="R417" s="163">
        <f>Calc!BC417</f>
        <v>6.7113897379426541</v>
      </c>
      <c r="S417" s="160">
        <f>Input!E417</f>
        <v>0</v>
      </c>
    </row>
    <row r="418" spans="1:19" x14ac:dyDescent="0.2">
      <c r="A418" s="1">
        <f>Input!A418</f>
        <v>10738</v>
      </c>
      <c r="B418" s="1" t="str">
        <f>Input!B418</f>
        <v>GeoB20908-2-80-82 cm</v>
      </c>
      <c r="C418" s="99">
        <f>Calc!O418</f>
        <v>3.1654009760344182</v>
      </c>
      <c r="D418" s="99">
        <f>Calc!P418</f>
        <v>1.2618400734241311E-4</v>
      </c>
      <c r="E418" s="99">
        <f>Calc!X418</f>
        <v>1.1560359546134891</v>
      </c>
      <c r="F418" s="99">
        <f>Calc!Y418</f>
        <v>2.6019108989542537E-3</v>
      </c>
      <c r="G418" s="99">
        <f>Calc!AN418</f>
        <v>2.9406290768679882E-2</v>
      </c>
      <c r="H418" s="5">
        <f>Calc!AO418</f>
        <v>1.6470185024158412E-4</v>
      </c>
      <c r="I418" s="8">
        <f>Calc!AH418</f>
        <v>245.61132678415046</v>
      </c>
      <c r="J418" s="8">
        <f>Calc!AI418</f>
        <v>1.4825300418213303</v>
      </c>
      <c r="K418" s="77">
        <f>Calc!AJ418</f>
        <v>148.15338782098775</v>
      </c>
      <c r="L418" s="77">
        <f>Calc!AK418</f>
        <v>0.68611470352397286</v>
      </c>
      <c r="M418" s="109">
        <f>Calc!AP418</f>
        <v>2.8317000000000001</v>
      </c>
      <c r="N418" s="109">
        <f>Calc!AQ418</f>
        <v>1.6400000000000001E-2</v>
      </c>
      <c r="O418" s="109">
        <f>Calc!AW418</f>
        <v>2.7408000000000001</v>
      </c>
      <c r="P418" s="109">
        <f>Calc!AY418</f>
        <v>4.8243540812308736E-2</v>
      </c>
      <c r="Q418" s="77">
        <f>Calc!BB418</f>
        <v>149.30548833286247</v>
      </c>
      <c r="R418" s="77">
        <f>Calc!BC418</f>
        <v>0.69174983557718939</v>
      </c>
      <c r="S418" s="1">
        <f>Input!E418</f>
        <v>81</v>
      </c>
    </row>
    <row r="419" spans="1:19" s="160" customFormat="1" x14ac:dyDescent="0.2">
      <c r="A419" s="160">
        <f>Input!A419</f>
        <v>10368</v>
      </c>
      <c r="B419" s="160" t="str">
        <f>Input!B419</f>
        <v>Hu1-13</v>
      </c>
      <c r="C419" s="161">
        <f>Calc!O419</f>
        <v>13.708689321668086</v>
      </c>
      <c r="D419" s="161">
        <f>Calc!P419</f>
        <v>1.366752749449296E-3</v>
      </c>
      <c r="E419" s="161">
        <f>Calc!X419</f>
        <v>0.85283728853764185</v>
      </c>
      <c r="F419" s="161">
        <f>Calc!Y419</f>
        <v>2.6964710137517968E-3</v>
      </c>
      <c r="G419" s="161">
        <f>Calc!AN419</f>
        <v>0.99920488921950978</v>
      </c>
      <c r="H419" s="161">
        <f>Calc!AO419</f>
        <v>2.676652014248845E-3</v>
      </c>
      <c r="I419" s="162">
        <f>Calc!AH419</f>
        <v>49077.914100530143</v>
      </c>
      <c r="J419" s="162">
        <f>Calc!AI419</f>
        <v>203.31937937426179</v>
      </c>
      <c r="K419" s="163">
        <f>Calc!AJ419</f>
        <v>-1.5579774944955993</v>
      </c>
      <c r="L419" s="163">
        <f>Calc!AK419</f>
        <v>1.4019682237433686</v>
      </c>
      <c r="M419" s="164" t="str">
        <f>Calc!AP419</f>
        <v>Out of range</v>
      </c>
      <c r="N419" s="164" t="e">
        <f>Calc!AQ419</f>
        <v>#VALUE!</v>
      </c>
      <c r="O419" s="164" t="str">
        <f>Calc!AW419</f>
        <v>Out of range</v>
      </c>
      <c r="P419" s="164" t="e">
        <f>Calc!AY419</f>
        <v>#VALUE!</v>
      </c>
      <c r="Q419" s="163" t="e">
        <f>Calc!BB419</f>
        <v>#VALUE!</v>
      </c>
      <c r="R419" s="163" t="e">
        <f>Calc!BC419</f>
        <v>#VALUE!</v>
      </c>
      <c r="S419" s="160">
        <f>Input!E419</f>
        <v>0</v>
      </c>
    </row>
    <row r="420" spans="1:19" x14ac:dyDescent="0.2">
      <c r="A420" s="1">
        <f>Input!A420</f>
        <v>10739</v>
      </c>
      <c r="B420" s="1" t="str">
        <f>Input!B420</f>
        <v>GeoB20908-2-91-95 cm</v>
      </c>
      <c r="C420" s="99">
        <f>Calc!O420</f>
        <v>3.7099330401965926</v>
      </c>
      <c r="D420" s="99">
        <f>Calc!P420</f>
        <v>1.2320109595660416E-4</v>
      </c>
      <c r="E420" s="99">
        <f>Calc!X420</f>
        <v>0.5760333473157504</v>
      </c>
      <c r="F420" s="99">
        <f>Calc!Y420</f>
        <v>8.5894181150296758E-4</v>
      </c>
      <c r="G420" s="99">
        <f>Calc!AN420</f>
        <v>2.9368325584923183E-2</v>
      </c>
      <c r="H420" s="5">
        <f>Calc!AO420</f>
        <v>1.1505562670265676E-4</v>
      </c>
      <c r="I420" s="8">
        <f>Calc!AH420</f>
        <v>577.19817871136115</v>
      </c>
      <c r="J420" s="8">
        <f>Calc!AI420</f>
        <v>2.419456737841386</v>
      </c>
      <c r="K420" s="77">
        <f>Calc!AJ420</f>
        <v>147.9459795810607</v>
      </c>
      <c r="L420" s="77">
        <f>Calc!AK420</f>
        <v>0.67614808420090056</v>
      </c>
      <c r="M420" s="109">
        <f>Calc!AP420</f>
        <v>2.8285</v>
      </c>
      <c r="N420" s="109">
        <f>Calc!AQ420</f>
        <v>1.2E-2</v>
      </c>
      <c r="O420" s="109">
        <f>Calc!AW420</f>
        <v>2.7898999999999998</v>
      </c>
      <c r="P420" s="109">
        <f>Calc!AY420</f>
        <v>2.240551752055012E-2</v>
      </c>
      <c r="Q420" s="77">
        <f>Calc!BB420</f>
        <v>149.11715895351861</v>
      </c>
      <c r="R420" s="77">
        <f>Calc!BC420</f>
        <v>0.68156606675924691</v>
      </c>
      <c r="S420" s="1">
        <f>Input!E420</f>
        <v>93</v>
      </c>
    </row>
    <row r="421" spans="1:19" s="160" customFormat="1" x14ac:dyDescent="0.2">
      <c r="A421" s="160">
        <f>Input!A421</f>
        <v>10368</v>
      </c>
      <c r="B421" s="160" t="str">
        <f>Input!B421</f>
        <v>Hu1-13</v>
      </c>
      <c r="C421" s="161">
        <f>Calc!O421</f>
        <v>13.707966600602703</v>
      </c>
      <c r="D421" s="161">
        <f>Calc!P421</f>
        <v>1.4590107146890874E-3</v>
      </c>
      <c r="E421" s="161">
        <f>Calc!X421</f>
        <v>0.84799438469082755</v>
      </c>
      <c r="F421" s="161">
        <f>Calc!Y421</f>
        <v>3.3502213653685714E-3</v>
      </c>
      <c r="G421" s="161">
        <f>Calc!AN421</f>
        <v>0.9981513201528559</v>
      </c>
      <c r="H421" s="161">
        <f>Calc!AO421</f>
        <v>2.8576487746620788E-3</v>
      </c>
      <c r="I421" s="162">
        <f>Calc!AH421</f>
        <v>49303.555457708688</v>
      </c>
      <c r="J421" s="162">
        <f>Calc!AI421</f>
        <v>240.4962602057706</v>
      </c>
      <c r="K421" s="163">
        <f>Calc!AJ421</f>
        <v>-7.1119410699371777E-2</v>
      </c>
      <c r="L421" s="163">
        <f>Calc!AK421</f>
        <v>1.3757169548585599</v>
      </c>
      <c r="M421" s="164">
        <f>Calc!AP421</f>
        <v>693.38210000000004</v>
      </c>
      <c r="N421" s="164" t="e">
        <f>Calc!AQ421</f>
        <v>#VALUE!</v>
      </c>
      <c r="O421" s="164">
        <f>Calc!AW421</f>
        <v>693.36440000000005</v>
      </c>
      <c r="P421" s="164">
        <f>Calc!AY421</f>
        <v>216.87321328835404</v>
      </c>
      <c r="Q421" s="163">
        <f>Calc!BB421</f>
        <v>-0.5047262024535778</v>
      </c>
      <c r="R421" s="163">
        <f>Calc!BC421</f>
        <v>9.7741129938791484</v>
      </c>
      <c r="S421" s="160">
        <f>Input!E421</f>
        <v>0</v>
      </c>
    </row>
    <row r="422" spans="1:19" x14ac:dyDescent="0.2">
      <c r="A422" s="1">
        <f>Input!A422</f>
        <v>10740</v>
      </c>
      <c r="B422" s="1" t="str">
        <f>Input!B422</f>
        <v>GeoB20908-2-123-129 cm</v>
      </c>
      <c r="C422" s="99">
        <f>Calc!O422</f>
        <v>3.9331607953736043</v>
      </c>
      <c r="D422" s="99">
        <f>Calc!P422</f>
        <v>1.4533441312097038E-4</v>
      </c>
      <c r="E422" s="99">
        <f>Calc!X422</f>
        <v>0.13863446619419775</v>
      </c>
      <c r="F422" s="99">
        <f>Calc!Y422</f>
        <v>3.2519671681214613E-4</v>
      </c>
      <c r="G422" s="99">
        <f>Calc!AN422</f>
        <v>3.1966037754104636E-2</v>
      </c>
      <c r="H422" s="5">
        <f>Calc!AO422</f>
        <v>1.4073044978617918E-4</v>
      </c>
      <c r="I422" s="8">
        <f>Calc!AH422</f>
        <v>2763.2917985344466</v>
      </c>
      <c r="J422" s="8">
        <f>Calc!AI422</f>
        <v>13.784091474351545</v>
      </c>
      <c r="K422" s="77">
        <f>Calc!AJ422</f>
        <v>147.59257163532547</v>
      </c>
      <c r="L422" s="77">
        <f>Calc!AK422</f>
        <v>0.64084206937741084</v>
      </c>
      <c r="M422" s="109">
        <f>Calc!AP422</f>
        <v>3.0831</v>
      </c>
      <c r="N422" s="109">
        <f>Calc!AQ422</f>
        <v>1.4999999999999999E-2</v>
      </c>
      <c r="O422" s="109">
        <f>Calc!AW422</f>
        <v>3.0743</v>
      </c>
      <c r="P422" s="109">
        <f>Calc!AY422</f>
        <v>1.454648682357544E-2</v>
      </c>
      <c r="Q422" s="77">
        <f>Calc!BB422</f>
        <v>148.88057541962476</v>
      </c>
      <c r="R422" s="77">
        <f>Calc!BC422</f>
        <v>0.6464635169938221</v>
      </c>
      <c r="S422" s="1">
        <f>Input!E422</f>
        <v>126</v>
      </c>
    </row>
    <row r="423" spans="1:19" s="160" customFormat="1" x14ac:dyDescent="0.2">
      <c r="A423" s="160">
        <f>Input!A423</f>
        <v>10368</v>
      </c>
      <c r="B423" s="160" t="str">
        <f>Input!B423</f>
        <v>Hu1-13</v>
      </c>
      <c r="C423" s="161">
        <f>Calc!O423</f>
        <v>13.708935288654196</v>
      </c>
      <c r="D423" s="161">
        <f>Calc!P423</f>
        <v>1.2301918624973225E-3</v>
      </c>
      <c r="E423" s="161">
        <f>Calc!X423</f>
        <v>0.82834563354663693</v>
      </c>
      <c r="F423" s="161">
        <f>Calc!Y423</f>
        <v>2.3832202891127126E-3</v>
      </c>
      <c r="G423" s="161">
        <f>Calc!AN423</f>
        <v>0.99617240736577084</v>
      </c>
      <c r="H423" s="161">
        <f>Calc!AO423</f>
        <v>2.6766651381634186E-3</v>
      </c>
      <c r="I423" s="162">
        <f>Calc!AH423</f>
        <v>50376.552055359767</v>
      </c>
      <c r="J423" s="162">
        <f>Calc!AI423</f>
        <v>198.26396270724058</v>
      </c>
      <c r="K423" s="163">
        <f>Calc!AJ423</f>
        <v>0.17939748005013634</v>
      </c>
      <c r="L423" s="163">
        <f>Calc!AK423</f>
        <v>1.0161616680745325</v>
      </c>
      <c r="M423" s="164">
        <f>Calc!AP423</f>
        <v>600.73419999999999</v>
      </c>
      <c r="N423" s="164" t="e">
        <f>Calc!AQ423</f>
        <v>#VALUE!</v>
      </c>
      <c r="O423" s="164">
        <f>Calc!AW423</f>
        <v>600.71690000000001</v>
      </c>
      <c r="P423" s="164">
        <f>Calc!AY423</f>
        <v>81.204584692929402</v>
      </c>
      <c r="Q423" s="163">
        <f>Calc!BB423</f>
        <v>0.97986036562116741</v>
      </c>
      <c r="R423" s="163">
        <f>Calc!BC423</f>
        <v>5.5878440733720964</v>
      </c>
      <c r="S423" s="160">
        <f>Input!E423</f>
        <v>0</v>
      </c>
    </row>
    <row r="424" spans="1:19" x14ac:dyDescent="0.2">
      <c r="A424" s="1">
        <f>Input!A424</f>
        <v>10741</v>
      </c>
      <c r="B424" s="1" t="str">
        <f>Input!B424</f>
        <v>GeoB20908-2-135-138 cm</v>
      </c>
      <c r="C424" s="99">
        <f>Calc!O424</f>
        <v>2.8582066925774403</v>
      </c>
      <c r="D424" s="99">
        <f>Calc!P424</f>
        <v>7.090898488122114E-5</v>
      </c>
      <c r="E424" s="99">
        <f>Calc!X424</f>
        <v>0.3176298190775787</v>
      </c>
      <c r="F424" s="99">
        <f>Calc!Y424</f>
        <v>3.9212263515651572E-4</v>
      </c>
      <c r="G424" s="99">
        <f>Calc!AN424</f>
        <v>3.4186754152811256E-2</v>
      </c>
      <c r="H424" s="5">
        <f>Calc!AO424</f>
        <v>1.1472995191948575E-4</v>
      </c>
      <c r="I424" s="8">
        <f>Calc!AH424</f>
        <v>936.41105861855601</v>
      </c>
      <c r="J424" s="8">
        <f>Calc!AI424</f>
        <v>3.3483762490457405</v>
      </c>
      <c r="K424" s="77">
        <f>Calc!AJ424</f>
        <v>147.06402632708659</v>
      </c>
      <c r="L424" s="77">
        <f>Calc!AK424</f>
        <v>0.36410053169186679</v>
      </c>
      <c r="M424" s="109">
        <f>Calc!AP424</f>
        <v>3.302</v>
      </c>
      <c r="N424" s="109">
        <f>Calc!AQ424</f>
        <v>1.1599999999999999E-2</v>
      </c>
      <c r="O424" s="109">
        <f>Calc!AW424</f>
        <v>3.2743000000000002</v>
      </c>
      <c r="P424" s="109">
        <f>Calc!AY424</f>
        <v>1.7859960538815327E-2</v>
      </c>
      <c r="Q424" s="77">
        <f>Calc!BB424</f>
        <v>148.43129619316159</v>
      </c>
      <c r="R424" s="77">
        <f>Calc!BC424</f>
        <v>0.36756198478648239</v>
      </c>
      <c r="S424" s="1">
        <f>Input!E424</f>
        <v>136.5</v>
      </c>
    </row>
    <row r="425" spans="1:19" s="160" customFormat="1" x14ac:dyDescent="0.2">
      <c r="A425" s="160">
        <f>Input!A425</f>
        <v>10368</v>
      </c>
      <c r="B425" s="160" t="str">
        <f>Input!B425</f>
        <v>Hu1-13</v>
      </c>
      <c r="C425" s="161">
        <f>Calc!O425</f>
        <v>13.708935288654196</v>
      </c>
      <c r="D425" s="161">
        <f>Calc!P425</f>
        <v>1.2301918624973225E-3</v>
      </c>
      <c r="E425" s="161">
        <f>Calc!X425</f>
        <v>0.82834563354663693</v>
      </c>
      <c r="F425" s="161">
        <f>Calc!Y425</f>
        <v>2.3832202891127126E-3</v>
      </c>
      <c r="G425" s="161">
        <f>Calc!AN425</f>
        <v>0.99617240736577084</v>
      </c>
      <c r="H425" s="161">
        <f>Calc!AO425</f>
        <v>2.6766651381634186E-3</v>
      </c>
      <c r="I425" s="162">
        <f>Calc!AH425</f>
        <v>50376.552055359767</v>
      </c>
      <c r="J425" s="162">
        <f>Calc!AI425</f>
        <v>198.26396270724058</v>
      </c>
      <c r="K425" s="163">
        <f>Calc!AJ425</f>
        <v>0.17939748005013634</v>
      </c>
      <c r="L425" s="163">
        <f>Calc!AK425</f>
        <v>1.0161616680745325</v>
      </c>
      <c r="M425" s="164">
        <f>Calc!AP425</f>
        <v>600.73419999999999</v>
      </c>
      <c r="N425" s="164" t="e">
        <f>Calc!AQ425</f>
        <v>#VALUE!</v>
      </c>
      <c r="O425" s="164">
        <f>Calc!AW425</f>
        <v>600.71690000000001</v>
      </c>
      <c r="P425" s="164">
        <f>Calc!AY425</f>
        <v>81.204584692929402</v>
      </c>
      <c r="Q425" s="163">
        <f>Calc!BB425</f>
        <v>0.97986036562116741</v>
      </c>
      <c r="R425" s="163">
        <f>Calc!BC425</f>
        <v>5.5802609954175022</v>
      </c>
      <c r="S425" s="160">
        <f>Input!E425</f>
        <v>0</v>
      </c>
    </row>
    <row r="427" spans="1:19" s="160" customFormat="1" x14ac:dyDescent="0.2">
      <c r="A427" s="160">
        <f>Input!A427</f>
        <v>10368</v>
      </c>
      <c r="B427" s="160" t="str">
        <f>Input!B427</f>
        <v>Hu1-13</v>
      </c>
      <c r="C427" s="161">
        <f>Calc!O427</f>
        <v>13.710843293860282</v>
      </c>
      <c r="D427" s="161">
        <f>Calc!P427</f>
        <v>9.9662908580897295E-4</v>
      </c>
      <c r="E427" s="161">
        <f>Calc!X427</f>
        <v>0.86612400937066458</v>
      </c>
      <c r="F427" s="161">
        <f>Calc!Y427</f>
        <v>2.8680937694676974E-3</v>
      </c>
      <c r="G427" s="161">
        <f>Calc!AN427</f>
        <v>1.0026420759275869</v>
      </c>
      <c r="H427" s="161">
        <f>Calc!AO427</f>
        <v>2.4965759946952988E-3</v>
      </c>
      <c r="I427" s="162">
        <f>Calc!AH427</f>
        <v>48498.890971628745</v>
      </c>
      <c r="J427" s="162">
        <f>Calc!AI427</f>
        <v>200.90635279654092</v>
      </c>
      <c r="K427" s="163">
        <f>Calc!AJ427</f>
        <v>-1.0237503251389057</v>
      </c>
      <c r="L427" s="163">
        <f>Calc!AK427</f>
        <v>0.82144656484917977</v>
      </c>
      <c r="M427" s="164" t="str">
        <f>Calc!AP427</f>
        <v>Out of range</v>
      </c>
      <c r="N427" s="164" t="e">
        <f>Calc!AQ427</f>
        <v>#VALUE!</v>
      </c>
      <c r="O427" s="164" t="str">
        <f>Calc!AW427</f>
        <v>Out of range</v>
      </c>
      <c r="P427" s="164" t="e">
        <f>Calc!AY427</f>
        <v>#VALUE!</v>
      </c>
      <c r="Q427" s="163" t="e">
        <f>Calc!BB427</f>
        <v>#VALUE!</v>
      </c>
      <c r="R427" s="163" t="e">
        <f>Calc!BC427</f>
        <v>#VALUE!</v>
      </c>
      <c r="S427" s="160">
        <f>Input!E427</f>
        <v>0</v>
      </c>
    </row>
    <row r="428" spans="1:19" x14ac:dyDescent="0.2">
      <c r="A428" s="1">
        <f>Input!A428</f>
        <v>10742</v>
      </c>
      <c r="B428" s="1" t="str">
        <f>Input!B428</f>
        <v>GeoB20908-2-146-150 cm</v>
      </c>
      <c r="C428" s="99">
        <f>Calc!O428</f>
        <v>3.0446957597768711</v>
      </c>
      <c r="D428" s="99">
        <f>Calc!P428</f>
        <v>1.0306343287485181E-4</v>
      </c>
      <c r="E428" s="99">
        <f>Calc!X428</f>
        <v>0.32690818998055576</v>
      </c>
      <c r="F428" s="99">
        <f>Calc!Y428</f>
        <v>8.6121820843162869E-4</v>
      </c>
      <c r="G428" s="99">
        <f>Calc!AN428</f>
        <v>3.4723791936597789E-2</v>
      </c>
      <c r="H428" s="5">
        <f>Calc!AO428</f>
        <v>2.1786902376360023E-4</v>
      </c>
      <c r="I428" s="8">
        <f>Calc!AH428</f>
        <v>989.21170414965627</v>
      </c>
      <c r="J428" s="8">
        <f>Calc!AI428</f>
        <v>6.7314744263013813</v>
      </c>
      <c r="K428" s="77">
        <f>Calc!AJ428</f>
        <v>146.00170276204884</v>
      </c>
      <c r="L428" s="77">
        <f>Calc!AK428</f>
        <v>0.58232653763026498</v>
      </c>
      <c r="M428" s="109">
        <f>Calc!AP428</f>
        <v>3.3578000000000001</v>
      </c>
      <c r="N428" s="109">
        <f>Calc!AQ428</f>
        <v>2.1600000000000001E-2</v>
      </c>
      <c r="O428" s="109">
        <f>Calc!AW428</f>
        <v>3.331</v>
      </c>
      <c r="P428" s="109">
        <f>Calc!AY428</f>
        <v>2.5282464097647016E-2</v>
      </c>
      <c r="Q428" s="77">
        <f>Calc!BB428</f>
        <v>147.3827124588347</v>
      </c>
      <c r="R428" s="77">
        <f>Calc!BC428</f>
        <v>0.58792901262565145</v>
      </c>
      <c r="S428" s="1">
        <f>Input!E428</f>
        <v>148</v>
      </c>
    </row>
    <row r="429" spans="1:19" s="160" customFormat="1" x14ac:dyDescent="0.2">
      <c r="A429" s="160">
        <f>Input!A429</f>
        <v>10368</v>
      </c>
      <c r="B429" s="160" t="str">
        <f>Input!B429</f>
        <v>Hu1-13</v>
      </c>
      <c r="C429" s="161">
        <f>Calc!O429</f>
        <v>13.710606083010573</v>
      </c>
      <c r="D429" s="161">
        <f>Calc!P429</f>
        <v>9.6086935528154197E-4</v>
      </c>
      <c r="E429" s="161">
        <f>Calc!X429</f>
        <v>0.85449816975160331</v>
      </c>
      <c r="F429" s="161">
        <f>Calc!Y429</f>
        <v>2.6072564432453229E-3</v>
      </c>
      <c r="G429" s="161">
        <f>Calc!AN429</f>
        <v>0.99939540094229973</v>
      </c>
      <c r="H429" s="161">
        <f>Calc!AO429</f>
        <v>2.0981531520980054E-3</v>
      </c>
      <c r="I429" s="162">
        <f>Calc!AH429</f>
        <v>48998.711010558662</v>
      </c>
      <c r="J429" s="162">
        <f>Calc!AI429</f>
        <v>181.4445996155257</v>
      </c>
      <c r="K429" s="163">
        <f>Calc!AJ429</f>
        <v>6.1544671749125257E-2</v>
      </c>
      <c r="L429" s="163">
        <f>Calc!AK429</f>
        <v>0.90034373292633973</v>
      </c>
      <c r="M429" s="164">
        <f>Calc!AP429</f>
        <v>794.36320000000001</v>
      </c>
      <c r="N429" s="164" t="e">
        <f>Calc!AQ429</f>
        <v>#VALUE!</v>
      </c>
      <c r="O429" s="164">
        <f>Calc!AW429</f>
        <v>794.34540000000004</v>
      </c>
      <c r="P429" s="164">
        <f>Calc!AY429</f>
        <v>388.20602973822326</v>
      </c>
      <c r="Q429" s="163">
        <f>Calc!BB429</f>
        <v>0.58104121074922632</v>
      </c>
      <c r="R429" s="163">
        <f>Calc!BC429</f>
        <v>8.5198068342559576</v>
      </c>
      <c r="S429" s="160">
        <f>Input!E429</f>
        <v>0</v>
      </c>
    </row>
    <row r="430" spans="1:19" x14ac:dyDescent="0.2">
      <c r="A430" s="1">
        <f>Input!A430</f>
        <v>10743</v>
      </c>
      <c r="B430" s="1" t="str">
        <f>Input!B430</f>
        <v>GeoB20908-2-158-160 cm</v>
      </c>
      <c r="C430" s="99">
        <f>Calc!O430</f>
        <v>3.3886648524580636</v>
      </c>
      <c r="D430" s="99">
        <f>Calc!P430</f>
        <v>1.1070443788303782E-4</v>
      </c>
      <c r="E430" s="99">
        <f>Calc!X430</f>
        <v>0.15391542619271711</v>
      </c>
      <c r="F430" s="99">
        <f>Calc!Y430</f>
        <v>2.8982542526732869E-4</v>
      </c>
      <c r="G430" s="99">
        <f>Calc!AN430</f>
        <v>3.4712439404782976E-2</v>
      </c>
      <c r="H430" s="5">
        <f>Calc!AO430</f>
        <v>1.2612937290015685E-4</v>
      </c>
      <c r="I430" s="8">
        <f>Calc!AH430</f>
        <v>2334.2180074538937</v>
      </c>
      <c r="J430" s="8">
        <f>Calc!AI430</f>
        <v>9.5524490316285622</v>
      </c>
      <c r="K430" s="77">
        <f>Calc!AJ430</f>
        <v>145.29387067419418</v>
      </c>
      <c r="L430" s="77">
        <f>Calc!AK430</f>
        <v>0.49525108309416604</v>
      </c>
      <c r="M430" s="109">
        <f>Calc!AP430</f>
        <v>3.3588</v>
      </c>
      <c r="N430" s="109">
        <f>Calc!AQ430</f>
        <v>1.23E-2</v>
      </c>
      <c r="O430" s="109">
        <f>Calc!AW430</f>
        <v>3.3475000000000001</v>
      </c>
      <c r="P430" s="109">
        <f>Calc!AY430</f>
        <v>1.3699217632043985E-2</v>
      </c>
      <c r="Q430" s="77">
        <f>Calc!BB430</f>
        <v>146.67502496250307</v>
      </c>
      <c r="R430" s="77">
        <f>Calc!BC430</f>
        <v>0.49999116077563044</v>
      </c>
      <c r="S430" s="1">
        <f>Input!E430</f>
        <v>159</v>
      </c>
    </row>
    <row r="431" spans="1:19" s="160" customFormat="1" x14ac:dyDescent="0.2">
      <c r="A431" s="160">
        <f>Input!A431</f>
        <v>10368</v>
      </c>
      <c r="B431" s="160" t="str">
        <f>Input!B431</f>
        <v>Hu1-13</v>
      </c>
      <c r="C431" s="161">
        <f>Calc!O431</f>
        <v>13.711009253476249</v>
      </c>
      <c r="D431" s="161">
        <f>Calc!P431</f>
        <v>1.0230864363878734E-3</v>
      </c>
      <c r="E431" s="161">
        <f>Calc!X431</f>
        <v>0.85050626233318471</v>
      </c>
      <c r="F431" s="161">
        <f>Calc!Y431</f>
        <v>1.9026496991291697E-3</v>
      </c>
      <c r="G431" s="161">
        <f>Calc!AN431</f>
        <v>0.99972069067901947</v>
      </c>
      <c r="H431" s="161">
        <f>Calc!AO431</f>
        <v>1.7505656465473111E-3</v>
      </c>
      <c r="I431" s="162">
        <f>Calc!AH431</f>
        <v>49246.161055034165</v>
      </c>
      <c r="J431" s="162">
        <f>Calc!AI431</f>
        <v>139.85517240403638</v>
      </c>
      <c r="K431" s="163">
        <f>Calc!AJ431</f>
        <v>-0.22843014169771081</v>
      </c>
      <c r="L431" s="163">
        <f>Calc!AK431</f>
        <v>0.77309425581765345</v>
      </c>
      <c r="M431" s="164" t="str">
        <f>Calc!AP431</f>
        <v>Out of range</v>
      </c>
      <c r="N431" s="164" t="e">
        <f>Calc!AQ431</f>
        <v>#VALUE!</v>
      </c>
      <c r="O431" s="164" t="str">
        <f>Calc!AW431</f>
        <v>Out of range</v>
      </c>
      <c r="P431" s="164" t="e">
        <f>Calc!AY431</f>
        <v>#VALUE!</v>
      </c>
      <c r="Q431" s="163" t="e">
        <f>Calc!BB431</f>
        <v>#VALUE!</v>
      </c>
      <c r="R431" s="163" t="e">
        <f>Calc!BC431</f>
        <v>#VALUE!</v>
      </c>
      <c r="S431" s="160">
        <f>Input!E431</f>
        <v>0</v>
      </c>
    </row>
    <row r="432" spans="1:19" x14ac:dyDescent="0.2">
      <c r="A432" s="1">
        <f>Input!A432</f>
        <v>10744</v>
      </c>
      <c r="B432" s="1" t="str">
        <f>Input!B432</f>
        <v>GeoB20908-2-161-164 cm</v>
      </c>
      <c r="C432" s="99">
        <f>Calc!O432</f>
        <v>3.2541417290993282</v>
      </c>
      <c r="D432" s="99">
        <f>Calc!P432</f>
        <v>7.9821414722322612E-5</v>
      </c>
      <c r="E432" s="99">
        <f>Calc!X432</f>
        <v>0.44471754465780028</v>
      </c>
      <c r="F432" s="99">
        <f>Calc!Y432</f>
        <v>5.7378135583816914E-4</v>
      </c>
      <c r="G432" s="99">
        <f>Calc!AN432</f>
        <v>3.5403076900273028E-2</v>
      </c>
      <c r="H432" s="5">
        <f>Calc!AO432</f>
        <v>1.1087363077872237E-4</v>
      </c>
      <c r="I432" s="8">
        <f>Calc!AH432</f>
        <v>790.7668318391917</v>
      </c>
      <c r="J432" s="8">
        <f>Calc!AI432</f>
        <v>2.6783448477129936</v>
      </c>
      <c r="K432" s="77">
        <f>Calc!AJ432</f>
        <v>145.26503094139875</v>
      </c>
      <c r="L432" s="77">
        <f>Calc!AK432</f>
        <v>0.43973424343933332</v>
      </c>
      <c r="M432" s="109">
        <f>Calc!AP432</f>
        <v>3.4266999999999999</v>
      </c>
      <c r="N432" s="109">
        <f>Calc!AQ432</f>
        <v>1.14E-2</v>
      </c>
      <c r="O432" s="109">
        <f>Calc!AW432</f>
        <v>3.3925999999999998</v>
      </c>
      <c r="P432" s="109">
        <f>Calc!AY432</f>
        <v>2.027062265453013E-2</v>
      </c>
      <c r="Q432" s="77">
        <f>Calc!BB432</f>
        <v>146.66460465918254</v>
      </c>
      <c r="R432" s="77">
        <f>Calc!BC432</f>
        <v>0.44405042245901172</v>
      </c>
      <c r="S432" s="1">
        <f>Input!E432</f>
        <v>162.5</v>
      </c>
    </row>
    <row r="433" spans="1:19" s="160" customFormat="1" x14ac:dyDescent="0.2">
      <c r="A433" s="160">
        <f>Input!A433</f>
        <v>10368</v>
      </c>
      <c r="B433" s="160" t="str">
        <f>Input!B433</f>
        <v>Hu1-13</v>
      </c>
      <c r="C433" s="161">
        <f>Calc!O433</f>
        <v>13.70986077308828</v>
      </c>
      <c r="D433" s="161">
        <f>Calc!P433</f>
        <v>1.028764038504921E-3</v>
      </c>
      <c r="E433" s="161">
        <f>Calc!X433</f>
        <v>0.84983434320434659</v>
      </c>
      <c r="F433" s="161">
        <f>Calc!Y433</f>
        <v>2.9891785685207269E-3</v>
      </c>
      <c r="G433" s="161">
        <f>Calc!AN433</f>
        <v>0.99822389684780832</v>
      </c>
      <c r="H433" s="161">
        <f>Calc!AO433</f>
        <v>2.3545175679609751E-3</v>
      </c>
      <c r="I433" s="162">
        <f>Calc!AH433</f>
        <v>49207.185048360887</v>
      </c>
      <c r="J433" s="162">
        <f>Calc!AI433</f>
        <v>208.36051506652305</v>
      </c>
      <c r="K433" s="163">
        <f>Calc!AJ433</f>
        <v>0.34609490421622091</v>
      </c>
      <c r="L433" s="163">
        <f>Calc!AK433</f>
        <v>0.88870238604596374</v>
      </c>
      <c r="M433" s="164">
        <f>Calc!AP433</f>
        <v>664.83109999999999</v>
      </c>
      <c r="N433" s="164" t="e">
        <f>Calc!AQ433</f>
        <v>#VALUE!</v>
      </c>
      <c r="O433" s="164">
        <f>Calc!AW433</f>
        <v>664.8134</v>
      </c>
      <c r="P433" s="164">
        <f>Calc!AY433</f>
        <v>128.35926909089071</v>
      </c>
      <c r="Q433" s="163">
        <f>Calc!BB433</f>
        <v>2.2657817899973329</v>
      </c>
      <c r="R433" s="163">
        <f>Calc!BC433</f>
        <v>6.0861306190898139</v>
      </c>
      <c r="S433" s="160">
        <f>Input!E433</f>
        <v>0</v>
      </c>
    </row>
    <row r="435" spans="1:19" s="160" customFormat="1" x14ac:dyDescent="0.2">
      <c r="A435" s="160">
        <f>Input!A435</f>
        <v>10368</v>
      </c>
      <c r="B435" s="160" t="str">
        <f>Input!B435</f>
        <v>Hu1-13</v>
      </c>
      <c r="C435" s="161">
        <f>Calc!O435</f>
        <v>13.711572505076354</v>
      </c>
      <c r="D435" s="161">
        <f>Calc!P435</f>
        <v>9.0398258968366898E-4</v>
      </c>
      <c r="E435" s="161">
        <f>Calc!X435</f>
        <v>0.88593985887989402</v>
      </c>
      <c r="F435" s="161">
        <f>Calc!Y435</f>
        <v>2.7981385592008995E-3</v>
      </c>
      <c r="G435" s="161">
        <f>Calc!AN435</f>
        <v>1.0020519243968147</v>
      </c>
      <c r="H435" s="161">
        <f>Calc!AO435</f>
        <v>2.3400191462762255E-3</v>
      </c>
      <c r="I435" s="162">
        <f>Calc!AH435</f>
        <v>47388.726945639304</v>
      </c>
      <c r="J435" s="162">
        <f>Calc!AI435</f>
        <v>186.11364986858266</v>
      </c>
      <c r="K435" s="163">
        <f>Calc!AJ435</f>
        <v>-0.75308339362123444</v>
      </c>
      <c r="L435" s="163">
        <f>Calc!AK435</f>
        <v>0.87962670403965948</v>
      </c>
      <c r="M435" s="164" t="str">
        <f>Calc!AP435</f>
        <v>Out of range</v>
      </c>
      <c r="N435" s="164" t="e">
        <f>Calc!AQ435</f>
        <v>#VALUE!</v>
      </c>
      <c r="O435" s="164" t="str">
        <f>Calc!AW435</f>
        <v>Out of range</v>
      </c>
      <c r="P435" s="164" t="e">
        <f>Calc!AY435</f>
        <v>#VALUE!</v>
      </c>
      <c r="Q435" s="163" t="e">
        <f>Calc!BB435</f>
        <v>#VALUE!</v>
      </c>
      <c r="R435" s="163" t="e">
        <f>Calc!BC435</f>
        <v>#VALUE!</v>
      </c>
      <c r="S435" s="160">
        <f>Input!E435</f>
        <v>0</v>
      </c>
    </row>
    <row r="436" spans="1:19" x14ac:dyDescent="0.2">
      <c r="A436" s="1">
        <f>Input!A436</f>
        <v>10772</v>
      </c>
      <c r="B436" s="1" t="str">
        <f>Input!B436</f>
        <v>VO1</v>
      </c>
      <c r="C436" s="99">
        <f>Calc!O436</f>
        <v>2.6737752485547563</v>
      </c>
      <c r="D436" s="99">
        <f>Calc!P436</f>
        <v>9.7227290244252212E-5</v>
      </c>
      <c r="E436" s="99">
        <f>Calc!X436</f>
        <v>0.11775948010113134</v>
      </c>
      <c r="F436" s="99">
        <f>Calc!Y436</f>
        <v>2.6749781284318789E-4</v>
      </c>
      <c r="G436" s="99">
        <f>Calc!AN436</f>
        <v>8.2169657686359032E-2</v>
      </c>
      <c r="H436" s="5">
        <f>Calc!AO436</f>
        <v>2.3175974447252066E-4</v>
      </c>
      <c r="I436" s="8">
        <f>Calc!AH436</f>
        <v>5709.6412450890721</v>
      </c>
      <c r="J436" s="8">
        <f>Calc!AI436</f>
        <v>20.676393176878463</v>
      </c>
      <c r="K436" s="77">
        <f>Calc!AJ436</f>
        <v>143.62252783320417</v>
      </c>
      <c r="L436" s="77">
        <f>Calc!AK436</f>
        <v>0.40979921989824264</v>
      </c>
      <c r="M436" s="109">
        <f>Calc!AP436</f>
        <v>8.1298999999999992</v>
      </c>
      <c r="N436" s="109">
        <f>Calc!AQ436</f>
        <v>2.53E-2</v>
      </c>
      <c r="O436" s="109">
        <f>Calc!AW436</f>
        <v>8.1189</v>
      </c>
      <c r="P436" s="109">
        <f>Calc!AY436</f>
        <v>2.4585385285647455E-2</v>
      </c>
      <c r="Q436" s="77">
        <f>Calc!BB436</f>
        <v>146.95625690803462</v>
      </c>
      <c r="R436" s="77">
        <f>Calc!BC436</f>
        <v>0.41943569218396282</v>
      </c>
      <c r="S436" s="1">
        <f>Input!E436</f>
        <v>0</v>
      </c>
    </row>
    <row r="437" spans="1:19" s="160" customFormat="1" x14ac:dyDescent="0.2">
      <c r="A437" s="160">
        <f>Input!A437</f>
        <v>10368</v>
      </c>
      <c r="B437" s="160" t="str">
        <f>Input!B437</f>
        <v>Hu1-13</v>
      </c>
      <c r="C437" s="161">
        <f>Calc!O437</f>
        <v>13.711973549609965</v>
      </c>
      <c r="D437" s="161">
        <f>Calc!P437</f>
        <v>9.5206121590442187E-4</v>
      </c>
      <c r="E437" s="161">
        <f>Calc!X437</f>
        <v>0.89630741730233687</v>
      </c>
      <c r="F437" s="161">
        <f>Calc!Y437</f>
        <v>2.2516308655123247E-3</v>
      </c>
      <c r="G437" s="161">
        <f>Calc!AN437</f>
        <v>1.0010199253572816</v>
      </c>
      <c r="H437" s="161">
        <f>Calc!AO437</f>
        <v>2.467059884538359E-3</v>
      </c>
      <c r="I437" s="162">
        <f>Calc!AH437</f>
        <v>46793.711259654556</v>
      </c>
      <c r="J437" s="162">
        <f>Calc!AI437</f>
        <v>164.64411643042979</v>
      </c>
      <c r="K437" s="163">
        <f>Calc!AJ437</f>
        <v>-0.3726701973137958</v>
      </c>
      <c r="L437" s="163">
        <f>Calc!AK437</f>
        <v>0.70286132906764032</v>
      </c>
      <c r="M437" s="164" t="str">
        <f>Calc!AP437</f>
        <v>Out of range</v>
      </c>
      <c r="N437" s="164" t="e">
        <f>Calc!AQ437</f>
        <v>#VALUE!</v>
      </c>
      <c r="O437" s="164" t="str">
        <f>Calc!AW437</f>
        <v>Out of range</v>
      </c>
      <c r="P437" s="164" t="e">
        <f>Calc!AY437</f>
        <v>#VALUE!</v>
      </c>
      <c r="Q437" s="163" t="e">
        <f>Calc!BB437</f>
        <v>#VALUE!</v>
      </c>
      <c r="R437" s="163" t="e">
        <f>Calc!BC437</f>
        <v>#VALUE!</v>
      </c>
      <c r="S437" s="160">
        <f>Input!E437</f>
        <v>0</v>
      </c>
    </row>
    <row r="438" spans="1:19" x14ac:dyDescent="0.2">
      <c r="A438" s="1">
        <f>Input!A438</f>
        <v>10773</v>
      </c>
      <c r="B438" s="1" t="str">
        <f>Input!B438</f>
        <v>VO3</v>
      </c>
      <c r="C438" s="99">
        <f>Calc!O438</f>
        <v>2.6525573504272169</v>
      </c>
      <c r="D438" s="99">
        <f>Calc!P438</f>
        <v>9.6150820402425308E-5</v>
      </c>
      <c r="E438" s="99">
        <f>Calc!X438</f>
        <v>0.11931079275483107</v>
      </c>
      <c r="F438" s="99">
        <f>Calc!Y438</f>
        <v>2.8989871276653408E-4</v>
      </c>
      <c r="G438" s="99">
        <f>Calc!AN438</f>
        <v>8.2209950810696389E-2</v>
      </c>
      <c r="H438" s="5">
        <f>Calc!AO438</f>
        <v>2.4575809714255111E-4</v>
      </c>
      <c r="I438" s="8">
        <f>Calc!AH438</f>
        <v>5589.8005230626441</v>
      </c>
      <c r="J438" s="8">
        <f>Calc!AI438</f>
        <v>21.532702818328257</v>
      </c>
      <c r="K438" s="77">
        <f>Calc!AJ438</f>
        <v>142.59640780979231</v>
      </c>
      <c r="L438" s="77">
        <f>Calc!AK438</f>
        <v>0.44770790791124648</v>
      </c>
      <c r="M438" s="109">
        <f>Calc!AP438</f>
        <v>8.1417000000000002</v>
      </c>
      <c r="N438" s="109">
        <f>Calc!AQ438</f>
        <v>2.6200000000000001E-2</v>
      </c>
      <c r="O438" s="109">
        <f>Calc!AW438</f>
        <v>8.1304999999999996</v>
      </c>
      <c r="P438" s="109">
        <f>Calc!AY438</f>
        <v>2.6062803069800699E-2</v>
      </c>
      <c r="Q438" s="77">
        <f>Calc!BB438</f>
        <v>145.91110248003417</v>
      </c>
      <c r="R438" s="77">
        <f>Calc!BC438</f>
        <v>0.45824107152027793</v>
      </c>
      <c r="S438" s="1">
        <f>Input!E438</f>
        <v>0</v>
      </c>
    </row>
    <row r="439" spans="1:19" s="160" customFormat="1" x14ac:dyDescent="0.2">
      <c r="A439" s="160">
        <f>Input!A439</f>
        <v>10368</v>
      </c>
      <c r="B439" s="160" t="str">
        <f>Input!B439</f>
        <v>Hu1-13</v>
      </c>
      <c r="C439" s="161">
        <f>Calc!O439</f>
        <v>13.71118482940823</v>
      </c>
      <c r="D439" s="161">
        <f>Calc!P439</f>
        <v>1.1512502527698859E-3</v>
      </c>
      <c r="E439" s="161">
        <f>Calc!X439</f>
        <v>0.88823625932778816</v>
      </c>
      <c r="F439" s="161">
        <f>Calc!Y439</f>
        <v>1.5141977339923319E-3</v>
      </c>
      <c r="G439" s="161">
        <f>Calc!AN439</f>
        <v>1.0007542119568729</v>
      </c>
      <c r="H439" s="161">
        <f>Calc!AO439</f>
        <v>1.5141239688970353E-3</v>
      </c>
      <c r="I439" s="162">
        <f>Calc!AH439</f>
        <v>47203.663560504225</v>
      </c>
      <c r="J439" s="162">
        <f>Calc!AI439</f>
        <v>107.51820921986064</v>
      </c>
      <c r="K439" s="163">
        <f>Calc!AJ439</f>
        <v>0.28895174714138605</v>
      </c>
      <c r="L439" s="163">
        <f>Calc!AK439</f>
        <v>0.90100482748252575</v>
      </c>
      <c r="M439" s="164" t="str">
        <f>Calc!AP439</f>
        <v>Out of range</v>
      </c>
      <c r="N439" s="164" t="e">
        <f>Calc!AQ439</f>
        <v>#VALUE!</v>
      </c>
      <c r="O439" s="164" t="str">
        <f>Calc!AW439</f>
        <v>Out of range</v>
      </c>
      <c r="P439" s="164" t="e">
        <f>Calc!AY439</f>
        <v>#VALUE!</v>
      </c>
      <c r="Q439" s="163" t="e">
        <f>Calc!BB439</f>
        <v>#VALUE!</v>
      </c>
      <c r="R439" s="163" t="e">
        <f>Calc!BC439</f>
        <v>#VALUE!</v>
      </c>
      <c r="S439" s="160">
        <f>Input!E439</f>
        <v>0</v>
      </c>
    </row>
    <row r="441" spans="1:19" s="160" customFormat="1" x14ac:dyDescent="0.2">
      <c r="A441" s="160">
        <f>Input!A441</f>
        <v>10368</v>
      </c>
      <c r="B441" s="160" t="str">
        <f>Input!B441</f>
        <v>Hu1-13</v>
      </c>
      <c r="C441" s="161">
        <f>Calc!O441</f>
        <v>13.711439772847818</v>
      </c>
      <c r="D441" s="161">
        <f>Calc!P441</f>
        <v>8.4152426626807493E-4</v>
      </c>
      <c r="E441" s="161">
        <f>Calc!X441</f>
        <v>0.8955756688448977</v>
      </c>
      <c r="F441" s="161">
        <f>Calc!Y441</f>
        <v>2.3994315182837649E-3</v>
      </c>
      <c r="G441" s="161">
        <f>Calc!AN441</f>
        <v>1.0006899325269016</v>
      </c>
      <c r="H441" s="161">
        <f>Calc!AO441</f>
        <v>2.1600765874277878E-3</v>
      </c>
      <c r="I441" s="162">
        <f>Calc!AH441</f>
        <v>46814.684097673249</v>
      </c>
      <c r="J441" s="162">
        <f>Calc!AI441</f>
        <v>161.04439188119235</v>
      </c>
      <c r="K441" s="163">
        <f>Calc!AJ441</f>
        <v>-0.46951297365716016</v>
      </c>
      <c r="L441" s="163">
        <f>Calc!AK441</f>
        <v>0.76128909598369454</v>
      </c>
      <c r="M441" s="164" t="str">
        <f>Calc!AP441</f>
        <v>Out of range</v>
      </c>
      <c r="N441" s="164" t="e">
        <f>Calc!AQ441</f>
        <v>#VALUE!</v>
      </c>
      <c r="O441" s="164" t="str">
        <f>Calc!AW441</f>
        <v>Out of range</v>
      </c>
      <c r="P441" s="164" t="e">
        <f>Calc!AY441</f>
        <v>#VALUE!</v>
      </c>
      <c r="Q441" s="163" t="e">
        <f>Calc!BB441</f>
        <v>#VALUE!</v>
      </c>
      <c r="R441" s="163" t="e">
        <f>Calc!BC441</f>
        <v>#VALUE!</v>
      </c>
      <c r="S441" s="160">
        <f>Input!E441</f>
        <v>0</v>
      </c>
    </row>
    <row r="442" spans="1:19" x14ac:dyDescent="0.2">
      <c r="A442" s="1">
        <f>Input!A442</f>
        <v>10774</v>
      </c>
      <c r="B442" s="1" t="str">
        <f>Input!B442</f>
        <v>PA1</v>
      </c>
      <c r="C442" s="99">
        <f>Calc!O442</f>
        <v>2.5366538249593025</v>
      </c>
      <c r="D442" s="99">
        <f>Calc!P442</f>
        <v>1.0192812057442961E-4</v>
      </c>
      <c r="E442" s="99">
        <f>Calc!X442</f>
        <v>4.2387876939144475E-2</v>
      </c>
      <c r="F442" s="99">
        <f>Calc!Y442</f>
        <v>1.6931855119489632E-4</v>
      </c>
      <c r="G442" s="99">
        <f>Calc!AN442</f>
        <v>2.3233638548468008E-2</v>
      </c>
      <c r="H442" s="5">
        <f>Calc!AO442</f>
        <v>1.2503856741360141E-4</v>
      </c>
      <c r="I442" s="8">
        <f>Calc!AH442</f>
        <v>4252.1123591460928</v>
      </c>
      <c r="J442" s="8">
        <f>Calc!AI442</f>
        <v>28.498072700656305</v>
      </c>
      <c r="K442" s="77">
        <f>Calc!AJ442</f>
        <v>146.22572488556585</v>
      </c>
      <c r="L442" s="77">
        <f>Calc!AK442</f>
        <v>0.41299087311492011</v>
      </c>
      <c r="M442" s="109">
        <f>Calc!AP442</f>
        <v>2.2351999999999999</v>
      </c>
      <c r="N442" s="109">
        <f>Calc!AQ442</f>
        <v>1.3100000000000001E-2</v>
      </c>
      <c r="O442" s="109">
        <f>Calc!AW442</f>
        <v>2.2311000000000001</v>
      </c>
      <c r="P442" s="109">
        <f>Calc!AY442</f>
        <v>1.2352626969844026E-2</v>
      </c>
      <c r="Q442" s="77">
        <f>Calc!BB442</f>
        <v>147.15070218635253</v>
      </c>
      <c r="R442" s="77">
        <f>Calc!BC442</f>
        <v>0.41563507243505665</v>
      </c>
      <c r="S442" s="1">
        <f>Input!E442</f>
        <v>0</v>
      </c>
    </row>
    <row r="443" spans="1:19" s="160" customFormat="1" x14ac:dyDescent="0.2">
      <c r="A443" s="160">
        <f>Input!A443</f>
        <v>10368</v>
      </c>
      <c r="B443" s="160" t="str">
        <f>Input!B443</f>
        <v>Hu1-13</v>
      </c>
      <c r="C443" s="161">
        <f>Calc!O443</f>
        <v>13.710239643878174</v>
      </c>
      <c r="D443" s="161">
        <f>Calc!P443</f>
        <v>1.2288452358001501E-3</v>
      </c>
      <c r="E443" s="161">
        <f>Calc!X443</f>
        <v>0.89314431414385453</v>
      </c>
      <c r="F443" s="161">
        <f>Calc!Y443</f>
        <v>2.7297474240869104E-3</v>
      </c>
      <c r="G443" s="161">
        <f>Calc!AN443</f>
        <v>1.0009970646776041</v>
      </c>
      <c r="H443" s="161">
        <f>Calc!AO443</f>
        <v>2.5377600728809261E-3</v>
      </c>
      <c r="I443" s="162">
        <f>Calc!AH443</f>
        <v>46952.422487697113</v>
      </c>
      <c r="J443" s="162">
        <f>Calc!AI443</f>
        <v>186.39903201714074</v>
      </c>
      <c r="K443" s="163">
        <f>Calc!AJ443</f>
        <v>-0.61901446004530847</v>
      </c>
      <c r="L443" s="163">
        <f>Calc!AK443</f>
        <v>0.89066911089342149</v>
      </c>
      <c r="M443" s="164" t="str">
        <f>Calc!AP443</f>
        <v>Out of range</v>
      </c>
      <c r="N443" s="164" t="e">
        <f>Calc!AQ443</f>
        <v>#VALUE!</v>
      </c>
      <c r="O443" s="164" t="str">
        <f>Calc!AW443</f>
        <v>Out of range</v>
      </c>
      <c r="P443" s="164" t="e">
        <f>Calc!AY443</f>
        <v>#VALUE!</v>
      </c>
      <c r="Q443" s="163" t="e">
        <f>Calc!BB443</f>
        <v>#VALUE!</v>
      </c>
      <c r="R443" s="163" t="e">
        <f>Calc!BC443</f>
        <v>#VALUE!</v>
      </c>
      <c r="S443" s="160">
        <f>Input!E443</f>
        <v>0</v>
      </c>
    </row>
    <row r="444" spans="1:19" x14ac:dyDescent="0.2">
      <c r="A444" s="1">
        <f>Input!A444</f>
        <v>10775</v>
      </c>
      <c r="B444" s="1" t="str">
        <f>Input!B444</f>
        <v>PA2</v>
      </c>
      <c r="C444" s="99">
        <f>Calc!O444</f>
        <v>2.6548815454843786</v>
      </c>
      <c r="D444" s="99">
        <f>Calc!P444</f>
        <v>1.002704592550965E-4</v>
      </c>
      <c r="E444" s="99">
        <f>Calc!X444</f>
        <v>0.11427569985880542</v>
      </c>
      <c r="F444" s="99">
        <f>Calc!Y444</f>
        <v>2.4337354702314332E-4</v>
      </c>
      <c r="G444" s="99">
        <f>Calc!AN444</f>
        <v>4.4822410194301318E-2</v>
      </c>
      <c r="H444" s="5">
        <f>Calc!AO444</f>
        <v>1.6547200171377477E-4</v>
      </c>
      <c r="I444" s="8">
        <f>Calc!AH444</f>
        <v>3180.5591461222143</v>
      </c>
      <c r="J444" s="8">
        <f>Calc!AI444</f>
        <v>13.554948050112428</v>
      </c>
      <c r="K444" s="77">
        <f>Calc!AJ444</f>
        <v>146.30250098413811</v>
      </c>
      <c r="L444" s="77">
        <f>Calc!AK444</f>
        <v>0.48903299890754559</v>
      </c>
      <c r="M444" s="109">
        <f>Calc!AP444</f>
        <v>4.3521000000000001</v>
      </c>
      <c r="N444" s="109">
        <f>Calc!AQ444</f>
        <v>1.6899999999999998E-2</v>
      </c>
      <c r="O444" s="109">
        <f>Calc!AW444</f>
        <v>4.3413000000000004</v>
      </c>
      <c r="P444" s="109">
        <f>Calc!AY444</f>
        <v>1.7336804382968474E-2</v>
      </c>
      <c r="Q444" s="77">
        <f>Calc!BB444</f>
        <v>148.10866376248259</v>
      </c>
      <c r="R444" s="77">
        <f>Calc!BC444</f>
        <v>0.49512349470578587</v>
      </c>
      <c r="S444" s="1">
        <f>Input!E444</f>
        <v>0</v>
      </c>
    </row>
    <row r="445" spans="1:19" s="160" customFormat="1" x14ac:dyDescent="0.2">
      <c r="A445" s="160">
        <f>Input!A445</f>
        <v>10368</v>
      </c>
      <c r="B445" s="160" t="str">
        <f>Input!B445</f>
        <v>Hu1-13</v>
      </c>
      <c r="C445" s="161">
        <f>Calc!O445</f>
        <v>13.712554064030545</v>
      </c>
      <c r="D445" s="161">
        <f>Calc!P445</f>
        <v>1.2535677198576398E-3</v>
      </c>
      <c r="E445" s="161">
        <f>Calc!X445</f>
        <v>0.8889652895043495</v>
      </c>
      <c r="F445" s="161">
        <f>Calc!Y445</f>
        <v>2.5326556634778425E-3</v>
      </c>
      <c r="G445" s="161">
        <f>Calc!AN445</f>
        <v>0.99815216943138541</v>
      </c>
      <c r="H445" s="161">
        <f>Calc!AO445</f>
        <v>2.22775209889285E-3</v>
      </c>
      <c r="I445" s="162">
        <f>Calc!AH445</f>
        <v>47047.017428480736</v>
      </c>
      <c r="J445" s="162">
        <f>Calc!AI445</f>
        <v>170.21448369512743</v>
      </c>
      <c r="K445" s="163">
        <f>Calc!AJ445</f>
        <v>-1.4353536521373167</v>
      </c>
      <c r="L445" s="163">
        <f>Calc!AK445</f>
        <v>0.95545258121262755</v>
      </c>
      <c r="M445" s="164" t="str">
        <f>Calc!AP445</f>
        <v>Out of range</v>
      </c>
      <c r="N445" s="164" t="e">
        <f>Calc!AQ445</f>
        <v>#VALUE!</v>
      </c>
      <c r="O445" s="164" t="str">
        <f>Calc!AW445</f>
        <v>Out of range</v>
      </c>
      <c r="P445" s="164" t="e">
        <f>Calc!AY445</f>
        <v>#VALUE!</v>
      </c>
      <c r="Q445" s="163" t="e">
        <f>Calc!BB445</f>
        <v>#VALUE!</v>
      </c>
      <c r="R445" s="163" t="e">
        <f>Calc!BC445</f>
        <v>#VALUE!</v>
      </c>
      <c r="S445" s="160">
        <f>Input!E445</f>
        <v>0</v>
      </c>
    </row>
    <row r="446" spans="1:19" x14ac:dyDescent="0.2">
      <c r="A446" s="1">
        <f>Input!A446</f>
        <v>10776</v>
      </c>
      <c r="B446" s="1" t="str">
        <f>Input!B446</f>
        <v>PA3</v>
      </c>
      <c r="C446" s="99">
        <f>Calc!O446</f>
        <v>2.7245354463737712</v>
      </c>
      <c r="D446" s="99">
        <f>Calc!P446</f>
        <v>9.5381378325085398E-5</v>
      </c>
      <c r="E446" s="99">
        <f>Calc!X446</f>
        <v>9.4354400769356014E-2</v>
      </c>
      <c r="F446" s="99">
        <f>Calc!Y446</f>
        <v>2.1711082411309421E-4</v>
      </c>
      <c r="G446" s="99">
        <f>Calc!AN446</f>
        <v>2.0661811148682558E-2</v>
      </c>
      <c r="H446" s="5">
        <f>Calc!AO446</f>
        <v>1.044030238446272E-4</v>
      </c>
      <c r="I446" s="8">
        <f>Calc!AH446</f>
        <v>1820.7767092530573</v>
      </c>
      <c r="J446" s="8">
        <f>Calc!AI446</f>
        <v>10.109116965092019</v>
      </c>
      <c r="K446" s="77">
        <f>Calc!AJ446</f>
        <v>146.11401111618204</v>
      </c>
      <c r="L446" s="77">
        <f>Calc!AK446</f>
        <v>0.40956014557174508</v>
      </c>
      <c r="M446" s="109">
        <f>Calc!AP446</f>
        <v>1.9858</v>
      </c>
      <c r="N446" s="109">
        <f>Calc!AQ446</f>
        <v>1.0699999999999999E-2</v>
      </c>
      <c r="O446" s="109">
        <f>Calc!AW446</f>
        <v>1.9772000000000001</v>
      </c>
      <c r="P446" s="109">
        <f>Calc!AY446</f>
        <v>1.102758433960746E-2</v>
      </c>
      <c r="Q446" s="77">
        <f>Calc!BB446</f>
        <v>146.93280528696357</v>
      </c>
      <c r="R446" s="77">
        <f>Calc!BC446</f>
        <v>0.41188069936887661</v>
      </c>
      <c r="S446" s="1">
        <f>Input!E446</f>
        <v>0</v>
      </c>
    </row>
    <row r="447" spans="1:19" s="160" customFormat="1" x14ac:dyDescent="0.2">
      <c r="A447" s="160">
        <f>Input!A447</f>
        <v>10368</v>
      </c>
      <c r="B447" s="160" t="str">
        <f>Input!B447</f>
        <v>Hu1-13</v>
      </c>
      <c r="C447" s="161">
        <f>Calc!O447</f>
        <v>13.711226612517715</v>
      </c>
      <c r="D447" s="161">
        <f>Calc!P447</f>
        <v>1.1067102915905368E-3</v>
      </c>
      <c r="E447" s="161">
        <f>Calc!X447</f>
        <v>0.89291566767607644</v>
      </c>
      <c r="F447" s="161">
        <f>Calc!Y447</f>
        <v>2.7740259346296218E-3</v>
      </c>
      <c r="G447" s="161">
        <f>Calc!AN447</f>
        <v>0.99934514196846946</v>
      </c>
      <c r="H447" s="161">
        <f>Calc!AO447</f>
        <v>1.9485504405213328E-3</v>
      </c>
      <c r="I447" s="162">
        <f>Calc!AH447</f>
        <v>46890.316391832079</v>
      </c>
      <c r="J447" s="162">
        <f>Calc!AI447</f>
        <v>171.94705226816345</v>
      </c>
      <c r="K447" s="163">
        <f>Calc!AJ447</f>
        <v>0.52174863377452141</v>
      </c>
      <c r="L447" s="163">
        <f>Calc!AK447</f>
        <v>0.88717117024547054</v>
      </c>
      <c r="M447" s="164">
        <f>Calc!AP447</f>
        <v>717.44920000000002</v>
      </c>
      <c r="N447" s="164" t="e">
        <f>Calc!AQ447</f>
        <v>#VALUE!</v>
      </c>
      <c r="O447" s="164">
        <f>Calc!AW447</f>
        <v>717.43060000000003</v>
      </c>
      <c r="P447" s="164">
        <f>Calc!AY447</f>
        <v>180.48101937227696</v>
      </c>
      <c r="Q447" s="163">
        <f>Calc!BB447</f>
        <v>3.9634099499557349</v>
      </c>
      <c r="R447" s="163">
        <f>Calc!BC447</f>
        <v>7.6675407843711936</v>
      </c>
      <c r="S447" s="160">
        <f>Input!E447</f>
        <v>0</v>
      </c>
    </row>
    <row r="448" spans="1:19" x14ac:dyDescent="0.2">
      <c r="A448" s="1">
        <f>Input!A448</f>
        <v>10777</v>
      </c>
      <c r="B448" s="1" t="str">
        <f>Input!B448</f>
        <v>PA5</v>
      </c>
      <c r="C448" s="99">
        <f>Calc!O448</f>
        <v>2.6387046185713725</v>
      </c>
      <c r="D448" s="99">
        <f>Calc!P448</f>
        <v>9.4056207489473799E-5</v>
      </c>
      <c r="E448" s="99">
        <f>Calc!X448</f>
        <v>4.8740222017544244E-2</v>
      </c>
      <c r="F448" s="99">
        <f>Calc!Y448</f>
        <v>1.1042117634644791E-4</v>
      </c>
      <c r="G448" s="99">
        <f>Calc!AN448</f>
        <v>2.0872711076332442E-2</v>
      </c>
      <c r="H448" s="5">
        <f>Calc!AO448</f>
        <v>8.5747789384987868E-5</v>
      </c>
      <c r="I448" s="8">
        <f>Calc!AH448</f>
        <v>3448.3540115415831</v>
      </c>
      <c r="J448" s="8">
        <f>Calc!AI448</f>
        <v>16.177140667980499</v>
      </c>
      <c r="K448" s="77">
        <f>Calc!AJ448</f>
        <v>145.71098593614073</v>
      </c>
      <c r="L448" s="77">
        <f>Calc!AK448</f>
        <v>0.39684542103335652</v>
      </c>
      <c r="M448" s="109">
        <f>Calc!AP448</f>
        <v>2.0070000000000001</v>
      </c>
      <c r="N448" s="109">
        <f>Calc!AQ448</f>
        <v>8.5000000000000006E-3</v>
      </c>
      <c r="O448" s="109">
        <f>Calc!AW448</f>
        <v>2.0024000000000002</v>
      </c>
      <c r="P448" s="109">
        <f>Calc!AY448</f>
        <v>8.6596212208862339E-3</v>
      </c>
      <c r="Q448" s="77">
        <f>Calc!BB448</f>
        <v>146.5379580992666</v>
      </c>
      <c r="R448" s="77">
        <f>Calc!BC448</f>
        <v>0.39911380301274602</v>
      </c>
      <c r="S448" s="1">
        <f>Input!E448</f>
        <v>0</v>
      </c>
    </row>
    <row r="449" spans="1:19" s="160" customFormat="1" x14ac:dyDescent="0.2">
      <c r="A449" s="160">
        <f>Input!A449</f>
        <v>10368</v>
      </c>
      <c r="B449" s="160" t="str">
        <f>Input!B449</f>
        <v>Hu1-13</v>
      </c>
      <c r="C449" s="161">
        <f>Calc!O449</f>
        <v>13.708646450588827</v>
      </c>
      <c r="D449" s="161">
        <f>Calc!P449</f>
        <v>1.6627853526134512E-3</v>
      </c>
      <c r="E449" s="161">
        <f>Calc!X449</f>
        <v>0.88794856960274038</v>
      </c>
      <c r="F449" s="161">
        <f>Calc!Y449</f>
        <v>3.1943254012766452E-3</v>
      </c>
      <c r="G449" s="161">
        <f>Calc!AN449</f>
        <v>0.99802205108391362</v>
      </c>
      <c r="H449" s="161">
        <f>Calc!AO449</f>
        <v>2.5053990062412633E-3</v>
      </c>
      <c r="I449" s="162">
        <f>Calc!AH449</f>
        <v>47081.326815831017</v>
      </c>
      <c r="J449" s="162">
        <f>Calc!AI449</f>
        <v>206.45395010012228</v>
      </c>
      <c r="K449" s="163">
        <f>Calc!AJ449</f>
        <v>-9.4049934913686961E-2</v>
      </c>
      <c r="L449" s="163">
        <f>Calc!AK449</f>
        <v>1.1604024647281519</v>
      </c>
      <c r="M449" s="164">
        <f>Calc!AP449</f>
        <v>687.51099999999997</v>
      </c>
      <c r="N449" s="164" t="e">
        <f>Calc!AQ449</f>
        <v>#VALUE!</v>
      </c>
      <c r="O449" s="164">
        <f>Calc!AW449</f>
        <v>687.49239999999998</v>
      </c>
      <c r="P449" s="164">
        <f>Calc!AY449</f>
        <v>178.0231371860632</v>
      </c>
      <c r="Q449" s="163">
        <f>Calc!BB449</f>
        <v>-0.65647567061627943</v>
      </c>
      <c r="R449" s="163">
        <f>Calc!BC449</f>
        <v>8.121304392872144</v>
      </c>
      <c r="S449" s="160">
        <f>Input!E449</f>
        <v>0</v>
      </c>
    </row>
    <row r="450" spans="1:19" x14ac:dyDescent="0.2">
      <c r="A450" s="1">
        <f>Input!A450</f>
        <v>10778</v>
      </c>
      <c r="B450" s="1" t="str">
        <f>Input!B450</f>
        <v>PA6</v>
      </c>
      <c r="C450" s="99">
        <f>Calc!O450</f>
        <v>2.7238179736455499</v>
      </c>
      <c r="D450" s="99">
        <f>Calc!P450</f>
        <v>7.5190300674265871E-5</v>
      </c>
      <c r="E450" s="99">
        <f>Calc!X450</f>
        <v>3.5420143547074213E-2</v>
      </c>
      <c r="F450" s="99">
        <f>Calc!Y450</f>
        <v>1.2180528109127137E-4</v>
      </c>
      <c r="G450" s="99">
        <f>Calc!AN450</f>
        <v>2.0850943654261128E-2</v>
      </c>
      <c r="H450" s="5">
        <f>Calc!AO450</f>
        <v>9.7220883208654318E-5</v>
      </c>
      <c r="I450" s="8">
        <f>Calc!AH450</f>
        <v>4891.7805693102109</v>
      </c>
      <c r="J450" s="8">
        <f>Calc!AI450</f>
        <v>28.340882476888112</v>
      </c>
      <c r="K450" s="77">
        <f>Calc!AJ450</f>
        <v>146.24949322460611</v>
      </c>
      <c r="L450" s="77">
        <f>Calc!AK450</f>
        <v>0.42533195678270341</v>
      </c>
      <c r="M450" s="109">
        <f>Calc!AP450</f>
        <v>2.0038999999999998</v>
      </c>
      <c r="N450" s="109">
        <f>Calc!AQ450</f>
        <v>1.0500000000000001E-2</v>
      </c>
      <c r="O450" s="109">
        <f>Calc!AW450</f>
        <v>2.0007000000000001</v>
      </c>
      <c r="P450" s="109">
        <f>Calc!AY450</f>
        <v>9.5942133849308137E-3</v>
      </c>
      <c r="Q450" s="77">
        <f>Calc!BB450</f>
        <v>147.07881497415298</v>
      </c>
      <c r="R450" s="77">
        <f>Calc!BC450</f>
        <v>0.42776243461941899</v>
      </c>
      <c r="S450" s="1">
        <f>Input!E450</f>
        <v>0</v>
      </c>
    </row>
    <row r="451" spans="1:19" s="160" customFormat="1" x14ac:dyDescent="0.2">
      <c r="A451" s="160">
        <f>Input!A451</f>
        <v>10368</v>
      </c>
      <c r="B451" s="160" t="str">
        <f>Input!B451</f>
        <v>Hu1-13</v>
      </c>
      <c r="C451" s="161">
        <f>Calc!O451</f>
        <v>13.709015866709894</v>
      </c>
      <c r="D451" s="161">
        <f>Calc!P451</f>
        <v>1.4534374121333924E-3</v>
      </c>
      <c r="E451" s="161">
        <f>Calc!X451</f>
        <v>0.88439347963165738</v>
      </c>
      <c r="F451" s="161">
        <f>Calc!Y451</f>
        <v>2.7884819035515563E-3</v>
      </c>
      <c r="G451" s="161">
        <f>Calc!AN451</f>
        <v>0.99881070365216651</v>
      </c>
      <c r="H451" s="161">
        <f>Calc!AO451</f>
        <v>2.4502222952730419E-3</v>
      </c>
      <c r="I451" s="162">
        <f>Calc!AH451</f>
        <v>47309.213393841303</v>
      </c>
      <c r="J451" s="162">
        <f>Calc!AI451</f>
        <v>188.92901633750358</v>
      </c>
      <c r="K451" s="163">
        <f>Calc!AJ451</f>
        <v>0.49474201346444424</v>
      </c>
      <c r="L451" s="163">
        <f>Calc!AK451</f>
        <v>0.98301405243172668</v>
      </c>
      <c r="M451" s="164">
        <f>Calc!AP451</f>
        <v>684.48320000000001</v>
      </c>
      <c r="N451" s="164" t="e">
        <f>Calc!AQ451</f>
        <v>#VALUE!</v>
      </c>
      <c r="O451" s="164">
        <f>Calc!AW451</f>
        <v>684.46489999999994</v>
      </c>
      <c r="P451" s="164">
        <f>Calc!AY451</f>
        <v>162.11033924238691</v>
      </c>
      <c r="Q451" s="163">
        <f>Calc!BB451</f>
        <v>3.4239138922512629</v>
      </c>
      <c r="R451" s="163">
        <f>Calc!BC451</f>
        <v>7.3773238026562211</v>
      </c>
      <c r="S451" s="160">
        <f>Input!E451</f>
        <v>0</v>
      </c>
    </row>
    <row r="452" spans="1:19" x14ac:dyDescent="0.2">
      <c r="A452" s="1">
        <f>Input!A452</f>
        <v>10779</v>
      </c>
      <c r="B452" s="1" t="str">
        <f>Input!B452</f>
        <v>PA7</v>
      </c>
      <c r="C452" s="99">
        <f>Calc!O452</f>
        <v>2.6234227134826411</v>
      </c>
      <c r="D452" s="99">
        <f>Calc!P452</f>
        <v>8.4442765674585152E-5</v>
      </c>
      <c r="E452" s="99">
        <f>Calc!X452</f>
        <v>4.3100096488507711E-2</v>
      </c>
      <c r="F452" s="99">
        <f>Calc!Y452</f>
        <v>1.3018261234003909E-4</v>
      </c>
      <c r="G452" s="99">
        <f>Calc!AN452</f>
        <v>1.9777613232168922E-2</v>
      </c>
      <c r="H452" s="5">
        <f>Calc!AO452</f>
        <v>1.0477559865605829E-4</v>
      </c>
      <c r="I452" s="8">
        <f>Calc!AH452</f>
        <v>3673.8158123357798</v>
      </c>
      <c r="J452" s="8">
        <f>Calc!AI452</f>
        <v>22.403559087487771</v>
      </c>
      <c r="K452" s="77">
        <f>Calc!AJ452</f>
        <v>145.45678043241873</v>
      </c>
      <c r="L452" s="77">
        <f>Calc!AK452</f>
        <v>0.46924923676061259</v>
      </c>
      <c r="M452" s="109">
        <f>Calc!AP452</f>
        <v>1.9012</v>
      </c>
      <c r="N452" s="109">
        <f>Calc!AQ452</f>
        <v>1.0800000000000001E-2</v>
      </c>
      <c r="O452" s="109">
        <f>Calc!AW452</f>
        <v>1.8971</v>
      </c>
      <c r="P452" s="109">
        <f>Calc!AY452</f>
        <v>1.0391257918099046E-2</v>
      </c>
      <c r="Q452" s="77">
        <f>Calc!BB452</f>
        <v>146.23878135915163</v>
      </c>
      <c r="R452" s="77">
        <f>Calc!BC452</f>
        <v>0.47179155129414491</v>
      </c>
      <c r="S452" s="1">
        <f>Input!E452</f>
        <v>0</v>
      </c>
    </row>
    <row r="453" spans="1:19" s="160" customFormat="1" x14ac:dyDescent="0.2">
      <c r="A453" s="160">
        <f>Input!A453</f>
        <v>10368</v>
      </c>
      <c r="B453" s="160" t="str">
        <f>Input!B453</f>
        <v>Hu1-13</v>
      </c>
      <c r="C453" s="161">
        <f>Calc!O453</f>
        <v>13.712340296624916</v>
      </c>
      <c r="D453" s="161">
        <f>Calc!P453</f>
        <v>1.2478141498617255E-3</v>
      </c>
      <c r="E453" s="161">
        <f>Calc!X453</f>
        <v>0.88789871948749688</v>
      </c>
      <c r="F453" s="161">
        <f>Calc!Y453</f>
        <v>3.2443203294626583E-3</v>
      </c>
      <c r="G453" s="161">
        <f>Calc!AN453</f>
        <v>0.99866576086024095</v>
      </c>
      <c r="H453" s="161">
        <f>Calc!AO453</f>
        <v>2.0691344026112571E-3</v>
      </c>
      <c r="I453" s="162">
        <f>Calc!AH453</f>
        <v>47127.033759979502</v>
      </c>
      <c r="J453" s="162">
        <f>Calc!AI453</f>
        <v>197.90937573760021</v>
      </c>
      <c r="K453" s="163">
        <f>Calc!AJ453</f>
        <v>0.99667334006503516</v>
      </c>
      <c r="L453" s="163">
        <f>Calc!AK453</f>
        <v>1.2474711966914267</v>
      </c>
      <c r="M453" s="164">
        <f>Calc!AP453</f>
        <v>643.79049999999995</v>
      </c>
      <c r="N453" s="164" t="e">
        <f>Calc!AQ453</f>
        <v>#VALUE!</v>
      </c>
      <c r="O453" s="164">
        <f>Calc!AW453</f>
        <v>643.77210000000002</v>
      </c>
      <c r="P453" s="164">
        <f>Calc!AY453</f>
        <v>107.50101194640034</v>
      </c>
      <c r="Q453" s="163">
        <f>Calc!BB453</f>
        <v>6.1482093736014711</v>
      </c>
      <c r="R453" s="163">
        <f>Calc!BC453</f>
        <v>8.9223838078719275</v>
      </c>
      <c r="S453" s="160">
        <f>Input!E453</f>
        <v>0</v>
      </c>
    </row>
    <row r="454" spans="1:19" x14ac:dyDescent="0.2">
      <c r="A454" s="1">
        <f>Input!A454</f>
        <v>10780</v>
      </c>
      <c r="B454" s="1" t="str">
        <f>Input!B454</f>
        <v>PA10</v>
      </c>
      <c r="C454" s="99">
        <f>Calc!O454</f>
        <v>2.6823612224545603</v>
      </c>
      <c r="D454" s="99">
        <f>Calc!P454</f>
        <v>9.0350195067310843E-5</v>
      </c>
      <c r="E454" s="99">
        <f>Calc!X454</f>
        <v>0.36043537832445582</v>
      </c>
      <c r="F454" s="99">
        <f>Calc!Y454</f>
        <v>4.9267202762551482E-4</v>
      </c>
      <c r="G454" s="99">
        <f>Calc!AN454</f>
        <v>9.6329310989766263E-3</v>
      </c>
      <c r="H454" s="5">
        <f>Calc!AO454</f>
        <v>6.0554308271582669E-5</v>
      </c>
      <c r="I454" s="8">
        <f>Calc!AH454</f>
        <v>218.80520251034042</v>
      </c>
      <c r="J454" s="8">
        <f>Calc!AI454</f>
        <v>1.4075697420577</v>
      </c>
      <c r="K454" s="77">
        <f>Calc!AJ454</f>
        <v>145.74600087570943</v>
      </c>
      <c r="L454" s="77">
        <f>Calc!AK454</f>
        <v>0.48659628882499056</v>
      </c>
      <c r="M454" s="109">
        <f>Calc!AP454</f>
        <v>0.92179999999999995</v>
      </c>
      <c r="N454" s="109">
        <f>Calc!AQ454</f>
        <v>6.3E-3</v>
      </c>
      <c r="O454" s="109">
        <f>Calc!AW454</f>
        <v>0.88829999999999998</v>
      </c>
      <c r="P454" s="109">
        <f>Calc!AY454</f>
        <v>1.7749483936667667E-2</v>
      </c>
      <c r="Q454" s="77">
        <f>Calc!BB454</f>
        <v>146.11237083145167</v>
      </c>
      <c r="R454" s="77">
        <f>Calc!BC454</f>
        <v>0.48787453747525739</v>
      </c>
      <c r="S454" s="1">
        <f>Input!E454</f>
        <v>0</v>
      </c>
    </row>
    <row r="455" spans="1:19" s="160" customFormat="1" x14ac:dyDescent="0.2">
      <c r="A455" s="160">
        <f>Input!A455</f>
        <v>10368</v>
      </c>
      <c r="B455" s="160" t="str">
        <f>Input!B455</f>
        <v>Hu1-13</v>
      </c>
      <c r="C455" s="161">
        <f>Calc!O455</f>
        <v>13.710270392182586</v>
      </c>
      <c r="D455" s="161">
        <f>Calc!P455</f>
        <v>1.1417169105131394E-3</v>
      </c>
      <c r="E455" s="161">
        <f>Calc!X455</f>
        <v>0.88504310424151933</v>
      </c>
      <c r="F455" s="161">
        <f>Calc!Y455</f>
        <v>3.3549981939733587E-3</v>
      </c>
      <c r="G455" s="161">
        <f>Calc!AN455</f>
        <v>0.99906769906139614</v>
      </c>
      <c r="H455" s="161">
        <f>Calc!AO455</f>
        <v>2.4788078470334633E-3</v>
      </c>
      <c r="I455" s="162">
        <f>Calc!AH455</f>
        <v>47290.979313050651</v>
      </c>
      <c r="J455" s="162">
        <f>Calc!AI455</f>
        <v>214.21817993696138</v>
      </c>
      <c r="K455" s="163">
        <f>Calc!AJ455</f>
        <v>0.43014776252192632</v>
      </c>
      <c r="L455" s="163">
        <f>Calc!AK455</f>
        <v>1.0462621920858659</v>
      </c>
      <c r="M455" s="164">
        <f>Calc!AP455</f>
        <v>706.64589999999998</v>
      </c>
      <c r="N455" s="164" t="e">
        <f>Calc!AQ455</f>
        <v>#VALUE!</v>
      </c>
      <c r="O455" s="164">
        <f>Calc!AW455</f>
        <v>706.62750000000005</v>
      </c>
      <c r="P455" s="164">
        <f>Calc!AY455</f>
        <v>203.68496124227886</v>
      </c>
      <c r="Q455" s="163">
        <f>Calc!BB455</f>
        <v>3.1693128812761184</v>
      </c>
      <c r="R455" s="163">
        <f>Calc!BC455</f>
        <v>8.235575515670476</v>
      </c>
      <c r="S455" s="160">
        <f>Input!E455</f>
        <v>0</v>
      </c>
    </row>
    <row r="456" spans="1:19" x14ac:dyDescent="0.2">
      <c r="A456" s="1">
        <f>Input!A456</f>
        <v>10781</v>
      </c>
      <c r="B456" s="1" t="str">
        <f>Input!B456</f>
        <v>PA11</v>
      </c>
      <c r="C456" s="99">
        <f>Calc!O456</f>
        <v>2.8928749273985446</v>
      </c>
      <c r="D456" s="99">
        <f>Calc!P456</f>
        <v>9.7639266371213232E-5</v>
      </c>
      <c r="E456" s="99">
        <f>Calc!X456</f>
        <v>0.19336783586632808</v>
      </c>
      <c r="F456" s="99">
        <f>Calc!Y456</f>
        <v>2.8646203194719166E-4</v>
      </c>
      <c r="G456" s="99">
        <f>Calc!AN456</f>
        <v>1.9081388434059744E-2</v>
      </c>
      <c r="H456" s="5">
        <f>Calc!AO456</f>
        <v>1.1285955984821705E-4</v>
      </c>
      <c r="I456" s="8">
        <f>Calc!AH456</f>
        <v>871.65944539003408</v>
      </c>
      <c r="J456" s="8">
        <f>Calc!AI456</f>
        <v>5.3147278299722318</v>
      </c>
      <c r="K456" s="77">
        <f>Calc!AJ456</f>
        <v>146.33467414711654</v>
      </c>
      <c r="L456" s="77">
        <f>Calc!AK456</f>
        <v>0.44898859414538089</v>
      </c>
      <c r="M456" s="109">
        <f>Calc!AP456</f>
        <v>1.8323</v>
      </c>
      <c r="N456" s="109">
        <f>Calc!AQ456</f>
        <v>1.1299999999999999E-2</v>
      </c>
      <c r="O456" s="109">
        <f>Calc!AW456</f>
        <v>1.8157000000000001</v>
      </c>
      <c r="P456" s="109">
        <f>Calc!AY456</f>
        <v>1.37582708421381E-2</v>
      </c>
      <c r="Q456" s="77">
        <f>Calc!BB456</f>
        <v>147.08755180740314</v>
      </c>
      <c r="R456" s="77">
        <f>Calc!BC456</f>
        <v>0.45133483814968756</v>
      </c>
      <c r="S456" s="1">
        <f>Input!E456</f>
        <v>0</v>
      </c>
    </row>
    <row r="457" spans="1:19" s="160" customFormat="1" x14ac:dyDescent="0.2">
      <c r="A457" s="160">
        <f>Input!A457</f>
        <v>10368</v>
      </c>
      <c r="B457" s="160" t="str">
        <f>Input!B457</f>
        <v>Hu1-13</v>
      </c>
      <c r="C457" s="161">
        <f>Calc!O457</f>
        <v>13.7109407287292</v>
      </c>
      <c r="D457" s="161">
        <f>Calc!P457</f>
        <v>1.4552257938487154E-3</v>
      </c>
      <c r="E457" s="161">
        <f>Calc!X457</f>
        <v>0.88078470422546351</v>
      </c>
      <c r="F457" s="161">
        <f>Calc!Y457</f>
        <v>2.904320297815427E-3</v>
      </c>
      <c r="G457" s="161">
        <f>Calc!AN457</f>
        <v>0.99950362056118058</v>
      </c>
      <c r="H457" s="161">
        <f>Calc!AO457</f>
        <v>2.566292805414227E-3</v>
      </c>
      <c r="I457" s="162">
        <f>Calc!AH457</f>
        <v>47542.679326688907</v>
      </c>
      <c r="J457" s="162">
        <f>Calc!AI457</f>
        <v>198.62452658294541</v>
      </c>
      <c r="K457" s="163">
        <f>Calc!AJ457</f>
        <v>0.33770071862648798</v>
      </c>
      <c r="L457" s="163">
        <f>Calc!AK457</f>
        <v>1.4588157817117235</v>
      </c>
      <c r="M457" s="164">
        <f>Calc!AP457</f>
        <v>756.42809999999997</v>
      </c>
      <c r="N457" s="164" t="e">
        <f>Calc!AQ457</f>
        <v>#VALUE!</v>
      </c>
      <c r="O457" s="164">
        <f>Calc!AW457</f>
        <v>756.40980000000002</v>
      </c>
      <c r="P457" s="164">
        <f>Calc!AY457</f>
        <v>367.60467403838561</v>
      </c>
      <c r="Q457" s="163">
        <f>Calc!BB457</f>
        <v>2.8640760260361229</v>
      </c>
      <c r="R457" s="163">
        <f>Calc!BC457</f>
        <v>12.664417188661975</v>
      </c>
      <c r="S457" s="160">
        <f>Input!E457</f>
        <v>0</v>
      </c>
    </row>
    <row r="459" spans="1:19" s="160" customFormat="1" x14ac:dyDescent="0.2">
      <c r="A459" s="160">
        <f>Input!A459</f>
        <v>10368</v>
      </c>
      <c r="B459" s="160" t="str">
        <f>Input!B459</f>
        <v>Hu1-13</v>
      </c>
      <c r="C459" s="161">
        <f>Calc!O459</f>
        <v>13.708910925534363</v>
      </c>
      <c r="D459" s="161">
        <f>Calc!P459</f>
        <v>1.4074728138439422E-3</v>
      </c>
      <c r="E459" s="161">
        <f>Calc!X459</f>
        <v>0.90455761526217693</v>
      </c>
      <c r="F459" s="161">
        <f>Calc!Y459</f>
        <v>3.1914676684292958E-3</v>
      </c>
      <c r="G459" s="161">
        <f>Calc!AN459</f>
        <v>0.99980768425450883</v>
      </c>
      <c r="H459" s="161">
        <f>Calc!AO459</f>
        <v>2.241370817333986E-3</v>
      </c>
      <c r="I459" s="162">
        <f>Calc!AH459</f>
        <v>46300.425580624986</v>
      </c>
      <c r="J459" s="162">
        <f>Calc!AI459</f>
        <v>193.48586576054421</v>
      </c>
      <c r="K459" s="163">
        <f>Calc!AJ459</f>
        <v>-0.94259043530153797</v>
      </c>
      <c r="L459" s="163">
        <f>Calc!AK459</f>
        <v>0.82052849807339356</v>
      </c>
      <c r="M459" s="164" t="str">
        <f>Calc!AP459</f>
        <v>Out of range</v>
      </c>
      <c r="N459" s="164" t="e">
        <f>Calc!AQ459</f>
        <v>#VALUE!</v>
      </c>
      <c r="O459" s="164" t="str">
        <f>Calc!AW459</f>
        <v>Out of range</v>
      </c>
      <c r="P459" s="164" t="e">
        <f>Calc!AY459</f>
        <v>#VALUE!</v>
      </c>
      <c r="Q459" s="163" t="e">
        <f>Calc!BB459</f>
        <v>#VALUE!</v>
      </c>
      <c r="R459" s="163" t="e">
        <f>Calc!BC459</f>
        <v>#VALUE!</v>
      </c>
      <c r="S459" s="160">
        <f>Input!E459</f>
        <v>0</v>
      </c>
    </row>
    <row r="460" spans="1:19" x14ac:dyDescent="0.2">
      <c r="A460" s="1">
        <f>Input!A460</f>
        <v>10782</v>
      </c>
      <c r="B460" s="1" t="str">
        <f>Input!B460</f>
        <v>PA13</v>
      </c>
      <c r="C460" s="99">
        <f>Calc!O460</f>
        <v>2.5351158745273836</v>
      </c>
      <c r="D460" s="99">
        <f>Calc!P460</f>
        <v>8.6251262845337697E-5</v>
      </c>
      <c r="E460" s="99">
        <f>Calc!X460</f>
        <v>0.12780378808521822</v>
      </c>
      <c r="F460" s="99">
        <f>Calc!Y460</f>
        <v>2.5134888934979068E-4</v>
      </c>
      <c r="G460" s="99">
        <f>Calc!AN460</f>
        <v>1.838386948289038E-3</v>
      </c>
      <c r="H460" s="5">
        <f>Calc!AO460</f>
        <v>3.2524269040943606E-5</v>
      </c>
      <c r="I460" s="8">
        <f>Calc!AH460</f>
        <v>111.46268432289672</v>
      </c>
      <c r="J460" s="8">
        <f>Calc!AI460</f>
        <v>1.9841122615111386</v>
      </c>
      <c r="K460" s="77">
        <f>Calc!AJ460</f>
        <v>147.3546314910943</v>
      </c>
      <c r="L460" s="77">
        <f>Calc!AK460</f>
        <v>0.48177864497431711</v>
      </c>
      <c r="M460" s="109">
        <f>Calc!AP460</f>
        <v>0.17510000000000001</v>
      </c>
      <c r="N460" s="109">
        <f>Calc!AQ460</f>
        <v>5.7000000000000002E-3</v>
      </c>
      <c r="O460" s="109">
        <f>Calc!AW460</f>
        <v>0.16250000000000001</v>
      </c>
      <c r="P460" s="109">
        <f>Calc!AY460</f>
        <v>7.0050335361912198E-3</v>
      </c>
      <c r="Q460" s="77">
        <f>Calc!BB460</f>
        <v>147.42232314858992</v>
      </c>
      <c r="R460" s="77">
        <f>Calc!BC460</f>
        <v>0.48200880102994076</v>
      </c>
      <c r="S460" s="1">
        <f>Input!E460</f>
        <v>0</v>
      </c>
    </row>
    <row r="461" spans="1:19" s="160" customFormat="1" x14ac:dyDescent="0.2">
      <c r="A461" s="160">
        <f>Input!A461</f>
        <v>10368</v>
      </c>
      <c r="B461" s="160" t="str">
        <f>Input!B461</f>
        <v>Hu1-13</v>
      </c>
      <c r="C461" s="161">
        <f>Calc!O461</f>
        <v>13.710624769815496</v>
      </c>
      <c r="D461" s="161">
        <f>Calc!P461</f>
        <v>1.135406073183612E-3</v>
      </c>
      <c r="E461" s="161">
        <f>Calc!X461</f>
        <v>0.9146415637523424</v>
      </c>
      <c r="F461" s="161">
        <f>Calc!Y461</f>
        <v>2.7710874694293086E-3</v>
      </c>
      <c r="G461" s="161">
        <f>Calc!AN461</f>
        <v>1.0008218917203902</v>
      </c>
      <c r="H461" s="161">
        <f>Calc!AO461</f>
        <v>1.9680066539200115E-3</v>
      </c>
      <c r="I461" s="162">
        <f>Calc!AH461</f>
        <v>45842.141886665988</v>
      </c>
      <c r="J461" s="162">
        <f>Calc!AI461</f>
        <v>165.53331508085367</v>
      </c>
      <c r="K461" s="163">
        <f>Calc!AJ461</f>
        <v>-4.2010523184310422E-2</v>
      </c>
      <c r="L461" s="163">
        <f>Calc!AK461</f>
        <v>0.95403893570475151</v>
      </c>
      <c r="M461" s="164" t="str">
        <f>Calc!AP461</f>
        <v>Out of range</v>
      </c>
      <c r="N461" s="164" t="e">
        <f>Calc!AQ461</f>
        <v>#VALUE!</v>
      </c>
      <c r="O461" s="164" t="str">
        <f>Calc!AW461</f>
        <v>Out of range</v>
      </c>
      <c r="P461" s="164" t="e">
        <f>Calc!AY461</f>
        <v>#VALUE!</v>
      </c>
      <c r="Q461" s="163" t="e">
        <f>Calc!BB461</f>
        <v>#VALUE!</v>
      </c>
      <c r="R461" s="163" t="e">
        <f>Calc!BC461</f>
        <v>#VALUE!</v>
      </c>
      <c r="S461" s="160">
        <f>Input!E461</f>
        <v>0</v>
      </c>
    </row>
    <row r="462" spans="1:19" x14ac:dyDescent="0.2">
      <c r="A462" s="1">
        <f>Input!A462</f>
        <v>10783</v>
      </c>
      <c r="B462" s="1" t="str">
        <f>Input!B462</f>
        <v>PA16</v>
      </c>
      <c r="C462" s="99">
        <f>Calc!O462</f>
        <v>2.4197529550500239</v>
      </c>
      <c r="D462" s="99">
        <f>Calc!P462</f>
        <v>6.9403049572336632E-5</v>
      </c>
      <c r="E462" s="99">
        <f>Calc!X462</f>
        <v>6.06545424686551E-2</v>
      </c>
      <c r="F462" s="99">
        <f>Calc!Y462</f>
        <v>1.3733951903624578E-4</v>
      </c>
      <c r="G462" s="99">
        <f>Calc!AN462</f>
        <v>2.3337836061417958E-2</v>
      </c>
      <c r="H462" s="5">
        <f>Calc!AO462</f>
        <v>9.5308594848446572E-5</v>
      </c>
      <c r="I462" s="8">
        <f>Calc!AH462</f>
        <v>2844.8714859677625</v>
      </c>
      <c r="J462" s="8">
        <f>Calc!AI462</f>
        <v>13.284103353876274</v>
      </c>
      <c r="K462" s="77">
        <f>Calc!AJ462</f>
        <v>147.16519751307811</v>
      </c>
      <c r="L462" s="77">
        <f>Calc!AK462</f>
        <v>0.43816089723858043</v>
      </c>
      <c r="M462" s="109">
        <f>Calc!AP462</f>
        <v>2.2435</v>
      </c>
      <c r="N462" s="109">
        <f>Calc!AQ462</f>
        <v>1.04E-2</v>
      </c>
      <c r="O462" s="109">
        <f>Calc!AW462</f>
        <v>2.2372999999999998</v>
      </c>
      <c r="P462" s="109">
        <f>Calc!AY462</f>
        <v>9.8035911229319411E-3</v>
      </c>
      <c r="Q462" s="77">
        <f>Calc!BB462</f>
        <v>148.09871273797836</v>
      </c>
      <c r="R462" s="77">
        <f>Calc!BC462</f>
        <v>0.4409593835983594</v>
      </c>
      <c r="S462" s="1">
        <f>Input!E462</f>
        <v>0</v>
      </c>
    </row>
    <row r="463" spans="1:19" s="160" customFormat="1" x14ac:dyDescent="0.2">
      <c r="A463" s="160">
        <f>Input!A463</f>
        <v>10368</v>
      </c>
      <c r="B463" s="160" t="str">
        <f>Input!B463</f>
        <v>Hu1-13</v>
      </c>
      <c r="C463" s="161">
        <f>Calc!O463</f>
        <v>13.711879561692593</v>
      </c>
      <c r="D463" s="161">
        <f>Calc!P463</f>
        <v>1.2230138110466905E-3</v>
      </c>
      <c r="E463" s="161">
        <f>Calc!X463</f>
        <v>0.91058534730434082</v>
      </c>
      <c r="F463" s="161">
        <f>Calc!Y463</f>
        <v>3.0339656525336552E-3</v>
      </c>
      <c r="G463" s="161">
        <f>Calc!AN463</f>
        <v>0.99914392681281095</v>
      </c>
      <c r="H463" s="161">
        <f>Calc!AO463</f>
        <v>2.2164039084847679E-3</v>
      </c>
      <c r="I463" s="162">
        <f>Calc!AH463</f>
        <v>45973.352791774618</v>
      </c>
      <c r="J463" s="162">
        <f>Calc!AI463</f>
        <v>183.97597227769811</v>
      </c>
      <c r="K463" s="163">
        <f>Calc!AJ463</f>
        <v>-1.0022464485692772</v>
      </c>
      <c r="L463" s="163">
        <f>Calc!AK463</f>
        <v>0.74643281804583328</v>
      </c>
      <c r="M463" s="164" t="str">
        <f>Calc!AP463</f>
        <v>Out of range</v>
      </c>
      <c r="N463" s="164" t="e">
        <f>Calc!AQ463</f>
        <v>#VALUE!</v>
      </c>
      <c r="O463" s="164" t="str">
        <f>Calc!AW463</f>
        <v>Out of range</v>
      </c>
      <c r="P463" s="164" t="e">
        <f>Calc!AY463</f>
        <v>#VALUE!</v>
      </c>
      <c r="Q463" s="163" t="e">
        <f>Calc!BB463</f>
        <v>#VALUE!</v>
      </c>
      <c r="R463" s="163" t="e">
        <f>Calc!BC463</f>
        <v>#VALUE!</v>
      </c>
      <c r="S463" s="160">
        <f>Input!E463</f>
        <v>0</v>
      </c>
    </row>
    <row r="464" spans="1:19" x14ac:dyDescent="0.2">
      <c r="A464" s="1">
        <f>Input!A464</f>
        <v>10784</v>
      </c>
      <c r="B464" s="1" t="str">
        <f>Input!B464</f>
        <v>PA18</v>
      </c>
      <c r="C464" s="99">
        <f>Calc!O464</f>
        <v>2.7124693355285991</v>
      </c>
      <c r="D464" s="99">
        <f>Calc!P464</f>
        <v>8.1324268166343185E-5</v>
      </c>
      <c r="E464" s="99">
        <f>Calc!X464</f>
        <v>7.695639608422776E-2</v>
      </c>
      <c r="F464" s="99">
        <f>Calc!Y464</f>
        <v>1.4670560625853313E-4</v>
      </c>
      <c r="G464" s="99">
        <f>Calc!AN464</f>
        <v>6.6462674813605668E-2</v>
      </c>
      <c r="H464" s="5">
        <f>Calc!AO464</f>
        <v>1.6822368401812475E-4</v>
      </c>
      <c r="I464" s="8">
        <f>Calc!AH464</f>
        <v>7149.9745983126095</v>
      </c>
      <c r="J464" s="8">
        <f>Calc!AI464</f>
        <v>22.655073738032268</v>
      </c>
      <c r="K464" s="77">
        <f>Calc!AJ464</f>
        <v>145.42499542356913</v>
      </c>
      <c r="L464" s="77">
        <f>Calc!AK464</f>
        <v>0.41307295250361475</v>
      </c>
      <c r="M464" s="109">
        <f>Calc!AP464</f>
        <v>6.5195999999999996</v>
      </c>
      <c r="N464" s="109">
        <f>Calc!AQ464</f>
        <v>1.5599999999999999E-2</v>
      </c>
      <c r="O464" s="109">
        <f>Calc!AW464</f>
        <v>6.5125000000000002</v>
      </c>
      <c r="P464" s="109">
        <f>Calc!AY464</f>
        <v>1.7517551961795084E-2</v>
      </c>
      <c r="Q464" s="77">
        <f>Calc!BB464</f>
        <v>148.12651461372715</v>
      </c>
      <c r="R464" s="77">
        <f>Calc!BC464</f>
        <v>0.42081040193383856</v>
      </c>
      <c r="S464" s="1">
        <f>Input!E464</f>
        <v>0</v>
      </c>
    </row>
    <row r="465" spans="1:19" s="160" customFormat="1" x14ac:dyDescent="0.2">
      <c r="A465" s="160">
        <f>Input!A465</f>
        <v>10368</v>
      </c>
      <c r="B465" s="160" t="str">
        <f>Input!B465</f>
        <v>Hu1-13</v>
      </c>
      <c r="C465" s="161">
        <f>Calc!O465</f>
        <v>13.711220825407121</v>
      </c>
      <c r="D465" s="161">
        <f>Calc!P465</f>
        <v>1.2673532371133994E-3</v>
      </c>
      <c r="E465" s="161">
        <f>Calc!X465</f>
        <v>0.91119427344940407</v>
      </c>
      <c r="F465" s="161">
        <f>Calc!Y465</f>
        <v>2.8698837941395963E-3</v>
      </c>
      <c r="G465" s="161">
        <f>Calc!AN465</f>
        <v>0.99857677769858944</v>
      </c>
      <c r="H465" s="161">
        <f>Calc!AO465</f>
        <v>1.855462132785471E-3</v>
      </c>
      <c r="I465" s="162">
        <f>Calc!AH465</f>
        <v>45914.345523629279</v>
      </c>
      <c r="J465" s="162">
        <f>Calc!AI465</f>
        <v>167.84756352894681</v>
      </c>
      <c r="K465" s="163">
        <f>Calc!AJ465</f>
        <v>-0.39726126000072526</v>
      </c>
      <c r="L465" s="163">
        <f>Calc!AK465</f>
        <v>1.0737325701202738</v>
      </c>
      <c r="M465" s="164">
        <f>Calc!AP465</f>
        <v>771.67589999999996</v>
      </c>
      <c r="N465" s="164" t="e">
        <f>Calc!AQ465</f>
        <v>#VALUE!</v>
      </c>
      <c r="O465" s="164">
        <f>Calc!AW465</f>
        <v>771.65679999999998</v>
      </c>
      <c r="P465" s="164">
        <f>Calc!AY465</f>
        <v>309.88928785047005</v>
      </c>
      <c r="Q465" s="163">
        <f>Calc!BB465</f>
        <v>-3.5175772969950807</v>
      </c>
      <c r="R465" s="163">
        <f>Calc!BC465</f>
        <v>10.132701294498821</v>
      </c>
      <c r="S465" s="160">
        <f>Input!E465</f>
        <v>0</v>
      </c>
    </row>
    <row r="466" spans="1:19" x14ac:dyDescent="0.2">
      <c r="A466" s="1">
        <f>Input!A466</f>
        <v>10733</v>
      </c>
      <c r="B466" s="1" t="str">
        <f>Input!B466</f>
        <v>GeoB20908-2-39-42 cm</v>
      </c>
      <c r="C466" s="99">
        <f>Calc!O466</f>
        <v>3.7071340670494837</v>
      </c>
      <c r="D466" s="99">
        <f>Calc!P466</f>
        <v>1.30417172754062E-4</v>
      </c>
      <c r="E466" s="99">
        <f>Calc!X466</f>
        <v>0.19447443817295298</v>
      </c>
      <c r="F466" s="99">
        <f>Calc!Y466</f>
        <v>4.4367400748167676E-4</v>
      </c>
      <c r="G466" s="99">
        <f>Calc!AN466</f>
        <v>1.8665886744447385E-2</v>
      </c>
      <c r="H466" s="5">
        <f>Calc!AO466</f>
        <v>9.8476580182649723E-5</v>
      </c>
      <c r="I466" s="8">
        <f>Calc!AH466</f>
        <v>1086.1965667679142</v>
      </c>
      <c r="J466" s="8">
        <f>Calc!AI466</f>
        <v>6.2432309934663168</v>
      </c>
      <c r="K466" s="77">
        <f>Calc!AJ466</f>
        <v>146.40665557540754</v>
      </c>
      <c r="L466" s="77">
        <f>Calc!AK466</f>
        <v>0.41845656741645043</v>
      </c>
      <c r="M466" s="109">
        <f>Calc!AP466</f>
        <v>1.792</v>
      </c>
      <c r="N466" s="109">
        <f>Calc!AQ466</f>
        <v>9.9000000000000008E-3</v>
      </c>
      <c r="O466" s="109">
        <f>Calc!AW466</f>
        <v>1.7788999999999999</v>
      </c>
      <c r="P466" s="109">
        <f>Calc!AY466</f>
        <v>1.157494035292453E-2</v>
      </c>
      <c r="Q466" s="77">
        <f>Calc!BB466</f>
        <v>147.14459858536694</v>
      </c>
      <c r="R466" s="77">
        <f>Calc!BC466</f>
        <v>0.42059328898263254</v>
      </c>
      <c r="S466" s="1">
        <f>Input!E466</f>
        <v>40.5</v>
      </c>
    </row>
    <row r="467" spans="1:19" s="160" customFormat="1" x14ac:dyDescent="0.2">
      <c r="A467" s="160">
        <f>Input!A467</f>
        <v>10368</v>
      </c>
      <c r="B467" s="160" t="str">
        <f>Input!B467</f>
        <v>Hu1-13</v>
      </c>
      <c r="C467" s="161">
        <f>Calc!O467</f>
        <v>13.710494692997635</v>
      </c>
      <c r="D467" s="161">
        <f>Calc!P467</f>
        <v>1.0823843591108257E-3</v>
      </c>
      <c r="E467" s="161">
        <f>Calc!X467</f>
        <v>0.9077041987220501</v>
      </c>
      <c r="F467" s="161">
        <f>Calc!Y467</f>
        <v>3.0150986588941696E-3</v>
      </c>
      <c r="G467" s="161">
        <f>Calc!AN467</f>
        <v>0.99950029218546721</v>
      </c>
      <c r="H467" s="161">
        <f>Calc!AO467</f>
        <v>2.5822707807354995E-3</v>
      </c>
      <c r="I467" s="162">
        <f>Calc!AH467</f>
        <v>46131.066839808314</v>
      </c>
      <c r="J467" s="162">
        <f>Calc!AI467</f>
        <v>194.09114636768467</v>
      </c>
      <c r="K467" s="163">
        <f>Calc!AJ467</f>
        <v>1.3974485561401018</v>
      </c>
      <c r="L467" s="163">
        <f>Calc!AK467</f>
        <v>0.92779861885912107</v>
      </c>
      <c r="M467" s="164">
        <f>Calc!AP467</f>
        <v>654.73429999999996</v>
      </c>
      <c r="N467" s="164" t="e">
        <f>Calc!AQ467</f>
        <v>#VALUE!</v>
      </c>
      <c r="O467" s="164">
        <f>Calc!AW467</f>
        <v>654.71550000000002</v>
      </c>
      <c r="P467" s="164">
        <f>Calc!AY467</f>
        <v>126.12401508729012</v>
      </c>
      <c r="Q467" s="163">
        <f>Calc!BB467</f>
        <v>8.8912756477830701</v>
      </c>
      <c r="R467" s="163">
        <f>Calc!BC467</f>
        <v>9.223905082160595</v>
      </c>
      <c r="S467" s="160">
        <f>Input!E467</f>
        <v>0</v>
      </c>
    </row>
    <row r="468" spans="1:19" x14ac:dyDescent="0.2">
      <c r="A468" s="1">
        <f>Input!A468</f>
        <v>10746</v>
      </c>
      <c r="B468" s="1" t="str">
        <f>Input!B468</f>
        <v>GeoB20908-2-172-175</v>
      </c>
      <c r="C468" s="99">
        <f>Calc!O468</f>
        <v>3.5659715141098296</v>
      </c>
      <c r="D468" s="99">
        <f>Calc!P468</f>
        <v>1.2440901318170054E-4</v>
      </c>
      <c r="E468" s="99">
        <f>Calc!X468</f>
        <v>0.14453291224259426</v>
      </c>
      <c r="F468" s="99">
        <f>Calc!Y468</f>
        <v>3.1659898897795044E-4</v>
      </c>
      <c r="G468" s="99">
        <f>Calc!AN468</f>
        <v>3.5311017458495193E-2</v>
      </c>
      <c r="H468" s="5">
        <f>Calc!AO468</f>
        <v>1.1986784156575096E-4</v>
      </c>
      <c r="I468" s="8">
        <f>Calc!AH468</f>
        <v>2660.9352078604297</v>
      </c>
      <c r="J468" s="8">
        <f>Calc!AI468</f>
        <v>10.74984087944657</v>
      </c>
      <c r="K468" s="77">
        <f>Calc!AJ468</f>
        <v>145.93597225676967</v>
      </c>
      <c r="L468" s="77">
        <f>Calc!AK468</f>
        <v>0.36960788772065462</v>
      </c>
      <c r="M468" s="109">
        <f>Calc!AP468</f>
        <v>3.4156</v>
      </c>
      <c r="N468" s="109">
        <f>Calc!AQ468</f>
        <v>1.17E-2</v>
      </c>
      <c r="O468" s="109">
        <f>Calc!AW468</f>
        <v>3.4055</v>
      </c>
      <c r="P468" s="109">
        <f>Calc!AY468</f>
        <v>1.2857375422350605E-2</v>
      </c>
      <c r="Q468" s="77">
        <f>Calc!BB468</f>
        <v>147.34738232082876</v>
      </c>
      <c r="R468" s="77">
        <f>Calc!BC468</f>
        <v>0.37322093657428179</v>
      </c>
      <c r="S468" s="1">
        <f>Input!E468</f>
        <v>173.5</v>
      </c>
    </row>
    <row r="469" spans="1:19" s="160" customFormat="1" x14ac:dyDescent="0.2">
      <c r="A469" s="160">
        <f>Input!A469</f>
        <v>10368</v>
      </c>
      <c r="B469" s="160" t="str">
        <f>Input!B469</f>
        <v>Hu1-13</v>
      </c>
      <c r="C469" s="161">
        <f>Calc!O469</f>
        <v>13.709420276043501</v>
      </c>
      <c r="D469" s="161">
        <f>Calc!P469</f>
        <v>1.1358860258063649E-3</v>
      </c>
      <c r="E469" s="161">
        <f>Calc!X469</f>
        <v>0.90573067216975633</v>
      </c>
      <c r="F469" s="161">
        <f>Calc!Y469</f>
        <v>3.1706982139758353E-3</v>
      </c>
      <c r="G469" s="161">
        <f>Calc!AN469</f>
        <v>0.99963025619506662</v>
      </c>
      <c r="H469" s="161">
        <f>Calc!AO469</f>
        <v>2.5737321850562793E-3</v>
      </c>
      <c r="I469" s="162">
        <f>Calc!AH469</f>
        <v>46233.9714057456</v>
      </c>
      <c r="J469" s="162">
        <f>Calc!AI469</f>
        <v>200.87629517205755</v>
      </c>
      <c r="K469" s="163">
        <f>Calc!AJ469</f>
        <v>0.15114650180514388</v>
      </c>
      <c r="L469" s="163">
        <f>Calc!AK469</f>
        <v>1.0715058435183376</v>
      </c>
      <c r="M469" s="164">
        <f>Calc!AP469</f>
        <v>812.46820000000002</v>
      </c>
      <c r="N469" s="164" t="e">
        <f>Calc!AQ469</f>
        <v>#VALUE!</v>
      </c>
      <c r="O469" s="164">
        <f>Calc!AW469</f>
        <v>812.44939999999997</v>
      </c>
      <c r="P469" s="164">
        <f>Calc!AY469</f>
        <v>557.10349877314047</v>
      </c>
      <c r="Q469" s="163">
        <f>Calc!BB469</f>
        <v>1.5018835754666282</v>
      </c>
      <c r="R469" s="163">
        <f>Calc!BC469</f>
        <v>10.751168260139947</v>
      </c>
      <c r="S469" s="160">
        <f>Input!E469</f>
        <v>0</v>
      </c>
    </row>
    <row r="471" spans="1:19" s="160" customFormat="1" x14ac:dyDescent="0.2">
      <c r="A471" s="160">
        <f>Input!A471</f>
        <v>10368</v>
      </c>
      <c r="B471" s="160" t="str">
        <f>Input!B471</f>
        <v>Hu1-13</v>
      </c>
      <c r="C471" s="161">
        <f>Calc!O471</f>
        <v>13.711572505076354</v>
      </c>
      <c r="D471" s="161">
        <f>Calc!P471</f>
        <v>9.0398258968366898E-4</v>
      </c>
      <c r="E471" s="161">
        <f>Calc!X471</f>
        <v>0.88593985887989402</v>
      </c>
      <c r="F471" s="161">
        <f>Calc!Y471</f>
        <v>2.7981385592008995E-3</v>
      </c>
      <c r="G471" s="161">
        <f>Calc!AN471</f>
        <v>1.0020519243968147</v>
      </c>
      <c r="H471" s="161">
        <f>Calc!AO471</f>
        <v>2.3400191462762255E-3</v>
      </c>
      <c r="I471" s="162">
        <f>Calc!AH471</f>
        <v>47388.726945639304</v>
      </c>
      <c r="J471" s="162">
        <f>Calc!AI471</f>
        <v>186.11364986858266</v>
      </c>
      <c r="K471" s="163">
        <f>Calc!AJ471</f>
        <v>-0.75308339362123444</v>
      </c>
      <c r="L471" s="163">
        <f>Calc!AK471</f>
        <v>0.87962670403965948</v>
      </c>
      <c r="M471" s="164" t="str">
        <f>Calc!AP471</f>
        <v>Out of range</v>
      </c>
      <c r="N471" s="164" t="e">
        <f>Calc!AQ471</f>
        <v>#VALUE!</v>
      </c>
      <c r="O471" s="164" t="str">
        <f>Calc!AW471</f>
        <v>Out of range</v>
      </c>
      <c r="P471" s="164" t="e">
        <f>Calc!AY471</f>
        <v>#VALUE!</v>
      </c>
      <c r="Q471" s="163" t="e">
        <f>Calc!BB471</f>
        <v>#VALUE!</v>
      </c>
      <c r="R471" s="163" t="e">
        <f>Calc!BC471</f>
        <v>#VALUE!</v>
      </c>
      <c r="S471" s="160">
        <f>Input!E471</f>
        <v>0</v>
      </c>
    </row>
    <row r="472" spans="1:19" x14ac:dyDescent="0.2">
      <c r="A472" s="1">
        <f>Input!A472</f>
        <v>10772</v>
      </c>
      <c r="B472" s="1" t="str">
        <f>Input!B472</f>
        <v>VO1</v>
      </c>
      <c r="C472" s="99">
        <f>Calc!O472</f>
        <v>2.6737752485547563</v>
      </c>
      <c r="D472" s="99">
        <f>Calc!P472</f>
        <v>9.7227290244252212E-5</v>
      </c>
      <c r="E472" s="99">
        <f>Calc!X472</f>
        <v>0.11775948010113134</v>
      </c>
      <c r="F472" s="99">
        <f>Calc!Y472</f>
        <v>2.6749781284318789E-4</v>
      </c>
      <c r="G472" s="99">
        <f>Calc!AN472</f>
        <v>8.2169657686359032E-2</v>
      </c>
      <c r="H472" s="5">
        <f>Calc!AO472</f>
        <v>2.3175974447252066E-4</v>
      </c>
      <c r="I472" s="8">
        <f>Calc!AH472</f>
        <v>5709.6412450890721</v>
      </c>
      <c r="J472" s="8">
        <f>Calc!AI472</f>
        <v>20.676393176878463</v>
      </c>
      <c r="K472" s="77">
        <f>Calc!AJ472</f>
        <v>143.62252783320417</v>
      </c>
      <c r="L472" s="77">
        <f>Calc!AK472</f>
        <v>0.40979921989824264</v>
      </c>
      <c r="M472" s="109">
        <f>Calc!AP472</f>
        <v>8.1298999999999992</v>
      </c>
      <c r="N472" s="109">
        <f>Calc!AQ472</f>
        <v>2.4299999999999999E-2</v>
      </c>
      <c r="O472" s="109">
        <f>Calc!AW472</f>
        <v>8.1288999999999998</v>
      </c>
      <c r="P472" s="109">
        <f>Calc!AY472</f>
        <v>2.3970574631755736E-2</v>
      </c>
      <c r="Q472" s="77">
        <f>Calc!BB472</f>
        <v>146.96041039141826</v>
      </c>
      <c r="R472" s="77">
        <f>Calc!BC472</f>
        <v>0.4194414075931861</v>
      </c>
      <c r="S472" s="1">
        <f>Input!E472</f>
        <v>0</v>
      </c>
    </row>
    <row r="473" spans="1:19" s="160" customFormat="1" x14ac:dyDescent="0.2">
      <c r="A473" s="160">
        <f>Input!A473</f>
        <v>10368</v>
      </c>
      <c r="B473" s="160" t="str">
        <f>Input!B473</f>
        <v>Hu1-13</v>
      </c>
      <c r="C473" s="161">
        <f>Calc!O473</f>
        <v>13.711973549609965</v>
      </c>
      <c r="D473" s="161">
        <f>Calc!P473</f>
        <v>9.5206121590442187E-4</v>
      </c>
      <c r="E473" s="161">
        <f>Calc!X473</f>
        <v>0.89630741730233687</v>
      </c>
      <c r="F473" s="161">
        <f>Calc!Y473</f>
        <v>2.2516308655123247E-3</v>
      </c>
      <c r="G473" s="161">
        <f>Calc!AN473</f>
        <v>1.0010199253572816</v>
      </c>
      <c r="H473" s="161">
        <f>Calc!AO473</f>
        <v>2.467059884538359E-3</v>
      </c>
      <c r="I473" s="162">
        <f>Calc!AH473</f>
        <v>46793.711259654556</v>
      </c>
      <c r="J473" s="162">
        <f>Calc!AI473</f>
        <v>164.64411643042979</v>
      </c>
      <c r="K473" s="163">
        <f>Calc!AJ473</f>
        <v>-0.3726701973137958</v>
      </c>
      <c r="L473" s="163">
        <f>Calc!AK473</f>
        <v>0.70286132906764032</v>
      </c>
      <c r="M473" s="164" t="str">
        <f>Calc!AP473</f>
        <v>Out of range</v>
      </c>
      <c r="N473" s="164" t="e">
        <f>Calc!AQ473</f>
        <v>#VALUE!</v>
      </c>
      <c r="O473" s="164" t="str">
        <f>Calc!AW473</f>
        <v>Out of range</v>
      </c>
      <c r="P473" s="164" t="e">
        <f>Calc!AY473</f>
        <v>#VALUE!</v>
      </c>
      <c r="Q473" s="163" t="e">
        <f>Calc!BB473</f>
        <v>#VALUE!</v>
      </c>
      <c r="R473" s="163" t="e">
        <f>Calc!BC473</f>
        <v>#VALUE!</v>
      </c>
      <c r="S473" s="160">
        <f>Input!E473</f>
        <v>0</v>
      </c>
    </row>
    <row r="474" spans="1:19" x14ac:dyDescent="0.2">
      <c r="A474" s="1">
        <f>Input!A474</f>
        <v>10773</v>
      </c>
      <c r="B474" s="1" t="str">
        <f>Input!B474</f>
        <v>VO3</v>
      </c>
      <c r="C474" s="99">
        <f>Calc!O474</f>
        <v>2.6525573504272169</v>
      </c>
      <c r="D474" s="99">
        <f>Calc!P474</f>
        <v>9.6150820402425308E-5</v>
      </c>
      <c r="E474" s="99">
        <f>Calc!X474</f>
        <v>0.11931079275483107</v>
      </c>
      <c r="F474" s="99">
        <f>Calc!Y474</f>
        <v>2.8989871276653408E-4</v>
      </c>
      <c r="G474" s="99">
        <f>Calc!AN474</f>
        <v>8.2209950810696389E-2</v>
      </c>
      <c r="H474" s="5">
        <f>Calc!AO474</f>
        <v>2.4575809714255111E-4</v>
      </c>
      <c r="I474" s="8">
        <f>Calc!AH474</f>
        <v>5589.8005230626441</v>
      </c>
      <c r="J474" s="8">
        <f>Calc!AI474</f>
        <v>21.532702818328257</v>
      </c>
      <c r="K474" s="77">
        <f>Calc!AJ474</f>
        <v>142.59640780979231</v>
      </c>
      <c r="L474" s="77">
        <f>Calc!AK474</f>
        <v>0.44770790791124648</v>
      </c>
      <c r="M474" s="109">
        <f>Calc!AP474</f>
        <v>8.1417000000000002</v>
      </c>
      <c r="N474" s="109">
        <f>Calc!AQ474</f>
        <v>2.53E-2</v>
      </c>
      <c r="O474" s="109">
        <f>Calc!AW474</f>
        <v>8.1405999999999992</v>
      </c>
      <c r="P474" s="109">
        <f>Calc!AY474</f>
        <v>2.5457374916424799E-2</v>
      </c>
      <c r="Q474" s="77">
        <f>Calc!BB474</f>
        <v>145.91526766382705</v>
      </c>
      <c r="R474" s="77">
        <f>Calc!BC474</f>
        <v>0.45824836427685278</v>
      </c>
      <c r="S474" s="1">
        <f>Input!E474</f>
        <v>0</v>
      </c>
    </row>
    <row r="475" spans="1:19" s="160" customFormat="1" x14ac:dyDescent="0.2">
      <c r="A475" s="160">
        <f>Input!A475</f>
        <v>10368</v>
      </c>
      <c r="B475" s="160" t="str">
        <f>Input!B475</f>
        <v>Hu1-13</v>
      </c>
      <c r="C475" s="161">
        <f>Calc!O475</f>
        <v>13.71118482940823</v>
      </c>
      <c r="D475" s="161">
        <f>Calc!P475</f>
        <v>1.1512502527698859E-3</v>
      </c>
      <c r="E475" s="161">
        <f>Calc!X475</f>
        <v>0.88823625932778816</v>
      </c>
      <c r="F475" s="161">
        <f>Calc!Y475</f>
        <v>1.5141977339923319E-3</v>
      </c>
      <c r="G475" s="161">
        <f>Calc!AN475</f>
        <v>1.0007542119568729</v>
      </c>
      <c r="H475" s="161">
        <f>Calc!AO475</f>
        <v>1.5141239688970353E-3</v>
      </c>
      <c r="I475" s="162">
        <f>Calc!AH475</f>
        <v>47203.663560504225</v>
      </c>
      <c r="J475" s="162">
        <f>Calc!AI475</f>
        <v>107.51820921986064</v>
      </c>
      <c r="K475" s="163">
        <f>Calc!AJ475</f>
        <v>0.28895174714138605</v>
      </c>
      <c r="L475" s="163">
        <f>Calc!AK475</f>
        <v>0.90100482748252575</v>
      </c>
      <c r="M475" s="164" t="str">
        <f>Calc!AP475</f>
        <v>Out of range</v>
      </c>
      <c r="N475" s="164" t="e">
        <f>Calc!AQ475</f>
        <v>#VALUE!</v>
      </c>
      <c r="O475" s="164" t="str">
        <f>Calc!AW475</f>
        <v>Out of range</v>
      </c>
      <c r="P475" s="164" t="e">
        <f>Calc!AY475</f>
        <v>#VALUE!</v>
      </c>
      <c r="Q475" s="163" t="e">
        <f>Calc!BB475</f>
        <v>#VALUE!</v>
      </c>
      <c r="R475" s="163" t="e">
        <f>Calc!BC475</f>
        <v>#VALUE!</v>
      </c>
      <c r="S475" s="160">
        <f>Input!E475</f>
        <v>0</v>
      </c>
    </row>
    <row r="477" spans="1:19" s="160" customFormat="1" x14ac:dyDescent="0.2">
      <c r="A477" s="160">
        <f>Input!A477</f>
        <v>10368</v>
      </c>
      <c r="B477" s="160" t="str">
        <f>Input!B477</f>
        <v>Hu1-13</v>
      </c>
      <c r="C477" s="161">
        <f>Calc!O477</f>
        <v>13.711439772847818</v>
      </c>
      <c r="D477" s="161">
        <f>Calc!P477</f>
        <v>8.4152426626807493E-4</v>
      </c>
      <c r="E477" s="161">
        <f>Calc!X477</f>
        <v>0.8955756688448977</v>
      </c>
      <c r="F477" s="161">
        <f>Calc!Y477</f>
        <v>2.3994315182837649E-3</v>
      </c>
      <c r="G477" s="161">
        <f>Calc!AN477</f>
        <v>1.0006899325269016</v>
      </c>
      <c r="H477" s="161">
        <f>Calc!AO477</f>
        <v>2.1600765874277878E-3</v>
      </c>
      <c r="I477" s="162">
        <f>Calc!AH477</f>
        <v>46814.684097673249</v>
      </c>
      <c r="J477" s="162">
        <f>Calc!AI477</f>
        <v>161.04439188119235</v>
      </c>
      <c r="K477" s="163">
        <f>Calc!AJ477</f>
        <v>-0.46951297365716016</v>
      </c>
      <c r="L477" s="163">
        <f>Calc!AK477</f>
        <v>0.76128909598369454</v>
      </c>
      <c r="M477" s="164" t="str">
        <f>Calc!AP477</f>
        <v>Out of range</v>
      </c>
      <c r="N477" s="164" t="e">
        <f>Calc!AQ477</f>
        <v>#VALUE!</v>
      </c>
      <c r="O477" s="164" t="str">
        <f>Calc!AW477</f>
        <v>Out of range</v>
      </c>
      <c r="P477" s="164" t="e">
        <f>Calc!AY477</f>
        <v>#VALUE!</v>
      </c>
      <c r="Q477" s="163" t="e">
        <f>Calc!BB477</f>
        <v>#VALUE!</v>
      </c>
      <c r="R477" s="163" t="e">
        <f>Calc!BC477</f>
        <v>#VALUE!</v>
      </c>
      <c r="S477" s="160">
        <f>Input!E477</f>
        <v>0</v>
      </c>
    </row>
    <row r="478" spans="1:19" x14ac:dyDescent="0.2">
      <c r="A478" s="1">
        <f>Input!A478</f>
        <v>10774</v>
      </c>
      <c r="B478" s="1" t="str">
        <f>Input!B478</f>
        <v>PA1</v>
      </c>
      <c r="C478" s="99">
        <f>Calc!O478</f>
        <v>2.5366538249593025</v>
      </c>
      <c r="D478" s="99">
        <f>Calc!P478</f>
        <v>1.0192812057442961E-4</v>
      </c>
      <c r="E478" s="99">
        <f>Calc!X478</f>
        <v>4.2387876939144475E-2</v>
      </c>
      <c r="F478" s="99">
        <f>Calc!Y478</f>
        <v>1.6931855119489632E-4</v>
      </c>
      <c r="G478" s="99">
        <f>Calc!AN478</f>
        <v>2.3233638548468008E-2</v>
      </c>
      <c r="H478" s="5">
        <f>Calc!AO478</f>
        <v>1.2503856741360141E-4</v>
      </c>
      <c r="I478" s="8">
        <f>Calc!AH478</f>
        <v>4252.1123591460928</v>
      </c>
      <c r="J478" s="8">
        <f>Calc!AI478</f>
        <v>28.498072700656305</v>
      </c>
      <c r="K478" s="77">
        <f>Calc!AJ478</f>
        <v>146.22572488556585</v>
      </c>
      <c r="L478" s="77">
        <f>Calc!AK478</f>
        <v>0.41299087311492011</v>
      </c>
      <c r="M478" s="109">
        <f>Calc!AP478</f>
        <v>2.2351999999999999</v>
      </c>
      <c r="N478" s="109">
        <f>Calc!AQ478</f>
        <v>1.2200000000000001E-2</v>
      </c>
      <c r="O478" s="109">
        <f>Calc!AW478</f>
        <v>2.2347999999999999</v>
      </c>
      <c r="P478" s="109">
        <f>Calc!AY478</f>
        <v>1.2177468334855706E-2</v>
      </c>
      <c r="Q478" s="77">
        <f>Calc!BB478</f>
        <v>147.15224099490791</v>
      </c>
      <c r="R478" s="77">
        <f>Calc!BC478</f>
        <v>0.41563852484699154</v>
      </c>
      <c r="S478" s="1">
        <f>Input!E478</f>
        <v>0</v>
      </c>
    </row>
    <row r="479" spans="1:19" s="160" customFormat="1" x14ac:dyDescent="0.2">
      <c r="A479" s="160">
        <f>Input!A479</f>
        <v>10368</v>
      </c>
      <c r="B479" s="160" t="str">
        <f>Input!B479</f>
        <v>Hu1-13</v>
      </c>
      <c r="C479" s="161">
        <f>Calc!O479</f>
        <v>13.710239643878174</v>
      </c>
      <c r="D479" s="161">
        <f>Calc!P479</f>
        <v>1.2288452358001501E-3</v>
      </c>
      <c r="E479" s="161">
        <f>Calc!X479</f>
        <v>0.89314431414385453</v>
      </c>
      <c r="F479" s="161">
        <f>Calc!Y479</f>
        <v>2.7297474240869104E-3</v>
      </c>
      <c r="G479" s="161">
        <f>Calc!AN479</f>
        <v>1.0009970646776041</v>
      </c>
      <c r="H479" s="161">
        <f>Calc!AO479</f>
        <v>2.5377600728809261E-3</v>
      </c>
      <c r="I479" s="162">
        <f>Calc!AH479</f>
        <v>46952.422487697113</v>
      </c>
      <c r="J479" s="162">
        <f>Calc!AI479</f>
        <v>186.39903201714074</v>
      </c>
      <c r="K479" s="163">
        <f>Calc!AJ479</f>
        <v>-0.61901446004530847</v>
      </c>
      <c r="L479" s="163">
        <f>Calc!AK479</f>
        <v>0.89066911089342149</v>
      </c>
      <c r="M479" s="164" t="str">
        <f>Calc!AP479</f>
        <v>Out of range</v>
      </c>
      <c r="N479" s="164" t="e">
        <f>Calc!AQ479</f>
        <v>#VALUE!</v>
      </c>
      <c r="O479" s="164" t="str">
        <f>Calc!AW479</f>
        <v>Out of range</v>
      </c>
      <c r="P479" s="164" t="e">
        <f>Calc!AY479</f>
        <v>#VALUE!</v>
      </c>
      <c r="Q479" s="163" t="e">
        <f>Calc!BB479</f>
        <v>#VALUE!</v>
      </c>
      <c r="R479" s="163" t="e">
        <f>Calc!BC479</f>
        <v>#VALUE!</v>
      </c>
      <c r="S479" s="160">
        <f>Input!E479</f>
        <v>0</v>
      </c>
    </row>
    <row r="480" spans="1:19" x14ac:dyDescent="0.2">
      <c r="A480" s="1">
        <f>Input!A480</f>
        <v>10775</v>
      </c>
      <c r="B480" s="1" t="str">
        <f>Input!B480</f>
        <v>PA2</v>
      </c>
      <c r="C480" s="99">
        <f>Calc!O480</f>
        <v>2.6548815454843786</v>
      </c>
      <c r="D480" s="99">
        <f>Calc!P480</f>
        <v>1.002704592550965E-4</v>
      </c>
      <c r="E480" s="99">
        <f>Calc!X480</f>
        <v>0.11427569985880542</v>
      </c>
      <c r="F480" s="99">
        <f>Calc!Y480</f>
        <v>2.4337354702314332E-4</v>
      </c>
      <c r="G480" s="99">
        <f>Calc!AN480</f>
        <v>4.4822410194301318E-2</v>
      </c>
      <c r="H480" s="5">
        <f>Calc!AO480</f>
        <v>1.6547200171377477E-4</v>
      </c>
      <c r="I480" s="8">
        <f>Calc!AH480</f>
        <v>3180.5591461222143</v>
      </c>
      <c r="J480" s="8">
        <f>Calc!AI480</f>
        <v>13.554948050112428</v>
      </c>
      <c r="K480" s="77">
        <f>Calc!AJ480</f>
        <v>146.30250098413811</v>
      </c>
      <c r="L480" s="77">
        <f>Calc!AK480</f>
        <v>0.48903299890754559</v>
      </c>
      <c r="M480" s="109">
        <f>Calc!AP480</f>
        <v>4.3521000000000001</v>
      </c>
      <c r="N480" s="109">
        <f>Calc!AQ480</f>
        <v>1.6899999999999998E-2</v>
      </c>
      <c r="O480" s="109">
        <f>Calc!AW480</f>
        <v>4.3510999999999997</v>
      </c>
      <c r="P480" s="109">
        <f>Calc!AY480</f>
        <v>1.6495601594268636E-2</v>
      </c>
      <c r="Q480" s="77">
        <f>Calc!BB480</f>
        <v>148.11276609455564</v>
      </c>
      <c r="R480" s="77">
        <f>Calc!BC480</f>
        <v>0.49513217251179492</v>
      </c>
      <c r="S480" s="1">
        <f>Input!E480</f>
        <v>0</v>
      </c>
    </row>
    <row r="481" spans="1:19" s="160" customFormat="1" x14ac:dyDescent="0.2">
      <c r="A481" s="160">
        <f>Input!A481</f>
        <v>10368</v>
      </c>
      <c r="B481" s="160" t="str">
        <f>Input!B481</f>
        <v>Hu1-13</v>
      </c>
      <c r="C481" s="161">
        <f>Calc!O481</f>
        <v>13.712554064030545</v>
      </c>
      <c r="D481" s="161">
        <f>Calc!P481</f>
        <v>1.2535677198576398E-3</v>
      </c>
      <c r="E481" s="161">
        <f>Calc!X481</f>
        <v>0.8889652895043495</v>
      </c>
      <c r="F481" s="161">
        <f>Calc!Y481</f>
        <v>2.5326556634778425E-3</v>
      </c>
      <c r="G481" s="161">
        <f>Calc!AN481</f>
        <v>0.99815216943138541</v>
      </c>
      <c r="H481" s="161">
        <f>Calc!AO481</f>
        <v>2.22775209889285E-3</v>
      </c>
      <c r="I481" s="162">
        <f>Calc!AH481</f>
        <v>47047.017428480736</v>
      </c>
      <c r="J481" s="162">
        <f>Calc!AI481</f>
        <v>170.21448369512743</v>
      </c>
      <c r="K481" s="163">
        <f>Calc!AJ481</f>
        <v>-1.4353536521373167</v>
      </c>
      <c r="L481" s="163">
        <f>Calc!AK481</f>
        <v>0.95545258121262755</v>
      </c>
      <c r="M481" s="164" t="str">
        <f>Calc!AP481</f>
        <v>Out of range</v>
      </c>
      <c r="N481" s="164" t="e">
        <f>Calc!AQ481</f>
        <v>#VALUE!</v>
      </c>
      <c r="O481" s="164" t="str">
        <f>Calc!AW481</f>
        <v>Out of range</v>
      </c>
      <c r="P481" s="164" t="e">
        <f>Calc!AY481</f>
        <v>#VALUE!</v>
      </c>
      <c r="Q481" s="163" t="e">
        <f>Calc!BB481</f>
        <v>#VALUE!</v>
      </c>
      <c r="R481" s="163" t="e">
        <f>Calc!BC481</f>
        <v>#VALUE!</v>
      </c>
      <c r="S481" s="160">
        <f>Input!E481</f>
        <v>0</v>
      </c>
    </row>
    <row r="482" spans="1:19" x14ac:dyDescent="0.2">
      <c r="A482" s="1">
        <f>Input!A482</f>
        <v>10776</v>
      </c>
      <c r="B482" s="1" t="str">
        <f>Input!B482</f>
        <v>PA3</v>
      </c>
      <c r="C482" s="99">
        <f>Calc!O482</f>
        <v>2.7245354463737712</v>
      </c>
      <c r="D482" s="99">
        <f>Calc!P482</f>
        <v>9.5381378325085398E-5</v>
      </c>
      <c r="E482" s="99">
        <f>Calc!X482</f>
        <v>9.4354400769356014E-2</v>
      </c>
      <c r="F482" s="99">
        <f>Calc!Y482</f>
        <v>2.1711082411309421E-4</v>
      </c>
      <c r="G482" s="99">
        <f>Calc!AN482</f>
        <v>2.0661811148682558E-2</v>
      </c>
      <c r="H482" s="5">
        <f>Calc!AO482</f>
        <v>1.044030238446272E-4</v>
      </c>
      <c r="I482" s="8">
        <f>Calc!AH482</f>
        <v>1820.7767092530573</v>
      </c>
      <c r="J482" s="8">
        <f>Calc!AI482</f>
        <v>10.109116965092019</v>
      </c>
      <c r="K482" s="77">
        <f>Calc!AJ482</f>
        <v>146.11401111618204</v>
      </c>
      <c r="L482" s="77">
        <f>Calc!AK482</f>
        <v>0.40956014557174508</v>
      </c>
      <c r="M482" s="109">
        <f>Calc!AP482</f>
        <v>1.9858</v>
      </c>
      <c r="N482" s="109">
        <f>Calc!AQ482</f>
        <v>1.1299999999999999E-2</v>
      </c>
      <c r="O482" s="109">
        <f>Calc!AW482</f>
        <v>1.9850000000000001</v>
      </c>
      <c r="P482" s="109">
        <f>Calc!AY482</f>
        <v>1.0155867769599891E-2</v>
      </c>
      <c r="Q482" s="77">
        <f>Calc!BB482</f>
        <v>146.93604447693079</v>
      </c>
      <c r="R482" s="77">
        <f>Calc!BC482</f>
        <v>0.41188591348631703</v>
      </c>
      <c r="S482" s="1">
        <f>Input!E482</f>
        <v>0</v>
      </c>
    </row>
    <row r="483" spans="1:19" s="160" customFormat="1" x14ac:dyDescent="0.2">
      <c r="A483" s="160">
        <f>Input!A483</f>
        <v>10368</v>
      </c>
      <c r="B483" s="160" t="str">
        <f>Input!B483</f>
        <v>Hu1-13</v>
      </c>
      <c r="C483" s="161">
        <f>Calc!O483</f>
        <v>13.711226612517715</v>
      </c>
      <c r="D483" s="161">
        <f>Calc!P483</f>
        <v>1.1067102915905368E-3</v>
      </c>
      <c r="E483" s="161">
        <f>Calc!X483</f>
        <v>0.89291566767607644</v>
      </c>
      <c r="F483" s="161">
        <f>Calc!Y483</f>
        <v>2.7740259346296218E-3</v>
      </c>
      <c r="G483" s="161">
        <f>Calc!AN483</f>
        <v>0.99934514196846946</v>
      </c>
      <c r="H483" s="161">
        <f>Calc!AO483</f>
        <v>1.9485504405213328E-3</v>
      </c>
      <c r="I483" s="162">
        <f>Calc!AH483</f>
        <v>46890.316391832079</v>
      </c>
      <c r="J483" s="162">
        <f>Calc!AI483</f>
        <v>171.94705226816345</v>
      </c>
      <c r="K483" s="163">
        <f>Calc!AJ483</f>
        <v>0.52174863377452141</v>
      </c>
      <c r="L483" s="163">
        <f>Calc!AK483</f>
        <v>0.88717117024547054</v>
      </c>
      <c r="M483" s="164">
        <f>Calc!AP483</f>
        <v>717.44920000000002</v>
      </c>
      <c r="N483" s="164" t="e">
        <f>Calc!AQ483</f>
        <v>#VALUE!</v>
      </c>
      <c r="O483" s="164">
        <f>Calc!AW483</f>
        <v>717.44740000000002</v>
      </c>
      <c r="P483" s="164">
        <f>Calc!AY483</f>
        <v>180.48103426789581</v>
      </c>
      <c r="Q483" s="163">
        <f>Calc!BB483</f>
        <v>3.9635981444207085</v>
      </c>
      <c r="R483" s="163">
        <f>Calc!BC483</f>
        <v>7.5640170487183012</v>
      </c>
      <c r="S483" s="160">
        <f>Input!E483</f>
        <v>0</v>
      </c>
    </row>
    <row r="484" spans="1:19" x14ac:dyDescent="0.2">
      <c r="A484" s="1">
        <f>Input!A484</f>
        <v>10777</v>
      </c>
      <c r="B484" s="1" t="str">
        <f>Input!B484</f>
        <v>PA5</v>
      </c>
      <c r="C484" s="99">
        <f>Calc!O484</f>
        <v>2.6387046185713725</v>
      </c>
      <c r="D484" s="99">
        <f>Calc!P484</f>
        <v>9.4056207489473799E-5</v>
      </c>
      <c r="E484" s="99">
        <f>Calc!X484</f>
        <v>4.8740222017544244E-2</v>
      </c>
      <c r="F484" s="99">
        <f>Calc!Y484</f>
        <v>1.1042117634644791E-4</v>
      </c>
      <c r="G484" s="99">
        <f>Calc!AN484</f>
        <v>2.0872711076332442E-2</v>
      </c>
      <c r="H484" s="5">
        <f>Calc!AO484</f>
        <v>8.5747789384987868E-5</v>
      </c>
      <c r="I484" s="8">
        <f>Calc!AH484</f>
        <v>3448.3540115415831</v>
      </c>
      <c r="J484" s="8">
        <f>Calc!AI484</f>
        <v>16.177140667980499</v>
      </c>
      <c r="K484" s="77">
        <f>Calc!AJ484</f>
        <v>145.71098593614073</v>
      </c>
      <c r="L484" s="77">
        <f>Calc!AK484</f>
        <v>0.39684542103335652</v>
      </c>
      <c r="M484" s="109">
        <f>Calc!AP484</f>
        <v>2.0070000000000001</v>
      </c>
      <c r="N484" s="109">
        <f>Calc!AQ484</f>
        <v>9.1000000000000004E-3</v>
      </c>
      <c r="O484" s="109">
        <f>Calc!AW484</f>
        <v>2.0066000000000002</v>
      </c>
      <c r="P484" s="109">
        <f>Calc!AY484</f>
        <v>8.3506587981998694E-3</v>
      </c>
      <c r="Q484" s="77">
        <f>Calc!BB484</f>
        <v>146.53969758256088</v>
      </c>
      <c r="R484" s="77">
        <f>Calc!BC484</f>
        <v>0.39911741134390083</v>
      </c>
      <c r="S484" s="1">
        <f>Input!E484</f>
        <v>0</v>
      </c>
    </row>
    <row r="485" spans="1:19" s="160" customFormat="1" x14ac:dyDescent="0.2">
      <c r="A485" s="160">
        <f>Input!A485</f>
        <v>10368</v>
      </c>
      <c r="B485" s="160" t="str">
        <f>Input!B485</f>
        <v>Hu1-13</v>
      </c>
      <c r="C485" s="161">
        <f>Calc!O485</f>
        <v>13.708646450588827</v>
      </c>
      <c r="D485" s="161">
        <f>Calc!P485</f>
        <v>1.6627853526134512E-3</v>
      </c>
      <c r="E485" s="161">
        <f>Calc!X485</f>
        <v>0.88794856960274038</v>
      </c>
      <c r="F485" s="161">
        <f>Calc!Y485</f>
        <v>3.1943254012766452E-3</v>
      </c>
      <c r="G485" s="161">
        <f>Calc!AN485</f>
        <v>0.99802205108391362</v>
      </c>
      <c r="H485" s="161">
        <f>Calc!AO485</f>
        <v>2.5053990062412633E-3</v>
      </c>
      <c r="I485" s="162">
        <f>Calc!AH485</f>
        <v>47081.326815831017</v>
      </c>
      <c r="J485" s="162">
        <f>Calc!AI485</f>
        <v>206.45395010012228</v>
      </c>
      <c r="K485" s="163">
        <f>Calc!AJ485</f>
        <v>-9.4049934913686961E-2</v>
      </c>
      <c r="L485" s="163">
        <f>Calc!AK485</f>
        <v>1.1604024647281519</v>
      </c>
      <c r="M485" s="164">
        <f>Calc!AP485</f>
        <v>687.51099999999997</v>
      </c>
      <c r="N485" s="164" t="e">
        <f>Calc!AQ485</f>
        <v>#VALUE!</v>
      </c>
      <c r="O485" s="164">
        <f>Calc!AW485</f>
        <v>687.50919999999996</v>
      </c>
      <c r="P485" s="164">
        <f>Calc!AY485</f>
        <v>178.02322649021926</v>
      </c>
      <c r="Q485" s="163">
        <f>Calc!BB485</f>
        <v>-0.65650684202906773</v>
      </c>
      <c r="R485" s="163">
        <f>Calc!BC485</f>
        <v>8.1185608780272762</v>
      </c>
      <c r="S485" s="160">
        <f>Input!E485</f>
        <v>0</v>
      </c>
    </row>
    <row r="486" spans="1:19" x14ac:dyDescent="0.2">
      <c r="A486" s="1">
        <f>Input!A486</f>
        <v>10778</v>
      </c>
      <c r="B486" s="1" t="str">
        <f>Input!B486</f>
        <v>PA6</v>
      </c>
      <c r="C486" s="99">
        <f>Calc!O486</f>
        <v>2.7238179736455499</v>
      </c>
      <c r="D486" s="99">
        <f>Calc!P486</f>
        <v>7.5190300674265871E-5</v>
      </c>
      <c r="E486" s="99">
        <f>Calc!X486</f>
        <v>3.5420143547074213E-2</v>
      </c>
      <c r="F486" s="99">
        <f>Calc!Y486</f>
        <v>1.2180528109127137E-4</v>
      </c>
      <c r="G486" s="99">
        <f>Calc!AN486</f>
        <v>2.0850943654261128E-2</v>
      </c>
      <c r="H486" s="5">
        <f>Calc!AO486</f>
        <v>9.7220883208654318E-5</v>
      </c>
      <c r="I486" s="8">
        <f>Calc!AH486</f>
        <v>4891.7805693102109</v>
      </c>
      <c r="J486" s="8">
        <f>Calc!AI486</f>
        <v>28.340882476888112</v>
      </c>
      <c r="K486" s="77">
        <f>Calc!AJ486</f>
        <v>146.24949322460611</v>
      </c>
      <c r="L486" s="77">
        <f>Calc!AK486</f>
        <v>0.42533195678270341</v>
      </c>
      <c r="M486" s="109">
        <f>Calc!AP486</f>
        <v>2.0038999999999998</v>
      </c>
      <c r="N486" s="109">
        <f>Calc!AQ486</f>
        <v>8.8000000000000005E-3</v>
      </c>
      <c r="O486" s="109">
        <f>Calc!AW486</f>
        <v>2.0036</v>
      </c>
      <c r="P486" s="109">
        <f>Calc!AY486</f>
        <v>9.4576459888063517E-3</v>
      </c>
      <c r="Q486" s="77">
        <f>Calc!BB486</f>
        <v>147.08002047677209</v>
      </c>
      <c r="R486" s="77">
        <f>Calc!BC486</f>
        <v>0.42776541516645056</v>
      </c>
      <c r="S486" s="1">
        <f>Input!E486</f>
        <v>0</v>
      </c>
    </row>
    <row r="487" spans="1:19" s="160" customFormat="1" x14ac:dyDescent="0.2">
      <c r="A487" s="160">
        <f>Input!A487</f>
        <v>10368</v>
      </c>
      <c r="B487" s="160" t="str">
        <f>Input!B487</f>
        <v>Hu1-13</v>
      </c>
      <c r="C487" s="161">
        <f>Calc!O487</f>
        <v>13.709015866709894</v>
      </c>
      <c r="D487" s="161">
        <f>Calc!P487</f>
        <v>1.4534374121333924E-3</v>
      </c>
      <c r="E487" s="161">
        <f>Calc!X487</f>
        <v>0.88439347963165738</v>
      </c>
      <c r="F487" s="161">
        <f>Calc!Y487</f>
        <v>2.7884819035515563E-3</v>
      </c>
      <c r="G487" s="161">
        <f>Calc!AN487</f>
        <v>0.99881070365216651</v>
      </c>
      <c r="H487" s="161">
        <f>Calc!AO487</f>
        <v>2.4502222952730419E-3</v>
      </c>
      <c r="I487" s="162">
        <f>Calc!AH487</f>
        <v>47309.213393841303</v>
      </c>
      <c r="J487" s="162">
        <f>Calc!AI487</f>
        <v>188.92901633750358</v>
      </c>
      <c r="K487" s="163">
        <f>Calc!AJ487</f>
        <v>0.49474201346444424</v>
      </c>
      <c r="L487" s="163">
        <f>Calc!AK487</f>
        <v>0.98301405243172668</v>
      </c>
      <c r="M487" s="164">
        <f>Calc!AP487</f>
        <v>684.48320000000001</v>
      </c>
      <c r="N487" s="164" t="e">
        <f>Calc!AQ487</f>
        <v>#VALUE!</v>
      </c>
      <c r="O487" s="164">
        <f>Calc!AW487</f>
        <v>684.48149999999998</v>
      </c>
      <c r="P487" s="164">
        <f>Calc!AY487</f>
        <v>162.11028162509282</v>
      </c>
      <c r="Q487" s="163">
        <f>Calc!BB487</f>
        <v>3.4240745343496615</v>
      </c>
      <c r="R487" s="163">
        <f>Calc!BC487</f>
        <v>7.3430589482574327</v>
      </c>
      <c r="S487" s="160">
        <f>Input!E487</f>
        <v>0</v>
      </c>
    </row>
    <row r="488" spans="1:19" x14ac:dyDescent="0.2">
      <c r="A488" s="1">
        <f>Input!A488</f>
        <v>10779</v>
      </c>
      <c r="B488" s="1" t="str">
        <f>Input!B488</f>
        <v>PA7</v>
      </c>
      <c r="C488" s="99">
        <f>Calc!O488</f>
        <v>2.6234227134826411</v>
      </c>
      <c r="D488" s="99">
        <f>Calc!P488</f>
        <v>8.4442765674585152E-5</v>
      </c>
      <c r="E488" s="99">
        <f>Calc!X488</f>
        <v>4.3100096488507711E-2</v>
      </c>
      <c r="F488" s="99">
        <f>Calc!Y488</f>
        <v>1.3018261234003909E-4</v>
      </c>
      <c r="G488" s="99">
        <f>Calc!AN488</f>
        <v>1.9777613232168922E-2</v>
      </c>
      <c r="H488" s="5">
        <f>Calc!AO488</f>
        <v>1.0477559865605829E-4</v>
      </c>
      <c r="I488" s="8">
        <f>Calc!AH488</f>
        <v>3673.8158123357798</v>
      </c>
      <c r="J488" s="8">
        <f>Calc!AI488</f>
        <v>22.403559087487771</v>
      </c>
      <c r="K488" s="77">
        <f>Calc!AJ488</f>
        <v>145.45678043241873</v>
      </c>
      <c r="L488" s="77">
        <f>Calc!AK488</f>
        <v>0.46924923676061259</v>
      </c>
      <c r="M488" s="109">
        <f>Calc!AP488</f>
        <v>1.9012</v>
      </c>
      <c r="N488" s="109">
        <f>Calc!AQ488</f>
        <v>9.2999999999999992E-3</v>
      </c>
      <c r="O488" s="109">
        <f>Calc!AW488</f>
        <v>1.9009</v>
      </c>
      <c r="P488" s="109">
        <f>Calc!AY488</f>
        <v>1.0189175289902732E-2</v>
      </c>
      <c r="Q488" s="77">
        <f>Calc!BB488</f>
        <v>146.24035196332318</v>
      </c>
      <c r="R488" s="77">
        <f>Calc!BC488</f>
        <v>0.47179586537763746</v>
      </c>
      <c r="S488" s="1">
        <f>Input!E488</f>
        <v>0</v>
      </c>
    </row>
    <row r="489" spans="1:19" s="160" customFormat="1" x14ac:dyDescent="0.2">
      <c r="A489" s="160">
        <f>Input!A489</f>
        <v>10368</v>
      </c>
      <c r="B489" s="160" t="str">
        <f>Input!B489</f>
        <v>Hu1-13</v>
      </c>
      <c r="C489" s="161">
        <f>Calc!O489</f>
        <v>13.712340296624916</v>
      </c>
      <c r="D489" s="161">
        <f>Calc!P489</f>
        <v>1.2478141498617255E-3</v>
      </c>
      <c r="E489" s="161">
        <f>Calc!X489</f>
        <v>0.88789871948749688</v>
      </c>
      <c r="F489" s="161">
        <f>Calc!Y489</f>
        <v>3.2443203294626583E-3</v>
      </c>
      <c r="G489" s="161">
        <f>Calc!AN489</f>
        <v>0.99866576086024095</v>
      </c>
      <c r="H489" s="161">
        <f>Calc!AO489</f>
        <v>2.0691344026112571E-3</v>
      </c>
      <c r="I489" s="162">
        <f>Calc!AH489</f>
        <v>47127.033759979502</v>
      </c>
      <c r="J489" s="162">
        <f>Calc!AI489</f>
        <v>197.90937573760021</v>
      </c>
      <c r="K489" s="163">
        <f>Calc!AJ489</f>
        <v>0.99667334006503516</v>
      </c>
      <c r="L489" s="163">
        <f>Calc!AK489</f>
        <v>1.2474711966914267</v>
      </c>
      <c r="M489" s="164">
        <f>Calc!AP489</f>
        <v>643.79049999999995</v>
      </c>
      <c r="N489" s="164" t="e">
        <f>Calc!AQ489</f>
        <v>#VALUE!</v>
      </c>
      <c r="O489" s="164">
        <f>Calc!AW489</f>
        <v>643.78880000000004</v>
      </c>
      <c r="P489" s="164">
        <f>Calc!AY489</f>
        <v>107.50108777433469</v>
      </c>
      <c r="Q489" s="163">
        <f>Calc!BB489</f>
        <v>6.1484995710753099</v>
      </c>
      <c r="R489" s="163">
        <f>Calc!BC489</f>
        <v>8.6825568359386498</v>
      </c>
      <c r="S489" s="160">
        <f>Input!E489</f>
        <v>0</v>
      </c>
    </row>
    <row r="490" spans="1:19" x14ac:dyDescent="0.2">
      <c r="A490" s="1">
        <f>Input!A490</f>
        <v>10780</v>
      </c>
      <c r="B490" s="1" t="str">
        <f>Input!B490</f>
        <v>PA10</v>
      </c>
      <c r="C490" s="99">
        <f>Calc!O490</f>
        <v>2.6823612224545603</v>
      </c>
      <c r="D490" s="99">
        <f>Calc!P490</f>
        <v>9.0350195067310843E-5</v>
      </c>
      <c r="E490" s="99">
        <f>Calc!X490</f>
        <v>0.36043537832445582</v>
      </c>
      <c r="F490" s="99">
        <f>Calc!Y490</f>
        <v>4.9267202762551482E-4</v>
      </c>
      <c r="G490" s="99">
        <f>Calc!AN490</f>
        <v>9.6329310989766263E-3</v>
      </c>
      <c r="H490" s="5">
        <f>Calc!AO490</f>
        <v>6.0554308271582669E-5</v>
      </c>
      <c r="I490" s="8">
        <f>Calc!AH490</f>
        <v>218.80520251034042</v>
      </c>
      <c r="J490" s="8">
        <f>Calc!AI490</f>
        <v>1.4075697420577</v>
      </c>
      <c r="K490" s="77">
        <f>Calc!AJ490</f>
        <v>145.74600087570943</v>
      </c>
      <c r="L490" s="77">
        <f>Calc!AK490</f>
        <v>0.48659628882499056</v>
      </c>
      <c r="M490" s="109">
        <f>Calc!AP490</f>
        <v>0.92179999999999995</v>
      </c>
      <c r="N490" s="109">
        <f>Calc!AQ490</f>
        <v>5.7999999999999996E-3</v>
      </c>
      <c r="O490" s="109">
        <f>Calc!AW490</f>
        <v>0.91869999999999996</v>
      </c>
      <c r="P490" s="109">
        <f>Calc!AY490</f>
        <v>6.0394440809692319E-3</v>
      </c>
      <c r="Q490" s="77">
        <f>Calc!BB490</f>
        <v>146.12492527554778</v>
      </c>
      <c r="R490" s="77">
        <f>Calc!BC490</f>
        <v>0.48786776444161384</v>
      </c>
      <c r="S490" s="1">
        <f>Input!E490</f>
        <v>0</v>
      </c>
    </row>
    <row r="491" spans="1:19" s="160" customFormat="1" x14ac:dyDescent="0.2">
      <c r="A491" s="160">
        <f>Input!A491</f>
        <v>10368</v>
      </c>
      <c r="B491" s="160" t="str">
        <f>Input!B491</f>
        <v>Hu1-13</v>
      </c>
      <c r="C491" s="161">
        <f>Calc!O491</f>
        <v>13.710270392182586</v>
      </c>
      <c r="D491" s="161">
        <f>Calc!P491</f>
        <v>1.1417169105131394E-3</v>
      </c>
      <c r="E491" s="161">
        <f>Calc!X491</f>
        <v>0.88504310424151933</v>
      </c>
      <c r="F491" s="161">
        <f>Calc!Y491</f>
        <v>3.3549981939733587E-3</v>
      </c>
      <c r="G491" s="161">
        <f>Calc!AN491</f>
        <v>0.99906769906139614</v>
      </c>
      <c r="H491" s="161">
        <f>Calc!AO491</f>
        <v>2.4788078470334633E-3</v>
      </c>
      <c r="I491" s="162">
        <f>Calc!AH491</f>
        <v>47290.979313050651</v>
      </c>
      <c r="J491" s="162">
        <f>Calc!AI491</f>
        <v>214.21817993696138</v>
      </c>
      <c r="K491" s="163">
        <f>Calc!AJ491</f>
        <v>0.43014776252192632</v>
      </c>
      <c r="L491" s="163">
        <f>Calc!AK491</f>
        <v>1.0462621920858659</v>
      </c>
      <c r="M491" s="164">
        <f>Calc!AP491</f>
        <v>706.64589999999998</v>
      </c>
      <c r="N491" s="164" t="e">
        <f>Calc!AQ491</f>
        <v>#VALUE!</v>
      </c>
      <c r="O491" s="164">
        <f>Calc!AW491</f>
        <v>706.64419999999996</v>
      </c>
      <c r="P491" s="164">
        <f>Calc!AY491</f>
        <v>203.68504589498144</v>
      </c>
      <c r="Q491" s="163">
        <f>Calc!BB491</f>
        <v>3.1694624738706541</v>
      </c>
      <c r="R491" s="163">
        <f>Calc!BC491</f>
        <v>8.1820088919604217</v>
      </c>
      <c r="S491" s="160">
        <f>Input!E491</f>
        <v>0</v>
      </c>
    </row>
    <row r="492" spans="1:19" x14ac:dyDescent="0.2">
      <c r="A492" s="1">
        <f>Input!A492</f>
        <v>10781</v>
      </c>
      <c r="B492" s="1" t="str">
        <f>Input!B492</f>
        <v>PA11</v>
      </c>
      <c r="C492" s="99">
        <f>Calc!O492</f>
        <v>2.8928749273985446</v>
      </c>
      <c r="D492" s="99">
        <f>Calc!P492</f>
        <v>9.7639266371213232E-5</v>
      </c>
      <c r="E492" s="99">
        <f>Calc!X492</f>
        <v>0.19336783586632808</v>
      </c>
      <c r="F492" s="99">
        <f>Calc!Y492</f>
        <v>2.8646203194719166E-4</v>
      </c>
      <c r="G492" s="99">
        <f>Calc!AN492</f>
        <v>1.9081388434059744E-2</v>
      </c>
      <c r="H492" s="5">
        <f>Calc!AO492</f>
        <v>1.1285955984821705E-4</v>
      </c>
      <c r="I492" s="8">
        <f>Calc!AH492</f>
        <v>871.65944539003408</v>
      </c>
      <c r="J492" s="8">
        <f>Calc!AI492</f>
        <v>5.3147278299722318</v>
      </c>
      <c r="K492" s="77">
        <f>Calc!AJ492</f>
        <v>146.33467414711654</v>
      </c>
      <c r="L492" s="77">
        <f>Calc!AK492</f>
        <v>0.44898859414538089</v>
      </c>
      <c r="M492" s="109">
        <f>Calc!AP492</f>
        <v>1.8323</v>
      </c>
      <c r="N492" s="109">
        <f>Calc!AQ492</f>
        <v>1.04E-2</v>
      </c>
      <c r="O492" s="109">
        <f>Calc!AW492</f>
        <v>1.8308</v>
      </c>
      <c r="P492" s="109">
        <f>Calc!AY492</f>
        <v>1.0977308267737795E-2</v>
      </c>
      <c r="Q492" s="77">
        <f>Calc!BB492</f>
        <v>147.09382921592299</v>
      </c>
      <c r="R492" s="77">
        <f>Calc!BC492</f>
        <v>0.45134092975636109</v>
      </c>
      <c r="S492" s="1">
        <f>Input!E492</f>
        <v>0</v>
      </c>
    </row>
    <row r="493" spans="1:19" s="160" customFormat="1" x14ac:dyDescent="0.2">
      <c r="A493" s="160">
        <f>Input!A493</f>
        <v>10368</v>
      </c>
      <c r="B493" s="160" t="str">
        <f>Input!B493</f>
        <v>Hu1-13</v>
      </c>
      <c r="C493" s="161">
        <f>Calc!O493</f>
        <v>13.7109407287292</v>
      </c>
      <c r="D493" s="161">
        <f>Calc!P493</f>
        <v>1.4552257938487154E-3</v>
      </c>
      <c r="E493" s="161">
        <f>Calc!X493</f>
        <v>0.88078470422546351</v>
      </c>
      <c r="F493" s="161">
        <f>Calc!Y493</f>
        <v>2.904320297815427E-3</v>
      </c>
      <c r="G493" s="161">
        <f>Calc!AN493</f>
        <v>0.99950362056118058</v>
      </c>
      <c r="H493" s="161">
        <f>Calc!AO493</f>
        <v>2.566292805414227E-3</v>
      </c>
      <c r="I493" s="162">
        <f>Calc!AH493</f>
        <v>47542.679326688907</v>
      </c>
      <c r="J493" s="162">
        <f>Calc!AI493</f>
        <v>198.62452658294541</v>
      </c>
      <c r="K493" s="163">
        <f>Calc!AJ493</f>
        <v>0.33770071862648798</v>
      </c>
      <c r="L493" s="163">
        <f>Calc!AK493</f>
        <v>1.4588157817117235</v>
      </c>
      <c r="M493" s="164">
        <f>Calc!AP493</f>
        <v>756.42809999999997</v>
      </c>
      <c r="N493" s="164" t="e">
        <f>Calc!AQ493</f>
        <v>#VALUE!</v>
      </c>
      <c r="O493" s="164">
        <f>Calc!AW493</f>
        <v>756.42639999999994</v>
      </c>
      <c r="P493" s="164">
        <f>Calc!AY493</f>
        <v>367.60476156399409</v>
      </c>
      <c r="Q493" s="163">
        <f>Calc!BB493</f>
        <v>2.8642104018403254</v>
      </c>
      <c r="R493" s="163">
        <f>Calc!BC493</f>
        <v>12.662306515928885</v>
      </c>
      <c r="S493" s="160">
        <f>Input!E493</f>
        <v>0</v>
      </c>
    </row>
    <row r="495" spans="1:19" s="160" customFormat="1" x14ac:dyDescent="0.2">
      <c r="A495" s="160">
        <f>Input!A495</f>
        <v>10368</v>
      </c>
      <c r="B495" s="160" t="str">
        <f>Input!B495</f>
        <v>Hu1-13</v>
      </c>
      <c r="C495" s="161">
        <f>Calc!O495</f>
        <v>13.708910925534363</v>
      </c>
      <c r="D495" s="161">
        <f>Calc!P495</f>
        <v>1.4074728138439422E-3</v>
      </c>
      <c r="E495" s="161">
        <f>Calc!X495</f>
        <v>0.90455761526217693</v>
      </c>
      <c r="F495" s="161">
        <f>Calc!Y495</f>
        <v>3.1914676684292958E-3</v>
      </c>
      <c r="G495" s="161">
        <f>Calc!AN495</f>
        <v>0.99980768425450883</v>
      </c>
      <c r="H495" s="161">
        <f>Calc!AO495</f>
        <v>2.241370817333986E-3</v>
      </c>
      <c r="I495" s="162">
        <f>Calc!AH495</f>
        <v>46300.425580624986</v>
      </c>
      <c r="J495" s="162">
        <f>Calc!AI495</f>
        <v>193.48586576054421</v>
      </c>
      <c r="K495" s="163">
        <f>Calc!AJ495</f>
        <v>-0.94259043530153797</v>
      </c>
      <c r="L495" s="163">
        <f>Calc!AK495</f>
        <v>0.82052849807339356</v>
      </c>
      <c r="M495" s="164" t="str">
        <f>Calc!AP495</f>
        <v>Out of range</v>
      </c>
      <c r="N495" s="164" t="e">
        <f>Calc!AQ495</f>
        <v>#VALUE!</v>
      </c>
      <c r="O495" s="164" t="str">
        <f>Calc!AW495</f>
        <v>Out of range</v>
      </c>
      <c r="P495" s="164" t="e">
        <f>Calc!AY495</f>
        <v>#VALUE!</v>
      </c>
      <c r="Q495" s="163" t="e">
        <f>Calc!BB495</f>
        <v>#VALUE!</v>
      </c>
      <c r="R495" s="163" t="e">
        <f>Calc!BC495</f>
        <v>#VALUE!</v>
      </c>
      <c r="S495" s="160">
        <f>Input!E495</f>
        <v>0</v>
      </c>
    </row>
    <row r="496" spans="1:19" x14ac:dyDescent="0.2">
      <c r="A496" s="1">
        <f>Input!A496</f>
        <v>10782</v>
      </c>
      <c r="B496" s="1" t="str">
        <f>Input!B496</f>
        <v>PA13</v>
      </c>
      <c r="C496" s="99">
        <f>Calc!O496</f>
        <v>2.5351158745273836</v>
      </c>
      <c r="D496" s="99">
        <f>Calc!P496</f>
        <v>8.6251262845337697E-5</v>
      </c>
      <c r="E496" s="99">
        <f>Calc!X496</f>
        <v>0.12780378808521822</v>
      </c>
      <c r="F496" s="99">
        <f>Calc!Y496</f>
        <v>2.5134888934979068E-4</v>
      </c>
      <c r="G496" s="99">
        <f>Calc!AN496</f>
        <v>1.838386948289038E-3</v>
      </c>
      <c r="H496" s="5">
        <f>Calc!AO496</f>
        <v>3.2524269040943606E-5</v>
      </c>
      <c r="I496" s="8">
        <f>Calc!AH496</f>
        <v>111.46268432289672</v>
      </c>
      <c r="J496" s="8">
        <f>Calc!AI496</f>
        <v>1.9841122615111386</v>
      </c>
      <c r="K496" s="77">
        <f>Calc!AJ496</f>
        <v>147.3546314910943</v>
      </c>
      <c r="L496" s="77">
        <f>Calc!AK496</f>
        <v>0.48177864497431711</v>
      </c>
      <c r="M496" s="109">
        <f>Calc!AP496</f>
        <v>0.17510000000000001</v>
      </c>
      <c r="N496" s="109">
        <f>Calc!AQ496</f>
        <v>5.7000000000000002E-3</v>
      </c>
      <c r="O496" s="109">
        <f>Calc!AW496</f>
        <v>0.1739</v>
      </c>
      <c r="P496" s="109">
        <f>Calc!AY496</f>
        <v>3.1564831930702016E-3</v>
      </c>
      <c r="Q496" s="77">
        <f>Calc!BB496</f>
        <v>147.42707314582734</v>
      </c>
      <c r="R496" s="77">
        <f>Calc!BC496</f>
        <v>0.48201728862656174</v>
      </c>
      <c r="S496" s="1">
        <f>Input!E496</f>
        <v>0</v>
      </c>
    </row>
    <row r="497" spans="1:19" s="160" customFormat="1" x14ac:dyDescent="0.2">
      <c r="A497" s="160">
        <f>Input!A497</f>
        <v>10368</v>
      </c>
      <c r="B497" s="160" t="str">
        <f>Input!B497</f>
        <v>Hu1-13</v>
      </c>
      <c r="C497" s="161">
        <f>Calc!O497</f>
        <v>13.710624769815496</v>
      </c>
      <c r="D497" s="161">
        <f>Calc!P497</f>
        <v>1.135406073183612E-3</v>
      </c>
      <c r="E497" s="161">
        <f>Calc!X497</f>
        <v>0.9146415637523424</v>
      </c>
      <c r="F497" s="161">
        <f>Calc!Y497</f>
        <v>2.7710874694293086E-3</v>
      </c>
      <c r="G497" s="161">
        <f>Calc!AN497</f>
        <v>1.0008218917203902</v>
      </c>
      <c r="H497" s="161">
        <f>Calc!AO497</f>
        <v>1.9680066539200115E-3</v>
      </c>
      <c r="I497" s="162">
        <f>Calc!AH497</f>
        <v>45842.141886665988</v>
      </c>
      <c r="J497" s="162">
        <f>Calc!AI497</f>
        <v>165.53331508085367</v>
      </c>
      <c r="K497" s="163">
        <f>Calc!AJ497</f>
        <v>-4.2010523184310422E-2</v>
      </c>
      <c r="L497" s="163">
        <f>Calc!AK497</f>
        <v>0.95403893570475151</v>
      </c>
      <c r="M497" s="164" t="str">
        <f>Calc!AP497</f>
        <v>Out of range</v>
      </c>
      <c r="N497" s="164" t="e">
        <f>Calc!AQ497</f>
        <v>#VALUE!</v>
      </c>
      <c r="O497" s="164" t="str">
        <f>Calc!AW497</f>
        <v>Out of range</v>
      </c>
      <c r="P497" s="164" t="e">
        <f>Calc!AY497</f>
        <v>#VALUE!</v>
      </c>
      <c r="Q497" s="163" t="e">
        <f>Calc!BB497</f>
        <v>#VALUE!</v>
      </c>
      <c r="R497" s="163" t="e">
        <f>Calc!BC497</f>
        <v>#VALUE!</v>
      </c>
      <c r="S497" s="160">
        <f>Input!E497</f>
        <v>0</v>
      </c>
    </row>
    <row r="498" spans="1:19" x14ac:dyDescent="0.2">
      <c r="A498" s="1">
        <f>Input!A498</f>
        <v>10783</v>
      </c>
      <c r="B498" s="1" t="str">
        <f>Input!B498</f>
        <v>PA16</v>
      </c>
      <c r="C498" s="99">
        <f>Calc!O498</f>
        <v>2.4197529550500239</v>
      </c>
      <c r="D498" s="99">
        <f>Calc!P498</f>
        <v>6.9403049572336632E-5</v>
      </c>
      <c r="E498" s="99">
        <f>Calc!X498</f>
        <v>6.06545424686551E-2</v>
      </c>
      <c r="F498" s="99">
        <f>Calc!Y498</f>
        <v>1.3733951903624578E-4</v>
      </c>
      <c r="G498" s="99">
        <f>Calc!AN498</f>
        <v>2.3337836061417958E-2</v>
      </c>
      <c r="H498" s="5">
        <f>Calc!AO498</f>
        <v>9.5308594848446572E-5</v>
      </c>
      <c r="I498" s="8">
        <f>Calc!AH498</f>
        <v>2844.8714859677625</v>
      </c>
      <c r="J498" s="8">
        <f>Calc!AI498</f>
        <v>13.284103353876274</v>
      </c>
      <c r="K498" s="77">
        <f>Calc!AJ498</f>
        <v>147.16519751307811</v>
      </c>
      <c r="L498" s="77">
        <f>Calc!AK498</f>
        <v>0.43816089723858043</v>
      </c>
      <c r="M498" s="109">
        <f>Calc!AP498</f>
        <v>2.2435</v>
      </c>
      <c r="N498" s="109">
        <f>Calc!AQ498</f>
        <v>9.4999999999999998E-3</v>
      </c>
      <c r="O498" s="109">
        <f>Calc!AW498</f>
        <v>2.2429000000000001</v>
      </c>
      <c r="P498" s="109">
        <f>Calc!AY498</f>
        <v>9.2982651543279341E-3</v>
      </c>
      <c r="Q498" s="77">
        <f>Calc!BB498</f>
        <v>148.10105675632221</v>
      </c>
      <c r="R498" s="77">
        <f>Calc!BC498</f>
        <v>0.44096444520816414</v>
      </c>
      <c r="S498" s="1">
        <f>Input!E498</f>
        <v>0</v>
      </c>
    </row>
    <row r="499" spans="1:19" s="160" customFormat="1" x14ac:dyDescent="0.2">
      <c r="A499" s="160">
        <f>Input!A499</f>
        <v>10368</v>
      </c>
      <c r="B499" s="160" t="str">
        <f>Input!B499</f>
        <v>Hu1-13</v>
      </c>
      <c r="C499" s="161">
        <f>Calc!O499</f>
        <v>13.711879561692593</v>
      </c>
      <c r="D499" s="161">
        <f>Calc!P499</f>
        <v>1.2230138110466905E-3</v>
      </c>
      <c r="E499" s="161">
        <f>Calc!X499</f>
        <v>0.91058534730434082</v>
      </c>
      <c r="F499" s="161">
        <f>Calc!Y499</f>
        <v>3.0339656525336552E-3</v>
      </c>
      <c r="G499" s="161">
        <f>Calc!AN499</f>
        <v>0.99914392681281095</v>
      </c>
      <c r="H499" s="161">
        <f>Calc!AO499</f>
        <v>2.2164039084847679E-3</v>
      </c>
      <c r="I499" s="162">
        <f>Calc!AH499</f>
        <v>45973.352791774618</v>
      </c>
      <c r="J499" s="162">
        <f>Calc!AI499</f>
        <v>183.97597227769811</v>
      </c>
      <c r="K499" s="163">
        <f>Calc!AJ499</f>
        <v>-1.0022464485692772</v>
      </c>
      <c r="L499" s="163">
        <f>Calc!AK499</f>
        <v>0.74643281804583328</v>
      </c>
      <c r="M499" s="164" t="str">
        <f>Calc!AP499</f>
        <v>Out of range</v>
      </c>
      <c r="N499" s="164" t="e">
        <f>Calc!AQ499</f>
        <v>#VALUE!</v>
      </c>
      <c r="O499" s="164" t="str">
        <f>Calc!AW499</f>
        <v>Out of range</v>
      </c>
      <c r="P499" s="164" t="e">
        <f>Calc!AY499</f>
        <v>#VALUE!</v>
      </c>
      <c r="Q499" s="163" t="e">
        <f>Calc!BB499</f>
        <v>#VALUE!</v>
      </c>
      <c r="R499" s="163" t="e">
        <f>Calc!BC499</f>
        <v>#VALUE!</v>
      </c>
      <c r="S499" s="160">
        <f>Input!E499</f>
        <v>0</v>
      </c>
    </row>
    <row r="500" spans="1:19" x14ac:dyDescent="0.2">
      <c r="A500" s="1">
        <f>Input!A500</f>
        <v>10784</v>
      </c>
      <c r="B500" s="1" t="str">
        <f>Input!B500</f>
        <v>PA18</v>
      </c>
      <c r="C500" s="99">
        <f>Calc!O500</f>
        <v>2.7124693355285991</v>
      </c>
      <c r="D500" s="99">
        <f>Calc!P500</f>
        <v>8.1324268166343185E-5</v>
      </c>
      <c r="E500" s="99">
        <f>Calc!X500</f>
        <v>7.695639608422776E-2</v>
      </c>
      <c r="F500" s="99">
        <f>Calc!Y500</f>
        <v>1.4670560625853313E-4</v>
      </c>
      <c r="G500" s="99">
        <f>Calc!AN500</f>
        <v>6.6462674813605668E-2</v>
      </c>
      <c r="H500" s="5">
        <f>Calc!AO500</f>
        <v>1.6822368401812475E-4</v>
      </c>
      <c r="I500" s="8">
        <f>Calc!AH500</f>
        <v>7149.9745983126095</v>
      </c>
      <c r="J500" s="8">
        <f>Calc!AI500</f>
        <v>22.655073738032268</v>
      </c>
      <c r="K500" s="77">
        <f>Calc!AJ500</f>
        <v>145.42499542356913</v>
      </c>
      <c r="L500" s="77">
        <f>Calc!AK500</f>
        <v>0.41307295250361475</v>
      </c>
      <c r="M500" s="109">
        <f>Calc!AP500</f>
        <v>6.5195999999999996</v>
      </c>
      <c r="N500" s="109">
        <f>Calc!AQ500</f>
        <v>1.67E-2</v>
      </c>
      <c r="O500" s="109">
        <f>Calc!AW500</f>
        <v>6.5189000000000004</v>
      </c>
      <c r="P500" s="109">
        <f>Calc!AY500</f>
        <v>1.7161151955410622E-2</v>
      </c>
      <c r="Q500" s="77">
        <f>Calc!BB500</f>
        <v>148.12919399775666</v>
      </c>
      <c r="R500" s="77">
        <f>Calc!BC500</f>
        <v>0.42081543983373709</v>
      </c>
      <c r="S500" s="1">
        <f>Input!E500</f>
        <v>0</v>
      </c>
    </row>
    <row r="501" spans="1:19" s="160" customFormat="1" x14ac:dyDescent="0.2">
      <c r="A501" s="160">
        <f>Input!A501</f>
        <v>10368</v>
      </c>
      <c r="B501" s="160" t="str">
        <f>Input!B501</f>
        <v>Hu1-13</v>
      </c>
      <c r="C501" s="161">
        <f>Calc!O501</f>
        <v>13.711220825407121</v>
      </c>
      <c r="D501" s="161">
        <f>Calc!P501</f>
        <v>1.2673532371133994E-3</v>
      </c>
      <c r="E501" s="161">
        <f>Calc!X501</f>
        <v>0.91119427344940407</v>
      </c>
      <c r="F501" s="161">
        <f>Calc!Y501</f>
        <v>2.8698837941395963E-3</v>
      </c>
      <c r="G501" s="161">
        <f>Calc!AN501</f>
        <v>0.99857677769858944</v>
      </c>
      <c r="H501" s="161">
        <f>Calc!AO501</f>
        <v>1.855462132785471E-3</v>
      </c>
      <c r="I501" s="162">
        <f>Calc!AH501</f>
        <v>45914.345523629279</v>
      </c>
      <c r="J501" s="162">
        <f>Calc!AI501</f>
        <v>167.84756352894681</v>
      </c>
      <c r="K501" s="163">
        <f>Calc!AJ501</f>
        <v>-0.39726126000072526</v>
      </c>
      <c r="L501" s="163">
        <f>Calc!AK501</f>
        <v>1.0737325701202738</v>
      </c>
      <c r="M501" s="164">
        <f>Calc!AP501</f>
        <v>771.67589999999996</v>
      </c>
      <c r="N501" s="164" t="e">
        <f>Calc!AQ501</f>
        <v>#VALUE!</v>
      </c>
      <c r="O501" s="164">
        <f>Calc!AW501</f>
        <v>771.67409999999995</v>
      </c>
      <c r="P501" s="164">
        <f>Calc!AY501</f>
        <v>309.88950199434925</v>
      </c>
      <c r="Q501" s="163">
        <f>Calc!BB501</f>
        <v>-3.5177492931066814</v>
      </c>
      <c r="R501" s="163">
        <f>Calc!BC501</f>
        <v>10.114676231130042</v>
      </c>
      <c r="S501" s="160">
        <f>Input!E501</f>
        <v>0</v>
      </c>
    </row>
    <row r="503" spans="1:19" s="160" customFormat="1" x14ac:dyDescent="0.2">
      <c r="A503" s="160">
        <f>Input!A503</f>
        <v>10368</v>
      </c>
      <c r="B503" s="160" t="str">
        <f>Input!B503</f>
        <v>Hu1-13</v>
      </c>
      <c r="C503" s="161">
        <f>Calc!O503</f>
        <v>13.714125821830793</v>
      </c>
      <c r="D503" s="161">
        <f>Calc!P503</f>
        <v>1.143687952633628E-3</v>
      </c>
      <c r="E503" s="161">
        <f>Calc!X503</f>
        <v>0.90061190915952227</v>
      </c>
      <c r="F503" s="161">
        <f>Calc!Y503</f>
        <v>2.8813125457155925E-3</v>
      </c>
      <c r="G503" s="161">
        <f>Calc!AN503</f>
        <v>1.0035813133399463</v>
      </c>
      <c r="H503" s="161">
        <f>Calc!AO503</f>
        <v>2.0605317632510639E-3</v>
      </c>
      <c r="I503" s="162">
        <f>Calc!AH503</f>
        <v>46696.550755275224</v>
      </c>
      <c r="J503" s="162">
        <f>Calc!AI503</f>
        <v>177.47147427398335</v>
      </c>
      <c r="K503" s="163">
        <f>Calc!AJ503</f>
        <v>-0.50631308659765395</v>
      </c>
      <c r="L503" s="163">
        <f>Calc!AK503</f>
        <v>1.1682227428490224</v>
      </c>
      <c r="M503" s="164" t="str">
        <f>Calc!AP503</f>
        <v>Out of range</v>
      </c>
      <c r="N503" s="164" t="e">
        <f>Calc!AQ503</f>
        <v>#VALUE!</v>
      </c>
      <c r="O503" s="164" t="str">
        <f>Calc!AW503</f>
        <v>Out of range</v>
      </c>
      <c r="P503" s="164" t="e">
        <f>Calc!AY503</f>
        <v>#VALUE!</v>
      </c>
      <c r="Q503" s="163" t="e">
        <f>Calc!BB503</f>
        <v>#VALUE!</v>
      </c>
      <c r="R503" s="163" t="e">
        <f>Calc!BC503</f>
        <v>#VALUE!</v>
      </c>
      <c r="S503" s="160">
        <f>Input!E503</f>
        <v>0</v>
      </c>
    </row>
    <row r="504" spans="1:19" x14ac:dyDescent="0.2">
      <c r="A504" s="1">
        <f>Input!A504</f>
        <v>10747</v>
      </c>
      <c r="B504" s="1" t="str">
        <f>Input!B504</f>
        <v>GeoB20908-2-183-186</v>
      </c>
      <c r="C504" s="99">
        <f>Calc!O504</f>
        <v>2.6511422155719715</v>
      </c>
      <c r="D504" s="99">
        <f>Calc!P504</f>
        <v>8.848366263266899E-5</v>
      </c>
      <c r="E504" s="99">
        <f>Calc!X504</f>
        <v>0.17396986433994202</v>
      </c>
      <c r="F504" s="99">
        <f>Calc!Y504</f>
        <v>3.7174552021128945E-4</v>
      </c>
      <c r="G504" s="99">
        <f>Calc!AN504</f>
        <v>3.6516550679095837E-2</v>
      </c>
      <c r="H504" s="5">
        <f>Calc!AO504</f>
        <v>1.4258920927844501E-4</v>
      </c>
      <c r="I504" s="8">
        <f>Calc!AH504</f>
        <v>1706.4286326065733</v>
      </c>
      <c r="J504" s="8">
        <f>Calc!AI504</f>
        <v>7.5954854336014606</v>
      </c>
      <c r="K504" s="77">
        <f>Calc!AJ504</f>
        <v>145.25052191872879</v>
      </c>
      <c r="L504" s="77">
        <f>Calc!AK504</f>
        <v>0.41863188609152141</v>
      </c>
      <c r="M504" s="109">
        <f>Calc!AP504</f>
        <v>3.5362</v>
      </c>
      <c r="N504" s="109">
        <f>Calc!AQ504</f>
        <v>1.4200000000000001E-2</v>
      </c>
      <c r="O504" s="109">
        <f>Calc!AW504</f>
        <v>3.5198999999999998</v>
      </c>
      <c r="P504" s="109">
        <f>Calc!AY504</f>
        <v>1.629013356516891E-2</v>
      </c>
      <c r="Q504" s="77">
        <f>Calc!BB504</f>
        <v>146.70272823327207</v>
      </c>
      <c r="R504" s="77">
        <f>Calc!BC504</f>
        <v>0.42287128853022338</v>
      </c>
      <c r="S504" s="1">
        <f>Input!E504</f>
        <v>184.5</v>
      </c>
    </row>
    <row r="505" spans="1:19" s="160" customFormat="1" x14ac:dyDescent="0.2">
      <c r="A505" s="160">
        <f>Input!A505</f>
        <v>10368</v>
      </c>
      <c r="B505" s="160" t="str">
        <f>Input!B505</f>
        <v>Hu1-13</v>
      </c>
      <c r="C505" s="161">
        <f>Calc!O505</f>
        <v>13.714946685956033</v>
      </c>
      <c r="D505" s="161">
        <f>Calc!P505</f>
        <v>1.0881295008613643E-3</v>
      </c>
      <c r="E505" s="161">
        <f>Calc!X505</f>
        <v>0.89563847951924969</v>
      </c>
      <c r="F505" s="161">
        <f>Calc!Y505</f>
        <v>2.4645933092956747E-3</v>
      </c>
      <c r="G505" s="161">
        <f>Calc!AN505</f>
        <v>1.0035120959373949</v>
      </c>
      <c r="H505" s="161">
        <f>Calc!AO505</f>
        <v>1.7166446984397375E-3</v>
      </c>
      <c r="I505" s="162">
        <f>Calc!AH505</f>
        <v>46955.425853523739</v>
      </c>
      <c r="J505" s="162">
        <f>Calc!AI505</f>
        <v>152.09670058055542</v>
      </c>
      <c r="K505" s="163">
        <f>Calc!AJ505</f>
        <v>-0.22587126021766935</v>
      </c>
      <c r="L505" s="163">
        <f>Calc!AK505</f>
        <v>0.85064659252707842</v>
      </c>
      <c r="M505" s="164" t="str">
        <f>Calc!AP505</f>
        <v>Out of range</v>
      </c>
      <c r="N505" s="164" t="e">
        <f>Calc!AQ505</f>
        <v>#VALUE!</v>
      </c>
      <c r="O505" s="164" t="str">
        <f>Calc!AW505</f>
        <v>Out of range</v>
      </c>
      <c r="P505" s="164" t="e">
        <f>Calc!AY505</f>
        <v>#VALUE!</v>
      </c>
      <c r="Q505" s="163" t="e">
        <f>Calc!BB505</f>
        <v>#VALUE!</v>
      </c>
      <c r="R505" s="163" t="e">
        <f>Calc!BC505</f>
        <v>#VALUE!</v>
      </c>
      <c r="S505" s="160">
        <f>Input!E505</f>
        <v>0</v>
      </c>
    </row>
    <row r="506" spans="1:19" x14ac:dyDescent="0.2">
      <c r="A506" s="1">
        <f>Input!A506</f>
        <v>10748</v>
      </c>
      <c r="B506" s="1" t="str">
        <f>Input!B506</f>
        <v>GeoB20908-2-194-196</v>
      </c>
      <c r="C506" s="99">
        <f>Calc!O506</f>
        <v>2.9312793391056626</v>
      </c>
      <c r="D506" s="99">
        <f>Calc!P506</f>
        <v>9.1949902853580116E-5</v>
      </c>
      <c r="E506" s="99">
        <f>Calc!X506</f>
        <v>0.79951734086373161</v>
      </c>
      <c r="F506" s="99">
        <f>Calc!Y506</f>
        <v>1.0561743469036989E-3</v>
      </c>
      <c r="G506" s="99">
        <f>Calc!AN506</f>
        <v>3.6667938007358632E-2</v>
      </c>
      <c r="H506" s="5">
        <f>Calc!AO506</f>
        <v>1.7700411558116603E-4</v>
      </c>
      <c r="I506" s="8">
        <f>Calc!AH506</f>
        <v>412.1631141760422</v>
      </c>
      <c r="J506" s="8">
        <f>Calc!AI506</f>
        <v>2.0627158464015483</v>
      </c>
      <c r="K506" s="77">
        <f>Calc!AJ506</f>
        <v>145.48205080986443</v>
      </c>
      <c r="L506" s="77">
        <f>Calc!AK506</f>
        <v>0.51933251463664032</v>
      </c>
      <c r="M506" s="109">
        <f>Calc!AP506</f>
        <v>3.5503999999999998</v>
      </c>
      <c r="N506" s="109">
        <f>Calc!AQ506</f>
        <v>1.6199999999999999E-2</v>
      </c>
      <c r="O506" s="109">
        <f>Calc!AW506</f>
        <v>3.4824000000000002</v>
      </c>
      <c r="P506" s="109">
        <f>Calc!AY506</f>
        <v>3.8246040198107401E-2</v>
      </c>
      <c r="Q506" s="77">
        <f>Calc!BB506</f>
        <v>146.9209995058649</v>
      </c>
      <c r="R506" s="77">
        <f>Calc!BC506</f>
        <v>0.52470957787675865</v>
      </c>
      <c r="S506" s="1">
        <f>Input!E506</f>
        <v>195</v>
      </c>
    </row>
    <row r="507" spans="1:19" s="160" customFormat="1" x14ac:dyDescent="0.2">
      <c r="A507" s="160">
        <f>Input!A507</f>
        <v>10368</v>
      </c>
      <c r="B507" s="160" t="str">
        <f>Input!B507</f>
        <v>Hu1-13</v>
      </c>
      <c r="C507" s="161">
        <f>Calc!O507</f>
        <v>13.713192478617415</v>
      </c>
      <c r="D507" s="161">
        <f>Calc!P507</f>
        <v>1.015380379881745E-3</v>
      </c>
      <c r="E507" s="161">
        <f>Calc!X507</f>
        <v>0.89442027747546982</v>
      </c>
      <c r="F507" s="161">
        <f>Calc!Y507</f>
        <v>2.5623344218972037E-3</v>
      </c>
      <c r="G507" s="161">
        <f>Calc!AN507</f>
        <v>1.0031835966317766</v>
      </c>
      <c r="H507" s="161">
        <f>Calc!AO507</f>
        <v>1.8016320764749887E-3</v>
      </c>
      <c r="I507" s="162">
        <f>Calc!AH507</f>
        <v>46997.975417840455</v>
      </c>
      <c r="J507" s="162">
        <f>Calc!AI507</f>
        <v>158.87054205228378</v>
      </c>
      <c r="K507" s="163">
        <f>Calc!AJ507</f>
        <v>0.35590439173316391</v>
      </c>
      <c r="L507" s="163">
        <f>Calc!AK507</f>
        <v>0.92537501006868306</v>
      </c>
      <c r="M507" s="164" t="str">
        <f>Calc!AP507</f>
        <v>Out of range</v>
      </c>
      <c r="N507" s="164" t="e">
        <f>Calc!AQ507</f>
        <v>#VALUE!</v>
      </c>
      <c r="O507" s="164" t="str">
        <f>Calc!AW507</f>
        <v>Out of range</v>
      </c>
      <c r="P507" s="164" t="e">
        <f>Calc!AY507</f>
        <v>#VALUE!</v>
      </c>
      <c r="Q507" s="163" t="e">
        <f>Calc!BB507</f>
        <v>#VALUE!</v>
      </c>
      <c r="R507" s="163" t="e">
        <f>Calc!BC507</f>
        <v>#VALUE!</v>
      </c>
      <c r="S507" s="160">
        <f>Input!E507</f>
        <v>0</v>
      </c>
    </row>
    <row r="508" spans="1:19" x14ac:dyDescent="0.2">
      <c r="A508" s="1">
        <f>Input!A508</f>
        <v>10749</v>
      </c>
      <c r="B508" s="1" t="str">
        <f>Input!B508</f>
        <v>GeoB20908-2-206-210</v>
      </c>
      <c r="C508" s="99">
        <f>Calc!O508</f>
        <v>3.7977825150259816</v>
      </c>
      <c r="D508" s="99">
        <f>Calc!P508</f>
        <v>1.270423062869671E-4</v>
      </c>
      <c r="E508" s="99">
        <f>Calc!X508</f>
        <v>0.9910575775122461</v>
      </c>
      <c r="F508" s="99">
        <f>Calc!Y508</f>
        <v>1.5109838653995732E-3</v>
      </c>
      <c r="G508" s="99">
        <f>Calc!AN508</f>
        <v>3.7100872954111526E-2</v>
      </c>
      <c r="H508" s="5">
        <f>Calc!AO508</f>
        <v>1.7559145266900664E-4</v>
      </c>
      <c r="I508" s="8">
        <f>Calc!AH508</f>
        <v>435.92706936906569</v>
      </c>
      <c r="J508" s="8">
        <f>Calc!AI508</f>
        <v>2.1675198832995761</v>
      </c>
      <c r="K508" s="77">
        <f>Calc!AJ508</f>
        <v>145.37330952711969</v>
      </c>
      <c r="L508" s="77">
        <f>Calc!AK508</f>
        <v>0.42860220256153658</v>
      </c>
      <c r="M508" s="109">
        <f>Calc!AP508</f>
        <v>3.5933000000000002</v>
      </c>
      <c r="N508" s="109">
        <f>Calc!AQ508</f>
        <v>1.77E-2</v>
      </c>
      <c r="O508" s="109">
        <f>Calc!AW508</f>
        <v>3.5283000000000002</v>
      </c>
      <c r="P508" s="109">
        <f>Calc!AY508</f>
        <v>3.6873180304997796E-2</v>
      </c>
      <c r="Q508" s="77">
        <f>Calc!BB508</f>
        <v>146.83022930841656</v>
      </c>
      <c r="R508" s="77">
        <f>Calc!BC508</f>
        <v>0.43316797701273607</v>
      </c>
      <c r="S508" s="1">
        <f>Input!E508</f>
        <v>207.5</v>
      </c>
    </row>
    <row r="509" spans="1:19" s="160" customFormat="1" x14ac:dyDescent="0.2">
      <c r="A509" s="160">
        <f>Input!A509</f>
        <v>10368</v>
      </c>
      <c r="B509" s="160" t="str">
        <f>Input!B509</f>
        <v>Hu1-13</v>
      </c>
      <c r="C509" s="161">
        <f>Calc!O509</f>
        <v>13.712995682754292</v>
      </c>
      <c r="D509" s="161">
        <f>Calc!P509</f>
        <v>1.0129900337994509E-3</v>
      </c>
      <c r="E509" s="161">
        <f>Calc!X509</f>
        <v>0.89333190796901185</v>
      </c>
      <c r="F509" s="161">
        <f>Calc!Y509</f>
        <v>1.93670553915591E-3</v>
      </c>
      <c r="G509" s="161">
        <f>Calc!AN509</f>
        <v>1.0037209121731965</v>
      </c>
      <c r="H509" s="161">
        <f>Calc!AO509</f>
        <v>2.0230167022511581E-3</v>
      </c>
      <c r="I509" s="162">
        <f>Calc!AH509</f>
        <v>47079.761901793361</v>
      </c>
      <c r="J509" s="162">
        <f>Calc!AI509</f>
        <v>139.31864766564357</v>
      </c>
      <c r="K509" s="163">
        <f>Calc!AJ509</f>
        <v>-0.55907400184240785</v>
      </c>
      <c r="L509" s="163">
        <f>Calc!AK509</f>
        <v>0.71035187463679661</v>
      </c>
      <c r="M509" s="164" t="str">
        <f>Calc!AP509</f>
        <v>Out of range</v>
      </c>
      <c r="N509" s="164" t="e">
        <f>Calc!AQ509</f>
        <v>#VALUE!</v>
      </c>
      <c r="O509" s="164" t="str">
        <f>Calc!AW509</f>
        <v>Out of range</v>
      </c>
      <c r="P509" s="164" t="e">
        <f>Calc!AY509</f>
        <v>#VALUE!</v>
      </c>
      <c r="Q509" s="163" t="e">
        <f>Calc!BB509</f>
        <v>#VALUE!</v>
      </c>
      <c r="R509" s="163" t="e">
        <f>Calc!BC509</f>
        <v>#VALUE!</v>
      </c>
      <c r="S509" s="160">
        <f>Input!E509</f>
        <v>0</v>
      </c>
    </row>
    <row r="510" spans="1:19" x14ac:dyDescent="0.2">
      <c r="A510" s="1">
        <f>Input!A510</f>
        <v>10750</v>
      </c>
      <c r="B510" s="1" t="str">
        <f>Input!B510</f>
        <v>GeoB20908-2-214-219</v>
      </c>
      <c r="C510" s="99">
        <f>Calc!O510</f>
        <v>3.2690696874657093</v>
      </c>
      <c r="D510" s="99">
        <f>Calc!P510</f>
        <v>1.1939058108763234E-4</v>
      </c>
      <c r="E510" s="99">
        <f>Calc!X510</f>
        <v>0.61067915504009451</v>
      </c>
      <c r="F510" s="99">
        <f>Calc!Y510</f>
        <v>9.7246153647360565E-4</v>
      </c>
      <c r="G510" s="99">
        <f>Calc!AN510</f>
        <v>3.9169114937175162E-2</v>
      </c>
      <c r="H510" s="5">
        <f>Calc!AO510</f>
        <v>2.1573768506313661E-4</v>
      </c>
      <c r="I510" s="8">
        <f>Calc!AH510</f>
        <v>642.46197048706756</v>
      </c>
      <c r="J510" s="8">
        <f>Calc!AI510</f>
        <v>3.6834379497626246</v>
      </c>
      <c r="K510" s="77">
        <f>Calc!AJ510</f>
        <v>145.36419932361699</v>
      </c>
      <c r="L510" s="77">
        <f>Calc!AK510</f>
        <v>0.44342485621095035</v>
      </c>
      <c r="M510" s="109">
        <f>Calc!AP510</f>
        <v>3.7970999999999999</v>
      </c>
      <c r="N510" s="109">
        <f>Calc!AQ510</f>
        <v>2.0199999999999999E-2</v>
      </c>
      <c r="O510" s="109">
        <f>Calc!AW510</f>
        <v>3.7505000000000002</v>
      </c>
      <c r="P510" s="109">
        <f>Calc!AY510</f>
        <v>3.1575923567958374E-2</v>
      </c>
      <c r="Q510" s="77">
        <f>Calc!BB510</f>
        <v>146.91326093371595</v>
      </c>
      <c r="R510" s="77">
        <f>Calc!BC510</f>
        <v>0.44834192170185072</v>
      </c>
      <c r="S510" s="1">
        <f>Input!E510</f>
        <v>216.5</v>
      </c>
    </row>
    <row r="511" spans="1:19" s="160" customFormat="1" x14ac:dyDescent="0.2">
      <c r="A511" s="160">
        <f>Input!A511</f>
        <v>10368</v>
      </c>
      <c r="B511" s="160" t="str">
        <f>Input!B511</f>
        <v>Hu1-13</v>
      </c>
      <c r="C511" s="161">
        <f>Calc!O511</f>
        <v>13.712346706463851</v>
      </c>
      <c r="D511" s="161">
        <f>Calc!P511</f>
        <v>1.1462485350810815E-3</v>
      </c>
      <c r="E511" s="161">
        <f>Calc!X511</f>
        <v>0.89325503508391879</v>
      </c>
      <c r="F511" s="161">
        <f>Calc!Y511</f>
        <v>3.1326662826229408E-3</v>
      </c>
      <c r="G511" s="161">
        <f>Calc!AN511</f>
        <v>1.0017704131759131</v>
      </c>
      <c r="H511" s="161">
        <f>Calc!AO511</f>
        <v>2.1001824686955016E-3</v>
      </c>
      <c r="I511" s="162">
        <f>Calc!AH511</f>
        <v>46990.093129990048</v>
      </c>
      <c r="J511" s="162">
        <f>Calc!AI511</f>
        <v>191.95562458530819</v>
      </c>
      <c r="K511" s="163">
        <f>Calc!AJ511</f>
        <v>0.22540746296861869</v>
      </c>
      <c r="L511" s="163">
        <f>Calc!AK511</f>
        <v>0.9483072683541508</v>
      </c>
      <c r="M511" s="164" t="str">
        <f>Calc!AP511</f>
        <v>Out of range</v>
      </c>
      <c r="N511" s="164" t="e">
        <f>Calc!AQ511</f>
        <v>#VALUE!</v>
      </c>
      <c r="O511" s="164" t="str">
        <f>Calc!AW511</f>
        <v>Out of range</v>
      </c>
      <c r="P511" s="164" t="e">
        <f>Calc!AY511</f>
        <v>#VALUE!</v>
      </c>
      <c r="Q511" s="163" t="e">
        <f>Calc!BB511</f>
        <v>#VALUE!</v>
      </c>
      <c r="R511" s="163" t="e">
        <f>Calc!BC511</f>
        <v>#VALUE!</v>
      </c>
      <c r="S511" s="160">
        <f>Input!E511</f>
        <v>0</v>
      </c>
    </row>
    <row r="512" spans="1:19" x14ac:dyDescent="0.2">
      <c r="A512" s="1">
        <f>Input!A512</f>
        <v>10751</v>
      </c>
      <c r="B512" s="1" t="str">
        <f>Input!B512</f>
        <v>GeoB20908-2-230-232</v>
      </c>
      <c r="C512" s="99">
        <f>Calc!O512</f>
        <v>3.4072491749015059</v>
      </c>
      <c r="D512" s="99">
        <f>Calc!P512</f>
        <v>1.3373228039369989E-4</v>
      </c>
      <c r="E512" s="99">
        <f>Calc!X512</f>
        <v>0.23346982244607301</v>
      </c>
      <c r="F512" s="99">
        <f>Calc!Y512</f>
        <v>4.0824490960614219E-4</v>
      </c>
      <c r="G512" s="99">
        <f>Calc!AN512</f>
        <v>3.9564804488675512E-2</v>
      </c>
      <c r="H512" s="5">
        <f>Calc!AO512</f>
        <v>1.5212732349227317E-4</v>
      </c>
      <c r="I512" s="8">
        <f>Calc!AH512</f>
        <v>1767.6466685241019</v>
      </c>
      <c r="J512" s="8">
        <f>Calc!AI512</f>
        <v>7.4661274237790538</v>
      </c>
      <c r="K512" s="77">
        <f>Calc!AJ512</f>
        <v>145.10138488754066</v>
      </c>
      <c r="L512" s="77">
        <f>Calc!AK512</f>
        <v>0.37066975353343495</v>
      </c>
      <c r="M512" s="109">
        <f>Calc!AP512</f>
        <v>3.8370000000000002</v>
      </c>
      <c r="N512" s="109">
        <f>Calc!AQ512</f>
        <v>1.3599999999999999E-2</v>
      </c>
      <c r="O512" s="109">
        <f>Calc!AW512</f>
        <v>3.8199000000000001</v>
      </c>
      <c r="P512" s="109">
        <f>Calc!AY512</f>
        <v>1.7313012462148756E-2</v>
      </c>
      <c r="Q512" s="77">
        <f>Calc!BB512</f>
        <v>146.67641289318431</v>
      </c>
      <c r="R512" s="77">
        <f>Calc!BC512</f>
        <v>0.37476198392986487</v>
      </c>
      <c r="S512" s="1">
        <f>Input!E512</f>
        <v>231</v>
      </c>
    </row>
    <row r="513" spans="1:19" s="160" customFormat="1" x14ac:dyDescent="0.2">
      <c r="A513" s="160">
        <f>Input!A513</f>
        <v>10368</v>
      </c>
      <c r="B513" s="160" t="str">
        <f>Input!B513</f>
        <v>Hu1-13</v>
      </c>
      <c r="C513" s="161">
        <f>Calc!O513</f>
        <v>13.712143730483604</v>
      </c>
      <c r="D513" s="161">
        <f>Calc!P513</f>
        <v>1.254515647149179E-3</v>
      </c>
      <c r="E513" s="161">
        <f>Calc!X513</f>
        <v>0.8958915836808472</v>
      </c>
      <c r="F513" s="161">
        <f>Calc!Y513</f>
        <v>2.7298624252918781E-3</v>
      </c>
      <c r="G513" s="161">
        <f>Calc!AN513</f>
        <v>1.001970179790119</v>
      </c>
      <c r="H513" s="161">
        <f>Calc!AO513</f>
        <v>1.9929808959815842E-3</v>
      </c>
      <c r="I513" s="162">
        <f>Calc!AH513</f>
        <v>46860.453677427358</v>
      </c>
      <c r="J513" s="162">
        <f>Calc!AI513</f>
        <v>170.46359476317062</v>
      </c>
      <c r="K513" s="163">
        <f>Calc!AJ513</f>
        <v>4.8665694620142474E-2</v>
      </c>
      <c r="L513" s="163">
        <f>Calc!AK513</f>
        <v>0.87583981157825275</v>
      </c>
      <c r="M513" s="164" t="str">
        <f>Calc!AP513</f>
        <v>Out of range</v>
      </c>
      <c r="N513" s="164" t="e">
        <f>Calc!AQ513</f>
        <v>#VALUE!</v>
      </c>
      <c r="O513" s="164" t="str">
        <f>Calc!AW513</f>
        <v>Out of range</v>
      </c>
      <c r="P513" s="164" t="e">
        <f>Calc!AY513</f>
        <v>#VALUE!</v>
      </c>
      <c r="Q513" s="163" t="e">
        <f>Calc!BB513</f>
        <v>#VALUE!</v>
      </c>
      <c r="R513" s="163" t="e">
        <f>Calc!BC513</f>
        <v>#VALUE!</v>
      </c>
      <c r="S513" s="160">
        <f>Input!E513</f>
        <v>0</v>
      </c>
    </row>
    <row r="514" spans="1:19" x14ac:dyDescent="0.2">
      <c r="A514" s="1">
        <f>Input!A514</f>
        <v>10752</v>
      </c>
      <c r="B514" s="1" t="str">
        <f>Input!B514</f>
        <v>GeoB20908-2-241-246</v>
      </c>
      <c r="C514" s="99">
        <f>Calc!O514</f>
        <v>3.8297712974724223</v>
      </c>
      <c r="D514" s="99">
        <f>Calc!P514</f>
        <v>1.2759683646233931E-4</v>
      </c>
      <c r="E514" s="99">
        <f>Calc!X514</f>
        <v>0.526888581405215</v>
      </c>
      <c r="F514" s="99">
        <f>Calc!Y514</f>
        <v>8.8159630466658494E-4</v>
      </c>
      <c r="G514" s="99">
        <f>Calc!AN514</f>
        <v>3.9780505940963128E-2</v>
      </c>
      <c r="H514" s="5">
        <f>Calc!AO514</f>
        <v>1.2532239356748985E-4</v>
      </c>
      <c r="I514" s="8">
        <f>Calc!AH514</f>
        <v>885.28059394018203</v>
      </c>
      <c r="J514" s="8">
        <f>Calc!AI514</f>
        <v>3.1577617535729239</v>
      </c>
      <c r="K514" s="77">
        <f>Calc!AJ514</f>
        <v>145.93400151505764</v>
      </c>
      <c r="L514" s="77">
        <f>Calc!AK514</f>
        <v>0.36516201408970639</v>
      </c>
      <c r="M514" s="109">
        <f>Calc!AP514</f>
        <v>3.8553999999999999</v>
      </c>
      <c r="N514" s="109">
        <f>Calc!AQ514</f>
        <v>1.34E-2</v>
      </c>
      <c r="O514" s="109">
        <f>Calc!AW514</f>
        <v>3.8210999999999999</v>
      </c>
      <c r="P514" s="109">
        <f>Calc!AY514</f>
        <v>2.1167713781451925E-2</v>
      </c>
      <c r="Q514" s="77">
        <f>Calc!BB514</f>
        <v>147.51856761869792</v>
      </c>
      <c r="R514" s="77">
        <f>Calc!BC514</f>
        <v>0.36923246973657442</v>
      </c>
      <c r="S514" s="1">
        <f>Input!E514</f>
        <v>243.5</v>
      </c>
    </row>
    <row r="515" spans="1:19" s="160" customFormat="1" x14ac:dyDescent="0.2">
      <c r="A515" s="160">
        <f>Input!A515</f>
        <v>10368</v>
      </c>
      <c r="B515" s="160" t="str">
        <f>Input!B515</f>
        <v>Hu1-13</v>
      </c>
      <c r="C515" s="161">
        <f>Calc!O515</f>
        <v>13.712143730483604</v>
      </c>
      <c r="D515" s="161">
        <f>Calc!P515</f>
        <v>1.254515647149179E-3</v>
      </c>
      <c r="E515" s="161">
        <f>Calc!X515</f>
        <v>0.8958915836808472</v>
      </c>
      <c r="F515" s="161">
        <f>Calc!Y515</f>
        <v>2.7298624252918781E-3</v>
      </c>
      <c r="G515" s="161">
        <f>Calc!AN515</f>
        <v>1.001970179790119</v>
      </c>
      <c r="H515" s="161">
        <f>Calc!AO515</f>
        <v>1.9929808959815842E-3</v>
      </c>
      <c r="I515" s="162">
        <f>Calc!AH515</f>
        <v>46860.453677427358</v>
      </c>
      <c r="J515" s="162">
        <f>Calc!AI515</f>
        <v>170.46359476317062</v>
      </c>
      <c r="K515" s="163">
        <f>Calc!AJ515</f>
        <v>4.8665694620142474E-2</v>
      </c>
      <c r="L515" s="163">
        <f>Calc!AK515</f>
        <v>0.87583981157825275</v>
      </c>
      <c r="M515" s="164" t="str">
        <f>Calc!AP515</f>
        <v>Out of range</v>
      </c>
      <c r="N515" s="164" t="e">
        <f>Calc!AQ515</f>
        <v>#VALUE!</v>
      </c>
      <c r="O515" s="164" t="str">
        <f>Calc!AW515</f>
        <v>Out of range</v>
      </c>
      <c r="P515" s="164" t="e">
        <f>Calc!AY515</f>
        <v>#VALUE!</v>
      </c>
      <c r="Q515" s="163" t="e">
        <f>Calc!BB515</f>
        <v>#VALUE!</v>
      </c>
      <c r="R515" s="163" t="e">
        <f>Calc!BC515</f>
        <v>#VALUE!</v>
      </c>
      <c r="S515" s="160">
        <f>Input!E515</f>
        <v>0</v>
      </c>
    </row>
    <row r="517" spans="1:19" s="160" customFormat="1" x14ac:dyDescent="0.2">
      <c r="A517" s="160">
        <f>Input!A517</f>
        <v>10815</v>
      </c>
      <c r="B517" s="160" t="str">
        <f>Input!B517</f>
        <v>Hu1-13</v>
      </c>
      <c r="C517" s="161">
        <f>Calc!O517</f>
        <v>13.702218014075589</v>
      </c>
      <c r="D517" s="161">
        <f>Calc!P517</f>
        <v>1.22511278823888E-3</v>
      </c>
      <c r="E517" s="161">
        <f>Calc!X517</f>
        <v>0.89977525880531861</v>
      </c>
      <c r="F517" s="161">
        <f>Calc!Y517</f>
        <v>2.3176283454954994E-3</v>
      </c>
      <c r="G517" s="161">
        <f>Calc!AN517</f>
        <v>1.0022863201676997</v>
      </c>
      <c r="H517" s="161">
        <f>Calc!AO517</f>
        <v>2.2388536611635183E-3</v>
      </c>
      <c r="I517" s="162">
        <f>Calc!AH517</f>
        <v>46639.127923693923</v>
      </c>
      <c r="J517" s="162">
        <f>Calc!AI517</f>
        <v>158.95872629136787</v>
      </c>
      <c r="K517" s="163">
        <f>Calc!AJ517</f>
        <v>-0.73286201343958357</v>
      </c>
      <c r="L517" s="163">
        <f>Calc!AK517</f>
        <v>1.3436373409979203</v>
      </c>
      <c r="M517" s="164" t="str">
        <f>Calc!AP517</f>
        <v>Out of range</v>
      </c>
      <c r="N517" s="164" t="e">
        <f>Calc!AQ517</f>
        <v>#VALUE!</v>
      </c>
      <c r="O517" s="164" t="str">
        <f>Calc!AW517</f>
        <v>Out of range</v>
      </c>
      <c r="P517" s="164" t="e">
        <f>Calc!AY517</f>
        <v>#VALUE!</v>
      </c>
      <c r="Q517" s="163" t="e">
        <f>Calc!BB517</f>
        <v>#VALUE!</v>
      </c>
      <c r="R517" s="163" t="e">
        <f>Calc!BC517</f>
        <v>#VALUE!</v>
      </c>
      <c r="S517" s="160">
        <f>Input!E517</f>
        <v>0</v>
      </c>
    </row>
    <row r="518" spans="1:19" x14ac:dyDescent="0.2">
      <c r="A518" s="1">
        <f>Input!A518</f>
        <v>10753</v>
      </c>
      <c r="B518" s="1" t="str">
        <f>Input!B518</f>
        <v>GeoB20908-2-253-260</v>
      </c>
      <c r="C518" s="99">
        <f>Calc!O518</f>
        <v>3.3029423702053502</v>
      </c>
      <c r="D518" s="99">
        <f>Calc!P518</f>
        <v>1.0216466948995803E-4</v>
      </c>
      <c r="E518" s="99">
        <f>Calc!X518</f>
        <v>0.53526879573469222</v>
      </c>
      <c r="F518" s="99">
        <f>Calc!Y518</f>
        <v>6.5789750943023959E-4</v>
      </c>
      <c r="G518" s="99">
        <f>Calc!AN518</f>
        <v>4.23580285220055E-2</v>
      </c>
      <c r="H518" s="5">
        <f>Calc!AO518</f>
        <v>1.6395452057564258E-4</v>
      </c>
      <c r="I518" s="8">
        <f>Calc!AH518</f>
        <v>800.06672504294693</v>
      </c>
      <c r="J518" s="8">
        <f>Calc!AI518</f>
        <v>3.2490900074350848</v>
      </c>
      <c r="K518" s="77">
        <f>Calc!AJ518</f>
        <v>145.77464130126017</v>
      </c>
      <c r="L518" s="77">
        <f>Calc!AK518</f>
        <v>0.32792862768208603</v>
      </c>
      <c r="M518" s="109">
        <f>Calc!AP518</f>
        <v>4.1102999999999996</v>
      </c>
      <c r="N518" s="109">
        <f>Calc!AQ518</f>
        <v>1.67E-2</v>
      </c>
      <c r="O518" s="109">
        <f>Calc!AW518</f>
        <v>4.07</v>
      </c>
      <c r="P518" s="109">
        <f>Calc!AY518</f>
        <v>2.5918714052558883E-2</v>
      </c>
      <c r="Q518" s="77">
        <f>Calc!BB518</f>
        <v>147.46117451044361</v>
      </c>
      <c r="R518" s="77">
        <f>Calc!BC518</f>
        <v>0.33189841561775907</v>
      </c>
      <c r="S518" s="1">
        <f>Input!E518</f>
        <v>266.5</v>
      </c>
    </row>
    <row r="519" spans="1:19" s="160" customFormat="1" x14ac:dyDescent="0.2">
      <c r="A519" s="160">
        <f>Input!A519</f>
        <v>10815</v>
      </c>
      <c r="B519" s="160" t="str">
        <f>Input!B519</f>
        <v>Hu1-13</v>
      </c>
      <c r="C519" s="161">
        <f>Calc!O519</f>
        <v>13.700357543505332</v>
      </c>
      <c r="D519" s="161">
        <f>Calc!P519</f>
        <v>1.159288297920274E-3</v>
      </c>
      <c r="E519" s="161">
        <f>Calc!X519</f>
        <v>0.89632676097055008</v>
      </c>
      <c r="F519" s="161">
        <f>Calc!Y519</f>
        <v>3.3293768861515898E-3</v>
      </c>
      <c r="G519" s="161">
        <f>Calc!AN519</f>
        <v>1.0012148638995684</v>
      </c>
      <c r="H519" s="161">
        <f>Calc!AO519</f>
        <v>2.3385533434716935E-3</v>
      </c>
      <c r="I519" s="162">
        <f>Calc!AH519</f>
        <v>46762.165967918729</v>
      </c>
      <c r="J519" s="162">
        <f>Calc!AI519</f>
        <v>205.14514260559724</v>
      </c>
      <c r="K519" s="163">
        <f>Calc!AJ519</f>
        <v>0.11449604212998565</v>
      </c>
      <c r="L519" s="163">
        <f>Calc!AK519</f>
        <v>1.1349182055442115</v>
      </c>
      <c r="M519" s="164" t="str">
        <f>Calc!AP519</f>
        <v>Out of range</v>
      </c>
      <c r="N519" s="164" t="e">
        <f>Calc!AQ519</f>
        <v>#VALUE!</v>
      </c>
      <c r="O519" s="164" t="str">
        <f>Calc!AW519</f>
        <v>Out of range</v>
      </c>
      <c r="P519" s="164" t="e">
        <f>Calc!AY519</f>
        <v>#VALUE!</v>
      </c>
      <c r="Q519" s="163" t="e">
        <f>Calc!BB519</f>
        <v>#VALUE!</v>
      </c>
      <c r="R519" s="163" t="e">
        <f>Calc!BC519</f>
        <v>#VALUE!</v>
      </c>
      <c r="S519" s="160">
        <f>Input!E519</f>
        <v>0</v>
      </c>
    </row>
    <row r="520" spans="1:19" x14ac:dyDescent="0.2">
      <c r="A520" s="1">
        <f>Input!A520</f>
        <v>10754</v>
      </c>
      <c r="B520" s="1" t="str">
        <f>Input!B520</f>
        <v>GeoB20908-2-268-277</v>
      </c>
      <c r="C520" s="99">
        <f>Calc!O520</f>
        <v>3.6632920900793686</v>
      </c>
      <c r="D520" s="99">
        <f>Calc!P520</f>
        <v>1.2060915355276146E-4</v>
      </c>
      <c r="E520" s="99">
        <f>Calc!X520</f>
        <v>0.2047010928070411</v>
      </c>
      <c r="F520" s="99">
        <f>Calc!Y520</f>
        <v>3.7987807533088817E-4</v>
      </c>
      <c r="G520" s="99">
        <f>Calc!AN520</f>
        <v>4.3048228266455282E-2</v>
      </c>
      <c r="H520" s="5">
        <f>Calc!AO520</f>
        <v>1.8370206281352684E-4</v>
      </c>
      <c r="I520" s="8">
        <f>Calc!AH520</f>
        <v>2359.3924030750463</v>
      </c>
      <c r="J520" s="8">
        <f>Calc!AI520</f>
        <v>10.978938608348953</v>
      </c>
      <c r="K520" s="77">
        <f>Calc!AJ520</f>
        <v>145.80277022319387</v>
      </c>
      <c r="L520" s="77">
        <f>Calc!AK520</f>
        <v>0.40637323456109598</v>
      </c>
      <c r="M520" s="109">
        <f>Calc!AP520</f>
        <v>4.1784999999999997</v>
      </c>
      <c r="N520" s="109">
        <f>Calc!AQ520</f>
        <v>1.6500000000000001E-2</v>
      </c>
      <c r="O520" s="109">
        <f>Calc!AW520</f>
        <v>4.1645000000000003</v>
      </c>
      <c r="P520" s="109">
        <f>Calc!AY520</f>
        <v>1.9509976839229972E-2</v>
      </c>
      <c r="Q520" s="77">
        <f>Calc!BB520</f>
        <v>147.52902644885654</v>
      </c>
      <c r="R520" s="77">
        <f>Calc!BC520</f>
        <v>0.41126502117874308</v>
      </c>
      <c r="S520" s="1">
        <f>Input!E520</f>
        <v>272.5</v>
      </c>
    </row>
    <row r="521" spans="1:19" s="160" customFormat="1" x14ac:dyDescent="0.2">
      <c r="A521" s="160">
        <f>Input!A521</f>
        <v>10815</v>
      </c>
      <c r="B521" s="160" t="str">
        <f>Input!B521</f>
        <v>Hu1-13</v>
      </c>
      <c r="C521" s="161">
        <f>Calc!O521</f>
        <v>13.701010025712923</v>
      </c>
      <c r="D521" s="161">
        <f>Calc!P521</f>
        <v>1.5871765781452377E-3</v>
      </c>
      <c r="E521" s="161">
        <f>Calc!X521</f>
        <v>0.9013796699211768</v>
      </c>
      <c r="F521" s="161">
        <f>Calc!Y521</f>
        <v>3.2439147909386068E-3</v>
      </c>
      <c r="G521" s="161">
        <f>Calc!AN521</f>
        <v>1.0033573730079206</v>
      </c>
      <c r="H521" s="161">
        <f>Calc!AO521</f>
        <v>2.2494968571305281E-3</v>
      </c>
      <c r="I521" s="162">
        <f>Calc!AH521</f>
        <v>46601.754124484622</v>
      </c>
      <c r="J521" s="162">
        <f>Calc!AI521</f>
        <v>197.52001928263564</v>
      </c>
      <c r="K521" s="163">
        <f>Calc!AJ521</f>
        <v>0.22129318209151982</v>
      </c>
      <c r="L521" s="163">
        <f>Calc!AK521</f>
        <v>1.1413471386161829</v>
      </c>
      <c r="M521" s="164" t="str">
        <f>Calc!AP521</f>
        <v>Out of range</v>
      </c>
      <c r="N521" s="164" t="e">
        <f>Calc!AQ521</f>
        <v>#VALUE!</v>
      </c>
      <c r="O521" s="164" t="str">
        <f>Calc!AW521</f>
        <v>Out of range</v>
      </c>
      <c r="P521" s="164" t="e">
        <f>Calc!AY521</f>
        <v>#VALUE!</v>
      </c>
      <c r="Q521" s="163" t="e">
        <f>Calc!BB521</f>
        <v>#VALUE!</v>
      </c>
      <c r="R521" s="163" t="e">
        <f>Calc!BC521</f>
        <v>#VALUE!</v>
      </c>
      <c r="S521" s="160">
        <f>Input!E521</f>
        <v>0</v>
      </c>
    </row>
    <row r="522" spans="1:19" x14ac:dyDescent="0.2">
      <c r="A522" s="1">
        <f>Input!A522</f>
        <v>10755</v>
      </c>
      <c r="B522" s="1" t="str">
        <f>Input!B522</f>
        <v>GeoB20908-2-279-282</v>
      </c>
      <c r="C522" s="99">
        <f>Calc!O522</f>
        <v>3.0302093800609242</v>
      </c>
      <c r="D522" s="99">
        <f>Calc!P522</f>
        <v>1.1191271672315916E-4</v>
      </c>
      <c r="E522" s="99">
        <f>Calc!X522</f>
        <v>1.2490213140878768</v>
      </c>
      <c r="F522" s="99">
        <f>Calc!Y522</f>
        <v>1.7162850448271016E-3</v>
      </c>
      <c r="G522" s="99">
        <f>Calc!AN522</f>
        <v>4.2715858119829926E-2</v>
      </c>
      <c r="H522" s="5">
        <f>Calc!AO522</f>
        <v>1.4563076443878251E-4</v>
      </c>
      <c r="I522" s="8">
        <f>Calc!AH522</f>
        <v>317.30250348752406</v>
      </c>
      <c r="J522" s="8">
        <f>Calc!AI522</f>
        <v>1.1662780779834927</v>
      </c>
      <c r="K522" s="77">
        <f>Calc!AJ522</f>
        <v>145.97545436602655</v>
      </c>
      <c r="L522" s="77">
        <f>Calc!AK522</f>
        <v>0.39598577505410304</v>
      </c>
      <c r="M522" s="109">
        <f>Calc!AP522</f>
        <v>4.1449999999999996</v>
      </c>
      <c r="N522" s="109">
        <f>Calc!AQ522</f>
        <v>1.47E-2</v>
      </c>
      <c r="O522" s="109">
        <f>Calc!AW522</f>
        <v>4.0422000000000002</v>
      </c>
      <c r="P522" s="109">
        <f>Calc!AY522</f>
        <v>5.3385470568948025E-2</v>
      </c>
      <c r="Q522" s="77">
        <f>Calc!BB522</f>
        <v>147.65270917554673</v>
      </c>
      <c r="R522" s="77">
        <f>Calc!BC522</f>
        <v>0.40115474022491743</v>
      </c>
      <c r="S522" s="1">
        <f>Input!E522</f>
        <v>280.5</v>
      </c>
    </row>
    <row r="523" spans="1:19" s="160" customFormat="1" x14ac:dyDescent="0.2">
      <c r="A523" s="160">
        <f>Input!A523</f>
        <v>10815</v>
      </c>
      <c r="B523" s="160" t="str">
        <f>Input!B523</f>
        <v>Hu1-13</v>
      </c>
      <c r="C523" s="161">
        <f>Calc!O523</f>
        <v>13.702297156558974</v>
      </c>
      <c r="D523" s="161">
        <f>Calc!P523</f>
        <v>1.4619888638388279E-3</v>
      </c>
      <c r="E523" s="161">
        <f>Calc!X523</f>
        <v>0.89834668485163593</v>
      </c>
      <c r="F523" s="161">
        <f>Calc!Y523</f>
        <v>3.5254213283253582E-3</v>
      </c>
      <c r="G523" s="161">
        <f>Calc!AN523</f>
        <v>1.0006982808931491</v>
      </c>
      <c r="H523" s="161">
        <f>Calc!AO523</f>
        <v>2.6801304428116833E-3</v>
      </c>
      <c r="I523" s="162">
        <f>Calc!AH523</f>
        <v>46639.550716765545</v>
      </c>
      <c r="J523" s="162">
        <f>Calc!AI523</f>
        <v>221.53624030378813</v>
      </c>
      <c r="K523" s="163">
        <f>Calc!AJ523</f>
        <v>0.85806925353604235</v>
      </c>
      <c r="L523" s="163">
        <f>Calc!AK523</f>
        <v>1.2061118337299632</v>
      </c>
      <c r="M523" s="164">
        <f>Calc!AP523</f>
        <v>822.4135</v>
      </c>
      <c r="N523" s="164" t="e">
        <f>Calc!AQ523</f>
        <v>#VALUE!</v>
      </c>
      <c r="O523" s="164">
        <f>Calc!AW523</f>
        <v>822.41179999999997</v>
      </c>
      <c r="P523" s="164">
        <f>Calc!AY523</f>
        <v>644.80569527239106</v>
      </c>
      <c r="Q523" s="163">
        <f>Calc!BB523</f>
        <v>8.7697824740857833</v>
      </c>
      <c r="R523" s="163">
        <f>Calc!BC523</f>
        <v>15.096175732043363</v>
      </c>
      <c r="S523" s="160">
        <f>Input!E523</f>
        <v>0</v>
      </c>
    </row>
    <row r="524" spans="1:19" x14ac:dyDescent="0.2">
      <c r="A524" s="1">
        <f>Input!A524</f>
        <v>10756</v>
      </c>
      <c r="B524" s="1" t="str">
        <f>Input!B524</f>
        <v>GeoB20908-2-288-295</v>
      </c>
      <c r="C524" s="99">
        <f>Calc!O524</f>
        <v>3.6289729318519082</v>
      </c>
      <c r="D524" s="99">
        <f>Calc!P524</f>
        <v>1.1115170723446907E-4</v>
      </c>
      <c r="E524" s="99">
        <f>Calc!X524</f>
        <v>1.5826782713013359</v>
      </c>
      <c r="F524" s="99">
        <f>Calc!Y524</f>
        <v>1.6700065102040582E-3</v>
      </c>
      <c r="G524" s="99">
        <f>Calc!AN524</f>
        <v>4.6153287553381807E-2</v>
      </c>
      <c r="H524" s="5">
        <f>Calc!AO524</f>
        <v>1.4217391511367263E-4</v>
      </c>
      <c r="I524" s="8">
        <f>Calc!AH524</f>
        <v>323.73557948873594</v>
      </c>
      <c r="J524" s="8">
        <f>Calc!AI524</f>
        <v>1.0540946726631473</v>
      </c>
      <c r="K524" s="77">
        <f>Calc!AJ524</f>
        <v>144.96302318390164</v>
      </c>
      <c r="L524" s="77">
        <f>Calc!AK524</f>
        <v>0.36829586961793342</v>
      </c>
      <c r="M524" s="109">
        <f>Calc!AP524</f>
        <v>4.4892000000000003</v>
      </c>
      <c r="N524" s="109">
        <f>Calc!AQ524</f>
        <v>1.37E-2</v>
      </c>
      <c r="O524" s="109">
        <f>Calc!AW524</f>
        <v>4.3804999999999996</v>
      </c>
      <c r="P524" s="109">
        <f>Calc!AY524</f>
        <v>5.6234694326076806E-2</v>
      </c>
      <c r="Q524" s="77">
        <f>Calc!BB524</f>
        <v>146.76890934171493</v>
      </c>
      <c r="R524" s="77">
        <f>Calc!BC524</f>
        <v>0.37361286827621859</v>
      </c>
      <c r="S524" s="1">
        <f>Input!E524</f>
        <v>291.5</v>
      </c>
    </row>
    <row r="525" spans="1:19" s="160" customFormat="1" x14ac:dyDescent="0.2">
      <c r="A525" s="160">
        <f>Input!A525</f>
        <v>10815</v>
      </c>
      <c r="B525" s="160" t="str">
        <f>Input!B525</f>
        <v>Hu1-13</v>
      </c>
      <c r="C525" s="161">
        <f>Calc!O525</f>
        <v>13.69875340850837</v>
      </c>
      <c r="D525" s="161">
        <f>Calc!P525</f>
        <v>1.2149090055381968E-3</v>
      </c>
      <c r="E525" s="161">
        <f>Calc!X525</f>
        <v>0.89727051021356552</v>
      </c>
      <c r="F525" s="161">
        <f>Calc!Y525</f>
        <v>3.360834004630592E-3</v>
      </c>
      <c r="G525" s="161">
        <f>Calc!AN525</f>
        <v>1.0015821597890009</v>
      </c>
      <c r="H525" s="161">
        <f>Calc!AO525</f>
        <v>2.2454317791027558E-3</v>
      </c>
      <c r="I525" s="162">
        <f>Calc!AH525</f>
        <v>46724.646689301357</v>
      </c>
      <c r="J525" s="162">
        <f>Calc!AI525</f>
        <v>203.92430168829395</v>
      </c>
      <c r="K525" s="163">
        <f>Calc!AJ525</f>
        <v>0.22813043405789379</v>
      </c>
      <c r="L525" s="163">
        <f>Calc!AK525</f>
        <v>1.1964875289083465</v>
      </c>
      <c r="M525" s="164" t="str">
        <f>Calc!AP525</f>
        <v>Out of range</v>
      </c>
      <c r="N525" s="164" t="e">
        <f>Calc!AQ525</f>
        <v>#VALUE!</v>
      </c>
      <c r="O525" s="164" t="str">
        <f>Calc!AW525</f>
        <v>Out of range</v>
      </c>
      <c r="P525" s="164" t="e">
        <f>Calc!AY525</f>
        <v>#VALUE!</v>
      </c>
      <c r="Q525" s="163" t="e">
        <f>Calc!BB525</f>
        <v>#VALUE!</v>
      </c>
      <c r="R525" s="163" t="e">
        <f>Calc!BC525</f>
        <v>#VALUE!</v>
      </c>
      <c r="S525" s="160">
        <f>Input!E525</f>
        <v>0</v>
      </c>
    </row>
    <row r="526" spans="1:19" x14ac:dyDescent="0.2">
      <c r="A526" s="1">
        <f>Input!A526</f>
        <v>10757</v>
      </c>
      <c r="B526" s="1" t="str">
        <f>Input!B526</f>
        <v>GeoB20908-2-305-310</v>
      </c>
      <c r="C526" s="99">
        <f>Calc!O526</f>
        <v>3.8080916552096915</v>
      </c>
      <c r="D526" s="99">
        <f>Calc!P526</f>
        <v>1.3115526656618686E-4</v>
      </c>
      <c r="E526" s="99">
        <f>Calc!X526</f>
        <v>0.92670855856123668</v>
      </c>
      <c r="F526" s="99">
        <f>Calc!Y526</f>
        <v>1.4396674779564164E-3</v>
      </c>
      <c r="G526" s="99">
        <f>Calc!AN526</f>
        <v>4.54048468094699E-2</v>
      </c>
      <c r="H526" s="5">
        <f>Calc!AO526</f>
        <v>1.8868496762817423E-4</v>
      </c>
      <c r="I526" s="8">
        <f>Calc!AH526</f>
        <v>570.2307244702248</v>
      </c>
      <c r="J526" s="8">
        <f>Calc!AI526</f>
        <v>2.5297546216196887</v>
      </c>
      <c r="K526" s="77">
        <f>Calc!AJ526</f>
        <v>145.80030062085126</v>
      </c>
      <c r="L526" s="77">
        <f>Calc!AK526</f>
        <v>0.40966361413354191</v>
      </c>
      <c r="M526" s="109">
        <f>Calc!AP526</f>
        <v>4.4116999999999997</v>
      </c>
      <c r="N526" s="109">
        <f>Calc!AQ526</f>
        <v>1.6899999999999998E-2</v>
      </c>
      <c r="O526" s="109">
        <f>Calc!AW526</f>
        <v>4.3510999999999997</v>
      </c>
      <c r="P526" s="109">
        <f>Calc!AY526</f>
        <v>3.5663237383251688E-2</v>
      </c>
      <c r="Q526" s="77">
        <f>Calc!BB526</f>
        <v>147.60435178557421</v>
      </c>
      <c r="R526" s="77">
        <f>Calc!BC526</f>
        <v>0.41499933296294506</v>
      </c>
      <c r="S526" s="1">
        <f>Input!E526</f>
        <v>307.5</v>
      </c>
    </row>
    <row r="527" spans="1:19" s="160" customFormat="1" x14ac:dyDescent="0.2">
      <c r="A527" s="160">
        <f>Input!A527</f>
        <v>10815</v>
      </c>
      <c r="B527" s="160" t="str">
        <f>Input!B527</f>
        <v>Hu1-13</v>
      </c>
      <c r="C527" s="161">
        <f>Calc!O527</f>
        <v>13.701130924685163</v>
      </c>
      <c r="D527" s="161">
        <f>Calc!P527</f>
        <v>1.3108929065820485E-3</v>
      </c>
      <c r="E527" s="161">
        <f>Calc!X527</f>
        <v>0.89914943455877805</v>
      </c>
      <c r="F527" s="161">
        <f>Calc!Y527</f>
        <v>3.1579248419143211E-3</v>
      </c>
      <c r="G527" s="161">
        <f>Calc!AN527</f>
        <v>0.99879728679069935</v>
      </c>
      <c r="H527" s="161">
        <f>Calc!AO527</f>
        <v>1.9292364064671091E-3</v>
      </c>
      <c r="I527" s="162">
        <f>Calc!AH527</f>
        <v>46505.432435035611</v>
      </c>
      <c r="J527" s="162">
        <f>Calc!AI527</f>
        <v>186.35155096234377</v>
      </c>
      <c r="K527" s="163">
        <f>Calc!AJ527</f>
        <v>0.3482858530323707</v>
      </c>
      <c r="L527" s="163">
        <f>Calc!AK527</f>
        <v>1.2353096755279154</v>
      </c>
      <c r="M527" s="164">
        <f>Calc!AP527</f>
        <v>696.34249999999997</v>
      </c>
      <c r="N527" s="164" t="e">
        <f>Calc!AQ527</f>
        <v>#VALUE!</v>
      </c>
      <c r="O527" s="164">
        <f>Calc!AW527</f>
        <v>696.34069999999997</v>
      </c>
      <c r="P527" s="164">
        <f>Calc!AY527</f>
        <v>167.5025269584747</v>
      </c>
      <c r="Q527" s="163">
        <f>Calc!BB527</f>
        <v>2.4926240745787123</v>
      </c>
      <c r="R527" s="163">
        <f>Calc!BC527</f>
        <v>9.1061248521781888</v>
      </c>
      <c r="S527" s="160">
        <f>Input!E527</f>
        <v>0</v>
      </c>
    </row>
    <row r="528" spans="1:19" x14ac:dyDescent="0.2">
      <c r="A528" s="1">
        <f>Input!A528</f>
        <v>10758</v>
      </c>
      <c r="B528" s="1" t="str">
        <f>Input!B528</f>
        <v>GeoB20908-2-317-321</v>
      </c>
      <c r="C528" s="99">
        <f>Calc!O528</f>
        <v>4.1539195132051123</v>
      </c>
      <c r="D528" s="99">
        <f>Calc!P528</f>
        <v>1.2823860995705229E-4</v>
      </c>
      <c r="E528" s="99">
        <f>Calc!X528</f>
        <v>0.52780892735061258</v>
      </c>
      <c r="F528" s="99">
        <f>Calc!Y528</f>
        <v>8.3938309521428651E-4</v>
      </c>
      <c r="G528" s="99">
        <f>Calc!AN528</f>
        <v>4.6527975981551194E-2</v>
      </c>
      <c r="H528" s="5">
        <f>Calc!AO528</f>
        <v>1.6291270557151848E-4</v>
      </c>
      <c r="I528" s="8">
        <f>Calc!AH528</f>
        <v>1118.9442027982632</v>
      </c>
      <c r="J528" s="8">
        <f>Calc!AI528</f>
        <v>4.302904544101307</v>
      </c>
      <c r="K528" s="77">
        <f>Calc!AJ528</f>
        <v>145.22272201120546</v>
      </c>
      <c r="L528" s="77">
        <f>Calc!AK528</f>
        <v>0.37736746269967192</v>
      </c>
      <c r="M528" s="109">
        <f>Calc!AP528</f>
        <v>4.5254000000000003</v>
      </c>
      <c r="N528" s="109">
        <f>Calc!AQ528</f>
        <v>1.49E-2</v>
      </c>
      <c r="O528" s="109">
        <f>Calc!AW528</f>
        <v>4.4936999999999996</v>
      </c>
      <c r="P528" s="109">
        <f>Calc!AY528</f>
        <v>2.268225016622237E-2</v>
      </c>
      <c r="Q528" s="77">
        <f>Calc!BB528</f>
        <v>147.07889186009282</v>
      </c>
      <c r="R528" s="77">
        <f>Calc!BC528</f>
        <v>0.38230708709141775</v>
      </c>
      <c r="S528" s="1">
        <f>Input!E528</f>
        <v>319</v>
      </c>
    </row>
    <row r="529" spans="1:19" s="160" customFormat="1" x14ac:dyDescent="0.2">
      <c r="A529" s="160">
        <f>Input!A529</f>
        <v>10815</v>
      </c>
      <c r="B529" s="160" t="str">
        <f>Input!B529</f>
        <v>Hu1-13</v>
      </c>
      <c r="C529" s="161">
        <f>Calc!O529</f>
        <v>13.700085568644097</v>
      </c>
      <c r="D529" s="161">
        <f>Calc!P529</f>
        <v>1.2728941615196591E-3</v>
      </c>
      <c r="E529" s="161">
        <f>Calc!X529</f>
        <v>0.90297518831069346</v>
      </c>
      <c r="F529" s="161">
        <f>Calc!Y529</f>
        <v>3.2515589543042032E-3</v>
      </c>
      <c r="G529" s="161">
        <f>Calc!AN529</f>
        <v>1.0012539781240646</v>
      </c>
      <c r="H529" s="161">
        <f>Calc!AO529</f>
        <v>2.1207802441624347E-3</v>
      </c>
      <c r="I529" s="162">
        <f>Calc!AH529</f>
        <v>46418.757296272284</v>
      </c>
      <c r="J529" s="162">
        <f>Calc!AI529</f>
        <v>193.87588596865322</v>
      </c>
      <c r="K529" s="163">
        <f>Calc!AJ529</f>
        <v>0.14594068288897866</v>
      </c>
      <c r="L529" s="163">
        <f>Calc!AK529</f>
        <v>1.0044220040748502</v>
      </c>
      <c r="M529" s="164" t="str">
        <f>Calc!AP529</f>
        <v>Out of range</v>
      </c>
      <c r="N529" s="164" t="e">
        <f>Calc!AQ529</f>
        <v>#VALUE!</v>
      </c>
      <c r="O529" s="164" t="str">
        <f>Calc!AW529</f>
        <v>Out of range</v>
      </c>
      <c r="P529" s="164" t="e">
        <f>Calc!AY529</f>
        <v>#VALUE!</v>
      </c>
      <c r="Q529" s="163" t="e">
        <f>Calc!BB529</f>
        <v>#VALUE!</v>
      </c>
      <c r="R529" s="163" t="e">
        <f>Calc!BC529</f>
        <v>#VALUE!</v>
      </c>
      <c r="S529" s="160">
        <f>Input!E529</f>
        <v>0</v>
      </c>
    </row>
    <row r="530" spans="1:19" x14ac:dyDescent="0.2">
      <c r="A530" s="1">
        <f>Input!A530</f>
        <v>10759</v>
      </c>
      <c r="B530" s="1" t="str">
        <f>Input!B530</f>
        <v>GeoB20908-2-339-343</v>
      </c>
      <c r="C530" s="99">
        <f>Calc!O530</f>
        <v>3.9199649004389867</v>
      </c>
      <c r="D530" s="99">
        <f>Calc!P530</f>
        <v>1.6129058889617683E-4</v>
      </c>
      <c r="E530" s="99">
        <f>Calc!X530</f>
        <v>0.22947986784518731</v>
      </c>
      <c r="F530" s="99">
        <f>Calc!Y530</f>
        <v>4.2393487507090354E-4</v>
      </c>
      <c r="G530" s="99">
        <f>Calc!AN530</f>
        <v>5.046826020017893E-2</v>
      </c>
      <c r="H530" s="5">
        <f>Calc!AO530</f>
        <v>2.1696096832530228E-4</v>
      </c>
      <c r="I530" s="8">
        <f>Calc!AH530</f>
        <v>2636.2367875047476</v>
      </c>
      <c r="J530" s="8">
        <f>Calc!AI530</f>
        <v>12.334698014873542</v>
      </c>
      <c r="K530" s="77">
        <f>Calc!AJ530</f>
        <v>146.08564267430091</v>
      </c>
      <c r="L530" s="77">
        <f>Calc!AK530</f>
        <v>0.43927330653909813</v>
      </c>
      <c r="M530" s="109">
        <f>Calc!AP530</f>
        <v>4.9131999999999998</v>
      </c>
      <c r="N530" s="109">
        <f>Calc!AQ530</f>
        <v>2.0899999999999998E-2</v>
      </c>
      <c r="O530" s="109">
        <f>Calc!AW530</f>
        <v>4.8986000000000001</v>
      </c>
      <c r="P530" s="109">
        <f>Calc!AY530</f>
        <v>2.2864128509258022E-2</v>
      </c>
      <c r="Q530" s="77">
        <f>Calc!BB530</f>
        <v>148.12225151868404</v>
      </c>
      <c r="R530" s="77">
        <f>Calc!BC530</f>
        <v>0.44550014181306863</v>
      </c>
      <c r="S530" s="1">
        <f>Input!E530</f>
        <v>341</v>
      </c>
    </row>
    <row r="531" spans="1:19" s="160" customFormat="1" x14ac:dyDescent="0.2">
      <c r="A531" s="160">
        <f>Input!A531</f>
        <v>10815</v>
      </c>
      <c r="B531" s="160" t="str">
        <f>Input!B531</f>
        <v>Hu1-13</v>
      </c>
      <c r="C531" s="161">
        <f>Calc!O531</f>
        <v>13.701248361667796</v>
      </c>
      <c r="D531" s="161">
        <f>Calc!P531</f>
        <v>1.1810814081463985E-3</v>
      </c>
      <c r="E531" s="161">
        <f>Calc!X531</f>
        <v>0.89797520633263528</v>
      </c>
      <c r="F531" s="161">
        <f>Calc!Y531</f>
        <v>3.2283361926172521E-3</v>
      </c>
      <c r="G531" s="161">
        <f>Calc!AN531</f>
        <v>1.0002511113741632</v>
      </c>
      <c r="H531" s="161">
        <f>Calc!AO531</f>
        <v>2.6249729382096265E-3</v>
      </c>
      <c r="I531" s="162">
        <f>Calc!AH531</f>
        <v>46634.425182947176</v>
      </c>
      <c r="J531" s="162">
        <f>Calc!AI531</f>
        <v>207.53388745238087</v>
      </c>
      <c r="K531" s="163">
        <f>Calc!AJ531</f>
        <v>1.1645922578518153E-2</v>
      </c>
      <c r="L531" s="163">
        <f>Calc!AK531</f>
        <v>1.4940867027142783</v>
      </c>
      <c r="M531" s="164" t="str">
        <f>Calc!AP531</f>
        <v>Out of range</v>
      </c>
      <c r="N531" s="164" t="e">
        <f>Calc!AQ531</f>
        <v>#VALUE!</v>
      </c>
      <c r="O531" s="164" t="str">
        <f>Calc!AW531</f>
        <v>Out of range</v>
      </c>
      <c r="P531" s="164" t="e">
        <f>Calc!AY531</f>
        <v>#VALUE!</v>
      </c>
      <c r="Q531" s="163" t="e">
        <f>Calc!BB531</f>
        <v>#VALUE!</v>
      </c>
      <c r="R531" s="163" t="e">
        <f>Calc!BC531</f>
        <v>#VALUE!</v>
      </c>
      <c r="S531" s="160">
        <f>Input!E531</f>
        <v>0</v>
      </c>
    </row>
    <row r="532" spans="1:19" x14ac:dyDescent="0.2">
      <c r="A532" s="1">
        <f>Input!A532</f>
        <v>10760</v>
      </c>
      <c r="B532" s="1" t="str">
        <f>Input!B532</f>
        <v>GeoB20908-2-351-354</v>
      </c>
      <c r="C532" s="99">
        <f>Calc!O532</f>
        <v>3.3577738653962435</v>
      </c>
      <c r="D532" s="99">
        <f>Calc!P532</f>
        <v>1.138631330529174E-4</v>
      </c>
      <c r="E532" s="99">
        <f>Calc!X532</f>
        <v>0.35393818588001774</v>
      </c>
      <c r="F532" s="99">
        <f>Calc!Y532</f>
        <v>6.3555444289596652E-4</v>
      </c>
      <c r="G532" s="99">
        <f>Calc!AN532</f>
        <v>4.9901467059657326E-2</v>
      </c>
      <c r="H532" s="5">
        <f>Calc!AO532</f>
        <v>1.4132908881634313E-4</v>
      </c>
      <c r="I532" s="8">
        <f>Calc!AH532</f>
        <v>1446.9321699934687</v>
      </c>
      <c r="J532" s="8">
        <f>Calc!AI532</f>
        <v>4.8519522475454595</v>
      </c>
      <c r="K532" s="77">
        <f>Calc!AJ532</f>
        <v>145.95564466288914</v>
      </c>
      <c r="L532" s="77">
        <f>Calc!AK532</f>
        <v>0.4459660747346374</v>
      </c>
      <c r="M532" s="109">
        <f>Calc!AP532</f>
        <v>4.8574000000000002</v>
      </c>
      <c r="N532" s="109">
        <f>Calc!AQ532</f>
        <v>1.29E-2</v>
      </c>
      <c r="O532" s="109">
        <f>Calc!AW532</f>
        <v>4.8311000000000002</v>
      </c>
      <c r="P532" s="109">
        <f>Calc!AY532</f>
        <v>1.9330014086604192E-2</v>
      </c>
      <c r="Q532" s="77">
        <f>Calc!BB532</f>
        <v>147.96221095876362</v>
      </c>
      <c r="R532" s="77">
        <f>Calc!BC532</f>
        <v>0.45216938018373443</v>
      </c>
      <c r="S532" s="1">
        <f>Input!E532</f>
        <v>352.5</v>
      </c>
    </row>
    <row r="533" spans="1:19" s="160" customFormat="1" x14ac:dyDescent="0.2">
      <c r="A533" s="160">
        <f>Input!A533</f>
        <v>10815</v>
      </c>
      <c r="B533" s="160" t="str">
        <f>Input!B533</f>
        <v>Hu1-13</v>
      </c>
      <c r="C533" s="161">
        <f>Calc!O533</f>
        <v>13.701248361667796</v>
      </c>
      <c r="D533" s="161">
        <f>Calc!P533</f>
        <v>1.1810814081463985E-3</v>
      </c>
      <c r="E533" s="161">
        <f>Calc!X533</f>
        <v>0.89797520633263528</v>
      </c>
      <c r="F533" s="161">
        <f>Calc!Y533</f>
        <v>3.2283361926172521E-3</v>
      </c>
      <c r="G533" s="161">
        <f>Calc!AN533</f>
        <v>1.0002511113741632</v>
      </c>
      <c r="H533" s="161">
        <f>Calc!AO533</f>
        <v>2.6249729382096265E-3</v>
      </c>
      <c r="I533" s="162">
        <f>Calc!AH533</f>
        <v>46634.425182947176</v>
      </c>
      <c r="J533" s="162">
        <f>Calc!AI533</f>
        <v>207.53388745238087</v>
      </c>
      <c r="K533" s="163">
        <f>Calc!AJ533</f>
        <v>1.1645922578518153E-2</v>
      </c>
      <c r="L533" s="163">
        <f>Calc!AK533</f>
        <v>1.4940867027142783</v>
      </c>
      <c r="M533" s="164" t="str">
        <f>Calc!AP533</f>
        <v>Out of range</v>
      </c>
      <c r="N533" s="164" t="e">
        <f>Calc!AQ533</f>
        <v>#VALUE!</v>
      </c>
      <c r="O533" s="164" t="str">
        <f>Calc!AW533</f>
        <v>Out of range</v>
      </c>
      <c r="P533" s="164" t="e">
        <f>Calc!AY533</f>
        <v>#VALUE!</v>
      </c>
      <c r="Q533" s="163" t="e">
        <f>Calc!BB533</f>
        <v>#VALUE!</v>
      </c>
      <c r="R533" s="163" t="e">
        <f>Calc!BC533</f>
        <v>#VALUE!</v>
      </c>
      <c r="S533" s="160">
        <f>Input!E533</f>
        <v>0</v>
      </c>
    </row>
    <row r="535" spans="1:19" s="160" customFormat="1" x14ac:dyDescent="0.2">
      <c r="A535" s="160">
        <f>Input!A535</f>
        <v>10815</v>
      </c>
      <c r="B535" s="160" t="str">
        <f>Input!B535</f>
        <v>Hu1-13</v>
      </c>
      <c r="C535" s="161">
        <f>Calc!O535</f>
        <v>13.702056071096962</v>
      </c>
      <c r="D535" s="161">
        <f>Calc!P535</f>
        <v>1.3978569216348256E-3</v>
      </c>
      <c r="E535" s="161">
        <f>Calc!X535</f>
        <v>0.91094136339947762</v>
      </c>
      <c r="F535" s="161">
        <f>Calc!Y535</f>
        <v>3.8508612472583762E-3</v>
      </c>
      <c r="G535" s="161">
        <f>Calc!AN535</f>
        <v>1.0008381866661982</v>
      </c>
      <c r="H535" s="161">
        <f>Calc!AO535</f>
        <v>2.3107348093765901E-3</v>
      </c>
      <c r="I535" s="162">
        <f>Calc!AH535</f>
        <v>46000.333188852397</v>
      </c>
      <c r="J535" s="162">
        <f>Calc!AI535</f>
        <v>221.52192774679185</v>
      </c>
      <c r="K535" s="163">
        <f>Calc!AJ535</f>
        <v>-1.8316232988444536</v>
      </c>
      <c r="L535" s="163">
        <f>Calc!AK535</f>
        <v>1.2596989072454223</v>
      </c>
      <c r="M535" s="164" t="str">
        <f>Calc!AP535</f>
        <v>Out of range</v>
      </c>
      <c r="N535" s="164" t="e">
        <f>Calc!AQ535</f>
        <v>#VALUE!</v>
      </c>
      <c r="O535" s="164" t="str">
        <f>Calc!AW535</f>
        <v>Out of range</v>
      </c>
      <c r="P535" s="164" t="e">
        <f>Calc!AY535</f>
        <v>#VALUE!</v>
      </c>
      <c r="Q535" s="163" t="e">
        <f>Calc!BB535</f>
        <v>#VALUE!</v>
      </c>
      <c r="R535" s="163" t="e">
        <f>Calc!BC535</f>
        <v>#VALUE!</v>
      </c>
      <c r="S535" s="160">
        <f>Input!E535</f>
        <v>0</v>
      </c>
    </row>
    <row r="536" spans="1:19" x14ac:dyDescent="0.2">
      <c r="A536" s="1">
        <f>Input!A536</f>
        <v>10798</v>
      </c>
      <c r="B536" s="1" t="str">
        <f>Input!B536</f>
        <v>GeoB13728 - 2 - 14-17 cm</v>
      </c>
      <c r="C536" s="99">
        <f>Calc!O536</f>
        <v>4.3695212326620174</v>
      </c>
      <c r="D536" s="99">
        <f>Calc!P536</f>
        <v>1.4342890744537752E-4</v>
      </c>
      <c r="E536" s="99">
        <f>Calc!X536</f>
        <v>0.40531306916196197</v>
      </c>
      <c r="F536" s="99">
        <f>Calc!Y536</f>
        <v>6.1709227262469405E-4</v>
      </c>
      <c r="G536" s="99">
        <f>Calc!AN536</f>
        <v>3.63975904487207E-2</v>
      </c>
      <c r="H536" s="5">
        <f>Calc!AO536</f>
        <v>1.1177451604973855E-4</v>
      </c>
      <c r="I536" s="8">
        <f>Calc!AH536</f>
        <v>1199.5217439296666</v>
      </c>
      <c r="J536" s="8">
        <f>Calc!AI536</f>
        <v>4.1113288956334593</v>
      </c>
      <c r="K536" s="77">
        <f>Calc!AJ536</f>
        <v>147.42817043664468</v>
      </c>
      <c r="L536" s="77">
        <f>Calc!AK536</f>
        <v>0.42267213298921075</v>
      </c>
      <c r="M536" s="109">
        <f>Calc!AP536</f>
        <v>3.5177</v>
      </c>
      <c r="N536" s="109">
        <f>Calc!AQ536</f>
        <v>1.2E-2</v>
      </c>
      <c r="O536" s="109">
        <f>Calc!AW536</f>
        <v>3.4946000000000002</v>
      </c>
      <c r="P536" s="109">
        <f>Calc!AY536</f>
        <v>1.597969606849884E-2</v>
      </c>
      <c r="Q536" s="77">
        <f>Calc!BB536</f>
        <v>148.89150182952255</v>
      </c>
      <c r="R536" s="77">
        <f>Calc!BC536</f>
        <v>0.42692042198380614</v>
      </c>
      <c r="S536" s="1">
        <f>Input!E536</f>
        <v>15.5</v>
      </c>
    </row>
    <row r="537" spans="1:19" s="160" customFormat="1" x14ac:dyDescent="0.2">
      <c r="A537" s="160">
        <f>Input!A537</f>
        <v>10815</v>
      </c>
      <c r="B537" s="160" t="str">
        <f>Input!B537</f>
        <v>Hu1-13</v>
      </c>
      <c r="C537" s="161">
        <f>Calc!O537</f>
        <v>13.700408884241295</v>
      </c>
      <c r="D537" s="161">
        <f>Calc!P537</f>
        <v>1.0031473609416449E-3</v>
      </c>
      <c r="E537" s="161">
        <f>Calc!X537</f>
        <v>0.90723839090017855</v>
      </c>
      <c r="F537" s="161">
        <f>Calc!Y537</f>
        <v>3.2043656618943482E-3</v>
      </c>
      <c r="G537" s="161">
        <f>Calc!AN537</f>
        <v>1.000039070813608</v>
      </c>
      <c r="H537" s="161">
        <f>Calc!AO537</f>
        <v>2.3320083884131502E-3</v>
      </c>
      <c r="I537" s="162">
        <f>Calc!AH537</f>
        <v>46145.660785003885</v>
      </c>
      <c r="J537" s="162">
        <f>Calc!AI537</f>
        <v>195.27575678100916</v>
      </c>
      <c r="K537" s="163">
        <f>Calc!AJ537</f>
        <v>-0.7313076716234379</v>
      </c>
      <c r="L537" s="163">
        <f>Calc!AK537</f>
        <v>1.0482148496533006</v>
      </c>
      <c r="M537" s="164" t="str">
        <f>Calc!AP537</f>
        <v>Out of range</v>
      </c>
      <c r="N537" s="164" t="e">
        <f>Calc!AQ537</f>
        <v>#VALUE!</v>
      </c>
      <c r="O537" s="164" t="str">
        <f>Calc!AW537</f>
        <v>Out of range</v>
      </c>
      <c r="P537" s="164" t="e">
        <f>Calc!AY537</f>
        <v>#VALUE!</v>
      </c>
      <c r="Q537" s="163" t="e">
        <f>Calc!BB537</f>
        <v>#VALUE!</v>
      </c>
      <c r="R537" s="163" t="e">
        <f>Calc!BC537</f>
        <v>#VALUE!</v>
      </c>
      <c r="S537" s="160">
        <f>Input!E537</f>
        <v>0</v>
      </c>
    </row>
    <row r="538" spans="1:19" x14ac:dyDescent="0.2">
      <c r="A538" s="1">
        <f>Input!A538</f>
        <v>10799</v>
      </c>
      <c r="B538" s="1" t="str">
        <f>Input!B538</f>
        <v>GeoB13728 - 2 - 27-30 cm</v>
      </c>
      <c r="C538" s="99">
        <f>Calc!O538</f>
        <v>3.5114926285822472</v>
      </c>
      <c r="D538" s="99">
        <f>Calc!P538</f>
        <v>1.0231711093684695E-4</v>
      </c>
      <c r="E538" s="99">
        <f>Calc!X538</f>
        <v>0.26566782280121531</v>
      </c>
      <c r="F538" s="99">
        <f>Calc!Y538</f>
        <v>4.0529009476163955E-4</v>
      </c>
      <c r="G538" s="99">
        <f>Calc!AN538</f>
        <v>0.115520450806054</v>
      </c>
      <c r="H538" s="5">
        <f>Calc!AO538</f>
        <v>2.5656142135265821E-4</v>
      </c>
      <c r="I538" s="8">
        <f>Calc!AH538</f>
        <v>4671.4142373661407</v>
      </c>
      <c r="J538" s="8">
        <f>Calc!AI538</f>
        <v>12.585916834749996</v>
      </c>
      <c r="K538" s="77">
        <f>Calc!AJ538</f>
        <v>142.83916511570237</v>
      </c>
      <c r="L538" s="77">
        <f>Calc!AK538</f>
        <v>0.4415028453644016</v>
      </c>
      <c r="M538" s="109">
        <f>Calc!AP538</f>
        <v>11.611499999999999</v>
      </c>
      <c r="N538" s="109">
        <f>Calc!AQ538</f>
        <v>2.76E-2</v>
      </c>
      <c r="O538" s="109">
        <f>Calc!AW538</f>
        <v>11.592700000000001</v>
      </c>
      <c r="P538" s="109">
        <f>Calc!AY538</f>
        <v>2.9136194551111216E-2</v>
      </c>
      <c r="Q538" s="77">
        <f>Calc!BB538</f>
        <v>147.59672533273798</v>
      </c>
      <c r="R538" s="77">
        <f>Calc!BC538</f>
        <v>0.45636990772457203</v>
      </c>
      <c r="S538" s="1">
        <f>Input!E538</f>
        <v>28.5</v>
      </c>
    </row>
    <row r="539" spans="1:19" s="160" customFormat="1" x14ac:dyDescent="0.2">
      <c r="A539" s="160">
        <f>Input!A539</f>
        <v>10815</v>
      </c>
      <c r="B539" s="160" t="str">
        <f>Input!B539</f>
        <v>Hu1-13</v>
      </c>
      <c r="C539" s="161">
        <f>Calc!O539</f>
        <v>13.700154291415334</v>
      </c>
      <c r="D539" s="161">
        <f>Calc!P539</f>
        <v>1.2447415430047954E-3</v>
      </c>
      <c r="E539" s="161">
        <f>Calc!X539</f>
        <v>0.90897077713673435</v>
      </c>
      <c r="F539" s="161">
        <f>Calc!Y539</f>
        <v>3.765156932765832E-3</v>
      </c>
      <c r="G539" s="161">
        <f>Calc!AN539</f>
        <v>1.0024257906605998</v>
      </c>
      <c r="H539" s="161">
        <f>Calc!AO539</f>
        <v>2.3911546141741776E-3</v>
      </c>
      <c r="I539" s="162">
        <f>Calc!AH539</f>
        <v>46166.777480457597</v>
      </c>
      <c r="J539" s="162">
        <f>Calc!AI539</f>
        <v>220.63524247469536</v>
      </c>
      <c r="K539" s="163">
        <f>Calc!AJ539</f>
        <v>0.31430992148329118</v>
      </c>
      <c r="L539" s="163">
        <f>Calc!AK539</f>
        <v>1.2528061080320629</v>
      </c>
      <c r="M539" s="164" t="str">
        <f>Calc!AP539</f>
        <v>Out of range</v>
      </c>
      <c r="N539" s="164" t="e">
        <f>Calc!AQ539</f>
        <v>#VALUE!</v>
      </c>
      <c r="O539" s="164" t="str">
        <f>Calc!AW539</f>
        <v>Out of range</v>
      </c>
      <c r="P539" s="164" t="e">
        <f>Calc!AY539</f>
        <v>#VALUE!</v>
      </c>
      <c r="Q539" s="163" t="e">
        <f>Calc!BB539</f>
        <v>#VALUE!</v>
      </c>
      <c r="R539" s="163" t="e">
        <f>Calc!BC539</f>
        <v>#VALUE!</v>
      </c>
      <c r="S539" s="160">
        <f>Input!E539</f>
        <v>0</v>
      </c>
    </row>
    <row r="540" spans="1:19" x14ac:dyDescent="0.2">
      <c r="A540" s="1">
        <f>Input!A540</f>
        <v>10800</v>
      </c>
      <c r="B540" s="1" t="str">
        <f>Input!B540</f>
        <v>GeoB13728 - 2 - 60-64 cm</v>
      </c>
      <c r="C540" s="99">
        <f>Calc!O540</f>
        <v>3.5192486679755515</v>
      </c>
      <c r="D540" s="99">
        <f>Calc!P540</f>
        <v>7.5926375781676573E-5</v>
      </c>
      <c r="E540" s="99">
        <f>Calc!X540</f>
        <v>0.37776224829879945</v>
      </c>
      <c r="F540" s="99">
        <f>Calc!Y540</f>
        <v>5.4126288676531844E-4</v>
      </c>
      <c r="G540" s="99">
        <f>Calc!AN540</f>
        <v>0.1091913880878712</v>
      </c>
      <c r="H540" s="5">
        <f>Calc!AO540</f>
        <v>2.5296230753269204E-4</v>
      </c>
      <c r="I540" s="8">
        <f>Calc!AH540</f>
        <v>3114.1500963688882</v>
      </c>
      <c r="J540" s="8">
        <f>Calc!AI540</f>
        <v>8.4825753785824194</v>
      </c>
      <c r="K540" s="77">
        <f>Calc!AJ540</f>
        <v>143.91308275482274</v>
      </c>
      <c r="L540" s="77">
        <f>Calc!AK540</f>
        <v>0.45070752534158842</v>
      </c>
      <c r="M540" s="109">
        <f>Calc!AP540</f>
        <v>10.9328</v>
      </c>
      <c r="N540" s="109">
        <f>Calc!AQ540</f>
        <v>2.8000000000000001E-2</v>
      </c>
      <c r="O540" s="109">
        <f>Calc!AW540</f>
        <v>10.906000000000001</v>
      </c>
      <c r="P540" s="109">
        <f>Calc!AY540</f>
        <v>3.010485108531484E-2</v>
      </c>
      <c r="Q540" s="77">
        <f>Calc!BB540</f>
        <v>148.41807954944358</v>
      </c>
      <c r="R540" s="77">
        <f>Calc!BC540</f>
        <v>0.46498780184888433</v>
      </c>
      <c r="S540" s="1">
        <f>Input!E540</f>
        <v>62</v>
      </c>
    </row>
    <row r="541" spans="1:19" s="160" customFormat="1" x14ac:dyDescent="0.2">
      <c r="A541" s="160">
        <f>Input!A541</f>
        <v>10815</v>
      </c>
      <c r="B541" s="160" t="str">
        <f>Input!B541</f>
        <v>Hu1-13</v>
      </c>
      <c r="C541" s="161">
        <f>Calc!O541</f>
        <v>13.69843629903797</v>
      </c>
      <c r="D541" s="161">
        <f>Calc!P541</f>
        <v>1.2545783547992248E-3</v>
      </c>
      <c r="E541" s="161">
        <f>Calc!X541</f>
        <v>0.9123870438878956</v>
      </c>
      <c r="F541" s="161">
        <f>Calc!Y541</f>
        <v>2.0294825582760885E-3</v>
      </c>
      <c r="G541" s="161">
        <f>Calc!AN541</f>
        <v>1.0013446098496854</v>
      </c>
      <c r="H541" s="161">
        <f>Calc!AO541</f>
        <v>1.8972774516042626E-3</v>
      </c>
      <c r="I541" s="162">
        <f>Calc!AH541</f>
        <v>45938.545615604693</v>
      </c>
      <c r="J541" s="162">
        <f>Calc!AI541</f>
        <v>134.16427825418387</v>
      </c>
      <c r="K541" s="163">
        <f>Calc!AJ541</f>
        <v>-0.65968501354585207</v>
      </c>
      <c r="L541" s="163">
        <f>Calc!AK541</f>
        <v>1.0305048452351884</v>
      </c>
      <c r="M541" s="164" t="str">
        <f>Calc!AP541</f>
        <v>Out of range</v>
      </c>
      <c r="N541" s="164" t="e">
        <f>Calc!AQ541</f>
        <v>#VALUE!</v>
      </c>
      <c r="O541" s="164" t="str">
        <f>Calc!AW541</f>
        <v>Out of range</v>
      </c>
      <c r="P541" s="164" t="e">
        <f>Calc!AY541</f>
        <v>#VALUE!</v>
      </c>
      <c r="Q541" s="163" t="e">
        <f>Calc!BB541</f>
        <v>#VALUE!</v>
      </c>
      <c r="R541" s="163" t="e">
        <f>Calc!BC541</f>
        <v>#VALUE!</v>
      </c>
      <c r="S541" s="160">
        <f>Input!E541</f>
        <v>0</v>
      </c>
    </row>
    <row r="542" spans="1:19" x14ac:dyDescent="0.2">
      <c r="A542" s="1">
        <f>Input!A542</f>
        <v>10801</v>
      </c>
      <c r="B542" s="1" t="str">
        <f>Input!B542</f>
        <v>GeoB13728 - 2 - 97-99cm</v>
      </c>
      <c r="C542" s="99">
        <f>Calc!O542</f>
        <v>3.1904179084061819</v>
      </c>
      <c r="D542" s="99">
        <f>Calc!P542</f>
        <v>9.8414583197976507E-5</v>
      </c>
      <c r="E542" s="99">
        <f>Calc!X542</f>
        <v>0.30017933729173157</v>
      </c>
      <c r="F542" s="99">
        <f>Calc!Y542</f>
        <v>4.1796287005386236E-4</v>
      </c>
      <c r="G542" s="99">
        <f>Calc!AN542</f>
        <v>0.12813467043974824</v>
      </c>
      <c r="H542" s="5">
        <f>Calc!AO542</f>
        <v>3.0769838955267974E-4</v>
      </c>
      <c r="I542" s="8">
        <f>Calc!AH542</f>
        <v>4166.6572290949052</v>
      </c>
      <c r="J542" s="8">
        <f>Calc!AI542</f>
        <v>11.565252759634252</v>
      </c>
      <c r="K542" s="77">
        <f>Calc!AJ542</f>
        <v>144.51869420637874</v>
      </c>
      <c r="L542" s="77">
        <f>Calc!AK542</f>
        <v>0.43220465977409495</v>
      </c>
      <c r="M542" s="109">
        <f>Calc!AP542</f>
        <v>12.9339</v>
      </c>
      <c r="N542" s="109">
        <f>Calc!AQ542</f>
        <v>3.32E-2</v>
      </c>
      <c r="O542" s="109">
        <f>Calc!AW542</f>
        <v>12.910500000000001</v>
      </c>
      <c r="P542" s="109">
        <f>Calc!AY542</f>
        <v>3.5303993249946986E-2</v>
      </c>
      <c r="Q542" s="77">
        <f>Calc!BB542</f>
        <v>149.88941921674089</v>
      </c>
      <c r="R542" s="77">
        <f>Calc!BC542</f>
        <v>0.44851603649548544</v>
      </c>
      <c r="S542" s="1">
        <f>Input!E542</f>
        <v>98</v>
      </c>
    </row>
    <row r="543" spans="1:19" s="160" customFormat="1" x14ac:dyDescent="0.2">
      <c r="A543" s="160">
        <f>Input!A543</f>
        <v>10815</v>
      </c>
      <c r="B543" s="160" t="str">
        <f>Input!B543</f>
        <v>Hu1-13</v>
      </c>
      <c r="C543" s="161">
        <f>Calc!O543</f>
        <v>13.698862441235342</v>
      </c>
      <c r="D543" s="161">
        <f>Calc!P543</f>
        <v>1.0972041145168615E-3</v>
      </c>
      <c r="E543" s="161">
        <f>Calc!X543</f>
        <v>0.91218923617311176</v>
      </c>
      <c r="F543" s="161">
        <f>Calc!Y543</f>
        <v>3.6828583297269313E-3</v>
      </c>
      <c r="G543" s="161">
        <f>Calc!AN543</f>
        <v>1.0012015786210071</v>
      </c>
      <c r="H543" s="161">
        <f>Calc!AO543</f>
        <v>2.1840278878502541E-3</v>
      </c>
      <c r="I543" s="162">
        <f>Calc!AH543</f>
        <v>45943.373316218887</v>
      </c>
      <c r="J543" s="162">
        <f>Calc!AI543</f>
        <v>210.80244981367449</v>
      </c>
      <c r="K543" s="163">
        <f>Calc!AJ543</f>
        <v>-1.2166649499975035</v>
      </c>
      <c r="L543" s="163">
        <f>Calc!AK543</f>
        <v>1.2944960287721532</v>
      </c>
      <c r="M543" s="164" t="str">
        <f>Calc!AP543</f>
        <v>Out of range</v>
      </c>
      <c r="N543" s="164" t="e">
        <f>Calc!AQ543</f>
        <v>#VALUE!</v>
      </c>
      <c r="O543" s="164" t="str">
        <f>Calc!AW543</f>
        <v>Out of range</v>
      </c>
      <c r="P543" s="164" t="e">
        <f>Calc!AY543</f>
        <v>#VALUE!</v>
      </c>
      <c r="Q543" s="163" t="e">
        <f>Calc!BB543</f>
        <v>#VALUE!</v>
      </c>
      <c r="R543" s="163" t="e">
        <f>Calc!BC543</f>
        <v>#VALUE!</v>
      </c>
      <c r="S543" s="160">
        <f>Input!E543</f>
        <v>0</v>
      </c>
    </row>
    <row r="544" spans="1:19" x14ac:dyDescent="0.2">
      <c r="A544" s="1">
        <f>Input!A544</f>
        <v>10802</v>
      </c>
      <c r="B544" s="1" t="str">
        <f>Input!B544</f>
        <v>GeoB13728 - 2 - 215-218 cm</v>
      </c>
      <c r="C544" s="99">
        <f>Calc!O544</f>
        <v>3.1426174255425172</v>
      </c>
      <c r="D544" s="99">
        <f>Calc!P544</f>
        <v>9.1447006725074511E-5</v>
      </c>
      <c r="E544" s="99">
        <f>Calc!X544</f>
        <v>0.44840616417971563</v>
      </c>
      <c r="F544" s="99">
        <f>Calc!Y544</f>
        <v>5.1146301379570078E-4</v>
      </c>
      <c r="G544" s="99">
        <f>Calc!AN544</f>
        <v>0.12366568079475174</v>
      </c>
      <c r="H544" s="5">
        <f>Calc!AO544</f>
        <v>2.1603633399496942E-4</v>
      </c>
      <c r="I544" s="8">
        <f>Calc!AH544</f>
        <v>2649.8637161531578</v>
      </c>
      <c r="J544" s="8">
        <f>Calc!AI544</f>
        <v>5.5279810809777166</v>
      </c>
      <c r="K544" s="77">
        <f>Calc!AJ544</f>
        <v>144.42107133833338</v>
      </c>
      <c r="L544" s="77">
        <f>Calc!AK544</f>
        <v>0.28481449939262843</v>
      </c>
      <c r="M544" s="109">
        <f>Calc!AP544</f>
        <v>12.458299999999999</v>
      </c>
      <c r="N544" s="109">
        <f>Calc!AQ544</f>
        <v>2.35E-2</v>
      </c>
      <c r="O544" s="109">
        <f>Calc!AW544</f>
        <v>12.422800000000001</v>
      </c>
      <c r="P544" s="109">
        <f>Calc!AY544</f>
        <v>2.924114062057959E-2</v>
      </c>
      <c r="Q544" s="77">
        <f>Calc!BB544</f>
        <v>149.58184464466066</v>
      </c>
      <c r="R544" s="77">
        <f>Calc!BC544</f>
        <v>0.29525103320358059</v>
      </c>
      <c r="S544" s="1">
        <f>Input!E544</f>
        <v>216.5</v>
      </c>
    </row>
    <row r="545" spans="1:19" s="160" customFormat="1" x14ac:dyDescent="0.2">
      <c r="A545" s="160">
        <f>Input!A545</f>
        <v>10815</v>
      </c>
      <c r="B545" s="160" t="str">
        <f>Input!B545</f>
        <v>Hu1-13</v>
      </c>
      <c r="C545" s="161">
        <f>Calc!O545</f>
        <v>13.697886099487027</v>
      </c>
      <c r="D545" s="161">
        <f>Calc!P545</f>
        <v>1.312975190739567E-3</v>
      </c>
      <c r="E545" s="161">
        <f>Calc!X545</f>
        <v>0.91177644573806382</v>
      </c>
      <c r="F545" s="161">
        <f>Calc!Y545</f>
        <v>2.8631394655012216E-3</v>
      </c>
      <c r="G545" s="161">
        <f>Calc!AN545</f>
        <v>0.99996208756952265</v>
      </c>
      <c r="H545" s="161">
        <f>Calc!AO545</f>
        <v>2.0452395409980874E-3</v>
      </c>
      <c r="I545" s="162">
        <f>Calc!AH545</f>
        <v>45903.997656495223</v>
      </c>
      <c r="J545" s="162">
        <f>Calc!AI545</f>
        <v>171.97065173419264</v>
      </c>
      <c r="K545" s="163">
        <f>Calc!AJ545</f>
        <v>0.14965765825580846</v>
      </c>
      <c r="L545" s="163">
        <f>Calc!AK545</f>
        <v>1.1671394983527277</v>
      </c>
      <c r="M545" s="164">
        <f>Calc!AP545</f>
        <v>904.13279999999997</v>
      </c>
      <c r="N545" s="164" t="e">
        <f>Calc!AQ545</f>
        <v>#VALUE!</v>
      </c>
      <c r="O545" s="164">
        <f>Calc!AW545</f>
        <v>904.13099999999997</v>
      </c>
      <c r="P545" s="164">
        <f>Calc!AY545</f>
        <v>1138.2289325053653</v>
      </c>
      <c r="Q545" s="163">
        <f>Calc!BB545</f>
        <v>1.9269541077325401</v>
      </c>
      <c r="R545" s="163">
        <f>Calc!BC545</f>
        <v>15.151318674602448</v>
      </c>
      <c r="S545" s="160">
        <f>Input!E545</f>
        <v>0</v>
      </c>
    </row>
    <row r="546" spans="1:19" x14ac:dyDescent="0.2">
      <c r="A546" s="1">
        <f>Input!A546</f>
        <v>10803</v>
      </c>
      <c r="B546" s="1" t="str">
        <f>Input!B546</f>
        <v>GeoB13728 - 2 - 241-243 cm</v>
      </c>
      <c r="C546" s="99">
        <f>Calc!O546</f>
        <v>3.696972876819355</v>
      </c>
      <c r="D546" s="99">
        <f>Calc!P546</f>
        <v>1.260875352530695E-4</v>
      </c>
      <c r="E546" s="99">
        <f>Calc!X546</f>
        <v>0.42707056455553744</v>
      </c>
      <c r="F546" s="99">
        <f>Calc!Y546</f>
        <v>6.2063085313129537E-4</v>
      </c>
      <c r="G546" s="99">
        <f>Calc!AN546</f>
        <v>0.12872714797928778</v>
      </c>
      <c r="H546" s="5">
        <f>Calc!AO546</f>
        <v>2.2593162096871012E-4</v>
      </c>
      <c r="I546" s="8">
        <f>Calc!AH546</f>
        <v>3402.9528496832122</v>
      </c>
      <c r="J546" s="8">
        <f>Calc!AI546</f>
        <v>7.7533240194847206</v>
      </c>
      <c r="K546" s="77">
        <f>Calc!AJ546</f>
        <v>143.37743364862644</v>
      </c>
      <c r="L546" s="77">
        <f>Calc!AK546</f>
        <v>0.30072043913882851</v>
      </c>
      <c r="M546" s="109">
        <f>Calc!AP546</f>
        <v>13.011200000000001</v>
      </c>
      <c r="N546" s="109">
        <f>Calc!AQ546</f>
        <v>2.4400000000000002E-2</v>
      </c>
      <c r="O546" s="109">
        <f>Calc!AW546</f>
        <v>12.9825</v>
      </c>
      <c r="P546" s="109">
        <f>Calc!AY546</f>
        <v>2.8383626920657684E-2</v>
      </c>
      <c r="Q546" s="77">
        <f>Calc!BB546</f>
        <v>148.73600992303284</v>
      </c>
      <c r="R546" s="77">
        <f>Calc!BC546</f>
        <v>0.31218763573977976</v>
      </c>
      <c r="S546" s="1">
        <f>Input!E546</f>
        <v>242</v>
      </c>
    </row>
    <row r="547" spans="1:19" s="160" customFormat="1" x14ac:dyDescent="0.2">
      <c r="A547" s="160">
        <f>Input!A547</f>
        <v>10815</v>
      </c>
      <c r="B547" s="160" t="str">
        <f>Input!B547</f>
        <v>Hu1-13</v>
      </c>
      <c r="C547" s="161">
        <f>Calc!O547</f>
        <v>13.700990193891242</v>
      </c>
      <c r="D547" s="161">
        <f>Calc!P547</f>
        <v>1.3741157740343706E-3</v>
      </c>
      <c r="E547" s="161">
        <f>Calc!X547</f>
        <v>0.90786672191966888</v>
      </c>
      <c r="F547" s="161">
        <f>Calc!Y547</f>
        <v>2.686442845199752E-3</v>
      </c>
      <c r="G547" s="161">
        <f>Calc!AN547</f>
        <v>0.99882880771143212</v>
      </c>
      <c r="H547" s="161">
        <f>Calc!AO547</f>
        <v>1.2745675565726865E-3</v>
      </c>
      <c r="I547" s="162">
        <f>Calc!AH547</f>
        <v>46059.870237120405</v>
      </c>
      <c r="J547" s="162">
        <f>Calc!AI547</f>
        <v>148.35555876316755</v>
      </c>
      <c r="K547" s="163">
        <f>Calc!AJ547</f>
        <v>-0.52554723874653764</v>
      </c>
      <c r="L547" s="163">
        <f>Calc!AK547</f>
        <v>1.0616935385299258</v>
      </c>
      <c r="M547" s="164">
        <f>Calc!AP547</f>
        <v>850.47220000000004</v>
      </c>
      <c r="N547" s="164" t="e">
        <f>Calc!AQ547</f>
        <v>#VALUE!</v>
      </c>
      <c r="O547" s="164">
        <f>Calc!AW547</f>
        <v>850.47040000000004</v>
      </c>
      <c r="P547" s="164">
        <f>Calc!AY547</f>
        <v>527.3505999782426</v>
      </c>
      <c r="Q547" s="163">
        <f>Calc!BB547</f>
        <v>-5.8145842760683868</v>
      </c>
      <c r="R547" s="163">
        <f>Calc!BC547</f>
        <v>13.236043635089166</v>
      </c>
      <c r="S547" s="160">
        <f>Input!E547</f>
        <v>0</v>
      </c>
    </row>
    <row r="548" spans="1:19" x14ac:dyDescent="0.2">
      <c r="A548" s="1">
        <f>Input!A548</f>
        <v>10804</v>
      </c>
      <c r="B548" s="1" t="str">
        <f>Input!B548</f>
        <v>GeoB13728 - 2 - 283-287 cm</v>
      </c>
      <c r="C548" s="99">
        <f>Calc!O548</f>
        <v>3.6557860507012001</v>
      </c>
      <c r="D548" s="99">
        <f>Calc!P548</f>
        <v>1.2501200234205868E-4</v>
      </c>
      <c r="E548" s="99">
        <f>Calc!X548</f>
        <v>0.26533432299142157</v>
      </c>
      <c r="F548" s="99">
        <f>Calc!Y548</f>
        <v>3.9450568576111512E-4</v>
      </c>
      <c r="G548" s="99">
        <f>Calc!AN548</f>
        <v>0.12935090664652071</v>
      </c>
      <c r="H548" s="5">
        <f>Calc!AO548</f>
        <v>2.6331926519275494E-4</v>
      </c>
      <c r="I548" s="8">
        <f>Calc!AH548</f>
        <v>5439.383348857159</v>
      </c>
      <c r="J548" s="8">
        <f>Calc!AI548</f>
        <v>13.710636272964823</v>
      </c>
      <c r="K548" s="77">
        <f>Calc!AJ548</f>
        <v>144.04869219775907</v>
      </c>
      <c r="L548" s="77">
        <f>Calc!AK548</f>
        <v>0.35591372577992192</v>
      </c>
      <c r="M548" s="109">
        <f>Calc!AP548</f>
        <v>13.069800000000001</v>
      </c>
      <c r="N548" s="109">
        <f>Calc!AQ548</f>
        <v>2.9000000000000001E-2</v>
      </c>
      <c r="O548" s="109">
        <f>Calc!AW548</f>
        <v>13.0517</v>
      </c>
      <c r="P548" s="109">
        <f>Calc!AY548</f>
        <v>2.9926285470877955E-2</v>
      </c>
      <c r="Q548" s="77">
        <f>Calc!BB548</f>
        <v>149.46158486573322</v>
      </c>
      <c r="R548" s="77">
        <f>Calc!BC548</f>
        <v>0.36950414525472575</v>
      </c>
      <c r="S548" s="1">
        <f>Input!E548</f>
        <v>285</v>
      </c>
    </row>
    <row r="549" spans="1:19" s="160" customFormat="1" x14ac:dyDescent="0.2">
      <c r="A549" s="160">
        <f>Input!A549</f>
        <v>10815</v>
      </c>
      <c r="B549" s="160" t="str">
        <f>Input!B549</f>
        <v>Hu1-13</v>
      </c>
      <c r="C549" s="161">
        <f>Calc!O549</f>
        <v>13.700990193891242</v>
      </c>
      <c r="D549" s="161">
        <f>Calc!P549</f>
        <v>1.3741157740343706E-3</v>
      </c>
      <c r="E549" s="161">
        <f>Calc!X549</f>
        <v>0.90786672191966888</v>
      </c>
      <c r="F549" s="161">
        <f>Calc!Y549</f>
        <v>2.686442845199752E-3</v>
      </c>
      <c r="G549" s="161">
        <f>Calc!AN549</f>
        <v>0.99882880771143212</v>
      </c>
      <c r="H549" s="161">
        <f>Calc!AO549</f>
        <v>1.2745675565726865E-3</v>
      </c>
      <c r="I549" s="162">
        <f>Calc!AH549</f>
        <v>46059.870237120405</v>
      </c>
      <c r="J549" s="162">
        <f>Calc!AI549</f>
        <v>148.35555876316755</v>
      </c>
      <c r="K549" s="163">
        <f>Calc!AJ549</f>
        <v>-0.52554723874653764</v>
      </c>
      <c r="L549" s="163">
        <f>Calc!AK549</f>
        <v>1.0616935385299258</v>
      </c>
      <c r="M549" s="164">
        <f>Calc!AP549</f>
        <v>850.47220000000004</v>
      </c>
      <c r="N549" s="164" t="e">
        <f>Calc!AQ549</f>
        <v>#VALUE!</v>
      </c>
      <c r="O549" s="164">
        <f>Calc!AW549</f>
        <v>850.47040000000004</v>
      </c>
      <c r="P549" s="164">
        <f>Calc!AY549</f>
        <v>527.3505999782426</v>
      </c>
      <c r="Q549" s="163">
        <f>Calc!BB549</f>
        <v>-5.8145842760683868</v>
      </c>
      <c r="R549" s="163">
        <f>Calc!BC549</f>
        <v>13.193984912315701</v>
      </c>
      <c r="S549" s="160">
        <f>Input!E549</f>
        <v>0</v>
      </c>
    </row>
    <row r="550" spans="1:19" x14ac:dyDescent="0.2">
      <c r="A550" s="56"/>
      <c r="B550" s="56"/>
      <c r="C550" s="106"/>
      <c r="D550" s="106"/>
      <c r="E550" s="106"/>
      <c r="F550" s="106"/>
      <c r="G550" s="106"/>
      <c r="H550" s="70"/>
      <c r="I550" s="72"/>
      <c r="J550" s="72"/>
      <c r="K550" s="107"/>
      <c r="L550" s="107"/>
      <c r="M550" s="130"/>
      <c r="N550" s="130"/>
      <c r="O550" s="130"/>
      <c r="P550" s="130"/>
      <c r="Q550" s="107"/>
      <c r="R550" s="107"/>
      <c r="S550" s="56"/>
    </row>
    <row r="551" spans="1:19" s="160" customFormat="1" x14ac:dyDescent="0.2">
      <c r="A551" s="160">
        <f>Input!A551</f>
        <v>10815</v>
      </c>
      <c r="B551" s="160" t="str">
        <f>Input!B551</f>
        <v>Hu1-13</v>
      </c>
      <c r="C551" s="161">
        <f>Calc!O551</f>
        <v>13.701139869272406</v>
      </c>
      <c r="D551" s="161">
        <f>Calc!P551</f>
        <v>9.953281300181015E-4</v>
      </c>
      <c r="E551" s="161">
        <f>Calc!X551</f>
        <v>0.8842414322754184</v>
      </c>
      <c r="F551" s="161">
        <f>Calc!Y551</f>
        <v>3.1601822129013277E-3</v>
      </c>
      <c r="G551" s="161">
        <f>Calc!AN551</f>
        <v>1.0008304553576624</v>
      </c>
      <c r="H551" s="161">
        <f>Calc!AO551</f>
        <v>2.5677583692462259E-3</v>
      </c>
      <c r="I551" s="162">
        <f>Calc!AH551</f>
        <v>47385.792045893999</v>
      </c>
      <c r="J551" s="162">
        <f>Calc!AI551</f>
        <v>208.44289182052361</v>
      </c>
      <c r="K551" s="163">
        <f>Calc!AJ551</f>
        <v>-0.68006733512793183</v>
      </c>
      <c r="L551" s="163">
        <f>Calc!AK551</f>
        <v>1.0091748440787427</v>
      </c>
      <c r="M551" s="164" t="str">
        <f>Calc!AP551</f>
        <v>Out of range</v>
      </c>
      <c r="N551" s="164" t="e">
        <f>Calc!AQ551</f>
        <v>#VALUE!</v>
      </c>
      <c r="O551" s="164" t="str">
        <f>Calc!AW551</f>
        <v>Out of range</v>
      </c>
      <c r="P551" s="164" t="e">
        <f>Calc!AY551</f>
        <v>#VALUE!</v>
      </c>
      <c r="Q551" s="163" t="e">
        <f>Calc!BB551</f>
        <v>#VALUE!</v>
      </c>
      <c r="R551" s="163" t="e">
        <f>Calc!BC551</f>
        <v>#VALUE!</v>
      </c>
      <c r="S551" s="160">
        <f>Input!E551</f>
        <v>0</v>
      </c>
    </row>
    <row r="552" spans="1:19" x14ac:dyDescent="0.2">
      <c r="A552" s="1">
        <f>Input!A552</f>
        <v>10805</v>
      </c>
      <c r="B552" s="1" t="str">
        <f>Input!B552</f>
        <v>GeoB13728 - 2 - 312-315 cm</v>
      </c>
      <c r="C552" s="99">
        <f>Calc!O552</f>
        <v>3.3231922417460358</v>
      </c>
      <c r="D552" s="99">
        <f>Calc!P552</f>
        <v>1.2565481580405235E-4</v>
      </c>
      <c r="E552" s="99">
        <f>Calc!X552</f>
        <v>0.27120579135542733</v>
      </c>
      <c r="F552" s="99">
        <f>Calc!Y552</f>
        <v>6.0488243214569439E-4</v>
      </c>
      <c r="G552" s="99">
        <f>Calc!AN552</f>
        <v>0.1305667077288839</v>
      </c>
      <c r="H552" s="5">
        <f>Calc!AO552</f>
        <v>4.2216585955430084E-4</v>
      </c>
      <c r="I552" s="8">
        <f>Calc!AH552</f>
        <v>4892.8278645745922</v>
      </c>
      <c r="J552" s="8">
        <f>Calc!AI552</f>
        <v>19.21795486107337</v>
      </c>
      <c r="K552" s="77">
        <f>Calc!AJ552</f>
        <v>144.04125819961911</v>
      </c>
      <c r="L552" s="77">
        <f>Calc!AK552</f>
        <v>0.37231766635842356</v>
      </c>
      <c r="M552" s="109">
        <f>Calc!AP552</f>
        <v>13.200100000000001</v>
      </c>
      <c r="N552" s="109">
        <f>Calc!AQ552</f>
        <v>4.8099999999999997E-2</v>
      </c>
      <c r="O552" s="109">
        <f>Calc!AW552</f>
        <v>13.1798</v>
      </c>
      <c r="P552" s="109">
        <f>Calc!AY552</f>
        <v>4.6610484644798417E-2</v>
      </c>
      <c r="Q552" s="77">
        <f>Calc!BB552</f>
        <v>149.50799094710308</v>
      </c>
      <c r="R552" s="77">
        <f>Calc!BC552</f>
        <v>0.38694963825734036</v>
      </c>
      <c r="S552" s="1">
        <f>Input!E552</f>
        <v>313.5</v>
      </c>
    </row>
    <row r="553" spans="1:19" s="160" customFormat="1" x14ac:dyDescent="0.2">
      <c r="A553" s="160">
        <f>Input!A553</f>
        <v>10815</v>
      </c>
      <c r="B553" s="160" t="str">
        <f>Input!B553</f>
        <v>Hu1-13</v>
      </c>
      <c r="C553" s="161">
        <f>Calc!O553</f>
        <v>13.700079621829797</v>
      </c>
      <c r="D553" s="161">
        <f>Calc!P553</f>
        <v>1.334977640335161E-3</v>
      </c>
      <c r="E553" s="161">
        <f>Calc!X553</f>
        <v>0.88518370709567085</v>
      </c>
      <c r="F553" s="161">
        <f>Calc!Y553</f>
        <v>3.2176669793633245E-3</v>
      </c>
      <c r="G553" s="161">
        <f>Calc!AN553</f>
        <v>1.0008704287139671</v>
      </c>
      <c r="H553" s="161">
        <f>Calc!AO553</f>
        <v>1.8430477758978811E-3</v>
      </c>
      <c r="I553" s="162">
        <f>Calc!AH553</f>
        <v>47333.577486635622</v>
      </c>
      <c r="J553" s="162">
        <f>Calc!AI553</f>
        <v>192.82172781753212</v>
      </c>
      <c r="K553" s="163">
        <f>Calc!AJ553</f>
        <v>-0.73730919253633953</v>
      </c>
      <c r="L553" s="163">
        <f>Calc!AK553</f>
        <v>0.70904949431928121</v>
      </c>
      <c r="M553" s="164" t="str">
        <f>Calc!AP553</f>
        <v>Out of range</v>
      </c>
      <c r="N553" s="164" t="e">
        <f>Calc!AQ553</f>
        <v>#VALUE!</v>
      </c>
      <c r="O553" s="164" t="str">
        <f>Calc!AW553</f>
        <v>Out of range</v>
      </c>
      <c r="P553" s="164" t="e">
        <f>Calc!AY553</f>
        <v>#VALUE!</v>
      </c>
      <c r="Q553" s="163" t="e">
        <f>Calc!BB553</f>
        <v>#VALUE!</v>
      </c>
      <c r="R553" s="163" t="e">
        <f>Calc!BC553</f>
        <v>#VALUE!</v>
      </c>
      <c r="S553" s="160">
        <f>Input!E553</f>
        <v>0</v>
      </c>
    </row>
    <row r="554" spans="1:19" x14ac:dyDescent="0.2">
      <c r="A554" s="1">
        <f>Input!A554</f>
        <v>10806</v>
      </c>
      <c r="B554" s="1" t="str">
        <f>Input!B554</f>
        <v>GeoB13728 - 2 - 324-327 cm</v>
      </c>
      <c r="C554" s="99">
        <f>Calc!O554</f>
        <v>3.5652760830842163</v>
      </c>
      <c r="D554" s="99">
        <f>Calc!P554</f>
        <v>1.0686515417416241E-4</v>
      </c>
      <c r="E554" s="99">
        <f>Calc!X554</f>
        <v>0.39089632920020523</v>
      </c>
      <c r="F554" s="99">
        <f>Calc!Y554</f>
        <v>5.5589406522728291E-4</v>
      </c>
      <c r="G554" s="99">
        <f>Calc!AN554</f>
        <v>0.13131341424526405</v>
      </c>
      <c r="H554" s="5">
        <f>Calc!AO554</f>
        <v>2.665963246565773E-4</v>
      </c>
      <c r="I554" s="8">
        <f>Calc!AH554</f>
        <v>3664.1258607733735</v>
      </c>
      <c r="J554" s="8">
        <f>Calc!AI554</f>
        <v>9.0817880823945796</v>
      </c>
      <c r="K554" s="77">
        <f>Calc!AJ554</f>
        <v>143.3956314091096</v>
      </c>
      <c r="L554" s="77">
        <f>Calc!AK554</f>
        <v>0.37646968108628687</v>
      </c>
      <c r="M554" s="109">
        <f>Calc!AP554</f>
        <v>13.2883</v>
      </c>
      <c r="N554" s="109">
        <f>Calc!AQ554</f>
        <v>2.63E-2</v>
      </c>
      <c r="O554" s="109">
        <f>Calc!AW554</f>
        <v>13.260999999999999</v>
      </c>
      <c r="P554" s="109">
        <f>Calc!AY554</f>
        <v>3.2052001584784294E-2</v>
      </c>
      <c r="Q554" s="77">
        <f>Calc!BB554</f>
        <v>148.87202252298428</v>
      </c>
      <c r="R554" s="77">
        <f>Calc!BC554</f>
        <v>0.3910799504694254</v>
      </c>
      <c r="S554" s="1">
        <f>Input!E554</f>
        <v>325.5</v>
      </c>
    </row>
    <row r="555" spans="1:19" s="160" customFormat="1" x14ac:dyDescent="0.2">
      <c r="A555" s="160">
        <f>Input!A555</f>
        <v>10815</v>
      </c>
      <c r="B555" s="160" t="str">
        <f>Input!B555</f>
        <v>Hu1-13</v>
      </c>
      <c r="C555" s="161">
        <f>Calc!O555</f>
        <v>13.700165068569568</v>
      </c>
      <c r="D555" s="161">
        <f>Calc!P555</f>
        <v>1.2643396800120126E-3</v>
      </c>
      <c r="E555" s="161">
        <f>Calc!X555</f>
        <v>0.8837296401067799</v>
      </c>
      <c r="F555" s="161">
        <f>Calc!Y555</f>
        <v>2.816547315545332E-3</v>
      </c>
      <c r="G555" s="161">
        <f>Calc!AN555</f>
        <v>1.0015622276308731</v>
      </c>
      <c r="H555" s="161">
        <f>Calc!AO555</f>
        <v>1.9645591344956631E-3</v>
      </c>
      <c r="I555" s="162">
        <f>Calc!AH555</f>
        <v>47444.525568321296</v>
      </c>
      <c r="J555" s="162">
        <f>Calc!AI555</f>
        <v>177.49987054152331</v>
      </c>
      <c r="K555" s="163">
        <f>Calc!AJ555</f>
        <v>-0.72691693163939863</v>
      </c>
      <c r="L555" s="163">
        <f>Calc!AK555</f>
        <v>1.0933456407621278</v>
      </c>
      <c r="M555" s="164" t="str">
        <f>Calc!AP555</f>
        <v>Out of range</v>
      </c>
      <c r="N555" s="164" t="e">
        <f>Calc!AQ555</f>
        <v>#VALUE!</v>
      </c>
      <c r="O555" s="164" t="str">
        <f>Calc!AW555</f>
        <v>Out of range</v>
      </c>
      <c r="P555" s="164" t="e">
        <f>Calc!AY555</f>
        <v>#VALUE!</v>
      </c>
      <c r="Q555" s="163" t="e">
        <f>Calc!BB555</f>
        <v>#VALUE!</v>
      </c>
      <c r="R555" s="163" t="e">
        <f>Calc!BC555</f>
        <v>#VALUE!</v>
      </c>
      <c r="S555" s="160">
        <f>Input!E555</f>
        <v>0</v>
      </c>
    </row>
    <row r="556" spans="1:19" x14ac:dyDescent="0.2">
      <c r="A556" s="1">
        <f>Input!A556</f>
        <v>10807</v>
      </c>
      <c r="B556" s="1" t="str">
        <f>Input!B556</f>
        <v>GeoB13728 - 2 - 353-355 cm</v>
      </c>
      <c r="C556" s="99">
        <f>Calc!O556</f>
        <v>3.7115477301120725</v>
      </c>
      <c r="D556" s="99">
        <f>Calc!P556</f>
        <v>1.166190712159182E-4</v>
      </c>
      <c r="E556" s="99">
        <f>Calc!X556</f>
        <v>0.24946734799404741</v>
      </c>
      <c r="F556" s="99">
        <f>Calc!Y556</f>
        <v>3.608564419427696E-4</v>
      </c>
      <c r="G556" s="99">
        <f>Calc!AN556</f>
        <v>0.12972980688486846</v>
      </c>
      <c r="H556" s="5">
        <f>Calc!AO556</f>
        <v>2.6357383310314264E-4</v>
      </c>
      <c r="I556" s="8">
        <f>Calc!AH556</f>
        <v>5899.822833473756</v>
      </c>
      <c r="J556" s="8">
        <f>Calc!AI556</f>
        <v>14.71323799147482</v>
      </c>
      <c r="K556" s="77">
        <f>Calc!AJ556</f>
        <v>143.14433811121384</v>
      </c>
      <c r="L556" s="77">
        <f>Calc!AK556</f>
        <v>0.37549730138093795</v>
      </c>
      <c r="M556" s="109">
        <f>Calc!AP556</f>
        <v>13.121499999999999</v>
      </c>
      <c r="N556" s="109">
        <f>Calc!AQ556</f>
        <v>2.69E-2</v>
      </c>
      <c r="O556" s="109">
        <f>Calc!AW556</f>
        <v>13.104799999999999</v>
      </c>
      <c r="P556" s="109">
        <f>Calc!AY556</f>
        <v>2.9833816514289652E-2</v>
      </c>
      <c r="Q556" s="77">
        <f>Calc!BB556</f>
        <v>148.54553954923719</v>
      </c>
      <c r="R556" s="77">
        <f>Calc!BC556</f>
        <v>0.38986702493894781</v>
      </c>
      <c r="S556" s="1">
        <f>Input!E556</f>
        <v>354</v>
      </c>
    </row>
    <row r="557" spans="1:19" s="160" customFormat="1" x14ac:dyDescent="0.2">
      <c r="A557" s="160">
        <f>Input!A557</f>
        <v>10815</v>
      </c>
      <c r="B557" s="160" t="str">
        <f>Input!B557</f>
        <v>Hu1-13</v>
      </c>
      <c r="C557" s="161">
        <f>Calc!O557</f>
        <v>13.702415932464975</v>
      </c>
      <c r="D557" s="161">
        <f>Calc!P557</f>
        <v>1.0907304106718273E-3</v>
      </c>
      <c r="E557" s="161">
        <f>Calc!X557</f>
        <v>0.88558899134165092</v>
      </c>
      <c r="F557" s="161">
        <f>Calc!Y557</f>
        <v>2.940259627115156E-3</v>
      </c>
      <c r="G557" s="161">
        <f>Calc!AN557</f>
        <v>0.99915661569572467</v>
      </c>
      <c r="H557" s="161">
        <f>Calc!AO557</f>
        <v>2.0322335315211045E-3</v>
      </c>
      <c r="I557" s="162">
        <f>Calc!AH557</f>
        <v>47238.9567213763</v>
      </c>
      <c r="J557" s="162">
        <f>Calc!AI557</f>
        <v>183.89121098663222</v>
      </c>
      <c r="K557" s="163">
        <f>Calc!AJ557</f>
        <v>0.7080763384486044</v>
      </c>
      <c r="L557" s="163">
        <f>Calc!AK557</f>
        <v>0.80049233049575519</v>
      </c>
      <c r="M557" s="164">
        <f>Calc!AP557</f>
        <v>686.87670000000003</v>
      </c>
      <c r="N557" s="164" t="e">
        <f>Calc!AQ557</f>
        <v>#VALUE!</v>
      </c>
      <c r="O557" s="164">
        <f>Calc!AW557</f>
        <v>686.875</v>
      </c>
      <c r="P557" s="164">
        <f>Calc!AY557</f>
        <v>136.62320595242483</v>
      </c>
      <c r="Q557" s="163">
        <f>Calc!BB557</f>
        <v>4.9338096793548756</v>
      </c>
      <c r="R557" s="163">
        <f>Calc!BC557</f>
        <v>7.0693500662349047</v>
      </c>
      <c r="S557" s="160">
        <f>Input!E557</f>
        <v>0</v>
      </c>
    </row>
    <row r="558" spans="1:19" x14ac:dyDescent="0.2">
      <c r="A558" s="1">
        <f>Input!A558</f>
        <v>10761</v>
      </c>
      <c r="B558" s="1" t="str">
        <f>Input!B558</f>
        <v>GeoB20908 - 2 - 363-367 cm</v>
      </c>
      <c r="C558" s="99">
        <f>Calc!O558</f>
        <v>2.6145911356730078</v>
      </c>
      <c r="D558" s="99">
        <f>Calc!P558</f>
        <v>7.0745086087782872E-5</v>
      </c>
      <c r="E558" s="99">
        <f>Calc!X558</f>
        <v>6.9659071176367826E-2</v>
      </c>
      <c r="F558" s="99">
        <f>Calc!Y558</f>
        <v>1.4638622433048689E-4</v>
      </c>
      <c r="G558" s="99">
        <f>Calc!AN558</f>
        <v>5.0501575853004667E-2</v>
      </c>
      <c r="H558" s="5">
        <f>Calc!AO558</f>
        <v>1.4467365498795136E-4</v>
      </c>
      <c r="I558" s="8">
        <f>Calc!AH558</f>
        <v>5793.6346888973449</v>
      </c>
      <c r="J558" s="8">
        <f>Calc!AI558</f>
        <v>20.583423048459419</v>
      </c>
      <c r="K558" s="77">
        <f>Calc!AJ558</f>
        <v>144.31861803133162</v>
      </c>
      <c r="L558" s="77">
        <f>Calc!AK558</f>
        <v>0.4411472644515263</v>
      </c>
      <c r="M558" s="109">
        <f>Calc!AP558</f>
        <v>4.9242999999999997</v>
      </c>
      <c r="N558" s="109">
        <f>Calc!AQ558</f>
        <v>1.41E-2</v>
      </c>
      <c r="O558" s="109">
        <f>Calc!AW558</f>
        <v>4.9177</v>
      </c>
      <c r="P558" s="109">
        <f>Calc!AY558</f>
        <v>1.4922789118539455E-2</v>
      </c>
      <c r="Q558" s="77">
        <f>Calc!BB558</f>
        <v>146.338491915144</v>
      </c>
      <c r="R558" s="77">
        <f>Calc!BC558</f>
        <v>0.44736411034197515</v>
      </c>
      <c r="S558" s="1">
        <f>Input!E558</f>
        <v>364</v>
      </c>
    </row>
    <row r="559" spans="1:19" s="160" customFormat="1" x14ac:dyDescent="0.2">
      <c r="A559" s="160">
        <f>Input!A559</f>
        <v>10815</v>
      </c>
      <c r="B559" s="160" t="str">
        <f>Input!B559</f>
        <v>Hu1-13</v>
      </c>
      <c r="C559" s="161">
        <f>Calc!O559</f>
        <v>13.700920729659687</v>
      </c>
      <c r="D559" s="161">
        <f>Calc!P559</f>
        <v>8.9730656316447041E-4</v>
      </c>
      <c r="E559" s="161">
        <f>Calc!X559</f>
        <v>0.88380321854476485</v>
      </c>
      <c r="F559" s="161">
        <f>Calc!Y559</f>
        <v>2.9450908818396855E-3</v>
      </c>
      <c r="G559" s="161">
        <f>Calc!AN559</f>
        <v>1.0013881595690906</v>
      </c>
      <c r="H559" s="161">
        <f>Calc!AO559</f>
        <v>2.4671100115794065E-3</v>
      </c>
      <c r="I559" s="162">
        <f>Calc!AH559</f>
        <v>47434.946934202257</v>
      </c>
      <c r="J559" s="162">
        <f>Calc!AI559</f>
        <v>196.55277363328776</v>
      </c>
      <c r="K559" s="163">
        <f>Calc!AJ559</f>
        <v>-0.42307228740723346</v>
      </c>
      <c r="L559" s="163">
        <f>Calc!AK559</f>
        <v>0.97881812535142843</v>
      </c>
      <c r="M559" s="164" t="str">
        <f>Calc!AP559</f>
        <v>Out of range</v>
      </c>
      <c r="N559" s="164" t="e">
        <f>Calc!AQ559</f>
        <v>#VALUE!</v>
      </c>
      <c r="O559" s="164" t="str">
        <f>Calc!AW559</f>
        <v>Out of range</v>
      </c>
      <c r="P559" s="164" t="e">
        <f>Calc!AY559</f>
        <v>#VALUE!</v>
      </c>
      <c r="Q559" s="163" t="e">
        <f>Calc!BB559</f>
        <v>#VALUE!</v>
      </c>
      <c r="R559" s="163" t="e">
        <f>Calc!BC559</f>
        <v>#VALUE!</v>
      </c>
      <c r="S559" s="160">
        <f>Input!E559</f>
        <v>0</v>
      </c>
    </row>
    <row r="560" spans="1:19" x14ac:dyDescent="0.2">
      <c r="A560" s="1">
        <f>Input!A560</f>
        <v>10786</v>
      </c>
      <c r="B560" s="1" t="str">
        <f>Input!B560</f>
        <v>GeoB20908 - 2 - 384-386 cm</v>
      </c>
      <c r="C560" s="99">
        <f>Calc!O560</f>
        <v>3.6455500432929835</v>
      </c>
      <c r="D560" s="99">
        <f>Calc!P560</f>
        <v>1.6193594284199996E-4</v>
      </c>
      <c r="E560" s="99">
        <f>Calc!X560</f>
        <v>2.200126815190024</v>
      </c>
      <c r="F560" s="99">
        <f>Calc!Y560</f>
        <v>1.3390069374490022E-2</v>
      </c>
      <c r="G560" s="99">
        <f>Calc!AN560</f>
        <v>5.9434492234383809E-2</v>
      </c>
      <c r="H560" s="5">
        <f>Calc!AO560</f>
        <v>9.617370002410775E-4</v>
      </c>
      <c r="I560" s="8">
        <f>Calc!AH560</f>
        <v>301.24148844333439</v>
      </c>
      <c r="J560" s="8">
        <f>Calc!AI560</f>
        <v>5.2078867546113896</v>
      </c>
      <c r="K560" s="77">
        <f>Calc!AJ560</f>
        <v>144.68188058277832</v>
      </c>
      <c r="L560" s="77">
        <f>Calc!AK560</f>
        <v>0.49773149346285406</v>
      </c>
      <c r="M560" s="109">
        <f>Calc!AP560</f>
        <v>5.8160999999999996</v>
      </c>
      <c r="N560" s="109">
        <f>Calc!AQ560</f>
        <v>9.2399999999999996E-2</v>
      </c>
      <c r="O560" s="109">
        <f>Calc!AW560</f>
        <v>5.6656000000000004</v>
      </c>
      <c r="P560" s="109">
        <f>Calc!AY560</f>
        <v>0.12249523131800442</v>
      </c>
      <c r="Q560" s="77">
        <f>Calc!BB560</f>
        <v>147.01727406211774</v>
      </c>
      <c r="R560" s="77">
        <f>Calc!BC560</f>
        <v>0.50832034572329021</v>
      </c>
      <c r="S560" s="1">
        <f>Input!E560</f>
        <v>385</v>
      </c>
    </row>
    <row r="561" spans="1:19" s="160" customFormat="1" x14ac:dyDescent="0.2">
      <c r="A561" s="160">
        <f>Input!A561</f>
        <v>10815</v>
      </c>
      <c r="B561" s="160" t="str">
        <f>Input!B561</f>
        <v>Hu1-13</v>
      </c>
      <c r="C561" s="161">
        <f>Calc!O561</f>
        <v>13.700436984304712</v>
      </c>
      <c r="D561" s="161">
        <f>Calc!P561</f>
        <v>1.1833091808715619E-3</v>
      </c>
      <c r="E561" s="161">
        <f>Calc!X561</f>
        <v>0.88892280595741724</v>
      </c>
      <c r="F561" s="161">
        <f>Calc!Y561</f>
        <v>3.8540112103195661E-3</v>
      </c>
      <c r="G561" s="161">
        <f>Calc!AN561</f>
        <v>1.0007271262562636</v>
      </c>
      <c r="H561" s="161">
        <f>Calc!AO561</f>
        <v>3.593604121398268E-3</v>
      </c>
      <c r="I561" s="162">
        <f>Calc!AH561</f>
        <v>47128.957742704908</v>
      </c>
      <c r="J561" s="162">
        <f>Calc!AI561</f>
        <v>265.28694787764158</v>
      </c>
      <c r="K561" s="163">
        <f>Calc!AJ561</f>
        <v>1.161734364008904</v>
      </c>
      <c r="L561" s="163">
        <f>Calc!AK561</f>
        <v>0.85639115411581646</v>
      </c>
      <c r="M561" s="164">
        <f>Calc!AP561</f>
        <v>761.1232</v>
      </c>
      <c r="N561" s="164" t="e">
        <f>Calc!AQ561</f>
        <v>#VALUE!</v>
      </c>
      <c r="O561" s="164">
        <f>Calc!AW561</f>
        <v>761.12149999999997</v>
      </c>
      <c r="P561" s="164">
        <f>Calc!AY561</f>
        <v>437.0474939976184</v>
      </c>
      <c r="Q561" s="163">
        <f>Calc!BB561</f>
        <v>9.9848777691355277</v>
      </c>
      <c r="R561" s="163">
        <f>Calc!BC561</f>
        <v>12.145588046888157</v>
      </c>
      <c r="S561" s="160">
        <f>Input!E561</f>
        <v>0</v>
      </c>
    </row>
    <row r="562" spans="1:19" x14ac:dyDescent="0.2">
      <c r="A562" s="1">
        <f>Input!A562</f>
        <v>10787</v>
      </c>
      <c r="B562" s="1" t="str">
        <f>Input!B562</f>
        <v>GeoB20908 - 2 - 396-400 cm</v>
      </c>
      <c r="C562" s="99">
        <f>Calc!O562</f>
        <v>3.4424232011740816</v>
      </c>
      <c r="D562" s="99">
        <f>Calc!P562</f>
        <v>1.3118975906523963E-4</v>
      </c>
      <c r="E562" s="99">
        <f>Calc!X562</f>
        <v>1.288614360434899</v>
      </c>
      <c r="F562" s="99">
        <f>Calc!Y562</f>
        <v>1.898749068477584E-3</v>
      </c>
      <c r="G562" s="99">
        <f>Calc!AN562</f>
        <v>5.4349500601174161E-2</v>
      </c>
      <c r="H562" s="5">
        <f>Calc!AO562</f>
        <v>2.1661396195250346E-4</v>
      </c>
      <c r="I562" s="8">
        <f>Calc!AH562</f>
        <v>443.97070606455793</v>
      </c>
      <c r="J562" s="8">
        <f>Calc!AI562</f>
        <v>1.886457363725446</v>
      </c>
      <c r="K562" s="77">
        <f>Calc!AJ562</f>
        <v>144.24604696152565</v>
      </c>
      <c r="L562" s="77">
        <f>Calc!AK562</f>
        <v>0.6086919413902212</v>
      </c>
      <c r="M562" s="109">
        <f>Calc!AP562</f>
        <v>5.3087999999999997</v>
      </c>
      <c r="N562" s="109">
        <f>Calc!AQ562</f>
        <v>2.1999999999999999E-2</v>
      </c>
      <c r="O562" s="109">
        <f>Calc!AW562</f>
        <v>5.2153999999999998</v>
      </c>
      <c r="P562" s="109">
        <f>Calc!AY562</f>
        <v>5.1573771704619402E-2</v>
      </c>
      <c r="Q562" s="77">
        <f>Calc!BB562</f>
        <v>146.38802268993166</v>
      </c>
      <c r="R562" s="77">
        <f>Calc!BC562</f>
        <v>0.6180991102799297</v>
      </c>
      <c r="S562" s="1">
        <f>Input!E562</f>
        <v>398</v>
      </c>
    </row>
    <row r="563" spans="1:19" s="160" customFormat="1" x14ac:dyDescent="0.2">
      <c r="A563" s="160">
        <f>Input!A563</f>
        <v>10815</v>
      </c>
      <c r="B563" s="160" t="str">
        <f>Input!B563</f>
        <v>Hu1-13</v>
      </c>
      <c r="C563" s="161">
        <f>Calc!O563</f>
        <v>13.700436984304712</v>
      </c>
      <c r="D563" s="161">
        <f>Calc!P563</f>
        <v>1.1833091808715619E-3</v>
      </c>
      <c r="E563" s="161">
        <f>Calc!X563</f>
        <v>0.88892280595741724</v>
      </c>
      <c r="F563" s="161">
        <f>Calc!Y563</f>
        <v>3.8540112103195661E-3</v>
      </c>
      <c r="G563" s="161">
        <f>Calc!AN563</f>
        <v>1.0007271262562636</v>
      </c>
      <c r="H563" s="161">
        <f>Calc!AO563</f>
        <v>3.593604121398268E-3</v>
      </c>
      <c r="I563" s="162">
        <f>Calc!AH563</f>
        <v>47128.957742704908</v>
      </c>
      <c r="J563" s="162">
        <f>Calc!AI563</f>
        <v>265.28694787764158</v>
      </c>
      <c r="K563" s="163">
        <f>Calc!AJ563</f>
        <v>1.161734364008904</v>
      </c>
      <c r="L563" s="163">
        <f>Calc!AK563</f>
        <v>0.85639115411581646</v>
      </c>
      <c r="M563" s="164">
        <f>Calc!AP563</f>
        <v>761.1232</v>
      </c>
      <c r="N563" s="164" t="e">
        <f>Calc!AQ563</f>
        <v>#VALUE!</v>
      </c>
      <c r="O563" s="164">
        <f>Calc!AW563</f>
        <v>761.12149999999997</v>
      </c>
      <c r="P563" s="164">
        <f>Calc!AY563</f>
        <v>437.0474939976184</v>
      </c>
      <c r="Q563" s="163">
        <f>Calc!BB563</f>
        <v>9.9848777691355277</v>
      </c>
      <c r="R563" s="163">
        <f>Calc!BC563</f>
        <v>12.129339342536788</v>
      </c>
      <c r="S563" s="160">
        <f>Input!E563</f>
        <v>0</v>
      </c>
    </row>
    <row r="565" spans="1:19" s="160" customFormat="1" x14ac:dyDescent="0.2">
      <c r="A565" s="160">
        <f>Input!A565</f>
        <v>10815</v>
      </c>
      <c r="B565" s="160" t="str">
        <f>Input!B565</f>
        <v>Hu1-13</v>
      </c>
      <c r="C565" s="161">
        <f>Calc!O565</f>
        <v>13.69932347277631</v>
      </c>
      <c r="D565" s="161">
        <f>Calc!P565</f>
        <v>9.9703251584687684E-4</v>
      </c>
      <c r="E565" s="161">
        <f>Calc!X565</f>
        <v>0.8822584051835719</v>
      </c>
      <c r="F565" s="161">
        <f>Calc!Y565</f>
        <v>3.0165525127296838E-3</v>
      </c>
      <c r="G565" s="161">
        <f>Calc!AN565</f>
        <v>0.99479921654300596</v>
      </c>
      <c r="H565" s="161">
        <f>Calc!AO565</f>
        <v>1.9941637872983309E-3</v>
      </c>
      <c r="I565" s="162">
        <f>Calc!AH565</f>
        <v>47199.841777657799</v>
      </c>
      <c r="J565" s="162">
        <f>Calc!AI565</f>
        <v>187.04185804286337</v>
      </c>
      <c r="K565" s="163">
        <f>Calc!AJ565</f>
        <v>0.17763173420060063</v>
      </c>
      <c r="L565" s="163">
        <f>Calc!AK565</f>
        <v>0.7495421839175177</v>
      </c>
      <c r="M565" s="164">
        <f>Calc!AP565</f>
        <v>569.13940000000002</v>
      </c>
      <c r="N565" s="164" t="e">
        <f>Calc!AQ565</f>
        <v>#VALUE!</v>
      </c>
      <c r="O565" s="164">
        <f>Calc!AW565</f>
        <v>569.13760000000002</v>
      </c>
      <c r="P565" s="164">
        <f>Calc!AY565</f>
        <v>45.152953525992949</v>
      </c>
      <c r="Q565" s="163">
        <f>Calc!BB565</f>
        <v>0.88737360742438576</v>
      </c>
      <c r="R565" s="163">
        <f>Calc!BC565</f>
        <v>3.7483319822130117</v>
      </c>
      <c r="S565" s="160">
        <f>Input!E565</f>
        <v>0</v>
      </c>
    </row>
    <row r="566" spans="1:19" x14ac:dyDescent="0.2">
      <c r="A566" s="1">
        <f>Input!A566</f>
        <v>10788</v>
      </c>
      <c r="B566" s="1" t="str">
        <f>Input!B566</f>
        <v>GeoB20908 - 2 - 412-416 cm</v>
      </c>
      <c r="C566" s="99">
        <f>Calc!O566</f>
        <v>3.1827011643731424</v>
      </c>
      <c r="D566" s="99">
        <f>Calc!P566</f>
        <v>9.4165995573981806E-5</v>
      </c>
      <c r="E566" s="99">
        <f>Calc!X566</f>
        <v>0.62984251399247249</v>
      </c>
      <c r="F566" s="99">
        <f>Calc!Y566</f>
        <v>8.5286034034829001E-4</v>
      </c>
      <c r="G566" s="99">
        <f>Calc!AN566</f>
        <v>5.5797464203447188E-2</v>
      </c>
      <c r="H566" s="5">
        <f>Calc!AO566</f>
        <v>1.5540785035044008E-4</v>
      </c>
      <c r="I566" s="8">
        <f>Calc!AH566</f>
        <v>857.41937826940955</v>
      </c>
      <c r="J566" s="8">
        <f>Calc!AI566</f>
        <v>2.6552445576575932</v>
      </c>
      <c r="K566" s="77">
        <f>Calc!AJ566</f>
        <v>145.97960569870216</v>
      </c>
      <c r="L566" s="77">
        <f>Calc!AK566</f>
        <v>0.41041513649521522</v>
      </c>
      <c r="M566" s="109">
        <f>Calc!AP566</f>
        <v>5.4451999999999998</v>
      </c>
      <c r="N566" s="109">
        <f>Calc!AQ566</f>
        <v>1.6400000000000001E-2</v>
      </c>
      <c r="O566" s="109">
        <f>Calc!AW566</f>
        <v>5.3959000000000001</v>
      </c>
      <c r="P566" s="109">
        <f>Calc!AY566</f>
        <v>2.9203252746743274E-2</v>
      </c>
      <c r="Q566" s="77">
        <f>Calc!BB566</f>
        <v>148.22292005210971</v>
      </c>
      <c r="R566" s="77">
        <f>Calc!BC566</f>
        <v>0.41690165386419337</v>
      </c>
      <c r="S566" s="1">
        <f>Input!E566</f>
        <v>414</v>
      </c>
    </row>
    <row r="567" spans="1:19" s="160" customFormat="1" x14ac:dyDescent="0.2">
      <c r="A567" s="160">
        <f>Input!A567</f>
        <v>10815</v>
      </c>
      <c r="B567" s="160" t="str">
        <f>Input!B567</f>
        <v>Hu1-13</v>
      </c>
      <c r="C567" s="161">
        <f>Calc!O567</f>
        <v>13.701928116464389</v>
      </c>
      <c r="D567" s="161">
        <f>Calc!P567</f>
        <v>1.1471271138818872E-3</v>
      </c>
      <c r="E567" s="161">
        <f>Calc!X567</f>
        <v>0.8788463950876485</v>
      </c>
      <c r="F567" s="161">
        <f>Calc!Y567</f>
        <v>3.4268169716815916E-3</v>
      </c>
      <c r="G567" s="161">
        <f>Calc!AN567</f>
        <v>0.99561353207205672</v>
      </c>
      <c r="H567" s="161">
        <f>Calc!AO567</f>
        <v>2.8066376446913345E-3</v>
      </c>
      <c r="I567" s="162">
        <f>Calc!AH567</f>
        <v>47430.891996890146</v>
      </c>
      <c r="J567" s="162">
        <f>Calc!AI567</f>
        <v>228.18005722747799</v>
      </c>
      <c r="K567" s="163">
        <f>Calc!AJ567</f>
        <v>-0.59284451199070887</v>
      </c>
      <c r="L567" s="163">
        <f>Calc!AK567</f>
        <v>1.0657924753643366</v>
      </c>
      <c r="M567" s="164">
        <f>Calc!AP567</f>
        <v>616.07510000000002</v>
      </c>
      <c r="N567" s="164" t="e">
        <f>Calc!AQ567</f>
        <v>#VALUE!</v>
      </c>
      <c r="O567" s="164">
        <f>Calc!AW567</f>
        <v>616.07339999999999</v>
      </c>
      <c r="P567" s="164">
        <f>Calc!AY567</f>
        <v>98.472347742104702</v>
      </c>
      <c r="Q567" s="163">
        <f>Calc!BB567</f>
        <v>-3.3817222809817404</v>
      </c>
      <c r="R567" s="163">
        <f>Calc!BC567</f>
        <v>6.4510728271588302</v>
      </c>
      <c r="S567" s="160">
        <f>Input!E567</f>
        <v>0</v>
      </c>
    </row>
    <row r="568" spans="1:19" x14ac:dyDescent="0.2">
      <c r="A568" s="1">
        <f>Input!A568</f>
        <v>10789</v>
      </c>
      <c r="B568" s="1" t="str">
        <f>Input!B568</f>
        <v>GeoB20908 - 2 - 425-427 cm</v>
      </c>
      <c r="C568" s="99">
        <f>Calc!O568</f>
        <v>3.1236973361859275</v>
      </c>
      <c r="D568" s="99">
        <f>Calc!P568</f>
        <v>8.859142539122945E-5</v>
      </c>
      <c r="E568" s="99">
        <f>Calc!X568</f>
        <v>1.8735092856751188</v>
      </c>
      <c r="F568" s="99">
        <f>Calc!Y568</f>
        <v>2.0859460954450455E-3</v>
      </c>
      <c r="G568" s="99">
        <f>Calc!AN568</f>
        <v>5.6563923208416758E-2</v>
      </c>
      <c r="H568" s="5">
        <f>Calc!AO568</f>
        <v>1.1083824157838319E-4</v>
      </c>
      <c r="I568" s="8">
        <f>Calc!AH568</f>
        <v>287.55959837931221</v>
      </c>
      <c r="J568" s="8">
        <f>Calc!AI568</f>
        <v>0.64803443760088708</v>
      </c>
      <c r="K568" s="77">
        <f>Calc!AJ568</f>
        <v>146.66025369650427</v>
      </c>
      <c r="L568" s="77">
        <f>Calc!AK568</f>
        <v>0.41728141999221235</v>
      </c>
      <c r="M568" s="109">
        <f>Calc!AP568</f>
        <v>5.5183999999999997</v>
      </c>
      <c r="N568" s="109">
        <f>Calc!AQ568</f>
        <v>1.06E-2</v>
      </c>
      <c r="O568" s="109">
        <f>Calc!AW568</f>
        <v>5.3691000000000004</v>
      </c>
      <c r="P568" s="109">
        <f>Calc!AY568</f>
        <v>7.5569765183850432E-2</v>
      </c>
      <c r="Q568" s="77">
        <f>Calc!BB568</f>
        <v>148.90274873898338</v>
      </c>
      <c r="R568" s="77">
        <f>Calc!BC568</f>
        <v>0.42485382837713032</v>
      </c>
      <c r="S568" s="1">
        <f>Input!E568</f>
        <v>426</v>
      </c>
    </row>
    <row r="569" spans="1:19" s="160" customFormat="1" x14ac:dyDescent="0.2">
      <c r="A569" s="160">
        <f>Input!A569</f>
        <v>10815</v>
      </c>
      <c r="B569" s="160" t="str">
        <f>Input!B569</f>
        <v>Hu1-13</v>
      </c>
      <c r="C569" s="161">
        <f>Calc!O569</f>
        <v>13.699393825608242</v>
      </c>
      <c r="D569" s="161">
        <f>Calc!P569</f>
        <v>1.0103644780551119E-3</v>
      </c>
      <c r="E569" s="161">
        <f>Calc!X569</f>
        <v>0.87873866249670451</v>
      </c>
      <c r="F569" s="161">
        <f>Calc!Y569</f>
        <v>3.583963983472601E-3</v>
      </c>
      <c r="G569" s="161">
        <f>Calc!AN569</f>
        <v>1.0001241180129299</v>
      </c>
      <c r="H569" s="161">
        <f>Calc!AO569</f>
        <v>2.2803527262504147E-3</v>
      </c>
      <c r="I569" s="162">
        <f>Calc!AH569</f>
        <v>47642.803441039672</v>
      </c>
      <c r="J569" s="162">
        <f>Calc!AI569</f>
        <v>222.58778919885236</v>
      </c>
      <c r="K569" s="163">
        <f>Calc!AJ569</f>
        <v>-1.2045418289252652E-2</v>
      </c>
      <c r="L569" s="163">
        <f>Calc!AK569</f>
        <v>1.0169182126412608</v>
      </c>
      <c r="M569" s="164" t="str">
        <f>Calc!AP569</f>
        <v>Out of range</v>
      </c>
      <c r="N569" s="164" t="e">
        <f>Calc!AQ569</f>
        <v>#VALUE!</v>
      </c>
      <c r="O569" s="164" t="str">
        <f>Calc!AW569</f>
        <v>Out of range</v>
      </c>
      <c r="P569" s="164" t="e">
        <f>Calc!AY569</f>
        <v>#VALUE!</v>
      </c>
      <c r="Q569" s="163" t="e">
        <f>Calc!BB569</f>
        <v>#VALUE!</v>
      </c>
      <c r="R569" s="163" t="e">
        <f>Calc!BC569</f>
        <v>#VALUE!</v>
      </c>
      <c r="S569" s="160">
        <f>Input!E569</f>
        <v>0</v>
      </c>
    </row>
    <row r="570" spans="1:19" x14ac:dyDescent="0.2">
      <c r="A570" s="1">
        <f>Input!A570</f>
        <v>10790</v>
      </c>
      <c r="B570" s="1" t="str">
        <f>Input!B570</f>
        <v>GeoB20908 - 2 - 432-436 cm</v>
      </c>
      <c r="C570" s="99">
        <f>Calc!O570</f>
        <v>3.5180038406907279</v>
      </c>
      <c r="D570" s="99">
        <f>Calc!P570</f>
        <v>1.1455402177990556E-4</v>
      </c>
      <c r="E570" s="99">
        <f>Calc!X570</f>
        <v>1.3510368709707192</v>
      </c>
      <c r="F570" s="99">
        <f>Calc!Y570</f>
        <v>1.5933755323720847E-3</v>
      </c>
      <c r="G570" s="99">
        <f>Calc!AN570</f>
        <v>6.196615122407427E-2</v>
      </c>
      <c r="H570" s="5">
        <f>Calc!AO570</f>
        <v>1.4938538902788131E-4</v>
      </c>
      <c r="I570" s="8">
        <f>Calc!AH570</f>
        <v>492.145272186586</v>
      </c>
      <c r="J570" s="8">
        <f>Calc!AI570</f>
        <v>1.3207122105167297</v>
      </c>
      <c r="K570" s="77">
        <f>Calc!AJ570</f>
        <v>144.68981533412807</v>
      </c>
      <c r="L570" s="77">
        <f>Calc!AK570</f>
        <v>0.34665371883164264</v>
      </c>
      <c r="M570" s="109">
        <f>Calc!AP570</f>
        <v>6.0705</v>
      </c>
      <c r="N570" s="109">
        <f>Calc!AQ570</f>
        <v>1.5599999999999999E-2</v>
      </c>
      <c r="O570" s="109">
        <f>Calc!AW570</f>
        <v>5.9748000000000001</v>
      </c>
      <c r="P570" s="109">
        <f>Calc!AY570</f>
        <v>5.0235122572561408E-2</v>
      </c>
      <c r="Q570" s="77">
        <f>Calc!BB570</f>
        <v>147.15387730971941</v>
      </c>
      <c r="R570" s="77">
        <f>Calc!BC570</f>
        <v>0.35317573932432395</v>
      </c>
      <c r="S570" s="1">
        <f>Input!E570</f>
        <v>434</v>
      </c>
    </row>
    <row r="571" spans="1:19" s="160" customFormat="1" x14ac:dyDescent="0.2">
      <c r="A571" s="160">
        <f>Input!A571</f>
        <v>10815</v>
      </c>
      <c r="B571" s="160" t="str">
        <f>Input!B571</f>
        <v>Hu1-13</v>
      </c>
      <c r="C571" s="161">
        <f>Calc!O571</f>
        <v>13.701421334329806</v>
      </c>
      <c r="D571" s="161">
        <f>Calc!P571</f>
        <v>1.2618683481884644E-3</v>
      </c>
      <c r="E571" s="161">
        <f>Calc!X571</f>
        <v>0.87627373202333847</v>
      </c>
      <c r="F571" s="161">
        <f>Calc!Y571</f>
        <v>2.7974158255781789E-3</v>
      </c>
      <c r="G571" s="161">
        <f>Calc!AN571</f>
        <v>0.99623142719202762</v>
      </c>
      <c r="H571" s="161">
        <f>Calc!AO571</f>
        <v>1.8163020024424253E-3</v>
      </c>
      <c r="I571" s="162">
        <f>Calc!AH571</f>
        <v>47597.90727997959</v>
      </c>
      <c r="J571" s="162">
        <f>Calc!AI571</f>
        <v>174.93051096533907</v>
      </c>
      <c r="K571" s="163">
        <f>Calc!AJ571</f>
        <v>1.0493800043349655</v>
      </c>
      <c r="L571" s="163">
        <f>Calc!AK571</f>
        <v>0.91073680490371201</v>
      </c>
      <c r="M571" s="164">
        <f>Calc!AP571</f>
        <v>573.31640000000004</v>
      </c>
      <c r="N571" s="164" t="e">
        <f>Calc!AQ571</f>
        <v>#VALUE!</v>
      </c>
      <c r="O571" s="164">
        <f>Calc!AW571</f>
        <v>573.31470000000002</v>
      </c>
      <c r="P571" s="164">
        <f>Calc!AY571</f>
        <v>46.034837592916645</v>
      </c>
      <c r="Q571" s="163">
        <f>Calc!BB571</f>
        <v>5.3045177032838762</v>
      </c>
      <c r="R571" s="163">
        <f>Calc!BC571</f>
        <v>4.7509475995454613</v>
      </c>
      <c r="S571" s="160">
        <f>Input!E571</f>
        <v>0</v>
      </c>
    </row>
    <row r="573" spans="1:19" s="160" customFormat="1" x14ac:dyDescent="0.2">
      <c r="A573" s="160">
        <f>Input!A573</f>
        <v>10815</v>
      </c>
      <c r="B573" s="160" t="str">
        <f>Input!B573</f>
        <v>Hu1-13</v>
      </c>
      <c r="C573" s="161">
        <f>Calc!O573</f>
        <v>13.71251313342624</v>
      </c>
      <c r="D573" s="161">
        <f>Calc!P573</f>
        <v>9.2331050149679315E-3</v>
      </c>
      <c r="E573" s="161">
        <f>Calc!X573</f>
        <v>0.89027465042518728</v>
      </c>
      <c r="F573" s="161">
        <f>Calc!Y573</f>
        <v>4.7461386658311103E-3</v>
      </c>
      <c r="G573" s="161">
        <f>Calc!AN573</f>
        <v>0.99386447723366411</v>
      </c>
      <c r="H573" s="161">
        <f>Calc!AO573</f>
        <v>2.4287327056506177E-3</v>
      </c>
      <c r="I573" s="162">
        <f>Calc!AH573</f>
        <v>46775.884623207457</v>
      </c>
      <c r="J573" s="162">
        <f>Calc!AI573</f>
        <v>272.50312000229474</v>
      </c>
      <c r="K573" s="163">
        <f>Calc!AJ573</f>
        <v>-0.72217284771858292</v>
      </c>
      <c r="L573" s="163">
        <f>Calc!AK573</f>
        <v>1.4595467534728495</v>
      </c>
      <c r="M573" s="164">
        <f>Calc!AP573</f>
        <v>576.01250000000005</v>
      </c>
      <c r="N573" s="164" t="e">
        <f>Calc!AQ573</f>
        <v>#VALUE!</v>
      </c>
      <c r="O573" s="164">
        <f>Calc!AW573</f>
        <v>576.01080000000002</v>
      </c>
      <c r="P573" s="164">
        <f>Calc!AY573</f>
        <v>68.142167917754151</v>
      </c>
      <c r="Q573" s="163">
        <f>Calc!BB573</f>
        <v>-3.6784392912022983</v>
      </c>
      <c r="R573" s="163">
        <f>Calc!BC573</f>
        <v>7.631019063802424</v>
      </c>
      <c r="S573" s="160">
        <f>Input!E573</f>
        <v>0</v>
      </c>
    </row>
    <row r="574" spans="1:19" x14ac:dyDescent="0.2">
      <c r="A574" s="1">
        <f>Input!A574</f>
        <v>10830</v>
      </c>
      <c r="B574" s="1" t="str">
        <f>Input!B574</f>
        <v>ICECTD-17 PL500-5 A3 S1_T</v>
      </c>
      <c r="C574" s="99">
        <f>Calc!O574</f>
        <v>2.655927040402382</v>
      </c>
      <c r="D574" s="99">
        <f>Calc!P574</f>
        <v>6.4706173705471619E-4</v>
      </c>
      <c r="E574" s="99">
        <f>Calc!X574</f>
        <v>6.4659222878497985E-2</v>
      </c>
      <c r="F574" s="99">
        <f>Calc!Y574</f>
        <v>2.8170713287837786E-4</v>
      </c>
      <c r="G574" s="99">
        <f>Calc!AN574</f>
        <v>4.6025364968215469E-4</v>
      </c>
      <c r="H574" s="5">
        <f>Calc!AO574</f>
        <v>1.9605612819250297E-5</v>
      </c>
      <c r="I574" s="8">
        <f>Calc!AH574</f>
        <v>57.514013012122447</v>
      </c>
      <c r="J574" s="8">
        <f>Calc!AI574</f>
        <v>2.4626890273544912</v>
      </c>
      <c r="K574" s="77">
        <f>Calc!AJ574</f>
        <v>146.8919846621244</v>
      </c>
      <c r="L574" s="77">
        <f>Calc!AK574</f>
        <v>1.0621885903782247</v>
      </c>
      <c r="M574" s="109">
        <f>Calc!AP574</f>
        <v>4.3799999999999999E-2</v>
      </c>
      <c r="N574" s="109">
        <f>Calc!AQ574</f>
        <v>4.3E-3</v>
      </c>
      <c r="O574" s="109">
        <f>Calc!AW574</f>
        <v>1.35E-2</v>
      </c>
      <c r="P574" s="109">
        <f>Calc!AY574</f>
        <v>1.5290863849127303E-2</v>
      </c>
      <c r="Q574" s="77">
        <f>Calc!BB574</f>
        <v>146.8975894400684</v>
      </c>
      <c r="R574" s="77">
        <f>Calc!BC574</f>
        <v>1.0622480894684265</v>
      </c>
      <c r="S574" s="1" t="str">
        <f>Input!E574</f>
        <v>Top</v>
      </c>
    </row>
    <row r="575" spans="1:19" s="160" customFormat="1" x14ac:dyDescent="0.2">
      <c r="A575" s="160">
        <f>Input!A575</f>
        <v>10815</v>
      </c>
      <c r="B575" s="160" t="str">
        <f>Input!B575</f>
        <v>Hu1-13</v>
      </c>
      <c r="C575" s="161">
        <f>Calc!O575</f>
        <v>13.699844979165215</v>
      </c>
      <c r="D575" s="161">
        <f>Calc!P575</f>
        <v>1.4751116001414486E-3</v>
      </c>
      <c r="E575" s="161">
        <f>Calc!X575</f>
        <v>0.88240682649164837</v>
      </c>
      <c r="F575" s="161">
        <f>Calc!Y575</f>
        <v>4.1983606668599309E-3</v>
      </c>
      <c r="G575" s="161">
        <f>Calc!AN575</f>
        <v>0.99735427589381342</v>
      </c>
      <c r="H575" s="161">
        <f>Calc!AO575</f>
        <v>2.5541781705454018E-3</v>
      </c>
      <c r="I575" s="162">
        <f>Calc!AH575</f>
        <v>47314.912347488629</v>
      </c>
      <c r="J575" s="162">
        <f>Calc!AI575</f>
        <v>255.60583167988923</v>
      </c>
      <c r="K575" s="163">
        <f>Calc!AJ575</f>
        <v>-0.13311768642454425</v>
      </c>
      <c r="L575" s="163">
        <f>Calc!AK575</f>
        <v>1.1082617678804139</v>
      </c>
      <c r="M575" s="164">
        <f>Calc!AP575</f>
        <v>656.1825</v>
      </c>
      <c r="N575" s="164" t="e">
        <f>Calc!AQ575</f>
        <v>#VALUE!</v>
      </c>
      <c r="O575" s="164">
        <f>Calc!AW575</f>
        <v>656.18079999999998</v>
      </c>
      <c r="P575" s="164">
        <f>Calc!AY575</f>
        <v>133.58431481756375</v>
      </c>
      <c r="Q575" s="163">
        <f>Calc!BB575</f>
        <v>-0.85047702022794669</v>
      </c>
      <c r="R575" s="163">
        <f>Calc!BC575</f>
        <v>7.1134502398315593</v>
      </c>
      <c r="S575" s="160">
        <f>Input!E575</f>
        <v>0</v>
      </c>
    </row>
    <row r="576" spans="1:19" x14ac:dyDescent="0.2">
      <c r="A576" s="1">
        <f>Input!A576</f>
        <v>10831</v>
      </c>
      <c r="B576" s="1" t="str">
        <f>Input!B576</f>
        <v>ICECTD-17 PL500-5 A3 S1_B</v>
      </c>
      <c r="C576" s="99">
        <f>Calc!O576</f>
        <v>4.033225078769318</v>
      </c>
      <c r="D576" s="99">
        <f>Calc!P576</f>
        <v>7.2583188209943389E-4</v>
      </c>
      <c r="E576" s="99">
        <f>Calc!X576</f>
        <v>8.469962580144437E-2</v>
      </c>
      <c r="F576" s="99">
        <f>Calc!Y576</f>
        <v>2.0906882426769606E-4</v>
      </c>
      <c r="G576" s="99">
        <f>Calc!AN576</f>
        <v>3.9543335630649873E-4</v>
      </c>
      <c r="H576" s="5">
        <f>Calc!AO576</f>
        <v>7.6903326553871291E-6</v>
      </c>
      <c r="I576" s="8">
        <f>Calc!AH576</f>
        <v>57.340614796723223</v>
      </c>
      <c r="J576" s="8">
        <f>Calc!AI576</f>
        <v>1.1240510758878635</v>
      </c>
      <c r="K576" s="77">
        <f>Calc!AJ576</f>
        <v>146.07339157541332</v>
      </c>
      <c r="L576" s="77">
        <f>Calc!AK576</f>
        <v>0.69055258137601871</v>
      </c>
      <c r="M576" s="109">
        <f>Calc!AP576</f>
        <v>3.7699999999999997E-2</v>
      </c>
      <c r="N576" s="109">
        <f>Calc!AQ576</f>
        <v>2.3E-3</v>
      </c>
      <c r="O576" s="109">
        <f>Calc!AW576</f>
        <v>1.15E-2</v>
      </c>
      <c r="P576" s="109">
        <f>Calc!AY576</f>
        <v>1.3120335678936206E-2</v>
      </c>
      <c r="Q576" s="77">
        <f>Calc!BB576</f>
        <v>146.07813939567683</v>
      </c>
      <c r="R576" s="77">
        <f>Calc!BC576</f>
        <v>0.69059627102890153</v>
      </c>
      <c r="S576" s="1" t="str">
        <f>Input!E576</f>
        <v>Bottom</v>
      </c>
    </row>
    <row r="577" spans="1:19" s="160" customFormat="1" x14ac:dyDescent="0.2">
      <c r="A577" s="160">
        <f>Input!A577</f>
        <v>10815</v>
      </c>
      <c r="B577" s="160" t="str">
        <f>Input!B577</f>
        <v>Hu1-13</v>
      </c>
      <c r="C577" s="161">
        <f>Calc!O577</f>
        <v>13.701769685715652</v>
      </c>
      <c r="D577" s="161">
        <f>Calc!P577</f>
        <v>1.0835455159674974E-2</v>
      </c>
      <c r="E577" s="161">
        <f>Calc!X577</f>
        <v>0.8804337534299822</v>
      </c>
      <c r="F577" s="161">
        <f>Calc!Y577</f>
        <v>3.5665942975031083E-3</v>
      </c>
      <c r="G577" s="161">
        <f>Calc!AN577</f>
        <v>0.99582462029125407</v>
      </c>
      <c r="H577" s="161">
        <f>Calc!AO577</f>
        <v>2.8989496222494365E-3</v>
      </c>
      <c r="I577" s="162">
        <f>Calc!AH577</f>
        <v>47354.868059638291</v>
      </c>
      <c r="J577" s="162">
        <f>Calc!AI577</f>
        <v>233.24068590164501</v>
      </c>
      <c r="K577" s="163">
        <f>Calc!AJ577</f>
        <v>0.2632600799541418</v>
      </c>
      <c r="L577" s="163">
        <f>Calc!AK577</f>
        <v>1.5217319375280163</v>
      </c>
      <c r="M577" s="164">
        <f>Calc!AP577</f>
        <v>588.93640000000005</v>
      </c>
      <c r="N577" s="164" t="e">
        <f>Calc!AQ577</f>
        <v>#VALUE!</v>
      </c>
      <c r="O577" s="164">
        <f>Calc!AW577</f>
        <v>588.93470000000002</v>
      </c>
      <c r="P577" s="164">
        <f>Calc!AY577</f>
        <v>86.53096933308808</v>
      </c>
      <c r="Q577" s="163">
        <f>Calc!BB577</f>
        <v>1.3908197261085935</v>
      </c>
      <c r="R577" s="163">
        <f>Calc!BC577</f>
        <v>8.0957440608615823</v>
      </c>
      <c r="S577" s="160">
        <f>Input!E577</f>
        <v>0</v>
      </c>
    </row>
    <row r="578" spans="1:19" x14ac:dyDescent="0.2">
      <c r="A578" s="1">
        <f>Input!A578</f>
        <v>10832</v>
      </c>
      <c r="B578" s="1" t="str">
        <f>Input!B578</f>
        <v>ICECTD-17 PL500-5 A3 S2_T</v>
      </c>
      <c r="C578" s="99">
        <f>Calc!O578</f>
        <v>3.2903691531630659</v>
      </c>
      <c r="D578" s="99">
        <f>Calc!P578</f>
        <v>9.7396161856781933E-4</v>
      </c>
      <c r="E578" s="99">
        <f>Calc!X578</f>
        <v>1.8208142049990286E-2</v>
      </c>
      <c r="F578" s="99">
        <f>Calc!Y578</f>
        <v>1.0090575961456549E-4</v>
      </c>
      <c r="G578" s="99">
        <f>Calc!AN578</f>
        <v>4.2864077875605404E-4</v>
      </c>
      <c r="H578" s="5">
        <f>Calc!AO578</f>
        <v>1.2261553915462623E-5</v>
      </c>
      <c r="I578" s="8">
        <f>Calc!AH578</f>
        <v>235.81132347665039</v>
      </c>
      <c r="J578" s="8">
        <f>Calc!AI578</f>
        <v>6.8706041751427209</v>
      </c>
      <c r="K578" s="77">
        <f>Calc!AJ578</f>
        <v>145.74697792302936</v>
      </c>
      <c r="L578" s="77">
        <f>Calc!AK578</f>
        <v>0.78682467124036781</v>
      </c>
      <c r="M578" s="109">
        <f>Calc!AP578</f>
        <v>4.0899999999999999E-2</v>
      </c>
      <c r="N578" s="109">
        <f>Calc!AQ578</f>
        <v>1.5E-3</v>
      </c>
      <c r="O578" s="109">
        <f>Calc!AW578</f>
        <v>3.4000000000000002E-2</v>
      </c>
      <c r="P578" s="109">
        <f>Calc!AY578</f>
        <v>3.645045799837307E-3</v>
      </c>
      <c r="Q578" s="77">
        <f>Calc!BB578</f>
        <v>145.7609840352176</v>
      </c>
      <c r="R578" s="77">
        <f>Calc!BC578</f>
        <v>0.78690171692568778</v>
      </c>
      <c r="S578" s="1" t="str">
        <f>Input!E578</f>
        <v>Top</v>
      </c>
    </row>
    <row r="579" spans="1:19" s="160" customFormat="1" x14ac:dyDescent="0.2">
      <c r="A579" s="160">
        <f>Input!A579</f>
        <v>10815</v>
      </c>
      <c r="B579" s="160" t="str">
        <f>Input!B579</f>
        <v>Hu1-13</v>
      </c>
      <c r="C579" s="161">
        <f>Calc!O579</f>
        <v>13.705490561596957</v>
      </c>
      <c r="D579" s="161">
        <f>Calc!P579</f>
        <v>1.1596110582919972E-2</v>
      </c>
      <c r="E579" s="161">
        <f>Calc!X579</f>
        <v>0.8787611736396872</v>
      </c>
      <c r="F579" s="161">
        <f>Calc!Y579</f>
        <v>2.9063675662303408E-3</v>
      </c>
      <c r="G579" s="161">
        <f>Calc!AN579</f>
        <v>0.99677655270335874</v>
      </c>
      <c r="H579" s="161">
        <f>Calc!AO579</f>
        <v>2.3608467119771298E-3</v>
      </c>
      <c r="I579" s="162">
        <f>Calc!AH579</f>
        <v>47503.250757651818</v>
      </c>
      <c r="J579" s="162">
        <f>Calc!AI579</f>
        <v>189.01502143284753</v>
      </c>
      <c r="K579" s="163">
        <f>Calc!AJ579</f>
        <v>0.94499341162501693</v>
      </c>
      <c r="L579" s="163">
        <f>Calc!AK579</f>
        <v>1.3082470746368025</v>
      </c>
      <c r="M579" s="164">
        <f>Calc!AP579</f>
        <v>588.68679999999995</v>
      </c>
      <c r="N579" s="164" t="e">
        <f>Calc!AQ579</f>
        <v>#VALUE!</v>
      </c>
      <c r="O579" s="164">
        <f>Calc!AW579</f>
        <v>588.68510000000003</v>
      </c>
      <c r="P579" s="164">
        <f>Calc!AY579</f>
        <v>71.4619620554558</v>
      </c>
      <c r="Q579" s="163">
        <f>Calc!BB579</f>
        <v>4.9889395631861415</v>
      </c>
      <c r="R579" s="163">
        <f>Calc!BC579</f>
        <v>7.3403489577944967</v>
      </c>
      <c r="S579" s="160">
        <f>Input!E579</f>
        <v>0</v>
      </c>
    </row>
    <row r="580" spans="1:19" x14ac:dyDescent="0.2">
      <c r="A580" s="1">
        <f>Input!A580</f>
        <v>10833</v>
      </c>
      <c r="B580" s="1" t="str">
        <f>Input!B580</f>
        <v>ICECTD-17 PL500-5 A3 S2_B</v>
      </c>
      <c r="C580" s="99">
        <f>Calc!O580</f>
        <v>3.6206325862486541</v>
      </c>
      <c r="D580" s="99">
        <f>Calc!P580</f>
        <v>5.1191733399937999E-4</v>
      </c>
      <c r="E580" s="99">
        <f>Calc!X580</f>
        <v>5.6230580448231836E-2</v>
      </c>
      <c r="F580" s="99">
        <f>Calc!Y580</f>
        <v>1.4515572994955626E-4</v>
      </c>
      <c r="G580" s="99">
        <f>Calc!AN580</f>
        <v>4.4411404623637075E-4</v>
      </c>
      <c r="H580" s="5">
        <f>Calc!AO580</f>
        <v>7.4847163533154563E-6</v>
      </c>
      <c r="I580" s="8">
        <f>Calc!AH580</f>
        <v>87.06726175311276</v>
      </c>
      <c r="J580" s="8">
        <f>Calc!AI580</f>
        <v>1.4844193657772851</v>
      </c>
      <c r="K580" s="77">
        <f>Calc!AJ580</f>
        <v>147.00466186084361</v>
      </c>
      <c r="L580" s="77">
        <f>Calc!AK580</f>
        <v>0.5855230265503123</v>
      </c>
      <c r="M580" s="109">
        <f>Calc!AP580</f>
        <v>4.2299999999999997E-2</v>
      </c>
      <c r="N580" s="109">
        <f>Calc!AQ580</f>
        <v>2.3999999999999998E-3</v>
      </c>
      <c r="O580" s="109">
        <f>Calc!AW580</f>
        <v>2.29E-2</v>
      </c>
      <c r="P580" s="109">
        <f>Calc!AY580</f>
        <v>9.7055189269931244E-3</v>
      </c>
      <c r="Q580" s="77">
        <f>Calc!BB580</f>
        <v>147.0141766441657</v>
      </c>
      <c r="R580" s="77">
        <f>Calc!BC580</f>
        <v>0.58557481041438109</v>
      </c>
      <c r="S580" s="1" t="str">
        <f>Input!E580</f>
        <v>Bottom</v>
      </c>
    </row>
    <row r="581" spans="1:19" s="160" customFormat="1" x14ac:dyDescent="0.2">
      <c r="A581" s="160">
        <f>Input!A581</f>
        <v>10815</v>
      </c>
      <c r="B581" s="160" t="str">
        <f>Input!B581</f>
        <v>Hu1-13</v>
      </c>
      <c r="C581" s="161">
        <f>Calc!O581</f>
        <v>13.708281691422252</v>
      </c>
      <c r="D581" s="161">
        <f>Calc!P581</f>
        <v>8.9346040763946862E-3</v>
      </c>
      <c r="E581" s="161">
        <f>Calc!X581</f>
        <v>0.87208085677359448</v>
      </c>
      <c r="F581" s="161">
        <f>Calc!Y581</f>
        <v>4.08915352884664E-3</v>
      </c>
      <c r="G581" s="161">
        <f>Calc!AN581</f>
        <v>0.99608299339983863</v>
      </c>
      <c r="H581" s="161">
        <f>Calc!AO581</f>
        <v>2.6419168723398651E-3</v>
      </c>
      <c r="I581" s="162">
        <f>Calc!AH581</f>
        <v>47843.570652518749</v>
      </c>
      <c r="J581" s="162">
        <f>Calc!AI581</f>
        <v>255.8458660360846</v>
      </c>
      <c r="K581" s="163">
        <f>Calc!AJ581</f>
        <v>-1.4295189961252008</v>
      </c>
      <c r="L581" s="163">
        <f>Calc!AK581</f>
        <v>1.4130389202985201</v>
      </c>
      <c r="M581" s="164">
        <f>Calc!AP581</f>
        <v>685.59310000000005</v>
      </c>
      <c r="N581" s="164" t="e">
        <f>Calc!AQ581</f>
        <v>#VALUE!</v>
      </c>
      <c r="O581" s="164">
        <f>Calc!AW581</f>
        <v>685.59140000000002</v>
      </c>
      <c r="P581" s="164">
        <f>Calc!AY581</f>
        <v>195.38946688477554</v>
      </c>
      <c r="Q581" s="163">
        <f>Calc!BB581</f>
        <v>-9.9246840782709924</v>
      </c>
      <c r="R581" s="163">
        <f>Calc!BC581</f>
        <v>13.162298466598051</v>
      </c>
      <c r="S581" s="160">
        <f>Input!E581</f>
        <v>0</v>
      </c>
    </row>
    <row r="582" spans="1:19" x14ac:dyDescent="0.2">
      <c r="A582" s="1">
        <f>Input!A582</f>
        <v>10834</v>
      </c>
      <c r="B582" s="1" t="str">
        <f>Input!B582</f>
        <v>ICECTD-17 PL500-5 A3 S3_T</v>
      </c>
      <c r="C582" s="99">
        <f>Calc!O582</f>
        <v>3.2729416971545677</v>
      </c>
      <c r="D582" s="99">
        <f>Calc!P582</f>
        <v>8.4458310763643285E-4</v>
      </c>
      <c r="E582" s="99">
        <f>Calc!X582</f>
        <v>1.9384345453064368E-2</v>
      </c>
      <c r="F582" s="99">
        <f>Calc!Y582</f>
        <v>7.0752360806727014E-5</v>
      </c>
      <c r="G582" s="99">
        <f>Calc!AN582</f>
        <v>3.5885911127206958E-4</v>
      </c>
      <c r="H582" s="5">
        <f>Calc!AO582</f>
        <v>8.832192703001535E-6</v>
      </c>
      <c r="I582" s="8">
        <f>Calc!AH582</f>
        <v>184.43499766534259</v>
      </c>
      <c r="J582" s="8">
        <f>Calc!AI582</f>
        <v>4.5886883188271081</v>
      </c>
      <c r="K582" s="77">
        <f>Calc!AJ582</f>
        <v>146.26651246497846</v>
      </c>
      <c r="L582" s="77">
        <f>Calc!AK582</f>
        <v>0.53902604286376554</v>
      </c>
      <c r="M582" s="109">
        <f>Calc!AP582</f>
        <v>3.4200000000000001E-2</v>
      </c>
      <c r="N582" s="109">
        <f>Calc!AQ582</f>
        <v>4.4000000000000003E-3</v>
      </c>
      <c r="O582" s="109">
        <f>Calc!AW582</f>
        <v>2.6800000000000001E-2</v>
      </c>
      <c r="P582" s="109">
        <f>Calc!AY582</f>
        <v>3.7879334793994661E-3</v>
      </c>
      <c r="Q582" s="77">
        <f>Calc!BB582</f>
        <v>146.27759181815907</v>
      </c>
      <c r="R582" s="77">
        <f>Calc!BC582</f>
        <v>0.53906914754686364</v>
      </c>
      <c r="S582" s="1" t="str">
        <f>Input!E582</f>
        <v>Top</v>
      </c>
    </row>
    <row r="583" spans="1:19" s="160" customFormat="1" x14ac:dyDescent="0.2">
      <c r="A583" s="160">
        <f>Input!A583</f>
        <v>10815</v>
      </c>
      <c r="B583" s="160" t="str">
        <f>Input!B583</f>
        <v>Hu1-13</v>
      </c>
      <c r="C583" s="161">
        <f>Calc!O583</f>
        <v>13.700082854987661</v>
      </c>
      <c r="D583" s="161">
        <f>Calc!P583</f>
        <v>1.3031611208341447E-2</v>
      </c>
      <c r="E583" s="161">
        <f>Calc!X583</f>
        <v>0.86264126436051247</v>
      </c>
      <c r="F583" s="161">
        <f>Calc!Y583</f>
        <v>4.3616271114285078E-3</v>
      </c>
      <c r="G583" s="161">
        <f>Calc!AN583</f>
        <v>0.99624314406830439</v>
      </c>
      <c r="H583" s="161">
        <f>Calc!AO583</f>
        <v>2.8966903557429416E-3</v>
      </c>
      <c r="I583" s="162">
        <f>Calc!AH583</f>
        <v>48345.95048382083</v>
      </c>
      <c r="J583" s="162">
        <f>Calc!AI583</f>
        <v>278.20514609660887</v>
      </c>
      <c r="K583" s="163">
        <f>Calc!AJ583</f>
        <v>1.1533170293920314</v>
      </c>
      <c r="L583" s="163">
        <f>Calc!AK583</f>
        <v>1.6395569480685028</v>
      </c>
      <c r="M583" s="164">
        <f>Calc!AP583</f>
        <v>570.56410000000005</v>
      </c>
      <c r="N583" s="164" t="e">
        <f>Calc!AQ583</f>
        <v>#VALUE!</v>
      </c>
      <c r="O583" s="164">
        <f>Calc!AW583</f>
        <v>570.56240000000003</v>
      </c>
      <c r="P583" s="164">
        <f>Calc!AY583</f>
        <v>74.734505952955359</v>
      </c>
      <c r="Q583" s="163">
        <f>Calc!BB583</f>
        <v>5.7847357149028014</v>
      </c>
      <c r="R583" s="163">
        <f>Calc!BC583</f>
        <v>8.7006676246304959</v>
      </c>
      <c r="S583" s="160">
        <f>Input!E583</f>
        <v>0</v>
      </c>
    </row>
    <row r="584" spans="1:19" x14ac:dyDescent="0.2">
      <c r="A584" s="1">
        <f>Input!A584</f>
        <v>10835</v>
      </c>
      <c r="B584" s="1" t="str">
        <f>Input!B584</f>
        <v>ICECTD-17 PL500-5 A3 S3_B</v>
      </c>
      <c r="C584" s="99">
        <f>Calc!O584</f>
        <v>3.8091201546810289</v>
      </c>
      <c r="D584" s="99">
        <f>Calc!P584</f>
        <v>7.2968158372596018E-4</v>
      </c>
      <c r="E584" s="99">
        <f>Calc!X584</f>
        <v>2.9798577701596024E-2</v>
      </c>
      <c r="F584" s="99">
        <f>Calc!Y584</f>
        <v>1.3920586174332494E-4</v>
      </c>
      <c r="G584" s="99">
        <f>Calc!AN584</f>
        <v>4.5108842363228327E-4</v>
      </c>
      <c r="H584" s="5">
        <f>Calc!AO584</f>
        <v>1.2391874141747169E-5</v>
      </c>
      <c r="I584" s="8">
        <f>Calc!AH584</f>
        <v>175.61224251375455</v>
      </c>
      <c r="J584" s="8">
        <f>Calc!AI584</f>
        <v>4.8933952083957388</v>
      </c>
      <c r="K584" s="77">
        <f>Calc!AJ584</f>
        <v>146.52933102192821</v>
      </c>
      <c r="L584" s="77">
        <f>Calc!AK584</f>
        <v>0.56267054629919</v>
      </c>
      <c r="M584" s="109">
        <f>Calc!AP584</f>
        <v>4.2999999999999997E-2</v>
      </c>
      <c r="N584" s="109">
        <f>Calc!AQ584</f>
        <v>3.2000000000000002E-3</v>
      </c>
      <c r="O584" s="109">
        <f>Calc!AW584</f>
        <v>3.32E-2</v>
      </c>
      <c r="P584" s="109">
        <f>Calc!AY584</f>
        <v>5.0182051350599879E-3</v>
      </c>
      <c r="Q584" s="77">
        <f>Calc!BB584</f>
        <v>146.54308097718146</v>
      </c>
      <c r="R584" s="77">
        <f>Calc!BC584</f>
        <v>0.56272718421977941</v>
      </c>
      <c r="S584" s="1" t="str">
        <f>Input!E584</f>
        <v>Bottom</v>
      </c>
    </row>
    <row r="585" spans="1:19" s="160" customFormat="1" x14ac:dyDescent="0.2">
      <c r="A585" s="160">
        <f>Input!A585</f>
        <v>10815</v>
      </c>
      <c r="B585" s="160" t="str">
        <f>Input!B585</f>
        <v>Hu1-13</v>
      </c>
      <c r="C585" s="161">
        <f>Calc!O585</f>
        <v>13.710048396771491</v>
      </c>
      <c r="D585" s="161">
        <f>Calc!P585</f>
        <v>1.2560891380383979E-2</v>
      </c>
      <c r="E585" s="161">
        <f>Calc!X585</f>
        <v>0.86499167555661671</v>
      </c>
      <c r="F585" s="161">
        <f>Calc!Y585</f>
        <v>4.1363593427581821E-3</v>
      </c>
      <c r="G585" s="161">
        <f>Calc!AN585</f>
        <v>0.99714638909299502</v>
      </c>
      <c r="H585" s="161">
        <f>Calc!AO585</f>
        <v>2.5220673419080152E-3</v>
      </c>
      <c r="I585" s="162">
        <f>Calc!AH585</f>
        <v>48293.398996879245</v>
      </c>
      <c r="J585" s="162">
        <f>Calc!AI585</f>
        <v>257.47709273291287</v>
      </c>
      <c r="K585" s="163">
        <f>Calc!AJ585</f>
        <v>-1.3011268054382574</v>
      </c>
      <c r="L585" s="163">
        <f>Calc!AK585</f>
        <v>1.5904406321414237</v>
      </c>
      <c r="M585" s="164">
        <f>Calc!AP585</f>
        <v>755.69100000000003</v>
      </c>
      <c r="N585" s="164" t="e">
        <f>Calc!AQ585</f>
        <v>#VALUE!</v>
      </c>
      <c r="O585" s="164">
        <f>Calc!AW585</f>
        <v>755.6893</v>
      </c>
      <c r="P585" s="164">
        <f>Calc!AY585</f>
        <v>380.25586021781368</v>
      </c>
      <c r="Q585" s="163">
        <f>Calc!BB585</f>
        <v>-11.012547791909904</v>
      </c>
      <c r="R585" s="163">
        <f>Calc!BC585</f>
        <v>16.956505644256968</v>
      </c>
      <c r="S585" s="160">
        <f>Input!E585</f>
        <v>0</v>
      </c>
    </row>
    <row r="587" spans="1:19" s="160" customFormat="1" x14ac:dyDescent="0.2">
      <c r="A587" s="160">
        <f>Input!A587</f>
        <v>10815</v>
      </c>
      <c r="B587" s="160" t="str">
        <f>Input!B587</f>
        <v>Hu1-13</v>
      </c>
      <c r="C587" s="161">
        <f>Calc!O587</f>
        <v>13.699531382694467</v>
      </c>
      <c r="D587" s="161">
        <f>Calc!P587</f>
        <v>1.3021223099096229E-3</v>
      </c>
      <c r="E587" s="161">
        <f>Calc!X587</f>
        <v>0.90787539223875668</v>
      </c>
      <c r="F587" s="161">
        <f>Calc!Y587</f>
        <v>4.295592221148445E-3</v>
      </c>
      <c r="G587" s="161">
        <f>Calc!AN587</f>
        <v>0.99588274524507192</v>
      </c>
      <c r="H587" s="161">
        <f>Calc!AO587</f>
        <v>2.6279187735270344E-3</v>
      </c>
      <c r="I587" s="162">
        <f>Calc!AH587</f>
        <v>45918.687583673585</v>
      </c>
      <c r="J587" s="162">
        <f>Calc!AI587</f>
        <v>248.7293910597904</v>
      </c>
      <c r="K587" s="163">
        <f>Calc!AJ587</f>
        <v>-0.43895729526455263</v>
      </c>
      <c r="L587" s="163">
        <f>Calc!AK587</f>
        <v>1.2641572265282641</v>
      </c>
      <c r="M587" s="164">
        <f>Calc!AP587</f>
        <v>617.66520000000003</v>
      </c>
      <c r="N587" s="164" t="e">
        <f>Calc!AQ587</f>
        <v>#VALUE!</v>
      </c>
      <c r="O587" s="164">
        <f>Calc!AW587</f>
        <v>617.66340000000002</v>
      </c>
      <c r="P587" s="164">
        <f>Calc!AY587</f>
        <v>99.624571052619487</v>
      </c>
      <c r="Q587" s="163">
        <f>Calc!BB587</f>
        <v>-2.5151914388443126</v>
      </c>
      <c r="R587" s="163">
        <f>Calc!BC587</f>
        <v>7.4510649776767544</v>
      </c>
      <c r="S587" s="160">
        <f>Input!E587</f>
        <v>0</v>
      </c>
    </row>
    <row r="588" spans="1:19" x14ac:dyDescent="0.2">
      <c r="A588" s="1">
        <f>Input!A588</f>
        <v>10836</v>
      </c>
      <c r="B588" s="1" t="str">
        <f>Input!B588</f>
        <v>ICECTD-17 PL500-5 A3 S4_T</v>
      </c>
      <c r="C588" s="99">
        <f>Calc!O588</f>
        <v>3.5704483111163241</v>
      </c>
      <c r="D588" s="99">
        <f>Calc!P588</f>
        <v>9.9207583483619066E-4</v>
      </c>
      <c r="E588" s="99">
        <f>Calc!X588</f>
        <v>2.4799526539245276E-2</v>
      </c>
      <c r="F588" s="99">
        <f>Calc!Y588</f>
        <v>1.4145436532582968E-4</v>
      </c>
      <c r="G588" s="99">
        <f>Calc!AN588</f>
        <v>3.6361100668539932E-4</v>
      </c>
      <c r="H588" s="5">
        <f>Calc!AO588</f>
        <v>1.0617087982404418E-5</v>
      </c>
      <c r="I588" s="8">
        <f>Calc!AH588</f>
        <v>159.39153442793892</v>
      </c>
      <c r="J588" s="8">
        <f>Calc!AI588</f>
        <v>4.7418396653679888</v>
      </c>
      <c r="K588" s="77">
        <f>Calc!AJ588</f>
        <v>148.16458287499955</v>
      </c>
      <c r="L588" s="77">
        <f>Calc!AK588</f>
        <v>0.66147328780433834</v>
      </c>
      <c r="M588" s="109">
        <f>Calc!AP588</f>
        <v>3.4599999999999999E-2</v>
      </c>
      <c r="N588" s="109">
        <f>Calc!AQ588</f>
        <v>4.7000000000000002E-3</v>
      </c>
      <c r="O588" s="109">
        <f>Calc!AW588</f>
        <v>2.5899999999999999E-2</v>
      </c>
      <c r="P588" s="109">
        <f>Calc!AY588</f>
        <v>4.4407332935499531E-3</v>
      </c>
      <c r="Q588" s="77">
        <f>Calc!BB588</f>
        <v>148.17542909279163</v>
      </c>
      <c r="R588" s="77">
        <f>Calc!BC588</f>
        <v>0.66152432430201447</v>
      </c>
      <c r="S588" s="1" t="str">
        <f>Input!E588</f>
        <v>Top</v>
      </c>
    </row>
    <row r="589" spans="1:19" s="160" customFormat="1" x14ac:dyDescent="0.2">
      <c r="A589" s="160">
        <f>Input!A589</f>
        <v>10815</v>
      </c>
      <c r="B589" s="160" t="str">
        <f>Input!B589</f>
        <v>Hu1-13</v>
      </c>
      <c r="C589" s="161">
        <f>Calc!O589</f>
        <v>13.708623621675205</v>
      </c>
      <c r="D589" s="161">
        <f>Calc!P589</f>
        <v>1.0471727045387094E-2</v>
      </c>
      <c r="E589" s="161">
        <f>Calc!X589</f>
        <v>0.89235870473954793</v>
      </c>
      <c r="F589" s="161">
        <f>Calc!Y589</f>
        <v>4.085940760563846E-3</v>
      </c>
      <c r="G589" s="161">
        <f>Calc!AN589</f>
        <v>0.99697855304091787</v>
      </c>
      <c r="H589" s="161">
        <f>Calc!AO589</f>
        <v>3.6148218753847337E-3</v>
      </c>
      <c r="I589" s="162">
        <f>Calc!AH589</f>
        <v>46799.584414280267</v>
      </c>
      <c r="J589" s="162">
        <f>Calc!AI589</f>
        <v>270.98635199100102</v>
      </c>
      <c r="K589" s="163">
        <f>Calc!AJ589</f>
        <v>-0.44440606298101759</v>
      </c>
      <c r="L589" s="163">
        <f>Calc!AK589</f>
        <v>1.8472905287855008</v>
      </c>
      <c r="M589" s="164">
        <f>Calc!AP589</f>
        <v>659.23559999999998</v>
      </c>
      <c r="N589" s="164" t="e">
        <f>Calc!AQ589</f>
        <v>#VALUE!</v>
      </c>
      <c r="O589" s="164">
        <f>Calc!AW589</f>
        <v>659.23389999999995</v>
      </c>
      <c r="P589" s="164">
        <f>Calc!AY589</f>
        <v>204.98158974618747</v>
      </c>
      <c r="Q589" s="163">
        <f>Calc!BB589</f>
        <v>-2.8638766909392586</v>
      </c>
      <c r="R589" s="163">
        <f>Calc!BC589</f>
        <v>12.15429566537531</v>
      </c>
      <c r="S589" s="160">
        <f>Input!E589</f>
        <v>0</v>
      </c>
    </row>
    <row r="590" spans="1:19" x14ac:dyDescent="0.2">
      <c r="A590" s="1">
        <f>Input!A590</f>
        <v>10837</v>
      </c>
      <c r="B590" s="1" t="str">
        <f>Input!B590</f>
        <v>ICECTD-17 PL500-5 A3 S4_B</v>
      </c>
      <c r="C590" s="99">
        <f>Calc!O590</f>
        <v>3.7109065094291447</v>
      </c>
      <c r="D590" s="99">
        <f>Calc!P590</f>
        <v>9.5671250034171193E-4</v>
      </c>
      <c r="E590" s="99">
        <f>Calc!X590</f>
        <v>3.1357297072354906E-2</v>
      </c>
      <c r="F590" s="99">
        <f>Calc!Y590</f>
        <v>5.6411199840734341E-4</v>
      </c>
      <c r="G590" s="99">
        <f>Calc!AN590</f>
        <v>1.361980467174852E-3</v>
      </c>
      <c r="H590" s="5">
        <f>Calc!AO590</f>
        <v>4.9130656367776041E-5</v>
      </c>
      <c r="I590" s="8">
        <f>Calc!AH590</f>
        <v>491.25106832658338</v>
      </c>
      <c r="J590" s="8">
        <f>Calc!AI590</f>
        <v>19.80189665152994</v>
      </c>
      <c r="K590" s="77">
        <f>Calc!AJ590</f>
        <v>148.59504190860085</v>
      </c>
      <c r="L590" s="77">
        <f>Calc!AK590</f>
        <v>0.79032841876230553</v>
      </c>
      <c r="M590" s="109">
        <f>Calc!AP590</f>
        <v>0.12959999999999999</v>
      </c>
      <c r="N590" s="109">
        <f>Calc!AQ590</f>
        <v>4.8999999999999998E-3</v>
      </c>
      <c r="O590" s="109">
        <f>Calc!AW590</f>
        <v>0.11899999999999999</v>
      </c>
      <c r="P590" s="109">
        <f>Calc!AY590</f>
        <v>7.0399368170709119E-3</v>
      </c>
      <c r="Q590" s="77">
        <f>Calc!BB590</f>
        <v>148.64502723977196</v>
      </c>
      <c r="R590" s="77">
        <f>Calc!BC590</f>
        <v>0.79059980648235861</v>
      </c>
      <c r="S590" s="1" t="str">
        <f>Input!E590</f>
        <v>Bottom</v>
      </c>
    </row>
    <row r="591" spans="1:19" s="160" customFormat="1" x14ac:dyDescent="0.2">
      <c r="A591" s="160">
        <f>Input!A591</f>
        <v>10815</v>
      </c>
      <c r="B591" s="160" t="str">
        <f>Input!B591</f>
        <v>Hu1-13</v>
      </c>
      <c r="C591" s="161">
        <f>Calc!O591</f>
        <v>13.700923268586081</v>
      </c>
      <c r="D591" s="161">
        <f>Calc!P591</f>
        <v>1.2890861697748806E-3</v>
      </c>
      <c r="E591" s="161">
        <f>Calc!X591</f>
        <v>0.89093914385069617</v>
      </c>
      <c r="F591" s="161">
        <f>Calc!Y591</f>
        <v>4.2066830251935028E-3</v>
      </c>
      <c r="G591" s="161">
        <f>Calc!AN591</f>
        <v>0.99791367966851885</v>
      </c>
      <c r="H591" s="161">
        <f>Calc!AO591</f>
        <v>3.2965157964814219E-3</v>
      </c>
      <c r="I591" s="162">
        <f>Calc!AH591</f>
        <v>46891.763090984161</v>
      </c>
      <c r="J591" s="162">
        <f>Calc!AI591</f>
        <v>270.17721762152934</v>
      </c>
      <c r="K591" s="163">
        <f>Calc!AJ591</f>
        <v>-1.4410297276026274</v>
      </c>
      <c r="L591" s="163">
        <f>Calc!AK591</f>
        <v>1.4087260861946593</v>
      </c>
      <c r="M591" s="164" t="str">
        <f>Calc!AP591</f>
        <v>Out of range</v>
      </c>
      <c r="N591" s="164" t="e">
        <f>Calc!AQ591</f>
        <v>#VALUE!</v>
      </c>
      <c r="O591" s="164" t="str">
        <f>Calc!AW591</f>
        <v>Out of range</v>
      </c>
      <c r="P591" s="164" t="e">
        <f>Calc!AY591</f>
        <v>#VALUE!</v>
      </c>
      <c r="Q591" s="163" t="e">
        <f>Calc!BB591</f>
        <v>#VALUE!</v>
      </c>
      <c r="R591" s="163" t="e">
        <f>Calc!BC591</f>
        <v>#VALUE!</v>
      </c>
      <c r="S591" s="160">
        <f>Input!E591</f>
        <v>0</v>
      </c>
    </row>
    <row r="592" spans="1:19" x14ac:dyDescent="0.2">
      <c r="A592" s="1">
        <f>Input!A592</f>
        <v>10838</v>
      </c>
      <c r="B592" s="1" t="str">
        <f>Input!B592</f>
        <v>ICECTD-17 PL500-5 A3 S5_T</v>
      </c>
      <c r="C592" s="99">
        <f>Calc!O592</f>
        <v>3.6293874249265308</v>
      </c>
      <c r="D592" s="99">
        <f>Calc!P592</f>
        <v>1.1996245406181941E-3</v>
      </c>
      <c r="E592" s="99">
        <f>Calc!X592</f>
        <v>1.5313136410546062E-2</v>
      </c>
      <c r="F592" s="99">
        <f>Calc!Y592</f>
        <v>9.4384865208962387E-5</v>
      </c>
      <c r="G592" s="99">
        <f>Calc!AN592</f>
        <v>3.574571203772695E-4</v>
      </c>
      <c r="H592" s="5">
        <f>Calc!AO592</f>
        <v>9.6165668438847603E-6</v>
      </c>
      <c r="I592" s="8">
        <f>Calc!AH592</f>
        <v>258.39114223650802</v>
      </c>
      <c r="J592" s="8">
        <f>Calc!AI592</f>
        <v>7.1310216975159193</v>
      </c>
      <c r="K592" s="77">
        <f>Calc!AJ592</f>
        <v>148.20481844179324</v>
      </c>
      <c r="L592" s="77">
        <f>Calc!AK592</f>
        <v>0.80792739039932193</v>
      </c>
      <c r="M592" s="109">
        <f>Calc!AP592</f>
        <v>3.4000000000000002E-2</v>
      </c>
      <c r="N592" s="109">
        <f>Calc!AQ592</f>
        <v>4.1000000000000003E-3</v>
      </c>
      <c r="O592" s="109">
        <f>Calc!AW592</f>
        <v>2.87E-2</v>
      </c>
      <c r="P592" s="109">
        <f>Calc!AY592</f>
        <v>2.7814822898098931E-3</v>
      </c>
      <c r="Q592" s="77">
        <f>Calc!BB592</f>
        <v>148.21684053506053</v>
      </c>
      <c r="R592" s="77">
        <f>Calc!BC592</f>
        <v>0.80799376806397571</v>
      </c>
      <c r="S592" s="1" t="str">
        <f>Input!E592</f>
        <v>Top</v>
      </c>
    </row>
    <row r="593" spans="1:19" s="160" customFormat="1" x14ac:dyDescent="0.2">
      <c r="A593" s="160">
        <f>Input!A593</f>
        <v>10815</v>
      </c>
      <c r="B593" s="160" t="str">
        <f>Input!B593</f>
        <v>Hu1-13</v>
      </c>
      <c r="C593" s="161">
        <f>Calc!O593</f>
        <v>13.702260843399724</v>
      </c>
      <c r="D593" s="161">
        <f>Calc!P593</f>
        <v>1.3053295572377712E-2</v>
      </c>
      <c r="E593" s="161">
        <f>Calc!X593</f>
        <v>0.88513756083637618</v>
      </c>
      <c r="F593" s="161">
        <f>Calc!Y593</f>
        <v>4.0593146090353079E-3</v>
      </c>
      <c r="G593" s="161">
        <f>Calc!AN593</f>
        <v>0.9983260457108023</v>
      </c>
      <c r="H593" s="161">
        <f>Calc!AO593</f>
        <v>3.02098371466159E-3</v>
      </c>
      <c r="I593" s="162">
        <f>Calc!AH593</f>
        <v>47223.22624022112</v>
      </c>
      <c r="J593" s="162">
        <f>Calc!AI593</f>
        <v>255.53663080694309</v>
      </c>
      <c r="K593" s="163">
        <f>Calc!AJ593</f>
        <v>0.643187729995498</v>
      </c>
      <c r="L593" s="163">
        <f>Calc!AK593</f>
        <v>1.7192332726310893</v>
      </c>
      <c r="M593" s="164">
        <f>Calc!AP593</f>
        <v>650.43340000000001</v>
      </c>
      <c r="N593" s="164" t="e">
        <f>Calc!AQ593</f>
        <v>#VALUE!</v>
      </c>
      <c r="O593" s="164">
        <f>Calc!AW593</f>
        <v>650.43169999999998</v>
      </c>
      <c r="P593" s="164">
        <f>Calc!AY593</f>
        <v>163.29093881794023</v>
      </c>
      <c r="Q593" s="163">
        <f>Calc!BB593</f>
        <v>4.0430383490576922</v>
      </c>
      <c r="R593" s="163">
        <f>Calc!BC593</f>
        <v>11.293842825793458</v>
      </c>
      <c r="S593" s="160">
        <f>Input!E593</f>
        <v>0</v>
      </c>
    </row>
    <row r="594" spans="1:19" x14ac:dyDescent="0.2">
      <c r="A594" s="1">
        <f>Input!A594</f>
        <v>10839</v>
      </c>
      <c r="B594" s="1" t="str">
        <f>Input!B594</f>
        <v>ICECTD-17 PL500-5 A3 S5_B</v>
      </c>
      <c r="C594" s="99">
        <f>Calc!O594</f>
        <v>3.7619714062665066</v>
      </c>
      <c r="D594" s="99">
        <f>Calc!P594</f>
        <v>6.5451180981061525E-4</v>
      </c>
      <c r="E594" s="99">
        <f>Calc!X594</f>
        <v>3.0898540359733006E-2</v>
      </c>
      <c r="F594" s="99">
        <f>Calc!Y594</f>
        <v>3.8627895395296143E-4</v>
      </c>
      <c r="G594" s="99">
        <f>Calc!AN594</f>
        <v>8.8250951615599085E-4</v>
      </c>
      <c r="H594" s="5">
        <f>Calc!AO594</f>
        <v>2.8233202533954301E-5</v>
      </c>
      <c r="I594" s="8">
        <f>Calc!AH594</f>
        <v>327.50950822144324</v>
      </c>
      <c r="J594" s="8">
        <f>Calc!AI594</f>
        <v>11.249095605336789</v>
      </c>
      <c r="K594" s="77">
        <f>Calc!AJ594</f>
        <v>147.54533285655523</v>
      </c>
      <c r="L594" s="77">
        <f>Calc!AK594</f>
        <v>0.77167772453621963</v>
      </c>
      <c r="M594" s="109">
        <f>Calc!AP594</f>
        <v>8.4000000000000005E-2</v>
      </c>
      <c r="N594" s="109">
        <f>Calc!AQ594</f>
        <v>4.7999999999999996E-3</v>
      </c>
      <c r="O594" s="109">
        <f>Calc!AW594</f>
        <v>7.3800000000000004E-2</v>
      </c>
      <c r="P594" s="109">
        <f>Calc!AY594</f>
        <v>5.7810045258969494E-3</v>
      </c>
      <c r="Q594" s="77">
        <f>Calc!BB594</f>
        <v>147.57611121055251</v>
      </c>
      <c r="R594" s="77">
        <f>Calc!BC594</f>
        <v>0.77184246491266018</v>
      </c>
      <c r="S594" s="1" t="str">
        <f>Input!E594</f>
        <v>Bottom</v>
      </c>
    </row>
    <row r="595" spans="1:19" s="160" customFormat="1" x14ac:dyDescent="0.2">
      <c r="A595" s="160">
        <f>Input!A595</f>
        <v>10815</v>
      </c>
      <c r="B595" s="160" t="str">
        <f>Input!B595</f>
        <v>Hu1-13</v>
      </c>
      <c r="C595" s="161">
        <f>Calc!O595</f>
        <v>13.69932524013149</v>
      </c>
      <c r="D595" s="161">
        <f>Calc!P595</f>
        <v>1.1925879661896267E-3</v>
      </c>
      <c r="E595" s="161">
        <f>Calc!X595</f>
        <v>0.88259665537576382</v>
      </c>
      <c r="F595" s="161">
        <f>Calc!Y595</f>
        <v>2.8242085213843913E-3</v>
      </c>
      <c r="G595" s="161">
        <f>Calc!AN595</f>
        <v>0.99673042410428792</v>
      </c>
      <c r="H595" s="161">
        <f>Calc!AO595</f>
        <v>2.3105650084058009E-3</v>
      </c>
      <c r="I595" s="162">
        <f>Calc!AH595</f>
        <v>47273.352921912083</v>
      </c>
      <c r="J595" s="162">
        <f>Calc!AI595</f>
        <v>186.74759952380333</v>
      </c>
      <c r="K595" s="163">
        <f>Calc!AJ595</f>
        <v>0.1861434537155926</v>
      </c>
      <c r="L595" s="163">
        <f>Calc!AK595</f>
        <v>1.4352542722068691</v>
      </c>
      <c r="M595" s="164">
        <f>Calc!AP595</f>
        <v>616.47900000000004</v>
      </c>
      <c r="N595" s="164" t="e">
        <f>Calc!AQ595</f>
        <v>#VALUE!</v>
      </c>
      <c r="O595" s="164">
        <f>Calc!AW595</f>
        <v>616.47730000000001</v>
      </c>
      <c r="P595" s="164">
        <f>Calc!AY595</f>
        <v>95.036249475088354</v>
      </c>
      <c r="Q595" s="163">
        <f>Calc!BB595</f>
        <v>1.0630181217864438</v>
      </c>
      <c r="R595" s="163">
        <f>Calc!BC595</f>
        <v>8.2277704688859128</v>
      </c>
      <c r="S595" s="160">
        <f>Input!E595</f>
        <v>0</v>
      </c>
    </row>
    <row r="597" spans="1:19" s="160" customFormat="1" x14ac:dyDescent="0.2">
      <c r="A597" s="160">
        <f>Input!A597</f>
        <v>10815</v>
      </c>
      <c r="B597" s="160" t="str">
        <f>Input!B597</f>
        <v>Hu1-13</v>
      </c>
      <c r="C597" s="161">
        <f>Calc!O597</f>
        <v>13.699531382694467</v>
      </c>
      <c r="D597" s="161">
        <f>Calc!P597</f>
        <v>1.3021223099096229E-3</v>
      </c>
      <c r="E597" s="161">
        <f>Calc!X597</f>
        <v>0.90787539223875668</v>
      </c>
      <c r="F597" s="161">
        <f>Calc!Y597</f>
        <v>4.295592221148445E-3</v>
      </c>
      <c r="G597" s="161">
        <f>Calc!AN597</f>
        <v>0.99588274524507192</v>
      </c>
      <c r="H597" s="161">
        <f>Calc!AO597</f>
        <v>2.6279187735270344E-3</v>
      </c>
      <c r="I597" s="162">
        <f>Calc!AH597</f>
        <v>45918.687583673585</v>
      </c>
      <c r="J597" s="162">
        <f>Calc!AI597</f>
        <v>248.7293910597904</v>
      </c>
      <c r="K597" s="163">
        <f>Calc!AJ597</f>
        <v>-0.43895729526455263</v>
      </c>
      <c r="L597" s="163">
        <f>Calc!AK597</f>
        <v>1.2641572265282641</v>
      </c>
      <c r="M597" s="164">
        <f>Calc!AP597</f>
        <v>617.66520000000003</v>
      </c>
      <c r="N597" s="164" t="e">
        <f>Calc!AQ597</f>
        <v>#VALUE!</v>
      </c>
      <c r="O597" s="164">
        <f>Calc!AW597</f>
        <v>617.66340000000002</v>
      </c>
      <c r="P597" s="164">
        <f>Calc!AY597</f>
        <v>99.624571052619487</v>
      </c>
      <c r="Q597" s="163">
        <f>Calc!BB597</f>
        <v>-2.5151914388443126</v>
      </c>
      <c r="R597" s="163">
        <f>Calc!BC597</f>
        <v>7.4397739428374692</v>
      </c>
      <c r="S597" s="160">
        <f>Input!E597</f>
        <v>0</v>
      </c>
    </row>
    <row r="598" spans="1:19" x14ac:dyDescent="0.2">
      <c r="A598" s="1">
        <f>Input!A598</f>
        <v>10836</v>
      </c>
      <c r="B598" s="1" t="str">
        <f>Input!B598</f>
        <v>ICECTD-17 PL500-5 A3 S4_T</v>
      </c>
      <c r="C598" s="99">
        <f>Calc!O598</f>
        <v>3.5704483111163241</v>
      </c>
      <c r="D598" s="99">
        <f>Calc!P598</f>
        <v>9.9207583483619066E-4</v>
      </c>
      <c r="E598" s="99">
        <f>Calc!X598</f>
        <v>2.4799526539245276E-2</v>
      </c>
      <c r="F598" s="99">
        <f>Calc!Y598</f>
        <v>1.4145436532582968E-4</v>
      </c>
      <c r="G598" s="99">
        <f>Calc!AN598</f>
        <v>3.6361100668539932E-4</v>
      </c>
      <c r="H598" s="5">
        <f>Calc!AO598</f>
        <v>1.0617087982404418E-5</v>
      </c>
      <c r="I598" s="8">
        <f>Calc!AH598</f>
        <v>159.39153442793892</v>
      </c>
      <c r="J598" s="8">
        <f>Calc!AI598</f>
        <v>4.7418396653679888</v>
      </c>
      <c r="K598" s="77">
        <f>Calc!AJ598</f>
        <v>148.16458287499955</v>
      </c>
      <c r="L598" s="77">
        <f>Calc!AK598</f>
        <v>0.66147328780433834</v>
      </c>
      <c r="M598" s="109">
        <f>Calc!AP598</f>
        <v>3.4599999999999999E-2</v>
      </c>
      <c r="N598" s="109">
        <f>Calc!AQ598</f>
        <v>4.7000000000000002E-3</v>
      </c>
      <c r="O598" s="109">
        <f>Calc!AW598</f>
        <v>3.2899999999999999E-2</v>
      </c>
      <c r="P598" s="109">
        <f>Calc!AY598</f>
        <v>1.3298380321378185E-3</v>
      </c>
      <c r="Q598" s="77">
        <f>Calc!BB598</f>
        <v>148.17836063929727</v>
      </c>
      <c r="R598" s="77">
        <f>Calc!BC598</f>
        <v>0.66153503237044664</v>
      </c>
      <c r="S598" s="1" t="str">
        <f>Input!E598</f>
        <v>Top</v>
      </c>
    </row>
    <row r="599" spans="1:19" s="160" customFormat="1" x14ac:dyDescent="0.2">
      <c r="A599" s="160">
        <f>Input!A599</f>
        <v>10815</v>
      </c>
      <c r="B599" s="160" t="str">
        <f>Input!B599</f>
        <v>Hu1-13</v>
      </c>
      <c r="C599" s="161">
        <f>Calc!O599</f>
        <v>13.708623621675205</v>
      </c>
      <c r="D599" s="161">
        <f>Calc!P599</f>
        <v>1.0471727045387094E-2</v>
      </c>
      <c r="E599" s="161">
        <f>Calc!X599</f>
        <v>0.89235870473954793</v>
      </c>
      <c r="F599" s="161">
        <f>Calc!Y599</f>
        <v>4.085940760563846E-3</v>
      </c>
      <c r="G599" s="161">
        <f>Calc!AN599</f>
        <v>0.99697855304091787</v>
      </c>
      <c r="H599" s="161">
        <f>Calc!AO599</f>
        <v>3.6148218753847337E-3</v>
      </c>
      <c r="I599" s="162">
        <f>Calc!AH599</f>
        <v>46799.584414280267</v>
      </c>
      <c r="J599" s="162">
        <f>Calc!AI599</f>
        <v>270.98635199100102</v>
      </c>
      <c r="K599" s="163">
        <f>Calc!AJ599</f>
        <v>-0.44440606298101759</v>
      </c>
      <c r="L599" s="163">
        <f>Calc!AK599</f>
        <v>1.8472905287855008</v>
      </c>
      <c r="M599" s="164">
        <f>Calc!AP599</f>
        <v>659.23559999999998</v>
      </c>
      <c r="N599" s="164" t="e">
        <f>Calc!AQ599</f>
        <v>#VALUE!</v>
      </c>
      <c r="O599" s="164">
        <f>Calc!AW599</f>
        <v>659.23389999999995</v>
      </c>
      <c r="P599" s="164">
        <f>Calc!AY599</f>
        <v>204.98158974618747</v>
      </c>
      <c r="Q599" s="163">
        <f>Calc!BB599</f>
        <v>-2.8638766909392586</v>
      </c>
      <c r="R599" s="163">
        <f>Calc!BC599</f>
        <v>12.175913889222452</v>
      </c>
      <c r="S599" s="160">
        <f>Input!E599</f>
        <v>0</v>
      </c>
    </row>
    <row r="600" spans="1:19" x14ac:dyDescent="0.2">
      <c r="A600" s="1">
        <f>Input!A600</f>
        <v>10837</v>
      </c>
      <c r="B600" s="1" t="str">
        <f>Input!B600</f>
        <v>ICECTD-17 PL500-5 A3 S4_B</v>
      </c>
      <c r="C600" s="99">
        <f>Calc!O600</f>
        <v>3.7109065094291447</v>
      </c>
      <c r="D600" s="99">
        <f>Calc!P600</f>
        <v>9.5671250034171193E-4</v>
      </c>
      <c r="E600" s="99">
        <f>Calc!X600</f>
        <v>3.1357297072354906E-2</v>
      </c>
      <c r="F600" s="99">
        <f>Calc!Y600</f>
        <v>5.6411199840734341E-4</v>
      </c>
      <c r="G600" s="99">
        <f>Calc!AN600</f>
        <v>1.361980467174852E-3</v>
      </c>
      <c r="H600" s="5">
        <f>Calc!AO600</f>
        <v>4.9130656367776041E-5</v>
      </c>
      <c r="I600" s="8">
        <f>Calc!AH600</f>
        <v>491.25106832658338</v>
      </c>
      <c r="J600" s="8">
        <f>Calc!AI600</f>
        <v>19.80189665152994</v>
      </c>
      <c r="K600" s="77">
        <f>Calc!AJ600</f>
        <v>148.59504190860085</v>
      </c>
      <c r="L600" s="77">
        <f>Calc!AK600</f>
        <v>0.79032841876230553</v>
      </c>
      <c r="M600" s="109">
        <f>Calc!AP600</f>
        <v>0.12959999999999999</v>
      </c>
      <c r="N600" s="109">
        <f>Calc!AQ600</f>
        <v>4.7000000000000002E-3</v>
      </c>
      <c r="O600" s="109">
        <f>Calc!AW600</f>
        <v>0.1275</v>
      </c>
      <c r="P600" s="109">
        <f>Calc!AY600</f>
        <v>4.7939518436818139E-3</v>
      </c>
      <c r="Q600" s="77">
        <f>Calc!BB600</f>
        <v>148.64859826391032</v>
      </c>
      <c r="R600" s="77">
        <f>Calc!BC600</f>
        <v>0.79061583287057835</v>
      </c>
      <c r="S600" s="1" t="str">
        <f>Input!E600</f>
        <v>Bottom</v>
      </c>
    </row>
    <row r="601" spans="1:19" s="160" customFormat="1" x14ac:dyDescent="0.2">
      <c r="A601" s="160">
        <f>Input!A601</f>
        <v>10815</v>
      </c>
      <c r="B601" s="160" t="str">
        <f>Input!B601</f>
        <v>Hu1-13</v>
      </c>
      <c r="C601" s="161">
        <f>Calc!O601</f>
        <v>13.700923268586081</v>
      </c>
      <c r="D601" s="161">
        <f>Calc!P601</f>
        <v>1.2890861697748806E-3</v>
      </c>
      <c r="E601" s="161">
        <f>Calc!X601</f>
        <v>0.89093914385069617</v>
      </c>
      <c r="F601" s="161">
        <f>Calc!Y601</f>
        <v>4.2066830251935028E-3</v>
      </c>
      <c r="G601" s="161">
        <f>Calc!AN601</f>
        <v>0.99791367966851885</v>
      </c>
      <c r="H601" s="161">
        <f>Calc!AO601</f>
        <v>3.2965157964814219E-3</v>
      </c>
      <c r="I601" s="162">
        <f>Calc!AH601</f>
        <v>46891.763090984161</v>
      </c>
      <c r="J601" s="162">
        <f>Calc!AI601</f>
        <v>270.17721762152934</v>
      </c>
      <c r="K601" s="163">
        <f>Calc!AJ601</f>
        <v>-1.4410297276026274</v>
      </c>
      <c r="L601" s="163">
        <f>Calc!AK601</f>
        <v>1.4087260861946593</v>
      </c>
      <c r="M601" s="164" t="str">
        <f>Calc!AP601</f>
        <v>Out of range</v>
      </c>
      <c r="N601" s="164" t="e">
        <f>Calc!AQ601</f>
        <v>#VALUE!</v>
      </c>
      <c r="O601" s="164" t="str">
        <f>Calc!AW601</f>
        <v>Out of range</v>
      </c>
      <c r="P601" s="164" t="e">
        <f>Calc!AY601</f>
        <v>#VALUE!</v>
      </c>
      <c r="Q601" s="163" t="e">
        <f>Calc!BB601</f>
        <v>#VALUE!</v>
      </c>
      <c r="R601" s="163" t="e">
        <f>Calc!BC601</f>
        <v>#VALUE!</v>
      </c>
      <c r="S601" s="160">
        <f>Input!E601</f>
        <v>0</v>
      </c>
    </row>
    <row r="602" spans="1:19" x14ac:dyDescent="0.2">
      <c r="A602" s="1">
        <f>Input!A602</f>
        <v>10838</v>
      </c>
      <c r="B602" s="1" t="str">
        <f>Input!B602</f>
        <v>ICECTD-17 PL500-5 A3 S5_T</v>
      </c>
      <c r="C602" s="99">
        <f>Calc!O602</f>
        <v>3.6293874249265308</v>
      </c>
      <c r="D602" s="99">
        <f>Calc!P602</f>
        <v>1.1996245406181941E-3</v>
      </c>
      <c r="E602" s="99">
        <f>Calc!X602</f>
        <v>1.5313136410546062E-2</v>
      </c>
      <c r="F602" s="99">
        <f>Calc!Y602</f>
        <v>9.4384865208962387E-5</v>
      </c>
      <c r="G602" s="99">
        <f>Calc!AN602</f>
        <v>3.574571203772695E-4</v>
      </c>
      <c r="H602" s="5">
        <f>Calc!AO602</f>
        <v>9.6165668438847603E-6</v>
      </c>
      <c r="I602" s="8">
        <f>Calc!AH602</f>
        <v>258.39114223650802</v>
      </c>
      <c r="J602" s="8">
        <f>Calc!AI602</f>
        <v>7.1310216975159193</v>
      </c>
      <c r="K602" s="77">
        <f>Calc!AJ602</f>
        <v>148.20481844179324</v>
      </c>
      <c r="L602" s="77">
        <f>Calc!AK602</f>
        <v>0.80792739039932193</v>
      </c>
      <c r="M602" s="109">
        <f>Calc!AP602</f>
        <v>3.4000000000000002E-2</v>
      </c>
      <c r="N602" s="109">
        <f>Calc!AQ602</f>
        <v>4.1000000000000003E-3</v>
      </c>
      <c r="O602" s="109">
        <f>Calc!AW602</f>
        <v>3.2899999999999999E-2</v>
      </c>
      <c r="P602" s="109">
        <f>Calc!AY602</f>
        <v>1.0551843376884974E-3</v>
      </c>
      <c r="Q602" s="77">
        <f>Calc!BB602</f>
        <v>148.21859994757995</v>
      </c>
      <c r="R602" s="77">
        <f>Calc!BC602</f>
        <v>0.80800264014697121</v>
      </c>
      <c r="S602" s="1" t="str">
        <f>Input!E602</f>
        <v>Top</v>
      </c>
    </row>
    <row r="603" spans="1:19" s="160" customFormat="1" x14ac:dyDescent="0.2">
      <c r="A603" s="160">
        <f>Input!A603</f>
        <v>10815</v>
      </c>
      <c r="B603" s="160" t="str">
        <f>Input!B603</f>
        <v>Hu1-13</v>
      </c>
      <c r="C603" s="161">
        <f>Calc!O603</f>
        <v>13.702260843399724</v>
      </c>
      <c r="D603" s="161">
        <f>Calc!P603</f>
        <v>1.3053295572377712E-2</v>
      </c>
      <c r="E603" s="161">
        <f>Calc!X603</f>
        <v>0.88513756083637618</v>
      </c>
      <c r="F603" s="161">
        <f>Calc!Y603</f>
        <v>4.0593146090353079E-3</v>
      </c>
      <c r="G603" s="161">
        <f>Calc!AN603</f>
        <v>0.9983260457108023</v>
      </c>
      <c r="H603" s="161">
        <f>Calc!AO603</f>
        <v>3.02098371466159E-3</v>
      </c>
      <c r="I603" s="162">
        <f>Calc!AH603</f>
        <v>47223.22624022112</v>
      </c>
      <c r="J603" s="162">
        <f>Calc!AI603</f>
        <v>255.53663080694309</v>
      </c>
      <c r="K603" s="163">
        <f>Calc!AJ603</f>
        <v>0.643187729995498</v>
      </c>
      <c r="L603" s="163">
        <f>Calc!AK603</f>
        <v>1.7192332726310893</v>
      </c>
      <c r="M603" s="164">
        <f>Calc!AP603</f>
        <v>650.43340000000001</v>
      </c>
      <c r="N603" s="164" t="e">
        <f>Calc!AQ603</f>
        <v>#VALUE!</v>
      </c>
      <c r="O603" s="164">
        <f>Calc!AW603</f>
        <v>650.43169999999998</v>
      </c>
      <c r="P603" s="164">
        <f>Calc!AY603</f>
        <v>163.29093881794023</v>
      </c>
      <c r="Q603" s="163">
        <f>Calc!BB603</f>
        <v>4.0430383490576922</v>
      </c>
      <c r="R603" s="163">
        <f>Calc!BC603</f>
        <v>11.333048779503077</v>
      </c>
      <c r="S603" s="160">
        <f>Input!E603</f>
        <v>0</v>
      </c>
    </row>
    <row r="604" spans="1:19" x14ac:dyDescent="0.2">
      <c r="A604" s="1">
        <f>Input!A604</f>
        <v>10839</v>
      </c>
      <c r="B604" s="1" t="str">
        <f>Input!B604</f>
        <v>ICECTD-17 PL500-5 A3 S5_B</v>
      </c>
      <c r="C604" s="99">
        <f>Calc!O604</f>
        <v>3.7619714062665066</v>
      </c>
      <c r="D604" s="99">
        <f>Calc!P604</f>
        <v>6.5451180981061525E-4</v>
      </c>
      <c r="E604" s="99">
        <f>Calc!X604</f>
        <v>3.0898540359733006E-2</v>
      </c>
      <c r="F604" s="99">
        <f>Calc!Y604</f>
        <v>3.8627895395296143E-4</v>
      </c>
      <c r="G604" s="99">
        <f>Calc!AN604</f>
        <v>8.8250951615599085E-4</v>
      </c>
      <c r="H604" s="5">
        <f>Calc!AO604</f>
        <v>2.8233202533954301E-5</v>
      </c>
      <c r="I604" s="8">
        <f>Calc!AH604</f>
        <v>327.50950822144324</v>
      </c>
      <c r="J604" s="8">
        <f>Calc!AI604</f>
        <v>11.249095605336789</v>
      </c>
      <c r="K604" s="77">
        <f>Calc!AJ604</f>
        <v>147.54533285655523</v>
      </c>
      <c r="L604" s="77">
        <f>Calc!AK604</f>
        <v>0.77167772453621963</v>
      </c>
      <c r="M604" s="109">
        <f>Calc!AP604</f>
        <v>8.4000000000000005E-2</v>
      </c>
      <c r="N604" s="109">
        <f>Calc!AQ604</f>
        <v>5.0000000000000001E-3</v>
      </c>
      <c r="O604" s="109">
        <f>Calc!AW604</f>
        <v>8.2000000000000003E-2</v>
      </c>
      <c r="P604" s="109">
        <f>Calc!AY604</f>
        <v>2.8773213920715536E-3</v>
      </c>
      <c r="Q604" s="77">
        <f>Calc!BB604</f>
        <v>147.57953142396272</v>
      </c>
      <c r="R604" s="77">
        <f>Calc!BC604</f>
        <v>0.77185751970392336</v>
      </c>
      <c r="S604" s="1" t="str">
        <f>Input!E604</f>
        <v>Bottom</v>
      </c>
    </row>
    <row r="605" spans="1:19" s="160" customFormat="1" x14ac:dyDescent="0.2">
      <c r="A605" s="160">
        <f>Input!A605</f>
        <v>10815</v>
      </c>
      <c r="B605" s="160" t="str">
        <f>Input!B605</f>
        <v>Hu1-13</v>
      </c>
      <c r="C605" s="161">
        <f>Calc!O605</f>
        <v>13.69932524013149</v>
      </c>
      <c r="D605" s="161">
        <f>Calc!P605</f>
        <v>1.1925879661896267E-3</v>
      </c>
      <c r="E605" s="161">
        <f>Calc!X605</f>
        <v>0.88259665537576382</v>
      </c>
      <c r="F605" s="161">
        <f>Calc!Y605</f>
        <v>2.8242085213843913E-3</v>
      </c>
      <c r="G605" s="161">
        <f>Calc!AN605</f>
        <v>0.99673042410428792</v>
      </c>
      <c r="H605" s="161">
        <f>Calc!AO605</f>
        <v>2.3105650084058009E-3</v>
      </c>
      <c r="I605" s="162">
        <f>Calc!AH605</f>
        <v>47273.352921912083</v>
      </c>
      <c r="J605" s="162">
        <f>Calc!AI605</f>
        <v>186.74759952380333</v>
      </c>
      <c r="K605" s="163">
        <f>Calc!AJ605</f>
        <v>0.1861434537155926</v>
      </c>
      <c r="L605" s="163">
        <f>Calc!AK605</f>
        <v>1.4352542722068691</v>
      </c>
      <c r="M605" s="164">
        <f>Calc!AP605</f>
        <v>616.47900000000004</v>
      </c>
      <c r="N605" s="164" t="e">
        <f>Calc!AQ605</f>
        <v>#VALUE!</v>
      </c>
      <c r="O605" s="164">
        <f>Calc!AW605</f>
        <v>616.47730000000001</v>
      </c>
      <c r="P605" s="164">
        <f>Calc!AY605</f>
        <v>95.036249475088354</v>
      </c>
      <c r="Q605" s="163">
        <f>Calc!BB605</f>
        <v>1.0630181217864438</v>
      </c>
      <c r="R605" s="163">
        <f>Calc!BC605</f>
        <v>8.2282826264669531</v>
      </c>
      <c r="S605" s="160">
        <f>Input!E605</f>
        <v>0</v>
      </c>
    </row>
    <row r="607" spans="1:19" s="160" customFormat="1" x14ac:dyDescent="0.2">
      <c r="A607" s="160">
        <f>Input!A607</f>
        <v>10815</v>
      </c>
      <c r="B607" s="160" t="str">
        <f>Input!B607</f>
        <v>Hu1-13</v>
      </c>
      <c r="C607" s="161">
        <f>Calc!O607</f>
        <v>13.704426781453094</v>
      </c>
      <c r="D607" s="161">
        <f>Calc!P607</f>
        <v>1.5313372924153994E-3</v>
      </c>
      <c r="E607" s="161">
        <f>Calc!X607</f>
        <v>0.92575291178654484</v>
      </c>
      <c r="F607" s="161">
        <f>Calc!Y607</f>
        <v>4.0096624751751308E-3</v>
      </c>
      <c r="G607" s="161">
        <f>Calc!AN607</f>
        <v>1.0050661209480223</v>
      </c>
      <c r="H607" s="161">
        <f>Calc!AO607</f>
        <v>3.0041115719051915E-3</v>
      </c>
      <c r="I607" s="162">
        <f>Calc!AH607</f>
        <v>45463.431705957177</v>
      </c>
      <c r="J607" s="162">
        <f>Calc!AI607</f>
        <v>239.19612272947262</v>
      </c>
      <c r="K607" s="163">
        <f>Calc!AJ607</f>
        <v>-1.6764417514495422</v>
      </c>
      <c r="L607" s="163">
        <f>Calc!AK607</f>
        <v>1.1733321410492499</v>
      </c>
      <c r="M607" s="164" t="str">
        <f>Calc!AP607</f>
        <v>Out of range</v>
      </c>
      <c r="N607" s="164" t="e">
        <f>Calc!AQ607</f>
        <v>#VALUE!</v>
      </c>
      <c r="O607" s="164" t="str">
        <f>Calc!AW607</f>
        <v>Out of range</v>
      </c>
      <c r="P607" s="164" t="e">
        <f>Calc!AY607</f>
        <v>#VALUE!</v>
      </c>
      <c r="Q607" s="163" t="e">
        <f>Calc!BB607</f>
        <v>#VALUE!</v>
      </c>
      <c r="R607" s="163" t="e">
        <f>Calc!BC607</f>
        <v>#VALUE!</v>
      </c>
      <c r="S607" s="160">
        <f>Input!E607</f>
        <v>0</v>
      </c>
    </row>
    <row r="608" spans="1:19" x14ac:dyDescent="0.2">
      <c r="A608" s="1" t="str">
        <f>Input!A608</f>
        <v>10837w</v>
      </c>
      <c r="B608" s="1" t="str">
        <f>Input!B608</f>
        <v>ICECTD-17 PL500-5 A3 SIVB</v>
      </c>
      <c r="C608" s="99">
        <f>Calc!O608</f>
        <v>3.0141302949944833</v>
      </c>
      <c r="D608" s="99">
        <f>Calc!P608</f>
        <v>1.4633937187494728E-3</v>
      </c>
      <c r="E608" s="99">
        <f>Calc!X608</f>
        <v>1.0490527849458997E-2</v>
      </c>
      <c r="F608" s="99">
        <f>Calc!Y608</f>
        <v>4.7156970192358052E-5</v>
      </c>
      <c r="G608" s="99">
        <f>Calc!AN608</f>
        <v>7.0968385438431234E-4</v>
      </c>
      <c r="H608" s="5">
        <f>Calc!AO608</f>
        <v>1.5723500866276566E-5</v>
      </c>
      <c r="I608" s="8">
        <f>Calc!AH608</f>
        <v>624.46882057342339</v>
      </c>
      <c r="J608" s="8">
        <f>Calc!AI608</f>
        <v>14.114148866844053</v>
      </c>
      <c r="K608" s="77">
        <f>Calc!AJ608</f>
        <v>147.07645592850537</v>
      </c>
      <c r="L608" s="77">
        <f>Calc!AK608</f>
        <v>1.21322866166101</v>
      </c>
      <c r="M608" s="109">
        <f>Calc!AP608</f>
        <v>6.7599999999999993E-2</v>
      </c>
      <c r="N608" s="109">
        <f>Calc!AQ608</f>
        <v>2.5999999999999999E-3</v>
      </c>
      <c r="O608" s="109">
        <f>Calc!AW608</f>
        <v>6.6699999999999995E-2</v>
      </c>
      <c r="P608" s="109">
        <f>Calc!AY608</f>
        <v>1.5608430117580901E-3</v>
      </c>
      <c r="Q608" s="77">
        <f>Calc!BB608</f>
        <v>147.10418454394122</v>
      </c>
      <c r="R608" s="77">
        <f>Calc!BC608</f>
        <v>1.213457567583057</v>
      </c>
      <c r="S608" s="1">
        <f>Input!E608</f>
        <v>0</v>
      </c>
    </row>
    <row r="609" spans="1:19" s="160" customFormat="1" x14ac:dyDescent="0.2">
      <c r="A609" s="160">
        <f>Input!A609</f>
        <v>10815</v>
      </c>
      <c r="B609" s="160" t="str">
        <f>Input!B609</f>
        <v>Hu1-13</v>
      </c>
      <c r="C609" s="161">
        <f>Calc!O609</f>
        <v>13.707182393722494</v>
      </c>
      <c r="D609" s="161">
        <f>Calc!P609</f>
        <v>1.0068280894483301E-2</v>
      </c>
      <c r="E609" s="161">
        <f>Calc!X609</f>
        <v>0.92177742970454535</v>
      </c>
      <c r="F609" s="161">
        <f>Calc!Y609</f>
        <v>4.5948372232718472E-3</v>
      </c>
      <c r="G609" s="161">
        <f>Calc!AN609</f>
        <v>0.99944909161032391</v>
      </c>
      <c r="H609" s="161">
        <f>Calc!AO609</f>
        <v>3.538620746291772E-3</v>
      </c>
      <c r="I609" s="162">
        <f>Calc!AH609</f>
        <v>45413.460008632421</v>
      </c>
      <c r="J609" s="162">
        <f>Calc!AI609</f>
        <v>275.65606184832728</v>
      </c>
      <c r="K609" s="163">
        <f>Calc!AJ609</f>
        <v>-2.7209549175293279</v>
      </c>
      <c r="L609" s="163">
        <f>Calc!AK609</f>
        <v>1.7741146126714655</v>
      </c>
      <c r="M609" s="164" t="str">
        <f>Calc!AP609</f>
        <v>Out of range</v>
      </c>
      <c r="N609" s="164" t="e">
        <f>Calc!AQ609</f>
        <v>#VALUE!</v>
      </c>
      <c r="O609" s="164" t="str">
        <f>Calc!AW609</f>
        <v>Out of range</v>
      </c>
      <c r="P609" s="164" t="e">
        <f>Calc!AY609</f>
        <v>#VALUE!</v>
      </c>
      <c r="Q609" s="163" t="e">
        <f>Calc!BB609</f>
        <v>#VALUE!</v>
      </c>
      <c r="R609" s="163" t="e">
        <f>Calc!BC609</f>
        <v>#VALUE!</v>
      </c>
      <c r="S609" s="160">
        <f>Input!E609</f>
        <v>0</v>
      </c>
    </row>
    <row r="610" spans="1:19" x14ac:dyDescent="0.2">
      <c r="A610" s="1" t="str">
        <f>Input!A610</f>
        <v>10839w</v>
      </c>
      <c r="B610" s="1" t="str">
        <f>Input!B610</f>
        <v>ICECTD-17 PL500-5 A3 SVB</v>
      </c>
      <c r="C610" s="99">
        <f>Calc!O610</f>
        <v>3.7222244696261066</v>
      </c>
      <c r="D610" s="99">
        <f>Calc!P610</f>
        <v>1.4167944023835886E-3</v>
      </c>
      <c r="E610" s="99">
        <f>Calc!X610</f>
        <v>2.1973594993228728E-2</v>
      </c>
      <c r="F610" s="99">
        <f>Calc!Y610</f>
        <v>1.238750019111775E-4</v>
      </c>
      <c r="G610" s="99">
        <f>Calc!AN610</f>
        <v>8.2205026800381213E-4</v>
      </c>
      <c r="H610" s="5">
        <f>Calc!AO610</f>
        <v>2.0889365105993632E-5</v>
      </c>
      <c r="I610" s="8">
        <f>Calc!AH610</f>
        <v>425.34519837666585</v>
      </c>
      <c r="J610" s="8">
        <f>Calc!AI610</f>
        <v>11.070176147581266</v>
      </c>
      <c r="K610" s="77">
        <f>Calc!AJ610</f>
        <v>147.45930093637449</v>
      </c>
      <c r="L610" s="77">
        <f>Calc!AK610</f>
        <v>0.69730840413083905</v>
      </c>
      <c r="M610" s="109">
        <f>Calc!AP610</f>
        <v>7.8299999999999995E-2</v>
      </c>
      <c r="N610" s="109">
        <f>Calc!AQ610</f>
        <v>2.3999999999999998E-3</v>
      </c>
      <c r="O610" s="109">
        <f>Calc!AW610</f>
        <v>7.6799999999999993E-2</v>
      </c>
      <c r="P610" s="109">
        <f>Calc!AY610</f>
        <v>2.1214117461461832E-3</v>
      </c>
      <c r="Q610" s="77">
        <f>Calc!BB610</f>
        <v>147.49131190266417</v>
      </c>
      <c r="R610" s="77">
        <f>Calc!BC610</f>
        <v>0.6974603388313102</v>
      </c>
      <c r="S610" s="1">
        <f>Input!E610</f>
        <v>0</v>
      </c>
    </row>
    <row r="611" spans="1:19" s="160" customFormat="1" x14ac:dyDescent="0.2">
      <c r="A611" s="160">
        <f>Input!A611</f>
        <v>10815</v>
      </c>
      <c r="B611" s="160" t="str">
        <f>Input!B611</f>
        <v>Hu1-13</v>
      </c>
      <c r="C611" s="161">
        <f>Calc!O611</f>
        <v>13.702497285436538</v>
      </c>
      <c r="D611" s="161">
        <f>Calc!P611</f>
        <v>1.8334520205989236E-3</v>
      </c>
      <c r="E611" s="161">
        <f>Calc!X611</f>
        <v>0.91886225238997032</v>
      </c>
      <c r="F611" s="161">
        <f>Calc!Y611</f>
        <v>3.7882970037732668E-3</v>
      </c>
      <c r="G611" s="161">
        <f>Calc!AN611</f>
        <v>0.99981386107925918</v>
      </c>
      <c r="H611" s="161">
        <f>Calc!AO611</f>
        <v>4.4838962963402017E-3</v>
      </c>
      <c r="I611" s="162">
        <f>Calc!AH611</f>
        <v>45558.588432883575</v>
      </c>
      <c r="J611" s="162">
        <f>Calc!AI611</f>
        <v>277.46823933053571</v>
      </c>
      <c r="K611" s="163">
        <f>Calc!AJ611</f>
        <v>0.50313040724758729</v>
      </c>
      <c r="L611" s="163">
        <f>Calc!AK611</f>
        <v>1.6077486872358342</v>
      </c>
      <c r="M611" s="164">
        <f>Calc!AP611</f>
        <v>764.82529999999997</v>
      </c>
      <c r="N611" s="164" t="e">
        <f>Calc!AQ611</f>
        <v>#VALUE!</v>
      </c>
      <c r="O611" s="164">
        <f>Calc!AW611</f>
        <v>764.82349999999997</v>
      </c>
      <c r="P611" s="164">
        <f>Calc!AY611</f>
        <v>603.65990238667291</v>
      </c>
      <c r="Q611" s="163">
        <f>Calc!BB611</f>
        <v>4.3697892198807757</v>
      </c>
      <c r="R611" s="163">
        <f>Calc!BC611</f>
        <v>14.516465683716612</v>
      </c>
      <c r="S611" s="160">
        <f>Input!E611</f>
        <v>0</v>
      </c>
    </row>
    <row r="612" spans="1:19" x14ac:dyDescent="0.2">
      <c r="A612" s="1">
        <f>Input!A612</f>
        <v>10840</v>
      </c>
      <c r="B612" s="1" t="str">
        <f>Input!B612</f>
        <v>ICECTD-17 PL500-5 A4 TA</v>
      </c>
      <c r="C612" s="99">
        <f>Calc!O612</f>
        <v>3.9723285207865811</v>
      </c>
      <c r="D612" s="99">
        <f>Calc!P612</f>
        <v>2.682448606328206E-3</v>
      </c>
      <c r="E612" s="99">
        <f>Calc!X612</f>
        <v>0.22235279083362836</v>
      </c>
      <c r="F612" s="99">
        <f>Calc!Y612</f>
        <v>6.6609285520217781E-4</v>
      </c>
      <c r="G612" s="99">
        <f>Calc!AN612</f>
        <v>1.4837154299740833E-3</v>
      </c>
      <c r="H612" s="5">
        <f>Calc!AO612</f>
        <v>2.7007646466791524E-5</v>
      </c>
      <c r="I612" s="8">
        <f>Calc!AH612</f>
        <v>81.062612280392642</v>
      </c>
      <c r="J612" s="8">
        <f>Calc!AI612</f>
        <v>1.4944057481577748</v>
      </c>
      <c r="K612" s="77">
        <f>Calc!AJ612</f>
        <v>144.60742069451382</v>
      </c>
      <c r="L612" s="77">
        <f>Calc!AK612</f>
        <v>1.7398678070915885</v>
      </c>
      <c r="M612" s="109">
        <f>Calc!AP612</f>
        <v>0.1416</v>
      </c>
      <c r="N612" s="109">
        <f>Calc!AQ612</f>
        <v>3.0000000000000001E-3</v>
      </c>
      <c r="O612" s="109">
        <f>Calc!AW612</f>
        <v>0.12770000000000001</v>
      </c>
      <c r="P612" s="109">
        <f>Calc!AY612</f>
        <v>7.4546087031176315E-3</v>
      </c>
      <c r="Q612" s="77">
        <f>Calc!BB612</f>
        <v>144.65962160889728</v>
      </c>
      <c r="R612" s="77">
        <f>Calc!BC612</f>
        <v>1.740498539484753</v>
      </c>
      <c r="S612" s="1">
        <f>Input!E612</f>
        <v>0</v>
      </c>
    </row>
    <row r="613" spans="1:19" s="160" customFormat="1" x14ac:dyDescent="0.2">
      <c r="A613" s="160">
        <f>Input!A613</f>
        <v>10815</v>
      </c>
      <c r="B613" s="160" t="str">
        <f>Input!B613</f>
        <v>Hu1-13</v>
      </c>
      <c r="C613" s="161">
        <f>Calc!O613</f>
        <v>13.699981610518295</v>
      </c>
      <c r="D613" s="161">
        <f>Calc!P613</f>
        <v>9.7623574488133087E-3</v>
      </c>
      <c r="E613" s="161">
        <f>Calc!X613</f>
        <v>0.91988248018953778</v>
      </c>
      <c r="F613" s="161">
        <f>Calc!Y613</f>
        <v>4.9751729704839822E-3</v>
      </c>
      <c r="G613" s="161">
        <f>Calc!AN613</f>
        <v>1.0018705711307758</v>
      </c>
      <c r="H613" s="161">
        <f>Calc!AO613</f>
        <v>4.658654059588826E-3</v>
      </c>
      <c r="I613" s="162">
        <f>Calc!AH613</f>
        <v>45593.302276031696</v>
      </c>
      <c r="J613" s="162">
        <f>Calc!AI613</f>
        <v>323.57131947781198</v>
      </c>
      <c r="K613" s="163">
        <f>Calc!AJ613</f>
        <v>0.86232072268455084</v>
      </c>
      <c r="L613" s="163">
        <f>Calc!AK613</f>
        <v>2.0874199400900695</v>
      </c>
      <c r="M613" s="164" t="str">
        <f>Calc!AP613</f>
        <v>Out of range</v>
      </c>
      <c r="N613" s="164" t="e">
        <f>Calc!AQ613</f>
        <v>#VALUE!</v>
      </c>
      <c r="O613" s="164" t="str">
        <f>Calc!AW613</f>
        <v>Out of range</v>
      </c>
      <c r="P613" s="164" t="e">
        <f>Calc!AY613</f>
        <v>#VALUE!</v>
      </c>
      <c r="Q613" s="163" t="e">
        <f>Calc!BB613</f>
        <v>#VALUE!</v>
      </c>
      <c r="R613" s="163" t="e">
        <f>Calc!BC613</f>
        <v>#VALUE!</v>
      </c>
      <c r="S613" s="160">
        <f>Input!E613</f>
        <v>0</v>
      </c>
    </row>
    <row r="614" spans="1:19" x14ac:dyDescent="0.2">
      <c r="A614" s="1">
        <f>Input!A614</f>
        <v>10841</v>
      </c>
      <c r="B614" s="1" t="str">
        <f>Input!B614</f>
        <v>ICECTD-17 PL500-5 A4 MA</v>
      </c>
      <c r="C614" s="99">
        <f>Calc!O614</f>
        <v>3.150282734060696</v>
      </c>
      <c r="D614" s="99">
        <f>Calc!P614</f>
        <v>1.4784881383648977E-3</v>
      </c>
      <c r="E614" s="99">
        <f>Calc!X614</f>
        <v>0.84695016441787108</v>
      </c>
      <c r="F614" s="99">
        <f>Calc!Y614</f>
        <v>2.0486739984050457E-3</v>
      </c>
      <c r="G614" s="99">
        <f>Calc!AN614</f>
        <v>2.5247420188569901E-3</v>
      </c>
      <c r="H614" s="5">
        <f>Calc!AO614</f>
        <v>3.1764268512385919E-5</v>
      </c>
      <c r="I614" s="8">
        <f>Calc!AH614</f>
        <v>28.742394256423708</v>
      </c>
      <c r="J614" s="8">
        <f>Calc!AI614</f>
        <v>0.36798928377955131</v>
      </c>
      <c r="K614" s="77">
        <f>Calc!AJ614</f>
        <v>146.42298918584083</v>
      </c>
      <c r="L614" s="77">
        <f>Calc!AK614</f>
        <v>0.85459213507718534</v>
      </c>
      <c r="M614" s="109">
        <f>Calc!AP614</f>
        <v>0.2407</v>
      </c>
      <c r="N614" s="109">
        <f>Calc!AQ614</f>
        <v>3.2000000000000002E-3</v>
      </c>
      <c r="O614" s="109">
        <f>Calc!AW614</f>
        <v>0.17369999999999999</v>
      </c>
      <c r="P614" s="109">
        <f>Calc!AY614</f>
        <v>3.36783229695332E-2</v>
      </c>
      <c r="Q614" s="77">
        <f>Calc!BB614</f>
        <v>146.49489002410144</v>
      </c>
      <c r="R614" s="77">
        <f>Calc!BC614</f>
        <v>0.85512547918017889</v>
      </c>
      <c r="S614" s="1">
        <f>Input!E614</f>
        <v>0</v>
      </c>
    </row>
    <row r="615" spans="1:19" s="160" customFormat="1" x14ac:dyDescent="0.2">
      <c r="A615" s="160">
        <f>Input!A615</f>
        <v>10815</v>
      </c>
      <c r="B615" s="160" t="str">
        <f>Input!B615</f>
        <v>Hu1-13</v>
      </c>
      <c r="C615" s="161">
        <f>Calc!O615</f>
        <v>13.712176859395933</v>
      </c>
      <c r="D615" s="161">
        <f>Calc!P615</f>
        <v>1.0974143019902332E-2</v>
      </c>
      <c r="E615" s="161">
        <f>Calc!X615</f>
        <v>0.91859042141012992</v>
      </c>
      <c r="F615" s="161">
        <f>Calc!Y615</f>
        <v>6.1642151030633875E-3</v>
      </c>
      <c r="G615" s="161">
        <f>Calc!AN615</f>
        <v>1.0014131474997034</v>
      </c>
      <c r="H615" s="161">
        <f>Calc!AO615</f>
        <v>4.3095369200739416E-3</v>
      </c>
      <c r="I615" s="162">
        <f>Calc!AH615</f>
        <v>45677.210613726638</v>
      </c>
      <c r="J615" s="162">
        <f>Calc!AI615</f>
        <v>362.2932283047362</v>
      </c>
      <c r="K615" s="163">
        <f>Calc!AJ615</f>
        <v>-0.76287349872694588</v>
      </c>
      <c r="L615" s="163">
        <f>Calc!AK615</f>
        <v>1.4993784611264729</v>
      </c>
      <c r="M615" s="164" t="str">
        <f>Calc!AP615</f>
        <v>Out of range</v>
      </c>
      <c r="N615" s="164" t="e">
        <f>Calc!AQ615</f>
        <v>#VALUE!</v>
      </c>
      <c r="O615" s="164" t="str">
        <f>Calc!AW615</f>
        <v>Out of range</v>
      </c>
      <c r="P615" s="164" t="e">
        <f>Calc!AY615</f>
        <v>#VALUE!</v>
      </c>
      <c r="Q615" s="163" t="e">
        <f>Calc!BB615</f>
        <v>#VALUE!</v>
      </c>
      <c r="R615" s="163" t="e">
        <f>Calc!BC615</f>
        <v>#VALUE!</v>
      </c>
      <c r="S615" s="160">
        <f>Input!E615</f>
        <v>0</v>
      </c>
    </row>
    <row r="617" spans="1:19" s="160" customFormat="1" x14ac:dyDescent="0.2">
      <c r="A617" s="160">
        <f>Input!A617</f>
        <v>10815</v>
      </c>
      <c r="B617" s="160" t="str">
        <f>Input!B617</f>
        <v>Hu1-13</v>
      </c>
      <c r="C617" s="161">
        <f>Calc!O617</f>
        <v>13.700154623992532</v>
      </c>
      <c r="D617" s="161">
        <f>Calc!P617</f>
        <v>1.1399582462153623E-3</v>
      </c>
      <c r="E617" s="161">
        <f>Calc!X617</f>
        <v>0.91697883942297742</v>
      </c>
      <c r="F617" s="161">
        <f>Calc!Y617</f>
        <v>4.4406242029392867E-3</v>
      </c>
      <c r="G617" s="161">
        <f>Calc!AN617</f>
        <v>0.99914059064728378</v>
      </c>
      <c r="H617" s="161">
        <f>Calc!AO617</f>
        <v>3.1203738343509092E-3</v>
      </c>
      <c r="I617" s="162">
        <f>Calc!AH617</f>
        <v>45613.621028177491</v>
      </c>
      <c r="J617" s="162">
        <f>Calc!AI617</f>
        <v>262.81522379999296</v>
      </c>
      <c r="K617" s="163">
        <f>Calc!AJ617</f>
        <v>-1.5758172215890598</v>
      </c>
      <c r="L617" s="163">
        <f>Calc!AK617</f>
        <v>1.2209986726690842</v>
      </c>
      <c r="M617" s="164" t="str">
        <f>Calc!AP617</f>
        <v>Out of range</v>
      </c>
      <c r="N617" s="164" t="e">
        <f>Calc!AQ617</f>
        <v>#VALUE!</v>
      </c>
      <c r="O617" s="164" t="str">
        <f>Calc!AW617</f>
        <v>Out of range</v>
      </c>
      <c r="P617" s="164" t="e">
        <f>Calc!AY617</f>
        <v>#VALUE!</v>
      </c>
      <c r="Q617" s="163" t="e">
        <f>Calc!BB617</f>
        <v>#VALUE!</v>
      </c>
      <c r="R617" s="163" t="e">
        <f>Calc!BC617</f>
        <v>#VALUE!</v>
      </c>
      <c r="S617" s="160">
        <f>Input!E617</f>
        <v>0</v>
      </c>
    </row>
    <row r="618" spans="1:19" x14ac:dyDescent="0.2">
      <c r="A618" s="1">
        <f>Input!A618</f>
        <v>10842</v>
      </c>
      <c r="B618" s="1" t="str">
        <f>Input!B618</f>
        <v>ICECTD-17 PL500-5 A4 BA</v>
      </c>
      <c r="C618" s="99">
        <f>Calc!O618</f>
        <v>2.7000028690586242</v>
      </c>
      <c r="D618" s="99">
        <f>Calc!P618</f>
        <v>1.7636515126238214E-3</v>
      </c>
      <c r="E618" s="99">
        <f>Calc!X618</f>
        <v>0.75997920752837689</v>
      </c>
      <c r="F618" s="99">
        <f>Calc!Y618</f>
        <v>1.4133529720644431E-3</v>
      </c>
      <c r="G618" s="99">
        <f>Calc!AN618</f>
        <v>2.3117445718767579E-3</v>
      </c>
      <c r="H618" s="5">
        <f>Calc!AO618</f>
        <v>2.3385311314267134E-5</v>
      </c>
      <c r="I618" s="8">
        <f>Calc!AH618</f>
        <v>25.094215363965052</v>
      </c>
      <c r="J618" s="8">
        <f>Calc!AI618</f>
        <v>0.2575830008239593</v>
      </c>
      <c r="K618" s="77">
        <f>Calc!AJ618</f>
        <v>146.99992616356127</v>
      </c>
      <c r="L618" s="77">
        <f>Calc!AK618</f>
        <v>1.1745833662770417</v>
      </c>
      <c r="M618" s="109">
        <f>Calc!AP618</f>
        <v>0.2203</v>
      </c>
      <c r="N618" s="109">
        <f>Calc!AQ618</f>
        <v>2.2000000000000001E-3</v>
      </c>
      <c r="O618" s="109">
        <f>Calc!AW618</f>
        <v>0.15010000000000001</v>
      </c>
      <c r="P618" s="109">
        <f>Calc!AY618</f>
        <v>3.5170957473789767E-2</v>
      </c>
      <c r="Q618" s="77">
        <f>Calc!BB618</f>
        <v>147.06230082343941</v>
      </c>
      <c r="R618" s="77">
        <f>Calc!BC618</f>
        <v>1.1751726896760082</v>
      </c>
      <c r="S618" s="1" t="str">
        <f>Input!E618</f>
        <v>Bottom</v>
      </c>
    </row>
    <row r="619" spans="1:19" s="160" customFormat="1" x14ac:dyDescent="0.2">
      <c r="A619" s="160">
        <f>Input!A619</f>
        <v>10815</v>
      </c>
      <c r="B619" s="160" t="str">
        <f>Input!B619</f>
        <v>Hu1-13</v>
      </c>
      <c r="C619" s="161">
        <f>Calc!O619</f>
        <v>13.69936731920891</v>
      </c>
      <c r="D619" s="161">
        <f>Calc!P619</f>
        <v>1.145904735928951E-2</v>
      </c>
      <c r="E619" s="161">
        <f>Calc!X619</f>
        <v>0.9209230454785835</v>
      </c>
      <c r="F619" s="161">
        <f>Calc!Y619</f>
        <v>4.2710437079312704E-3</v>
      </c>
      <c r="G619" s="161">
        <f>Calc!AN619</f>
        <v>1.0007188040718336</v>
      </c>
      <c r="H619" s="161">
        <f>Calc!AO619</f>
        <v>2.3698760705181668E-3</v>
      </c>
      <c r="I619" s="162">
        <f>Calc!AH619</f>
        <v>45487.390406773935</v>
      </c>
      <c r="J619" s="162">
        <f>Calc!AI619</f>
        <v>233.79646408902207</v>
      </c>
      <c r="K619" s="163">
        <f>Calc!AJ619</f>
        <v>-2.7184305338855408</v>
      </c>
      <c r="L619" s="163">
        <f>Calc!AK619</f>
        <v>1.3211911822599776</v>
      </c>
      <c r="M619" s="164" t="str">
        <f>Calc!AP619</f>
        <v>Out of range</v>
      </c>
      <c r="N619" s="164" t="e">
        <f>Calc!AQ619</f>
        <v>#VALUE!</v>
      </c>
      <c r="O619" s="164" t="str">
        <f>Calc!AW619</f>
        <v>Out of range</v>
      </c>
      <c r="P619" s="164" t="e">
        <f>Calc!AY619</f>
        <v>#VALUE!</v>
      </c>
      <c r="Q619" s="163" t="e">
        <f>Calc!BB619</f>
        <v>#VALUE!</v>
      </c>
      <c r="R619" s="163" t="e">
        <f>Calc!BC619</f>
        <v>#VALUE!</v>
      </c>
      <c r="S619" s="160">
        <f>Input!E619</f>
        <v>0</v>
      </c>
    </row>
    <row r="620" spans="1:19" x14ac:dyDescent="0.2">
      <c r="A620" s="1">
        <f>Input!A620</f>
        <v>10843</v>
      </c>
      <c r="B620" s="1" t="str">
        <f>Input!B620</f>
        <v>ICECTD-17 PL500-5 A4 TB</v>
      </c>
      <c r="C620" s="99">
        <f>Calc!O620</f>
        <v>3.6238317421364976</v>
      </c>
      <c r="D620" s="99">
        <f>Calc!P620</f>
        <v>1.5717043963058388E-3</v>
      </c>
      <c r="E620" s="99">
        <f>Calc!X620</f>
        <v>9.1440684995897303E-2</v>
      </c>
      <c r="F620" s="99">
        <f>Calc!Y620</f>
        <v>2.3609640157059536E-4</v>
      </c>
      <c r="G620" s="99">
        <f>Calc!AN620</f>
        <v>1.2303774770277922E-3</v>
      </c>
      <c r="H620" s="5">
        <f>Calc!AO620</f>
        <v>1.8078957339661086E-5</v>
      </c>
      <c r="I620" s="8">
        <f>Calc!AH620</f>
        <v>149.17415394585529</v>
      </c>
      <c r="J620" s="8">
        <f>Calc!AI620</f>
        <v>2.2245815898849219</v>
      </c>
      <c r="K620" s="77">
        <f>Calc!AJ620</f>
        <v>146.90042457690856</v>
      </c>
      <c r="L620" s="77">
        <f>Calc!AK620</f>
        <v>1.0208505328120656</v>
      </c>
      <c r="M620" s="109">
        <f>Calc!AP620</f>
        <v>0.1172</v>
      </c>
      <c r="N620" s="109">
        <f>Calc!AQ620</f>
        <v>3.3E-3</v>
      </c>
      <c r="O620" s="109">
        <f>Calc!AW620</f>
        <v>0.1109</v>
      </c>
      <c r="P620" s="109">
        <f>Calc!AY620</f>
        <v>3.587518409198227E-3</v>
      </c>
      <c r="Q620" s="77">
        <f>Calc!BB620</f>
        <v>146.94647577349937</v>
      </c>
      <c r="R620" s="77">
        <f>Calc!BC620</f>
        <v>1.0211716419170342</v>
      </c>
      <c r="S620" s="1" t="str">
        <f>Input!E620</f>
        <v>Top</v>
      </c>
    </row>
    <row r="621" spans="1:19" s="160" customFormat="1" x14ac:dyDescent="0.2">
      <c r="A621" s="160">
        <f>Input!A621</f>
        <v>10815</v>
      </c>
      <c r="B621" s="160" t="str">
        <f>Input!B621</f>
        <v>Hu1-13</v>
      </c>
      <c r="C621" s="161">
        <f>Calc!O621</f>
        <v>13.703776978327388</v>
      </c>
      <c r="D621" s="161">
        <f>Calc!P621</f>
        <v>9.9788173106593863E-3</v>
      </c>
      <c r="E621" s="161">
        <f>Calc!X621</f>
        <v>0.91529948152231977</v>
      </c>
      <c r="F621" s="161">
        <f>Calc!Y621</f>
        <v>4.2853216345451108E-3</v>
      </c>
      <c r="G621" s="161">
        <f>Calc!AN621</f>
        <v>1.001699748140666</v>
      </c>
      <c r="H621" s="161">
        <f>Calc!AO621</f>
        <v>3.0000281861086828E-3</v>
      </c>
      <c r="I621" s="162">
        <f>Calc!AH621</f>
        <v>45826.47186234613</v>
      </c>
      <c r="J621" s="162">
        <f>Calc!AI621</f>
        <v>252.50094003722072</v>
      </c>
      <c r="K621" s="163">
        <f>Calc!AJ621</f>
        <v>-0.69992477495883776</v>
      </c>
      <c r="L621" s="163">
        <f>Calc!AK621</f>
        <v>1.1817682867505475</v>
      </c>
      <c r="M621" s="164" t="str">
        <f>Calc!AP621</f>
        <v>Out of range</v>
      </c>
      <c r="N621" s="164" t="e">
        <f>Calc!AQ621</f>
        <v>#VALUE!</v>
      </c>
      <c r="O621" s="164" t="str">
        <f>Calc!AW621</f>
        <v>Out of range</v>
      </c>
      <c r="P621" s="164" t="e">
        <f>Calc!AY621</f>
        <v>#VALUE!</v>
      </c>
      <c r="Q621" s="163" t="e">
        <f>Calc!BB621</f>
        <v>#VALUE!</v>
      </c>
      <c r="R621" s="163" t="e">
        <f>Calc!BC621</f>
        <v>#VALUE!</v>
      </c>
      <c r="S621" s="160">
        <f>Input!E621</f>
        <v>0</v>
      </c>
    </row>
    <row r="622" spans="1:19" x14ac:dyDescent="0.2">
      <c r="A622" s="1">
        <f>Input!A622</f>
        <v>10844</v>
      </c>
      <c r="B622" s="1" t="str">
        <f>Input!B622</f>
        <v>ICECTD-17 PL500-5 A4 MB</v>
      </c>
      <c r="C622" s="99">
        <f>Calc!O622</f>
        <v>2.3725151207071673</v>
      </c>
      <c r="D622" s="99">
        <f>Calc!P622</f>
        <v>1.1228724345294845E-3</v>
      </c>
      <c r="E622" s="99">
        <f>Calc!X622</f>
        <v>5.6747083958936129E-2</v>
      </c>
      <c r="F622" s="99">
        <f>Calc!Y622</f>
        <v>1.3382179489007705E-4</v>
      </c>
      <c r="G622" s="99">
        <f>Calc!AN622</f>
        <v>1.3001515061429765E-3</v>
      </c>
      <c r="H622" s="5">
        <f>Calc!AO622</f>
        <v>2.1669132655527912E-5</v>
      </c>
      <c r="I622" s="8">
        <f>Calc!AH622</f>
        <v>166.19506724914942</v>
      </c>
      <c r="J622" s="8">
        <f>Calc!AI622</f>
        <v>2.7963940748110332</v>
      </c>
      <c r="K622" s="77">
        <f>Calc!AJ622</f>
        <v>146.26334291992404</v>
      </c>
      <c r="L622" s="77">
        <f>Calc!AK622</f>
        <v>1.1778783279747014</v>
      </c>
      <c r="M622" s="109">
        <f>Calc!AP622</f>
        <v>0.1239</v>
      </c>
      <c r="N622" s="109">
        <f>Calc!AQ622</f>
        <v>4.4999999999999997E-3</v>
      </c>
      <c r="O622" s="109">
        <f>Calc!AW622</f>
        <v>0.11799999999999999</v>
      </c>
      <c r="P622" s="109">
        <f>Calc!AY622</f>
        <v>3.6308067444490509E-3</v>
      </c>
      <c r="Q622" s="77">
        <f>Calc!BB622</f>
        <v>146.31213037702241</v>
      </c>
      <c r="R622" s="77">
        <f>Calc!BC622</f>
        <v>1.1782721765084119</v>
      </c>
      <c r="S622" s="1" t="str">
        <f>Input!E622</f>
        <v>Middle</v>
      </c>
    </row>
    <row r="623" spans="1:19" s="160" customFormat="1" x14ac:dyDescent="0.2">
      <c r="A623" s="160">
        <f>Input!A623</f>
        <v>10815</v>
      </c>
      <c r="B623" s="160" t="str">
        <f>Input!B623</f>
        <v>Hu1-13</v>
      </c>
      <c r="C623" s="161">
        <f>Calc!O623</f>
        <v>13.70289506100697</v>
      </c>
      <c r="D623" s="161">
        <f>Calc!P623</f>
        <v>1.0101481369263325E-2</v>
      </c>
      <c r="E623" s="161">
        <f>Calc!X623</f>
        <v>0.90977961877111024</v>
      </c>
      <c r="F623" s="161">
        <f>Calc!Y623</f>
        <v>3.1319057435312244E-3</v>
      </c>
      <c r="G623" s="161">
        <f>Calc!AN623</f>
        <v>0.99948382855328688</v>
      </c>
      <c r="H623" s="161">
        <f>Calc!AO623</f>
        <v>2.088266843167659E-3</v>
      </c>
      <c r="I623" s="162">
        <f>Calc!AH623</f>
        <v>45999.561579771922</v>
      </c>
      <c r="J623" s="162">
        <f>Calc!AI623</f>
        <v>182.10631844709917</v>
      </c>
      <c r="K623" s="163">
        <f>Calc!AJ623</f>
        <v>0.10165339692691511</v>
      </c>
      <c r="L623" s="163">
        <f>Calc!AK623</f>
        <v>1.8748689545459636</v>
      </c>
      <c r="M623" s="164">
        <f>Calc!AP623</f>
        <v>799.30110000000002</v>
      </c>
      <c r="N623" s="164" t="e">
        <f>Calc!AQ623</f>
        <v>#VALUE!</v>
      </c>
      <c r="O623" s="164">
        <f>Calc!AW623</f>
        <v>799.29939999999999</v>
      </c>
      <c r="P623" s="164">
        <f>Calc!AY623</f>
        <v>561.51111487750609</v>
      </c>
      <c r="Q623" s="163">
        <f>Calc!BB623</f>
        <v>0.97323818979935928</v>
      </c>
      <c r="R623" s="163">
        <f>Calc!BC623</f>
        <v>17.975582353473406</v>
      </c>
      <c r="S623" s="160">
        <f>Input!E623</f>
        <v>0</v>
      </c>
    </row>
    <row r="624" spans="1:19" x14ac:dyDescent="0.2">
      <c r="A624" s="1">
        <f>Input!A624</f>
        <v>10845</v>
      </c>
      <c r="B624" s="1" t="str">
        <f>Input!B624</f>
        <v>ICECTD-17 PL500-5 A4 BB</v>
      </c>
      <c r="C624" s="99">
        <f>Calc!O624</f>
        <v>2.6719325880408626</v>
      </c>
      <c r="D624" s="99">
        <f>Calc!P624</f>
        <v>1.080792979301283E-3</v>
      </c>
      <c r="E624" s="99">
        <f>Calc!X624</f>
        <v>0.53737126870276286</v>
      </c>
      <c r="F624" s="99">
        <f>Calc!Y624</f>
        <v>1.0331990127026868E-3</v>
      </c>
      <c r="G624" s="99">
        <f>Calc!AN624</f>
        <v>2.2395442931231607E-3</v>
      </c>
      <c r="H624" s="5">
        <f>Calc!AO624</f>
        <v>3.8484268702336036E-5</v>
      </c>
      <c r="I624" s="8">
        <f>Calc!AH624</f>
        <v>33.99990065538546</v>
      </c>
      <c r="J624" s="8">
        <f>Calc!AI624</f>
        <v>0.5877382685155651</v>
      </c>
      <c r="K624" s="77">
        <f>Calc!AJ624</f>
        <v>145.39394437702379</v>
      </c>
      <c r="L624" s="77">
        <f>Calc!AK624</f>
        <v>0.54439090348153119</v>
      </c>
      <c r="M624" s="109">
        <f>Calc!AP624</f>
        <v>0.2137</v>
      </c>
      <c r="N624" s="109">
        <f>Calc!AQ624</f>
        <v>5.3E-3</v>
      </c>
      <c r="O624" s="109">
        <f>Calc!AW624</f>
        <v>0.16350000000000001</v>
      </c>
      <c r="P624" s="109">
        <f>Calc!AY624</f>
        <v>2.5377568269193081E-2</v>
      </c>
      <c r="Q624" s="77">
        <f>Calc!BB624</f>
        <v>145.46114645183533</v>
      </c>
      <c r="R624" s="77">
        <f>Calc!BC624</f>
        <v>0.54474244392664428</v>
      </c>
      <c r="S624" s="1" t="str">
        <f>Input!E624</f>
        <v>Bottom</v>
      </c>
    </row>
    <row r="625" spans="1:19" s="160" customFormat="1" x14ac:dyDescent="0.2">
      <c r="A625" s="160">
        <f>Input!A625</f>
        <v>10815</v>
      </c>
      <c r="B625" s="160" t="str">
        <f>Input!B625</f>
        <v>Hu1-13</v>
      </c>
      <c r="C625" s="161">
        <f>Calc!O625</f>
        <v>13.696588368175222</v>
      </c>
      <c r="D625" s="161">
        <f>Calc!P625</f>
        <v>9.1159649169100954E-3</v>
      </c>
      <c r="E625" s="161">
        <f>Calc!X625</f>
        <v>0.90437967299546984</v>
      </c>
      <c r="F625" s="161">
        <f>Calc!Y625</f>
        <v>3.9234034861343834E-3</v>
      </c>
      <c r="G625" s="161">
        <f>Calc!AN625</f>
        <v>0.99897470289819312</v>
      </c>
      <c r="H625" s="161">
        <f>Calc!AO625</f>
        <v>2.8720952682543188E-3</v>
      </c>
      <c r="I625" s="162">
        <f>Calc!AH625</f>
        <v>46229.361406536227</v>
      </c>
      <c r="J625" s="162">
        <f>Calc!AI625</f>
        <v>238.62189260825426</v>
      </c>
      <c r="K625" s="163">
        <f>Calc!AJ625</f>
        <v>1.1534434135325178</v>
      </c>
      <c r="L625" s="163">
        <f>Calc!AK625</f>
        <v>1.4744785388826525</v>
      </c>
      <c r="M625" s="164">
        <f>Calc!AP625</f>
        <v>647.23479999999995</v>
      </c>
      <c r="N625" s="164" t="e">
        <f>Calc!AQ625</f>
        <v>#VALUE!</v>
      </c>
      <c r="O625" s="164">
        <f>Calc!AW625</f>
        <v>647.23310000000004</v>
      </c>
      <c r="P625" s="164">
        <f>Calc!AY625</f>
        <v>144.62654105715569</v>
      </c>
      <c r="Q625" s="163">
        <f>Calc!BB625</f>
        <v>7.1852236876587439</v>
      </c>
      <c r="R625" s="163">
        <f>Calc!BC625</f>
        <v>10.769303123644345</v>
      </c>
      <c r="S625" s="160">
        <f>Input!E625</f>
        <v>0</v>
      </c>
    </row>
    <row r="626" spans="1:19" x14ac:dyDescent="0.2">
      <c r="A626" s="1">
        <f>Input!A626</f>
        <v>10846</v>
      </c>
      <c r="B626" s="1" t="str">
        <f>Input!B626</f>
        <v>ICECTD-17 PL500-5 A4 C</v>
      </c>
      <c r="C626" s="99">
        <f>Calc!O626</f>
        <v>3.2664594455593465</v>
      </c>
      <c r="D626" s="99">
        <f>Calc!P626</f>
        <v>1.3340437780557329E-3</v>
      </c>
      <c r="E626" s="99">
        <f>Calc!X626</f>
        <v>2.2864838271397399</v>
      </c>
      <c r="F626" s="99">
        <f>Calc!Y626</f>
        <v>7.4766397845621993E-3</v>
      </c>
      <c r="G626" s="99">
        <f>Calc!AN626</f>
        <v>4.8663458929854835E-3</v>
      </c>
      <c r="H626" s="5">
        <f>Calc!AO626</f>
        <v>3.7759775847290034E-5</v>
      </c>
      <c r="I626" s="8">
        <f>Calc!AH626</f>
        <v>21.205034040874253</v>
      </c>
      <c r="J626" s="8">
        <f>Calc!AI626</f>
        <v>0.17834108668402937</v>
      </c>
      <c r="K626" s="77">
        <f>Calc!AJ626</f>
        <v>144.71255642908233</v>
      </c>
      <c r="L626" s="77">
        <f>Calc!AK626</f>
        <v>1.2033321383495927</v>
      </c>
      <c r="M626" s="109">
        <f>Calc!AP626</f>
        <v>0.4652</v>
      </c>
      <c r="N626" s="109">
        <f>Calc!AQ626</f>
        <v>5.8999999999999999E-3</v>
      </c>
      <c r="O626" s="109">
        <f>Calc!AW626</f>
        <v>0.29020000000000001</v>
      </c>
      <c r="P626" s="109">
        <f>Calc!AY626</f>
        <v>8.7619221317426818E-2</v>
      </c>
      <c r="Q626" s="77">
        <f>Calc!BB626</f>
        <v>144.83129723627923</v>
      </c>
      <c r="R626" s="77">
        <f>Calc!BC626</f>
        <v>1.2048534465483203</v>
      </c>
      <c r="S626" s="1">
        <f>Input!E626</f>
        <v>0</v>
      </c>
    </row>
    <row r="627" spans="1:19" s="160" customFormat="1" x14ac:dyDescent="0.2">
      <c r="A627" s="160">
        <f>Input!A627</f>
        <v>10815</v>
      </c>
      <c r="B627" s="160" t="str">
        <f>Input!B627</f>
        <v>Hu1-13</v>
      </c>
      <c r="C627" s="161">
        <f>Calc!O627</f>
        <v>13.70340560388545</v>
      </c>
      <c r="D627" s="161">
        <f>Calc!P627</f>
        <v>9.0990295436549663E-3</v>
      </c>
      <c r="E627" s="161">
        <f>Calc!X627</f>
        <v>0.90580123910513366</v>
      </c>
      <c r="F627" s="161">
        <f>Calc!Y627</f>
        <v>4.0357494679743146E-3</v>
      </c>
      <c r="G627" s="161">
        <f>Calc!AN627</f>
        <v>0.99745979555572784</v>
      </c>
      <c r="H627" s="161">
        <f>Calc!AO627</f>
        <v>3.1996777479220786E-3</v>
      </c>
      <c r="I627" s="162">
        <f>Calc!AH627</f>
        <v>46109.752808451129</v>
      </c>
      <c r="J627" s="162">
        <f>Calc!AI627</f>
        <v>251.28869820520782</v>
      </c>
      <c r="K627" s="163">
        <f>Calc!AJ627</f>
        <v>1.2761721463017128</v>
      </c>
      <c r="L627" s="163">
        <f>Calc!AK627</f>
        <v>1.5431384394703542</v>
      </c>
      <c r="M627" s="164">
        <f>Calc!AP627</f>
        <v>593.94539999999995</v>
      </c>
      <c r="N627" s="164" t="e">
        <f>Calc!AQ627</f>
        <v>#VALUE!</v>
      </c>
      <c r="O627" s="164">
        <f>Calc!AW627</f>
        <v>593.94359999999995</v>
      </c>
      <c r="P627" s="164">
        <f>Calc!AY627</f>
        <v>96.686386173727925</v>
      </c>
      <c r="Q627" s="163">
        <f>Calc!BB627</f>
        <v>6.8382228689627578</v>
      </c>
      <c r="R627" s="163">
        <f>Calc!BC627</f>
        <v>9.3031792573063576</v>
      </c>
      <c r="S627" s="160">
        <f>Input!E627</f>
        <v>0</v>
      </c>
    </row>
    <row r="628" spans="1:19" x14ac:dyDescent="0.2">
      <c r="A628" s="1" t="str">
        <f>Input!A628</f>
        <v>10786b</v>
      </c>
      <c r="B628" s="1" t="str">
        <f>Input!B628</f>
        <v>GeoB20908 - 2 - 384-386 cm</v>
      </c>
      <c r="C628" s="99">
        <f>Calc!O628</f>
        <v>3.8408283503637231</v>
      </c>
      <c r="D628" s="99">
        <f>Calc!P628</f>
        <v>1.2063453548633181E-3</v>
      </c>
      <c r="E628" s="99">
        <f>Calc!X628</f>
        <v>0.30938138162407436</v>
      </c>
      <c r="F628" s="99">
        <f>Calc!Y628</f>
        <v>7.6436270855201815E-4</v>
      </c>
      <c r="G628" s="99">
        <f>Calc!AN628</f>
        <v>6.4035867597701301E-2</v>
      </c>
      <c r="H628" s="5">
        <f>Calc!AO628</f>
        <v>4.0646547836813667E-4</v>
      </c>
      <c r="I628" s="8">
        <f>Calc!AH628</f>
        <v>2422.9877250770492</v>
      </c>
      <c r="J628" s="8">
        <f>Calc!AI628</f>
        <v>16.486222494250857</v>
      </c>
      <c r="K628" s="77">
        <f>Calc!AJ628</f>
        <v>143.91564554373605</v>
      </c>
      <c r="L628" s="77">
        <f>Calc!AK628</f>
        <v>0.72074807610948355</v>
      </c>
      <c r="M628" s="109">
        <f>Calc!AP628</f>
        <v>6.2834000000000003</v>
      </c>
      <c r="N628" s="109">
        <f>Calc!AQ628</f>
        <v>4.1599999999999998E-2</v>
      </c>
      <c r="O628" s="109">
        <f>Calc!AW628</f>
        <v>6.2633000000000001</v>
      </c>
      <c r="P628" s="109">
        <f>Calc!AY628</f>
        <v>4.2417523263602264E-2</v>
      </c>
      <c r="Q628" s="77">
        <f>Calc!BB628</f>
        <v>146.48591754821916</v>
      </c>
      <c r="R628" s="77">
        <f>Calc!BC628</f>
        <v>0.73383049167342507</v>
      </c>
      <c r="S628" s="1">
        <f>Input!E628</f>
        <v>385</v>
      </c>
    </row>
    <row r="629" spans="1:19" s="160" customFormat="1" x14ac:dyDescent="0.2">
      <c r="A629" s="160">
        <f>Input!A629</f>
        <v>10815</v>
      </c>
      <c r="B629" s="160" t="str">
        <f>Input!B629</f>
        <v>Hu1-13</v>
      </c>
      <c r="C629" s="161">
        <f>Calc!O629</f>
        <v>13.70340560388545</v>
      </c>
      <c r="D629" s="161">
        <f>Calc!P629</f>
        <v>9.0990295436549663E-3</v>
      </c>
      <c r="E629" s="161">
        <f>Calc!X629</f>
        <v>0.90580123910513366</v>
      </c>
      <c r="F629" s="161">
        <f>Calc!Y629</f>
        <v>4.0357494679743146E-3</v>
      </c>
      <c r="G629" s="161">
        <f>Calc!AN629</f>
        <v>0.99745979555572784</v>
      </c>
      <c r="H629" s="161">
        <f>Calc!AO629</f>
        <v>3.1996777479220786E-3</v>
      </c>
      <c r="I629" s="162">
        <f>Calc!AH629</f>
        <v>46109.752808451129</v>
      </c>
      <c r="J629" s="162">
        <f>Calc!AI629</f>
        <v>251.28869820520782</v>
      </c>
      <c r="K629" s="163">
        <f>Calc!AJ629</f>
        <v>1.2761721463017128</v>
      </c>
      <c r="L629" s="163">
        <f>Calc!AK629</f>
        <v>1.5431384394703542</v>
      </c>
      <c r="M629" s="164">
        <f>Calc!AP629</f>
        <v>593.94539999999995</v>
      </c>
      <c r="N629" s="164" t="e">
        <f>Calc!AQ629</f>
        <v>#VALUE!</v>
      </c>
      <c r="O629" s="164">
        <f>Calc!AW629</f>
        <v>593.94359999999995</v>
      </c>
      <c r="P629" s="164">
        <f>Calc!AY629</f>
        <v>96.686386173727925</v>
      </c>
      <c r="Q629" s="163">
        <f>Calc!BB629</f>
        <v>6.8382228689627578</v>
      </c>
      <c r="R629" s="163">
        <f>Calc!BC629</f>
        <v>9.3331025622760286</v>
      </c>
      <c r="S629" s="160">
        <f>Input!E629</f>
        <v>0</v>
      </c>
    </row>
    <row r="631" spans="1:19" s="160" customFormat="1" x14ac:dyDescent="0.2">
      <c r="A631" s="160">
        <f>Input!A631</f>
        <v>10815</v>
      </c>
      <c r="B631" s="160" t="str">
        <f>Input!B631</f>
        <v>Hu1-13</v>
      </c>
      <c r="C631" s="161">
        <f>Calc!O631</f>
        <v>13.698689499112001</v>
      </c>
      <c r="D631" s="161">
        <f>Calc!P631</f>
        <v>1.6412839416389698E-3</v>
      </c>
      <c r="E631" s="161">
        <f>Calc!X631</f>
        <v>0.91503205914899455</v>
      </c>
      <c r="F631" s="161">
        <f>Calc!Y631</f>
        <v>3.9371932458131427E-3</v>
      </c>
      <c r="G631" s="161">
        <f>Calc!AN631</f>
        <v>1.0015784758695527</v>
      </c>
      <c r="H631" s="183">
        <f>Calc!AO631</f>
        <v>2.3112389148551493E-3</v>
      </c>
      <c r="I631" s="162">
        <f>Calc!AH631</f>
        <v>45817.299361310332</v>
      </c>
      <c r="J631" s="162">
        <f>Calc!AI631</f>
        <v>223.63663145236438</v>
      </c>
      <c r="K631" s="163">
        <f>Calc!AJ631</f>
        <v>-0.52416280607392451</v>
      </c>
      <c r="L631" s="163">
        <f>Calc!AK631</f>
        <v>1.0862177171661664</v>
      </c>
      <c r="M631" s="164" t="str">
        <f>Calc!AP631</f>
        <v>Out of range</v>
      </c>
      <c r="N631" s="164" t="e">
        <f>Calc!AQ631</f>
        <v>#VALUE!</v>
      </c>
      <c r="O631" s="164" t="str">
        <f>Calc!AW631</f>
        <v>Out of range</v>
      </c>
      <c r="P631" s="164" t="e">
        <f>Calc!AY631</f>
        <v>#VALUE!</v>
      </c>
      <c r="Q631" s="163" t="e">
        <f>Calc!BB631</f>
        <v>#VALUE!</v>
      </c>
      <c r="R631" s="163" t="e">
        <f>Calc!BC631</f>
        <v>#VALUE!</v>
      </c>
      <c r="S631" s="160">
        <f>Input!E631</f>
        <v>0</v>
      </c>
    </row>
    <row r="632" spans="1:19" x14ac:dyDescent="0.2">
      <c r="A632" s="56">
        <f>Input!A632</f>
        <v>10867</v>
      </c>
      <c r="B632" s="56" t="str">
        <f>Input!B632</f>
        <v>GeoB13729-1 _20-21</v>
      </c>
      <c r="C632" s="106">
        <f>Calc!O632</f>
        <v>3.8364518570901476</v>
      </c>
      <c r="D632" s="106">
        <f>Calc!P632</f>
        <v>1.771644102064464E-3</v>
      </c>
      <c r="E632" s="106">
        <f>Calc!X632</f>
        <v>0.3540584865752342</v>
      </c>
      <c r="F632" s="106">
        <f>Calc!Y632</f>
        <v>5.8844994368506152E-4</v>
      </c>
      <c r="G632" s="106">
        <f>Calc!AN632</f>
        <v>9.1246278507254419E-2</v>
      </c>
      <c r="H632" s="106">
        <f>Calc!AO632</f>
        <v>1.9533783382575577E-4</v>
      </c>
      <c r="I632" s="72">
        <f>Calc!AH632</f>
        <v>3022.9510562456262</v>
      </c>
      <c r="J632" s="72">
        <f>Calc!AI632</f>
        <v>8.0730101232906879</v>
      </c>
      <c r="K632" s="107">
        <f>Calc!AJ632</f>
        <v>145.16278748926337</v>
      </c>
      <c r="L632" s="107">
        <f>Calc!AK632</f>
        <v>0.89905844161830417</v>
      </c>
      <c r="M632" s="130">
        <f>Calc!AP632</f>
        <v>9.0518999999999998</v>
      </c>
      <c r="N632" s="130">
        <f>Calc!AQ632</f>
        <v>2.2700000000000001E-2</v>
      </c>
      <c r="O632" s="130">
        <f>Calc!AW632</f>
        <v>9.0289000000000001</v>
      </c>
      <c r="P632" s="130">
        <f>Calc!AY632</f>
        <v>2.4380388437680044E-2</v>
      </c>
      <c r="Q632" s="107">
        <f>Calc!BB632</f>
        <v>148.91477539733478</v>
      </c>
      <c r="R632" s="107">
        <f>Calc!BC632</f>
        <v>0.92235326990485977</v>
      </c>
      <c r="S632" s="56">
        <f>Input!E632</f>
        <v>20.5</v>
      </c>
    </row>
    <row r="633" spans="1:19" s="160" customFormat="1" x14ac:dyDescent="0.2">
      <c r="A633" s="160">
        <f>Input!A633</f>
        <v>10815</v>
      </c>
      <c r="B633" s="160" t="str">
        <f>Input!B633</f>
        <v>Hu1-13</v>
      </c>
      <c r="C633" s="161">
        <f>Calc!O633</f>
        <v>13.701538067314136</v>
      </c>
      <c r="D633" s="161">
        <f>Calc!P633</f>
        <v>1.0230010883018961E-2</v>
      </c>
      <c r="E633" s="161">
        <f>Calc!X633</f>
        <v>0.90403616617743499</v>
      </c>
      <c r="F633" s="161">
        <f>Calc!Y633</f>
        <v>3.763432359850417E-3</v>
      </c>
      <c r="G633" s="161">
        <f>Calc!AN633</f>
        <v>0.99961654798097044</v>
      </c>
      <c r="H633" s="183">
        <f>Calc!AO633</f>
        <v>3.7414827175542573E-3</v>
      </c>
      <c r="I633" s="162">
        <f>Calc!AH633</f>
        <v>46293.364555814405</v>
      </c>
      <c r="J633" s="162">
        <f>Calc!AI633</f>
        <v>256.8422344415647</v>
      </c>
      <c r="K633" s="163">
        <f>Calc!AJ633</f>
        <v>0.50287390247216734</v>
      </c>
      <c r="L633" s="163">
        <f>Calc!AK633</f>
        <v>1.4204956213647908</v>
      </c>
      <c r="M633" s="164">
        <f>Calc!AP633</f>
        <v>743.49199999999996</v>
      </c>
      <c r="N633" s="164" t="e">
        <f>Calc!AQ633</f>
        <v>#VALUE!</v>
      </c>
      <c r="O633" s="164">
        <f>Calc!AW633</f>
        <v>743.49019999999996</v>
      </c>
      <c r="P633" s="164">
        <f>Calc!AY633</f>
        <v>419.53733673057599</v>
      </c>
      <c r="Q633" s="163">
        <f>Calc!BB633</f>
        <v>4.1120040827505555</v>
      </c>
      <c r="R633" s="163">
        <f>Calc!BC633</f>
        <v>12.225275961588617</v>
      </c>
      <c r="S633" s="160">
        <f>Input!E633</f>
        <v>0</v>
      </c>
    </row>
    <row r="634" spans="1:19" x14ac:dyDescent="0.2">
      <c r="A634" s="56">
        <f>Input!A634</f>
        <v>10868</v>
      </c>
      <c r="B634" s="56" t="str">
        <f>Input!B634</f>
        <v>GeoB13729-1_73-75</v>
      </c>
      <c r="C634" s="106">
        <f>Calc!O634</f>
        <v>3.4041104463133824</v>
      </c>
      <c r="D634" s="106">
        <f>Calc!P634</f>
        <v>1.3981639555262602E-4</v>
      </c>
      <c r="E634" s="106">
        <f>Calc!X634</f>
        <v>1.4133755325756225</v>
      </c>
      <c r="F634" s="106">
        <f>Calc!Y634</f>
        <v>2.1308235735708956E-3</v>
      </c>
      <c r="G634" s="106">
        <f>Calc!AN634</f>
        <v>0.10586058916359511</v>
      </c>
      <c r="H634" s="106">
        <f>Calc!AO634</f>
        <v>3.3273966237375884E-4</v>
      </c>
      <c r="I634" s="72">
        <f>Calc!AH634</f>
        <v>779.37804576037638</v>
      </c>
      <c r="J634" s="72">
        <f>Calc!AI634</f>
        <v>2.7167599545215197</v>
      </c>
      <c r="K634" s="107">
        <f>Calc!AJ634</f>
        <v>142.67744564672859</v>
      </c>
      <c r="L634" s="107">
        <f>Calc!AK634</f>
        <v>0.5130787275551133</v>
      </c>
      <c r="M634" s="130">
        <f>Calc!AP634</f>
        <v>10.5954</v>
      </c>
      <c r="N634" s="130">
        <f>Calc!AQ634</f>
        <v>3.6600000000000001E-2</v>
      </c>
      <c r="O634" s="130">
        <f>Calc!AW634</f>
        <v>10.491899999999999</v>
      </c>
      <c r="P634" s="130">
        <f>Calc!AY634</f>
        <v>6.2659429454180654E-2</v>
      </c>
      <c r="Q634" s="107">
        <f>Calc!BB634</f>
        <v>146.9716505278742</v>
      </c>
      <c r="R634" s="107">
        <f>Calc!BC634</f>
        <v>0.52916151138708545</v>
      </c>
      <c r="S634" s="56">
        <f>Input!E634</f>
        <v>74</v>
      </c>
    </row>
    <row r="635" spans="1:19" s="160" customFormat="1" x14ac:dyDescent="0.2">
      <c r="A635" s="160">
        <f>Input!A635</f>
        <v>10815</v>
      </c>
      <c r="B635" s="160" t="str">
        <f>Input!B635</f>
        <v>Hu1-13</v>
      </c>
      <c r="C635" s="161">
        <f>Calc!O635</f>
        <v>13.689689369094017</v>
      </c>
      <c r="D635" s="161">
        <f>Calc!P635</f>
        <v>7.3475099696481902E-3</v>
      </c>
      <c r="E635" s="161">
        <f>Calc!X635</f>
        <v>0.90818740357154126</v>
      </c>
      <c r="F635" s="161">
        <f>Calc!Y635</f>
        <v>3.0231386581012708E-3</v>
      </c>
      <c r="G635" s="161">
        <f>Calc!AN635</f>
        <v>1.0011480358429778</v>
      </c>
      <c r="H635" s="183">
        <f>Calc!AO635</f>
        <v>2.5293087821284875E-3</v>
      </c>
      <c r="I635" s="162">
        <f>Calc!AH635</f>
        <v>46112.451520682967</v>
      </c>
      <c r="J635" s="162">
        <f>Calc!AI635</f>
        <v>191.10438187435358</v>
      </c>
      <c r="K635" s="163">
        <f>Calc!AJ635</f>
        <v>-0.39484247678123197</v>
      </c>
      <c r="L635" s="163">
        <f>Calc!AK635</f>
        <v>1.4208016003724713</v>
      </c>
      <c r="M635" s="164" t="str">
        <f>Calc!AP635</f>
        <v>Out of range</v>
      </c>
      <c r="N635" s="164" t="e">
        <f>Calc!AQ635</f>
        <v>#VALUE!</v>
      </c>
      <c r="O635" s="164" t="str">
        <f>Calc!AW635</f>
        <v>Out of range</v>
      </c>
      <c r="P635" s="164" t="e">
        <f>Calc!AY635</f>
        <v>#VALUE!</v>
      </c>
      <c r="Q635" s="163" t="e">
        <f>Calc!BB635</f>
        <v>#VALUE!</v>
      </c>
      <c r="R635" s="163" t="e">
        <f>Calc!BC635</f>
        <v>#VALUE!</v>
      </c>
      <c r="S635" s="160">
        <f>Input!E635</f>
        <v>0</v>
      </c>
    </row>
    <row r="636" spans="1:19" x14ac:dyDescent="0.2">
      <c r="A636" s="56">
        <f>Input!A636</f>
        <v>10869</v>
      </c>
      <c r="B636" s="56" t="str">
        <f>Input!B636</f>
        <v>GeoB13729-1_90-92</v>
      </c>
      <c r="C636" s="106">
        <f>Calc!O636</f>
        <v>3.5657222556066435</v>
      </c>
      <c r="D636" s="106">
        <f>Calc!P636</f>
        <v>1.6086990876796124E-3</v>
      </c>
      <c r="E636" s="106">
        <f>Calc!X636</f>
        <v>0.32463824355792242</v>
      </c>
      <c r="F636" s="106">
        <f>Calc!Y636</f>
        <v>6.4874212286600622E-4</v>
      </c>
      <c r="G636" s="106">
        <f>Calc!AN636</f>
        <v>0.10547622249980049</v>
      </c>
      <c r="H636" s="106">
        <f>Calc!AO636</f>
        <v>2.9612449208180481E-4</v>
      </c>
      <c r="I636" s="72">
        <f>Calc!AH636</f>
        <v>3537.110073289638</v>
      </c>
      <c r="J636" s="72">
        <f>Calc!AI636</f>
        <v>12.084257126341404</v>
      </c>
      <c r="K636" s="107">
        <f>Calc!AJ636</f>
        <v>142.92300364777157</v>
      </c>
      <c r="L636" s="107">
        <f>Calc!AK636</f>
        <v>1.0583035043798421</v>
      </c>
      <c r="M636" s="130">
        <f>Calc!AP636</f>
        <v>10.5527</v>
      </c>
      <c r="N636" s="130">
        <f>Calc!AQ636</f>
        <v>3.3099999999999997E-2</v>
      </c>
      <c r="O636" s="130">
        <f>Calc!AW636</f>
        <v>10.53</v>
      </c>
      <c r="P636" s="130">
        <f>Calc!AY636</f>
        <v>3.4637717233063088E-2</v>
      </c>
      <c r="Q636" s="107">
        <f>Calc!BB636</f>
        <v>147.24045345731409</v>
      </c>
      <c r="R636" s="107">
        <f>Calc!BC636</f>
        <v>1.0903682522221052</v>
      </c>
      <c r="S636" s="56">
        <f>Input!E636</f>
        <v>91</v>
      </c>
    </row>
    <row r="637" spans="1:19" s="160" customFormat="1" x14ac:dyDescent="0.2">
      <c r="A637" s="160">
        <f>Input!A637</f>
        <v>10815</v>
      </c>
      <c r="B637" s="160" t="str">
        <f>Input!B637</f>
        <v>Hu1-13</v>
      </c>
      <c r="C637" s="161">
        <f>Calc!O637</f>
        <v>13.698001436035826</v>
      </c>
      <c r="D637" s="161">
        <f>Calc!P637</f>
        <v>1.0150576230874146E-2</v>
      </c>
      <c r="E637" s="161">
        <f>Calc!X637</f>
        <v>0.90757312683284941</v>
      </c>
      <c r="F637" s="161">
        <f>Calc!Y637</f>
        <v>3.6625381926490507E-3</v>
      </c>
      <c r="G637" s="161">
        <f>Calc!AN637</f>
        <v>0.99721495940493921</v>
      </c>
      <c r="H637" s="183">
        <f>Calc!AO637</f>
        <v>2.6161135763507416E-3</v>
      </c>
      <c r="I637" s="162">
        <f>Calc!AH637</f>
        <v>45990.290890061173</v>
      </c>
      <c r="J637" s="162">
        <f>Calc!AI637</f>
        <v>218.725836025185</v>
      </c>
      <c r="K637" s="163">
        <f>Calc!AJ637</f>
        <v>0.90430154415277464</v>
      </c>
      <c r="L637" s="163">
        <f>Calc!AK637</f>
        <v>1.5913873098506208</v>
      </c>
      <c r="M637" s="164">
        <f>Calc!AP637</f>
        <v>601.19870000000003</v>
      </c>
      <c r="N637" s="164" t="e">
        <f>Calc!AQ637</f>
        <v>#VALUE!</v>
      </c>
      <c r="O637" s="164">
        <f>Calc!AW637</f>
        <v>601.19690000000003</v>
      </c>
      <c r="P637" s="164">
        <f>Calc!AY637</f>
        <v>92.270814382921671</v>
      </c>
      <c r="Q637" s="163">
        <f>Calc!BB637</f>
        <v>4.9459565827214611</v>
      </c>
      <c r="R637" s="163">
        <f>Calc!BC637</f>
        <v>9.300197600409005</v>
      </c>
      <c r="S637" s="160">
        <f>Input!E637</f>
        <v>0</v>
      </c>
    </row>
    <row r="638" spans="1:19" x14ac:dyDescent="0.2">
      <c r="A638" s="56">
        <f>Input!A638</f>
        <v>10870</v>
      </c>
      <c r="B638" s="56" t="str">
        <f>Input!B638</f>
        <v>GeoB13729-1_158-160</v>
      </c>
      <c r="C638" s="106">
        <f>Calc!O638</f>
        <v>2.9056429273207049</v>
      </c>
      <c r="D638" s="106">
        <f>Calc!P638</f>
        <v>6.3984553695705423E-4</v>
      </c>
      <c r="E638" s="106">
        <f>Calc!X638</f>
        <v>0.28092853337374968</v>
      </c>
      <c r="F638" s="106">
        <f>Calc!Y638</f>
        <v>5.3662352505074449E-4</v>
      </c>
      <c r="G638" s="106">
        <f>Calc!AN638</f>
        <v>0.10864691163628462</v>
      </c>
      <c r="H638" s="106">
        <f>Calc!AO638</f>
        <v>2.6181139630599868E-4</v>
      </c>
      <c r="I638" s="72">
        <f>Calc!AH638</f>
        <v>3426.9812774333682</v>
      </c>
      <c r="J638" s="72">
        <f>Calc!AI638</f>
        <v>10.510927390311513</v>
      </c>
      <c r="K638" s="107">
        <f>Calc!AJ638</f>
        <v>144.16331112088221</v>
      </c>
      <c r="L638" s="107">
        <f>Calc!AK638</f>
        <v>0.63025607294336683</v>
      </c>
      <c r="M638" s="130">
        <f>Calc!AP638</f>
        <v>10.872999999999999</v>
      </c>
      <c r="N638" s="130">
        <f>Calc!AQ638</f>
        <v>2.81E-2</v>
      </c>
      <c r="O638" s="130">
        <f>Calc!AW638</f>
        <v>10.849</v>
      </c>
      <c r="P638" s="130">
        <f>Calc!AY638</f>
        <v>3.0678432866638568E-2</v>
      </c>
      <c r="Q638" s="107">
        <f>Calc!BB638</f>
        <v>148.65219129950773</v>
      </c>
      <c r="R638" s="107">
        <f>Calc!BC638</f>
        <v>0.65000845235147531</v>
      </c>
      <c r="S638" s="56">
        <f>Input!E638</f>
        <v>159</v>
      </c>
    </row>
    <row r="639" spans="1:19" s="160" customFormat="1" x14ac:dyDescent="0.2">
      <c r="A639" s="160">
        <f>Input!A639</f>
        <v>10815</v>
      </c>
      <c r="B639" s="160" t="str">
        <f>Input!B639</f>
        <v>Hu1-13</v>
      </c>
      <c r="C639" s="161">
        <f>Calc!O639</f>
        <v>13.695576487581476</v>
      </c>
      <c r="D639" s="161">
        <f>Calc!P639</f>
        <v>1.0846182572358962E-2</v>
      </c>
      <c r="E639" s="161">
        <f>Calc!X639</f>
        <v>0.90829550972543849</v>
      </c>
      <c r="F639" s="161">
        <f>Calc!Y639</f>
        <v>3.8738523980729979E-3</v>
      </c>
      <c r="G639" s="161">
        <f>Calc!AN639</f>
        <v>0.99885683691842364</v>
      </c>
      <c r="H639" s="183">
        <f>Calc!AO639</f>
        <v>3.5169552942869013E-3</v>
      </c>
      <c r="I639" s="162">
        <f>Calc!AH639</f>
        <v>46021.226566246369</v>
      </c>
      <c r="J639" s="162">
        <f>Calc!AI639</f>
        <v>251.90088921804133</v>
      </c>
      <c r="K639" s="163">
        <f>Calc!AJ639</f>
        <v>-2.0067585927974196</v>
      </c>
      <c r="L639" s="163">
        <f>Calc!AK639</f>
        <v>1.1606001221354347</v>
      </c>
      <c r="M639" s="164" t="str">
        <f>Calc!AP639</f>
        <v>Out of range</v>
      </c>
      <c r="N639" s="164" t="e">
        <f>Calc!AQ639</f>
        <v>#VALUE!</v>
      </c>
      <c r="O639" s="164" t="str">
        <f>Calc!AW639</f>
        <v>Out of range</v>
      </c>
      <c r="P639" s="164" t="e">
        <f>Calc!AY639</f>
        <v>#VALUE!</v>
      </c>
      <c r="Q639" s="163" t="e">
        <f>Calc!BB639</f>
        <v>#VALUE!</v>
      </c>
      <c r="R639" s="163" t="e">
        <f>Calc!BC639</f>
        <v>#VALUE!</v>
      </c>
      <c r="S639" s="160">
        <f>Input!E639</f>
        <v>0</v>
      </c>
    </row>
    <row r="640" spans="1:19" x14ac:dyDescent="0.2">
      <c r="A640" s="56">
        <f>Input!A640</f>
        <v>10871</v>
      </c>
      <c r="B640" s="56" t="str">
        <f>Input!B640</f>
        <v>GeoB13729-1_23-232</v>
      </c>
      <c r="C640" s="106">
        <f>Calc!O640</f>
        <v>3.4686407676526447</v>
      </c>
      <c r="D640" s="106">
        <f>Calc!P640</f>
        <v>1.3812176410022095E-3</v>
      </c>
      <c r="E640" s="106">
        <f>Calc!X640</f>
        <v>0.24783277306673671</v>
      </c>
      <c r="F640" s="106">
        <f>Calc!Y640</f>
        <v>3.9282623998527426E-4</v>
      </c>
      <c r="G640" s="106">
        <f>Calc!AN640</f>
        <v>0.1100833907547706</v>
      </c>
      <c r="H640" s="106">
        <f>Calc!AO640</f>
        <v>2.5611530102518179E-4</v>
      </c>
      <c r="I640" s="72">
        <f>Calc!AH640</f>
        <v>4699.3685115091585</v>
      </c>
      <c r="J640" s="72">
        <f>Calc!AI640</f>
        <v>13.096553518258753</v>
      </c>
      <c r="K640" s="107">
        <f>Calc!AJ640</f>
        <v>144.76981578315539</v>
      </c>
      <c r="L640" s="107">
        <f>Calc!AK640</f>
        <v>0.79166606887735369</v>
      </c>
      <c r="M640" s="130">
        <f>Calc!AP640</f>
        <v>11.017799999999999</v>
      </c>
      <c r="N640" s="130">
        <f>Calc!AQ640</f>
        <v>2.7400000000000001E-2</v>
      </c>
      <c r="O640" s="130">
        <f>Calc!AW640</f>
        <v>11</v>
      </c>
      <c r="P640" s="130">
        <f>Calc!AY640</f>
        <v>2.9477613722870683E-2</v>
      </c>
      <c r="Q640" s="107">
        <f>Calc!BB640</f>
        <v>149.34130196346982</v>
      </c>
      <c r="R640" s="107">
        <f>Calc!BC640</f>
        <v>0.81675977129724542</v>
      </c>
      <c r="S640" s="56">
        <f>Input!E640</f>
        <v>231</v>
      </c>
    </row>
    <row r="641" spans="1:19" s="160" customFormat="1" x14ac:dyDescent="0.2">
      <c r="A641" s="160">
        <f>Input!A641</f>
        <v>10815</v>
      </c>
      <c r="B641" s="160" t="str">
        <f>Input!B641</f>
        <v>Hu1-13</v>
      </c>
      <c r="C641" s="161">
        <f>Calc!O641</f>
        <v>13.706842334659429</v>
      </c>
      <c r="D641" s="161">
        <f>Calc!P641</f>
        <v>8.3631458719960888E-3</v>
      </c>
      <c r="E641" s="161">
        <f>Calc!X641</f>
        <v>0.90814605055169684</v>
      </c>
      <c r="F641" s="161">
        <f>Calc!Y641</f>
        <v>3.8419667745897873E-3</v>
      </c>
      <c r="G641" s="161">
        <f>Calc!AN641</f>
        <v>0.99753286072403313</v>
      </c>
      <c r="H641" s="183">
        <f>Calc!AO641</f>
        <v>3.1867681030683802E-3</v>
      </c>
      <c r="I641" s="162">
        <f>Calc!AH641</f>
        <v>46005.602434353917</v>
      </c>
      <c r="J641" s="162">
        <f>Calc!AI641</f>
        <v>242.26723784215397</v>
      </c>
      <c r="K641" s="163">
        <f>Calc!AJ641</f>
        <v>0.34478860309938852</v>
      </c>
      <c r="L641" s="163">
        <f>Calc!AK641</f>
        <v>1.2281952649752912</v>
      </c>
      <c r="M641" s="164">
        <f>Calc!AP641</f>
        <v>635.92499999999995</v>
      </c>
      <c r="N641" s="164" t="e">
        <f>Calc!AQ641</f>
        <v>#VALUE!</v>
      </c>
      <c r="O641" s="164">
        <f>Calc!AW641</f>
        <v>635.92330000000004</v>
      </c>
      <c r="P641" s="164">
        <f>Calc!AY641</f>
        <v>133.89211216307652</v>
      </c>
      <c r="Q641" s="163">
        <f>Calc!BB641</f>
        <v>2.0802461507019903</v>
      </c>
      <c r="R641" s="163">
        <f>Calc!BC641</f>
        <v>7.5880410847781121</v>
      </c>
      <c r="S641" s="160">
        <f>Input!E641</f>
        <v>0</v>
      </c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Q184"/>
  <sheetViews>
    <sheetView workbookViewId="0">
      <pane ySplit="3" topLeftCell="A4" activePane="bottomLeft" state="frozenSplit"/>
      <selection pane="bottomLeft" activeCell="A9" sqref="A9:XFD18"/>
    </sheetView>
  </sheetViews>
  <sheetFormatPr baseColWidth="10" defaultRowHeight="12.75" x14ac:dyDescent="0.2"/>
  <cols>
    <col min="1" max="1" width="20.85546875" bestFit="1" customWidth="1"/>
    <col min="5" max="5" width="12.42578125" bestFit="1" customWidth="1"/>
    <col min="12" max="12" width="12.7109375" bestFit="1" customWidth="1"/>
    <col min="14" max="14" width="13.85546875" bestFit="1" customWidth="1"/>
  </cols>
  <sheetData>
    <row r="1" spans="1:17" ht="17.25" thickBot="1" x14ac:dyDescent="0.3">
      <c r="A1" s="4" t="s">
        <v>71</v>
      </c>
      <c r="B1" s="4" t="s">
        <v>0</v>
      </c>
      <c r="C1" s="110" t="s">
        <v>90</v>
      </c>
      <c r="D1" s="15" t="s">
        <v>78</v>
      </c>
      <c r="E1" s="15" t="s">
        <v>91</v>
      </c>
      <c r="F1" s="111" t="s">
        <v>22</v>
      </c>
      <c r="G1" s="112" t="s">
        <v>6</v>
      </c>
      <c r="H1" s="113" t="s">
        <v>24</v>
      </c>
      <c r="I1" s="113" t="s">
        <v>6</v>
      </c>
      <c r="J1" s="104" t="s">
        <v>26</v>
      </c>
      <c r="K1" s="104" t="s">
        <v>6</v>
      </c>
      <c r="L1" s="78" t="s">
        <v>28</v>
      </c>
      <c r="M1" s="78" t="s">
        <v>4</v>
      </c>
      <c r="N1" s="104" t="s">
        <v>10</v>
      </c>
      <c r="O1" s="104" t="s">
        <v>6</v>
      </c>
      <c r="P1" s="114" t="s">
        <v>92</v>
      </c>
      <c r="Q1" s="115" t="s">
        <v>51</v>
      </c>
    </row>
    <row r="2" spans="1:17" ht="18.75" thickBot="1" x14ac:dyDescent="0.35">
      <c r="A2" s="80"/>
      <c r="B2" s="80"/>
      <c r="C2" s="116"/>
      <c r="D2" s="117"/>
      <c r="E2" s="118" t="s">
        <v>93</v>
      </c>
      <c r="F2" s="111" t="s">
        <v>35</v>
      </c>
      <c r="G2" s="119" t="s">
        <v>33</v>
      </c>
      <c r="H2" s="120" t="s">
        <v>36</v>
      </c>
      <c r="I2" s="120" t="s">
        <v>37</v>
      </c>
      <c r="J2" s="105" t="s">
        <v>31</v>
      </c>
      <c r="K2" s="105" t="s">
        <v>37</v>
      </c>
      <c r="L2" s="81" t="s">
        <v>85</v>
      </c>
      <c r="M2" s="81" t="s">
        <v>86</v>
      </c>
      <c r="N2" s="105" t="s">
        <v>85</v>
      </c>
      <c r="O2" s="105" t="s">
        <v>37</v>
      </c>
      <c r="P2" s="121" t="s">
        <v>39</v>
      </c>
      <c r="Q2" s="121" t="s">
        <v>50</v>
      </c>
    </row>
    <row r="9" spans="1:17" x14ac:dyDescent="0.2">
      <c r="N9" s="122"/>
      <c r="O9" s="122"/>
    </row>
    <row r="13" spans="1:17" x14ac:dyDescent="0.2">
      <c r="N13" s="122"/>
      <c r="O13" s="122"/>
    </row>
    <row r="15" spans="1:17" x14ac:dyDescent="0.2">
      <c r="N15" s="122"/>
      <c r="O15" s="122"/>
    </row>
    <row r="17" spans="14:15" x14ac:dyDescent="0.2">
      <c r="N17" s="122"/>
      <c r="O17" s="122"/>
    </row>
    <row r="21" spans="14:15" x14ac:dyDescent="0.2">
      <c r="N21" s="122"/>
      <c r="O21" s="122"/>
    </row>
    <row r="25" spans="14:15" x14ac:dyDescent="0.2">
      <c r="N25" s="122"/>
      <c r="O25" s="122"/>
    </row>
    <row r="29" spans="14:15" x14ac:dyDescent="0.2">
      <c r="N29" s="122"/>
      <c r="O29" s="122"/>
    </row>
    <row r="33" spans="14:15" x14ac:dyDescent="0.2">
      <c r="N33" s="122"/>
      <c r="O33" s="122"/>
    </row>
    <row r="34" spans="14:15" x14ac:dyDescent="0.2">
      <c r="N34" s="122"/>
      <c r="O34" s="122"/>
    </row>
    <row r="37" spans="14:15" x14ac:dyDescent="0.2">
      <c r="N37" s="122"/>
      <c r="O37" s="122"/>
    </row>
    <row r="41" spans="14:15" x14ac:dyDescent="0.2">
      <c r="N41" s="122"/>
      <c r="O41" s="122"/>
    </row>
    <row r="45" spans="14:15" x14ac:dyDescent="0.2">
      <c r="N45" s="122"/>
      <c r="O45" s="122"/>
    </row>
    <row r="49" spans="14:15" x14ac:dyDescent="0.2">
      <c r="N49" s="122"/>
      <c r="O49" s="122"/>
    </row>
    <row r="53" spans="14:15" x14ac:dyDescent="0.2">
      <c r="N53" s="122"/>
      <c r="O53" s="122"/>
    </row>
    <row r="57" spans="14:15" x14ac:dyDescent="0.2">
      <c r="N57" s="122"/>
      <c r="O57" s="122"/>
    </row>
    <row r="59" spans="14:15" x14ac:dyDescent="0.2">
      <c r="N59" s="122"/>
      <c r="O59" s="122"/>
    </row>
    <row r="63" spans="14:15" x14ac:dyDescent="0.2">
      <c r="N63" s="122"/>
      <c r="O63" s="122"/>
    </row>
    <row r="65" spans="14:15" x14ac:dyDescent="0.2">
      <c r="N65" s="122"/>
      <c r="O65" s="122"/>
    </row>
    <row r="69" spans="14:15" x14ac:dyDescent="0.2">
      <c r="N69" s="122"/>
      <c r="O69" s="122"/>
    </row>
    <row r="73" spans="14:15" x14ac:dyDescent="0.2">
      <c r="N73" s="122"/>
      <c r="O73" s="122"/>
    </row>
    <row r="74" spans="14:15" x14ac:dyDescent="0.2">
      <c r="N74" s="122"/>
      <c r="O74" s="122"/>
    </row>
    <row r="78" spans="14:15" x14ac:dyDescent="0.2">
      <c r="N78" s="122"/>
      <c r="O78" s="122"/>
    </row>
    <row r="82" spans="14:15" x14ac:dyDescent="0.2">
      <c r="N82" s="122"/>
      <c r="O82" s="122"/>
    </row>
    <row r="86" spans="14:15" x14ac:dyDescent="0.2">
      <c r="N86" s="122"/>
      <c r="O86" s="122"/>
    </row>
    <row r="88" spans="14:15" x14ac:dyDescent="0.2">
      <c r="N88" s="122"/>
      <c r="O88" s="122"/>
    </row>
    <row r="92" spans="14:15" x14ac:dyDescent="0.2">
      <c r="N92" s="122"/>
      <c r="O92" s="122"/>
    </row>
    <row r="96" spans="14:15" x14ac:dyDescent="0.2">
      <c r="N96" s="122"/>
      <c r="O96" s="122"/>
    </row>
    <row r="100" spans="14:15" x14ac:dyDescent="0.2">
      <c r="N100" s="122"/>
      <c r="O100" s="122"/>
    </row>
    <row r="104" spans="14:15" x14ac:dyDescent="0.2">
      <c r="N104" s="122"/>
      <c r="O104" s="122"/>
    </row>
    <row r="108" spans="14:15" x14ac:dyDescent="0.2">
      <c r="N108" s="122"/>
      <c r="O108" s="122"/>
    </row>
    <row r="112" spans="14:15" x14ac:dyDescent="0.2">
      <c r="N112" s="122"/>
      <c r="O112" s="122"/>
    </row>
    <row r="116" spans="14:15" x14ac:dyDescent="0.2">
      <c r="N116" s="122"/>
      <c r="O116" s="122"/>
    </row>
    <row r="120" spans="14:15" x14ac:dyDescent="0.2">
      <c r="N120" s="122"/>
      <c r="O120" s="122"/>
    </row>
    <row r="122" spans="14:15" x14ac:dyDescent="0.2">
      <c r="N122" s="122"/>
      <c r="O122" s="122"/>
    </row>
    <row r="126" spans="14:15" x14ac:dyDescent="0.2">
      <c r="N126" s="122"/>
      <c r="O126" s="122"/>
    </row>
    <row r="130" spans="14:15" x14ac:dyDescent="0.2">
      <c r="N130" s="122"/>
      <c r="O130" s="122"/>
    </row>
    <row r="135" spans="14:15" x14ac:dyDescent="0.2">
      <c r="N135" s="122"/>
      <c r="O135" s="122"/>
    </row>
    <row r="137" spans="14:15" x14ac:dyDescent="0.2">
      <c r="N137" s="122"/>
      <c r="O137" s="122"/>
    </row>
    <row r="141" spans="14:15" x14ac:dyDescent="0.2">
      <c r="N141" s="122"/>
      <c r="O141" s="122"/>
    </row>
    <row r="145" spans="14:15" x14ac:dyDescent="0.2">
      <c r="N145" s="122"/>
      <c r="O145" s="122"/>
    </row>
    <row r="149" spans="14:15" x14ac:dyDescent="0.2">
      <c r="N149" s="122"/>
      <c r="O149" s="122"/>
    </row>
    <row r="154" spans="14:15" x14ac:dyDescent="0.2">
      <c r="N154" s="122"/>
      <c r="O154" s="122"/>
    </row>
    <row r="156" spans="14:15" x14ac:dyDescent="0.2">
      <c r="N156" s="122"/>
      <c r="O156" s="122"/>
    </row>
    <row r="160" spans="14:15" x14ac:dyDescent="0.2">
      <c r="N160" s="122"/>
      <c r="O160" s="122"/>
    </row>
    <row r="164" spans="14:15" x14ac:dyDescent="0.2">
      <c r="N164" s="122"/>
      <c r="O164" s="122"/>
    </row>
    <row r="168" spans="14:15" x14ac:dyDescent="0.2">
      <c r="N168" s="122"/>
      <c r="O168" s="122"/>
    </row>
    <row r="172" spans="14:15" x14ac:dyDescent="0.2">
      <c r="N172" s="122"/>
      <c r="O172" s="122"/>
    </row>
    <row r="176" spans="14:15" x14ac:dyDescent="0.2">
      <c r="N176" s="122"/>
      <c r="O176" s="122"/>
    </row>
    <row r="180" spans="14:15" x14ac:dyDescent="0.2">
      <c r="N180" s="122"/>
      <c r="O180" s="122"/>
    </row>
    <row r="184" spans="14:15" x14ac:dyDescent="0.2">
      <c r="N184" s="122"/>
      <c r="O184" s="122"/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Std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2020-12-17T13:21:46Z</dcterms:modified>
</cp:coreProperties>
</file>